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SPYDER\William\My Documents\Statistical PERT\Site Downloads\SPERT Beta\Version 3.0\"/>
    </mc:Choice>
  </mc:AlternateContent>
  <xr:revisionPtr revIDLastSave="0" documentId="13_ncr:1_{2C263D95-8066-42BB-B61C-BF00D11F0FF2}" xr6:coauthVersionLast="45" xr6:coauthVersionMax="45" xr10:uidLastSave="{00000000-0000-0000-0000-000000000000}"/>
  <bookViews>
    <workbookView xWindow="-120" yWindow="-120" windowWidth="19440" windowHeight="10440" tabRatio="63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Scheduler (Mixed Entry)" sheetId="27" r:id="rId6"/>
    <sheet name="SPERT® Beta - Charts" sheetId="20" r:id="rId7"/>
    <sheet name="SPERT® Beta - MC Simulation" sheetId="32" r:id="rId8"/>
    <sheet name="SPERT® Beta - Agile Forecast" sheetId="30" r:id="rId9"/>
    <sheet name="Skew" sheetId="2" r:id="rId10"/>
    <sheet name="Confidence" sheetId="3" r:id="rId11"/>
    <sheet name="Alpha-Beta" sheetId="1" r:id="rId12"/>
    <sheet name="Standard Deviation Ratios" sheetId="18" r:id="rId13"/>
    <sheet name="Mean Ratios" sheetId="19" r:id="rId14"/>
    <sheet name="VLookups" sheetId="25" r:id="rId15"/>
    <sheet name="Collabinart®" sheetId="31" r:id="rId16"/>
    <sheet name="Change Log" sheetId="7" r:id="rId17"/>
    <sheet name="GNU GPL" sheetId="29" r:id="rId18"/>
  </sheets>
  <definedNames>
    <definedName name="_AtRisk_FitDataRange_FIT_25A41_BEC60" hidden="1">#REF!</definedName>
    <definedName name="_AtRisk_FitDataRange_FIT_5E747_5E5C3" hidden="1">#REF!</definedName>
    <definedName name="_xlchart.v1.0" hidden="1">'SPERT® Beta - MC Simulation'!$C$66:$C$10065</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MultipleCPUSupportEnabled" hidden="1">TRUE</definedName>
    <definedName name="RiskSelectedCell" hidden="1">"$O$4"</definedName>
    <definedName name="RiskSelectedNameCell1" hidden="1">"$A$3"</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17" i="32" l="1"/>
  <c r="Y18" i="32"/>
  <c r="Y19" i="32"/>
  <c r="Y20" i="32"/>
  <c r="Y21" i="32"/>
  <c r="Y22" i="32"/>
  <c r="Y23" i="32"/>
  <c r="Y24" i="32"/>
  <c r="Y25" i="32"/>
  <c r="Y26" i="32"/>
  <c r="Y16" i="32"/>
  <c r="W17" i="32"/>
  <c r="W18" i="32"/>
  <c r="W19" i="32"/>
  <c r="W20" i="32"/>
  <c r="W21" i="32"/>
  <c r="W22" i="32"/>
  <c r="W23" i="32"/>
  <c r="W24" i="32"/>
  <c r="W25" i="32"/>
  <c r="W26" i="32"/>
  <c r="W16" i="32"/>
  <c r="V8" i="32"/>
  <c r="D25" i="32" l="1"/>
  <c r="D24" i="32" a="1"/>
  <c r="D24" i="32" s="1"/>
  <c r="D23" i="32"/>
  <c r="D22" i="32"/>
  <c r="D21" i="32"/>
  <c r="D20" i="32"/>
  <c r="C4" i="27" l="1"/>
  <c r="I9" i="27"/>
  <c r="B25" i="34" l="1"/>
  <c r="D12" i="32" l="1"/>
  <c r="D18" i="32" l="1"/>
  <c r="D17" i="32"/>
  <c r="D16" i="32"/>
  <c r="R4" i="32" l="1"/>
  <c r="C12" i="32"/>
  <c r="B46" i="32"/>
  <c r="AJ4" i="32"/>
  <c r="J4" i="32"/>
  <c r="G4" i="32"/>
  <c r="F4" i="32"/>
  <c r="H4" i="32" s="1"/>
  <c r="I4" i="32" s="1"/>
  <c r="E4" i="32"/>
  <c r="V1" i="32"/>
  <c r="IC4" i="32" l="1"/>
  <c r="AK4" i="32"/>
  <c r="AL4" i="32" s="1"/>
  <c r="L4" i="32"/>
  <c r="M4" i="32" s="1"/>
  <c r="P4" i="32" l="1"/>
  <c r="Q4" i="32" s="1"/>
  <c r="O4" i="32"/>
  <c r="IE7" i="32"/>
  <c r="IE6" i="32"/>
  <c r="AM4" i="32"/>
  <c r="PV5" i="32"/>
  <c r="PV6" i="32"/>
  <c r="N4" i="32"/>
  <c r="AF4" i="32" s="1"/>
  <c r="AF10" i="32" s="1"/>
  <c r="ID7" i="32"/>
  <c r="ID6" i="32"/>
  <c r="D12" i="30"/>
  <c r="E12" i="30"/>
  <c r="F12" i="30"/>
  <c r="G51" i="30"/>
  <c r="E51" i="30"/>
  <c r="G16" i="30"/>
  <c r="G14" i="30"/>
  <c r="G13" i="30"/>
  <c r="G12" i="30" s="1"/>
  <c r="G9" i="30"/>
  <c r="E16" i="30"/>
  <c r="E14" i="30"/>
  <c r="E13" i="30"/>
  <c r="E9" i="30"/>
  <c r="S4" i="32" l="1"/>
  <c r="C65" i="32" s="1"/>
  <c r="U4" i="32"/>
  <c r="V4" i="32"/>
  <c r="V10" i="32" s="1"/>
  <c r="D38" i="32"/>
  <c r="AD4" i="32"/>
  <c r="AD10" i="32" s="1"/>
  <c r="AE4" i="32"/>
  <c r="AE10" i="32" s="1"/>
  <c r="D31" i="32"/>
  <c r="X4" i="32"/>
  <c r="X10" i="32" s="1"/>
  <c r="D36" i="32"/>
  <c r="D32" i="32"/>
  <c r="AG4" i="32"/>
  <c r="AG10" i="32" s="1"/>
  <c r="W4" i="32"/>
  <c r="W10" i="32" s="1"/>
  <c r="AB4" i="32"/>
  <c r="AB10" i="32" s="1"/>
  <c r="PV4" i="32"/>
  <c r="PV7" i="32" s="1"/>
  <c r="PV29" i="32" s="1"/>
  <c r="ID4" i="32"/>
  <c r="ID5" i="32" s="1"/>
  <c r="ID29" i="32" s="1"/>
  <c r="IE4" i="32"/>
  <c r="IE5" i="32" s="1"/>
  <c r="IE29" i="32" s="1"/>
  <c r="IF4" i="32"/>
  <c r="IF5" i="32" s="1"/>
  <c r="Y4" i="32"/>
  <c r="Y10" i="32" s="1"/>
  <c r="AC4" i="32"/>
  <c r="AC10" i="32" s="1"/>
  <c r="D37" i="32"/>
  <c r="IF6" i="32"/>
  <c r="IF7" i="32"/>
  <c r="AN4" i="32"/>
  <c r="IG4" i="32" s="1"/>
  <c r="Z4" i="32"/>
  <c r="Z10" i="32" s="1"/>
  <c r="AA4" i="32"/>
  <c r="AA10" i="32" s="1"/>
  <c r="F53" i="30"/>
  <c r="F54" i="30" s="1"/>
  <c r="F55" i="30" s="1"/>
  <c r="F56" i="30" s="1"/>
  <c r="F57" i="30" s="1"/>
  <c r="F58" i="30" s="1"/>
  <c r="D53" i="30"/>
  <c r="D54" i="30" s="1"/>
  <c r="D55" i="30" s="1"/>
  <c r="D56" i="30" s="1"/>
  <c r="D57" i="30" s="1"/>
  <c r="D58" i="30" s="1"/>
  <c r="G17" i="30"/>
  <c r="E17" i="30"/>
  <c r="C13" i="30"/>
  <c r="C12" i="30" s="1"/>
  <c r="C14" i="30"/>
  <c r="C16" i="30"/>
  <c r="IF29" i="32" l="1"/>
  <c r="IG6" i="32"/>
  <c r="IG5" i="32"/>
  <c r="IG7" i="32"/>
  <c r="AO4" i="32"/>
  <c r="G15" i="30"/>
  <c r="G24" i="30" s="1"/>
  <c r="E15" i="30"/>
  <c r="E23" i="30" s="1"/>
  <c r="F59" i="30"/>
  <c r="D59" i="30"/>
  <c r="C17" i="30"/>
  <c r="C51" i="30"/>
  <c r="B34" i="30"/>
  <c r="C9" i="30"/>
  <c r="IH7" i="32" l="1"/>
  <c r="IH6" i="32"/>
  <c r="AP4" i="32"/>
  <c r="IH4" i="32"/>
  <c r="IH5" i="32" s="1"/>
  <c r="IG29" i="32"/>
  <c r="G18" i="30"/>
  <c r="G19" i="30"/>
  <c r="G23" i="30"/>
  <c r="E18" i="30"/>
  <c r="E24" i="30"/>
  <c r="E19" i="30"/>
  <c r="F60" i="30"/>
  <c r="D60" i="30"/>
  <c r="B53" i="30"/>
  <c r="B54" i="30" s="1"/>
  <c r="B55" i="30" s="1"/>
  <c r="C15" i="30"/>
  <c r="AH4" i="20"/>
  <c r="IH29"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29" i="32" l="1"/>
  <c r="IJ7" i="32"/>
  <c r="IJ6" i="32"/>
  <c r="AR4" i="32"/>
  <c r="IJ4" i="32"/>
  <c r="IJ5" i="32" s="1"/>
  <c r="C25" i="30"/>
  <c r="G61" i="30"/>
  <c r="F62" i="30"/>
  <c r="D62" i="30"/>
  <c r="E61" i="30"/>
  <c r="C53" i="30"/>
  <c r="C54" i="30"/>
  <c r="C56" i="30"/>
  <c r="B57" i="30"/>
  <c r="C55" i="30"/>
  <c r="IB7" i="20"/>
  <c r="IB6" i="20"/>
  <c r="PT5" i="20"/>
  <c r="AJ4" i="20"/>
  <c r="AH103" i="26"/>
  <c r="DU103" i="26" s="1"/>
  <c r="AH102" i="26"/>
  <c r="DP101" i="26"/>
  <c r="CG101" i="26"/>
  <c r="BT101" i="26"/>
  <c r="AV101" i="26"/>
  <c r="AQ101" i="26"/>
  <c r="AH101" i="26"/>
  <c r="CU101" i="26" s="1"/>
  <c r="CH100" i="26"/>
  <c r="CA100" i="26"/>
  <c r="AH100" i="26"/>
  <c r="AY100" i="26" s="1"/>
  <c r="AH99" i="26"/>
  <c r="AH98" i="26"/>
  <c r="AH97" i="26"/>
  <c r="DQ97" i="26" s="1"/>
  <c r="AH96" i="26"/>
  <c r="AH95" i="26"/>
  <c r="AH94" i="26"/>
  <c r="DQ94" i="26" s="1"/>
  <c r="AH93" i="26"/>
  <c r="CW93" i="26" s="1"/>
  <c r="AH92" i="26"/>
  <c r="AH91" i="26"/>
  <c r="DO91" i="26" s="1"/>
  <c r="AH90" i="26"/>
  <c r="ED90" i="26" s="1"/>
  <c r="AN89" i="26"/>
  <c r="AH89" i="26"/>
  <c r="AH88" i="26"/>
  <c r="DB87" i="26"/>
  <c r="BA87" i="26"/>
  <c r="AK87" i="26"/>
  <c r="AH87" i="26"/>
  <c r="AH86" i="26"/>
  <c r="AH85" i="26"/>
  <c r="AH84" i="26"/>
  <c r="EB84" i="26" s="1"/>
  <c r="AH83" i="26"/>
  <c r="AH82" i="26"/>
  <c r="ED82" i="26" s="1"/>
  <c r="DQ81" i="26"/>
  <c r="CA81" i="26"/>
  <c r="AH81" i="26"/>
  <c r="AH80" i="26"/>
  <c r="EB80" i="26" s="1"/>
  <c r="AH79" i="26"/>
  <c r="CO78" i="26"/>
  <c r="AH78" i="26"/>
  <c r="CU77" i="26"/>
  <c r="BX77" i="26"/>
  <c r="AH77" i="26"/>
  <c r="AH76" i="26"/>
  <c r="EB76" i="26" s="1"/>
  <c r="DY75" i="26"/>
  <c r="CK75" i="26"/>
  <c r="AW75" i="26"/>
  <c r="AO75" i="26"/>
  <c r="AH75" i="26"/>
  <c r="AH74" i="26"/>
  <c r="AH73" i="26"/>
  <c r="BC73" i="26" s="1"/>
  <c r="BV72" i="26"/>
  <c r="AH72" i="26"/>
  <c r="AU72" i="26" s="1"/>
  <c r="AH71" i="26"/>
  <c r="DI70" i="26"/>
  <c r="BP70" i="26"/>
  <c r="BE70" i="26"/>
  <c r="AK70" i="26"/>
  <c r="AH70" i="26"/>
  <c r="CK70" i="26" s="1"/>
  <c r="AH69" i="26"/>
  <c r="BL68" i="26"/>
  <c r="AN68" i="26"/>
  <c r="AH68" i="26"/>
  <c r="BQ68" i="26" s="1"/>
  <c r="AH67" i="26"/>
  <c r="DE67" i="26" s="1"/>
  <c r="AH66" i="26"/>
  <c r="CI66" i="26" s="1"/>
  <c r="AH65" i="26"/>
  <c r="ED65" i="26" s="1"/>
  <c r="AH64" i="26"/>
  <c r="DZ64" i="26" s="1"/>
  <c r="AH63" i="26"/>
  <c r="CC62" i="26"/>
  <c r="AZ62" i="26"/>
  <c r="AN62" i="26"/>
  <c r="AH62" i="26"/>
  <c r="DH62" i="26" s="1"/>
  <c r="DD61" i="26"/>
  <c r="AH61" i="26"/>
  <c r="CU61" i="26" s="1"/>
  <c r="AH60" i="26"/>
  <c r="EB60" i="26" s="1"/>
  <c r="BI59" i="26"/>
  <c r="AH59" i="26"/>
  <c r="AH58" i="26"/>
  <c r="CI57" i="26"/>
  <c r="AJ57" i="26"/>
  <c r="AH57" i="26"/>
  <c r="BP57" i="26" s="1"/>
  <c r="AH56" i="26"/>
  <c r="DV56" i="26" s="1"/>
  <c r="DQ55" i="26"/>
  <c r="DE55" i="26"/>
  <c r="BQ55" i="26"/>
  <c r="BE55" i="26"/>
  <c r="AO55" i="26"/>
  <c r="AH55" i="26"/>
  <c r="DT54" i="26"/>
  <c r="DP54" i="26"/>
  <c r="CN54" i="26"/>
  <c r="BP54" i="26"/>
  <c r="AK54" i="26"/>
  <c r="AJ54" i="26"/>
  <c r="AH54" i="26"/>
  <c r="DS53" i="26"/>
  <c r="DE53" i="26"/>
  <c r="CN53" i="26"/>
  <c r="BW53" i="26"/>
  <c r="BM53" i="26"/>
  <c r="AY53" i="26"/>
  <c r="AI53" i="26"/>
  <c r="AH53" i="26"/>
  <c r="CW53" i="26" s="1"/>
  <c r="AH52" i="26"/>
  <c r="EB52" i="26" s="1"/>
  <c r="AH51" i="26"/>
  <c r="EB50" i="26"/>
  <c r="DP50" i="26"/>
  <c r="DH50" i="26"/>
  <c r="CV50" i="26"/>
  <c r="CO50" i="26"/>
  <c r="CM50" i="26"/>
  <c r="CA50" i="26"/>
  <c r="BY50" i="26"/>
  <c r="BQ50" i="26"/>
  <c r="BK50" i="26"/>
  <c r="BD50" i="26"/>
  <c r="AY50" i="26"/>
  <c r="AO50" i="26"/>
  <c r="AJ50" i="26"/>
  <c r="AI50" i="26"/>
  <c r="AH50" i="26"/>
  <c r="DT50" i="26" s="1"/>
  <c r="AH49" i="26"/>
  <c r="BS49" i="26" s="1"/>
  <c r="AH48" i="26"/>
  <c r="EB48" i="26" s="1"/>
  <c r="DI47" i="26"/>
  <c r="BI47" i="26"/>
  <c r="AH47" i="26"/>
  <c r="BM47" i="26" s="1"/>
  <c r="EC46" i="26"/>
  <c r="DS46" i="26"/>
  <c r="DQ46" i="26"/>
  <c r="DP46" i="26"/>
  <c r="DE46" i="26"/>
  <c r="DA46" i="26"/>
  <c r="CV46" i="26"/>
  <c r="CO46" i="26"/>
  <c r="CG46" i="26"/>
  <c r="CF46" i="26"/>
  <c r="BU46" i="26"/>
  <c r="BT46" i="26"/>
  <c r="BO46" i="26"/>
  <c r="BE46" i="26"/>
  <c r="BD46" i="26"/>
  <c r="AV46" i="26"/>
  <c r="AQ46" i="26"/>
  <c r="AJ46" i="26"/>
  <c r="AI46" i="26"/>
  <c r="AH46" i="26"/>
  <c r="DW45" i="26"/>
  <c r="DT45" i="26"/>
  <c r="CZ45" i="26"/>
  <c r="CN45" i="26"/>
  <c r="CB45" i="26"/>
  <c r="BS45" i="26"/>
  <c r="AV45" i="26"/>
  <c r="AN45" i="26"/>
  <c r="AM45" i="26"/>
  <c r="AH45" i="26"/>
  <c r="DL45" i="26" s="1"/>
  <c r="AH44" i="26"/>
  <c r="DV44" i="26" s="1"/>
  <c r="CG43" i="26"/>
  <c r="AH43" i="26"/>
  <c r="BM43" i="26" s="1"/>
  <c r="AH42" i="26"/>
  <c r="AH41" i="26"/>
  <c r="AH40" i="26"/>
  <c r="ED40" i="26" s="1"/>
  <c r="BT39" i="26"/>
  <c r="AY39" i="26"/>
  <c r="AH39" i="26"/>
  <c r="CN39" i="26" s="1"/>
  <c r="AH38" i="26"/>
  <c r="EE38" i="26" s="1"/>
  <c r="EC37" i="26"/>
  <c r="DU37" i="26"/>
  <c r="BY37" i="26"/>
  <c r="BQ37" i="26"/>
  <c r="AS37" i="26"/>
  <c r="AH37" i="26"/>
  <c r="DT36" i="26"/>
  <c r="BI36" i="26"/>
  <c r="AH36" i="26"/>
  <c r="AH35" i="26"/>
  <c r="EB35" i="26" s="1"/>
  <c r="AH34" i="26"/>
  <c r="EE34" i="26" s="1"/>
  <c r="CS33" i="26"/>
  <c r="AH33" i="26"/>
  <c r="DI32" i="26"/>
  <c r="BD32" i="26"/>
  <c r="AH32" i="26"/>
  <c r="AH31" i="26"/>
  <c r="AH30" i="26"/>
  <c r="AH29" i="26"/>
  <c r="DE29" i="26" s="1"/>
  <c r="AH28" i="26"/>
  <c r="AH27" i="26"/>
  <c r="BS26" i="26"/>
  <c r="BR26" i="26"/>
  <c r="AH26" i="26"/>
  <c r="AH25" i="26"/>
  <c r="CS24" i="26"/>
  <c r="BU24" i="26"/>
  <c r="AH24" i="26"/>
  <c r="AR24" i="26" s="1"/>
  <c r="EB23" i="26"/>
  <c r="DX23" i="26"/>
  <c r="CV23" i="26"/>
  <c r="BP23" i="26"/>
  <c r="BH23" i="26"/>
  <c r="AZ23" i="26"/>
  <c r="AO23" i="26"/>
  <c r="AM23" i="26"/>
  <c r="AI23" i="26"/>
  <c r="AH23" i="26"/>
  <c r="CZ23" i="26" s="1"/>
  <c r="DG22" i="26"/>
  <c r="AH22" i="26"/>
  <c r="AH21" i="26"/>
  <c r="EC21" i="26" s="1"/>
  <c r="AH20" i="26"/>
  <c r="BU20" i="26" s="1"/>
  <c r="AH19" i="26"/>
  <c r="CC19" i="26" s="1"/>
  <c r="AH18" i="26"/>
  <c r="AH17" i="26"/>
  <c r="DV17" i="26" s="1"/>
  <c r="AH16" i="26"/>
  <c r="BE16" i="26" s="1"/>
  <c r="AH15" i="26"/>
  <c r="AL14" i="26"/>
  <c r="AH14" i="26"/>
  <c r="BR14" i="26" s="1"/>
  <c r="AH13" i="26"/>
  <c r="AH12" i="26"/>
  <c r="AH11" i="26"/>
  <c r="EE11" i="26" s="1"/>
  <c r="EE10" i="26"/>
  <c r="AI10" i="26"/>
  <c r="AH10" i="26"/>
  <c r="AH9" i="26"/>
  <c r="AH8" i="26"/>
  <c r="AH7" i="26"/>
  <c r="EE7" i="26" s="1"/>
  <c r="AH6" i="26"/>
  <c r="EE6" i="26" s="1"/>
  <c r="AH5" i="26"/>
  <c r="AH4" i="26"/>
  <c r="IJ29" i="32" l="1"/>
  <c r="IK6" i="32"/>
  <c r="IK7" i="32"/>
  <c r="AS4" i="32"/>
  <c r="IK4" i="32"/>
  <c r="IK5" i="32" s="1"/>
  <c r="F63" i="30"/>
  <c r="G62" i="30"/>
  <c r="D63" i="30"/>
  <c r="E62" i="30"/>
  <c r="BX35" i="26"/>
  <c r="DD58" i="26"/>
  <c r="AZ58" i="26"/>
  <c r="DS73" i="26"/>
  <c r="BY79" i="26"/>
  <c r="BQ79" i="26"/>
  <c r="BK96" i="26"/>
  <c r="BG96" i="26"/>
  <c r="CZ98" i="26"/>
  <c r="BT98" i="26"/>
  <c r="BI98" i="26"/>
  <c r="AI6" i="26"/>
  <c r="CM14" i="26"/>
  <c r="BI20" i="26"/>
  <c r="BE29" i="26"/>
  <c r="BE33" i="26"/>
  <c r="CO33" i="26"/>
  <c r="AJ35" i="26"/>
  <c r="CM35" i="26"/>
  <c r="ED37" i="26"/>
  <c r="CW37" i="26"/>
  <c r="AO37" i="26"/>
  <c r="DA37" i="26"/>
  <c r="DY43" i="26"/>
  <c r="ED46" i="26"/>
  <c r="DX46" i="26"/>
  <c r="DK46" i="26"/>
  <c r="CW46" i="26"/>
  <c r="CM46" i="26"/>
  <c r="BY46" i="26"/>
  <c r="BL46" i="26"/>
  <c r="AZ46" i="26"/>
  <c r="AK46" i="26"/>
  <c r="AS46" i="26"/>
  <c r="BK46" i="26"/>
  <c r="CB46" i="26"/>
  <c r="CQ46" i="26"/>
  <c r="DH46" i="26"/>
  <c r="EA46" i="26"/>
  <c r="AU49" i="26"/>
  <c r="AQ53" i="26"/>
  <c r="BT53" i="26"/>
  <c r="DE54" i="26"/>
  <c r="BA54" i="26"/>
  <c r="CB54" i="26"/>
  <c r="DU55" i="26"/>
  <c r="CG55" i="26"/>
  <c r="AK55" i="26"/>
  <c r="CK55" i="26"/>
  <c r="AN58" i="26"/>
  <c r="DM68" i="26"/>
  <c r="AZ73" i="26"/>
  <c r="EA77" i="26"/>
  <c r="BD77" i="26"/>
  <c r="CZ77" i="26"/>
  <c r="AS77" i="26"/>
  <c r="CG78" i="26"/>
  <c r="BI78" i="26"/>
  <c r="BE93" i="26"/>
  <c r="CM96" i="26"/>
  <c r="AS98" i="26"/>
  <c r="CR58" i="26"/>
  <c r="DQ68" i="26"/>
  <c r="CF73" i="26"/>
  <c r="DI75" i="26"/>
  <c r="BM75" i="26"/>
  <c r="DA75" i="26"/>
  <c r="AI77" i="26"/>
  <c r="AZ78" i="26"/>
  <c r="DL81" i="26"/>
  <c r="AM81" i="26"/>
  <c r="AI81" i="26"/>
  <c r="EB96" i="26"/>
  <c r="DP98" i="26"/>
  <c r="DW35" i="26"/>
  <c r="DC35" i="26"/>
  <c r="BO35" i="26"/>
  <c r="AI35" i="26"/>
  <c r="DS35" i="26"/>
  <c r="EB49" i="26"/>
  <c r="BY29" i="26"/>
  <c r="AU35" i="26"/>
  <c r="CQ35" i="26"/>
  <c r="BT49" i="26"/>
  <c r="CE19" i="26"/>
  <c r="EC29" i="26"/>
  <c r="BK35" i="26"/>
  <c r="DO35" i="26"/>
  <c r="CO47" i="26"/>
  <c r="DU47" i="26"/>
  <c r="AK47" i="26"/>
  <c r="DW49" i="26"/>
  <c r="DY53" i="26"/>
  <c r="DX53" i="26"/>
  <c r="CY53" i="26"/>
  <c r="CG53" i="26"/>
  <c r="BH53" i="26"/>
  <c r="AK53" i="26"/>
  <c r="BA53" i="26"/>
  <c r="CJ53" i="26"/>
  <c r="DM53" i="26"/>
  <c r="CQ73" i="26"/>
  <c r="EB89" i="26"/>
  <c r="CK89" i="26"/>
  <c r="BP89" i="26"/>
  <c r="BG101" i="26"/>
  <c r="CQ101" i="26"/>
  <c r="AY23" i="26"/>
  <c r="CF23" i="26"/>
  <c r="BK45" i="26"/>
  <c r="CY45" i="26"/>
  <c r="EE45" i="26"/>
  <c r="AV50" i="26"/>
  <c r="BL50" i="26"/>
  <c r="CF50" i="26"/>
  <c r="DE50" i="26"/>
  <c r="DE70" i="26"/>
  <c r="AI101" i="26"/>
  <c r="BQ101" i="26"/>
  <c r="B58" i="30"/>
  <c r="C57"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AJ8" i="26" s="1"/>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AJ4" i="26" s="1"/>
  <c r="EE4" i="26"/>
  <c r="AI7"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IK29" i="32" l="1"/>
  <c r="IL6" i="32"/>
  <c r="IL7" i="32"/>
  <c r="AT4" i="32"/>
  <c r="IL4" i="32"/>
  <c r="IL5" i="32" s="1"/>
  <c r="G63" i="30"/>
  <c r="F64" i="30"/>
  <c r="E63" i="30"/>
  <c r="D64" i="30"/>
  <c r="C58" i="30"/>
  <c r="B59" i="30"/>
  <c r="AL4" i="20"/>
  <c r="ID6" i="20"/>
  <c r="ID7" i="20"/>
  <c r="AJ13" i="26"/>
  <c r="AJ12" i="26"/>
  <c r="AK12" i="26" s="1"/>
  <c r="AK8" i="26"/>
  <c r="AJ7" i="26"/>
  <c r="AK6" i="26"/>
  <c r="AL5" i="26"/>
  <c r="AK4" i="26"/>
  <c r="AK10" i="26"/>
  <c r="AJ11" i="26"/>
  <c r="AM9" i="26"/>
  <c r="B65" i="28"/>
  <c r="A38" i="25"/>
  <c r="A20" i="19"/>
  <c r="A20" i="18"/>
  <c r="A38" i="1"/>
  <c r="A14" i="3"/>
  <c r="A19" i="2"/>
  <c r="B25" i="20"/>
  <c r="E149" i="27"/>
  <c r="B149" i="26"/>
  <c r="B148" i="17"/>
  <c r="B46" i="28"/>
  <c r="B25" i="24"/>
  <c r="IL29" i="32" l="1"/>
  <c r="IM7" i="32"/>
  <c r="IM6" i="32"/>
  <c r="AU4" i="32"/>
  <c r="IM4" i="32"/>
  <c r="IM5" i="32" s="1"/>
  <c r="F65" i="30"/>
  <c r="G64" i="30"/>
  <c r="D65" i="30"/>
  <c r="E64" i="30"/>
  <c r="B60" i="30"/>
  <c r="C59" i="30"/>
  <c r="AM4" i="20"/>
  <c r="IE6" i="20"/>
  <c r="IE7" i="20"/>
  <c r="AK13" i="26"/>
  <c r="AL10" i="26"/>
  <c r="AL12" i="26"/>
  <c r="AK7" i="26"/>
  <c r="AN9" i="26"/>
  <c r="AL6" i="26"/>
  <c r="AL8" i="26"/>
  <c r="AL4" i="26"/>
  <c r="AK11" i="26"/>
  <c r="AM5" i="26"/>
  <c r="B66" i="28"/>
  <c r="D41" i="28"/>
  <c r="B41" i="28"/>
  <c r="IM29" i="32" l="1"/>
  <c r="IN7" i="32"/>
  <c r="IN6" i="32"/>
  <c r="AV4" i="32"/>
  <c r="IN4" i="32"/>
  <c r="IN5" i="32" s="1"/>
  <c r="G65" i="30"/>
  <c r="F66" i="30"/>
  <c r="D66" i="30"/>
  <c r="E65" i="30"/>
  <c r="C60" i="30"/>
  <c r="B61" i="30"/>
  <c r="IF6" i="20"/>
  <c r="IF7" i="20"/>
  <c r="AN4" i="20"/>
  <c r="AL13" i="26"/>
  <c r="AN5" i="26"/>
  <c r="AL11" i="26"/>
  <c r="AM8" i="26"/>
  <c r="AO9" i="26"/>
  <c r="AM12" i="26"/>
  <c r="AM4" i="26"/>
  <c r="AM6" i="26"/>
  <c r="AL7" i="26"/>
  <c r="AM10" i="26"/>
  <c r="B67" i="28"/>
  <c r="F19" i="28"/>
  <c r="G19" i="28"/>
  <c r="J19" i="28"/>
  <c r="E7" i="28"/>
  <c r="X28" i="28"/>
  <c r="IN29" i="32" l="1"/>
  <c r="IO7" i="32"/>
  <c r="IO6" i="32"/>
  <c r="AW4" i="32"/>
  <c r="IO4" i="32"/>
  <c r="IO5" i="32" s="1"/>
  <c r="F67" i="30"/>
  <c r="G66" i="30"/>
  <c r="D67" i="30"/>
  <c r="E66" i="30"/>
  <c r="P19" i="28"/>
  <c r="B62" i="30"/>
  <c r="C61" i="30"/>
  <c r="AO4" i="20"/>
  <c r="IG6" i="20"/>
  <c r="IG7" i="20"/>
  <c r="AM13" i="26"/>
  <c r="AN13" i="26" s="1"/>
  <c r="AO13" i="26" s="1"/>
  <c r="AP13" i="26" s="1"/>
  <c r="AN10" i="26"/>
  <c r="AN6" i="26"/>
  <c r="AP9" i="26"/>
  <c r="AM11" i="26"/>
  <c r="AM7" i="26"/>
  <c r="AN4" i="26"/>
  <c r="AN12" i="26"/>
  <c r="AN8" i="26"/>
  <c r="AO5" i="26"/>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G6" i="27"/>
  <c r="AO6" i="27" s="1"/>
  <c r="G7" i="27"/>
  <c r="G8" i="27"/>
  <c r="G9" i="27"/>
  <c r="G10" i="27"/>
  <c r="G11" i="27"/>
  <c r="G12" i="27"/>
  <c r="AO12" i="27" s="1"/>
  <c r="G13" i="27"/>
  <c r="G14" i="27"/>
  <c r="AO14" i="27" s="1"/>
  <c r="G15" i="27"/>
  <c r="AO15" i="27" s="1"/>
  <c r="G16" i="27"/>
  <c r="AO16" i="27" s="1"/>
  <c r="G17" i="27"/>
  <c r="AO17" i="27" s="1"/>
  <c r="G18" i="27"/>
  <c r="AO18" i="27" s="1"/>
  <c r="G19" i="27"/>
  <c r="AO19" i="27" s="1"/>
  <c r="G20" i="27"/>
  <c r="AO20" i="27" s="1"/>
  <c r="G21" i="27"/>
  <c r="AO21" i="27" s="1"/>
  <c r="G22" i="27"/>
  <c r="AO22" i="27" s="1"/>
  <c r="G23" i="27"/>
  <c r="AO23" i="27" s="1"/>
  <c r="G24" i="27"/>
  <c r="AO24" i="27" s="1"/>
  <c r="G25" i="27"/>
  <c r="AO25" i="27" s="1"/>
  <c r="G26" i="27"/>
  <c r="AO26" i="27" s="1"/>
  <c r="G27" i="27"/>
  <c r="AO27" i="27" s="1"/>
  <c r="G28" i="27"/>
  <c r="AO28" i="27" s="1"/>
  <c r="G29" i="27"/>
  <c r="AO29" i="27" s="1"/>
  <c r="G30" i="27"/>
  <c r="AO30" i="27" s="1"/>
  <c r="G31" i="27"/>
  <c r="AO31" i="27" s="1"/>
  <c r="G32" i="27"/>
  <c r="AO32" i="27" s="1"/>
  <c r="G33" i="27"/>
  <c r="AO33" i="27" s="1"/>
  <c r="G34" i="27"/>
  <c r="AO34" i="27" s="1"/>
  <c r="G35" i="27"/>
  <c r="AO35" i="27" s="1"/>
  <c r="G36" i="27"/>
  <c r="AO36" i="27" s="1"/>
  <c r="G37" i="27"/>
  <c r="AO37" i="27" s="1"/>
  <c r="G38" i="27"/>
  <c r="AO38" i="27" s="1"/>
  <c r="G39" i="27"/>
  <c r="AO39" i="27" s="1"/>
  <c r="G40" i="27"/>
  <c r="AO40" i="27" s="1"/>
  <c r="G41" i="27"/>
  <c r="AO41" i="27" s="1"/>
  <c r="G42" i="27"/>
  <c r="AO42" i="27" s="1"/>
  <c r="G43" i="27"/>
  <c r="AO43" i="27" s="1"/>
  <c r="G44" i="27"/>
  <c r="AO44" i="27" s="1"/>
  <c r="G45" i="27"/>
  <c r="AO45" i="27" s="1"/>
  <c r="G46" i="27"/>
  <c r="AO46" i="27" s="1"/>
  <c r="G47" i="27"/>
  <c r="AO47" i="27" s="1"/>
  <c r="G48" i="27"/>
  <c r="AO48" i="27" s="1"/>
  <c r="G49" i="27"/>
  <c r="AO49" i="27" s="1"/>
  <c r="G50" i="27"/>
  <c r="AO50" i="27" s="1"/>
  <c r="G51" i="27"/>
  <c r="AO51" i="27" s="1"/>
  <c r="G52" i="27"/>
  <c r="AO52" i="27" s="1"/>
  <c r="G53" i="27"/>
  <c r="AO53" i="27" s="1"/>
  <c r="G54" i="27"/>
  <c r="AO54" i="27" s="1"/>
  <c r="G55" i="27"/>
  <c r="AO55" i="27" s="1"/>
  <c r="G56" i="27"/>
  <c r="AO56" i="27" s="1"/>
  <c r="G57" i="27"/>
  <c r="AO57" i="27" s="1"/>
  <c r="G58" i="27"/>
  <c r="AO58" i="27" s="1"/>
  <c r="G59" i="27"/>
  <c r="AO59" i="27" s="1"/>
  <c r="G60" i="27"/>
  <c r="AO60" i="27" s="1"/>
  <c r="G61" i="27"/>
  <c r="AO61" i="27" s="1"/>
  <c r="G62" i="27"/>
  <c r="AO62" i="27" s="1"/>
  <c r="G63" i="27"/>
  <c r="AO63" i="27" s="1"/>
  <c r="G64" i="27"/>
  <c r="AO64" i="27" s="1"/>
  <c r="G65" i="27"/>
  <c r="AO65" i="27" s="1"/>
  <c r="G66" i="27"/>
  <c r="AO66" i="27" s="1"/>
  <c r="G67" i="27"/>
  <c r="AO67" i="27" s="1"/>
  <c r="G68" i="27"/>
  <c r="AO68" i="27" s="1"/>
  <c r="G69" i="27"/>
  <c r="AO69" i="27" s="1"/>
  <c r="G70" i="27"/>
  <c r="AO70" i="27" s="1"/>
  <c r="G71" i="27"/>
  <c r="AO71" i="27" s="1"/>
  <c r="G72" i="27"/>
  <c r="AO72" i="27" s="1"/>
  <c r="G73" i="27"/>
  <c r="AO73" i="27" s="1"/>
  <c r="G74" i="27"/>
  <c r="AO74" i="27" s="1"/>
  <c r="G75" i="27"/>
  <c r="AO75" i="27" s="1"/>
  <c r="G76" i="27"/>
  <c r="AO76" i="27" s="1"/>
  <c r="G77" i="27"/>
  <c r="AO77" i="27" s="1"/>
  <c r="G78" i="27"/>
  <c r="AO78" i="27" s="1"/>
  <c r="G79" i="27"/>
  <c r="AO79" i="27" s="1"/>
  <c r="G80" i="27"/>
  <c r="AO80" i="27" s="1"/>
  <c r="G81" i="27"/>
  <c r="AO81" i="27" s="1"/>
  <c r="G82" i="27"/>
  <c r="AO82" i="27" s="1"/>
  <c r="G83" i="27"/>
  <c r="AO83" i="27" s="1"/>
  <c r="G84" i="27"/>
  <c r="AO84" i="27" s="1"/>
  <c r="G85" i="27"/>
  <c r="AO85" i="27" s="1"/>
  <c r="G86" i="27"/>
  <c r="AO86" i="27" s="1"/>
  <c r="G87" i="27"/>
  <c r="AO87" i="27" s="1"/>
  <c r="G88" i="27"/>
  <c r="AO88" i="27" s="1"/>
  <c r="G89" i="27"/>
  <c r="AO89" i="27" s="1"/>
  <c r="G90" i="27"/>
  <c r="AO90" i="27" s="1"/>
  <c r="G91" i="27"/>
  <c r="AO91" i="27" s="1"/>
  <c r="G92" i="27"/>
  <c r="AO92" i="27" s="1"/>
  <c r="G93" i="27"/>
  <c r="AO93" i="27" s="1"/>
  <c r="G94" i="27"/>
  <c r="AO94" i="27" s="1"/>
  <c r="G95" i="27"/>
  <c r="AO95" i="27" s="1"/>
  <c r="G96" i="27"/>
  <c r="AO96" i="27" s="1"/>
  <c r="G97" i="27"/>
  <c r="AO97" i="27" s="1"/>
  <c r="G98" i="27"/>
  <c r="AO98" i="27" s="1"/>
  <c r="G99" i="27"/>
  <c r="AO99" i="27" s="1"/>
  <c r="G100" i="27"/>
  <c r="AO100" i="27" s="1"/>
  <c r="G101" i="27"/>
  <c r="AO101" i="27" s="1"/>
  <c r="G102" i="27"/>
  <c r="AO102" i="27" s="1"/>
  <c r="G103" i="27"/>
  <c r="AO103" i="27" s="1"/>
  <c r="G4" i="27"/>
  <c r="AO4" i="27" s="1"/>
  <c r="AO13" i="27" l="1"/>
  <c r="AP13" i="27" s="1"/>
  <c r="AQ13" i="27" s="1"/>
  <c r="AR13" i="27" s="1"/>
  <c r="AS13" i="27" s="1"/>
  <c r="AT13" i="27" s="1"/>
  <c r="AU13" i="27" s="1"/>
  <c r="AV13" i="27" s="1"/>
  <c r="AO10" i="27"/>
  <c r="AP10" i="27" s="1"/>
  <c r="AQ10" i="27" s="1"/>
  <c r="AR10" i="27" s="1"/>
  <c r="AS10" i="27" s="1"/>
  <c r="AT10" i="27" s="1"/>
  <c r="AU10" i="27" s="1"/>
  <c r="AV10" i="27" s="1"/>
  <c r="AW10" i="27" s="1"/>
  <c r="AX10" i="27" s="1"/>
  <c r="AO11" i="27"/>
  <c r="EL11" i="27" s="1"/>
  <c r="AO5" i="27"/>
  <c r="EL5" i="27" s="1"/>
  <c r="AO8" i="27"/>
  <c r="AP8" i="27" s="1"/>
  <c r="AQ8" i="27" s="1"/>
  <c r="AR8" i="27" s="1"/>
  <c r="AS8" i="27" s="1"/>
  <c r="AT8" i="27" s="1"/>
  <c r="AU8" i="27" s="1"/>
  <c r="AV8" i="27" s="1"/>
  <c r="AW8" i="27" s="1"/>
  <c r="AX8" i="27" s="1"/>
  <c r="IO29" i="32"/>
  <c r="IP6" i="32"/>
  <c r="IP7" i="32"/>
  <c r="AX4" i="32"/>
  <c r="IP4" i="32"/>
  <c r="IP5" i="32" s="1"/>
  <c r="G67" i="30"/>
  <c r="F68" i="30"/>
  <c r="E67" i="30"/>
  <c r="D68" i="30"/>
  <c r="S19" i="28"/>
  <c r="AP4" i="27"/>
  <c r="AQ4" i="27" s="1"/>
  <c r="AR4" i="27" s="1"/>
  <c r="AS4" i="27" s="1"/>
  <c r="AT4" i="27" s="1"/>
  <c r="AU4" i="27" s="1"/>
  <c r="AV4" i="27" s="1"/>
  <c r="AW4" i="27" s="1"/>
  <c r="EL4" i="27"/>
  <c r="EL12" i="27"/>
  <c r="AP12" i="27"/>
  <c r="AQ12" i="27" s="1"/>
  <c r="AR12" i="27" s="1"/>
  <c r="AS12" i="27" s="1"/>
  <c r="AT12" i="27" s="1"/>
  <c r="AU12" i="27" s="1"/>
  <c r="AV12" i="27" s="1"/>
  <c r="AW12" i="27" s="1"/>
  <c r="AX12" i="27" s="1"/>
  <c r="AY12" i="27" s="1"/>
  <c r="AP11" i="27"/>
  <c r="AQ11" i="27" s="1"/>
  <c r="AR11" i="27" s="1"/>
  <c r="AS11" i="27" s="1"/>
  <c r="AT11" i="27" s="1"/>
  <c r="AU11" i="27" s="1"/>
  <c r="AV11" i="27" s="1"/>
  <c r="AW11" i="27" s="1"/>
  <c r="AX11" i="27" s="1"/>
  <c r="AP6" i="27"/>
  <c r="AQ6" i="27" s="1"/>
  <c r="AR6" i="27" s="1"/>
  <c r="AS6" i="27" s="1"/>
  <c r="AT6" i="27" s="1"/>
  <c r="AU6" i="27" s="1"/>
  <c r="AV6" i="27" s="1"/>
  <c r="EL6" i="27"/>
  <c r="AO7" i="27"/>
  <c r="AO9" i="27"/>
  <c r="AP9" i="27" s="1"/>
  <c r="AQ9" i="27" s="1"/>
  <c r="AR9" i="27" s="1"/>
  <c r="AS9" i="27" s="1"/>
  <c r="AT9" i="27" s="1"/>
  <c r="AU9" i="27" s="1"/>
  <c r="AV9" i="27" s="1"/>
  <c r="AW9" i="27" s="1"/>
  <c r="AX9" i="27" s="1"/>
  <c r="B63" i="30"/>
  <c r="C62" i="30"/>
  <c r="AP4" i="20"/>
  <c r="IH6" i="20"/>
  <c r="IH7" i="20"/>
  <c r="AP103" i="27"/>
  <c r="AV103" i="27"/>
  <c r="BA103" i="27"/>
  <c r="BF103" i="27"/>
  <c r="BL103" i="27"/>
  <c r="BQ103" i="27"/>
  <c r="BV103" i="27"/>
  <c r="CB103" i="27"/>
  <c r="CG103" i="27"/>
  <c r="CL103" i="27"/>
  <c r="CR103" i="27"/>
  <c r="CW103" i="27"/>
  <c r="DB103" i="27"/>
  <c r="DH103" i="27"/>
  <c r="DM103" i="27"/>
  <c r="DR103" i="27"/>
  <c r="DX103" i="27"/>
  <c r="EC103" i="27"/>
  <c r="EH103" i="27"/>
  <c r="AS103" i="27"/>
  <c r="BD103" i="27"/>
  <c r="BN103" i="27"/>
  <c r="BY103" i="27"/>
  <c r="CJ103" i="27"/>
  <c r="CT103" i="27"/>
  <c r="DE103" i="27"/>
  <c r="DP103" i="27"/>
  <c r="DZ103" i="27"/>
  <c r="EK103" i="27"/>
  <c r="AT103" i="27"/>
  <c r="AZ103" i="27"/>
  <c r="BJ103" i="27"/>
  <c r="BU103" i="27"/>
  <c r="CF103" i="27"/>
  <c r="CP103" i="27"/>
  <c r="DA103" i="27"/>
  <c r="DL103" i="27"/>
  <c r="DV103" i="27"/>
  <c r="EG103" i="27"/>
  <c r="AR103" i="27"/>
  <c r="AW103" i="27"/>
  <c r="BB103" i="27"/>
  <c r="BH103" i="27"/>
  <c r="BM103" i="27"/>
  <c r="BR103" i="27"/>
  <c r="BX103" i="27"/>
  <c r="CC103" i="27"/>
  <c r="CH103" i="27"/>
  <c r="CN103" i="27"/>
  <c r="CS103" i="27"/>
  <c r="CX103" i="27"/>
  <c r="DD103" i="27"/>
  <c r="DI103" i="27"/>
  <c r="DN103" i="27"/>
  <c r="DT103" i="27"/>
  <c r="DY103" i="27"/>
  <c r="ED103" i="27"/>
  <c r="EJ103" i="27"/>
  <c r="AX103" i="27"/>
  <c r="BI103" i="27"/>
  <c r="BT103" i="27"/>
  <c r="CD103" i="27"/>
  <c r="CO103" i="27"/>
  <c r="CZ103" i="27"/>
  <c r="DJ103" i="27"/>
  <c r="DU103" i="27"/>
  <c r="EF103" i="27"/>
  <c r="BE103" i="27"/>
  <c r="BP103" i="27"/>
  <c r="BZ103" i="27"/>
  <c r="CK103" i="27"/>
  <c r="CV103" i="27"/>
  <c r="DF103" i="27"/>
  <c r="DQ103" i="27"/>
  <c r="EB103" i="27"/>
  <c r="EL103" i="27"/>
  <c r="AY103" i="27"/>
  <c r="BO103" i="27"/>
  <c r="CE103" i="27"/>
  <c r="CU103" i="27"/>
  <c r="DK103" i="27"/>
  <c r="EA103" i="27"/>
  <c r="AQ103" i="27"/>
  <c r="BG103" i="27"/>
  <c r="BW103" i="27"/>
  <c r="CM103" i="27"/>
  <c r="DC103" i="27"/>
  <c r="DS103" i="27"/>
  <c r="EI103" i="27"/>
  <c r="BK103" i="27"/>
  <c r="CQ103" i="27"/>
  <c r="DW103" i="27"/>
  <c r="BS103" i="27"/>
  <c r="CY103" i="27"/>
  <c r="EE103" i="27"/>
  <c r="AU103" i="27"/>
  <c r="CA103" i="27"/>
  <c r="DG103" i="27"/>
  <c r="BC103" i="27"/>
  <c r="CI103" i="27"/>
  <c r="DO103" i="27"/>
  <c r="AR99" i="27"/>
  <c r="AW99" i="27"/>
  <c r="BB99" i="27"/>
  <c r="BH99" i="27"/>
  <c r="BM99" i="27"/>
  <c r="BR99" i="27"/>
  <c r="BX99" i="27"/>
  <c r="CC99" i="27"/>
  <c r="CH99" i="27"/>
  <c r="CN99" i="27"/>
  <c r="CS99" i="27"/>
  <c r="CX99" i="27"/>
  <c r="DD99" i="27"/>
  <c r="DI99" i="27"/>
  <c r="DN99" i="27"/>
  <c r="DT99" i="27"/>
  <c r="DY99" i="27"/>
  <c r="ED99" i="27"/>
  <c r="EJ99" i="27"/>
  <c r="AT99" i="27"/>
  <c r="AZ99" i="27"/>
  <c r="BJ99" i="27"/>
  <c r="BU99" i="27"/>
  <c r="CF99" i="27"/>
  <c r="CP99" i="27"/>
  <c r="DA99" i="27"/>
  <c r="DL99" i="27"/>
  <c r="DV99" i="27"/>
  <c r="EG99" i="27"/>
  <c r="AP99" i="27"/>
  <c r="BA99" i="27"/>
  <c r="BL99" i="27"/>
  <c r="BV99" i="27"/>
  <c r="CG99" i="27"/>
  <c r="CR99" i="27"/>
  <c r="DB99" i="27"/>
  <c r="DM99" i="27"/>
  <c r="DX99" i="27"/>
  <c r="EH99" i="27"/>
  <c r="AS99" i="27"/>
  <c r="AX99" i="27"/>
  <c r="BD99" i="27"/>
  <c r="BI99" i="27"/>
  <c r="BN99" i="27"/>
  <c r="BT99" i="27"/>
  <c r="BY99" i="27"/>
  <c r="CD99" i="27"/>
  <c r="CJ99" i="27"/>
  <c r="CO99" i="27"/>
  <c r="CT99" i="27"/>
  <c r="CZ99" i="27"/>
  <c r="DE99" i="27"/>
  <c r="DJ99" i="27"/>
  <c r="DP99" i="27"/>
  <c r="DU99" i="27"/>
  <c r="DZ99" i="27"/>
  <c r="EF99" i="27"/>
  <c r="EK99" i="27"/>
  <c r="BE99" i="27"/>
  <c r="BP99" i="27"/>
  <c r="BZ99" i="27"/>
  <c r="CK99" i="27"/>
  <c r="CV99" i="27"/>
  <c r="DF99" i="27"/>
  <c r="DQ99" i="27"/>
  <c r="EB99" i="27"/>
  <c r="EL99" i="27"/>
  <c r="AV99" i="27"/>
  <c r="BF99" i="27"/>
  <c r="BQ99" i="27"/>
  <c r="CB99" i="27"/>
  <c r="CL99" i="27"/>
  <c r="CW99" i="27"/>
  <c r="DH99" i="27"/>
  <c r="DR99" i="27"/>
  <c r="EC99" i="27"/>
  <c r="BC99" i="27"/>
  <c r="BS99" i="27"/>
  <c r="CI99" i="27"/>
  <c r="CY99" i="27"/>
  <c r="DO99" i="27"/>
  <c r="EE99" i="27"/>
  <c r="AU99" i="27"/>
  <c r="BK99" i="27"/>
  <c r="CA99" i="27"/>
  <c r="CQ99" i="27"/>
  <c r="DG99" i="27"/>
  <c r="DW99" i="27"/>
  <c r="BO99" i="27"/>
  <c r="CU99" i="27"/>
  <c r="EA99" i="27"/>
  <c r="AQ99" i="27"/>
  <c r="BW99" i="27"/>
  <c r="DC99" i="27"/>
  <c r="EI99" i="27"/>
  <c r="AY99" i="27"/>
  <c r="CE99" i="27"/>
  <c r="DK99" i="27"/>
  <c r="BG99" i="27"/>
  <c r="CM99" i="27"/>
  <c r="DS99" i="27"/>
  <c r="AR95" i="27"/>
  <c r="AW95" i="27"/>
  <c r="BB95" i="27"/>
  <c r="BH95" i="27"/>
  <c r="BM95" i="27"/>
  <c r="BR95" i="27"/>
  <c r="BX95" i="27"/>
  <c r="CC95" i="27"/>
  <c r="CH95" i="27"/>
  <c r="CN95" i="27"/>
  <c r="CS95" i="27"/>
  <c r="CX95" i="27"/>
  <c r="DD95" i="27"/>
  <c r="DI95" i="27"/>
  <c r="DN95" i="27"/>
  <c r="DT95" i="27"/>
  <c r="DY95" i="27"/>
  <c r="ED95" i="27"/>
  <c r="EJ95" i="27"/>
  <c r="AT95" i="27"/>
  <c r="AZ95" i="27"/>
  <c r="BJ95" i="27"/>
  <c r="BU95" i="27"/>
  <c r="CF95" i="27"/>
  <c r="CP95" i="27"/>
  <c r="DA95" i="27"/>
  <c r="DL95" i="27"/>
  <c r="DV95" i="27"/>
  <c r="EG95" i="27"/>
  <c r="AP95" i="27"/>
  <c r="BA95" i="27"/>
  <c r="BL95" i="27"/>
  <c r="BV95" i="27"/>
  <c r="CG95" i="27"/>
  <c r="CR95" i="27"/>
  <c r="DB95" i="27"/>
  <c r="DM95" i="27"/>
  <c r="DX95" i="27"/>
  <c r="EH95" i="27"/>
  <c r="AS95" i="27"/>
  <c r="AX95" i="27"/>
  <c r="BD95" i="27"/>
  <c r="BI95" i="27"/>
  <c r="BN95" i="27"/>
  <c r="BT95" i="27"/>
  <c r="BY95" i="27"/>
  <c r="CD95" i="27"/>
  <c r="CJ95" i="27"/>
  <c r="CO95" i="27"/>
  <c r="CT95" i="27"/>
  <c r="CZ95" i="27"/>
  <c r="DE95" i="27"/>
  <c r="DJ95" i="27"/>
  <c r="DP95" i="27"/>
  <c r="DU95" i="27"/>
  <c r="DZ95" i="27"/>
  <c r="EF95" i="27"/>
  <c r="EK95" i="27"/>
  <c r="BE95" i="27"/>
  <c r="BP95" i="27"/>
  <c r="BZ95" i="27"/>
  <c r="CK95" i="27"/>
  <c r="CV95" i="27"/>
  <c r="DF95" i="27"/>
  <c r="DQ95" i="27"/>
  <c r="EB95" i="27"/>
  <c r="EL95" i="27"/>
  <c r="AV95" i="27"/>
  <c r="BF95" i="27"/>
  <c r="BQ95" i="27"/>
  <c r="CB95" i="27"/>
  <c r="CL95" i="27"/>
  <c r="CW95" i="27"/>
  <c r="DH95" i="27"/>
  <c r="DR95" i="27"/>
  <c r="EC95" i="27"/>
  <c r="AY95" i="27"/>
  <c r="BO95" i="27"/>
  <c r="CE95" i="27"/>
  <c r="CU95" i="27"/>
  <c r="DK95" i="27"/>
  <c r="EA95" i="27"/>
  <c r="BC95" i="27"/>
  <c r="BS95" i="27"/>
  <c r="CI95" i="27"/>
  <c r="CY95" i="27"/>
  <c r="DO95" i="27"/>
  <c r="EE95" i="27"/>
  <c r="AQ95" i="27"/>
  <c r="BG95" i="27"/>
  <c r="BW95" i="27"/>
  <c r="CM95" i="27"/>
  <c r="DC95" i="27"/>
  <c r="DS95" i="27"/>
  <c r="EI95" i="27"/>
  <c r="CQ95" i="27"/>
  <c r="AU95" i="27"/>
  <c r="DG95" i="27"/>
  <c r="BK95" i="27"/>
  <c r="DW95" i="27"/>
  <c r="CA95" i="27"/>
  <c r="AS91" i="27"/>
  <c r="AX91" i="27"/>
  <c r="BD91" i="27"/>
  <c r="BI91" i="27"/>
  <c r="BN91" i="27"/>
  <c r="BT91" i="27"/>
  <c r="BY91" i="27"/>
  <c r="CD91" i="27"/>
  <c r="CJ91" i="27"/>
  <c r="CO91" i="27"/>
  <c r="CT91" i="27"/>
  <c r="CZ91" i="27"/>
  <c r="DE91" i="27"/>
  <c r="DJ91" i="27"/>
  <c r="DP91" i="27"/>
  <c r="DU91" i="27"/>
  <c r="DZ91" i="27"/>
  <c r="EF91" i="27"/>
  <c r="EK91" i="27"/>
  <c r="AV91" i="27"/>
  <c r="BF91" i="27"/>
  <c r="BQ91" i="27"/>
  <c r="CB91" i="27"/>
  <c r="CL91" i="27"/>
  <c r="CW91" i="27"/>
  <c r="DH91" i="27"/>
  <c r="DR91" i="27"/>
  <c r="EC91" i="27"/>
  <c r="AR91" i="27"/>
  <c r="BB91" i="27"/>
  <c r="BM91" i="27"/>
  <c r="BX91" i="27"/>
  <c r="CH91" i="27"/>
  <c r="CS91" i="27"/>
  <c r="DD91" i="27"/>
  <c r="DN91" i="27"/>
  <c r="DY91" i="27"/>
  <c r="EJ91" i="27"/>
  <c r="AT91" i="27"/>
  <c r="AZ91" i="27"/>
  <c r="BE91" i="27"/>
  <c r="BJ91" i="27"/>
  <c r="BP91" i="27"/>
  <c r="BU91" i="27"/>
  <c r="BZ91" i="27"/>
  <c r="CF91" i="27"/>
  <c r="CK91" i="27"/>
  <c r="CP91" i="27"/>
  <c r="CV91" i="27"/>
  <c r="DA91" i="27"/>
  <c r="DF91" i="27"/>
  <c r="DL91" i="27"/>
  <c r="DQ91" i="27"/>
  <c r="DV91" i="27"/>
  <c r="EB91" i="27"/>
  <c r="EG91" i="27"/>
  <c r="EL91" i="27"/>
  <c r="AP91" i="27"/>
  <c r="BA91" i="27"/>
  <c r="BL91" i="27"/>
  <c r="BV91" i="27"/>
  <c r="CG91" i="27"/>
  <c r="CR91" i="27"/>
  <c r="DB91" i="27"/>
  <c r="DM91" i="27"/>
  <c r="DX91" i="27"/>
  <c r="EH91" i="27"/>
  <c r="AW91" i="27"/>
  <c r="BH91" i="27"/>
  <c r="BR91" i="27"/>
  <c r="CC91" i="27"/>
  <c r="CN91" i="27"/>
  <c r="CX91" i="27"/>
  <c r="DI91" i="27"/>
  <c r="DT91" i="27"/>
  <c r="ED91" i="27"/>
  <c r="AU91" i="27"/>
  <c r="BK91" i="27"/>
  <c r="CA91" i="27"/>
  <c r="CQ91" i="27"/>
  <c r="DG91" i="27"/>
  <c r="DW91" i="27"/>
  <c r="AY91" i="27"/>
  <c r="BO91" i="27"/>
  <c r="CE91" i="27"/>
  <c r="CU91" i="27"/>
  <c r="DK91" i="27"/>
  <c r="EA91" i="27"/>
  <c r="BC91" i="27"/>
  <c r="BS91" i="27"/>
  <c r="CI91" i="27"/>
  <c r="CY91" i="27"/>
  <c r="DO91" i="27"/>
  <c r="EE91" i="27"/>
  <c r="BG91" i="27"/>
  <c r="DS91" i="27"/>
  <c r="BW91" i="27"/>
  <c r="EI91" i="27"/>
  <c r="DC91" i="27"/>
  <c r="CM91" i="27"/>
  <c r="AQ91" i="27"/>
  <c r="AT87" i="27"/>
  <c r="AZ87" i="27"/>
  <c r="BE87" i="27"/>
  <c r="BJ87" i="27"/>
  <c r="BP87" i="27"/>
  <c r="BU87" i="27"/>
  <c r="BZ87" i="27"/>
  <c r="CF87" i="27"/>
  <c r="CK87" i="27"/>
  <c r="CP87" i="27"/>
  <c r="CV87" i="27"/>
  <c r="DA87" i="27"/>
  <c r="DF87" i="27"/>
  <c r="DL87" i="27"/>
  <c r="DQ87" i="27"/>
  <c r="DV87" i="27"/>
  <c r="EB87" i="27"/>
  <c r="EG87" i="27"/>
  <c r="EL87" i="27"/>
  <c r="AP87" i="27"/>
  <c r="AV87" i="27"/>
  <c r="BA87" i="27"/>
  <c r="BF87" i="27"/>
  <c r="BL87" i="27"/>
  <c r="BQ87" i="27"/>
  <c r="BV87" i="27"/>
  <c r="CB87" i="27"/>
  <c r="CG87" i="27"/>
  <c r="CL87" i="27"/>
  <c r="CR87" i="27"/>
  <c r="CW87" i="27"/>
  <c r="DB87" i="27"/>
  <c r="DH87" i="27"/>
  <c r="DM87" i="27"/>
  <c r="DR87" i="27"/>
  <c r="DX87" i="27"/>
  <c r="EC87" i="27"/>
  <c r="EH87" i="27"/>
  <c r="AW87" i="27"/>
  <c r="BH87" i="27"/>
  <c r="BR87" i="27"/>
  <c r="CC87" i="27"/>
  <c r="CN87" i="27"/>
  <c r="CX87" i="27"/>
  <c r="DI87" i="27"/>
  <c r="DT87" i="27"/>
  <c r="ED87" i="27"/>
  <c r="AR87" i="27"/>
  <c r="BM87" i="27"/>
  <c r="CH87" i="27"/>
  <c r="DD87" i="27"/>
  <c r="DY87" i="27"/>
  <c r="BD87" i="27"/>
  <c r="BY87" i="27"/>
  <c r="CT87" i="27"/>
  <c r="DP87" i="27"/>
  <c r="EK87" i="27"/>
  <c r="AX87" i="27"/>
  <c r="BI87" i="27"/>
  <c r="BT87" i="27"/>
  <c r="CD87" i="27"/>
  <c r="CO87" i="27"/>
  <c r="CZ87" i="27"/>
  <c r="DJ87" i="27"/>
  <c r="DU87" i="27"/>
  <c r="EF87" i="27"/>
  <c r="BB87" i="27"/>
  <c r="BX87" i="27"/>
  <c r="CS87" i="27"/>
  <c r="DN87" i="27"/>
  <c r="EJ87" i="27"/>
  <c r="AS87" i="27"/>
  <c r="BN87" i="27"/>
  <c r="CJ87" i="27"/>
  <c r="DE87" i="27"/>
  <c r="DZ87" i="27"/>
  <c r="AQ87" i="27"/>
  <c r="BG87" i="27"/>
  <c r="BW87" i="27"/>
  <c r="CM87" i="27"/>
  <c r="DC87" i="27"/>
  <c r="DS87" i="27"/>
  <c r="EI87" i="27"/>
  <c r="AU87" i="27"/>
  <c r="BK87" i="27"/>
  <c r="CA87" i="27"/>
  <c r="CQ87" i="27"/>
  <c r="DG87" i="27"/>
  <c r="DW87" i="27"/>
  <c r="AY87" i="27"/>
  <c r="BO87" i="27"/>
  <c r="CE87" i="27"/>
  <c r="CU87" i="27"/>
  <c r="DK87" i="27"/>
  <c r="EA87" i="27"/>
  <c r="CI87" i="27"/>
  <c r="EE87" i="27"/>
  <c r="CY87" i="27"/>
  <c r="BC87" i="27"/>
  <c r="DO87" i="27"/>
  <c r="BS87" i="27"/>
  <c r="AT83" i="27"/>
  <c r="AZ83" i="27"/>
  <c r="BE83" i="27"/>
  <c r="BJ83" i="27"/>
  <c r="BP83" i="27"/>
  <c r="BU83" i="27"/>
  <c r="BZ83" i="27"/>
  <c r="CF83" i="27"/>
  <c r="CK83" i="27"/>
  <c r="CP83" i="27"/>
  <c r="CV83" i="27"/>
  <c r="DA83" i="27"/>
  <c r="DF83" i="27"/>
  <c r="DL83" i="27"/>
  <c r="DQ83" i="27"/>
  <c r="DV83" i="27"/>
  <c r="EB83" i="27"/>
  <c r="EG83" i="27"/>
  <c r="EL83" i="27"/>
  <c r="AP83" i="27"/>
  <c r="AV83" i="27"/>
  <c r="BA83" i="27"/>
  <c r="BF83" i="27"/>
  <c r="BL83" i="27"/>
  <c r="BQ83" i="27"/>
  <c r="BV83" i="27"/>
  <c r="CB83" i="27"/>
  <c r="CG83" i="27"/>
  <c r="CL83" i="27"/>
  <c r="CR83" i="27"/>
  <c r="CW83" i="27"/>
  <c r="DB83" i="27"/>
  <c r="DH83" i="27"/>
  <c r="DM83" i="27"/>
  <c r="DR83" i="27"/>
  <c r="DX83" i="27"/>
  <c r="EC83" i="27"/>
  <c r="EH83" i="27"/>
  <c r="AW83" i="27"/>
  <c r="BH83" i="27"/>
  <c r="BR83" i="27"/>
  <c r="CC83" i="27"/>
  <c r="CN83" i="27"/>
  <c r="CX83" i="27"/>
  <c r="DI83" i="27"/>
  <c r="DT83" i="27"/>
  <c r="ED83" i="27"/>
  <c r="AR83" i="27"/>
  <c r="BM83" i="27"/>
  <c r="CH83" i="27"/>
  <c r="DD83" i="27"/>
  <c r="DY83" i="27"/>
  <c r="AS83" i="27"/>
  <c r="BN83" i="27"/>
  <c r="CJ83" i="27"/>
  <c r="DE83" i="27"/>
  <c r="DZ83" i="27"/>
  <c r="AX83" i="27"/>
  <c r="BI83" i="27"/>
  <c r="BT83" i="27"/>
  <c r="CD83" i="27"/>
  <c r="CO83" i="27"/>
  <c r="CZ83" i="27"/>
  <c r="DJ83" i="27"/>
  <c r="DU83" i="27"/>
  <c r="EF83" i="27"/>
  <c r="BB83" i="27"/>
  <c r="BX83" i="27"/>
  <c r="CS83" i="27"/>
  <c r="DN83" i="27"/>
  <c r="EJ83" i="27"/>
  <c r="BD83" i="27"/>
  <c r="BY83" i="27"/>
  <c r="CT83" i="27"/>
  <c r="DP83" i="27"/>
  <c r="EK83" i="27"/>
  <c r="BC83" i="27"/>
  <c r="BS83" i="27"/>
  <c r="CI83" i="27"/>
  <c r="CY83" i="27"/>
  <c r="DO83" i="27"/>
  <c r="EE83" i="27"/>
  <c r="AQ83" i="27"/>
  <c r="BG83" i="27"/>
  <c r="BW83" i="27"/>
  <c r="CM83" i="27"/>
  <c r="DC83" i="27"/>
  <c r="DS83" i="27"/>
  <c r="EI83" i="27"/>
  <c r="AU83" i="27"/>
  <c r="BK83" i="27"/>
  <c r="CA83" i="27"/>
  <c r="CQ83" i="27"/>
  <c r="DG83" i="27"/>
  <c r="DW83" i="27"/>
  <c r="AY83" i="27"/>
  <c r="DK83" i="27"/>
  <c r="BO83" i="27"/>
  <c r="EA83" i="27"/>
  <c r="CE83" i="27"/>
  <c r="CU83" i="27"/>
  <c r="AS79" i="27"/>
  <c r="AX79" i="27"/>
  <c r="BD79" i="27"/>
  <c r="BI79" i="27"/>
  <c r="BN79" i="27"/>
  <c r="BT79" i="27"/>
  <c r="BY79" i="27"/>
  <c r="CD79" i="27"/>
  <c r="CJ79" i="27"/>
  <c r="CO79" i="27"/>
  <c r="CT79" i="27"/>
  <c r="CZ79" i="27"/>
  <c r="DE79" i="27"/>
  <c r="DJ79" i="27"/>
  <c r="DP79" i="27"/>
  <c r="DU79" i="27"/>
  <c r="DZ79" i="27"/>
  <c r="EF79" i="27"/>
  <c r="EK79" i="27"/>
  <c r="AT79" i="27"/>
  <c r="AZ79" i="27"/>
  <c r="BE79" i="27"/>
  <c r="BJ79" i="27"/>
  <c r="BP79" i="27"/>
  <c r="BU79" i="27"/>
  <c r="BZ79" i="27"/>
  <c r="CF79" i="27"/>
  <c r="CK79" i="27"/>
  <c r="CP79" i="27"/>
  <c r="CV79" i="27"/>
  <c r="DA79" i="27"/>
  <c r="DF79" i="27"/>
  <c r="DL79" i="27"/>
  <c r="DQ79" i="27"/>
  <c r="DV79" i="27"/>
  <c r="EB79" i="27"/>
  <c r="EG79" i="27"/>
  <c r="EL79" i="27"/>
  <c r="AV79" i="27"/>
  <c r="BF79" i="27"/>
  <c r="BQ79" i="27"/>
  <c r="CB79" i="27"/>
  <c r="CL79" i="27"/>
  <c r="CW79" i="27"/>
  <c r="DH79" i="27"/>
  <c r="DR79" i="27"/>
  <c r="EC79" i="27"/>
  <c r="BA79" i="27"/>
  <c r="BV79" i="27"/>
  <c r="CR79" i="27"/>
  <c r="DM79" i="27"/>
  <c r="EH79" i="27"/>
  <c r="AR79" i="27"/>
  <c r="BM79" i="27"/>
  <c r="CH79" i="27"/>
  <c r="DD79" i="27"/>
  <c r="DY79" i="27"/>
  <c r="AW79" i="27"/>
  <c r="BH79" i="27"/>
  <c r="BR79" i="27"/>
  <c r="CC79" i="27"/>
  <c r="CN79" i="27"/>
  <c r="CX79" i="27"/>
  <c r="DI79" i="27"/>
  <c r="DT79" i="27"/>
  <c r="ED79" i="27"/>
  <c r="AP79" i="27"/>
  <c r="BL79" i="27"/>
  <c r="CG79" i="27"/>
  <c r="DB79" i="27"/>
  <c r="DX79" i="27"/>
  <c r="BB79" i="27"/>
  <c r="BX79" i="27"/>
  <c r="CS79" i="27"/>
  <c r="DN79" i="27"/>
  <c r="EJ79" i="27"/>
  <c r="AY79" i="27"/>
  <c r="BO79" i="27"/>
  <c r="CE79" i="27"/>
  <c r="CU79" i="27"/>
  <c r="DK79" i="27"/>
  <c r="EA79" i="27"/>
  <c r="EE79" i="27"/>
  <c r="BC79" i="27"/>
  <c r="BS79" i="27"/>
  <c r="CI79" i="27"/>
  <c r="CY79" i="27"/>
  <c r="DO79" i="27"/>
  <c r="AQ79" i="27"/>
  <c r="BG79" i="27"/>
  <c r="BW79" i="27"/>
  <c r="CM79" i="27"/>
  <c r="DC79" i="27"/>
  <c r="DS79" i="27"/>
  <c r="EI79" i="27"/>
  <c r="CA79" i="27"/>
  <c r="DW79" i="27"/>
  <c r="CQ79" i="27"/>
  <c r="AU79" i="27"/>
  <c r="DG79" i="27"/>
  <c r="BK79" i="27"/>
  <c r="AT75" i="27"/>
  <c r="AZ75" i="27"/>
  <c r="BE75" i="27"/>
  <c r="BJ75" i="27"/>
  <c r="BP75" i="27"/>
  <c r="BU75" i="27"/>
  <c r="BZ75" i="27"/>
  <c r="CF75" i="27"/>
  <c r="CK75" i="27"/>
  <c r="CP75" i="27"/>
  <c r="CV75" i="27"/>
  <c r="DA75" i="27"/>
  <c r="DF75" i="27"/>
  <c r="DL75" i="27"/>
  <c r="DQ75" i="27"/>
  <c r="DV75" i="27"/>
  <c r="EB75" i="27"/>
  <c r="EG75" i="27"/>
  <c r="EL75" i="27"/>
  <c r="AP75" i="27"/>
  <c r="AV75" i="27"/>
  <c r="BA75" i="27"/>
  <c r="BF75" i="27"/>
  <c r="BL75" i="27"/>
  <c r="BQ75" i="27"/>
  <c r="BV75" i="27"/>
  <c r="CB75" i="27"/>
  <c r="CG75" i="27"/>
  <c r="CL75" i="27"/>
  <c r="CR75" i="27"/>
  <c r="CW75" i="27"/>
  <c r="DB75" i="27"/>
  <c r="DH75" i="27"/>
  <c r="DM75" i="27"/>
  <c r="DR75" i="27"/>
  <c r="DX75" i="27"/>
  <c r="EC75" i="27"/>
  <c r="EH75" i="27"/>
  <c r="AW75" i="27"/>
  <c r="BH75" i="27"/>
  <c r="BR75" i="27"/>
  <c r="CC75" i="27"/>
  <c r="CN75" i="27"/>
  <c r="CX75" i="27"/>
  <c r="DI75" i="27"/>
  <c r="DT75" i="27"/>
  <c r="ED75" i="27"/>
  <c r="BB75" i="27"/>
  <c r="BX75" i="27"/>
  <c r="CS75" i="27"/>
  <c r="DN75" i="27"/>
  <c r="EJ75" i="27"/>
  <c r="BD75" i="27"/>
  <c r="BY75" i="27"/>
  <c r="CT75" i="27"/>
  <c r="DP75" i="27"/>
  <c r="EK75" i="27"/>
  <c r="AX75" i="27"/>
  <c r="BI75" i="27"/>
  <c r="BT75" i="27"/>
  <c r="CD75" i="27"/>
  <c r="CO75" i="27"/>
  <c r="CZ75" i="27"/>
  <c r="DJ75" i="27"/>
  <c r="DU75" i="27"/>
  <c r="EF75" i="27"/>
  <c r="AR75" i="27"/>
  <c r="BM75" i="27"/>
  <c r="CH75" i="27"/>
  <c r="DD75" i="27"/>
  <c r="DY75" i="27"/>
  <c r="AS75" i="27"/>
  <c r="BN75" i="27"/>
  <c r="CJ75" i="27"/>
  <c r="DE75" i="27"/>
  <c r="DZ75" i="27"/>
  <c r="AU75" i="27"/>
  <c r="BK75" i="27"/>
  <c r="CA75" i="27"/>
  <c r="CQ75" i="27"/>
  <c r="DG75" i="27"/>
  <c r="DW75" i="27"/>
  <c r="AY75" i="27"/>
  <c r="BO75" i="27"/>
  <c r="CE75" i="27"/>
  <c r="CU75" i="27"/>
  <c r="DK75" i="27"/>
  <c r="EA75" i="27"/>
  <c r="BC75" i="27"/>
  <c r="BS75" i="27"/>
  <c r="CI75" i="27"/>
  <c r="CY75" i="27"/>
  <c r="DO75" i="27"/>
  <c r="EE75" i="27"/>
  <c r="AQ75" i="27"/>
  <c r="DC75" i="27"/>
  <c r="BG75" i="27"/>
  <c r="DS75" i="27"/>
  <c r="BW75" i="27"/>
  <c r="EI75" i="27"/>
  <c r="CM75" i="27"/>
  <c r="AT71" i="27"/>
  <c r="AZ71" i="27"/>
  <c r="BE71" i="27"/>
  <c r="BJ71" i="27"/>
  <c r="BP71" i="27"/>
  <c r="BU71" i="27"/>
  <c r="BZ71" i="27"/>
  <c r="CF71" i="27"/>
  <c r="CK71" i="27"/>
  <c r="CP71" i="27"/>
  <c r="CV71" i="27"/>
  <c r="DA71" i="27"/>
  <c r="DF71" i="27"/>
  <c r="DL71" i="27"/>
  <c r="DQ71" i="27"/>
  <c r="DV71" i="27"/>
  <c r="EB71" i="27"/>
  <c r="EG71" i="27"/>
  <c r="EL71" i="27"/>
  <c r="AP71" i="27"/>
  <c r="AV71" i="27"/>
  <c r="BA71" i="27"/>
  <c r="BF71" i="27"/>
  <c r="BL71" i="27"/>
  <c r="BQ71" i="27"/>
  <c r="BV71" i="27"/>
  <c r="CB71" i="27"/>
  <c r="CG71" i="27"/>
  <c r="CL71" i="27"/>
  <c r="CR71" i="27"/>
  <c r="CW71" i="27"/>
  <c r="DB71" i="27"/>
  <c r="DH71" i="27"/>
  <c r="DM71" i="27"/>
  <c r="DR71" i="27"/>
  <c r="DX71" i="27"/>
  <c r="EC71" i="27"/>
  <c r="EH71" i="27"/>
  <c r="AW71" i="27"/>
  <c r="BH71" i="27"/>
  <c r="BR71" i="27"/>
  <c r="CC71" i="27"/>
  <c r="CN71" i="27"/>
  <c r="CX71" i="27"/>
  <c r="DI71" i="27"/>
  <c r="DT71" i="27"/>
  <c r="ED71" i="27"/>
  <c r="AX71" i="27"/>
  <c r="BI71" i="27"/>
  <c r="BT71" i="27"/>
  <c r="CD71" i="27"/>
  <c r="CO71" i="27"/>
  <c r="CZ71" i="27"/>
  <c r="DJ71" i="27"/>
  <c r="DU71" i="27"/>
  <c r="EF71" i="27"/>
  <c r="AR71" i="27"/>
  <c r="BM71" i="27"/>
  <c r="CH71" i="27"/>
  <c r="DD71" i="27"/>
  <c r="DY71" i="27"/>
  <c r="BX71" i="27"/>
  <c r="DN71" i="27"/>
  <c r="BD71" i="27"/>
  <c r="CT71" i="27"/>
  <c r="EK71" i="27"/>
  <c r="AS71" i="27"/>
  <c r="BN71" i="27"/>
  <c r="CJ71" i="27"/>
  <c r="DE71" i="27"/>
  <c r="DZ71" i="27"/>
  <c r="BB71" i="27"/>
  <c r="CS71" i="27"/>
  <c r="EJ71" i="27"/>
  <c r="BY71" i="27"/>
  <c r="DP71" i="27"/>
  <c r="AQ71" i="27"/>
  <c r="BG71" i="27"/>
  <c r="BW71" i="27"/>
  <c r="CM71" i="27"/>
  <c r="DC71" i="27"/>
  <c r="DS71" i="27"/>
  <c r="EI71" i="27"/>
  <c r="AU71" i="27"/>
  <c r="BK71" i="27"/>
  <c r="CA71" i="27"/>
  <c r="CQ71" i="27"/>
  <c r="DG71" i="27"/>
  <c r="DW71" i="27"/>
  <c r="AY71" i="27"/>
  <c r="BO71" i="27"/>
  <c r="CE71" i="27"/>
  <c r="CU71" i="27"/>
  <c r="DK71" i="27"/>
  <c r="EA71" i="27"/>
  <c r="BS71" i="27"/>
  <c r="EE71" i="27"/>
  <c r="BC71" i="27"/>
  <c r="CI71" i="27"/>
  <c r="CY71" i="27"/>
  <c r="DO71" i="27"/>
  <c r="AS63" i="27"/>
  <c r="AX63" i="27"/>
  <c r="BD63" i="27"/>
  <c r="BI63" i="27"/>
  <c r="BN63" i="27"/>
  <c r="BT63" i="27"/>
  <c r="BY63" i="27"/>
  <c r="CD63" i="27"/>
  <c r="CJ63" i="27"/>
  <c r="CO63" i="27"/>
  <c r="CT63" i="27"/>
  <c r="CZ63" i="27"/>
  <c r="DE63" i="27"/>
  <c r="DJ63" i="27"/>
  <c r="DP63" i="27"/>
  <c r="DU63" i="27"/>
  <c r="DZ63" i="27"/>
  <c r="EF63" i="27"/>
  <c r="EK63" i="27"/>
  <c r="AT63" i="27"/>
  <c r="AZ63" i="27"/>
  <c r="BE63" i="27"/>
  <c r="BJ63" i="27"/>
  <c r="BP63" i="27"/>
  <c r="BU63" i="27"/>
  <c r="BZ63" i="27"/>
  <c r="CF63" i="27"/>
  <c r="CK63" i="27"/>
  <c r="CP63" i="27"/>
  <c r="CV63" i="27"/>
  <c r="DA63" i="27"/>
  <c r="DF63" i="27"/>
  <c r="DL63" i="27"/>
  <c r="DQ63" i="27"/>
  <c r="DV63" i="27"/>
  <c r="EB63" i="27"/>
  <c r="EG63" i="27"/>
  <c r="EL63" i="27"/>
  <c r="AP63" i="27"/>
  <c r="BA63" i="27"/>
  <c r="BL63" i="27"/>
  <c r="BV63" i="27"/>
  <c r="CG63" i="27"/>
  <c r="CR63" i="27"/>
  <c r="DB63" i="27"/>
  <c r="DM63" i="27"/>
  <c r="DX63" i="27"/>
  <c r="EH63" i="27"/>
  <c r="AR63" i="27"/>
  <c r="BB63" i="27"/>
  <c r="BM63" i="27"/>
  <c r="BX63" i="27"/>
  <c r="CH63" i="27"/>
  <c r="CS63" i="27"/>
  <c r="DD63" i="27"/>
  <c r="DN63" i="27"/>
  <c r="DY63" i="27"/>
  <c r="EJ63" i="27"/>
  <c r="BF63" i="27"/>
  <c r="CB63" i="27"/>
  <c r="CW63" i="27"/>
  <c r="DR63" i="27"/>
  <c r="BQ63" i="27"/>
  <c r="DH63" i="27"/>
  <c r="AW63" i="27"/>
  <c r="CN63" i="27"/>
  <c r="ED63" i="27"/>
  <c r="BH63" i="27"/>
  <c r="CC63" i="27"/>
  <c r="CX63" i="27"/>
  <c r="DT63" i="27"/>
  <c r="AV63" i="27"/>
  <c r="CL63" i="27"/>
  <c r="EC63" i="27"/>
  <c r="BR63" i="27"/>
  <c r="DI63" i="27"/>
  <c r="AY63" i="27"/>
  <c r="BO63" i="27"/>
  <c r="CE63" i="27"/>
  <c r="CU63" i="27"/>
  <c r="DK63" i="27"/>
  <c r="EA63" i="27"/>
  <c r="BC63" i="27"/>
  <c r="BS63" i="27"/>
  <c r="CI63" i="27"/>
  <c r="CY63" i="27"/>
  <c r="DO63" i="27"/>
  <c r="EE63" i="27"/>
  <c r="AQ63" i="27"/>
  <c r="BG63" i="27"/>
  <c r="BW63" i="27"/>
  <c r="CM63" i="27"/>
  <c r="DC63" i="27"/>
  <c r="DS63" i="27"/>
  <c r="EI63" i="27"/>
  <c r="BK63" i="27"/>
  <c r="DW63" i="27"/>
  <c r="CA63" i="27"/>
  <c r="DG63" i="27"/>
  <c r="CQ63" i="27"/>
  <c r="AU63" i="27"/>
  <c r="AR59" i="27"/>
  <c r="AW59" i="27"/>
  <c r="BB59" i="27"/>
  <c r="BH59" i="27"/>
  <c r="BM59" i="27"/>
  <c r="BR59" i="27"/>
  <c r="BX59" i="27"/>
  <c r="CC59" i="27"/>
  <c r="CH59" i="27"/>
  <c r="CN59" i="27"/>
  <c r="CS59" i="27"/>
  <c r="CX59" i="27"/>
  <c r="DD59" i="27"/>
  <c r="DI59" i="27"/>
  <c r="DN59" i="27"/>
  <c r="DT59" i="27"/>
  <c r="DY59" i="27"/>
  <c r="ED59" i="27"/>
  <c r="EJ59" i="27"/>
  <c r="AS59" i="27"/>
  <c r="AX59" i="27"/>
  <c r="BD59" i="27"/>
  <c r="BI59" i="27"/>
  <c r="BN59" i="27"/>
  <c r="BT59" i="27"/>
  <c r="BY59" i="27"/>
  <c r="CD59" i="27"/>
  <c r="CJ59" i="27"/>
  <c r="CO59" i="27"/>
  <c r="CT59" i="27"/>
  <c r="CZ59" i="27"/>
  <c r="DE59" i="27"/>
  <c r="DJ59" i="27"/>
  <c r="DP59" i="27"/>
  <c r="DU59" i="27"/>
  <c r="DZ59" i="27"/>
  <c r="EF59" i="27"/>
  <c r="EK59" i="27"/>
  <c r="AZ59" i="27"/>
  <c r="BJ59" i="27"/>
  <c r="BU59" i="27"/>
  <c r="CF59" i="27"/>
  <c r="CP59" i="27"/>
  <c r="DA59" i="27"/>
  <c r="DL59" i="27"/>
  <c r="DV59" i="27"/>
  <c r="EG59" i="27"/>
  <c r="AP59" i="27"/>
  <c r="BA59" i="27"/>
  <c r="BL59" i="27"/>
  <c r="BV59" i="27"/>
  <c r="CG59" i="27"/>
  <c r="CR59" i="27"/>
  <c r="DB59" i="27"/>
  <c r="DM59" i="27"/>
  <c r="DX59" i="27"/>
  <c r="EH59" i="27"/>
  <c r="AT59" i="27"/>
  <c r="BP59" i="27"/>
  <c r="CK59" i="27"/>
  <c r="DF59" i="27"/>
  <c r="EB59" i="27"/>
  <c r="BZ59" i="27"/>
  <c r="DQ59" i="27"/>
  <c r="BF59" i="27"/>
  <c r="CW59" i="27"/>
  <c r="AV59" i="27"/>
  <c r="BQ59" i="27"/>
  <c r="CL59" i="27"/>
  <c r="DH59" i="27"/>
  <c r="EC59" i="27"/>
  <c r="BE59" i="27"/>
  <c r="CV59" i="27"/>
  <c r="EL59" i="27"/>
  <c r="CB59" i="27"/>
  <c r="DR59" i="27"/>
  <c r="AU59" i="27"/>
  <c r="BK59" i="27"/>
  <c r="CA59" i="27"/>
  <c r="CQ59" i="27"/>
  <c r="DG59" i="27"/>
  <c r="DW59" i="27"/>
  <c r="AY59" i="27"/>
  <c r="BO59" i="27"/>
  <c r="CE59" i="27"/>
  <c r="CU59" i="27"/>
  <c r="DK59" i="27"/>
  <c r="EA59" i="27"/>
  <c r="BC59" i="27"/>
  <c r="BS59" i="27"/>
  <c r="CI59" i="27"/>
  <c r="CY59" i="27"/>
  <c r="DO59" i="27"/>
  <c r="EE59" i="27"/>
  <c r="CM59" i="27"/>
  <c r="DC59" i="27"/>
  <c r="EI59" i="27"/>
  <c r="AQ59" i="27"/>
  <c r="BG59" i="27"/>
  <c r="DS59" i="27"/>
  <c r="BW59" i="27"/>
  <c r="AP51" i="27"/>
  <c r="AT51" i="27"/>
  <c r="AX51" i="27"/>
  <c r="BB51" i="27"/>
  <c r="BF51" i="27"/>
  <c r="BJ51" i="27"/>
  <c r="BN51" i="27"/>
  <c r="BR51" i="27"/>
  <c r="BV51" i="27"/>
  <c r="BZ51" i="27"/>
  <c r="CD51" i="27"/>
  <c r="CH51" i="27"/>
  <c r="CL51" i="27"/>
  <c r="CP51" i="27"/>
  <c r="CT51" i="27"/>
  <c r="CX51" i="27"/>
  <c r="DB51" i="27"/>
  <c r="DF51" i="27"/>
  <c r="DJ51" i="27"/>
  <c r="DN51" i="27"/>
  <c r="DR51" i="27"/>
  <c r="DV51" i="27"/>
  <c r="DZ51" i="27"/>
  <c r="ED51" i="27"/>
  <c r="EH51" i="27"/>
  <c r="EL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V51" i="27"/>
  <c r="BD51" i="27"/>
  <c r="BL51" i="27"/>
  <c r="BT51" i="27"/>
  <c r="CB51" i="27"/>
  <c r="CJ51" i="27"/>
  <c r="CR51" i="27"/>
  <c r="CZ51" i="27"/>
  <c r="DH51" i="27"/>
  <c r="DP51" i="27"/>
  <c r="DX51" i="27"/>
  <c r="EF51" i="27"/>
  <c r="AW51" i="27"/>
  <c r="BE51" i="27"/>
  <c r="BM51" i="27"/>
  <c r="BU51" i="27"/>
  <c r="CC51" i="27"/>
  <c r="CK51" i="27"/>
  <c r="CS51" i="27"/>
  <c r="DA51" i="27"/>
  <c r="DI51" i="27"/>
  <c r="DQ51" i="27"/>
  <c r="DY51" i="27"/>
  <c r="EG51" i="27"/>
  <c r="AR51" i="27"/>
  <c r="BH51" i="27"/>
  <c r="BX51" i="27"/>
  <c r="CN51" i="27"/>
  <c r="DD51" i="27"/>
  <c r="DT51" i="27"/>
  <c r="EJ51" i="27"/>
  <c r="AZ51" i="27"/>
  <c r="CF51" i="27"/>
  <c r="DL51" i="27"/>
  <c r="BQ51" i="27"/>
  <c r="CW51" i="27"/>
  <c r="EC51" i="27"/>
  <c r="AS51" i="27"/>
  <c r="BI51" i="27"/>
  <c r="BY51" i="27"/>
  <c r="CO51" i="27"/>
  <c r="DE51" i="27"/>
  <c r="DU51" i="27"/>
  <c r="EK51" i="27"/>
  <c r="BP51" i="27"/>
  <c r="CV51" i="27"/>
  <c r="EB51" i="27"/>
  <c r="BA51" i="27"/>
  <c r="CG51" i="27"/>
  <c r="DM51" i="27"/>
  <c r="AS39" i="27"/>
  <c r="AW39" i="27"/>
  <c r="BA39" i="27"/>
  <c r="BE39" i="27"/>
  <c r="BI39" i="27"/>
  <c r="BM39" i="27"/>
  <c r="BQ39" i="27"/>
  <c r="BU39" i="27"/>
  <c r="BY39" i="27"/>
  <c r="CC39" i="27"/>
  <c r="CG39" i="27"/>
  <c r="CK39" i="27"/>
  <c r="CO39" i="27"/>
  <c r="CS39" i="27"/>
  <c r="CW39" i="27"/>
  <c r="DA39" i="27"/>
  <c r="DE39" i="27"/>
  <c r="DI39" i="27"/>
  <c r="DM39" i="27"/>
  <c r="DQ39" i="27"/>
  <c r="DU39" i="27"/>
  <c r="DY39" i="27"/>
  <c r="EC39" i="27"/>
  <c r="EG39" i="27"/>
  <c r="EK39"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EL39" i="27"/>
  <c r="AU39" i="27"/>
  <c r="BC39" i="27"/>
  <c r="BK39" i="27"/>
  <c r="BS39" i="27"/>
  <c r="CA39" i="27"/>
  <c r="CI39" i="27"/>
  <c r="CQ39" i="27"/>
  <c r="CY39" i="27"/>
  <c r="DG39" i="27"/>
  <c r="DO39" i="27"/>
  <c r="DW39" i="27"/>
  <c r="EE39" i="27"/>
  <c r="AV39" i="27"/>
  <c r="BD39" i="27"/>
  <c r="BL39" i="27"/>
  <c r="BT39" i="27"/>
  <c r="CB39" i="27"/>
  <c r="CJ39" i="27"/>
  <c r="CR39" i="27"/>
  <c r="CZ39" i="27"/>
  <c r="DH39" i="27"/>
  <c r="DP39" i="27"/>
  <c r="DX39" i="27"/>
  <c r="EF39" i="27"/>
  <c r="AQ39" i="27"/>
  <c r="BG39" i="27"/>
  <c r="BW39" i="27"/>
  <c r="CM39" i="27"/>
  <c r="DC39" i="27"/>
  <c r="DS39" i="27"/>
  <c r="EI39" i="27"/>
  <c r="AR39" i="27"/>
  <c r="BH39" i="27"/>
  <c r="BX39" i="27"/>
  <c r="CN39" i="27"/>
  <c r="DD39" i="27"/>
  <c r="DT39" i="27"/>
  <c r="EJ39" i="27"/>
  <c r="BO39" i="27"/>
  <c r="CU39" i="27"/>
  <c r="EA39" i="27"/>
  <c r="CE39" i="27"/>
  <c r="CF39" i="27"/>
  <c r="BP39" i="27"/>
  <c r="CV39" i="27"/>
  <c r="EB39" i="27"/>
  <c r="AY39" i="27"/>
  <c r="DK39" i="27"/>
  <c r="AZ39" i="27"/>
  <c r="DL39" i="27"/>
  <c r="AR31" i="27"/>
  <c r="AV31" i="27"/>
  <c r="AZ31" i="27"/>
  <c r="BD31" i="27"/>
  <c r="BH31" i="27"/>
  <c r="BL31" i="27"/>
  <c r="BP31" i="27"/>
  <c r="BT31" i="27"/>
  <c r="BX31" i="27"/>
  <c r="CB31" i="27"/>
  <c r="CF31" i="27"/>
  <c r="CJ31" i="27"/>
  <c r="CN31" i="27"/>
  <c r="CR31" i="27"/>
  <c r="CV31" i="27"/>
  <c r="CZ31" i="27"/>
  <c r="DD31" i="27"/>
  <c r="DH31" i="27"/>
  <c r="DL31" i="27"/>
  <c r="DP31" i="27"/>
  <c r="DT31" i="27"/>
  <c r="DX31" i="27"/>
  <c r="EB31" i="27"/>
  <c r="EF31" i="27"/>
  <c r="EJ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EK31" i="27"/>
  <c r="AT31" i="27"/>
  <c r="BB31" i="27"/>
  <c r="BJ31" i="27"/>
  <c r="BR31" i="27"/>
  <c r="BZ31" i="27"/>
  <c r="CH31" i="27"/>
  <c r="CP31" i="27"/>
  <c r="CX31" i="27"/>
  <c r="DF31" i="27"/>
  <c r="DN31" i="27"/>
  <c r="DV31" i="27"/>
  <c r="ED31" i="27"/>
  <c r="EL31" i="27"/>
  <c r="AU31" i="27"/>
  <c r="BC31" i="27"/>
  <c r="BK31" i="27"/>
  <c r="BS31" i="27"/>
  <c r="CA31" i="27"/>
  <c r="CI31" i="27"/>
  <c r="CQ31" i="27"/>
  <c r="CY31" i="27"/>
  <c r="DG31" i="27"/>
  <c r="DO31" i="27"/>
  <c r="DW31" i="27"/>
  <c r="EE31" i="27"/>
  <c r="AP31" i="27"/>
  <c r="BF31" i="27"/>
  <c r="BV31" i="27"/>
  <c r="CL31" i="27"/>
  <c r="DB31" i="27"/>
  <c r="DR31" i="27"/>
  <c r="EH31" i="27"/>
  <c r="AQ31" i="27"/>
  <c r="BG31" i="27"/>
  <c r="BW31" i="27"/>
  <c r="CM31" i="27"/>
  <c r="DC31" i="27"/>
  <c r="DS31" i="27"/>
  <c r="EI31" i="27"/>
  <c r="BN31" i="27"/>
  <c r="CT31" i="27"/>
  <c r="DZ31" i="27"/>
  <c r="BO31" i="27"/>
  <c r="CU31" i="27"/>
  <c r="EA31" i="27"/>
  <c r="CD31" i="27"/>
  <c r="AX31" i="27"/>
  <c r="DK31" i="27"/>
  <c r="CE31" i="27"/>
  <c r="DJ31" i="27"/>
  <c r="AY31" i="27"/>
  <c r="AT23" i="27"/>
  <c r="BC23" i="27"/>
  <c r="BM23" i="27"/>
  <c r="BW23" i="27"/>
  <c r="CE23" i="27"/>
  <c r="CO23" i="27"/>
  <c r="CY23" i="27"/>
  <c r="DI23" i="27"/>
  <c r="DQ23" i="27"/>
  <c r="EA23" i="27"/>
  <c r="EI23" i="27"/>
  <c r="AW23" i="27"/>
  <c r="BE23" i="27"/>
  <c r="BO23" i="27"/>
  <c r="BY23" i="27"/>
  <c r="CH23" i="27"/>
  <c r="CS23" i="27"/>
  <c r="DA23" i="27"/>
  <c r="DJ23" i="27"/>
  <c r="DU23" i="27"/>
  <c r="ED23" i="27"/>
  <c r="EJ23" i="27"/>
  <c r="BI23" i="27"/>
  <c r="BZ23" i="27"/>
  <c r="CT23" i="27"/>
  <c r="DN23" i="27"/>
  <c r="EE23" i="27"/>
  <c r="AQ23" i="27"/>
  <c r="BJ23" i="27"/>
  <c r="CD23" i="27"/>
  <c r="CU23" i="27"/>
  <c r="DO23" i="27"/>
  <c r="EH23" i="27"/>
  <c r="BR23" i="27"/>
  <c r="DC23" i="27"/>
  <c r="BS23" i="27"/>
  <c r="DF23" i="27"/>
  <c r="CK23" i="27"/>
  <c r="CM23" i="27"/>
  <c r="AX23" i="27"/>
  <c r="BB23" i="27"/>
  <c r="DV23" i="27"/>
  <c r="DY23" i="27"/>
  <c r="AV23" i="27"/>
  <c r="BL23" i="27"/>
  <c r="CB23" i="27"/>
  <c r="CR23" i="27"/>
  <c r="DH23" i="27"/>
  <c r="DX23" i="27"/>
  <c r="BA23" i="27"/>
  <c r="BV23" i="27"/>
  <c r="CQ23" i="27"/>
  <c r="DM23" i="27"/>
  <c r="EG23" i="27"/>
  <c r="BG23" i="27"/>
  <c r="CI23" i="27"/>
  <c r="DK23" i="27"/>
  <c r="EL23" i="27"/>
  <c r="AZ23" i="27"/>
  <c r="BP23" i="27"/>
  <c r="CV23" i="27"/>
  <c r="DL23" i="27"/>
  <c r="EB23" i="27"/>
  <c r="CA23" i="27"/>
  <c r="CW23" i="27"/>
  <c r="EK23" i="27"/>
  <c r="BN23" i="27"/>
  <c r="CP23" i="27"/>
  <c r="CF23" i="27"/>
  <c r="BF23" i="27"/>
  <c r="DR23" i="27"/>
  <c r="DS23" i="27"/>
  <c r="BD23" i="27"/>
  <c r="BT23" i="27"/>
  <c r="CJ23" i="27"/>
  <c r="CZ23" i="27"/>
  <c r="DP23" i="27"/>
  <c r="AP23" i="27"/>
  <c r="BK23" i="27"/>
  <c r="CG23" i="27"/>
  <c r="DB23" i="27"/>
  <c r="DW23" i="27"/>
  <c r="AS23" i="27"/>
  <c r="BU23" i="27"/>
  <c r="CX23" i="27"/>
  <c r="DZ23" i="27"/>
  <c r="BX23" i="27"/>
  <c r="AU23" i="27"/>
  <c r="EC23" i="27"/>
  <c r="EF23" i="27"/>
  <c r="CN23" i="27"/>
  <c r="BQ23" i="27"/>
  <c r="DT23" i="27"/>
  <c r="DE23" i="27"/>
  <c r="AY23" i="27"/>
  <c r="AR23" i="27"/>
  <c r="DD23" i="27"/>
  <c r="CL23" i="27"/>
  <c r="CC23" i="27"/>
  <c r="BH23" i="27"/>
  <c r="DG23" i="27"/>
  <c r="AQ15" i="27"/>
  <c r="BI15" i="27"/>
  <c r="CE15" i="27"/>
  <c r="CU15" i="27"/>
  <c r="DM15" i="27"/>
  <c r="EI15" i="27"/>
  <c r="BA15" i="27"/>
  <c r="BW15" i="27"/>
  <c r="DA15" i="27"/>
  <c r="DY15" i="27"/>
  <c r="BE15" i="27"/>
  <c r="CG15" i="27"/>
  <c r="DE15" i="27"/>
  <c r="EA15" i="27"/>
  <c r="AS15" i="27"/>
  <c r="CS15" i="27"/>
  <c r="BO15" i="27"/>
  <c r="DK15" i="27"/>
  <c r="DU15" i="27"/>
  <c r="EK15" i="27"/>
  <c r="BU15" i="27"/>
  <c r="CK15" i="27"/>
  <c r="AZ15" i="27"/>
  <c r="BP15" i="27"/>
  <c r="CF15" i="27"/>
  <c r="CV15" i="27"/>
  <c r="DL15" i="27"/>
  <c r="EB15" i="27"/>
  <c r="AT15" i="27"/>
  <c r="BJ15" i="27"/>
  <c r="BZ15" i="27"/>
  <c r="CP15" i="27"/>
  <c r="DF15" i="27"/>
  <c r="DV15" i="27"/>
  <c r="EL15" i="27"/>
  <c r="BS15" i="27"/>
  <c r="CY15" i="27"/>
  <c r="EE15" i="27"/>
  <c r="CC15" i="27"/>
  <c r="DS15" i="27"/>
  <c r="DC15" i="27"/>
  <c r="AY15" i="27"/>
  <c r="CO15" i="27"/>
  <c r="BD15" i="27"/>
  <c r="BT15" i="27"/>
  <c r="CJ15" i="27"/>
  <c r="CZ15" i="27"/>
  <c r="DP15" i="27"/>
  <c r="EF15" i="27"/>
  <c r="AX15" i="27"/>
  <c r="BN15" i="27"/>
  <c r="CD15" i="27"/>
  <c r="CT15" i="27"/>
  <c r="DJ15" i="27"/>
  <c r="DZ15" i="27"/>
  <c r="AU15" i="27"/>
  <c r="CA15" i="27"/>
  <c r="DG15" i="27"/>
  <c r="AW15" i="27"/>
  <c r="CM15" i="27"/>
  <c r="EC15" i="27"/>
  <c r="AR15" i="27"/>
  <c r="BH15" i="27"/>
  <c r="BX15" i="27"/>
  <c r="CN15" i="27"/>
  <c r="DD15" i="27"/>
  <c r="DT15" i="27"/>
  <c r="EJ15" i="27"/>
  <c r="BB15" i="27"/>
  <c r="BR15" i="27"/>
  <c r="CH15" i="27"/>
  <c r="CX15" i="27"/>
  <c r="DN15" i="27"/>
  <c r="ED15" i="27"/>
  <c r="BC15" i="27"/>
  <c r="CI15" i="27"/>
  <c r="DO15" i="27"/>
  <c r="BG15" i="27"/>
  <c r="CW15" i="27"/>
  <c r="EG15" i="27"/>
  <c r="BY15" i="27"/>
  <c r="AV15" i="27"/>
  <c r="DH15" i="27"/>
  <c r="BV15" i="27"/>
  <c r="EH15" i="27"/>
  <c r="BQ15" i="27"/>
  <c r="DI15" i="27"/>
  <c r="CR15" i="27"/>
  <c r="DR15" i="27"/>
  <c r="BM15" i="27"/>
  <c r="BL15" i="27"/>
  <c r="DX15" i="27"/>
  <c r="CL15" i="27"/>
  <c r="BK15" i="27"/>
  <c r="CB15" i="27"/>
  <c r="AP15" i="27"/>
  <c r="DB15" i="27"/>
  <c r="CQ15" i="27"/>
  <c r="DQ15" i="27"/>
  <c r="BF15" i="27"/>
  <c r="DW15" i="27"/>
  <c r="AW98" i="27"/>
  <c r="BE98" i="27"/>
  <c r="BO98" i="27"/>
  <c r="BY98" i="27"/>
  <c r="CI98" i="27"/>
  <c r="CQ98" i="27"/>
  <c r="DA98" i="27"/>
  <c r="DK98" i="27"/>
  <c r="DT98" i="27"/>
  <c r="EE98" i="27"/>
  <c r="EK98" i="27"/>
  <c r="AR98" i="27"/>
  <c r="BK98" i="27"/>
  <c r="CC98" i="27"/>
  <c r="CV98" i="27"/>
  <c r="DP98" i="27"/>
  <c r="EG98" i="27"/>
  <c r="AS98" i="27"/>
  <c r="BM98" i="27"/>
  <c r="CF98" i="27"/>
  <c r="CY98" i="27"/>
  <c r="DQ98" i="27"/>
  <c r="EJ98" i="27"/>
  <c r="AY98" i="27"/>
  <c r="BH98" i="27"/>
  <c r="BS98" i="27"/>
  <c r="CA98" i="27"/>
  <c r="CJ98" i="27"/>
  <c r="CU98" i="27"/>
  <c r="DD98" i="27"/>
  <c r="DL98" i="27"/>
  <c r="DW98" i="27"/>
  <c r="EF98" i="27"/>
  <c r="AZ98" i="27"/>
  <c r="BT98" i="27"/>
  <c r="CN98" i="27"/>
  <c r="DE98" i="27"/>
  <c r="DY98" i="27"/>
  <c r="BD98" i="27"/>
  <c r="BU98" i="27"/>
  <c r="CO98" i="27"/>
  <c r="DI98" i="27"/>
  <c r="EA98" i="27"/>
  <c r="BB98" i="27"/>
  <c r="BR98" i="27"/>
  <c r="CH98" i="27"/>
  <c r="CX98" i="27"/>
  <c r="DN98" i="27"/>
  <c r="ED98" i="27"/>
  <c r="BG98" i="27"/>
  <c r="CB98" i="27"/>
  <c r="CW98" i="27"/>
  <c r="DS98" i="27"/>
  <c r="EL98" i="27"/>
  <c r="AT98" i="27"/>
  <c r="BJ98" i="27"/>
  <c r="BZ98" i="27"/>
  <c r="CP98" i="27"/>
  <c r="DF98" i="27"/>
  <c r="DV98" i="27"/>
  <c r="AV98" i="27"/>
  <c r="BQ98" i="27"/>
  <c r="CM98" i="27"/>
  <c r="DH98" i="27"/>
  <c r="EC98" i="27"/>
  <c r="BN98" i="27"/>
  <c r="CT98" i="27"/>
  <c r="DZ98" i="27"/>
  <c r="BW98" i="27"/>
  <c r="DM98" i="27"/>
  <c r="DU98" i="27"/>
  <c r="CS98" i="27"/>
  <c r="BP98" i="27"/>
  <c r="AP98" i="27"/>
  <c r="BV98" i="27"/>
  <c r="DB98" i="27"/>
  <c r="AQ98" i="27"/>
  <c r="CG98" i="27"/>
  <c r="DX98" i="27"/>
  <c r="AX98" i="27"/>
  <c r="CD98" i="27"/>
  <c r="DJ98" i="27"/>
  <c r="BA98" i="27"/>
  <c r="CR98" i="27"/>
  <c r="EH98" i="27"/>
  <c r="EI98" i="27"/>
  <c r="DG98" i="27"/>
  <c r="CE98" i="27"/>
  <c r="BC98" i="27"/>
  <c r="BF98" i="27"/>
  <c r="DC98" i="27"/>
  <c r="CZ98" i="27"/>
  <c r="AU98" i="27"/>
  <c r="CL98" i="27"/>
  <c r="CK98" i="27"/>
  <c r="DR98" i="27"/>
  <c r="EB98" i="27"/>
  <c r="BX98" i="27"/>
  <c r="DO98" i="27"/>
  <c r="BL98" i="27"/>
  <c r="BI98" i="27"/>
  <c r="AU90" i="27"/>
  <c r="BC90" i="27"/>
  <c r="BI90" i="27"/>
  <c r="BP90" i="27"/>
  <c r="BX90" i="27"/>
  <c r="CE90" i="27"/>
  <c r="CK90" i="27"/>
  <c r="CS90" i="27"/>
  <c r="AW90" i="27"/>
  <c r="BD90" i="27"/>
  <c r="BK90" i="27"/>
  <c r="BS90" i="27"/>
  <c r="BY90" i="27"/>
  <c r="CF90" i="27"/>
  <c r="CN90" i="27"/>
  <c r="CU90" i="27"/>
  <c r="AR90" i="27"/>
  <c r="BE90" i="27"/>
  <c r="BT90" i="27"/>
  <c r="CI90" i="27"/>
  <c r="CV90" i="27"/>
  <c r="DD90" i="27"/>
  <c r="DK90" i="27"/>
  <c r="DQ90" i="27"/>
  <c r="DY90" i="27"/>
  <c r="EF90" i="27"/>
  <c r="AY90" i="27"/>
  <c r="CA90" i="27"/>
  <c r="CZ90" i="27"/>
  <c r="DO90" i="27"/>
  <c r="EB90" i="27"/>
  <c r="BO90" i="27"/>
  <c r="CQ90" i="27"/>
  <c r="DI90" i="27"/>
  <c r="DW90" i="27"/>
  <c r="EK90" i="27"/>
  <c r="AS90" i="27"/>
  <c r="BH90" i="27"/>
  <c r="BU90" i="27"/>
  <c r="CJ90" i="27"/>
  <c r="CY90" i="27"/>
  <c r="DE90" i="27"/>
  <c r="DL90" i="27"/>
  <c r="DT90" i="27"/>
  <c r="EA90" i="27"/>
  <c r="EG90" i="27"/>
  <c r="BM90" i="27"/>
  <c r="CO90" i="27"/>
  <c r="DG90" i="27"/>
  <c r="DU90" i="27"/>
  <c r="EJ90" i="27"/>
  <c r="AZ90" i="27"/>
  <c r="CC90" i="27"/>
  <c r="DA90" i="27"/>
  <c r="DP90" i="27"/>
  <c r="EE90" i="27"/>
  <c r="AP90" i="27"/>
  <c r="BF90" i="27"/>
  <c r="BV90" i="27"/>
  <c r="CL90" i="27"/>
  <c r="DB90" i="27"/>
  <c r="DR90" i="27"/>
  <c r="EH90" i="27"/>
  <c r="BA90" i="27"/>
  <c r="BW90" i="27"/>
  <c r="CR90" i="27"/>
  <c r="DM90" i="27"/>
  <c r="EI90" i="27"/>
  <c r="AX90" i="27"/>
  <c r="BN90" i="27"/>
  <c r="CD90" i="27"/>
  <c r="CT90" i="27"/>
  <c r="DJ90" i="27"/>
  <c r="DZ90" i="27"/>
  <c r="AQ90" i="27"/>
  <c r="BL90" i="27"/>
  <c r="CG90" i="27"/>
  <c r="DC90" i="27"/>
  <c r="DX90" i="27"/>
  <c r="BB90" i="27"/>
  <c r="CH90" i="27"/>
  <c r="DN90" i="27"/>
  <c r="AV90" i="27"/>
  <c r="CM90" i="27"/>
  <c r="EC90" i="27"/>
  <c r="BJ90" i="27"/>
  <c r="CP90" i="27"/>
  <c r="DV90" i="27"/>
  <c r="BG90" i="27"/>
  <c r="CW90" i="27"/>
  <c r="BR90" i="27"/>
  <c r="CX90" i="27"/>
  <c r="ED90" i="27"/>
  <c r="BQ90" i="27"/>
  <c r="DH90" i="27"/>
  <c r="DF90" i="27"/>
  <c r="EL90" i="27"/>
  <c r="AT90" i="27"/>
  <c r="CB90" i="27"/>
  <c r="BZ90" i="27"/>
  <c r="DS90" i="27"/>
  <c r="AY78" i="27"/>
  <c r="DA78" i="27"/>
  <c r="DL78" i="27"/>
  <c r="DW78" i="27"/>
  <c r="EG78" i="27"/>
  <c r="AP78" i="27"/>
  <c r="BF78" i="27"/>
  <c r="BV78" i="27"/>
  <c r="CL78" i="27"/>
  <c r="DB78" i="27"/>
  <c r="DR78" i="27"/>
  <c r="EH78" i="27"/>
  <c r="BA78" i="27"/>
  <c r="BW78" i="27"/>
  <c r="CR78" i="27"/>
  <c r="DM78" i="27"/>
  <c r="AT78" i="27"/>
  <c r="BN78" i="27"/>
  <c r="CH78" i="27"/>
  <c r="DF78" i="27"/>
  <c r="DZ78" i="27"/>
  <c r="AV78" i="27"/>
  <c r="CB78" i="27"/>
  <c r="DC78" i="27"/>
  <c r="EC78" i="27"/>
  <c r="BM78" i="27"/>
  <c r="DD78" i="27"/>
  <c r="AW78" i="27"/>
  <c r="CN78" i="27"/>
  <c r="EE78" i="27"/>
  <c r="DU78" i="27"/>
  <c r="AX78" i="27"/>
  <c r="BR78" i="27"/>
  <c r="CP78" i="27"/>
  <c r="DJ78" i="27"/>
  <c r="ED78" i="27"/>
  <c r="BG78" i="27"/>
  <c r="CG78" i="27"/>
  <c r="DH78" i="27"/>
  <c r="EI78" i="27"/>
  <c r="BX78" i="27"/>
  <c r="DO78" i="27"/>
  <c r="BH78" i="27"/>
  <c r="CY78" i="27"/>
  <c r="BB78" i="27"/>
  <c r="BZ78" i="27"/>
  <c r="CT78" i="27"/>
  <c r="DN78" i="27"/>
  <c r="EL78" i="27"/>
  <c r="BL78" i="27"/>
  <c r="CM78" i="27"/>
  <c r="DS78" i="27"/>
  <c r="AR78" i="27"/>
  <c r="CI78" i="27"/>
  <c r="DY78" i="27"/>
  <c r="BS78" i="27"/>
  <c r="DI78" i="27"/>
  <c r="BT78" i="27"/>
  <c r="CD78" i="27"/>
  <c r="BQ78" i="27"/>
  <c r="CS78" i="27"/>
  <c r="DG78" i="27"/>
  <c r="BP78" i="27"/>
  <c r="CQ78" i="27"/>
  <c r="AZ78" i="27"/>
  <c r="CE78" i="27"/>
  <c r="CZ78" i="27"/>
  <c r="CX78" i="27"/>
  <c r="CW78" i="27"/>
  <c r="EJ78" i="27"/>
  <c r="CV78" i="27"/>
  <c r="BE78" i="27"/>
  <c r="DV78" i="27"/>
  <c r="DX78" i="27"/>
  <c r="CC78" i="27"/>
  <c r="EB78" i="27"/>
  <c r="CK78" i="27"/>
  <c r="AU78" i="27"/>
  <c r="BU78" i="27"/>
  <c r="EF78" i="27"/>
  <c r="BJ78" i="27"/>
  <c r="CO78" i="27"/>
  <c r="EK78" i="27"/>
  <c r="CU78" i="27"/>
  <c r="BD78" i="27"/>
  <c r="AQ78" i="27"/>
  <c r="DQ78" i="27"/>
  <c r="CF78" i="27"/>
  <c r="EA78" i="27"/>
  <c r="CJ78" i="27"/>
  <c r="AS78" i="27"/>
  <c r="BC78" i="27"/>
  <c r="CA78" i="27"/>
  <c r="BK78" i="27"/>
  <c r="DK78" i="27"/>
  <c r="DP78" i="27"/>
  <c r="BY78" i="27"/>
  <c r="BO78" i="27"/>
  <c r="DT78" i="27"/>
  <c r="BI78" i="27"/>
  <c r="DE78" i="27"/>
  <c r="AU70" i="27"/>
  <c r="CF70" i="27"/>
  <c r="BK70" i="27"/>
  <c r="CE70" i="27"/>
  <c r="DW70" i="27"/>
  <c r="CQ70" i="27"/>
  <c r="DK70" i="27"/>
  <c r="DA70" i="27"/>
  <c r="BU70" i="27"/>
  <c r="EG70" i="27"/>
  <c r="AZ70" i="27"/>
  <c r="BI70" i="27"/>
  <c r="CV70" i="27"/>
  <c r="BE70" i="27"/>
  <c r="BB70" i="27"/>
  <c r="BR70" i="27"/>
  <c r="CH70" i="27"/>
  <c r="CX70" i="27"/>
  <c r="DN70" i="27"/>
  <c r="ED70" i="27"/>
  <c r="AV70" i="27"/>
  <c r="BQ70" i="27"/>
  <c r="CM70" i="27"/>
  <c r="DH70" i="27"/>
  <c r="EC70" i="27"/>
  <c r="BM70" i="27"/>
  <c r="DD70" i="27"/>
  <c r="AW70" i="27"/>
  <c r="CN70" i="27"/>
  <c r="EE70" i="27"/>
  <c r="BT70" i="27"/>
  <c r="DL70" i="27"/>
  <c r="EB70" i="27"/>
  <c r="CK70" i="27"/>
  <c r="EF70" i="27"/>
  <c r="DQ70" i="27"/>
  <c r="CA70" i="27"/>
  <c r="AT70" i="27"/>
  <c r="BJ70" i="27"/>
  <c r="BZ70" i="27"/>
  <c r="CP70" i="27"/>
  <c r="DF70" i="27"/>
  <c r="DV70" i="27"/>
  <c r="EL70" i="27"/>
  <c r="BG70" i="27"/>
  <c r="CB70" i="27"/>
  <c r="CW70" i="27"/>
  <c r="DS70" i="27"/>
  <c r="AR70" i="27"/>
  <c r="CI70" i="27"/>
  <c r="DY70" i="27"/>
  <c r="BS70" i="27"/>
  <c r="DI70" i="27"/>
  <c r="DU70" i="27"/>
  <c r="AX70" i="27"/>
  <c r="CD70" i="27"/>
  <c r="DJ70" i="27"/>
  <c r="AQ70" i="27"/>
  <c r="CG70" i="27"/>
  <c r="DX70" i="27"/>
  <c r="CS70" i="27"/>
  <c r="CC70" i="27"/>
  <c r="DP70" i="27"/>
  <c r="BY70" i="27"/>
  <c r="CO70" i="27"/>
  <c r="BF70" i="27"/>
  <c r="CL70" i="27"/>
  <c r="DR70" i="27"/>
  <c r="BA70" i="27"/>
  <c r="CR70" i="27"/>
  <c r="EI70" i="27"/>
  <c r="DO70" i="27"/>
  <c r="CY70" i="27"/>
  <c r="DE70" i="27"/>
  <c r="BO70" i="27"/>
  <c r="DG70" i="27"/>
  <c r="BN70" i="27"/>
  <c r="CT70" i="27"/>
  <c r="DZ70" i="27"/>
  <c r="BL70" i="27"/>
  <c r="DC70" i="27"/>
  <c r="BC70" i="27"/>
  <c r="EJ70" i="27"/>
  <c r="DT70" i="27"/>
  <c r="CZ70" i="27"/>
  <c r="EK70" i="27"/>
  <c r="CU70" i="27"/>
  <c r="BD70" i="27"/>
  <c r="EH70" i="27"/>
  <c r="BH70" i="27"/>
  <c r="CJ70" i="27"/>
  <c r="AP70" i="27"/>
  <c r="BW70" i="27"/>
  <c r="AS70" i="27"/>
  <c r="BP70" i="27"/>
  <c r="BV70" i="27"/>
  <c r="DM70" i="27"/>
  <c r="AY70" i="27"/>
  <c r="DB70" i="27"/>
  <c r="BX70" i="27"/>
  <c r="EA70" i="27"/>
  <c r="AU62" i="27"/>
  <c r="DW62" i="27"/>
  <c r="EG62" i="27"/>
  <c r="DA62" i="27"/>
  <c r="BU62" i="27"/>
  <c r="AZ62" i="27"/>
  <c r="DU62" i="27"/>
  <c r="BI62" i="27"/>
  <c r="BK62" i="27"/>
  <c r="CE62" i="27"/>
  <c r="DL62" i="27"/>
  <c r="CQ62" i="27"/>
  <c r="EF62" i="27"/>
  <c r="CF62" i="27"/>
  <c r="DQ62" i="27"/>
  <c r="CA62" i="27"/>
  <c r="BB62" i="27"/>
  <c r="BR62" i="27"/>
  <c r="CH62" i="27"/>
  <c r="CX62" i="27"/>
  <c r="DN62" i="27"/>
  <c r="ED62" i="27"/>
  <c r="AV62" i="27"/>
  <c r="BQ62" i="27"/>
  <c r="CM62" i="27"/>
  <c r="DH62" i="27"/>
  <c r="EC62" i="27"/>
  <c r="BS62" i="27"/>
  <c r="DI62" i="27"/>
  <c r="BC62" i="27"/>
  <c r="CS62" i="27"/>
  <c r="EJ62" i="27"/>
  <c r="DK62" i="27"/>
  <c r="DG62" i="27"/>
  <c r="BP62" i="27"/>
  <c r="CZ62" i="27"/>
  <c r="CV62" i="27"/>
  <c r="BE62" i="27"/>
  <c r="AT62" i="27"/>
  <c r="BJ62" i="27"/>
  <c r="BZ62" i="27"/>
  <c r="CP62" i="27"/>
  <c r="DF62" i="27"/>
  <c r="DV62" i="27"/>
  <c r="EL62" i="27"/>
  <c r="BG62" i="27"/>
  <c r="CB62" i="27"/>
  <c r="CW62" i="27"/>
  <c r="DS62" i="27"/>
  <c r="AW62" i="27"/>
  <c r="CN62" i="27"/>
  <c r="EE62" i="27"/>
  <c r="BX62" i="27"/>
  <c r="DO62" i="27"/>
  <c r="BT62" i="27"/>
  <c r="AX62" i="27"/>
  <c r="CD62" i="27"/>
  <c r="DJ62" i="27"/>
  <c r="AQ62" i="27"/>
  <c r="CG62" i="27"/>
  <c r="DX62" i="27"/>
  <c r="CY62" i="27"/>
  <c r="CI62" i="27"/>
  <c r="AY62" i="27"/>
  <c r="EK62" i="27"/>
  <c r="CU62" i="27"/>
  <c r="BD62" i="27"/>
  <c r="BF62" i="27"/>
  <c r="CL62" i="27"/>
  <c r="DR62" i="27"/>
  <c r="BA62" i="27"/>
  <c r="CR62" i="27"/>
  <c r="EI62" i="27"/>
  <c r="DT62" i="27"/>
  <c r="DD62" i="27"/>
  <c r="EA62" i="27"/>
  <c r="CJ62" i="27"/>
  <c r="AS62" i="27"/>
  <c r="EB62" i="27"/>
  <c r="BN62" i="27"/>
  <c r="CT62" i="27"/>
  <c r="DZ62" i="27"/>
  <c r="BL62" i="27"/>
  <c r="DC62" i="27"/>
  <c r="BH62" i="27"/>
  <c r="AR62" i="27"/>
  <c r="DY62" i="27"/>
  <c r="DP62" i="27"/>
  <c r="BY62" i="27"/>
  <c r="CK62" i="27"/>
  <c r="EH62" i="27"/>
  <c r="BM62" i="27"/>
  <c r="DE62" i="27"/>
  <c r="AP62" i="27"/>
  <c r="BW62" i="27"/>
  <c r="BO62" i="27"/>
  <c r="BV62" i="27"/>
  <c r="DM62" i="27"/>
  <c r="DB62" i="27"/>
  <c r="CC62" i="27"/>
  <c r="CO62" i="27"/>
  <c r="CO54" i="27"/>
  <c r="DW54" i="27"/>
  <c r="EG54" i="27"/>
  <c r="CQ54" i="27"/>
  <c r="BU54" i="27"/>
  <c r="AZ54" i="27"/>
  <c r="AX54" i="27"/>
  <c r="BN54" i="27"/>
  <c r="CD54" i="27"/>
  <c r="CT54" i="27"/>
  <c r="DJ54" i="27"/>
  <c r="DZ54" i="27"/>
  <c r="AQ54" i="27"/>
  <c r="BL54" i="27"/>
  <c r="CG54" i="27"/>
  <c r="DC54" i="27"/>
  <c r="DX54" i="27"/>
  <c r="AR54" i="27"/>
  <c r="BS54" i="27"/>
  <c r="CN54" i="27"/>
  <c r="DI54" i="27"/>
  <c r="EE54" i="27"/>
  <c r="DU54" i="27"/>
  <c r="BB54" i="27"/>
  <c r="BR54" i="27"/>
  <c r="CH54" i="27"/>
  <c r="CX54" i="27"/>
  <c r="DN54" i="27"/>
  <c r="ED54" i="27"/>
  <c r="AV54" i="27"/>
  <c r="BQ54" i="27"/>
  <c r="CM54" i="27"/>
  <c r="DH54" i="27"/>
  <c r="EC54" i="27"/>
  <c r="AW54" i="27"/>
  <c r="BX54" i="27"/>
  <c r="CS54" i="27"/>
  <c r="DO54" i="27"/>
  <c r="EJ54" i="27"/>
  <c r="AP54" i="27"/>
  <c r="BF54" i="27"/>
  <c r="BV54" i="27"/>
  <c r="CL54" i="27"/>
  <c r="DB54" i="27"/>
  <c r="DR54" i="27"/>
  <c r="EH54" i="27"/>
  <c r="BA54" i="27"/>
  <c r="BW54" i="27"/>
  <c r="CR54" i="27"/>
  <c r="DM54" i="27"/>
  <c r="EI54" i="27"/>
  <c r="BC54" i="27"/>
  <c r="CC54" i="27"/>
  <c r="CY54" i="27"/>
  <c r="DT54" i="27"/>
  <c r="CE54" i="27"/>
  <c r="DL54" i="27"/>
  <c r="BZ54" i="27"/>
  <c r="EL54" i="27"/>
  <c r="DS54" i="27"/>
  <c r="DD54" i="27"/>
  <c r="DG54" i="27"/>
  <c r="BP54" i="27"/>
  <c r="BT54" i="27"/>
  <c r="CP54" i="27"/>
  <c r="BG54" i="27"/>
  <c r="BM54" i="27"/>
  <c r="DY54" i="27"/>
  <c r="CZ54" i="27"/>
  <c r="CV54" i="27"/>
  <c r="BE54" i="27"/>
  <c r="AT54" i="27"/>
  <c r="DF54" i="27"/>
  <c r="CB54" i="27"/>
  <c r="BH54" i="27"/>
  <c r="AY54" i="27"/>
  <c r="EB54" i="27"/>
  <c r="CK54" i="27"/>
  <c r="AU54" i="27"/>
  <c r="CF54" i="27"/>
  <c r="EF54" i="27"/>
  <c r="CI54" i="27"/>
  <c r="CA54" i="27"/>
  <c r="DK54" i="27"/>
  <c r="DP54" i="27"/>
  <c r="BY54" i="27"/>
  <c r="BJ54" i="27"/>
  <c r="DA54" i="27"/>
  <c r="BI54" i="27"/>
  <c r="DE54" i="27"/>
  <c r="BO54" i="27"/>
  <c r="DV54" i="27"/>
  <c r="BK54" i="27"/>
  <c r="EK54" i="27"/>
  <c r="CU54" i="27"/>
  <c r="BD54" i="27"/>
  <c r="EA54" i="27"/>
  <c r="CJ54" i="27"/>
  <c r="CW54" i="27"/>
  <c r="DQ54" i="27"/>
  <c r="AS54" i="27"/>
  <c r="AQ46" i="27"/>
  <c r="BB46" i="27"/>
  <c r="BK46" i="27"/>
  <c r="BU46" i="27"/>
  <c r="CE46" i="27"/>
  <c r="CM46" i="27"/>
  <c r="CW46" i="27"/>
  <c r="DG46" i="27"/>
  <c r="DQ46" i="27"/>
  <c r="AU46" i="27"/>
  <c r="BE46" i="27"/>
  <c r="BM46" i="27"/>
  <c r="BW46" i="27"/>
  <c r="CG46" i="27"/>
  <c r="CP46" i="27"/>
  <c r="DA46" i="27"/>
  <c r="DI46" i="27"/>
  <c r="DR46" i="27"/>
  <c r="BF46" i="27"/>
  <c r="BZ46" i="27"/>
  <c r="CS46" i="27"/>
  <c r="DK46" i="27"/>
  <c r="DY46" i="27"/>
  <c r="EI46" i="27"/>
  <c r="AP46" i="27"/>
  <c r="BJ46" i="27"/>
  <c r="CA46" i="27"/>
  <c r="CU46" i="27"/>
  <c r="DN46" i="27"/>
  <c r="EC46" i="27"/>
  <c r="EL46" i="27"/>
  <c r="AW46" i="27"/>
  <c r="CH46" i="27"/>
  <c r="DV46" i="27"/>
  <c r="AY46" i="27"/>
  <c r="CL46" i="27"/>
  <c r="DW46" i="27"/>
  <c r="BQ46" i="27"/>
  <c r="ED46" i="27"/>
  <c r="DB46" i="27"/>
  <c r="DC46" i="27"/>
  <c r="BR46" i="27"/>
  <c r="EG46" i="27"/>
  <c r="AR46" i="27"/>
  <c r="BH46" i="27"/>
  <c r="BX46" i="27"/>
  <c r="CN46" i="27"/>
  <c r="DD46" i="27"/>
  <c r="DT46" i="27"/>
  <c r="EJ46" i="27"/>
  <c r="BI46" i="27"/>
  <c r="CD46" i="27"/>
  <c r="CY46" i="27"/>
  <c r="DU46" i="27"/>
  <c r="EA46" i="27"/>
  <c r="CX46" i="27"/>
  <c r="BV46" i="27"/>
  <c r="AT46" i="27"/>
  <c r="DS46" i="27"/>
  <c r="CQ46" i="27"/>
  <c r="AV46" i="27"/>
  <c r="BL46" i="27"/>
  <c r="CB46" i="27"/>
  <c r="CR46" i="27"/>
  <c r="DH46" i="27"/>
  <c r="DX46" i="27"/>
  <c r="AS46" i="27"/>
  <c r="BN46" i="27"/>
  <c r="CI46" i="27"/>
  <c r="DE46" i="27"/>
  <c r="DZ46" i="27"/>
  <c r="BO46" i="27"/>
  <c r="AZ46" i="27"/>
  <c r="BP46" i="27"/>
  <c r="CF46" i="27"/>
  <c r="CV46" i="27"/>
  <c r="DL46" i="27"/>
  <c r="EB46" i="27"/>
  <c r="AX46" i="27"/>
  <c r="BS46" i="27"/>
  <c r="CO46" i="27"/>
  <c r="DJ46" i="27"/>
  <c r="EE46" i="27"/>
  <c r="DM46" i="27"/>
  <c r="CK46" i="27"/>
  <c r="BG46" i="27"/>
  <c r="CZ46" i="27"/>
  <c r="BY46" i="27"/>
  <c r="EH46" i="27"/>
  <c r="BA46" i="27"/>
  <c r="BD46" i="27"/>
  <c r="DP46" i="27"/>
  <c r="CT46" i="27"/>
  <c r="DF46" i="27"/>
  <c r="BT46" i="27"/>
  <c r="EF46" i="27"/>
  <c r="DO46" i="27"/>
  <c r="CC46" i="27"/>
  <c r="CJ46" i="27"/>
  <c r="BC46" i="27"/>
  <c r="EK46" i="27"/>
  <c r="AP42" i="27"/>
  <c r="AU42" i="27"/>
  <c r="BK42" i="27"/>
  <c r="CE42" i="27"/>
  <c r="DA42" i="27"/>
  <c r="DQ42" i="27"/>
  <c r="EI42" i="27"/>
  <c r="AW42" i="27"/>
  <c r="BQ42" i="27"/>
  <c r="CL42" i="27"/>
  <c r="DB42" i="27"/>
  <c r="DV42" i="27"/>
  <c r="BW42" i="27"/>
  <c r="DG42" i="27"/>
  <c r="BZ42" i="27"/>
  <c r="DN42" i="27"/>
  <c r="BB42" i="27"/>
  <c r="EC42" i="27"/>
  <c r="BJ42" i="27"/>
  <c r="ED42" i="27"/>
  <c r="CM42" i="27"/>
  <c r="CS42" i="27"/>
  <c r="EL42" i="27"/>
  <c r="CG42" i="27"/>
  <c r="DW42" i="27"/>
  <c r="BR42" i="27"/>
  <c r="DI42" i="27"/>
  <c r="BE42" i="27"/>
  <c r="AZ42" i="27"/>
  <c r="BP42" i="27"/>
  <c r="CF42" i="27"/>
  <c r="CV42" i="27"/>
  <c r="DL42" i="27"/>
  <c r="EB42" i="27"/>
  <c r="AX42" i="27"/>
  <c r="BS42" i="27"/>
  <c r="CO42" i="27"/>
  <c r="DJ42" i="27"/>
  <c r="EE42" i="27"/>
  <c r="BF42" i="27"/>
  <c r="CH42" i="27"/>
  <c r="DK42" i="27"/>
  <c r="AT42" i="27"/>
  <c r="BV42" i="27"/>
  <c r="CX42" i="27"/>
  <c r="EA42" i="27"/>
  <c r="BD42" i="27"/>
  <c r="BT42" i="27"/>
  <c r="CJ42" i="27"/>
  <c r="CZ42" i="27"/>
  <c r="DP42" i="27"/>
  <c r="EF42" i="27"/>
  <c r="BC42" i="27"/>
  <c r="BY42" i="27"/>
  <c r="CT42" i="27"/>
  <c r="DO42" i="27"/>
  <c r="EK42" i="27"/>
  <c r="BM42" i="27"/>
  <c r="CP42" i="27"/>
  <c r="DR42" i="27"/>
  <c r="BA42" i="27"/>
  <c r="CC42" i="27"/>
  <c r="DF42" i="27"/>
  <c r="EH42" i="27"/>
  <c r="AR42" i="27"/>
  <c r="BH42" i="27"/>
  <c r="BX42" i="27"/>
  <c r="CN42" i="27"/>
  <c r="DD42" i="27"/>
  <c r="DT42" i="27"/>
  <c r="EJ42" i="27"/>
  <c r="BI42" i="27"/>
  <c r="CD42" i="27"/>
  <c r="CY42" i="27"/>
  <c r="DU42" i="27"/>
  <c r="AQ42" i="27"/>
  <c r="BU42" i="27"/>
  <c r="CW42" i="27"/>
  <c r="DY42" i="27"/>
  <c r="BG42" i="27"/>
  <c r="CK42" i="27"/>
  <c r="DM42" i="27"/>
  <c r="CU42" i="27"/>
  <c r="AV42" i="27"/>
  <c r="DH42" i="27"/>
  <c r="CI42" i="27"/>
  <c r="CA42" i="27"/>
  <c r="CQ42" i="27"/>
  <c r="BL42" i="27"/>
  <c r="DX42" i="27"/>
  <c r="DE42" i="27"/>
  <c r="DC42" i="27"/>
  <c r="DS42" i="27"/>
  <c r="CB42" i="27"/>
  <c r="AS42" i="27"/>
  <c r="DZ42" i="27"/>
  <c r="EG42" i="27"/>
  <c r="CR42" i="27"/>
  <c r="BN42" i="27"/>
  <c r="AY42" i="27"/>
  <c r="BO42" i="27"/>
  <c r="AQ34" i="27"/>
  <c r="AY34" i="27"/>
  <c r="BF34" i="27"/>
  <c r="BM34" i="27"/>
  <c r="BU34" i="27"/>
  <c r="CA34" i="27"/>
  <c r="CH34" i="27"/>
  <c r="CP34" i="27"/>
  <c r="CW34" i="27"/>
  <c r="DC34" i="27"/>
  <c r="DK34" i="27"/>
  <c r="DR34" i="27"/>
  <c r="DY34" i="27"/>
  <c r="EG34" i="27"/>
  <c r="AT34" i="27"/>
  <c r="BA34" i="27"/>
  <c r="BG34" i="27"/>
  <c r="BO34" i="27"/>
  <c r="BV34" i="27"/>
  <c r="CC34" i="27"/>
  <c r="CK34" i="27"/>
  <c r="CQ34" i="27"/>
  <c r="CX34" i="27"/>
  <c r="DF34" i="27"/>
  <c r="DM34" i="27"/>
  <c r="DS34" i="27"/>
  <c r="EA34" i="27"/>
  <c r="EH34" i="27"/>
  <c r="AU34" i="27"/>
  <c r="BJ34" i="27"/>
  <c r="BW34" i="27"/>
  <c r="CL34" i="27"/>
  <c r="DA34" i="27"/>
  <c r="DN34" i="27"/>
  <c r="EC34" i="27"/>
  <c r="AW34" i="27"/>
  <c r="BK34" i="27"/>
  <c r="BZ34" i="27"/>
  <c r="CM34" i="27"/>
  <c r="DB34" i="27"/>
  <c r="DQ34" i="27"/>
  <c r="ED34" i="27"/>
  <c r="BB34" i="27"/>
  <c r="CE34" i="27"/>
  <c r="DG34" i="27"/>
  <c r="EI34" i="27"/>
  <c r="BE34" i="27"/>
  <c r="CG34" i="27"/>
  <c r="DI34" i="27"/>
  <c r="EL34" i="27"/>
  <c r="CS34" i="27"/>
  <c r="BQ34" i="27"/>
  <c r="DV34" i="27"/>
  <c r="DW34" i="27"/>
  <c r="AP34" i="27"/>
  <c r="CU34" i="27"/>
  <c r="BR34" i="27"/>
  <c r="AR34" i="27"/>
  <c r="BH34" i="27"/>
  <c r="BX34" i="27"/>
  <c r="CN34" i="27"/>
  <c r="DD34" i="27"/>
  <c r="DT34" i="27"/>
  <c r="EJ34" i="27"/>
  <c r="BI34" i="27"/>
  <c r="CD34" i="27"/>
  <c r="CY34" i="27"/>
  <c r="DU34" i="27"/>
  <c r="AV34" i="27"/>
  <c r="CB34" i="27"/>
  <c r="CR34" i="27"/>
  <c r="DX34" i="27"/>
  <c r="AS34" i="27"/>
  <c r="CI34" i="27"/>
  <c r="DE34" i="27"/>
  <c r="BL34" i="27"/>
  <c r="DH34" i="27"/>
  <c r="BN34" i="27"/>
  <c r="DZ34" i="27"/>
  <c r="AZ34" i="27"/>
  <c r="BP34" i="27"/>
  <c r="CF34" i="27"/>
  <c r="CV34" i="27"/>
  <c r="DL34" i="27"/>
  <c r="EB34" i="27"/>
  <c r="AX34" i="27"/>
  <c r="BS34" i="27"/>
  <c r="CO34" i="27"/>
  <c r="DJ34" i="27"/>
  <c r="EE34" i="27"/>
  <c r="CJ34" i="27"/>
  <c r="BC34" i="27"/>
  <c r="EK34" i="27"/>
  <c r="BY34" i="27"/>
  <c r="EF34" i="27"/>
  <c r="CZ34" i="27"/>
  <c r="BD34" i="27"/>
  <c r="DP34" i="27"/>
  <c r="CT34" i="27"/>
  <c r="BT34" i="27"/>
  <c r="DO34" i="27"/>
  <c r="AP26" i="27"/>
  <c r="AU26" i="27"/>
  <c r="BK26" i="27"/>
  <c r="CE26" i="27"/>
  <c r="DA26" i="27"/>
  <c r="DQ26" i="27"/>
  <c r="EI26" i="27"/>
  <c r="AW26" i="27"/>
  <c r="BQ26" i="27"/>
  <c r="CL26" i="27"/>
  <c r="DB26" i="27"/>
  <c r="DV26" i="27"/>
  <c r="BB26" i="27"/>
  <c r="CM26" i="27"/>
  <c r="EC26" i="27"/>
  <c r="BJ26" i="27"/>
  <c r="CS26" i="27"/>
  <c r="ED26" i="27"/>
  <c r="BW26" i="27"/>
  <c r="BZ26" i="27"/>
  <c r="DG26" i="27"/>
  <c r="DN26" i="27"/>
  <c r="DI26" i="27"/>
  <c r="BE26" i="27"/>
  <c r="CU26" i="27"/>
  <c r="EL26" i="27"/>
  <c r="CG26" i="27"/>
  <c r="BD26" i="27"/>
  <c r="BT26" i="27"/>
  <c r="CJ26" i="27"/>
  <c r="CZ26" i="27"/>
  <c r="DP26" i="27"/>
  <c r="EF26" i="27"/>
  <c r="BC26" i="27"/>
  <c r="BY26" i="27"/>
  <c r="CT26" i="27"/>
  <c r="DO26" i="27"/>
  <c r="EK26" i="27"/>
  <c r="BM26" i="27"/>
  <c r="CP26" i="27"/>
  <c r="DR26" i="27"/>
  <c r="BA26" i="27"/>
  <c r="CC26" i="27"/>
  <c r="DF26" i="27"/>
  <c r="EH26" i="27"/>
  <c r="DW26" i="27"/>
  <c r="AR26" i="27"/>
  <c r="BH26" i="27"/>
  <c r="BX26" i="27"/>
  <c r="CN26" i="27"/>
  <c r="DD26" i="27"/>
  <c r="DT26" i="27"/>
  <c r="EJ26" i="27"/>
  <c r="BI26" i="27"/>
  <c r="CD26" i="27"/>
  <c r="CY26" i="27"/>
  <c r="DU26" i="27"/>
  <c r="AQ26" i="27"/>
  <c r="BU26" i="27"/>
  <c r="CW26" i="27"/>
  <c r="DY26" i="27"/>
  <c r="BG26" i="27"/>
  <c r="CK26" i="27"/>
  <c r="DM26" i="27"/>
  <c r="BR26" i="27"/>
  <c r="AV26" i="27"/>
  <c r="BL26" i="27"/>
  <c r="CB26" i="27"/>
  <c r="CR26" i="27"/>
  <c r="DH26" i="27"/>
  <c r="DX26" i="27"/>
  <c r="AS26" i="27"/>
  <c r="BN26" i="27"/>
  <c r="CI26" i="27"/>
  <c r="DE26" i="27"/>
  <c r="DZ26" i="27"/>
  <c r="AY26" i="27"/>
  <c r="CA26" i="27"/>
  <c r="DC26" i="27"/>
  <c r="EG26" i="27"/>
  <c r="BO26" i="27"/>
  <c r="CQ26" i="27"/>
  <c r="DS26" i="27"/>
  <c r="CF26" i="27"/>
  <c r="AX26" i="27"/>
  <c r="EE26" i="27"/>
  <c r="AT26" i="27"/>
  <c r="CV26" i="27"/>
  <c r="BS26" i="27"/>
  <c r="BF26" i="27"/>
  <c r="BV26" i="27"/>
  <c r="AZ26" i="27"/>
  <c r="DL26" i="27"/>
  <c r="CO26" i="27"/>
  <c r="CH26" i="27"/>
  <c r="CX26" i="27"/>
  <c r="BP26" i="27"/>
  <c r="EB26" i="27"/>
  <c r="DJ26" i="27"/>
  <c r="DK26" i="27"/>
  <c r="EA26" i="27"/>
  <c r="AQ14" i="27"/>
  <c r="AS14" i="27"/>
  <c r="AX14" i="27"/>
  <c r="BD14" i="27"/>
  <c r="BI14" i="27"/>
  <c r="BN14" i="27"/>
  <c r="BT14" i="27"/>
  <c r="BY14" i="27"/>
  <c r="CD14" i="27"/>
  <c r="CJ14" i="27"/>
  <c r="CO14" i="27"/>
  <c r="CT14" i="27"/>
  <c r="CZ14" i="27"/>
  <c r="DE14" i="27"/>
  <c r="DJ14" i="27"/>
  <c r="DP14" i="27"/>
  <c r="DU14" i="27"/>
  <c r="DZ14" i="27"/>
  <c r="EF14" i="27"/>
  <c r="EK14" i="27"/>
  <c r="AV14" i="27"/>
  <c r="BB14" i="27"/>
  <c r="BJ14" i="27"/>
  <c r="BQ14" i="27"/>
  <c r="BX14" i="27"/>
  <c r="CF14" i="27"/>
  <c r="CL14" i="27"/>
  <c r="CS14" i="27"/>
  <c r="DA14" i="27"/>
  <c r="DH14" i="27"/>
  <c r="DN14" i="27"/>
  <c r="DV14" i="27"/>
  <c r="EC14" i="27"/>
  <c r="EJ14" i="27"/>
  <c r="AP14" i="27"/>
  <c r="AW14" i="27"/>
  <c r="BE14" i="27"/>
  <c r="BL14" i="27"/>
  <c r="BR14" i="27"/>
  <c r="BZ14" i="27"/>
  <c r="CG14" i="27"/>
  <c r="CN14" i="27"/>
  <c r="CV14" i="27"/>
  <c r="DB14" i="27"/>
  <c r="DI14" i="27"/>
  <c r="DQ14" i="27"/>
  <c r="DX14" i="27"/>
  <c r="ED14" i="27"/>
  <c r="EL14" i="27"/>
  <c r="BA14" i="27"/>
  <c r="BP14" i="27"/>
  <c r="CC14" i="27"/>
  <c r="CR14" i="27"/>
  <c r="DF14" i="27"/>
  <c r="DT14" i="27"/>
  <c r="EH14" i="27"/>
  <c r="AR14" i="27"/>
  <c r="BF14" i="27"/>
  <c r="BU14" i="27"/>
  <c r="CH14" i="27"/>
  <c r="CW14" i="27"/>
  <c r="DL14" i="27"/>
  <c r="DY14" i="27"/>
  <c r="AT14" i="27"/>
  <c r="BV14" i="27"/>
  <c r="CX14" i="27"/>
  <c r="EB14" i="27"/>
  <c r="AZ14" i="27"/>
  <c r="CB14" i="27"/>
  <c r="DD14" i="27"/>
  <c r="EG14" i="27"/>
  <c r="BH14" i="27"/>
  <c r="DM14" i="27"/>
  <c r="BM14" i="27"/>
  <c r="DR14" i="27"/>
  <c r="CK14" i="27"/>
  <c r="CP14" i="27"/>
  <c r="EE14" i="27"/>
  <c r="DO14" i="27"/>
  <c r="CY14" i="27"/>
  <c r="CI14" i="27"/>
  <c r="BS14" i="27"/>
  <c r="BC14" i="27"/>
  <c r="DW14" i="27"/>
  <c r="DG14" i="27"/>
  <c r="CQ14" i="27"/>
  <c r="CA14" i="27"/>
  <c r="BK14" i="27"/>
  <c r="AU14" i="27"/>
  <c r="EI14" i="27"/>
  <c r="DC14" i="27"/>
  <c r="BW14" i="27"/>
  <c r="EA14" i="27"/>
  <c r="CU14" i="27"/>
  <c r="BO14" i="27"/>
  <c r="CE14" i="27"/>
  <c r="DS14" i="27"/>
  <c r="CM14" i="27"/>
  <c r="BG14" i="27"/>
  <c r="DK14" i="27"/>
  <c r="AY14" i="27"/>
  <c r="AR101" i="27"/>
  <c r="AV101" i="27"/>
  <c r="AZ101" i="27"/>
  <c r="BD101" i="27"/>
  <c r="BH101" i="27"/>
  <c r="BL101" i="27"/>
  <c r="BP101" i="27"/>
  <c r="BT101" i="27"/>
  <c r="BX101" i="27"/>
  <c r="CB101" i="27"/>
  <c r="CF101" i="27"/>
  <c r="CJ101" i="27"/>
  <c r="CN101" i="27"/>
  <c r="CR101" i="27"/>
  <c r="CV101" i="27"/>
  <c r="CZ101" i="27"/>
  <c r="DD101" i="27"/>
  <c r="DH101" i="27"/>
  <c r="DL101" i="27"/>
  <c r="DP101" i="27"/>
  <c r="DT101" i="27"/>
  <c r="DX101" i="27"/>
  <c r="EB101" i="27"/>
  <c r="EF101" i="27"/>
  <c r="EJ101" i="27"/>
  <c r="AP101" i="27"/>
  <c r="AX101" i="27"/>
  <c r="BF101" i="27"/>
  <c r="BN101" i="27"/>
  <c r="BV101" i="27"/>
  <c r="CD101" i="27"/>
  <c r="CL101" i="27"/>
  <c r="CT101" i="27"/>
  <c r="DF101" i="27"/>
  <c r="DN101" i="27"/>
  <c r="DV101" i="27"/>
  <c r="ED101" i="27"/>
  <c r="EL101" i="27"/>
  <c r="AQ101" i="27"/>
  <c r="AY101" i="27"/>
  <c r="BG101" i="27"/>
  <c r="BO101" i="27"/>
  <c r="BW101" i="27"/>
  <c r="CE101" i="27"/>
  <c r="CM101" i="27"/>
  <c r="CU101" i="27"/>
  <c r="DC101" i="27"/>
  <c r="DK101" i="27"/>
  <c r="DS101" i="27"/>
  <c r="EA101" i="27"/>
  <c r="EI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EK101" i="27"/>
  <c r="AT101" i="27"/>
  <c r="BB101" i="27"/>
  <c r="BJ101" i="27"/>
  <c r="BR101" i="27"/>
  <c r="BZ101" i="27"/>
  <c r="CH101" i="27"/>
  <c r="CP101" i="27"/>
  <c r="CX101" i="27"/>
  <c r="DB101" i="27"/>
  <c r="DJ101" i="27"/>
  <c r="DR101" i="27"/>
  <c r="DZ101" i="27"/>
  <c r="EH101" i="27"/>
  <c r="AU101" i="27"/>
  <c r="BC101" i="27"/>
  <c r="BK101" i="27"/>
  <c r="BS101" i="27"/>
  <c r="CA101" i="27"/>
  <c r="CI101" i="27"/>
  <c r="CQ101" i="27"/>
  <c r="CY101" i="27"/>
  <c r="DG101" i="27"/>
  <c r="DO101" i="27"/>
  <c r="DW101" i="27"/>
  <c r="EE101" i="27"/>
  <c r="AQ97" i="27"/>
  <c r="AU97" i="27"/>
  <c r="AY97" i="27"/>
  <c r="BC97" i="27"/>
  <c r="BG97" i="27"/>
  <c r="BK97" i="27"/>
  <c r="BO97" i="27"/>
  <c r="BS97" i="27"/>
  <c r="BW97" i="27"/>
  <c r="CA97" i="27"/>
  <c r="CE97" i="27"/>
  <c r="CI97" i="27"/>
  <c r="CM97" i="27"/>
  <c r="CQ97" i="27"/>
  <c r="CU97" i="27"/>
  <c r="CY97" i="27"/>
  <c r="DC97" i="27"/>
  <c r="DG97" i="27"/>
  <c r="DK97" i="27"/>
  <c r="DO97" i="27"/>
  <c r="DS97" i="27"/>
  <c r="DW97" i="27"/>
  <c r="EA97" i="27"/>
  <c r="EE97" i="27"/>
  <c r="EI97" i="27"/>
  <c r="AS97" i="27"/>
  <c r="AW97" i="27"/>
  <c r="BE97" i="27"/>
  <c r="BM97" i="27"/>
  <c r="BU97" i="27"/>
  <c r="CC97" i="27"/>
  <c r="CK97" i="27"/>
  <c r="CS97" i="27"/>
  <c r="DA97" i="27"/>
  <c r="DI97" i="27"/>
  <c r="DQ97" i="27"/>
  <c r="DY97" i="27"/>
  <c r="EG97" i="27"/>
  <c r="AT97" i="27"/>
  <c r="BB97" i="27"/>
  <c r="BJ97" i="27"/>
  <c r="BR97" i="27"/>
  <c r="BZ97" i="27"/>
  <c r="CH97" i="27"/>
  <c r="CP97" i="27"/>
  <c r="CX97" i="27"/>
  <c r="DF97" i="27"/>
  <c r="DN97" i="27"/>
  <c r="DV97" i="27"/>
  <c r="ED97" i="27"/>
  <c r="EL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EJ97" i="27"/>
  <c r="BA97" i="27"/>
  <c r="BI97" i="27"/>
  <c r="BQ97" i="27"/>
  <c r="BY97" i="27"/>
  <c r="CG97" i="27"/>
  <c r="CO97" i="27"/>
  <c r="CW97" i="27"/>
  <c r="DE97" i="27"/>
  <c r="DM97" i="27"/>
  <c r="DU97" i="27"/>
  <c r="EC97" i="27"/>
  <c r="EK97" i="27"/>
  <c r="AP97" i="27"/>
  <c r="AX97" i="27"/>
  <c r="BF97" i="27"/>
  <c r="BN97" i="27"/>
  <c r="BV97" i="27"/>
  <c r="CD97" i="27"/>
  <c r="CL97" i="27"/>
  <c r="CT97" i="27"/>
  <c r="DB97" i="27"/>
  <c r="DJ97" i="27"/>
  <c r="DR97" i="27"/>
  <c r="DZ97" i="27"/>
  <c r="EH97" i="27"/>
  <c r="AQ93" i="27"/>
  <c r="AU93" i="27"/>
  <c r="AY93" i="27"/>
  <c r="BC93" i="27"/>
  <c r="BG93" i="27"/>
  <c r="BK93" i="27"/>
  <c r="BO93" i="27"/>
  <c r="BS93" i="27"/>
  <c r="BW93" i="27"/>
  <c r="CA93" i="27"/>
  <c r="CE93" i="27"/>
  <c r="CI93" i="27"/>
  <c r="CM93" i="27"/>
  <c r="CQ93" i="27"/>
  <c r="CU93" i="27"/>
  <c r="CY93" i="27"/>
  <c r="DC93" i="27"/>
  <c r="DG93" i="27"/>
  <c r="DK93" i="27"/>
  <c r="DO93" i="27"/>
  <c r="DS93" i="27"/>
  <c r="DW93" i="27"/>
  <c r="EA93" i="27"/>
  <c r="EE93" i="27"/>
  <c r="EI93" i="27"/>
  <c r="AS93" i="27"/>
  <c r="AW93" i="27"/>
  <c r="BE93" i="27"/>
  <c r="BM93" i="27"/>
  <c r="BU93" i="27"/>
  <c r="CC93" i="27"/>
  <c r="CK93" i="27"/>
  <c r="CS93" i="27"/>
  <c r="DA93" i="27"/>
  <c r="DI93" i="27"/>
  <c r="DQ93" i="27"/>
  <c r="DY93" i="27"/>
  <c r="EG93" i="27"/>
  <c r="AT93" i="27"/>
  <c r="BB93" i="27"/>
  <c r="BJ93" i="27"/>
  <c r="BR93" i="27"/>
  <c r="BZ93" i="27"/>
  <c r="CH93" i="27"/>
  <c r="CP93" i="27"/>
  <c r="CX93" i="27"/>
  <c r="DF93" i="27"/>
  <c r="DN93" i="27"/>
  <c r="DV93" i="27"/>
  <c r="ED93" i="27"/>
  <c r="EL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EJ93" i="27"/>
  <c r="BA93" i="27"/>
  <c r="BI93" i="27"/>
  <c r="BQ93" i="27"/>
  <c r="BY93" i="27"/>
  <c r="CG93" i="27"/>
  <c r="CO93" i="27"/>
  <c r="CW93" i="27"/>
  <c r="DE93" i="27"/>
  <c r="DM93" i="27"/>
  <c r="DU93" i="27"/>
  <c r="EC93" i="27"/>
  <c r="EK93" i="27"/>
  <c r="AP93" i="27"/>
  <c r="AX93" i="27"/>
  <c r="BF93" i="27"/>
  <c r="BN93" i="27"/>
  <c r="BV93" i="27"/>
  <c r="CD93" i="27"/>
  <c r="CL93" i="27"/>
  <c r="CT93" i="27"/>
  <c r="DB93" i="27"/>
  <c r="DJ93" i="27"/>
  <c r="DR93" i="27"/>
  <c r="DZ93" i="27"/>
  <c r="EH93" i="27"/>
  <c r="AQ89" i="27"/>
  <c r="AU89" i="27"/>
  <c r="AY89" i="27"/>
  <c r="BC89" i="27"/>
  <c r="BG89" i="27"/>
  <c r="BK89" i="27"/>
  <c r="BO89" i="27"/>
  <c r="BS89" i="27"/>
  <c r="BW89" i="27"/>
  <c r="CA89" i="27"/>
  <c r="CE89" i="27"/>
  <c r="CI89" i="27"/>
  <c r="CM89" i="27"/>
  <c r="CQ89" i="27"/>
  <c r="CU89" i="27"/>
  <c r="CY89" i="27"/>
  <c r="DC89" i="27"/>
  <c r="DG89" i="27"/>
  <c r="DK89" i="27"/>
  <c r="DO89" i="27"/>
  <c r="DS89" i="27"/>
  <c r="DW89" i="27"/>
  <c r="EA89" i="27"/>
  <c r="EE89" i="27"/>
  <c r="EI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EJ89" i="27"/>
  <c r="AS89" i="27"/>
  <c r="BA89" i="27"/>
  <c r="BI89" i="27"/>
  <c r="BQ89" i="27"/>
  <c r="BY89" i="27"/>
  <c r="CG89" i="27"/>
  <c r="CO89" i="27"/>
  <c r="CW89" i="27"/>
  <c r="DE89" i="27"/>
  <c r="DM89" i="27"/>
  <c r="DU89" i="27"/>
  <c r="EC89" i="27"/>
  <c r="EK89" i="27"/>
  <c r="AW89" i="27"/>
  <c r="BE89" i="27"/>
  <c r="BU89" i="27"/>
  <c r="CK89" i="27"/>
  <c r="DA89" i="27"/>
  <c r="DQ89" i="27"/>
  <c r="EG89" i="27"/>
  <c r="AX89" i="27"/>
  <c r="BN89" i="27"/>
  <c r="CD89" i="27"/>
  <c r="CT89" i="27"/>
  <c r="DJ89" i="27"/>
  <c r="DZ89" i="27"/>
  <c r="AT89" i="27"/>
  <c r="BB89" i="27"/>
  <c r="BJ89" i="27"/>
  <c r="BR89" i="27"/>
  <c r="BZ89" i="27"/>
  <c r="CH89" i="27"/>
  <c r="CP89" i="27"/>
  <c r="CX89" i="27"/>
  <c r="DF89" i="27"/>
  <c r="DN89" i="27"/>
  <c r="DV89" i="27"/>
  <c r="ED89" i="27"/>
  <c r="EL89" i="27"/>
  <c r="BM89" i="27"/>
  <c r="CC89" i="27"/>
  <c r="CS89" i="27"/>
  <c r="DI89" i="27"/>
  <c r="DY89" i="27"/>
  <c r="AP89" i="27"/>
  <c r="BF89" i="27"/>
  <c r="BV89" i="27"/>
  <c r="CL89" i="27"/>
  <c r="DB89" i="27"/>
  <c r="DR89" i="27"/>
  <c r="EH89" i="27"/>
  <c r="AS85" i="27"/>
  <c r="AW85" i="27"/>
  <c r="BA85" i="27"/>
  <c r="BE85" i="27"/>
  <c r="BI85" i="27"/>
  <c r="BM85" i="27"/>
  <c r="BQ85" i="27"/>
  <c r="BU85" i="27"/>
  <c r="BY85" i="27"/>
  <c r="CC85" i="27"/>
  <c r="CG85" i="27"/>
  <c r="CK85" i="27"/>
  <c r="CO85" i="27"/>
  <c r="CS85" i="27"/>
  <c r="CW85" i="27"/>
  <c r="DA85" i="27"/>
  <c r="DE85" i="27"/>
  <c r="DI85" i="27"/>
  <c r="DM85" i="27"/>
  <c r="DQ85" i="27"/>
  <c r="DU85" i="27"/>
  <c r="DY85" i="27"/>
  <c r="EC85" i="27"/>
  <c r="EG85" i="27"/>
  <c r="EK85"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EL85" i="27"/>
  <c r="AU85" i="27"/>
  <c r="BC85" i="27"/>
  <c r="BK85" i="27"/>
  <c r="BS85" i="27"/>
  <c r="CA85" i="27"/>
  <c r="CI85" i="27"/>
  <c r="CQ85" i="27"/>
  <c r="CY85" i="27"/>
  <c r="DG85" i="27"/>
  <c r="DO85" i="27"/>
  <c r="DW85" i="27"/>
  <c r="EE85" i="27"/>
  <c r="AY85" i="27"/>
  <c r="BO85" i="27"/>
  <c r="CE85" i="27"/>
  <c r="CU85" i="27"/>
  <c r="DK85" i="27"/>
  <c r="EA85" i="27"/>
  <c r="AZ85" i="27"/>
  <c r="BP85" i="27"/>
  <c r="CF85" i="27"/>
  <c r="CV85" i="27"/>
  <c r="DL85" i="27"/>
  <c r="EB85" i="27"/>
  <c r="AV85" i="27"/>
  <c r="BD85" i="27"/>
  <c r="BL85" i="27"/>
  <c r="BT85" i="27"/>
  <c r="CB85" i="27"/>
  <c r="CJ85" i="27"/>
  <c r="CR85" i="27"/>
  <c r="CZ85" i="27"/>
  <c r="DH85" i="27"/>
  <c r="DP85" i="27"/>
  <c r="DX85" i="27"/>
  <c r="EF85" i="27"/>
  <c r="AQ85" i="27"/>
  <c r="BG85" i="27"/>
  <c r="BW85" i="27"/>
  <c r="CM85" i="27"/>
  <c r="DC85" i="27"/>
  <c r="DS85" i="27"/>
  <c r="EI85" i="27"/>
  <c r="AR85" i="27"/>
  <c r="BH85" i="27"/>
  <c r="BX85" i="27"/>
  <c r="CN85" i="27"/>
  <c r="DD85" i="27"/>
  <c r="DT85" i="27"/>
  <c r="EJ85" i="27"/>
  <c r="AR81" i="27"/>
  <c r="AV81" i="27"/>
  <c r="AZ81" i="27"/>
  <c r="BD81" i="27"/>
  <c r="BH81" i="27"/>
  <c r="BL81" i="27"/>
  <c r="BP81" i="27"/>
  <c r="BT81" i="27"/>
  <c r="BX81" i="27"/>
  <c r="CB81" i="27"/>
  <c r="CF81" i="27"/>
  <c r="CJ81" i="27"/>
  <c r="CN81" i="27"/>
  <c r="CR81" i="27"/>
  <c r="CV81" i="27"/>
  <c r="CZ81" i="27"/>
  <c r="DD81" i="27"/>
  <c r="DH81" i="27"/>
  <c r="DL81" i="27"/>
  <c r="DP81" i="27"/>
  <c r="DT81" i="27"/>
  <c r="DX81" i="27"/>
  <c r="EB81" i="27"/>
  <c r="EF81" i="27"/>
  <c r="EJ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EK81" i="27"/>
  <c r="AP81" i="27"/>
  <c r="AX81" i="27"/>
  <c r="BF81" i="27"/>
  <c r="BN81" i="27"/>
  <c r="BV81" i="27"/>
  <c r="CD81" i="27"/>
  <c r="CL81" i="27"/>
  <c r="CT81" i="27"/>
  <c r="DB81" i="27"/>
  <c r="DJ81" i="27"/>
  <c r="DR81" i="27"/>
  <c r="DZ81" i="27"/>
  <c r="EH81" i="27"/>
  <c r="AT81" i="27"/>
  <c r="BJ81" i="27"/>
  <c r="BZ81" i="27"/>
  <c r="CP81" i="27"/>
  <c r="DF81" i="27"/>
  <c r="DV81" i="27"/>
  <c r="EL81" i="27"/>
  <c r="AU81" i="27"/>
  <c r="BK81" i="27"/>
  <c r="CA81" i="27"/>
  <c r="CQ81" i="27"/>
  <c r="DG81" i="27"/>
  <c r="DW81" i="27"/>
  <c r="AQ81" i="27"/>
  <c r="AY81" i="27"/>
  <c r="BG81" i="27"/>
  <c r="BO81" i="27"/>
  <c r="BW81" i="27"/>
  <c r="CE81" i="27"/>
  <c r="CM81" i="27"/>
  <c r="CU81" i="27"/>
  <c r="DC81" i="27"/>
  <c r="DK81" i="27"/>
  <c r="DS81" i="27"/>
  <c r="EA81" i="27"/>
  <c r="EI81" i="27"/>
  <c r="BB81" i="27"/>
  <c r="BR81" i="27"/>
  <c r="CH81" i="27"/>
  <c r="CX81" i="27"/>
  <c r="DN81" i="27"/>
  <c r="ED81" i="27"/>
  <c r="BC81" i="27"/>
  <c r="BS81" i="27"/>
  <c r="CI81" i="27"/>
  <c r="CY81" i="27"/>
  <c r="DO81" i="27"/>
  <c r="EE81" i="27"/>
  <c r="AS77" i="27"/>
  <c r="AW77" i="27"/>
  <c r="BA77" i="27"/>
  <c r="BE77" i="27"/>
  <c r="BI77" i="27"/>
  <c r="BM77" i="27"/>
  <c r="BQ77" i="27"/>
  <c r="BU77" i="27"/>
  <c r="BY77" i="27"/>
  <c r="CC77" i="27"/>
  <c r="CG77" i="27"/>
  <c r="CK77" i="27"/>
  <c r="CO77" i="27"/>
  <c r="CS77" i="27"/>
  <c r="CW77" i="27"/>
  <c r="DA77" i="27"/>
  <c r="DE77" i="27"/>
  <c r="DI77" i="27"/>
  <c r="DM77" i="27"/>
  <c r="DQ77" i="27"/>
  <c r="DU77" i="27"/>
  <c r="DY77" i="27"/>
  <c r="EC77" i="27"/>
  <c r="EG77" i="27"/>
  <c r="EK77"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EL77" i="27"/>
  <c r="AQ77" i="27"/>
  <c r="AY77" i="27"/>
  <c r="BG77" i="27"/>
  <c r="BO77" i="27"/>
  <c r="BW77" i="27"/>
  <c r="CE77" i="27"/>
  <c r="CM77" i="27"/>
  <c r="CU77" i="27"/>
  <c r="DC77" i="27"/>
  <c r="DK77" i="27"/>
  <c r="DS77" i="27"/>
  <c r="EA77" i="27"/>
  <c r="EI77" i="27"/>
  <c r="BC77" i="27"/>
  <c r="BS77" i="27"/>
  <c r="CI77" i="27"/>
  <c r="CY77" i="27"/>
  <c r="DO77" i="27"/>
  <c r="EE77" i="27"/>
  <c r="AV77" i="27"/>
  <c r="BL77" i="27"/>
  <c r="CB77" i="27"/>
  <c r="CR77" i="27"/>
  <c r="DH77" i="27"/>
  <c r="DX77" i="27"/>
  <c r="AR77" i="27"/>
  <c r="AZ77" i="27"/>
  <c r="BH77" i="27"/>
  <c r="BP77" i="27"/>
  <c r="BX77" i="27"/>
  <c r="CF77" i="27"/>
  <c r="CN77" i="27"/>
  <c r="CV77" i="27"/>
  <c r="DD77" i="27"/>
  <c r="DL77" i="27"/>
  <c r="DT77" i="27"/>
  <c r="EB77" i="27"/>
  <c r="EJ77" i="27"/>
  <c r="AU77" i="27"/>
  <c r="BK77" i="27"/>
  <c r="CA77" i="27"/>
  <c r="CQ77" i="27"/>
  <c r="DG77" i="27"/>
  <c r="DW77" i="27"/>
  <c r="BD77" i="27"/>
  <c r="BT77" i="27"/>
  <c r="CJ77" i="27"/>
  <c r="CZ77" i="27"/>
  <c r="DP77" i="27"/>
  <c r="EF77" i="27"/>
  <c r="AP73" i="27"/>
  <c r="AT73" i="27"/>
  <c r="AX73" i="27"/>
  <c r="BB73" i="27"/>
  <c r="BF73" i="27"/>
  <c r="BJ73" i="27"/>
  <c r="BN73" i="27"/>
  <c r="BR73" i="27"/>
  <c r="BV73" i="27"/>
  <c r="BZ73" i="27"/>
  <c r="CD73" i="27"/>
  <c r="CH73" i="27"/>
  <c r="CL73" i="27"/>
  <c r="CP73" i="27"/>
  <c r="CT73" i="27"/>
  <c r="CX73" i="27"/>
  <c r="DB73" i="27"/>
  <c r="DF73" i="27"/>
  <c r="DJ73" i="27"/>
  <c r="DN73" i="27"/>
  <c r="DR73" i="27"/>
  <c r="DV73" i="27"/>
  <c r="DZ73" i="27"/>
  <c r="ED73" i="27"/>
  <c r="EH73" i="27"/>
  <c r="EL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R73" i="27"/>
  <c r="AZ73" i="27"/>
  <c r="BH73" i="27"/>
  <c r="BP73" i="27"/>
  <c r="BX73" i="27"/>
  <c r="CF73" i="27"/>
  <c r="CN73" i="27"/>
  <c r="CV73" i="27"/>
  <c r="DD73" i="27"/>
  <c r="DL73" i="27"/>
  <c r="DT73" i="27"/>
  <c r="EB73" i="27"/>
  <c r="EJ73" i="27"/>
  <c r="BD73" i="27"/>
  <c r="BT73" i="27"/>
  <c r="CJ73" i="27"/>
  <c r="CZ73" i="27"/>
  <c r="DP73" i="27"/>
  <c r="EF73" i="27"/>
  <c r="AW73" i="27"/>
  <c r="BE73" i="27"/>
  <c r="BU73" i="27"/>
  <c r="CK73" i="27"/>
  <c r="DA73" i="27"/>
  <c r="DQ73" i="27"/>
  <c r="EG73" i="27"/>
  <c r="AS73" i="27"/>
  <c r="BA73" i="27"/>
  <c r="BI73" i="27"/>
  <c r="BQ73" i="27"/>
  <c r="BY73" i="27"/>
  <c r="CG73" i="27"/>
  <c r="CO73" i="27"/>
  <c r="CW73" i="27"/>
  <c r="DE73" i="27"/>
  <c r="DM73" i="27"/>
  <c r="DU73" i="27"/>
  <c r="EC73" i="27"/>
  <c r="EK73" i="27"/>
  <c r="AV73" i="27"/>
  <c r="BL73" i="27"/>
  <c r="CB73" i="27"/>
  <c r="CR73" i="27"/>
  <c r="DH73" i="27"/>
  <c r="DX73" i="27"/>
  <c r="BM73" i="27"/>
  <c r="CC73" i="27"/>
  <c r="CS73" i="27"/>
  <c r="DI73" i="27"/>
  <c r="DY73" i="27"/>
  <c r="AP69" i="27"/>
  <c r="AT69" i="27"/>
  <c r="AX69" i="27"/>
  <c r="BB69" i="27"/>
  <c r="BF69" i="27"/>
  <c r="BJ69" i="27"/>
  <c r="BN69" i="27"/>
  <c r="BR69" i="27"/>
  <c r="BV69" i="27"/>
  <c r="BZ69" i="27"/>
  <c r="CD69" i="27"/>
  <c r="CH69" i="27"/>
  <c r="CL69" i="27"/>
  <c r="CP69" i="27"/>
  <c r="CT69" i="27"/>
  <c r="CX69" i="27"/>
  <c r="DB69" i="27"/>
  <c r="DF69" i="27"/>
  <c r="DJ69" i="27"/>
  <c r="DN69" i="27"/>
  <c r="DR69" i="27"/>
  <c r="DV69" i="27"/>
  <c r="DZ69" i="27"/>
  <c r="ED69" i="27"/>
  <c r="EH69" i="27"/>
  <c r="EL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V69" i="27"/>
  <c r="BD69" i="27"/>
  <c r="BL69" i="27"/>
  <c r="BT69" i="27"/>
  <c r="CB69" i="27"/>
  <c r="CJ69" i="27"/>
  <c r="CR69" i="27"/>
  <c r="CZ69" i="27"/>
  <c r="DH69" i="27"/>
  <c r="DP69" i="27"/>
  <c r="DX69" i="27"/>
  <c r="EF69" i="27"/>
  <c r="AW69" i="27"/>
  <c r="BE69" i="27"/>
  <c r="BM69" i="27"/>
  <c r="BU69" i="27"/>
  <c r="CC69" i="27"/>
  <c r="CK69" i="27"/>
  <c r="CS69" i="27"/>
  <c r="DA69" i="27"/>
  <c r="DI69" i="27"/>
  <c r="DQ69" i="27"/>
  <c r="DY69" i="27"/>
  <c r="EG69" i="27"/>
  <c r="AR69" i="27"/>
  <c r="BH69" i="27"/>
  <c r="BX69" i="27"/>
  <c r="CN69" i="27"/>
  <c r="DD69" i="27"/>
  <c r="DT69" i="27"/>
  <c r="EJ69" i="27"/>
  <c r="BP69" i="27"/>
  <c r="CV69" i="27"/>
  <c r="EB69" i="27"/>
  <c r="BQ69" i="27"/>
  <c r="CW69" i="27"/>
  <c r="EC69" i="27"/>
  <c r="AS69" i="27"/>
  <c r="BI69" i="27"/>
  <c r="BY69" i="27"/>
  <c r="CO69" i="27"/>
  <c r="DE69" i="27"/>
  <c r="DU69" i="27"/>
  <c r="EK69" i="27"/>
  <c r="AZ69" i="27"/>
  <c r="CF69" i="27"/>
  <c r="DL69" i="27"/>
  <c r="BA69" i="27"/>
  <c r="CG69" i="27"/>
  <c r="DM69" i="27"/>
  <c r="AR65" i="27"/>
  <c r="AV65" i="27"/>
  <c r="AZ65" i="27"/>
  <c r="BD65" i="27"/>
  <c r="BH65" i="27"/>
  <c r="BL65" i="27"/>
  <c r="BP65" i="27"/>
  <c r="BT65" i="27"/>
  <c r="BX65" i="27"/>
  <c r="CB65" i="27"/>
  <c r="CF65" i="27"/>
  <c r="CJ65" i="27"/>
  <c r="CN65" i="27"/>
  <c r="CR65" i="27"/>
  <c r="CV65" i="27"/>
  <c r="CZ65" i="27"/>
  <c r="DD65" i="27"/>
  <c r="DH65" i="27"/>
  <c r="DL65" i="27"/>
  <c r="DP65" i="27"/>
  <c r="DT65" i="27"/>
  <c r="DX65" i="27"/>
  <c r="EB65" i="27"/>
  <c r="EF65" i="27"/>
  <c r="EJ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EK65" i="27"/>
  <c r="AT65" i="27"/>
  <c r="BB65" i="27"/>
  <c r="BJ65" i="27"/>
  <c r="BR65" i="27"/>
  <c r="BZ65" i="27"/>
  <c r="CH65" i="27"/>
  <c r="CP65" i="27"/>
  <c r="CX65" i="27"/>
  <c r="DF65" i="27"/>
  <c r="DN65" i="27"/>
  <c r="DV65" i="27"/>
  <c r="ED65" i="27"/>
  <c r="EL65" i="27"/>
  <c r="AU65" i="27"/>
  <c r="BC65" i="27"/>
  <c r="BK65" i="27"/>
  <c r="BS65" i="27"/>
  <c r="CA65" i="27"/>
  <c r="CI65" i="27"/>
  <c r="CQ65" i="27"/>
  <c r="CY65" i="27"/>
  <c r="DG65" i="27"/>
  <c r="DO65" i="27"/>
  <c r="DW65" i="27"/>
  <c r="EE65" i="27"/>
  <c r="AX65" i="27"/>
  <c r="BN65" i="27"/>
  <c r="CD65" i="27"/>
  <c r="CT65" i="27"/>
  <c r="DJ65" i="27"/>
  <c r="DZ65" i="27"/>
  <c r="AP65" i="27"/>
  <c r="BV65" i="27"/>
  <c r="DB65" i="27"/>
  <c r="EH65" i="27"/>
  <c r="BG65" i="27"/>
  <c r="CM65" i="27"/>
  <c r="DS65" i="27"/>
  <c r="AY65" i="27"/>
  <c r="BO65" i="27"/>
  <c r="CE65" i="27"/>
  <c r="CU65" i="27"/>
  <c r="DK65" i="27"/>
  <c r="EA65" i="27"/>
  <c r="BF65" i="27"/>
  <c r="CL65" i="27"/>
  <c r="DR65" i="27"/>
  <c r="AQ65" i="27"/>
  <c r="BW65" i="27"/>
  <c r="DC65" i="27"/>
  <c r="EI65" i="27"/>
  <c r="AQ61" i="27"/>
  <c r="AU61" i="27"/>
  <c r="AY61" i="27"/>
  <c r="BC61" i="27"/>
  <c r="BG61" i="27"/>
  <c r="BK61" i="27"/>
  <c r="BO61" i="27"/>
  <c r="BS61" i="27"/>
  <c r="BW61" i="27"/>
  <c r="CA61" i="27"/>
  <c r="CE61" i="27"/>
  <c r="CI61" i="27"/>
  <c r="CM61" i="27"/>
  <c r="CQ61" i="27"/>
  <c r="CU61" i="27"/>
  <c r="CY61" i="27"/>
  <c r="DC61" i="27"/>
  <c r="DG61" i="27"/>
  <c r="DK61" i="27"/>
  <c r="DO61" i="27"/>
  <c r="DS61" i="27"/>
  <c r="DW61" i="27"/>
  <c r="EA61" i="27"/>
  <c r="EE61" i="27"/>
  <c r="EI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EJ61" i="27"/>
  <c r="AS61" i="27"/>
  <c r="BA61" i="27"/>
  <c r="BI61" i="27"/>
  <c r="BQ61" i="27"/>
  <c r="BY61" i="27"/>
  <c r="CG61" i="27"/>
  <c r="CO61" i="27"/>
  <c r="CW61" i="27"/>
  <c r="DE61" i="27"/>
  <c r="DM61" i="27"/>
  <c r="DU61" i="27"/>
  <c r="EC61" i="27"/>
  <c r="EK61" i="27"/>
  <c r="AT61" i="27"/>
  <c r="BB61" i="27"/>
  <c r="BJ61" i="27"/>
  <c r="BR61" i="27"/>
  <c r="BZ61" i="27"/>
  <c r="CH61" i="27"/>
  <c r="CP61" i="27"/>
  <c r="CX61" i="27"/>
  <c r="DF61" i="27"/>
  <c r="DN61" i="27"/>
  <c r="DV61" i="27"/>
  <c r="ED61" i="27"/>
  <c r="EL61" i="27"/>
  <c r="BE61" i="27"/>
  <c r="BU61" i="27"/>
  <c r="CK61" i="27"/>
  <c r="DA61" i="27"/>
  <c r="DQ61" i="27"/>
  <c r="EG61" i="27"/>
  <c r="AW61" i="27"/>
  <c r="CC61" i="27"/>
  <c r="DI61" i="27"/>
  <c r="BN61" i="27"/>
  <c r="CT61" i="27"/>
  <c r="DZ61" i="27"/>
  <c r="AP61" i="27"/>
  <c r="BF61" i="27"/>
  <c r="BV61" i="27"/>
  <c r="CL61" i="27"/>
  <c r="DB61" i="27"/>
  <c r="DR61" i="27"/>
  <c r="EH61" i="27"/>
  <c r="BM61" i="27"/>
  <c r="CS61" i="27"/>
  <c r="DY61" i="27"/>
  <c r="AX61" i="27"/>
  <c r="CD61" i="27"/>
  <c r="DJ61" i="27"/>
  <c r="AR57" i="27"/>
  <c r="AV57" i="27"/>
  <c r="AZ57" i="27"/>
  <c r="BD57" i="27"/>
  <c r="BH57" i="27"/>
  <c r="BL57" i="27"/>
  <c r="BP57" i="27"/>
  <c r="BT57" i="27"/>
  <c r="BX57" i="27"/>
  <c r="CB57" i="27"/>
  <c r="CF57" i="27"/>
  <c r="CJ57" i="27"/>
  <c r="CN57" i="27"/>
  <c r="CR57" i="27"/>
  <c r="CV57" i="27"/>
  <c r="CZ57" i="27"/>
  <c r="DD57" i="27"/>
  <c r="DH57" i="27"/>
  <c r="DL57" i="27"/>
  <c r="DP57" i="27"/>
  <c r="DT57" i="27"/>
  <c r="DX57" i="27"/>
  <c r="EB57" i="27"/>
  <c r="EF57" i="27"/>
  <c r="EJ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EK57" i="27"/>
  <c r="AP57" i="27"/>
  <c r="AX57" i="27"/>
  <c r="BF57" i="27"/>
  <c r="BN57" i="27"/>
  <c r="BV57" i="27"/>
  <c r="CD57" i="27"/>
  <c r="CL57" i="27"/>
  <c r="CT57" i="27"/>
  <c r="DB57" i="27"/>
  <c r="DJ57" i="27"/>
  <c r="DR57" i="27"/>
  <c r="DZ57" i="27"/>
  <c r="EH57" i="27"/>
  <c r="AQ57" i="27"/>
  <c r="AY57" i="27"/>
  <c r="BG57" i="27"/>
  <c r="BO57" i="27"/>
  <c r="BW57" i="27"/>
  <c r="CE57" i="27"/>
  <c r="CM57" i="27"/>
  <c r="CU57" i="27"/>
  <c r="DC57" i="27"/>
  <c r="DK57" i="27"/>
  <c r="DS57" i="27"/>
  <c r="EA57" i="27"/>
  <c r="EI57" i="27"/>
  <c r="AT57" i="27"/>
  <c r="BJ57" i="27"/>
  <c r="BZ57" i="27"/>
  <c r="CP57" i="27"/>
  <c r="DF57" i="27"/>
  <c r="DV57" i="27"/>
  <c r="EL57" i="27"/>
  <c r="BB57" i="27"/>
  <c r="CH57" i="27"/>
  <c r="DN57" i="27"/>
  <c r="BS57" i="27"/>
  <c r="CY57" i="27"/>
  <c r="EE57" i="27"/>
  <c r="AU57" i="27"/>
  <c r="BK57" i="27"/>
  <c r="CA57" i="27"/>
  <c r="CQ57" i="27"/>
  <c r="DG57" i="27"/>
  <c r="DW57" i="27"/>
  <c r="BR57" i="27"/>
  <c r="CX57" i="27"/>
  <c r="ED57" i="27"/>
  <c r="BC57" i="27"/>
  <c r="CI57" i="27"/>
  <c r="DO57" i="27"/>
  <c r="AQ53" i="27"/>
  <c r="AU53" i="27"/>
  <c r="AY53" i="27"/>
  <c r="BC53" i="27"/>
  <c r="BG53" i="27"/>
  <c r="BK53" i="27"/>
  <c r="BO53" i="27"/>
  <c r="BS53" i="27"/>
  <c r="BW53" i="27"/>
  <c r="CA53" i="27"/>
  <c r="CE53" i="27"/>
  <c r="CI53" i="27"/>
  <c r="CM53" i="27"/>
  <c r="CQ53" i="27"/>
  <c r="CU53" i="27"/>
  <c r="CY53" i="27"/>
  <c r="DC53" i="27"/>
  <c r="DG53" i="27"/>
  <c r="DK53" i="27"/>
  <c r="DO53" i="27"/>
  <c r="DS53" i="27"/>
  <c r="DW53" i="27"/>
  <c r="EA53" i="27"/>
  <c r="EE53" i="27"/>
  <c r="EI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EJ53" i="27"/>
  <c r="AW53" i="27"/>
  <c r="BE53" i="27"/>
  <c r="BM53" i="27"/>
  <c r="BU53" i="27"/>
  <c r="CC53" i="27"/>
  <c r="CK53" i="27"/>
  <c r="CS53" i="27"/>
  <c r="DA53" i="27"/>
  <c r="DI53" i="27"/>
  <c r="DQ53" i="27"/>
  <c r="DY53" i="27"/>
  <c r="EG53" i="27"/>
  <c r="AP53" i="27"/>
  <c r="AX53" i="27"/>
  <c r="BF53" i="27"/>
  <c r="BN53" i="27"/>
  <c r="BV53" i="27"/>
  <c r="CD53" i="27"/>
  <c r="CL53" i="27"/>
  <c r="CT53" i="27"/>
  <c r="DB53" i="27"/>
  <c r="DJ53" i="27"/>
  <c r="DR53" i="27"/>
  <c r="DZ53" i="27"/>
  <c r="EH53" i="27"/>
  <c r="BA53" i="27"/>
  <c r="BQ53" i="27"/>
  <c r="CG53" i="27"/>
  <c r="CW53" i="27"/>
  <c r="DM53" i="27"/>
  <c r="EC53" i="27"/>
  <c r="BI53" i="27"/>
  <c r="CO53" i="27"/>
  <c r="DU53" i="27"/>
  <c r="BJ53" i="27"/>
  <c r="CP53" i="27"/>
  <c r="DV53" i="27"/>
  <c r="BB53" i="27"/>
  <c r="BR53" i="27"/>
  <c r="CH53" i="27"/>
  <c r="CX53" i="27"/>
  <c r="DN53" i="27"/>
  <c r="ED53" i="27"/>
  <c r="AS53" i="27"/>
  <c r="BY53" i="27"/>
  <c r="DE53" i="27"/>
  <c r="EK53" i="27"/>
  <c r="AT53" i="27"/>
  <c r="BZ53" i="27"/>
  <c r="DF53" i="27"/>
  <c r="EL53" i="27"/>
  <c r="AR49" i="27"/>
  <c r="AZ49" i="27"/>
  <c r="BJ49" i="27"/>
  <c r="BT49" i="27"/>
  <c r="CC49" i="27"/>
  <c r="CN49" i="27"/>
  <c r="CV49" i="27"/>
  <c r="DE49" i="27"/>
  <c r="DP49" i="27"/>
  <c r="DY49" i="27"/>
  <c r="EG49" i="27"/>
  <c r="AS49" i="27"/>
  <c r="BD49" i="27"/>
  <c r="BM49" i="27"/>
  <c r="BU49" i="27"/>
  <c r="CF49" i="27"/>
  <c r="CO49" i="27"/>
  <c r="CX49" i="27"/>
  <c r="DI49" i="27"/>
  <c r="DQ49" i="27"/>
  <c r="DZ49" i="27"/>
  <c r="EK49" i="27"/>
  <c r="BE49" i="27"/>
  <c r="BY49" i="27"/>
  <c r="CP49" i="27"/>
  <c r="DJ49" i="27"/>
  <c r="ED49" i="27"/>
  <c r="BH49" i="27"/>
  <c r="BZ49" i="27"/>
  <c r="CT49" i="27"/>
  <c r="DL49" i="27"/>
  <c r="EF49" i="27"/>
  <c r="AW49" i="27"/>
  <c r="CH49" i="27"/>
  <c r="DT49" i="27"/>
  <c r="DA49" i="27"/>
  <c r="BR49" i="27"/>
  <c r="AX49" i="27"/>
  <c r="CJ49" i="27"/>
  <c r="DV49" i="27"/>
  <c r="BN49" i="27"/>
  <c r="EL49" i="27"/>
  <c r="DD49" i="27"/>
  <c r="AQ49" i="27"/>
  <c r="BG49" i="27"/>
  <c r="BW49" i="27"/>
  <c r="CM49" i="27"/>
  <c r="DC49" i="27"/>
  <c r="DS49" i="27"/>
  <c r="EI49" i="27"/>
  <c r="BF49" i="27"/>
  <c r="CB49" i="27"/>
  <c r="CW49" i="27"/>
  <c r="DR49" i="27"/>
  <c r="DN49" i="27"/>
  <c r="CK49" i="27"/>
  <c r="BI49" i="27"/>
  <c r="DF49" i="27"/>
  <c r="CD49" i="27"/>
  <c r="AU49" i="27"/>
  <c r="BK49" i="27"/>
  <c r="CA49" i="27"/>
  <c r="CQ49" i="27"/>
  <c r="DG49" i="27"/>
  <c r="DW49" i="27"/>
  <c r="AP49" i="27"/>
  <c r="BL49" i="27"/>
  <c r="CG49" i="27"/>
  <c r="DB49" i="27"/>
  <c r="DX49" i="27"/>
  <c r="EJ49" i="27"/>
  <c r="BB49" i="27"/>
  <c r="AY49" i="27"/>
  <c r="BO49" i="27"/>
  <c r="CE49" i="27"/>
  <c r="CU49" i="27"/>
  <c r="DK49" i="27"/>
  <c r="EA49" i="27"/>
  <c r="AV49" i="27"/>
  <c r="BQ49" i="27"/>
  <c r="CL49" i="27"/>
  <c r="DH49" i="27"/>
  <c r="EC49" i="27"/>
  <c r="EB49" i="27"/>
  <c r="CZ49" i="27"/>
  <c r="BX49" i="27"/>
  <c r="AT49" i="27"/>
  <c r="CI49" i="27"/>
  <c r="BA49" i="27"/>
  <c r="EH49" i="27"/>
  <c r="DU49" i="27"/>
  <c r="CY49" i="27"/>
  <c r="BV49" i="27"/>
  <c r="BC49" i="27"/>
  <c r="DO49" i="27"/>
  <c r="CR49" i="27"/>
  <c r="CS49" i="27"/>
  <c r="BS49" i="27"/>
  <c r="EE49" i="27"/>
  <c r="DM49" i="27"/>
  <c r="BP49" i="27"/>
  <c r="AR45" i="27"/>
  <c r="AW45" i="27"/>
  <c r="BM45" i="27"/>
  <c r="CF45" i="27"/>
  <c r="DA45" i="27"/>
  <c r="DQ45" i="27"/>
  <c r="EK45" i="27"/>
  <c r="AX45" i="27"/>
  <c r="BR45" i="27"/>
  <c r="CN45" i="27"/>
  <c r="DD45" i="27"/>
  <c r="DV45" i="27"/>
  <c r="BD45" i="27"/>
  <c r="CO45" i="27"/>
  <c r="ED45" i="27"/>
  <c r="BJ45" i="27"/>
  <c r="CT45" i="27"/>
  <c r="EF45" i="27"/>
  <c r="DI45" i="27"/>
  <c r="DP45" i="27"/>
  <c r="BY45" i="27"/>
  <c r="BZ45" i="27"/>
  <c r="CV45" i="27"/>
  <c r="EL45" i="27"/>
  <c r="CH45" i="27"/>
  <c r="DY45" i="27"/>
  <c r="BT45" i="27"/>
  <c r="AY45" i="27"/>
  <c r="BO45" i="27"/>
  <c r="CE45" i="27"/>
  <c r="CU45" i="27"/>
  <c r="DK45" i="27"/>
  <c r="EA45" i="27"/>
  <c r="AV45" i="27"/>
  <c r="BQ45" i="27"/>
  <c r="CL45" i="27"/>
  <c r="DH45" i="27"/>
  <c r="EC45" i="27"/>
  <c r="BH45" i="27"/>
  <c r="CJ45" i="27"/>
  <c r="DL45" i="27"/>
  <c r="AT45" i="27"/>
  <c r="BX45" i="27"/>
  <c r="CZ45" i="27"/>
  <c r="EB45" i="27"/>
  <c r="DJ45" i="27"/>
  <c r="BC45" i="27"/>
  <c r="BS45" i="27"/>
  <c r="CI45" i="27"/>
  <c r="CY45" i="27"/>
  <c r="DO45" i="27"/>
  <c r="EE45" i="27"/>
  <c r="BA45" i="27"/>
  <c r="BV45" i="27"/>
  <c r="CR45" i="27"/>
  <c r="DM45" i="27"/>
  <c r="EH45" i="27"/>
  <c r="BN45" i="27"/>
  <c r="CP45" i="27"/>
  <c r="DT45" i="27"/>
  <c r="BB45" i="27"/>
  <c r="CD45" i="27"/>
  <c r="DF45" i="27"/>
  <c r="EJ45" i="27"/>
  <c r="BE45" i="27"/>
  <c r="AQ45" i="27"/>
  <c r="BG45" i="27"/>
  <c r="BW45" i="27"/>
  <c r="CM45" i="27"/>
  <c r="DC45" i="27"/>
  <c r="DS45" i="27"/>
  <c r="EI45" i="27"/>
  <c r="BF45" i="27"/>
  <c r="CB45" i="27"/>
  <c r="CW45" i="27"/>
  <c r="DR45" i="27"/>
  <c r="AS45" i="27"/>
  <c r="BU45" i="27"/>
  <c r="CX45" i="27"/>
  <c r="DZ45" i="27"/>
  <c r="BI45" i="27"/>
  <c r="CK45" i="27"/>
  <c r="DN45" i="27"/>
  <c r="CA45" i="27"/>
  <c r="AP45" i="27"/>
  <c r="DX45" i="27"/>
  <c r="EG45" i="27"/>
  <c r="CQ45" i="27"/>
  <c r="BL45" i="27"/>
  <c r="AZ45" i="27"/>
  <c r="BP45" i="27"/>
  <c r="AU45" i="27"/>
  <c r="DG45" i="27"/>
  <c r="CG45" i="27"/>
  <c r="CC45" i="27"/>
  <c r="CS45" i="27"/>
  <c r="BK45" i="27"/>
  <c r="DW45" i="27"/>
  <c r="DB45" i="27"/>
  <c r="DE45" i="27"/>
  <c r="DU45" i="27"/>
  <c r="AT41" i="27"/>
  <c r="BX41" i="27"/>
  <c r="CZ41" i="27"/>
  <c r="EB41" i="27"/>
  <c r="BD41" i="27"/>
  <c r="CF41" i="27"/>
  <c r="DI41" i="27"/>
  <c r="EK41" i="27"/>
  <c r="BI41" i="27"/>
  <c r="DN41" i="27"/>
  <c r="BR41" i="27"/>
  <c r="DV41" i="27"/>
  <c r="CK41" i="27"/>
  <c r="CT41" i="27"/>
  <c r="AY41" i="27"/>
  <c r="BO41" i="27"/>
  <c r="CE41" i="27"/>
  <c r="CU41" i="27"/>
  <c r="DK41" i="27"/>
  <c r="EA41" i="27"/>
  <c r="AV41" i="27"/>
  <c r="BQ41" i="27"/>
  <c r="CL41" i="27"/>
  <c r="DH41" i="27"/>
  <c r="EC41" i="27"/>
  <c r="BE41" i="27"/>
  <c r="CH41" i="27"/>
  <c r="DJ41" i="27"/>
  <c r="EL41" i="27"/>
  <c r="BN41" i="27"/>
  <c r="CP41" i="27"/>
  <c r="DT41" i="27"/>
  <c r="BC41" i="27"/>
  <c r="BS41" i="27"/>
  <c r="CI41" i="27"/>
  <c r="CY41" i="27"/>
  <c r="DO41" i="27"/>
  <c r="EE41" i="27"/>
  <c r="BA41" i="27"/>
  <c r="BV41" i="27"/>
  <c r="CR41" i="27"/>
  <c r="DM41" i="27"/>
  <c r="EH41" i="27"/>
  <c r="BM41" i="27"/>
  <c r="CO41" i="27"/>
  <c r="DQ41" i="27"/>
  <c r="AS41" i="27"/>
  <c r="BU41" i="27"/>
  <c r="CX41" i="27"/>
  <c r="DZ41" i="27"/>
  <c r="AQ41" i="27"/>
  <c r="BG41" i="27"/>
  <c r="BW41" i="27"/>
  <c r="CM41" i="27"/>
  <c r="DC41" i="27"/>
  <c r="DS41" i="27"/>
  <c r="EI41" i="27"/>
  <c r="BF41" i="27"/>
  <c r="CB41" i="27"/>
  <c r="CW41" i="27"/>
  <c r="DR41" i="27"/>
  <c r="AR41" i="27"/>
  <c r="BT41" i="27"/>
  <c r="CV41" i="27"/>
  <c r="DY41" i="27"/>
  <c r="AZ41" i="27"/>
  <c r="CC41" i="27"/>
  <c r="DE41" i="27"/>
  <c r="EG41" i="27"/>
  <c r="CA41" i="27"/>
  <c r="AP41" i="27"/>
  <c r="DX41" i="27"/>
  <c r="EF41" i="27"/>
  <c r="CQ41" i="27"/>
  <c r="BL41" i="27"/>
  <c r="AX41" i="27"/>
  <c r="BH41" i="27"/>
  <c r="AU41" i="27"/>
  <c r="DG41" i="27"/>
  <c r="CG41" i="27"/>
  <c r="BZ41" i="27"/>
  <c r="CJ41" i="27"/>
  <c r="DB41" i="27"/>
  <c r="DU41" i="27"/>
  <c r="BP41" i="27"/>
  <c r="DD41" i="27"/>
  <c r="DF41" i="27"/>
  <c r="BB41" i="27"/>
  <c r="BK41" i="27"/>
  <c r="DL41" i="27"/>
  <c r="CS41" i="27"/>
  <c r="EJ41" i="27"/>
  <c r="DA41" i="27"/>
  <c r="AW41" i="27"/>
  <c r="DW41" i="27"/>
  <c r="CD41" i="27"/>
  <c r="CN41" i="27"/>
  <c r="ED41" i="27"/>
  <c r="BY41" i="27"/>
  <c r="DP41" i="27"/>
  <c r="BJ41" i="27"/>
  <c r="AR37" i="27"/>
  <c r="AX37" i="27"/>
  <c r="BE37" i="27"/>
  <c r="BM37" i="27"/>
  <c r="BT37" i="27"/>
  <c r="BZ37" i="27"/>
  <c r="CH37" i="27"/>
  <c r="CO37" i="27"/>
  <c r="CV37" i="27"/>
  <c r="DD37" i="27"/>
  <c r="DJ37" i="27"/>
  <c r="DQ37" i="27"/>
  <c r="DY37" i="27"/>
  <c r="EF37" i="27"/>
  <c r="EL37" i="27"/>
  <c r="AS37" i="27"/>
  <c r="AZ37" i="27"/>
  <c r="BH37" i="27"/>
  <c r="BN37" i="27"/>
  <c r="BU37" i="27"/>
  <c r="CC37" i="27"/>
  <c r="CJ37" i="27"/>
  <c r="CP37" i="27"/>
  <c r="CX37" i="27"/>
  <c r="DE37" i="27"/>
  <c r="DL37" i="27"/>
  <c r="DT37" i="27"/>
  <c r="DZ37" i="27"/>
  <c r="EG37" i="27"/>
  <c r="BB37" i="27"/>
  <c r="BP37" i="27"/>
  <c r="CD37" i="27"/>
  <c r="CS37" i="27"/>
  <c r="DF37" i="27"/>
  <c r="DU37" i="27"/>
  <c r="EJ37" i="27"/>
  <c r="BD37" i="27"/>
  <c r="BR37" i="27"/>
  <c r="CF37" i="27"/>
  <c r="CT37" i="27"/>
  <c r="DI37" i="27"/>
  <c r="DV37" i="27"/>
  <c r="EK37" i="27"/>
  <c r="AT37" i="27"/>
  <c r="BX37" i="27"/>
  <c r="CZ37" i="27"/>
  <c r="EB37" i="27"/>
  <c r="AW37" i="27"/>
  <c r="BY37" i="27"/>
  <c r="DA37" i="27"/>
  <c r="ED37" i="27"/>
  <c r="CK37" i="27"/>
  <c r="BI37" i="27"/>
  <c r="BJ37" i="27"/>
  <c r="CN37" i="27"/>
  <c r="DN37" i="27"/>
  <c r="DP37" i="27"/>
  <c r="AQ37" i="27"/>
  <c r="BG37" i="27"/>
  <c r="BW37" i="27"/>
  <c r="CM37" i="27"/>
  <c r="DC37" i="27"/>
  <c r="DS37" i="27"/>
  <c r="EI37" i="27"/>
  <c r="BF37" i="27"/>
  <c r="CB37" i="27"/>
  <c r="CW37" i="27"/>
  <c r="DR37" i="27"/>
  <c r="BK37" i="27"/>
  <c r="CA37" i="27"/>
  <c r="DG37" i="27"/>
  <c r="DW37" i="27"/>
  <c r="BL37" i="27"/>
  <c r="DB37" i="27"/>
  <c r="AU37" i="27"/>
  <c r="CQ37" i="27"/>
  <c r="AP37" i="27"/>
  <c r="CG37" i="27"/>
  <c r="DX37" i="27"/>
  <c r="AY37" i="27"/>
  <c r="BO37" i="27"/>
  <c r="CE37" i="27"/>
  <c r="CU37" i="27"/>
  <c r="DK37" i="27"/>
  <c r="EA37" i="27"/>
  <c r="AV37" i="27"/>
  <c r="BQ37" i="27"/>
  <c r="CL37" i="27"/>
  <c r="DH37" i="27"/>
  <c r="EC37" i="27"/>
  <c r="BS37" i="27"/>
  <c r="EE37" i="27"/>
  <c r="DM37" i="27"/>
  <c r="CI37" i="27"/>
  <c r="BA37" i="27"/>
  <c r="EH37" i="27"/>
  <c r="BC37" i="27"/>
  <c r="CR37" i="27"/>
  <c r="CY37" i="27"/>
  <c r="BV37" i="27"/>
  <c r="DO37" i="27"/>
  <c r="AW33" i="27"/>
  <c r="BE33" i="27"/>
  <c r="BN33" i="27"/>
  <c r="BY33" i="27"/>
  <c r="CH33" i="27"/>
  <c r="CP33" i="27"/>
  <c r="DA33" i="27"/>
  <c r="DJ33" i="27"/>
  <c r="DT33" i="27"/>
  <c r="ED33" i="27"/>
  <c r="EL33" i="27"/>
  <c r="AX33" i="27"/>
  <c r="BH33" i="27"/>
  <c r="BR33" i="27"/>
  <c r="BZ33" i="27"/>
  <c r="CJ33" i="27"/>
  <c r="CT33" i="27"/>
  <c r="DD33" i="27"/>
  <c r="DL33" i="27"/>
  <c r="DV33" i="27"/>
  <c r="EF33" i="27"/>
  <c r="AZ33" i="27"/>
  <c r="BT33" i="27"/>
  <c r="CN33" i="27"/>
  <c r="DE33" i="27"/>
  <c r="DY33" i="27"/>
  <c r="BD33" i="27"/>
  <c r="BU33" i="27"/>
  <c r="CO33" i="27"/>
  <c r="DI33" i="27"/>
  <c r="DZ33" i="27"/>
  <c r="BJ33" i="27"/>
  <c r="CV33" i="27"/>
  <c r="EG33" i="27"/>
  <c r="BM33" i="27"/>
  <c r="CX33" i="27"/>
  <c r="EK33" i="27"/>
  <c r="CC33" i="27"/>
  <c r="DP33" i="27"/>
  <c r="AS33" i="27"/>
  <c r="CF33" i="27"/>
  <c r="AR33" i="27"/>
  <c r="DQ33" i="27"/>
  <c r="BC33" i="27"/>
  <c r="BS33" i="27"/>
  <c r="CI33" i="27"/>
  <c r="CY33" i="27"/>
  <c r="DO33" i="27"/>
  <c r="EE33" i="27"/>
  <c r="BA33" i="27"/>
  <c r="BV33" i="27"/>
  <c r="CR33" i="27"/>
  <c r="DM33" i="27"/>
  <c r="EH33" i="27"/>
  <c r="EJ33" i="27"/>
  <c r="DF33" i="27"/>
  <c r="CD33" i="27"/>
  <c r="BB33" i="27"/>
  <c r="EB33" i="27"/>
  <c r="CZ33" i="27"/>
  <c r="AT33" i="27"/>
  <c r="AQ33" i="27"/>
  <c r="BG33" i="27"/>
  <c r="BW33" i="27"/>
  <c r="CM33" i="27"/>
  <c r="DC33" i="27"/>
  <c r="DS33" i="27"/>
  <c r="EI33" i="27"/>
  <c r="BF33" i="27"/>
  <c r="CB33" i="27"/>
  <c r="CW33" i="27"/>
  <c r="DR33" i="27"/>
  <c r="BX33" i="27"/>
  <c r="AU33" i="27"/>
  <c r="BK33" i="27"/>
  <c r="CA33" i="27"/>
  <c r="CQ33" i="27"/>
  <c r="DG33" i="27"/>
  <c r="DW33" i="27"/>
  <c r="AP33" i="27"/>
  <c r="BL33" i="27"/>
  <c r="CG33" i="27"/>
  <c r="DB33" i="27"/>
  <c r="DX33" i="27"/>
  <c r="DU33" i="27"/>
  <c r="CS33" i="27"/>
  <c r="BP33" i="27"/>
  <c r="BO33" i="27"/>
  <c r="EA33" i="27"/>
  <c r="DH33" i="27"/>
  <c r="DN33" i="27"/>
  <c r="BI33" i="27"/>
  <c r="CE33" i="27"/>
  <c r="AV33" i="27"/>
  <c r="EC33" i="27"/>
  <c r="CU33" i="27"/>
  <c r="BQ33" i="27"/>
  <c r="CK33" i="27"/>
  <c r="AY33" i="27"/>
  <c r="DK33" i="27"/>
  <c r="CL33" i="27"/>
  <c r="AR29" i="27"/>
  <c r="BD29" i="27"/>
  <c r="BY29" i="27"/>
  <c r="CO29" i="27"/>
  <c r="DI29" i="27"/>
  <c r="ED29" i="27"/>
  <c r="BJ29" i="27"/>
  <c r="BZ29" i="27"/>
  <c r="CT29" i="27"/>
  <c r="DP29" i="27"/>
  <c r="EF29" i="27"/>
  <c r="AW29" i="27"/>
  <c r="CF29" i="27"/>
  <c r="DQ29" i="27"/>
  <c r="AX29" i="27"/>
  <c r="CN29" i="27"/>
  <c r="DV29" i="27"/>
  <c r="DA29" i="27"/>
  <c r="DD29" i="27"/>
  <c r="BM29" i="27"/>
  <c r="BR29" i="27"/>
  <c r="EK29" i="27"/>
  <c r="DY29" i="27"/>
  <c r="BT29" i="27"/>
  <c r="DJ29" i="27"/>
  <c r="BE29" i="27"/>
  <c r="CV29" i="27"/>
  <c r="CH29" i="27"/>
  <c r="BC29" i="27"/>
  <c r="BS29" i="27"/>
  <c r="CI29" i="27"/>
  <c r="CY29" i="27"/>
  <c r="DO29" i="27"/>
  <c r="EE29" i="27"/>
  <c r="BA29" i="27"/>
  <c r="BV29" i="27"/>
  <c r="CR29" i="27"/>
  <c r="DM29" i="27"/>
  <c r="EH29" i="27"/>
  <c r="BN29" i="27"/>
  <c r="CP29" i="27"/>
  <c r="DT29" i="27"/>
  <c r="BB29" i="27"/>
  <c r="CD29" i="27"/>
  <c r="DF29" i="27"/>
  <c r="EJ29" i="27"/>
  <c r="AQ29" i="27"/>
  <c r="BG29" i="27"/>
  <c r="BW29" i="27"/>
  <c r="CM29" i="27"/>
  <c r="DC29" i="27"/>
  <c r="DS29" i="27"/>
  <c r="EI29" i="27"/>
  <c r="BF29" i="27"/>
  <c r="CB29" i="27"/>
  <c r="CW29" i="27"/>
  <c r="DR29" i="27"/>
  <c r="AS29" i="27"/>
  <c r="BU29" i="27"/>
  <c r="CX29" i="27"/>
  <c r="DZ29" i="27"/>
  <c r="BI29" i="27"/>
  <c r="CK29" i="27"/>
  <c r="DN29" i="27"/>
  <c r="AU29" i="27"/>
  <c r="BK29" i="27"/>
  <c r="CA29" i="27"/>
  <c r="CQ29" i="27"/>
  <c r="DG29" i="27"/>
  <c r="DW29" i="27"/>
  <c r="AP29" i="27"/>
  <c r="BL29" i="27"/>
  <c r="CG29" i="27"/>
  <c r="DB29" i="27"/>
  <c r="DX29" i="27"/>
  <c r="AZ29" i="27"/>
  <c r="CC29" i="27"/>
  <c r="DE29" i="27"/>
  <c r="EG29" i="27"/>
  <c r="BP29" i="27"/>
  <c r="CS29" i="27"/>
  <c r="DU29" i="27"/>
  <c r="AY29" i="27"/>
  <c r="DK29" i="27"/>
  <c r="CL29" i="27"/>
  <c r="CJ29" i="27"/>
  <c r="CZ29" i="27"/>
  <c r="BO29" i="27"/>
  <c r="EA29" i="27"/>
  <c r="DH29" i="27"/>
  <c r="DL29" i="27"/>
  <c r="EB29" i="27"/>
  <c r="EL29" i="27"/>
  <c r="CE29" i="27"/>
  <c r="AV29" i="27"/>
  <c r="EC29" i="27"/>
  <c r="AT29" i="27"/>
  <c r="CU29" i="27"/>
  <c r="BQ29" i="27"/>
  <c r="BH29" i="27"/>
  <c r="BX29" i="27"/>
  <c r="AT25" i="27"/>
  <c r="BX25" i="27"/>
  <c r="CZ25" i="27"/>
  <c r="EB25" i="27"/>
  <c r="BD25" i="27"/>
  <c r="CF25" i="27"/>
  <c r="DI25" i="27"/>
  <c r="EK25" i="27"/>
  <c r="CK25" i="27"/>
  <c r="CT25" i="27"/>
  <c r="DN25" i="27"/>
  <c r="DV25" i="27"/>
  <c r="BI25" i="27"/>
  <c r="BR25" i="27"/>
  <c r="AY25" i="27"/>
  <c r="BO25" i="27"/>
  <c r="CE25" i="27"/>
  <c r="CU25" i="27"/>
  <c r="DK25" i="27"/>
  <c r="EA25" i="27"/>
  <c r="AV25" i="27"/>
  <c r="BQ25" i="27"/>
  <c r="CL25" i="27"/>
  <c r="DH25" i="27"/>
  <c r="EC25" i="27"/>
  <c r="BE25" i="27"/>
  <c r="CH25" i="27"/>
  <c r="DJ25" i="27"/>
  <c r="EL25" i="27"/>
  <c r="BN25" i="27"/>
  <c r="CP25" i="27"/>
  <c r="DT25" i="27"/>
  <c r="AQ25" i="27"/>
  <c r="BG25" i="27"/>
  <c r="BW25" i="27"/>
  <c r="CM25" i="27"/>
  <c r="DC25" i="27"/>
  <c r="DS25" i="27"/>
  <c r="EI25" i="27"/>
  <c r="BF25" i="27"/>
  <c r="CB25" i="27"/>
  <c r="CW25" i="27"/>
  <c r="DR25" i="27"/>
  <c r="AR25" i="27"/>
  <c r="BT25" i="27"/>
  <c r="CV25" i="27"/>
  <c r="DY25" i="27"/>
  <c r="AZ25" i="27"/>
  <c r="CC25" i="27"/>
  <c r="DE25" i="27"/>
  <c r="EG25" i="27"/>
  <c r="BK25" i="27"/>
  <c r="CQ25" i="27"/>
  <c r="DW25" i="27"/>
  <c r="BL25" i="27"/>
  <c r="DB25" i="27"/>
  <c r="AX25" i="27"/>
  <c r="DD25" i="27"/>
  <c r="BH25" i="27"/>
  <c r="DL25" i="27"/>
  <c r="BS25" i="27"/>
  <c r="CY25" i="27"/>
  <c r="EE25" i="27"/>
  <c r="BV25" i="27"/>
  <c r="DM25" i="27"/>
  <c r="BM25" i="27"/>
  <c r="DQ25" i="27"/>
  <c r="BU25" i="27"/>
  <c r="DZ25" i="27"/>
  <c r="AU25" i="27"/>
  <c r="CA25" i="27"/>
  <c r="DG25" i="27"/>
  <c r="AP25" i="27"/>
  <c r="CG25" i="27"/>
  <c r="DX25" i="27"/>
  <c r="BZ25" i="27"/>
  <c r="EF25" i="27"/>
  <c r="CJ25" i="27"/>
  <c r="CI25" i="27"/>
  <c r="EH25" i="27"/>
  <c r="CS25" i="27"/>
  <c r="DO25" i="27"/>
  <c r="CO25" i="27"/>
  <c r="EJ25" i="27"/>
  <c r="CD25" i="27"/>
  <c r="BA25" i="27"/>
  <c r="AS25" i="27"/>
  <c r="DU25" i="27"/>
  <c r="BP25" i="27"/>
  <c r="CX25" i="27"/>
  <c r="BB25" i="27"/>
  <c r="CN25" i="27"/>
  <c r="ED25" i="27"/>
  <c r="BY25" i="27"/>
  <c r="BC25" i="27"/>
  <c r="DP25" i="27"/>
  <c r="BJ25" i="27"/>
  <c r="CR25" i="27"/>
  <c r="DA25" i="27"/>
  <c r="AW25" i="27"/>
  <c r="DF25" i="27"/>
  <c r="AQ21" i="27"/>
  <c r="AV21" i="27"/>
  <c r="BA21" i="27"/>
  <c r="BG21" i="27"/>
  <c r="BL21" i="27"/>
  <c r="BQ21" i="27"/>
  <c r="BW21" i="27"/>
  <c r="CB21" i="27"/>
  <c r="CG21" i="27"/>
  <c r="CM21" i="27"/>
  <c r="CR21" i="27"/>
  <c r="CW21" i="27"/>
  <c r="DC21" i="27"/>
  <c r="DH21" i="27"/>
  <c r="DM21" i="27"/>
  <c r="AR21" i="27"/>
  <c r="AW21" i="27"/>
  <c r="BC21" i="27"/>
  <c r="BH21" i="27"/>
  <c r="BM21" i="27"/>
  <c r="BS21" i="27"/>
  <c r="BX21" i="27"/>
  <c r="CC21" i="27"/>
  <c r="CI21" i="27"/>
  <c r="CN21" i="27"/>
  <c r="CS21" i="27"/>
  <c r="CY21" i="27"/>
  <c r="DD21" i="27"/>
  <c r="AY21" i="27"/>
  <c r="BI21" i="27"/>
  <c r="BT21" i="27"/>
  <c r="CE21" i="27"/>
  <c r="CO21" i="27"/>
  <c r="CZ21" i="27"/>
  <c r="DI21" i="27"/>
  <c r="DP21" i="27"/>
  <c r="DU21" i="27"/>
  <c r="EA21" i="27"/>
  <c r="EF21" i="27"/>
  <c r="EK21" i="27"/>
  <c r="AZ21" i="27"/>
  <c r="BK21" i="27"/>
  <c r="BU21" i="27"/>
  <c r="CF21" i="27"/>
  <c r="CQ21" i="27"/>
  <c r="DA21" i="27"/>
  <c r="DK21" i="27"/>
  <c r="DQ21" i="27"/>
  <c r="DW21" i="27"/>
  <c r="EB21" i="27"/>
  <c r="EG21" i="27"/>
  <c r="BD21" i="27"/>
  <c r="BY21" i="27"/>
  <c r="CU21" i="27"/>
  <c r="DL21" i="27"/>
  <c r="DX21" i="27"/>
  <c r="EI21" i="27"/>
  <c r="BE21" i="27"/>
  <c r="CA21" i="27"/>
  <c r="CV21" i="27"/>
  <c r="DO21" i="27"/>
  <c r="DY21" i="27"/>
  <c r="EJ21" i="27"/>
  <c r="AS21" i="27"/>
  <c r="CJ21" i="27"/>
  <c r="DS21" i="27"/>
  <c r="AU21" i="27"/>
  <c r="CK21" i="27"/>
  <c r="DT21" i="27"/>
  <c r="DE21" i="27"/>
  <c r="DG21" i="27"/>
  <c r="EC21" i="27"/>
  <c r="EE21" i="27"/>
  <c r="BO21" i="27"/>
  <c r="BP21" i="27"/>
  <c r="AT21" i="27"/>
  <c r="BJ21" i="27"/>
  <c r="BZ21" i="27"/>
  <c r="CP21" i="27"/>
  <c r="DF21" i="27"/>
  <c r="DV21" i="27"/>
  <c r="EL21" i="27"/>
  <c r="BB21" i="27"/>
  <c r="BR21" i="27"/>
  <c r="CH21" i="27"/>
  <c r="CX21" i="27"/>
  <c r="DN21" i="27"/>
  <c r="ED21" i="27"/>
  <c r="BF21" i="27"/>
  <c r="CL21" i="27"/>
  <c r="DR21" i="27"/>
  <c r="CT21" i="27"/>
  <c r="DZ21" i="27"/>
  <c r="AX21" i="27"/>
  <c r="DJ21" i="27"/>
  <c r="BN21" i="27"/>
  <c r="AP21" i="27"/>
  <c r="BV21" i="27"/>
  <c r="DB21" i="27"/>
  <c r="EH21" i="27"/>
  <c r="CD21" i="27"/>
  <c r="AU17" i="27"/>
  <c r="AZ17" i="27"/>
  <c r="BE17" i="27"/>
  <c r="BK17" i="27"/>
  <c r="BP17" i="27"/>
  <c r="BU17" i="27"/>
  <c r="CA17" i="27"/>
  <c r="CF17" i="27"/>
  <c r="CK17" i="27"/>
  <c r="CQ17" i="27"/>
  <c r="CV17" i="27"/>
  <c r="DA17" i="27"/>
  <c r="DG17" i="27"/>
  <c r="DL17" i="27"/>
  <c r="DQ17" i="27"/>
  <c r="DW17" i="27"/>
  <c r="EB17" i="27"/>
  <c r="EG17" i="27"/>
  <c r="AQ17" i="27"/>
  <c r="AV17" i="27"/>
  <c r="BA17" i="27"/>
  <c r="BG17" i="27"/>
  <c r="BL17" i="27"/>
  <c r="BQ17" i="27"/>
  <c r="BW17" i="27"/>
  <c r="CB17" i="27"/>
  <c r="CG17" i="27"/>
  <c r="CM17" i="27"/>
  <c r="CR17" i="27"/>
  <c r="CW17" i="27"/>
  <c r="DC17" i="27"/>
  <c r="DH17" i="27"/>
  <c r="DM17" i="27"/>
  <c r="DS17" i="27"/>
  <c r="DX17" i="27"/>
  <c r="EC17" i="27"/>
  <c r="EI17" i="27"/>
  <c r="AR17" i="27"/>
  <c r="BC17" i="27"/>
  <c r="BM17" i="27"/>
  <c r="BX17" i="27"/>
  <c r="CI17" i="27"/>
  <c r="CS17" i="27"/>
  <c r="DD17" i="27"/>
  <c r="DO17" i="27"/>
  <c r="DY17" i="27"/>
  <c r="EJ17" i="27"/>
  <c r="AS17" i="27"/>
  <c r="BD17" i="27"/>
  <c r="BO17" i="27"/>
  <c r="BY17" i="27"/>
  <c r="CJ17" i="27"/>
  <c r="CU17" i="27"/>
  <c r="DE17" i="27"/>
  <c r="DP17" i="27"/>
  <c r="EA17" i="27"/>
  <c r="EK17" i="27"/>
  <c r="AW17" i="27"/>
  <c r="BS17" i="27"/>
  <c r="CN17" i="27"/>
  <c r="DI17" i="27"/>
  <c r="EE17" i="27"/>
  <c r="AY17" i="27"/>
  <c r="BT17" i="27"/>
  <c r="CO17" i="27"/>
  <c r="DK17" i="27"/>
  <c r="EF17" i="27"/>
  <c r="CC17" i="27"/>
  <c r="DT17" i="27"/>
  <c r="CE17" i="27"/>
  <c r="DU17" i="27"/>
  <c r="BH17" i="27"/>
  <c r="BI17" i="27"/>
  <c r="CY17" i="27"/>
  <c r="CZ17" i="27"/>
  <c r="BB17" i="27"/>
  <c r="BR17" i="27"/>
  <c r="CH17" i="27"/>
  <c r="CX17" i="27"/>
  <c r="DN17" i="27"/>
  <c r="ED17" i="27"/>
  <c r="AT17" i="27"/>
  <c r="BJ17" i="27"/>
  <c r="BZ17" i="27"/>
  <c r="CP17" i="27"/>
  <c r="DF17" i="27"/>
  <c r="DV17" i="27"/>
  <c r="EL17" i="27"/>
  <c r="AX17" i="27"/>
  <c r="CD17" i="27"/>
  <c r="DJ17" i="27"/>
  <c r="BF17" i="27"/>
  <c r="DR17" i="27"/>
  <c r="BV17" i="27"/>
  <c r="EH17" i="27"/>
  <c r="CL17" i="27"/>
  <c r="BN17" i="27"/>
  <c r="CT17" i="27"/>
  <c r="DZ17" i="27"/>
  <c r="AP17" i="27"/>
  <c r="DB17" i="27"/>
  <c r="AP67" i="27"/>
  <c r="AV67" i="27"/>
  <c r="BA67" i="27"/>
  <c r="BF67" i="27"/>
  <c r="BL67" i="27"/>
  <c r="BQ67" i="27"/>
  <c r="BV67" i="27"/>
  <c r="CB67" i="27"/>
  <c r="CG67" i="27"/>
  <c r="CL67" i="27"/>
  <c r="CR67" i="27"/>
  <c r="CW67" i="27"/>
  <c r="DB67" i="27"/>
  <c r="DH67" i="27"/>
  <c r="DM67" i="27"/>
  <c r="DR67" i="27"/>
  <c r="DX67" i="27"/>
  <c r="EC67" i="27"/>
  <c r="EH67" i="27"/>
  <c r="AR67" i="27"/>
  <c r="AW67" i="27"/>
  <c r="BB67" i="27"/>
  <c r="BH67" i="27"/>
  <c r="BM67" i="27"/>
  <c r="BR67" i="27"/>
  <c r="BX67" i="27"/>
  <c r="CC67" i="27"/>
  <c r="CH67" i="27"/>
  <c r="CN67" i="27"/>
  <c r="CS67" i="27"/>
  <c r="CX67" i="27"/>
  <c r="DD67" i="27"/>
  <c r="DI67" i="27"/>
  <c r="DN67" i="27"/>
  <c r="DT67" i="27"/>
  <c r="DY67" i="27"/>
  <c r="ED67" i="27"/>
  <c r="EJ67" i="27"/>
  <c r="AS67" i="27"/>
  <c r="BD67" i="27"/>
  <c r="BN67" i="27"/>
  <c r="BY67" i="27"/>
  <c r="CJ67" i="27"/>
  <c r="CT67" i="27"/>
  <c r="DE67" i="27"/>
  <c r="DP67" i="27"/>
  <c r="DZ67" i="27"/>
  <c r="EK67" i="27"/>
  <c r="AT67" i="27"/>
  <c r="BE67" i="27"/>
  <c r="BP67" i="27"/>
  <c r="BZ67" i="27"/>
  <c r="CK67" i="27"/>
  <c r="CV67" i="27"/>
  <c r="DF67" i="27"/>
  <c r="DQ67" i="27"/>
  <c r="EB67" i="27"/>
  <c r="EL67" i="27"/>
  <c r="AX67" i="27"/>
  <c r="BT67" i="27"/>
  <c r="CO67" i="27"/>
  <c r="DJ67" i="27"/>
  <c r="EF67" i="27"/>
  <c r="BI67" i="27"/>
  <c r="CZ67" i="27"/>
  <c r="DA67" i="27"/>
  <c r="AZ67" i="27"/>
  <c r="BU67" i="27"/>
  <c r="CP67" i="27"/>
  <c r="DL67" i="27"/>
  <c r="EG67" i="27"/>
  <c r="CD67" i="27"/>
  <c r="DU67" i="27"/>
  <c r="BJ67" i="27"/>
  <c r="CF67" i="27"/>
  <c r="DV67" i="27"/>
  <c r="BC67" i="27"/>
  <c r="BS67" i="27"/>
  <c r="CI67" i="27"/>
  <c r="CY67" i="27"/>
  <c r="DO67" i="27"/>
  <c r="EE67" i="27"/>
  <c r="AQ67" i="27"/>
  <c r="BG67" i="27"/>
  <c r="BW67" i="27"/>
  <c r="CM67" i="27"/>
  <c r="DC67" i="27"/>
  <c r="DS67" i="27"/>
  <c r="EI67" i="27"/>
  <c r="AU67" i="27"/>
  <c r="BK67" i="27"/>
  <c r="CA67" i="27"/>
  <c r="CQ67" i="27"/>
  <c r="DG67" i="27"/>
  <c r="DW67" i="27"/>
  <c r="CU67" i="27"/>
  <c r="CE67" i="27"/>
  <c r="AY67" i="27"/>
  <c r="DK67" i="27"/>
  <c r="BO67" i="27"/>
  <c r="EA67" i="27"/>
  <c r="AS55" i="27"/>
  <c r="AX55" i="27"/>
  <c r="BD55" i="27"/>
  <c r="BI55" i="27"/>
  <c r="BN55" i="27"/>
  <c r="BT55" i="27"/>
  <c r="BY55" i="27"/>
  <c r="CD55" i="27"/>
  <c r="CJ55" i="27"/>
  <c r="CO55" i="27"/>
  <c r="CT55" i="27"/>
  <c r="CZ55" i="27"/>
  <c r="DE55" i="27"/>
  <c r="DJ55" i="27"/>
  <c r="DP55" i="27"/>
  <c r="DU55" i="27"/>
  <c r="DZ55" i="27"/>
  <c r="EF55" i="27"/>
  <c r="EK55" i="27"/>
  <c r="AT55" i="27"/>
  <c r="AZ55" i="27"/>
  <c r="BE55" i="27"/>
  <c r="BJ55" i="27"/>
  <c r="BP55" i="27"/>
  <c r="BU55" i="27"/>
  <c r="BZ55" i="27"/>
  <c r="CF55" i="27"/>
  <c r="CK55" i="27"/>
  <c r="CP55" i="27"/>
  <c r="CV55" i="27"/>
  <c r="DA55" i="27"/>
  <c r="DF55" i="27"/>
  <c r="DL55" i="27"/>
  <c r="DQ55" i="27"/>
  <c r="DV55" i="27"/>
  <c r="EB55" i="27"/>
  <c r="EG55" i="27"/>
  <c r="EL55" i="27"/>
  <c r="AV55" i="27"/>
  <c r="BF55" i="27"/>
  <c r="BQ55" i="27"/>
  <c r="CB55" i="27"/>
  <c r="CL55" i="27"/>
  <c r="CW55" i="27"/>
  <c r="DH55" i="27"/>
  <c r="DR55" i="27"/>
  <c r="EC55" i="27"/>
  <c r="AW55" i="27"/>
  <c r="BH55" i="27"/>
  <c r="BR55" i="27"/>
  <c r="CC55" i="27"/>
  <c r="CN55" i="27"/>
  <c r="CX55" i="27"/>
  <c r="DI55" i="27"/>
  <c r="DT55" i="27"/>
  <c r="ED55" i="27"/>
  <c r="BA55" i="27"/>
  <c r="BV55" i="27"/>
  <c r="CR55" i="27"/>
  <c r="DM55" i="27"/>
  <c r="EH55" i="27"/>
  <c r="AP55" i="27"/>
  <c r="CG55" i="27"/>
  <c r="DX55" i="27"/>
  <c r="AR55" i="27"/>
  <c r="CH55" i="27"/>
  <c r="DY55" i="27"/>
  <c r="BB55" i="27"/>
  <c r="BX55" i="27"/>
  <c r="CS55" i="27"/>
  <c r="DN55" i="27"/>
  <c r="EJ55" i="27"/>
  <c r="BL55" i="27"/>
  <c r="DB55" i="27"/>
  <c r="BM55" i="27"/>
  <c r="DD55" i="27"/>
  <c r="AQ55" i="27"/>
  <c r="BG55" i="27"/>
  <c r="BW55" i="27"/>
  <c r="CM55" i="27"/>
  <c r="DC55" i="27"/>
  <c r="DS55" i="27"/>
  <c r="EI55" i="27"/>
  <c r="DG55" i="27"/>
  <c r="AU55" i="27"/>
  <c r="BK55" i="27"/>
  <c r="CA55" i="27"/>
  <c r="CQ55" i="27"/>
  <c r="DW55" i="27"/>
  <c r="AY55" i="27"/>
  <c r="BO55" i="27"/>
  <c r="CE55" i="27"/>
  <c r="CU55" i="27"/>
  <c r="DK55" i="27"/>
  <c r="EA55" i="27"/>
  <c r="BC55" i="27"/>
  <c r="DO55" i="27"/>
  <c r="BS55" i="27"/>
  <c r="EE55" i="27"/>
  <c r="CI55" i="27"/>
  <c r="CY55" i="27"/>
  <c r="AP47" i="27"/>
  <c r="AT47" i="27"/>
  <c r="AX47" i="27"/>
  <c r="BB47" i="27"/>
  <c r="BF47" i="27"/>
  <c r="BJ47" i="27"/>
  <c r="BN47" i="27"/>
  <c r="BR47" i="27"/>
  <c r="BV47" i="27"/>
  <c r="BZ47" i="27"/>
  <c r="CD47" i="27"/>
  <c r="CH47" i="27"/>
  <c r="CL47" i="27"/>
  <c r="CP47" i="27"/>
  <c r="CT47" i="27"/>
  <c r="CX47" i="27"/>
  <c r="DB47" i="27"/>
  <c r="DF47" i="27"/>
  <c r="DJ47" i="27"/>
  <c r="DN47" i="27"/>
  <c r="DR47" i="27"/>
  <c r="DV47" i="27"/>
  <c r="DZ47" i="27"/>
  <c r="ED47" i="27"/>
  <c r="EH47" i="27"/>
  <c r="EL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R47" i="27"/>
  <c r="AZ47" i="27"/>
  <c r="BH47" i="27"/>
  <c r="BP47" i="27"/>
  <c r="BX47" i="27"/>
  <c r="CF47" i="27"/>
  <c r="CN47" i="27"/>
  <c r="CV47" i="27"/>
  <c r="DD47" i="27"/>
  <c r="DL47" i="27"/>
  <c r="DT47" i="27"/>
  <c r="EB47" i="27"/>
  <c r="EJ47" i="27"/>
  <c r="AS47" i="27"/>
  <c r="BA47" i="27"/>
  <c r="BI47" i="27"/>
  <c r="BQ47" i="27"/>
  <c r="BY47" i="27"/>
  <c r="CG47" i="27"/>
  <c r="CO47" i="27"/>
  <c r="CW47" i="27"/>
  <c r="DE47" i="27"/>
  <c r="DM47" i="27"/>
  <c r="DU47" i="27"/>
  <c r="EC47" i="27"/>
  <c r="EK47" i="27"/>
  <c r="AV47" i="27"/>
  <c r="BL47" i="27"/>
  <c r="CB47" i="27"/>
  <c r="CR47" i="27"/>
  <c r="DH47" i="27"/>
  <c r="DX47" i="27"/>
  <c r="BD47" i="27"/>
  <c r="CJ47" i="27"/>
  <c r="DP47" i="27"/>
  <c r="BE47" i="27"/>
  <c r="BU47" i="27"/>
  <c r="DA47" i="27"/>
  <c r="EG47" i="27"/>
  <c r="AW47" i="27"/>
  <c r="BM47" i="27"/>
  <c r="CC47" i="27"/>
  <c r="CS47" i="27"/>
  <c r="DI47" i="27"/>
  <c r="DY47" i="27"/>
  <c r="BT47" i="27"/>
  <c r="CZ47" i="27"/>
  <c r="EF47" i="27"/>
  <c r="CK47" i="27"/>
  <c r="DQ47" i="27"/>
  <c r="AQ43" i="27"/>
  <c r="AU43" i="27"/>
  <c r="AY43" i="27"/>
  <c r="BC43" i="27"/>
  <c r="BG43" i="27"/>
  <c r="BK43" i="27"/>
  <c r="BO43" i="27"/>
  <c r="BS43" i="27"/>
  <c r="BW43" i="27"/>
  <c r="CA43" i="27"/>
  <c r="CE43" i="27"/>
  <c r="CI43" i="27"/>
  <c r="CM43" i="27"/>
  <c r="CQ43" i="27"/>
  <c r="CU43" i="27"/>
  <c r="CY43" i="27"/>
  <c r="DC43" i="27"/>
  <c r="DG43" i="27"/>
  <c r="DK43" i="27"/>
  <c r="DO43" i="27"/>
  <c r="DS43" i="27"/>
  <c r="DW43" i="27"/>
  <c r="EA43" i="27"/>
  <c r="EE43" i="27"/>
  <c r="EI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EJ43" i="27"/>
  <c r="AS43" i="27"/>
  <c r="BA43" i="27"/>
  <c r="BI43" i="27"/>
  <c r="BQ43" i="27"/>
  <c r="BY43" i="27"/>
  <c r="CG43" i="27"/>
  <c r="CO43" i="27"/>
  <c r="CW43" i="27"/>
  <c r="DE43" i="27"/>
  <c r="DM43" i="27"/>
  <c r="DU43" i="27"/>
  <c r="EC43" i="27"/>
  <c r="EK43" i="27"/>
  <c r="AT43" i="27"/>
  <c r="BB43" i="27"/>
  <c r="BJ43" i="27"/>
  <c r="BR43" i="27"/>
  <c r="BZ43" i="27"/>
  <c r="CH43" i="27"/>
  <c r="CP43" i="27"/>
  <c r="CX43" i="27"/>
  <c r="DF43" i="27"/>
  <c r="DN43" i="27"/>
  <c r="DV43" i="27"/>
  <c r="ED43" i="27"/>
  <c r="EL43" i="27"/>
  <c r="AW43" i="27"/>
  <c r="BM43" i="27"/>
  <c r="CC43" i="27"/>
  <c r="CS43" i="27"/>
  <c r="DI43" i="27"/>
  <c r="DY43" i="27"/>
  <c r="AX43" i="27"/>
  <c r="BN43" i="27"/>
  <c r="CD43" i="27"/>
  <c r="CT43" i="27"/>
  <c r="DJ43" i="27"/>
  <c r="DZ43" i="27"/>
  <c r="BE43" i="27"/>
  <c r="CK43" i="27"/>
  <c r="DQ43" i="27"/>
  <c r="BU43" i="27"/>
  <c r="DA43" i="27"/>
  <c r="AP43" i="27"/>
  <c r="DB43" i="27"/>
  <c r="BF43" i="27"/>
  <c r="CL43" i="27"/>
  <c r="DR43" i="27"/>
  <c r="EG43" i="27"/>
  <c r="BV43" i="27"/>
  <c r="EH43" i="27"/>
  <c r="AR35" i="27"/>
  <c r="AV35" i="27"/>
  <c r="AZ35" i="27"/>
  <c r="BD35" i="27"/>
  <c r="BH35" i="27"/>
  <c r="BL35" i="27"/>
  <c r="BP35" i="27"/>
  <c r="BT35" i="27"/>
  <c r="BX35" i="27"/>
  <c r="CB35" i="27"/>
  <c r="CF35" i="27"/>
  <c r="CJ35" i="27"/>
  <c r="CN35" i="27"/>
  <c r="CR35" i="27"/>
  <c r="CV35" i="27"/>
  <c r="CZ35" i="27"/>
  <c r="DD35" i="27"/>
  <c r="DH35" i="27"/>
  <c r="DL35" i="27"/>
  <c r="DP35" i="27"/>
  <c r="DT35" i="27"/>
  <c r="DX35" i="27"/>
  <c r="EB35" i="27"/>
  <c r="EF35" i="27"/>
  <c r="EJ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EK35" i="27"/>
  <c r="AT35" i="27"/>
  <c r="BB35" i="27"/>
  <c r="BJ35" i="27"/>
  <c r="BR35" i="27"/>
  <c r="BZ35" i="27"/>
  <c r="CH35" i="27"/>
  <c r="CP35" i="27"/>
  <c r="CX35" i="27"/>
  <c r="DF35" i="27"/>
  <c r="DN35" i="27"/>
  <c r="DV35" i="27"/>
  <c r="ED35" i="27"/>
  <c r="EL35" i="27"/>
  <c r="AU35" i="27"/>
  <c r="BC35" i="27"/>
  <c r="BK35" i="27"/>
  <c r="BS35" i="27"/>
  <c r="CA35" i="27"/>
  <c r="CI35" i="27"/>
  <c r="CQ35" i="27"/>
  <c r="CY35" i="27"/>
  <c r="DG35" i="27"/>
  <c r="DO35" i="27"/>
  <c r="DW35" i="27"/>
  <c r="EE35" i="27"/>
  <c r="AX35" i="27"/>
  <c r="BN35" i="27"/>
  <c r="CD35" i="27"/>
  <c r="CT35" i="27"/>
  <c r="DJ35" i="27"/>
  <c r="DZ35" i="27"/>
  <c r="AY35" i="27"/>
  <c r="BO35" i="27"/>
  <c r="CE35" i="27"/>
  <c r="CU35" i="27"/>
  <c r="DK35" i="27"/>
  <c r="EA35" i="27"/>
  <c r="AP35" i="27"/>
  <c r="BV35" i="27"/>
  <c r="DB35" i="27"/>
  <c r="EH35" i="27"/>
  <c r="BF35" i="27"/>
  <c r="DR35" i="27"/>
  <c r="BG35" i="27"/>
  <c r="DS35" i="27"/>
  <c r="AQ35" i="27"/>
  <c r="BW35" i="27"/>
  <c r="DC35" i="27"/>
  <c r="EI35" i="27"/>
  <c r="CL35" i="27"/>
  <c r="CM35" i="27"/>
  <c r="AQ27" i="27"/>
  <c r="AU27" i="27"/>
  <c r="AY27" i="27"/>
  <c r="BC27" i="27"/>
  <c r="BG27" i="27"/>
  <c r="BK27" i="27"/>
  <c r="BO27" i="27"/>
  <c r="BS27" i="27"/>
  <c r="BW27" i="27"/>
  <c r="CA27" i="27"/>
  <c r="CE27" i="27"/>
  <c r="CI27" i="27"/>
  <c r="CM27" i="27"/>
  <c r="CQ27" i="27"/>
  <c r="CU27" i="27"/>
  <c r="CY27" i="27"/>
  <c r="DC27" i="27"/>
  <c r="DG27" i="27"/>
  <c r="DK27" i="27"/>
  <c r="DO27" i="27"/>
  <c r="DS27" i="27"/>
  <c r="DW27" i="27"/>
  <c r="EA27" i="27"/>
  <c r="EE27" i="27"/>
  <c r="EI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EJ27" i="27"/>
  <c r="AW27" i="27"/>
  <c r="BE27" i="27"/>
  <c r="BM27" i="27"/>
  <c r="BU27" i="27"/>
  <c r="CC27" i="27"/>
  <c r="CK27" i="27"/>
  <c r="CS27" i="27"/>
  <c r="DA27" i="27"/>
  <c r="DI27" i="27"/>
  <c r="DQ27" i="27"/>
  <c r="DY27" i="27"/>
  <c r="EG27" i="27"/>
  <c r="AP27" i="27"/>
  <c r="AX27" i="27"/>
  <c r="BF27" i="27"/>
  <c r="BN27" i="27"/>
  <c r="BV27" i="27"/>
  <c r="CD27" i="27"/>
  <c r="CL27" i="27"/>
  <c r="CT27" i="27"/>
  <c r="DB27" i="27"/>
  <c r="DJ27" i="27"/>
  <c r="DR27" i="27"/>
  <c r="DZ27" i="27"/>
  <c r="EH27" i="27"/>
  <c r="BA27" i="27"/>
  <c r="BQ27" i="27"/>
  <c r="CG27" i="27"/>
  <c r="CW27" i="27"/>
  <c r="DM27" i="27"/>
  <c r="EC27" i="27"/>
  <c r="BB27" i="27"/>
  <c r="BR27" i="27"/>
  <c r="CH27" i="27"/>
  <c r="CX27" i="27"/>
  <c r="DN27" i="27"/>
  <c r="ED27" i="27"/>
  <c r="AS27" i="27"/>
  <c r="BY27" i="27"/>
  <c r="DE27" i="27"/>
  <c r="EK27" i="27"/>
  <c r="AT27" i="27"/>
  <c r="BZ27" i="27"/>
  <c r="DF27" i="27"/>
  <c r="EL27" i="27"/>
  <c r="CO27" i="27"/>
  <c r="CP27" i="27"/>
  <c r="DU27" i="27"/>
  <c r="BI27" i="27"/>
  <c r="BJ27" i="27"/>
  <c r="DV27" i="27"/>
  <c r="AS19" i="27"/>
  <c r="AY19" i="27"/>
  <c r="BG19" i="27"/>
  <c r="BN19" i="27"/>
  <c r="BU19" i="27"/>
  <c r="CC19" i="27"/>
  <c r="CI19" i="27"/>
  <c r="CP19" i="27"/>
  <c r="CX19" i="27"/>
  <c r="DE19" i="27"/>
  <c r="DK19" i="27"/>
  <c r="DS19" i="27"/>
  <c r="DZ19" i="27"/>
  <c r="EG19" i="27"/>
  <c r="AT19" i="27"/>
  <c r="BB19" i="27"/>
  <c r="BI19" i="27"/>
  <c r="BO19" i="27"/>
  <c r="BW19" i="27"/>
  <c r="CD19" i="27"/>
  <c r="CK19" i="27"/>
  <c r="CS19" i="27"/>
  <c r="CY19" i="27"/>
  <c r="DF19" i="27"/>
  <c r="DN19" i="27"/>
  <c r="DU19" i="27"/>
  <c r="EA19" i="27"/>
  <c r="EI19" i="27"/>
  <c r="BC19" i="27"/>
  <c r="BR19" i="27"/>
  <c r="CE19" i="27"/>
  <c r="CT19" i="27"/>
  <c r="DI19" i="27"/>
  <c r="DV19" i="27"/>
  <c r="EK19" i="27"/>
  <c r="AQ19" i="27"/>
  <c r="BE19" i="27"/>
  <c r="BS19" i="27"/>
  <c r="CH19" i="27"/>
  <c r="CU19" i="27"/>
  <c r="DJ19" i="27"/>
  <c r="DY19" i="27"/>
  <c r="EL19" i="27"/>
  <c r="AW19" i="27"/>
  <c r="BY19" i="27"/>
  <c r="DA19" i="27"/>
  <c r="ED19" i="27"/>
  <c r="AX19" i="27"/>
  <c r="BZ19" i="27"/>
  <c r="DC19" i="27"/>
  <c r="EE19" i="27"/>
  <c r="CM19" i="27"/>
  <c r="CO19" i="27"/>
  <c r="BJ19" i="27"/>
  <c r="BM19" i="27"/>
  <c r="DO19" i="27"/>
  <c r="DQ19" i="27"/>
  <c r="BD19" i="27"/>
  <c r="BT19" i="27"/>
  <c r="CJ19" i="27"/>
  <c r="CZ19" i="27"/>
  <c r="DP19" i="27"/>
  <c r="EF19" i="27"/>
  <c r="BA19" i="27"/>
  <c r="BV19" i="27"/>
  <c r="CQ19" i="27"/>
  <c r="DM19" i="27"/>
  <c r="EH19" i="27"/>
  <c r="AR19" i="27"/>
  <c r="AV19" i="27"/>
  <c r="BL19" i="27"/>
  <c r="CB19" i="27"/>
  <c r="CR19" i="27"/>
  <c r="DH19" i="27"/>
  <c r="DX19" i="27"/>
  <c r="AP19" i="27"/>
  <c r="BK19" i="27"/>
  <c r="CG19" i="27"/>
  <c r="DB19" i="27"/>
  <c r="DW19" i="27"/>
  <c r="AZ19" i="27"/>
  <c r="CF19" i="27"/>
  <c r="DL19" i="27"/>
  <c r="AU19" i="27"/>
  <c r="CL19" i="27"/>
  <c r="EC19" i="27"/>
  <c r="BH19" i="27"/>
  <c r="CN19" i="27"/>
  <c r="DT19" i="27"/>
  <c r="BF19" i="27"/>
  <c r="DD19" i="27"/>
  <c r="CA19" i="27"/>
  <c r="CW19" i="27"/>
  <c r="BP19" i="27"/>
  <c r="CV19" i="27"/>
  <c r="EB19" i="27"/>
  <c r="BQ19" i="27"/>
  <c r="DG19" i="27"/>
  <c r="BX19" i="27"/>
  <c r="EJ19" i="27"/>
  <c r="DR19" i="27"/>
  <c r="AR102" i="27"/>
  <c r="CK102" i="27"/>
  <c r="DG102" i="27"/>
  <c r="EB102" i="27"/>
  <c r="CA102" i="27"/>
  <c r="DQ102" i="27"/>
  <c r="DA102" i="27"/>
  <c r="BU102" i="27"/>
  <c r="CQ102" i="27"/>
  <c r="DL102" i="27"/>
  <c r="EG102" i="27"/>
  <c r="CV102" i="27"/>
  <c r="CF102" i="27"/>
  <c r="DW102" i="27"/>
  <c r="AU102" i="27"/>
  <c r="BE102" i="27"/>
  <c r="EA102" i="27"/>
  <c r="BY102" i="27"/>
  <c r="BK102" i="27"/>
  <c r="DK102" i="27"/>
  <c r="BO102" i="27"/>
  <c r="EJ102" i="27"/>
  <c r="DO102" i="27"/>
  <c r="CS102" i="27"/>
  <c r="BX102" i="27"/>
  <c r="BC102" i="27"/>
  <c r="BP102" i="27"/>
  <c r="EK102" i="27"/>
  <c r="CO102" i="27"/>
  <c r="AS102" i="27"/>
  <c r="DY102" i="27"/>
  <c r="DD102" i="27"/>
  <c r="CI102" i="27"/>
  <c r="BM102" i="27"/>
  <c r="AZ102" i="27"/>
  <c r="DU102" i="27"/>
  <c r="DT102" i="27"/>
  <c r="CC102" i="27"/>
  <c r="AP102" i="27"/>
  <c r="BF102" i="27"/>
  <c r="BV102" i="27"/>
  <c r="CL102" i="27"/>
  <c r="DB102" i="27"/>
  <c r="DR102" i="27"/>
  <c r="EH102" i="27"/>
  <c r="CU102" i="27"/>
  <c r="AY102" i="27"/>
  <c r="EC102" i="27"/>
  <c r="DH102" i="27"/>
  <c r="CM102" i="27"/>
  <c r="BQ102" i="27"/>
  <c r="AV102" i="27"/>
  <c r="CZ102" i="27"/>
  <c r="DI102" i="27"/>
  <c r="BS102" i="27"/>
  <c r="AT102" i="27"/>
  <c r="BJ102" i="27"/>
  <c r="BZ102" i="27"/>
  <c r="CP102" i="27"/>
  <c r="DF102" i="27"/>
  <c r="DV102" i="27"/>
  <c r="EL102" i="27"/>
  <c r="CE102" i="27"/>
  <c r="CY102" i="27"/>
  <c r="BH102" i="27"/>
  <c r="AX102" i="27"/>
  <c r="BN102" i="27"/>
  <c r="CD102" i="27"/>
  <c r="CT102" i="27"/>
  <c r="DJ102" i="27"/>
  <c r="DZ102" i="27"/>
  <c r="DP102" i="27"/>
  <c r="BT102" i="27"/>
  <c r="DS102" i="27"/>
  <c r="CW102" i="27"/>
  <c r="CB102" i="27"/>
  <c r="BG102" i="27"/>
  <c r="CN102" i="27"/>
  <c r="CX102" i="27"/>
  <c r="BI102" i="27"/>
  <c r="DM102" i="27"/>
  <c r="BW102" i="27"/>
  <c r="BD102" i="27"/>
  <c r="AW102" i="27"/>
  <c r="BB102" i="27"/>
  <c r="DN102" i="27"/>
  <c r="EF102" i="27"/>
  <c r="DC102" i="27"/>
  <c r="BL102" i="27"/>
  <c r="BR102" i="27"/>
  <c r="ED102" i="27"/>
  <c r="DE102" i="27"/>
  <c r="EI102" i="27"/>
  <c r="CR102" i="27"/>
  <c r="BA102" i="27"/>
  <c r="CH102" i="27"/>
  <c r="CJ102" i="27"/>
  <c r="DX102" i="27"/>
  <c r="CG102" i="27"/>
  <c r="AQ102" i="27"/>
  <c r="EE102" i="27"/>
  <c r="AS94" i="27"/>
  <c r="CF94" i="27"/>
  <c r="DI94" i="27"/>
  <c r="EK94" i="27"/>
  <c r="CU94" i="27"/>
  <c r="BY94" i="27"/>
  <c r="EE94" i="27"/>
  <c r="CN94" i="27"/>
  <c r="DP94" i="27"/>
  <c r="BS94" i="27"/>
  <c r="DW94" i="27"/>
  <c r="DA94" i="27"/>
  <c r="BD94" i="27"/>
  <c r="BK94" i="27"/>
  <c r="CK94" i="27"/>
  <c r="EA94" i="27"/>
  <c r="CY94" i="27"/>
  <c r="BU94" i="27"/>
  <c r="DO94" i="27"/>
  <c r="AW94" i="27"/>
  <c r="EB94" i="27"/>
  <c r="BI94" i="27"/>
  <c r="DL94" i="27"/>
  <c r="CJ94" i="27"/>
  <c r="BH94" i="27"/>
  <c r="CZ94" i="27"/>
  <c r="DE94" i="27"/>
  <c r="AZ94" i="27"/>
  <c r="AP94" i="27"/>
  <c r="BF94" i="27"/>
  <c r="BV94" i="27"/>
  <c r="CL94" i="27"/>
  <c r="DB94" i="27"/>
  <c r="DR94" i="27"/>
  <c r="EH94" i="27"/>
  <c r="BA94" i="27"/>
  <c r="BW94" i="27"/>
  <c r="CR94" i="27"/>
  <c r="DM94" i="27"/>
  <c r="EI94" i="27"/>
  <c r="DG94" i="27"/>
  <c r="BC94" i="27"/>
  <c r="DY94" i="27"/>
  <c r="CV94" i="27"/>
  <c r="BT94" i="27"/>
  <c r="AR94" i="27"/>
  <c r="BX94" i="27"/>
  <c r="CQ94" i="27"/>
  <c r="AT94" i="27"/>
  <c r="BJ94" i="27"/>
  <c r="BZ94" i="27"/>
  <c r="CP94" i="27"/>
  <c r="DF94" i="27"/>
  <c r="DV94" i="27"/>
  <c r="EL94" i="27"/>
  <c r="BG94" i="27"/>
  <c r="CB94" i="27"/>
  <c r="CW94" i="27"/>
  <c r="DS94" i="27"/>
  <c r="EG94" i="27"/>
  <c r="CC94" i="27"/>
  <c r="AX94" i="27"/>
  <c r="BN94" i="27"/>
  <c r="CD94" i="27"/>
  <c r="CT94" i="27"/>
  <c r="DJ94" i="27"/>
  <c r="DZ94" i="27"/>
  <c r="AQ94" i="27"/>
  <c r="BL94" i="27"/>
  <c r="CG94" i="27"/>
  <c r="DC94" i="27"/>
  <c r="DX94" i="27"/>
  <c r="EJ94" i="27"/>
  <c r="CE94" i="27"/>
  <c r="DK94" i="27"/>
  <c r="CI94" i="27"/>
  <c r="BE94" i="27"/>
  <c r="BO94" i="27"/>
  <c r="BB94" i="27"/>
  <c r="DN94" i="27"/>
  <c r="CM94" i="27"/>
  <c r="BP94" i="27"/>
  <c r="EF94" i="27"/>
  <c r="CA94" i="27"/>
  <c r="BR94" i="27"/>
  <c r="ED94" i="27"/>
  <c r="DH94" i="27"/>
  <c r="AU94" i="27"/>
  <c r="DQ94" i="27"/>
  <c r="BM94" i="27"/>
  <c r="CH94" i="27"/>
  <c r="AV94" i="27"/>
  <c r="EC94" i="27"/>
  <c r="DU94" i="27"/>
  <c r="DD94" i="27"/>
  <c r="AY94" i="27"/>
  <c r="CO94" i="27"/>
  <c r="DT94" i="27"/>
  <c r="CX94" i="27"/>
  <c r="CS94" i="27"/>
  <c r="BQ94" i="27"/>
  <c r="AU86" i="27"/>
  <c r="CU86" i="27"/>
  <c r="DW86" i="27"/>
  <c r="DA86" i="27"/>
  <c r="EE86" i="27"/>
  <c r="DI86" i="27"/>
  <c r="DP86" i="27"/>
  <c r="EK86" i="27"/>
  <c r="AP86" i="27"/>
  <c r="BF86" i="27"/>
  <c r="BV86" i="27"/>
  <c r="CL86" i="27"/>
  <c r="DB86" i="27"/>
  <c r="DR86" i="27"/>
  <c r="EH86" i="27"/>
  <c r="BA86" i="27"/>
  <c r="BW86" i="27"/>
  <c r="CR86" i="27"/>
  <c r="DM86" i="27"/>
  <c r="EI86" i="27"/>
  <c r="EB86" i="27"/>
  <c r="CE86" i="27"/>
  <c r="AX86" i="27"/>
  <c r="BN86" i="27"/>
  <c r="CD86" i="27"/>
  <c r="CT86" i="27"/>
  <c r="DJ86" i="27"/>
  <c r="DZ86" i="27"/>
  <c r="AQ86" i="27"/>
  <c r="BL86" i="27"/>
  <c r="BR86" i="27"/>
  <c r="CX86" i="27"/>
  <c r="ED86" i="27"/>
  <c r="BQ86" i="27"/>
  <c r="CW86" i="27"/>
  <c r="DX86" i="27"/>
  <c r="CS86" i="27"/>
  <c r="DT86" i="27"/>
  <c r="CQ86" i="27"/>
  <c r="BO86" i="27"/>
  <c r="AT86" i="27"/>
  <c r="BZ86" i="27"/>
  <c r="DF86" i="27"/>
  <c r="EL86" i="27"/>
  <c r="CB86" i="27"/>
  <c r="DC86" i="27"/>
  <c r="EC86" i="27"/>
  <c r="BB86" i="27"/>
  <c r="CH86" i="27"/>
  <c r="DN86" i="27"/>
  <c r="AV86" i="27"/>
  <c r="CG86" i="27"/>
  <c r="DH86" i="27"/>
  <c r="DU86" i="27"/>
  <c r="BI86" i="27"/>
  <c r="EG86" i="27"/>
  <c r="DE86" i="27"/>
  <c r="CC86" i="27"/>
  <c r="AZ86" i="27"/>
  <c r="CP86" i="27"/>
  <c r="DS86" i="27"/>
  <c r="EA86" i="27"/>
  <c r="BU86" i="27"/>
  <c r="BS86" i="27"/>
  <c r="EJ86" i="27"/>
  <c r="BP86" i="27"/>
  <c r="EF86" i="27"/>
  <c r="DD86" i="27"/>
  <c r="CA86" i="27"/>
  <c r="AY86" i="27"/>
  <c r="DV86" i="27"/>
  <c r="DL86" i="27"/>
  <c r="BH86" i="27"/>
  <c r="BG86" i="27"/>
  <c r="DG86" i="27"/>
  <c r="CY86" i="27"/>
  <c r="AS86" i="27"/>
  <c r="CF86" i="27"/>
  <c r="BD86" i="27"/>
  <c r="CZ86" i="27"/>
  <c r="DQ86" i="27"/>
  <c r="CO86" i="27"/>
  <c r="BM86" i="27"/>
  <c r="AW86" i="27"/>
  <c r="DK86" i="27"/>
  <c r="BE86" i="27"/>
  <c r="CN86" i="27"/>
  <c r="DO86" i="27"/>
  <c r="CV86" i="27"/>
  <c r="AR86" i="27"/>
  <c r="BJ86" i="27"/>
  <c r="CJ86" i="27"/>
  <c r="BY86" i="27"/>
  <c r="CK86" i="27"/>
  <c r="CI86" i="27"/>
  <c r="CM86" i="27"/>
  <c r="BK86" i="27"/>
  <c r="BC86" i="27"/>
  <c r="BT86" i="27"/>
  <c r="BX86" i="27"/>
  <c r="DY86" i="27"/>
  <c r="AU82" i="27"/>
  <c r="DW82" i="27"/>
  <c r="EG82" i="27"/>
  <c r="CF82" i="27"/>
  <c r="CQ82" i="27"/>
  <c r="DK82" i="27"/>
  <c r="BU82" i="27"/>
  <c r="DL82" i="27"/>
  <c r="BK82" i="27"/>
  <c r="BT82" i="27"/>
  <c r="EF82" i="27"/>
  <c r="CV82" i="27"/>
  <c r="BE82" i="27"/>
  <c r="AP82" i="27"/>
  <c r="BF82" i="27"/>
  <c r="BV82" i="27"/>
  <c r="CL82" i="27"/>
  <c r="DB82" i="27"/>
  <c r="DR82" i="27"/>
  <c r="EH82" i="27"/>
  <c r="BA82" i="27"/>
  <c r="BW82" i="27"/>
  <c r="CR82" i="27"/>
  <c r="DM82" i="27"/>
  <c r="EI82" i="27"/>
  <c r="BX82" i="27"/>
  <c r="DO82" i="27"/>
  <c r="BH82" i="27"/>
  <c r="CY82" i="27"/>
  <c r="CE82" i="27"/>
  <c r="DE82" i="27"/>
  <c r="BO82" i="27"/>
  <c r="DA82" i="27"/>
  <c r="CO82" i="27"/>
  <c r="EB82" i="27"/>
  <c r="CK82" i="27"/>
  <c r="AZ82" i="27"/>
  <c r="AY82" i="27"/>
  <c r="DQ82" i="27"/>
  <c r="CA82" i="27"/>
  <c r="AX82" i="27"/>
  <c r="BN82" i="27"/>
  <c r="CD82" i="27"/>
  <c r="CT82" i="27"/>
  <c r="DJ82" i="27"/>
  <c r="DZ82" i="27"/>
  <c r="AQ82" i="27"/>
  <c r="BL82" i="27"/>
  <c r="CG82" i="27"/>
  <c r="DC82" i="27"/>
  <c r="DX82" i="27"/>
  <c r="BC82" i="27"/>
  <c r="CS82" i="27"/>
  <c r="EJ82" i="27"/>
  <c r="CC82" i="27"/>
  <c r="DT82" i="27"/>
  <c r="DU82" i="27"/>
  <c r="EA82" i="27"/>
  <c r="CJ82" i="27"/>
  <c r="AS82" i="27"/>
  <c r="BR82" i="27"/>
  <c r="CX82" i="27"/>
  <c r="ED82" i="27"/>
  <c r="BQ82" i="27"/>
  <c r="DH82" i="27"/>
  <c r="BM82" i="27"/>
  <c r="AW82" i="27"/>
  <c r="EE82" i="27"/>
  <c r="CZ82" i="27"/>
  <c r="BY82" i="27"/>
  <c r="DG82" i="27"/>
  <c r="AT82" i="27"/>
  <c r="BZ82" i="27"/>
  <c r="DF82" i="27"/>
  <c r="EL82" i="27"/>
  <c r="CB82" i="27"/>
  <c r="DS82" i="27"/>
  <c r="CI82" i="27"/>
  <c r="BS82" i="27"/>
  <c r="BI82" i="27"/>
  <c r="EK82" i="27"/>
  <c r="BD82" i="27"/>
  <c r="BP82" i="27"/>
  <c r="BB82" i="27"/>
  <c r="CH82" i="27"/>
  <c r="DN82" i="27"/>
  <c r="AV82" i="27"/>
  <c r="CM82" i="27"/>
  <c r="EC82" i="27"/>
  <c r="DD82" i="27"/>
  <c r="CN82" i="27"/>
  <c r="DP82" i="27"/>
  <c r="BG82" i="27"/>
  <c r="DI82" i="27"/>
  <c r="BJ82" i="27"/>
  <c r="CW82" i="27"/>
  <c r="CP82" i="27"/>
  <c r="AR82" i="27"/>
  <c r="DV82" i="27"/>
  <c r="DY82" i="27"/>
  <c r="CU82" i="27"/>
  <c r="AU74" i="27"/>
  <c r="DL74" i="27"/>
  <c r="DW74" i="27"/>
  <c r="EG74" i="27"/>
  <c r="DA74" i="27"/>
  <c r="DK74" i="27"/>
  <c r="BK74" i="27"/>
  <c r="CZ74" i="27"/>
  <c r="CQ74" i="27"/>
  <c r="AZ74" i="27"/>
  <c r="CF74" i="27"/>
  <c r="AY74" i="27"/>
  <c r="BU74" i="27"/>
  <c r="EF74" i="27"/>
  <c r="EB74" i="27"/>
  <c r="CK74" i="27"/>
  <c r="BB74" i="27"/>
  <c r="BR74" i="27"/>
  <c r="CH74" i="27"/>
  <c r="CX74" i="27"/>
  <c r="DN74" i="27"/>
  <c r="ED74" i="27"/>
  <c r="AV74" i="27"/>
  <c r="BQ74" i="27"/>
  <c r="CM74" i="27"/>
  <c r="DH74" i="27"/>
  <c r="EC74" i="27"/>
  <c r="BC74" i="27"/>
  <c r="CS74" i="27"/>
  <c r="EE74" i="27"/>
  <c r="CN74" i="27"/>
  <c r="EJ74" i="27"/>
  <c r="CE74" i="27"/>
  <c r="BT74" i="27"/>
  <c r="DQ74" i="27"/>
  <c r="CA74" i="27"/>
  <c r="DG74" i="27"/>
  <c r="BP74" i="27"/>
  <c r="AT74" i="27"/>
  <c r="BJ74" i="27"/>
  <c r="BZ74" i="27"/>
  <c r="CP74" i="27"/>
  <c r="DF74" i="27"/>
  <c r="DV74" i="27"/>
  <c r="EL74" i="27"/>
  <c r="BG74" i="27"/>
  <c r="CB74" i="27"/>
  <c r="CW74" i="27"/>
  <c r="DS74" i="27"/>
  <c r="AR74" i="27"/>
  <c r="BX74" i="27"/>
  <c r="DI74" i="27"/>
  <c r="BS74" i="27"/>
  <c r="DO74" i="27"/>
  <c r="DU74" i="27"/>
  <c r="AX74" i="27"/>
  <c r="CD74" i="27"/>
  <c r="DJ74" i="27"/>
  <c r="AQ74" i="27"/>
  <c r="CG74" i="27"/>
  <c r="DX74" i="27"/>
  <c r="CI74" i="27"/>
  <c r="CC74" i="27"/>
  <c r="CO74" i="27"/>
  <c r="DE74" i="27"/>
  <c r="BO74" i="27"/>
  <c r="BF74" i="27"/>
  <c r="CL74" i="27"/>
  <c r="DR74" i="27"/>
  <c r="BA74" i="27"/>
  <c r="CR74" i="27"/>
  <c r="EI74" i="27"/>
  <c r="DD74" i="27"/>
  <c r="CY74" i="27"/>
  <c r="BI74" i="27"/>
  <c r="EK74" i="27"/>
  <c r="CU74" i="27"/>
  <c r="BD74" i="27"/>
  <c r="CV74" i="27"/>
  <c r="BN74" i="27"/>
  <c r="CT74" i="27"/>
  <c r="DZ74" i="27"/>
  <c r="BL74" i="27"/>
  <c r="DC74" i="27"/>
  <c r="AW74" i="27"/>
  <c r="DT74" i="27"/>
  <c r="DY74" i="27"/>
  <c r="EA74" i="27"/>
  <c r="CJ74" i="27"/>
  <c r="AS74" i="27"/>
  <c r="EH74" i="27"/>
  <c r="BH74" i="27"/>
  <c r="BE74" i="27"/>
  <c r="AP74" i="27"/>
  <c r="BW74" i="27"/>
  <c r="DP74" i="27"/>
  <c r="BV74" i="27"/>
  <c r="DM74" i="27"/>
  <c r="BY74" i="27"/>
  <c r="DB74" i="27"/>
  <c r="BM74" i="27"/>
  <c r="AU66" i="27"/>
  <c r="EG66" i="27"/>
  <c r="DL66" i="27"/>
  <c r="DA66" i="27"/>
  <c r="AZ66" i="27"/>
  <c r="CO66" i="27"/>
  <c r="CQ66" i="27"/>
  <c r="BU66" i="27"/>
  <c r="CF66" i="27"/>
  <c r="DK66" i="27"/>
  <c r="DG66" i="27"/>
  <c r="BP66" i="27"/>
  <c r="BB66" i="27"/>
  <c r="BR66" i="27"/>
  <c r="CH66" i="27"/>
  <c r="CX66" i="27"/>
  <c r="DN66" i="27"/>
  <c r="ED66" i="27"/>
  <c r="AV66" i="27"/>
  <c r="BQ66" i="27"/>
  <c r="CM66" i="27"/>
  <c r="DH66" i="27"/>
  <c r="EC66" i="27"/>
  <c r="BH66" i="27"/>
  <c r="CY66" i="27"/>
  <c r="BC66" i="27"/>
  <c r="CS66" i="27"/>
  <c r="EJ66" i="27"/>
  <c r="CZ66" i="27"/>
  <c r="BT66" i="27"/>
  <c r="CV66" i="27"/>
  <c r="BE66" i="27"/>
  <c r="DW66" i="27"/>
  <c r="EB66" i="27"/>
  <c r="CK66" i="27"/>
  <c r="AT66" i="27"/>
  <c r="BJ66" i="27"/>
  <c r="BZ66" i="27"/>
  <c r="CP66" i="27"/>
  <c r="DF66" i="27"/>
  <c r="DV66" i="27"/>
  <c r="EL66" i="27"/>
  <c r="BG66" i="27"/>
  <c r="CB66" i="27"/>
  <c r="CW66" i="27"/>
  <c r="DS66" i="27"/>
  <c r="AR66" i="27"/>
  <c r="CC66" i="27"/>
  <c r="DT66" i="27"/>
  <c r="BX66" i="27"/>
  <c r="DO66" i="27"/>
  <c r="EF66" i="27"/>
  <c r="BI66" i="27"/>
  <c r="BK66" i="27"/>
  <c r="AX66" i="27"/>
  <c r="CD66" i="27"/>
  <c r="DJ66" i="27"/>
  <c r="AQ66" i="27"/>
  <c r="CG66" i="27"/>
  <c r="DX66" i="27"/>
  <c r="CN66" i="27"/>
  <c r="CI66" i="27"/>
  <c r="DU66" i="27"/>
  <c r="EA66" i="27"/>
  <c r="CJ66" i="27"/>
  <c r="AS66" i="27"/>
  <c r="BF66" i="27"/>
  <c r="CL66" i="27"/>
  <c r="DR66" i="27"/>
  <c r="BA66" i="27"/>
  <c r="CR66" i="27"/>
  <c r="EI66" i="27"/>
  <c r="DI66" i="27"/>
  <c r="DD66" i="27"/>
  <c r="CE66" i="27"/>
  <c r="DP66" i="27"/>
  <c r="BY66" i="27"/>
  <c r="DQ66" i="27"/>
  <c r="BN66" i="27"/>
  <c r="CT66" i="27"/>
  <c r="DZ66" i="27"/>
  <c r="BL66" i="27"/>
  <c r="DC66" i="27"/>
  <c r="AW66" i="27"/>
  <c r="EE66" i="27"/>
  <c r="DY66" i="27"/>
  <c r="AY66" i="27"/>
  <c r="DE66" i="27"/>
  <c r="BO66" i="27"/>
  <c r="EH66" i="27"/>
  <c r="BM66" i="27"/>
  <c r="AP66" i="27"/>
  <c r="BW66" i="27"/>
  <c r="EK66" i="27"/>
  <c r="BV66" i="27"/>
  <c r="DM66" i="27"/>
  <c r="CU66" i="27"/>
  <c r="CA66" i="27"/>
  <c r="DB66" i="27"/>
  <c r="BS66" i="27"/>
  <c r="BD66" i="27"/>
  <c r="AT58" i="27"/>
  <c r="BJ58" i="27"/>
  <c r="BZ58" i="27"/>
  <c r="CP58" i="27"/>
  <c r="DF58" i="27"/>
  <c r="DV58" i="27"/>
  <c r="EL58" i="27"/>
  <c r="BG58" i="27"/>
  <c r="CB58" i="27"/>
  <c r="CW58" i="27"/>
  <c r="DS58" i="27"/>
  <c r="BC58" i="27"/>
  <c r="CY58" i="27"/>
  <c r="AR58" i="27"/>
  <c r="BX58" i="27"/>
  <c r="DO58" i="27"/>
  <c r="AX58" i="27"/>
  <c r="BN58" i="27"/>
  <c r="CD58" i="27"/>
  <c r="CT58" i="27"/>
  <c r="DJ58" i="27"/>
  <c r="DZ58" i="27"/>
  <c r="AQ58" i="27"/>
  <c r="BL58" i="27"/>
  <c r="CG58" i="27"/>
  <c r="DC58" i="27"/>
  <c r="DX58" i="27"/>
  <c r="BM58" i="27"/>
  <c r="DI58" i="27"/>
  <c r="AW58" i="27"/>
  <c r="CI58" i="27"/>
  <c r="DY58" i="27"/>
  <c r="BB58" i="27"/>
  <c r="BR58" i="27"/>
  <c r="CH58" i="27"/>
  <c r="CX58" i="27"/>
  <c r="DN58" i="27"/>
  <c r="ED58" i="27"/>
  <c r="AV58" i="27"/>
  <c r="BQ58" i="27"/>
  <c r="CM58" i="27"/>
  <c r="DH58" i="27"/>
  <c r="EC58" i="27"/>
  <c r="CC58" i="27"/>
  <c r="DT58" i="27"/>
  <c r="BH58" i="27"/>
  <c r="CS58" i="27"/>
  <c r="EJ58" i="27"/>
  <c r="BF58" i="27"/>
  <c r="DR58" i="27"/>
  <c r="CR58" i="27"/>
  <c r="EE58" i="27"/>
  <c r="BU58" i="27"/>
  <c r="BV58" i="27"/>
  <c r="EH58" i="27"/>
  <c r="DM58" i="27"/>
  <c r="BS58" i="27"/>
  <c r="EG58" i="27"/>
  <c r="AZ58" i="27"/>
  <c r="CL58" i="27"/>
  <c r="BA58" i="27"/>
  <c r="EI58" i="27"/>
  <c r="DD58" i="27"/>
  <c r="DL58" i="27"/>
  <c r="CZ58" i="27"/>
  <c r="AP58" i="27"/>
  <c r="BT58" i="27"/>
  <c r="EB58" i="27"/>
  <c r="CK58" i="27"/>
  <c r="AU58" i="27"/>
  <c r="BK58" i="27"/>
  <c r="EF58" i="27"/>
  <c r="BI58" i="27"/>
  <c r="DB58" i="27"/>
  <c r="CQ58" i="27"/>
  <c r="DQ58" i="27"/>
  <c r="CA58" i="27"/>
  <c r="BW58" i="27"/>
  <c r="DG58" i="27"/>
  <c r="BP58" i="27"/>
  <c r="DA58" i="27"/>
  <c r="CO58" i="27"/>
  <c r="CN58" i="27"/>
  <c r="BE58" i="27"/>
  <c r="CF58" i="27"/>
  <c r="DE58" i="27"/>
  <c r="BO58" i="27"/>
  <c r="DK58" i="27"/>
  <c r="EK58" i="27"/>
  <c r="CU58" i="27"/>
  <c r="BD58" i="27"/>
  <c r="DU58" i="27"/>
  <c r="CE58" i="27"/>
  <c r="EA58" i="27"/>
  <c r="CJ58" i="27"/>
  <c r="AS58" i="27"/>
  <c r="AY58" i="27"/>
  <c r="CV58" i="27"/>
  <c r="DW58" i="27"/>
  <c r="DP58" i="27"/>
  <c r="BY58" i="27"/>
  <c r="AU50" i="27"/>
  <c r="BB50" i="27"/>
  <c r="BJ50" i="27"/>
  <c r="BQ50" i="27"/>
  <c r="BW50" i="27"/>
  <c r="CE50" i="27"/>
  <c r="CL50" i="27"/>
  <c r="CS50" i="27"/>
  <c r="DA50" i="27"/>
  <c r="DG50" i="27"/>
  <c r="DN50" i="27"/>
  <c r="DV50" i="27"/>
  <c r="EC50" i="27"/>
  <c r="EI50" i="27"/>
  <c r="AP50" i="27"/>
  <c r="AW50" i="27"/>
  <c r="BE50" i="27"/>
  <c r="BK50" i="27"/>
  <c r="BR50" i="27"/>
  <c r="BZ50" i="27"/>
  <c r="CG50" i="27"/>
  <c r="CM50" i="27"/>
  <c r="CU50" i="27"/>
  <c r="DB50" i="27"/>
  <c r="DI50" i="27"/>
  <c r="DQ50" i="27"/>
  <c r="DW50" i="27"/>
  <c r="ED50" i="27"/>
  <c r="EL50" i="27"/>
  <c r="AY50" i="27"/>
  <c r="BM50" i="27"/>
  <c r="CA50" i="27"/>
  <c r="CP50" i="27"/>
  <c r="DC50" i="27"/>
  <c r="DR50" i="27"/>
  <c r="EG50" i="27"/>
  <c r="BA50" i="27"/>
  <c r="BO50" i="27"/>
  <c r="CC50" i="27"/>
  <c r="CQ50" i="27"/>
  <c r="DF50" i="27"/>
  <c r="DS50" i="27"/>
  <c r="EH50" i="27"/>
  <c r="AQ50" i="27"/>
  <c r="BU50" i="27"/>
  <c r="CW50" i="27"/>
  <c r="DY50" i="27"/>
  <c r="BF50" i="27"/>
  <c r="DK50" i="27"/>
  <c r="CK50" i="27"/>
  <c r="AT50" i="27"/>
  <c r="BV50" i="27"/>
  <c r="CX50" i="27"/>
  <c r="EA50" i="27"/>
  <c r="CH50" i="27"/>
  <c r="BG50" i="27"/>
  <c r="DM50" i="27"/>
  <c r="BD50" i="27"/>
  <c r="BT50" i="27"/>
  <c r="CJ50" i="27"/>
  <c r="CZ50" i="27"/>
  <c r="DP50" i="27"/>
  <c r="EF50" i="27"/>
  <c r="BC50" i="27"/>
  <c r="BY50" i="27"/>
  <c r="CT50" i="27"/>
  <c r="DO50" i="27"/>
  <c r="EK50" i="27"/>
  <c r="BX50" i="27"/>
  <c r="DD50" i="27"/>
  <c r="DT50" i="27"/>
  <c r="EJ50" i="27"/>
  <c r="CD50" i="27"/>
  <c r="CY50" i="27"/>
  <c r="DU50" i="27"/>
  <c r="AR50" i="27"/>
  <c r="BH50" i="27"/>
  <c r="CN50" i="27"/>
  <c r="BI50" i="27"/>
  <c r="AV50" i="27"/>
  <c r="BL50" i="27"/>
  <c r="CB50" i="27"/>
  <c r="CR50" i="27"/>
  <c r="DH50" i="27"/>
  <c r="DX50" i="27"/>
  <c r="AS50" i="27"/>
  <c r="BN50" i="27"/>
  <c r="CI50" i="27"/>
  <c r="DE50" i="27"/>
  <c r="DZ50" i="27"/>
  <c r="CF50" i="27"/>
  <c r="AX50" i="27"/>
  <c r="EE50" i="27"/>
  <c r="CV50" i="27"/>
  <c r="BS50" i="27"/>
  <c r="BP50" i="27"/>
  <c r="DJ50" i="27"/>
  <c r="AZ50" i="27"/>
  <c r="DL50" i="27"/>
  <c r="CO50" i="27"/>
  <c r="EB50" i="27"/>
  <c r="AU38" i="27"/>
  <c r="BJ38" i="27"/>
  <c r="BW38" i="27"/>
  <c r="CL38" i="27"/>
  <c r="DA38" i="27"/>
  <c r="DN38" i="27"/>
  <c r="EC38" i="27"/>
  <c r="BA38" i="27"/>
  <c r="BO38" i="27"/>
  <c r="CC38" i="27"/>
  <c r="CQ38" i="27"/>
  <c r="DF38" i="27"/>
  <c r="DS38" i="27"/>
  <c r="EH38" i="27"/>
  <c r="BQ38" i="27"/>
  <c r="CS38" i="27"/>
  <c r="DV38" i="27"/>
  <c r="AT38" i="27"/>
  <c r="BV38" i="27"/>
  <c r="CX38" i="27"/>
  <c r="EA38" i="27"/>
  <c r="BB38" i="27"/>
  <c r="DG38" i="27"/>
  <c r="BG38" i="27"/>
  <c r="DM38" i="27"/>
  <c r="EI38" i="27"/>
  <c r="CE38" i="27"/>
  <c r="CK38" i="27"/>
  <c r="AZ38" i="27"/>
  <c r="BP38" i="27"/>
  <c r="CF38" i="27"/>
  <c r="CV38" i="27"/>
  <c r="DL38" i="27"/>
  <c r="EB38" i="27"/>
  <c r="AX38" i="27"/>
  <c r="BS38" i="27"/>
  <c r="CO38" i="27"/>
  <c r="DJ38" i="27"/>
  <c r="EE38" i="27"/>
  <c r="BE38" i="27"/>
  <c r="CG38" i="27"/>
  <c r="DI38" i="27"/>
  <c r="EL38" i="27"/>
  <c r="BM38" i="27"/>
  <c r="CP38" i="27"/>
  <c r="DR38" i="27"/>
  <c r="BD38" i="27"/>
  <c r="BT38" i="27"/>
  <c r="CJ38" i="27"/>
  <c r="CZ38" i="27"/>
  <c r="DP38" i="27"/>
  <c r="EF38" i="27"/>
  <c r="BC38" i="27"/>
  <c r="BY38" i="27"/>
  <c r="CT38" i="27"/>
  <c r="DO38" i="27"/>
  <c r="EK38" i="27"/>
  <c r="BK38" i="27"/>
  <c r="CM38" i="27"/>
  <c r="DQ38" i="27"/>
  <c r="AQ38" i="27"/>
  <c r="BU38" i="27"/>
  <c r="CW38" i="27"/>
  <c r="DY38" i="27"/>
  <c r="AR38" i="27"/>
  <c r="BH38" i="27"/>
  <c r="BX38" i="27"/>
  <c r="CN38" i="27"/>
  <c r="DD38" i="27"/>
  <c r="DT38" i="27"/>
  <c r="EJ38" i="27"/>
  <c r="BI38" i="27"/>
  <c r="CD38" i="27"/>
  <c r="CY38" i="27"/>
  <c r="DU38" i="27"/>
  <c r="AP38" i="27"/>
  <c r="BR38" i="27"/>
  <c r="CU38" i="27"/>
  <c r="DW38" i="27"/>
  <c r="AY38" i="27"/>
  <c r="CA38" i="27"/>
  <c r="DC38" i="27"/>
  <c r="EG38" i="27"/>
  <c r="CB38" i="27"/>
  <c r="AS38" i="27"/>
  <c r="DZ38" i="27"/>
  <c r="ED38" i="27"/>
  <c r="CR38" i="27"/>
  <c r="BN38" i="27"/>
  <c r="AW38" i="27"/>
  <c r="BF38" i="27"/>
  <c r="AV38" i="27"/>
  <c r="DH38" i="27"/>
  <c r="CI38" i="27"/>
  <c r="BZ38" i="27"/>
  <c r="CH38" i="27"/>
  <c r="DB38" i="27"/>
  <c r="BL38" i="27"/>
  <c r="DK38" i="27"/>
  <c r="DX38" i="27"/>
  <c r="DE38" i="27"/>
  <c r="AW30" i="27"/>
  <c r="BF30" i="27"/>
  <c r="BQ30" i="27"/>
  <c r="BZ30" i="27"/>
  <c r="CH30" i="27"/>
  <c r="CS30" i="27"/>
  <c r="DB30" i="27"/>
  <c r="DK30" i="27"/>
  <c r="DV30" i="27"/>
  <c r="ED30" i="27"/>
  <c r="AP30" i="27"/>
  <c r="AY30" i="27"/>
  <c r="BJ30" i="27"/>
  <c r="BR30" i="27"/>
  <c r="CA30" i="27"/>
  <c r="CL30" i="27"/>
  <c r="CU30" i="27"/>
  <c r="DC30" i="27"/>
  <c r="DN30" i="27"/>
  <c r="DW30" i="27"/>
  <c r="EG30" i="27"/>
  <c r="BB30" i="27"/>
  <c r="BU30" i="27"/>
  <c r="CM30" i="27"/>
  <c r="DG30" i="27"/>
  <c r="DY30" i="27"/>
  <c r="BE30" i="27"/>
  <c r="BW30" i="27"/>
  <c r="CP30" i="27"/>
  <c r="DI30" i="27"/>
  <c r="EC30" i="27"/>
  <c r="AQ30" i="27"/>
  <c r="CE30" i="27"/>
  <c r="DQ30" i="27"/>
  <c r="AU30" i="27"/>
  <c r="CG30" i="27"/>
  <c r="DR30" i="27"/>
  <c r="BK30" i="27"/>
  <c r="EI30" i="27"/>
  <c r="BM30" i="27"/>
  <c r="EL30" i="27"/>
  <c r="CW30" i="27"/>
  <c r="DA30" i="27"/>
  <c r="BD30" i="27"/>
  <c r="BT30" i="27"/>
  <c r="CJ30" i="27"/>
  <c r="CZ30" i="27"/>
  <c r="DP30" i="27"/>
  <c r="EF30" i="27"/>
  <c r="BC30" i="27"/>
  <c r="BY30" i="27"/>
  <c r="CT30" i="27"/>
  <c r="DO30" i="27"/>
  <c r="EK30" i="27"/>
  <c r="DS30" i="27"/>
  <c r="CQ30" i="27"/>
  <c r="BO30" i="27"/>
  <c r="DM30" i="27"/>
  <c r="CK30" i="27"/>
  <c r="AR30" i="27"/>
  <c r="BH30" i="27"/>
  <c r="BX30" i="27"/>
  <c r="CN30" i="27"/>
  <c r="DD30" i="27"/>
  <c r="DT30" i="27"/>
  <c r="EJ30" i="27"/>
  <c r="BI30" i="27"/>
  <c r="CD30" i="27"/>
  <c r="CY30" i="27"/>
  <c r="DU30" i="27"/>
  <c r="BG30" i="27"/>
  <c r="AV30" i="27"/>
  <c r="BL30" i="27"/>
  <c r="CB30" i="27"/>
  <c r="CR30" i="27"/>
  <c r="DH30" i="27"/>
  <c r="DX30" i="27"/>
  <c r="AS30" i="27"/>
  <c r="BN30" i="27"/>
  <c r="CI30" i="27"/>
  <c r="DE30" i="27"/>
  <c r="DZ30" i="27"/>
  <c r="EH30" i="27"/>
  <c r="DF30" i="27"/>
  <c r="CC30" i="27"/>
  <c r="BA30" i="27"/>
  <c r="CF30" i="27"/>
  <c r="AX30" i="27"/>
  <c r="EE30" i="27"/>
  <c r="EA30" i="27"/>
  <c r="CX30" i="27"/>
  <c r="BP30" i="27"/>
  <c r="DJ30" i="27"/>
  <c r="CV30" i="27"/>
  <c r="BS30" i="27"/>
  <c r="AZ30" i="27"/>
  <c r="DL30" i="27"/>
  <c r="CO30" i="27"/>
  <c r="BV30" i="27"/>
  <c r="EB30" i="27"/>
  <c r="AT30" i="27"/>
  <c r="AT22" i="27"/>
  <c r="BB22" i="27"/>
  <c r="BM22" i="27"/>
  <c r="BV22" i="27"/>
  <c r="CF22" i="27"/>
  <c r="CP22" i="27"/>
  <c r="CX22" i="27"/>
  <c r="DH22" i="27"/>
  <c r="DR22" i="27"/>
  <c r="EB22" i="27"/>
  <c r="EJ22" i="27"/>
  <c r="AV22" i="27"/>
  <c r="BF22" i="27"/>
  <c r="BP22" i="27"/>
  <c r="BX22" i="27"/>
  <c r="CH22" i="27"/>
  <c r="CR22" i="27"/>
  <c r="DA22" i="27"/>
  <c r="DL22" i="27"/>
  <c r="DT22" i="27"/>
  <c r="EC22" i="27"/>
  <c r="BH22" i="27"/>
  <c r="CB22" i="27"/>
  <c r="CS22" i="27"/>
  <c r="DM22" i="27"/>
  <c r="EG22" i="27"/>
  <c r="AR22" i="27"/>
  <c r="BJ22" i="27"/>
  <c r="CC22" i="27"/>
  <c r="CW22" i="27"/>
  <c r="DN22" i="27"/>
  <c r="EH22" i="27"/>
  <c r="BQ22" i="27"/>
  <c r="DD22" i="27"/>
  <c r="BU22" i="27"/>
  <c r="DF22" i="27"/>
  <c r="AZ22" i="27"/>
  <c r="DV22" i="27"/>
  <c r="BA22" i="27"/>
  <c r="DY22" i="27"/>
  <c r="CK22" i="27"/>
  <c r="CL22" i="27"/>
  <c r="BC22" i="27"/>
  <c r="BS22" i="27"/>
  <c r="CI22" i="27"/>
  <c r="CY22" i="27"/>
  <c r="DO22" i="27"/>
  <c r="EE22" i="27"/>
  <c r="BD22" i="27"/>
  <c r="BY22" i="27"/>
  <c r="CT22" i="27"/>
  <c r="DP22" i="27"/>
  <c r="EK22" i="27"/>
  <c r="BL22" i="27"/>
  <c r="CN22" i="27"/>
  <c r="DQ22" i="27"/>
  <c r="AQ22" i="27"/>
  <c r="BG22" i="27"/>
  <c r="BW22" i="27"/>
  <c r="DC22" i="27"/>
  <c r="DS22" i="27"/>
  <c r="BI22" i="27"/>
  <c r="CD22" i="27"/>
  <c r="CZ22" i="27"/>
  <c r="AP22" i="27"/>
  <c r="BR22" i="27"/>
  <c r="DX22" i="27"/>
  <c r="CM22" i="27"/>
  <c r="EI22" i="27"/>
  <c r="DU22" i="27"/>
  <c r="CV22" i="27"/>
  <c r="AU22" i="27"/>
  <c r="BK22" i="27"/>
  <c r="CA22" i="27"/>
  <c r="CQ22" i="27"/>
  <c r="DG22" i="27"/>
  <c r="DW22" i="27"/>
  <c r="AS22" i="27"/>
  <c r="BN22" i="27"/>
  <c r="CJ22" i="27"/>
  <c r="DE22" i="27"/>
  <c r="DZ22" i="27"/>
  <c r="AW22" i="27"/>
  <c r="BZ22" i="27"/>
  <c r="DB22" i="27"/>
  <c r="ED22" i="27"/>
  <c r="CU22" i="27"/>
  <c r="BT22" i="27"/>
  <c r="BE22" i="27"/>
  <c r="AY22" i="27"/>
  <c r="DK22" i="27"/>
  <c r="CO22" i="27"/>
  <c r="CG22" i="27"/>
  <c r="AX22" i="27"/>
  <c r="EL22" i="27"/>
  <c r="BO22" i="27"/>
  <c r="EA22" i="27"/>
  <c r="DJ22" i="27"/>
  <c r="DI22" i="27"/>
  <c r="CE22" i="27"/>
  <c r="EF22" i="27"/>
  <c r="AV18" i="27"/>
  <c r="BE18" i="27"/>
  <c r="BM18" i="27"/>
  <c r="BX18" i="27"/>
  <c r="CG18" i="27"/>
  <c r="CP18" i="27"/>
  <c r="DA18" i="27"/>
  <c r="DI18" i="27"/>
  <c r="DR18" i="27"/>
  <c r="EC18" i="27"/>
  <c r="EL18" i="27"/>
  <c r="AW18" i="27"/>
  <c r="BF18" i="27"/>
  <c r="BQ18" i="27"/>
  <c r="BZ18" i="27"/>
  <c r="CH18" i="27"/>
  <c r="CS18" i="27"/>
  <c r="DB18" i="27"/>
  <c r="DL18" i="27"/>
  <c r="DV18" i="27"/>
  <c r="ED18" i="27"/>
  <c r="AP18" i="27"/>
  <c r="BJ18" i="27"/>
  <c r="CB18" i="27"/>
  <c r="CV18" i="27"/>
  <c r="DN18" i="27"/>
  <c r="EG18" i="27"/>
  <c r="AR18" i="27"/>
  <c r="BL18" i="27"/>
  <c r="CF18" i="27"/>
  <c r="CW18" i="27"/>
  <c r="DQ18" i="27"/>
  <c r="EJ18" i="27"/>
  <c r="AZ18" i="27"/>
  <c r="CL18" i="27"/>
  <c r="DX18" i="27"/>
  <c r="BB18" i="27"/>
  <c r="CN18" i="27"/>
  <c r="DY18" i="27"/>
  <c r="BR18" i="27"/>
  <c r="BU18" i="27"/>
  <c r="DD18" i="27"/>
  <c r="DH18" i="27"/>
  <c r="AQ18" i="27"/>
  <c r="BG18" i="27"/>
  <c r="BW18" i="27"/>
  <c r="CM18" i="27"/>
  <c r="DC18" i="27"/>
  <c r="DS18" i="27"/>
  <c r="EI18" i="27"/>
  <c r="BI18" i="27"/>
  <c r="CD18" i="27"/>
  <c r="CZ18" i="27"/>
  <c r="DU18" i="27"/>
  <c r="AT18" i="27"/>
  <c r="BV18" i="27"/>
  <c r="CX18" i="27"/>
  <c r="EB18" i="27"/>
  <c r="AU18" i="27"/>
  <c r="CA18" i="27"/>
  <c r="CQ18" i="27"/>
  <c r="DG18" i="27"/>
  <c r="AS18" i="27"/>
  <c r="BN18" i="27"/>
  <c r="CJ18" i="27"/>
  <c r="DZ18" i="27"/>
  <c r="BA18" i="27"/>
  <c r="DF18" i="27"/>
  <c r="BK18" i="27"/>
  <c r="DW18" i="27"/>
  <c r="DE18" i="27"/>
  <c r="CC18" i="27"/>
  <c r="EH18" i="27"/>
  <c r="AY18" i="27"/>
  <c r="BO18" i="27"/>
  <c r="CE18" i="27"/>
  <c r="CU18" i="27"/>
  <c r="DK18" i="27"/>
  <c r="EA18" i="27"/>
  <c r="AX18" i="27"/>
  <c r="BT18" i="27"/>
  <c r="CO18" i="27"/>
  <c r="DJ18" i="27"/>
  <c r="EF18" i="27"/>
  <c r="BH18" i="27"/>
  <c r="CK18" i="27"/>
  <c r="DM18" i="27"/>
  <c r="BC18" i="27"/>
  <c r="DO18" i="27"/>
  <c r="CT18" i="27"/>
  <c r="CR18" i="27"/>
  <c r="BS18" i="27"/>
  <c r="DP18" i="27"/>
  <c r="DT18" i="27"/>
  <c r="BY18" i="27"/>
  <c r="EE18" i="27"/>
  <c r="CI18" i="27"/>
  <c r="BD18" i="27"/>
  <c r="EK18" i="27"/>
  <c r="CY18" i="27"/>
  <c r="BP18" i="27"/>
  <c r="AT100" i="27"/>
  <c r="BF100" i="27"/>
  <c r="CA100" i="27"/>
  <c r="CL100" i="27"/>
  <c r="CW100" i="27"/>
  <c r="DG100" i="27"/>
  <c r="DR100" i="27"/>
  <c r="EC100" i="27"/>
  <c r="AU100" i="27"/>
  <c r="CG100" i="27"/>
  <c r="DB100" i="27"/>
  <c r="DW100" i="27"/>
  <c r="BV100" i="27"/>
  <c r="CU100" i="27"/>
  <c r="DQ100" i="27"/>
  <c r="EL100" i="27"/>
  <c r="AP100" i="27"/>
  <c r="BK100" i="27"/>
  <c r="CE100" i="27"/>
  <c r="CP100" i="27"/>
  <c r="DA100" i="27"/>
  <c r="DK100" i="27"/>
  <c r="DV100" i="27"/>
  <c r="EG100" i="27"/>
  <c r="BQ100" i="27"/>
  <c r="CQ100" i="27"/>
  <c r="DM100" i="27"/>
  <c r="EH100" i="27"/>
  <c r="BA100" i="27"/>
  <c r="CK100" i="27"/>
  <c r="DF100" i="27"/>
  <c r="EA100" i="27"/>
  <c r="BO100" i="27"/>
  <c r="BE100" i="27"/>
  <c r="AV100" i="27"/>
  <c r="BL100" i="27"/>
  <c r="CB100" i="27"/>
  <c r="CR100" i="27"/>
  <c r="DH100" i="27"/>
  <c r="DX100" i="27"/>
  <c r="DZ100" i="27"/>
  <c r="DE100" i="27"/>
  <c r="CI100" i="27"/>
  <c r="BN100" i="27"/>
  <c r="AS100" i="27"/>
  <c r="BZ100" i="27"/>
  <c r="BD100" i="27"/>
  <c r="BT100" i="27"/>
  <c r="CJ100" i="27"/>
  <c r="CZ100" i="27"/>
  <c r="DP100" i="27"/>
  <c r="EF100" i="27"/>
  <c r="EK100" i="27"/>
  <c r="DO100" i="27"/>
  <c r="CT100" i="27"/>
  <c r="BY100" i="27"/>
  <c r="BC100" i="27"/>
  <c r="AR100" i="27"/>
  <c r="BX100" i="27"/>
  <c r="DD100" i="27"/>
  <c r="EJ100" i="27"/>
  <c r="EE100" i="27"/>
  <c r="CO100" i="27"/>
  <c r="AX100" i="27"/>
  <c r="DY100" i="27"/>
  <c r="DC100" i="27"/>
  <c r="CH100" i="27"/>
  <c r="BM100" i="27"/>
  <c r="AQ100" i="27"/>
  <c r="AZ100" i="27"/>
  <c r="CF100" i="27"/>
  <c r="DL100" i="27"/>
  <c r="DU100" i="27"/>
  <c r="CD100" i="27"/>
  <c r="BH100" i="27"/>
  <c r="CN100" i="27"/>
  <c r="DT100" i="27"/>
  <c r="DJ100" i="27"/>
  <c r="BS100" i="27"/>
  <c r="BJ100" i="27"/>
  <c r="EI100" i="27"/>
  <c r="DN100" i="27"/>
  <c r="CS100" i="27"/>
  <c r="BW100" i="27"/>
  <c r="BB100" i="27"/>
  <c r="EB100" i="27"/>
  <c r="ED100" i="27"/>
  <c r="CM100" i="27"/>
  <c r="AW100" i="27"/>
  <c r="BU100" i="27"/>
  <c r="DS100" i="27"/>
  <c r="CC100" i="27"/>
  <c r="BP100" i="27"/>
  <c r="CY100" i="27"/>
  <c r="AY100" i="27"/>
  <c r="DI100" i="27"/>
  <c r="BR100" i="27"/>
  <c r="BI100" i="27"/>
  <c r="BG100" i="27"/>
  <c r="CV100" i="27"/>
  <c r="CX100" i="27"/>
  <c r="BO96" i="27"/>
  <c r="CE96" i="27"/>
  <c r="DG96" i="27"/>
  <c r="EK96" i="27"/>
  <c r="CT96" i="27"/>
  <c r="DA96" i="27"/>
  <c r="BJ96" i="27"/>
  <c r="CL96" i="27"/>
  <c r="DO96" i="27"/>
  <c r="BQ96" i="27"/>
  <c r="DV96" i="27"/>
  <c r="BY96" i="27"/>
  <c r="EC96" i="27"/>
  <c r="AZ96" i="27"/>
  <c r="BP96" i="27"/>
  <c r="CF96" i="27"/>
  <c r="CV96" i="27"/>
  <c r="DL96" i="27"/>
  <c r="EB96" i="27"/>
  <c r="AW96" i="27"/>
  <c r="BR96" i="27"/>
  <c r="CM96" i="27"/>
  <c r="DI96" i="27"/>
  <c r="ED96" i="27"/>
  <c r="EA96" i="27"/>
  <c r="AR96" i="27"/>
  <c r="BH96" i="27"/>
  <c r="BX96" i="27"/>
  <c r="CN96" i="27"/>
  <c r="DD96" i="27"/>
  <c r="DT96" i="27"/>
  <c r="EJ96" i="27"/>
  <c r="BG96" i="27"/>
  <c r="CC96" i="27"/>
  <c r="CX96" i="27"/>
  <c r="DS96" i="27"/>
  <c r="AV96" i="27"/>
  <c r="CB96" i="27"/>
  <c r="DH96" i="27"/>
  <c r="AQ96" i="27"/>
  <c r="CH96" i="27"/>
  <c r="DY96" i="27"/>
  <c r="EH96" i="27"/>
  <c r="BV96" i="27"/>
  <c r="DK96" i="27"/>
  <c r="CI96" i="27"/>
  <c r="BF96" i="27"/>
  <c r="BD96" i="27"/>
  <c r="CJ96" i="27"/>
  <c r="DP96" i="27"/>
  <c r="BB96" i="27"/>
  <c r="CS96" i="27"/>
  <c r="EI96" i="27"/>
  <c r="BL96" i="27"/>
  <c r="CR96" i="27"/>
  <c r="DX96" i="27"/>
  <c r="BM96" i="27"/>
  <c r="DC96" i="27"/>
  <c r="CY96" i="27"/>
  <c r="DZ96" i="27"/>
  <c r="CW96" i="27"/>
  <c r="BU96" i="27"/>
  <c r="AS96" i="27"/>
  <c r="BW96" i="27"/>
  <c r="DR96" i="27"/>
  <c r="BN96" i="27"/>
  <c r="DU96" i="27"/>
  <c r="BI96" i="27"/>
  <c r="EL96" i="27"/>
  <c r="DJ96" i="27"/>
  <c r="CG96" i="27"/>
  <c r="BE96" i="27"/>
  <c r="BT96" i="27"/>
  <c r="DN96" i="27"/>
  <c r="DM96" i="27"/>
  <c r="DE96" i="27"/>
  <c r="AY96" i="27"/>
  <c r="CZ96" i="27"/>
  <c r="CK96" i="27"/>
  <c r="CP96" i="27"/>
  <c r="BC96" i="27"/>
  <c r="CQ96" i="27"/>
  <c r="DW96" i="27"/>
  <c r="CU96" i="27"/>
  <c r="BS96" i="27"/>
  <c r="AP96" i="27"/>
  <c r="CD96" i="27"/>
  <c r="CO96" i="27"/>
  <c r="EF96" i="27"/>
  <c r="AT96" i="27"/>
  <c r="EG96" i="27"/>
  <c r="BA96" i="27"/>
  <c r="EE96" i="27"/>
  <c r="BZ96" i="27"/>
  <c r="CA96" i="27"/>
  <c r="DQ96" i="27"/>
  <c r="BK96" i="27"/>
  <c r="AU96" i="27"/>
  <c r="DF96" i="27"/>
  <c r="DB96" i="27"/>
  <c r="AX96" i="27"/>
  <c r="AP92" i="27"/>
  <c r="AX92" i="27"/>
  <c r="BE92" i="27"/>
  <c r="BK92" i="27"/>
  <c r="BS92" i="27"/>
  <c r="BZ92" i="27"/>
  <c r="CG92" i="27"/>
  <c r="CO92" i="27"/>
  <c r="CU92" i="27"/>
  <c r="DB92" i="27"/>
  <c r="DJ92" i="27"/>
  <c r="DQ92" i="27"/>
  <c r="DW92" i="27"/>
  <c r="EE92" i="27"/>
  <c r="EL92" i="27"/>
  <c r="AT92" i="27"/>
  <c r="BI92" i="27"/>
  <c r="BV92" i="27"/>
  <c r="CK92" i="27"/>
  <c r="CY92" i="27"/>
  <c r="DM92" i="27"/>
  <c r="EA92" i="27"/>
  <c r="BJ92" i="27"/>
  <c r="BY92" i="27"/>
  <c r="CL92" i="27"/>
  <c r="DA92" i="27"/>
  <c r="DO92" i="27"/>
  <c r="EC92" i="27"/>
  <c r="AS92" i="27"/>
  <c r="AY92" i="27"/>
  <c r="BF92" i="27"/>
  <c r="BN92" i="27"/>
  <c r="BU92" i="27"/>
  <c r="CA92" i="27"/>
  <c r="CI92" i="27"/>
  <c r="CP92" i="27"/>
  <c r="CW92" i="27"/>
  <c r="DE92" i="27"/>
  <c r="DK92" i="27"/>
  <c r="DR92" i="27"/>
  <c r="DZ92" i="27"/>
  <c r="EG92" i="27"/>
  <c r="BA92" i="27"/>
  <c r="BO92" i="27"/>
  <c r="CD92" i="27"/>
  <c r="CQ92" i="27"/>
  <c r="DF92" i="27"/>
  <c r="DU92" i="27"/>
  <c r="EH92" i="27"/>
  <c r="AU92" i="27"/>
  <c r="BC92" i="27"/>
  <c r="BQ92" i="27"/>
  <c r="CE92" i="27"/>
  <c r="CT92" i="27"/>
  <c r="DG92" i="27"/>
  <c r="DV92" i="27"/>
  <c r="EK92" i="27"/>
  <c r="AR92" i="27"/>
  <c r="BH92" i="27"/>
  <c r="BX92" i="27"/>
  <c r="CN92" i="27"/>
  <c r="DD92" i="27"/>
  <c r="DT92" i="27"/>
  <c r="EJ92" i="27"/>
  <c r="BG92" i="27"/>
  <c r="CC92" i="27"/>
  <c r="CX92" i="27"/>
  <c r="DS92" i="27"/>
  <c r="AZ92" i="27"/>
  <c r="BP92" i="27"/>
  <c r="CF92" i="27"/>
  <c r="CV92" i="27"/>
  <c r="DL92" i="27"/>
  <c r="EB92" i="27"/>
  <c r="AW92" i="27"/>
  <c r="BR92" i="27"/>
  <c r="CM92" i="27"/>
  <c r="DI92" i="27"/>
  <c r="ED92" i="27"/>
  <c r="BT92" i="27"/>
  <c r="CZ92" i="27"/>
  <c r="EF92" i="27"/>
  <c r="BW92" i="27"/>
  <c r="DN92" i="27"/>
  <c r="AV92" i="27"/>
  <c r="CB92" i="27"/>
  <c r="DH92" i="27"/>
  <c r="AQ92" i="27"/>
  <c r="CH92" i="27"/>
  <c r="DY92" i="27"/>
  <c r="BD92" i="27"/>
  <c r="CJ92" i="27"/>
  <c r="DP92" i="27"/>
  <c r="BB92" i="27"/>
  <c r="CS92" i="27"/>
  <c r="EI92" i="27"/>
  <c r="BM92" i="27"/>
  <c r="BL92" i="27"/>
  <c r="DC92" i="27"/>
  <c r="CR92" i="27"/>
  <c r="DX92" i="27"/>
  <c r="AS88" i="27"/>
  <c r="CE88" i="27"/>
  <c r="DG88" i="27"/>
  <c r="EK88" i="27"/>
  <c r="CL88" i="27"/>
  <c r="DO88" i="27"/>
  <c r="CT88" i="27"/>
  <c r="EC88" i="27"/>
  <c r="DA88" i="27"/>
  <c r="DV88" i="27"/>
  <c r="BY88" i="27"/>
  <c r="CY88" i="27"/>
  <c r="BQ88" i="27"/>
  <c r="BC88" i="27"/>
  <c r="AU88" i="27"/>
  <c r="DU88" i="27"/>
  <c r="BI88" i="27"/>
  <c r="DK88" i="27"/>
  <c r="CI88" i="27"/>
  <c r="BF88" i="27"/>
  <c r="CQ88" i="27"/>
  <c r="DZ88" i="27"/>
  <c r="CW88" i="27"/>
  <c r="BU88" i="27"/>
  <c r="BV88" i="27"/>
  <c r="CP88" i="27"/>
  <c r="BD88" i="27"/>
  <c r="BT88" i="27"/>
  <c r="CJ88" i="27"/>
  <c r="CZ88" i="27"/>
  <c r="DP88" i="27"/>
  <c r="EF88" i="27"/>
  <c r="BB88" i="27"/>
  <c r="BW88" i="27"/>
  <c r="CS88" i="27"/>
  <c r="DN88" i="27"/>
  <c r="EI88" i="27"/>
  <c r="CK88" i="27"/>
  <c r="DQ88" i="27"/>
  <c r="CO88" i="27"/>
  <c r="BK88" i="27"/>
  <c r="BA88" i="27"/>
  <c r="EG88" i="27"/>
  <c r="CA88" i="27"/>
  <c r="AR88" i="27"/>
  <c r="BH88" i="27"/>
  <c r="BX88" i="27"/>
  <c r="CN88" i="27"/>
  <c r="DD88" i="27"/>
  <c r="DT88" i="27"/>
  <c r="EJ88" i="27"/>
  <c r="BG88" i="27"/>
  <c r="BJ88" i="27"/>
  <c r="EH88" i="27"/>
  <c r="DR88" i="27"/>
  <c r="BN88" i="27"/>
  <c r="AV88" i="27"/>
  <c r="BL88" i="27"/>
  <c r="CB88" i="27"/>
  <c r="CR88" i="27"/>
  <c r="DH88" i="27"/>
  <c r="DX88" i="27"/>
  <c r="AQ88" i="27"/>
  <c r="BM88" i="27"/>
  <c r="CH88" i="27"/>
  <c r="DC88" i="27"/>
  <c r="DY88" i="27"/>
  <c r="EA88" i="27"/>
  <c r="BO88" i="27"/>
  <c r="EE88" i="27"/>
  <c r="DB88" i="27"/>
  <c r="BZ88" i="27"/>
  <c r="AX88" i="27"/>
  <c r="DE88" i="27"/>
  <c r="BP88" i="27"/>
  <c r="EB88" i="27"/>
  <c r="CM88" i="27"/>
  <c r="ED88" i="27"/>
  <c r="AT88" i="27"/>
  <c r="DW88" i="27"/>
  <c r="BS88" i="27"/>
  <c r="AY88" i="27"/>
  <c r="CF88" i="27"/>
  <c r="AW88" i="27"/>
  <c r="CX88" i="27"/>
  <c r="DJ88" i="27"/>
  <c r="BE88" i="27"/>
  <c r="DF88" i="27"/>
  <c r="CV88" i="27"/>
  <c r="BR88" i="27"/>
  <c r="DI88" i="27"/>
  <c r="DM88" i="27"/>
  <c r="CU88" i="27"/>
  <c r="AP88" i="27"/>
  <c r="AZ88" i="27"/>
  <c r="DL88" i="27"/>
  <c r="EL88" i="27"/>
  <c r="CC88" i="27"/>
  <c r="CG88" i="27"/>
  <c r="DS88" i="27"/>
  <c r="CD88" i="27"/>
  <c r="AP84" i="27"/>
  <c r="AU84" i="27"/>
  <c r="BF84" i="27"/>
  <c r="BS84" i="27"/>
  <c r="CA84" i="27"/>
  <c r="CK84" i="27"/>
  <c r="CU84" i="27"/>
  <c r="DE84" i="27"/>
  <c r="DM84" i="27"/>
  <c r="DW84" i="27"/>
  <c r="EG84" i="27"/>
  <c r="AY84" i="27"/>
  <c r="BK84" i="27"/>
  <c r="BU84" i="27"/>
  <c r="CD84" i="27"/>
  <c r="CO84" i="27"/>
  <c r="CW84" i="27"/>
  <c r="DF84" i="27"/>
  <c r="DQ84" i="27"/>
  <c r="DZ84" i="27"/>
  <c r="EH84" i="27"/>
  <c r="BC84" i="27"/>
  <c r="BV84" i="27"/>
  <c r="CP84" i="27"/>
  <c r="DJ84" i="27"/>
  <c r="EA84" i="27"/>
  <c r="CY84" i="27"/>
  <c r="EL84" i="27"/>
  <c r="AT84" i="27"/>
  <c r="DB84" i="27"/>
  <c r="BE84" i="27"/>
  <c r="BZ84" i="27"/>
  <c r="CQ84" i="27"/>
  <c r="DK84" i="27"/>
  <c r="EE84" i="27"/>
  <c r="BN84" i="27"/>
  <c r="CG84" i="27"/>
  <c r="DR84" i="27"/>
  <c r="BO84" i="27"/>
  <c r="CI84" i="27"/>
  <c r="DU84" i="27"/>
  <c r="EK84" i="27"/>
  <c r="DG84" i="27"/>
  <c r="CE84" i="27"/>
  <c r="BA84" i="27"/>
  <c r="DV84" i="27"/>
  <c r="CT84" i="27"/>
  <c r="BQ84" i="27"/>
  <c r="DO84" i="27"/>
  <c r="BJ84" i="27"/>
  <c r="AZ84" i="27"/>
  <c r="BP84" i="27"/>
  <c r="CF84" i="27"/>
  <c r="CV84" i="27"/>
  <c r="DL84" i="27"/>
  <c r="EB84" i="27"/>
  <c r="AW84" i="27"/>
  <c r="BR84" i="27"/>
  <c r="CM84" i="27"/>
  <c r="DI84" i="27"/>
  <c r="ED84" i="27"/>
  <c r="AS84" i="27"/>
  <c r="DA84" i="27"/>
  <c r="CL84" i="27"/>
  <c r="AR84" i="27"/>
  <c r="BH84" i="27"/>
  <c r="BX84" i="27"/>
  <c r="CN84" i="27"/>
  <c r="DD84" i="27"/>
  <c r="DT84" i="27"/>
  <c r="EJ84" i="27"/>
  <c r="BG84" i="27"/>
  <c r="CC84" i="27"/>
  <c r="CX84" i="27"/>
  <c r="DS84" i="27"/>
  <c r="AX84" i="27"/>
  <c r="BY84" i="27"/>
  <c r="BL84" i="27"/>
  <c r="CR84" i="27"/>
  <c r="DX84" i="27"/>
  <c r="BM84" i="27"/>
  <c r="DC84" i="27"/>
  <c r="BI84" i="27"/>
  <c r="BT84" i="27"/>
  <c r="CZ84" i="27"/>
  <c r="EF84" i="27"/>
  <c r="BW84" i="27"/>
  <c r="DN84" i="27"/>
  <c r="AV84" i="27"/>
  <c r="CB84" i="27"/>
  <c r="DH84" i="27"/>
  <c r="AQ84" i="27"/>
  <c r="CH84" i="27"/>
  <c r="DY84" i="27"/>
  <c r="BB84" i="27"/>
  <c r="BD84" i="27"/>
  <c r="CS84" i="27"/>
  <c r="EC84" i="27"/>
  <c r="CJ84" i="27"/>
  <c r="EI84" i="27"/>
  <c r="DP84" i="27"/>
  <c r="AP80" i="27"/>
  <c r="AT80" i="27"/>
  <c r="BF80" i="27"/>
  <c r="BU80" i="27"/>
  <c r="CK80" i="27"/>
  <c r="CW80" i="27"/>
  <c r="DK80" i="27"/>
  <c r="EA80" i="27"/>
  <c r="AU80" i="27"/>
  <c r="BJ80" i="27"/>
  <c r="BZ80" i="27"/>
  <c r="CL80" i="27"/>
  <c r="DA80" i="27"/>
  <c r="DQ80" i="27"/>
  <c r="EC80" i="27"/>
  <c r="AY80" i="27"/>
  <c r="CA80" i="27"/>
  <c r="DF80" i="27"/>
  <c r="EG80" i="27"/>
  <c r="BO80" i="27"/>
  <c r="DR80" i="27"/>
  <c r="DV80" i="27"/>
  <c r="BE80" i="27"/>
  <c r="CE80" i="27"/>
  <c r="DG80" i="27"/>
  <c r="EL80" i="27"/>
  <c r="CP80" i="27"/>
  <c r="BQ80" i="27"/>
  <c r="CU80" i="27"/>
  <c r="DB80" i="27"/>
  <c r="BK80" i="27"/>
  <c r="AV80" i="27"/>
  <c r="BL80" i="27"/>
  <c r="CB80" i="27"/>
  <c r="EH80" i="27"/>
  <c r="CQ80" i="27"/>
  <c r="BA80" i="27"/>
  <c r="DW80" i="27"/>
  <c r="CG80" i="27"/>
  <c r="BD80" i="27"/>
  <c r="BT80" i="27"/>
  <c r="BV80" i="27"/>
  <c r="BH80" i="27"/>
  <c r="CJ80" i="27"/>
  <c r="CZ80" i="27"/>
  <c r="DP80" i="27"/>
  <c r="EF80" i="27"/>
  <c r="BB80" i="27"/>
  <c r="BW80" i="27"/>
  <c r="CS80" i="27"/>
  <c r="DN80" i="27"/>
  <c r="EI80" i="27"/>
  <c r="BY80" i="27"/>
  <c r="DO80" i="27"/>
  <c r="BI80" i="27"/>
  <c r="CY80" i="27"/>
  <c r="BP80" i="27"/>
  <c r="CN80" i="27"/>
  <c r="DD80" i="27"/>
  <c r="DT80" i="27"/>
  <c r="EJ80" i="27"/>
  <c r="BG80" i="27"/>
  <c r="CC80" i="27"/>
  <c r="CX80" i="27"/>
  <c r="DS80" i="27"/>
  <c r="AX80" i="27"/>
  <c r="CI80" i="27"/>
  <c r="DZ80" i="27"/>
  <c r="BS80" i="27"/>
  <c r="DJ80" i="27"/>
  <c r="AR80" i="27"/>
  <c r="BX80" i="27"/>
  <c r="CR80" i="27"/>
  <c r="DH80" i="27"/>
  <c r="DX80" i="27"/>
  <c r="AQ80" i="27"/>
  <c r="BM80" i="27"/>
  <c r="CH80" i="27"/>
  <c r="DC80" i="27"/>
  <c r="DY80" i="27"/>
  <c r="BC80" i="27"/>
  <c r="CT80" i="27"/>
  <c r="EK80" i="27"/>
  <c r="CD80" i="27"/>
  <c r="DU80" i="27"/>
  <c r="AZ80" i="27"/>
  <c r="EB80" i="27"/>
  <c r="DI80" i="27"/>
  <c r="AS80" i="27"/>
  <c r="CF80" i="27"/>
  <c r="AW80" i="27"/>
  <c r="ED80" i="27"/>
  <c r="CO80" i="27"/>
  <c r="CV80" i="27"/>
  <c r="BR80" i="27"/>
  <c r="BN80" i="27"/>
  <c r="EE80" i="27"/>
  <c r="DM80" i="27"/>
  <c r="DL80" i="27"/>
  <c r="CM80" i="27"/>
  <c r="DE80" i="27"/>
  <c r="AP76" i="27"/>
  <c r="AU76" i="27"/>
  <c r="BJ76" i="27"/>
  <c r="BZ76" i="27"/>
  <c r="CL76" i="27"/>
  <c r="DA76" i="27"/>
  <c r="DQ76" i="27"/>
  <c r="EC76" i="27"/>
  <c r="AY76" i="27"/>
  <c r="BO76" i="27"/>
  <c r="CA76" i="27"/>
  <c r="CP76" i="27"/>
  <c r="DF76" i="27"/>
  <c r="DR76" i="27"/>
  <c r="EG76" i="27"/>
  <c r="BE76" i="27"/>
  <c r="CE76" i="27"/>
  <c r="DG76" i="27"/>
  <c r="EL76" i="27"/>
  <c r="BQ76" i="27"/>
  <c r="CU76" i="27"/>
  <c r="DV76" i="27"/>
  <c r="BU76" i="27"/>
  <c r="EA76" i="27"/>
  <c r="BF76" i="27"/>
  <c r="CK76" i="27"/>
  <c r="DK76" i="27"/>
  <c r="AT76" i="27"/>
  <c r="CW76" i="27"/>
  <c r="DW76" i="27"/>
  <c r="CG76" i="27"/>
  <c r="DM76" i="27"/>
  <c r="BV76" i="27"/>
  <c r="DB76" i="27"/>
  <c r="BK76" i="27"/>
  <c r="CQ76" i="27"/>
  <c r="AZ76" i="27"/>
  <c r="BP76" i="27"/>
  <c r="CF76" i="27"/>
  <c r="CV76" i="27"/>
  <c r="DL76" i="27"/>
  <c r="EB76" i="27"/>
  <c r="AW76" i="27"/>
  <c r="BR76" i="27"/>
  <c r="CM76" i="27"/>
  <c r="DI76" i="27"/>
  <c r="ED76" i="27"/>
  <c r="BN76" i="27"/>
  <c r="DE76" i="27"/>
  <c r="AS76" i="27"/>
  <c r="CO76" i="27"/>
  <c r="EE76" i="27"/>
  <c r="BA76" i="27"/>
  <c r="BD76" i="27"/>
  <c r="BT76" i="27"/>
  <c r="CJ76" i="27"/>
  <c r="CZ76" i="27"/>
  <c r="DP76" i="27"/>
  <c r="EF76" i="27"/>
  <c r="BB76" i="27"/>
  <c r="BW76" i="27"/>
  <c r="CS76" i="27"/>
  <c r="DN76" i="27"/>
  <c r="EI76" i="27"/>
  <c r="BY76" i="27"/>
  <c r="DO76" i="27"/>
  <c r="BI76" i="27"/>
  <c r="CY76" i="27"/>
  <c r="AR76" i="27"/>
  <c r="BH76" i="27"/>
  <c r="BX76" i="27"/>
  <c r="CN76" i="27"/>
  <c r="DD76" i="27"/>
  <c r="DT76" i="27"/>
  <c r="EJ76" i="27"/>
  <c r="BG76" i="27"/>
  <c r="CC76" i="27"/>
  <c r="CX76" i="27"/>
  <c r="DS76" i="27"/>
  <c r="AX76" i="27"/>
  <c r="CI76" i="27"/>
  <c r="DZ76" i="27"/>
  <c r="BS76" i="27"/>
  <c r="DJ76" i="27"/>
  <c r="EH76" i="27"/>
  <c r="CR76" i="27"/>
  <c r="BM76" i="27"/>
  <c r="BC76" i="27"/>
  <c r="DU76" i="27"/>
  <c r="AV76" i="27"/>
  <c r="DH76" i="27"/>
  <c r="CH76" i="27"/>
  <c r="CT76" i="27"/>
  <c r="BL76" i="27"/>
  <c r="DX76" i="27"/>
  <c r="DC76" i="27"/>
  <c r="EK76" i="27"/>
  <c r="CB76" i="27"/>
  <c r="AQ76" i="27"/>
  <c r="DY76" i="27"/>
  <c r="CD76" i="27"/>
  <c r="AP72" i="27"/>
  <c r="AU72" i="27"/>
  <c r="BJ72" i="27"/>
  <c r="BZ72" i="27"/>
  <c r="CL72" i="27"/>
  <c r="DA72" i="27"/>
  <c r="DQ72" i="27"/>
  <c r="EC72" i="27"/>
  <c r="AY72" i="27"/>
  <c r="BO72" i="27"/>
  <c r="CA72" i="27"/>
  <c r="CP72" i="27"/>
  <c r="DF72" i="27"/>
  <c r="DR72" i="27"/>
  <c r="EG72" i="27"/>
  <c r="BE72" i="27"/>
  <c r="CE72" i="27"/>
  <c r="DG72" i="27"/>
  <c r="EL72" i="27"/>
  <c r="BF72" i="27"/>
  <c r="CK72" i="27"/>
  <c r="DK72" i="27"/>
  <c r="CU72" i="27"/>
  <c r="BQ72" i="27"/>
  <c r="EA72" i="27"/>
  <c r="AT72" i="27"/>
  <c r="CW72" i="27"/>
  <c r="DV72" i="27"/>
  <c r="BU72" i="27"/>
  <c r="EH72" i="27"/>
  <c r="CQ72" i="27"/>
  <c r="BA72" i="27"/>
  <c r="DW72" i="27"/>
  <c r="CG72" i="27"/>
  <c r="DM72" i="27"/>
  <c r="BV72" i="27"/>
  <c r="DB72" i="27"/>
  <c r="AV72" i="27"/>
  <c r="BL72" i="27"/>
  <c r="CB72" i="27"/>
  <c r="CR72" i="27"/>
  <c r="DH72" i="27"/>
  <c r="DX72" i="27"/>
  <c r="AQ72" i="27"/>
  <c r="BM72" i="27"/>
  <c r="CH72" i="27"/>
  <c r="DC72" i="27"/>
  <c r="DY72" i="27"/>
  <c r="BC72" i="27"/>
  <c r="CT72" i="27"/>
  <c r="EK72" i="27"/>
  <c r="CD72" i="27"/>
  <c r="DU72" i="27"/>
  <c r="BK72" i="27"/>
  <c r="AZ72" i="27"/>
  <c r="BP72" i="27"/>
  <c r="CF72" i="27"/>
  <c r="CV72" i="27"/>
  <c r="DL72" i="27"/>
  <c r="EB72" i="27"/>
  <c r="AW72" i="27"/>
  <c r="BR72" i="27"/>
  <c r="CM72" i="27"/>
  <c r="DI72" i="27"/>
  <c r="ED72" i="27"/>
  <c r="BN72" i="27"/>
  <c r="DE72" i="27"/>
  <c r="AS72" i="27"/>
  <c r="CO72" i="27"/>
  <c r="EE72" i="27"/>
  <c r="BD72" i="27"/>
  <c r="BT72" i="27"/>
  <c r="CJ72" i="27"/>
  <c r="CZ72" i="27"/>
  <c r="DP72" i="27"/>
  <c r="EF72" i="27"/>
  <c r="BB72" i="27"/>
  <c r="BW72" i="27"/>
  <c r="CS72" i="27"/>
  <c r="DN72" i="27"/>
  <c r="EI72" i="27"/>
  <c r="BY72" i="27"/>
  <c r="DO72" i="27"/>
  <c r="BI72" i="27"/>
  <c r="CY72" i="27"/>
  <c r="BH72" i="27"/>
  <c r="DT72" i="27"/>
  <c r="CX72" i="27"/>
  <c r="DZ72" i="27"/>
  <c r="BX72" i="27"/>
  <c r="EJ72" i="27"/>
  <c r="DS72" i="27"/>
  <c r="BS72" i="27"/>
  <c r="CN72" i="27"/>
  <c r="BG72" i="27"/>
  <c r="AX72" i="27"/>
  <c r="DJ72" i="27"/>
  <c r="AR72" i="27"/>
  <c r="DD72" i="27"/>
  <c r="CC72" i="27"/>
  <c r="CI72" i="27"/>
  <c r="AP68" i="27"/>
  <c r="AY68" i="27"/>
  <c r="BO68" i="27"/>
  <c r="CA68" i="27"/>
  <c r="CP68" i="27"/>
  <c r="DF68" i="27"/>
  <c r="DR68" i="27"/>
  <c r="EG68" i="27"/>
  <c r="BE68" i="27"/>
  <c r="BQ68" i="27"/>
  <c r="CE68" i="27"/>
  <c r="CU68" i="27"/>
  <c r="DG68" i="27"/>
  <c r="DV68" i="27"/>
  <c r="EL68" i="27"/>
  <c r="AT68" i="27"/>
  <c r="BU68" i="27"/>
  <c r="CW68" i="27"/>
  <c r="EA68" i="27"/>
  <c r="AU68" i="27"/>
  <c r="BZ68" i="27"/>
  <c r="DA68" i="27"/>
  <c r="EC68" i="27"/>
  <c r="BF68" i="27"/>
  <c r="DK68" i="27"/>
  <c r="BJ68" i="27"/>
  <c r="DQ68" i="27"/>
  <c r="CK68" i="27"/>
  <c r="CL68" i="27"/>
  <c r="DB68" i="27"/>
  <c r="BK68" i="27"/>
  <c r="EH68" i="27"/>
  <c r="CQ68" i="27"/>
  <c r="BA68" i="27"/>
  <c r="DW68" i="27"/>
  <c r="CG68" i="27"/>
  <c r="DM68" i="27"/>
  <c r="AR68" i="27"/>
  <c r="BH68" i="27"/>
  <c r="BX68" i="27"/>
  <c r="CN68" i="27"/>
  <c r="DD68" i="27"/>
  <c r="DT68" i="27"/>
  <c r="EJ68" i="27"/>
  <c r="BG68" i="27"/>
  <c r="CC68" i="27"/>
  <c r="CX68" i="27"/>
  <c r="DS68" i="27"/>
  <c r="AS68" i="27"/>
  <c r="CO68" i="27"/>
  <c r="EE68" i="27"/>
  <c r="BY68" i="27"/>
  <c r="DO68" i="27"/>
  <c r="BV68" i="27"/>
  <c r="AV68" i="27"/>
  <c r="BL68" i="27"/>
  <c r="CB68" i="27"/>
  <c r="CR68" i="27"/>
  <c r="DH68" i="27"/>
  <c r="DX68" i="27"/>
  <c r="AQ68" i="27"/>
  <c r="BM68" i="27"/>
  <c r="CH68" i="27"/>
  <c r="DC68" i="27"/>
  <c r="DY68" i="27"/>
  <c r="BI68" i="27"/>
  <c r="CY68" i="27"/>
  <c r="AX68" i="27"/>
  <c r="CI68" i="27"/>
  <c r="DZ68" i="27"/>
  <c r="AZ68" i="27"/>
  <c r="BP68" i="27"/>
  <c r="CF68" i="27"/>
  <c r="CV68" i="27"/>
  <c r="DL68" i="27"/>
  <c r="EB68" i="27"/>
  <c r="AW68" i="27"/>
  <c r="BR68" i="27"/>
  <c r="CM68" i="27"/>
  <c r="DI68" i="27"/>
  <c r="ED68" i="27"/>
  <c r="BS68" i="27"/>
  <c r="DJ68" i="27"/>
  <c r="BC68" i="27"/>
  <c r="CT68" i="27"/>
  <c r="EK68" i="27"/>
  <c r="CJ68" i="27"/>
  <c r="BB68" i="27"/>
  <c r="EI68" i="27"/>
  <c r="DE68" i="27"/>
  <c r="CZ68" i="27"/>
  <c r="BW68" i="27"/>
  <c r="CD68" i="27"/>
  <c r="BD68" i="27"/>
  <c r="DP68" i="27"/>
  <c r="CS68" i="27"/>
  <c r="DU68" i="27"/>
  <c r="BT68" i="27"/>
  <c r="EF68" i="27"/>
  <c r="DN68" i="27"/>
  <c r="BN68" i="27"/>
  <c r="AP64" i="27"/>
  <c r="AT64" i="27"/>
  <c r="BF64" i="27"/>
  <c r="BU64" i="27"/>
  <c r="CK64" i="27"/>
  <c r="CW64" i="27"/>
  <c r="DK64" i="27"/>
  <c r="EA64" i="27"/>
  <c r="AU64" i="27"/>
  <c r="BJ64" i="27"/>
  <c r="BZ64" i="27"/>
  <c r="CL64" i="27"/>
  <c r="DA64" i="27"/>
  <c r="DQ64" i="27"/>
  <c r="EC64" i="27"/>
  <c r="BO64" i="27"/>
  <c r="CP64" i="27"/>
  <c r="DR64" i="27"/>
  <c r="BQ64" i="27"/>
  <c r="CU64" i="27"/>
  <c r="DV64" i="27"/>
  <c r="CA64" i="27"/>
  <c r="EG64" i="27"/>
  <c r="AY64" i="27"/>
  <c r="DG64" i="27"/>
  <c r="CE64" i="27"/>
  <c r="EL64" i="27"/>
  <c r="DF64" i="27"/>
  <c r="BE64" i="27"/>
  <c r="DM64" i="27"/>
  <c r="BV64" i="27"/>
  <c r="DB64" i="27"/>
  <c r="BK64" i="27"/>
  <c r="EH64" i="27"/>
  <c r="CQ64" i="27"/>
  <c r="BA64" i="27"/>
  <c r="DW64" i="27"/>
  <c r="BD64" i="27"/>
  <c r="BT64" i="27"/>
  <c r="CJ64" i="27"/>
  <c r="CZ64" i="27"/>
  <c r="DP64" i="27"/>
  <c r="EF64" i="27"/>
  <c r="BB64" i="27"/>
  <c r="BW64" i="27"/>
  <c r="CS64" i="27"/>
  <c r="DN64" i="27"/>
  <c r="EI64" i="27"/>
  <c r="BY64" i="27"/>
  <c r="DO64" i="27"/>
  <c r="BC64" i="27"/>
  <c r="CY64" i="27"/>
  <c r="CG64" i="27"/>
  <c r="AR64" i="27"/>
  <c r="BH64" i="27"/>
  <c r="BX64" i="27"/>
  <c r="CN64" i="27"/>
  <c r="DD64" i="27"/>
  <c r="DT64" i="27"/>
  <c r="EJ64" i="27"/>
  <c r="BG64" i="27"/>
  <c r="CC64" i="27"/>
  <c r="CX64" i="27"/>
  <c r="DS64" i="27"/>
  <c r="AX64" i="27"/>
  <c r="CI64" i="27"/>
  <c r="DZ64" i="27"/>
  <c r="BS64" i="27"/>
  <c r="DJ64" i="27"/>
  <c r="AV64" i="27"/>
  <c r="BL64" i="27"/>
  <c r="CB64" i="27"/>
  <c r="CR64" i="27"/>
  <c r="DH64" i="27"/>
  <c r="DX64" i="27"/>
  <c r="AQ64" i="27"/>
  <c r="BM64" i="27"/>
  <c r="CH64" i="27"/>
  <c r="DC64" i="27"/>
  <c r="DY64" i="27"/>
  <c r="BI64" i="27"/>
  <c r="CT64" i="27"/>
  <c r="EK64" i="27"/>
  <c r="CD64" i="27"/>
  <c r="DU64" i="27"/>
  <c r="AZ64" i="27"/>
  <c r="DL64" i="27"/>
  <c r="CM64" i="27"/>
  <c r="DE64" i="27"/>
  <c r="BP64" i="27"/>
  <c r="EB64" i="27"/>
  <c r="DI64" i="27"/>
  <c r="AS64" i="27"/>
  <c r="CF64" i="27"/>
  <c r="AW64" i="27"/>
  <c r="ED64" i="27"/>
  <c r="CO64" i="27"/>
  <c r="CV64" i="27"/>
  <c r="BR64" i="27"/>
  <c r="BN64" i="27"/>
  <c r="EE64" i="27"/>
  <c r="AP60" i="27"/>
  <c r="BE60" i="27"/>
  <c r="BQ60" i="27"/>
  <c r="CE60" i="27"/>
  <c r="CU60" i="27"/>
  <c r="DG60" i="27"/>
  <c r="DV60" i="27"/>
  <c r="EL60" i="27"/>
  <c r="AT60" i="27"/>
  <c r="BF60" i="27"/>
  <c r="BU60" i="27"/>
  <c r="CK60" i="27"/>
  <c r="CW60" i="27"/>
  <c r="DK60" i="27"/>
  <c r="EA60" i="27"/>
  <c r="BJ60" i="27"/>
  <c r="CL60" i="27"/>
  <c r="DQ60" i="27"/>
  <c r="BO60" i="27"/>
  <c r="CP60" i="27"/>
  <c r="DR60" i="27"/>
  <c r="AU60" i="27"/>
  <c r="DA60" i="27"/>
  <c r="BZ60" i="27"/>
  <c r="EG60" i="27"/>
  <c r="AY60" i="27"/>
  <c r="DF60" i="27"/>
  <c r="EC60" i="27"/>
  <c r="CA60" i="27"/>
  <c r="DW60" i="27"/>
  <c r="CG60" i="27"/>
  <c r="DM60" i="27"/>
  <c r="BV60" i="27"/>
  <c r="DB60" i="27"/>
  <c r="BK60" i="27"/>
  <c r="EH60" i="27"/>
  <c r="AZ60" i="27"/>
  <c r="BP60" i="27"/>
  <c r="CF60" i="27"/>
  <c r="CV60" i="27"/>
  <c r="DL60" i="27"/>
  <c r="EB60" i="27"/>
  <c r="AW60" i="27"/>
  <c r="BR60" i="27"/>
  <c r="CM60" i="27"/>
  <c r="DI60" i="27"/>
  <c r="ED60" i="27"/>
  <c r="BN60" i="27"/>
  <c r="DE60" i="27"/>
  <c r="AX60" i="27"/>
  <c r="CO60" i="27"/>
  <c r="EE60" i="27"/>
  <c r="CQ60" i="27"/>
  <c r="BD60" i="27"/>
  <c r="BT60" i="27"/>
  <c r="CJ60" i="27"/>
  <c r="CZ60" i="27"/>
  <c r="DP60" i="27"/>
  <c r="EF60" i="27"/>
  <c r="BB60" i="27"/>
  <c r="BW60" i="27"/>
  <c r="CS60" i="27"/>
  <c r="DN60" i="27"/>
  <c r="EI60" i="27"/>
  <c r="BY60" i="27"/>
  <c r="DO60" i="27"/>
  <c r="BI60" i="27"/>
  <c r="CY60" i="27"/>
  <c r="BA60" i="27"/>
  <c r="AR60" i="27"/>
  <c r="BH60" i="27"/>
  <c r="BX60" i="27"/>
  <c r="CN60" i="27"/>
  <c r="DD60" i="27"/>
  <c r="DT60" i="27"/>
  <c r="EJ60" i="27"/>
  <c r="BG60" i="27"/>
  <c r="CC60" i="27"/>
  <c r="CX60" i="27"/>
  <c r="DS60" i="27"/>
  <c r="AS60" i="27"/>
  <c r="CI60" i="27"/>
  <c r="DZ60" i="27"/>
  <c r="BS60" i="27"/>
  <c r="DJ60" i="27"/>
  <c r="CB60" i="27"/>
  <c r="AQ60" i="27"/>
  <c r="DY60" i="27"/>
  <c r="CD60" i="27"/>
  <c r="CR60" i="27"/>
  <c r="BM60" i="27"/>
  <c r="BC60" i="27"/>
  <c r="DU60" i="27"/>
  <c r="AV60" i="27"/>
  <c r="DH60" i="27"/>
  <c r="CH60" i="27"/>
  <c r="CT60" i="27"/>
  <c r="BL60" i="27"/>
  <c r="DX60" i="27"/>
  <c r="DC60" i="27"/>
  <c r="EK60" i="27"/>
  <c r="AP56" i="27"/>
  <c r="AT56" i="27"/>
  <c r="BF56" i="27"/>
  <c r="BU56" i="27"/>
  <c r="CK56" i="27"/>
  <c r="CW56" i="27"/>
  <c r="DK56" i="27"/>
  <c r="EA56" i="27"/>
  <c r="AU56" i="27"/>
  <c r="BJ56" i="27"/>
  <c r="BZ56" i="27"/>
  <c r="CL56" i="27"/>
  <c r="DA56" i="27"/>
  <c r="DQ56" i="27"/>
  <c r="EC56" i="27"/>
  <c r="AY56" i="27"/>
  <c r="CA56" i="27"/>
  <c r="DF56" i="27"/>
  <c r="EG56" i="27"/>
  <c r="BE56" i="27"/>
  <c r="CE56" i="27"/>
  <c r="DG56" i="27"/>
  <c r="EL56" i="27"/>
  <c r="BO56" i="27"/>
  <c r="DR56" i="27"/>
  <c r="CP56" i="27"/>
  <c r="CU56" i="27"/>
  <c r="BQ56" i="27"/>
  <c r="DV56" i="27"/>
  <c r="DB56" i="27"/>
  <c r="BK56" i="27"/>
  <c r="EH56" i="27"/>
  <c r="CQ56" i="27"/>
  <c r="BA56" i="27"/>
  <c r="DW56" i="27"/>
  <c r="CG56" i="27"/>
  <c r="AV56" i="27"/>
  <c r="BL56" i="27"/>
  <c r="CB56" i="27"/>
  <c r="CR56" i="27"/>
  <c r="DH56" i="27"/>
  <c r="DX56" i="27"/>
  <c r="AQ56" i="27"/>
  <c r="BM56" i="27"/>
  <c r="CH56" i="27"/>
  <c r="DC56" i="27"/>
  <c r="DY56" i="27"/>
  <c r="AX56" i="27"/>
  <c r="BS56" i="27"/>
  <c r="CO56" i="27"/>
  <c r="DJ56" i="27"/>
  <c r="EE56" i="27"/>
  <c r="DM56" i="27"/>
  <c r="AZ56" i="27"/>
  <c r="BP56" i="27"/>
  <c r="CF56" i="27"/>
  <c r="CV56" i="27"/>
  <c r="DL56" i="27"/>
  <c r="EB56" i="27"/>
  <c r="AW56" i="27"/>
  <c r="BR56" i="27"/>
  <c r="CM56" i="27"/>
  <c r="DI56" i="27"/>
  <c r="ED56" i="27"/>
  <c r="BC56" i="27"/>
  <c r="BY56" i="27"/>
  <c r="CT56" i="27"/>
  <c r="DO56" i="27"/>
  <c r="EK56" i="27"/>
  <c r="BV56" i="27"/>
  <c r="BD56" i="27"/>
  <c r="BT56" i="27"/>
  <c r="CJ56" i="27"/>
  <c r="CZ56" i="27"/>
  <c r="DP56" i="27"/>
  <c r="EF56" i="27"/>
  <c r="BB56" i="27"/>
  <c r="BW56" i="27"/>
  <c r="CS56" i="27"/>
  <c r="DN56" i="27"/>
  <c r="EI56" i="27"/>
  <c r="BI56" i="27"/>
  <c r="CD56" i="27"/>
  <c r="CY56" i="27"/>
  <c r="DU56" i="27"/>
  <c r="AR56" i="27"/>
  <c r="DD56" i="27"/>
  <c r="CC56" i="27"/>
  <c r="BN56" i="27"/>
  <c r="AS56" i="27"/>
  <c r="BH56" i="27"/>
  <c r="DT56" i="27"/>
  <c r="CX56" i="27"/>
  <c r="CI56" i="27"/>
  <c r="BX56" i="27"/>
  <c r="EJ56" i="27"/>
  <c r="DS56" i="27"/>
  <c r="DE56" i="27"/>
  <c r="CN56" i="27"/>
  <c r="BG56" i="27"/>
  <c r="DZ56" i="27"/>
  <c r="AQ52" i="27"/>
  <c r="AY52" i="27"/>
  <c r="BQ52" i="27"/>
  <c r="CM52" i="27"/>
  <c r="DC52" i="27"/>
  <c r="DV52" i="27"/>
  <c r="EL52" i="27"/>
  <c r="BD52" i="27"/>
  <c r="BY52" i="27"/>
  <c r="CO52" i="27"/>
  <c r="DH52" i="27"/>
  <c r="EA52" i="27"/>
  <c r="BK52" i="27"/>
  <c r="CU52" i="27"/>
  <c r="EC52" i="27"/>
  <c r="BL52" i="27"/>
  <c r="DA52" i="27"/>
  <c r="EG52" i="27"/>
  <c r="CA52" i="27"/>
  <c r="DQ52" i="27"/>
  <c r="CF52" i="27"/>
  <c r="DP52" i="27"/>
  <c r="AV52" i="27"/>
  <c r="DW52" i="27"/>
  <c r="BT52" i="27"/>
  <c r="DK52" i="27"/>
  <c r="BE52" i="27"/>
  <c r="CV52" i="27"/>
  <c r="AP52" i="27"/>
  <c r="BF52" i="27"/>
  <c r="BV52" i="27"/>
  <c r="CL52" i="27"/>
  <c r="DB52" i="27"/>
  <c r="DR52" i="27"/>
  <c r="BH52" i="27"/>
  <c r="CC52" i="27"/>
  <c r="CY52" i="27"/>
  <c r="DT52" i="27"/>
  <c r="EJ52" i="27"/>
  <c r="BO52" i="27"/>
  <c r="CQ52" i="27"/>
  <c r="DS52" i="27"/>
  <c r="AU52" i="27"/>
  <c r="BW52" i="27"/>
  <c r="CZ52" i="27"/>
  <c r="DZ52" i="27"/>
  <c r="EH52" i="27"/>
  <c r="AT52" i="27"/>
  <c r="BJ52" i="27"/>
  <c r="BZ52" i="27"/>
  <c r="CP52" i="27"/>
  <c r="DF52" i="27"/>
  <c r="AR52" i="27"/>
  <c r="BM52" i="27"/>
  <c r="CI52" i="27"/>
  <c r="DD52" i="27"/>
  <c r="DX52" i="27"/>
  <c r="AS52" i="27"/>
  <c r="BU52" i="27"/>
  <c r="CW52" i="27"/>
  <c r="DY52" i="27"/>
  <c r="BA52" i="27"/>
  <c r="CE52" i="27"/>
  <c r="DG52" i="27"/>
  <c r="EE52" i="27"/>
  <c r="CG52" i="27"/>
  <c r="AX52" i="27"/>
  <c r="BN52" i="27"/>
  <c r="CD52" i="27"/>
  <c r="CT52" i="27"/>
  <c r="DJ52" i="27"/>
  <c r="AW52" i="27"/>
  <c r="BS52" i="27"/>
  <c r="CN52" i="27"/>
  <c r="DI52" i="27"/>
  <c r="EB52" i="27"/>
  <c r="AZ52" i="27"/>
  <c r="CB52" i="27"/>
  <c r="DE52" i="27"/>
  <c r="ED52" i="27"/>
  <c r="BI52" i="27"/>
  <c r="CK52" i="27"/>
  <c r="DM52" i="27"/>
  <c r="EK52" i="27"/>
  <c r="BR52" i="27"/>
  <c r="BC52" i="27"/>
  <c r="EF52" i="27"/>
  <c r="EI52" i="27"/>
  <c r="CH52" i="27"/>
  <c r="BX52" i="27"/>
  <c r="BG52" i="27"/>
  <c r="BP52" i="27"/>
  <c r="CX52" i="27"/>
  <c r="CS52" i="27"/>
  <c r="CJ52" i="27"/>
  <c r="CR52" i="27"/>
  <c r="BB52" i="27"/>
  <c r="DN52" i="27"/>
  <c r="DO52" i="27"/>
  <c r="DL52" i="27"/>
  <c r="DU52" i="27"/>
  <c r="BA48" i="27"/>
  <c r="DW48" i="27"/>
  <c r="EK48" i="27"/>
  <c r="DH48" i="27"/>
  <c r="EI48" i="27"/>
  <c r="CE48" i="27"/>
  <c r="DU48" i="27"/>
  <c r="BP48" i="27"/>
  <c r="DG48" i="27"/>
  <c r="AX48" i="27"/>
  <c r="BN48" i="27"/>
  <c r="CD48" i="27"/>
  <c r="CT48" i="27"/>
  <c r="DJ48" i="27"/>
  <c r="DZ48" i="27"/>
  <c r="AR48" i="27"/>
  <c r="BM48" i="27"/>
  <c r="CI48" i="27"/>
  <c r="DD48" i="27"/>
  <c r="DY48" i="27"/>
  <c r="AY48" i="27"/>
  <c r="CA48" i="27"/>
  <c r="DC48" i="27"/>
  <c r="EF48" i="27"/>
  <c r="BO48" i="27"/>
  <c r="CQ48" i="27"/>
  <c r="DS48" i="27"/>
  <c r="CR48" i="27"/>
  <c r="BB48" i="27"/>
  <c r="BR48" i="27"/>
  <c r="CH48" i="27"/>
  <c r="CX48" i="27"/>
  <c r="DN48" i="27"/>
  <c r="ED48" i="27"/>
  <c r="AW48" i="27"/>
  <c r="BS48" i="27"/>
  <c r="AP48" i="27"/>
  <c r="BF48" i="27"/>
  <c r="BV48" i="27"/>
  <c r="CL48" i="27"/>
  <c r="DB48" i="27"/>
  <c r="DR48" i="27"/>
  <c r="EH48" i="27"/>
  <c r="BC48" i="27"/>
  <c r="BX48" i="27"/>
  <c r="CS48" i="27"/>
  <c r="DO48" i="27"/>
  <c r="EJ48" i="27"/>
  <c r="BL48" i="27"/>
  <c r="CO48" i="27"/>
  <c r="DQ48" i="27"/>
  <c r="AZ48" i="27"/>
  <c r="CB48" i="27"/>
  <c r="DE48" i="27"/>
  <c r="EG48" i="27"/>
  <c r="BZ48" i="27"/>
  <c r="EL48" i="27"/>
  <c r="CY48" i="27"/>
  <c r="AQ48" i="27"/>
  <c r="CV48" i="27"/>
  <c r="BG48" i="27"/>
  <c r="DL48" i="27"/>
  <c r="DA48" i="27"/>
  <c r="AV48" i="27"/>
  <c r="CU48" i="27"/>
  <c r="CP48" i="27"/>
  <c r="BH48" i="27"/>
  <c r="DI48" i="27"/>
  <c r="BE48" i="27"/>
  <c r="DK48" i="27"/>
  <c r="BU48" i="27"/>
  <c r="EA48" i="27"/>
  <c r="CM48" i="27"/>
  <c r="AT48" i="27"/>
  <c r="DF48" i="27"/>
  <c r="CC48" i="27"/>
  <c r="DT48" i="27"/>
  <c r="BT48" i="27"/>
  <c r="DX48" i="27"/>
  <c r="CJ48" i="27"/>
  <c r="EC48" i="27"/>
  <c r="BY48" i="27"/>
  <c r="BQ48" i="27"/>
  <c r="EE48" i="27"/>
  <c r="BK48" i="27"/>
  <c r="BD48" i="27"/>
  <c r="DM48" i="27"/>
  <c r="BI48" i="27"/>
  <c r="BJ48" i="27"/>
  <c r="CG48" i="27"/>
  <c r="CZ48" i="27"/>
  <c r="AU48" i="27"/>
  <c r="DV48" i="27"/>
  <c r="AS48" i="27"/>
  <c r="CK48" i="27"/>
  <c r="CW48" i="27"/>
  <c r="EB48" i="27"/>
  <c r="BW48" i="27"/>
  <c r="CF48" i="27"/>
  <c r="CN48" i="27"/>
  <c r="DP48" i="27"/>
  <c r="AU44" i="27"/>
  <c r="BA44" i="27"/>
  <c r="BI44" i="27"/>
  <c r="BP44" i="27"/>
  <c r="BW44" i="27"/>
  <c r="CE44" i="27"/>
  <c r="CK44" i="27"/>
  <c r="CR44" i="27"/>
  <c r="CZ44" i="27"/>
  <c r="DG44" i="27"/>
  <c r="DM44" i="27"/>
  <c r="DU44" i="27"/>
  <c r="EB44" i="27"/>
  <c r="EI44" i="27"/>
  <c r="AV44" i="27"/>
  <c r="BD44" i="27"/>
  <c r="BK44" i="27"/>
  <c r="BQ44" i="27"/>
  <c r="BY44" i="27"/>
  <c r="CF44" i="27"/>
  <c r="CM44" i="27"/>
  <c r="CU44" i="27"/>
  <c r="DA44" i="27"/>
  <c r="DH44" i="27"/>
  <c r="DP44" i="27"/>
  <c r="DW44" i="27"/>
  <c r="EC44" i="27"/>
  <c r="EK44" i="27"/>
  <c r="AQ44" i="27"/>
  <c r="BE44" i="27"/>
  <c r="BT44" i="27"/>
  <c r="CG44" i="27"/>
  <c r="CV44" i="27"/>
  <c r="DK44" i="27"/>
  <c r="DX44" i="27"/>
  <c r="AS44" i="27"/>
  <c r="BG44" i="27"/>
  <c r="BU44" i="27"/>
  <c r="CJ44" i="27"/>
  <c r="CW44" i="27"/>
  <c r="DL44" i="27"/>
  <c r="EA44" i="27"/>
  <c r="BL44" i="27"/>
  <c r="CO44" i="27"/>
  <c r="DQ44" i="27"/>
  <c r="BO44" i="27"/>
  <c r="CQ44" i="27"/>
  <c r="DS44" i="27"/>
  <c r="AY44" i="27"/>
  <c r="DC44" i="27"/>
  <c r="EF44" i="27"/>
  <c r="EG44" i="27"/>
  <c r="AZ44" i="27"/>
  <c r="DE44" i="27"/>
  <c r="CA44" i="27"/>
  <c r="CB44" i="27"/>
  <c r="BB44" i="27"/>
  <c r="BR44" i="27"/>
  <c r="CH44" i="27"/>
  <c r="CX44" i="27"/>
  <c r="DN44" i="27"/>
  <c r="ED44" i="27"/>
  <c r="AW44" i="27"/>
  <c r="BS44" i="27"/>
  <c r="CN44" i="27"/>
  <c r="DI44" i="27"/>
  <c r="EE44" i="27"/>
  <c r="AP44" i="27"/>
  <c r="BF44" i="27"/>
  <c r="BV44" i="27"/>
  <c r="DB44" i="27"/>
  <c r="DR44" i="27"/>
  <c r="BC44" i="27"/>
  <c r="BX44" i="27"/>
  <c r="DO44" i="27"/>
  <c r="EJ44" i="27"/>
  <c r="CL44" i="27"/>
  <c r="EH44" i="27"/>
  <c r="CS44" i="27"/>
  <c r="AT44" i="27"/>
  <c r="BJ44" i="27"/>
  <c r="BZ44" i="27"/>
  <c r="CP44" i="27"/>
  <c r="DF44" i="27"/>
  <c r="DV44" i="27"/>
  <c r="EL44" i="27"/>
  <c r="BH44" i="27"/>
  <c r="CC44" i="27"/>
  <c r="CY44" i="27"/>
  <c r="DT44" i="27"/>
  <c r="AX44" i="27"/>
  <c r="DJ44" i="27"/>
  <c r="CI44" i="27"/>
  <c r="BN44" i="27"/>
  <c r="DZ44" i="27"/>
  <c r="DD44" i="27"/>
  <c r="BM44" i="27"/>
  <c r="CD44" i="27"/>
  <c r="AR44" i="27"/>
  <c r="DY44" i="27"/>
  <c r="CT44" i="27"/>
  <c r="AQ40" i="27"/>
  <c r="AZ40" i="27"/>
  <c r="BK40" i="27"/>
  <c r="BT40" i="27"/>
  <c r="CB40" i="27"/>
  <c r="CM40" i="27"/>
  <c r="CV40" i="27"/>
  <c r="DE40" i="27"/>
  <c r="DP40" i="27"/>
  <c r="DX40" i="27"/>
  <c r="EG40" i="27"/>
  <c r="AS40" i="27"/>
  <c r="BD40" i="27"/>
  <c r="BL40" i="27"/>
  <c r="BU40" i="27"/>
  <c r="CF40" i="27"/>
  <c r="CO40" i="27"/>
  <c r="CW40" i="27"/>
  <c r="DH40" i="27"/>
  <c r="DQ40" i="27"/>
  <c r="EA40" i="27"/>
  <c r="EK40" i="27"/>
  <c r="AV40" i="27"/>
  <c r="BO40" i="27"/>
  <c r="CG40" i="27"/>
  <c r="DA40" i="27"/>
  <c r="DS40" i="27"/>
  <c r="AY40" i="27"/>
  <c r="BQ40" i="27"/>
  <c r="CJ40" i="27"/>
  <c r="DC40" i="27"/>
  <c r="DW40" i="27"/>
  <c r="BE40" i="27"/>
  <c r="CQ40" i="27"/>
  <c r="EC40" i="27"/>
  <c r="BG40" i="27"/>
  <c r="CU40" i="27"/>
  <c r="EF40" i="27"/>
  <c r="BY40" i="27"/>
  <c r="DK40" i="27"/>
  <c r="DL40" i="27"/>
  <c r="CA40" i="27"/>
  <c r="AP40" i="27"/>
  <c r="BF40" i="27"/>
  <c r="BV40" i="27"/>
  <c r="CL40" i="27"/>
  <c r="DB40" i="27"/>
  <c r="DR40" i="27"/>
  <c r="EH40" i="27"/>
  <c r="BC40" i="27"/>
  <c r="BX40" i="27"/>
  <c r="CS40" i="27"/>
  <c r="DO40" i="27"/>
  <c r="EJ40" i="27"/>
  <c r="DU40" i="27"/>
  <c r="CR40" i="27"/>
  <c r="BP40" i="27"/>
  <c r="CK40" i="27"/>
  <c r="BI40" i="27"/>
  <c r="AT40" i="27"/>
  <c r="BJ40" i="27"/>
  <c r="BZ40" i="27"/>
  <c r="CP40" i="27"/>
  <c r="DF40" i="27"/>
  <c r="DV40" i="27"/>
  <c r="EL40" i="27"/>
  <c r="BH40" i="27"/>
  <c r="CC40" i="27"/>
  <c r="CY40" i="27"/>
  <c r="DT40" i="27"/>
  <c r="DM40" i="27"/>
  <c r="AX40" i="27"/>
  <c r="BN40" i="27"/>
  <c r="CD40" i="27"/>
  <c r="CT40" i="27"/>
  <c r="DJ40" i="27"/>
  <c r="DZ40" i="27"/>
  <c r="AR40" i="27"/>
  <c r="BM40" i="27"/>
  <c r="CI40" i="27"/>
  <c r="DD40" i="27"/>
  <c r="DY40" i="27"/>
  <c r="EI40" i="27"/>
  <c r="DG40" i="27"/>
  <c r="CE40" i="27"/>
  <c r="BA40" i="27"/>
  <c r="BB40" i="27"/>
  <c r="DN40" i="27"/>
  <c r="CN40" i="27"/>
  <c r="CZ40" i="27"/>
  <c r="BS40" i="27"/>
  <c r="BR40" i="27"/>
  <c r="ED40" i="27"/>
  <c r="DI40" i="27"/>
  <c r="BW40" i="27"/>
  <c r="CH40" i="27"/>
  <c r="AW40" i="27"/>
  <c r="EE40" i="27"/>
  <c r="AU40" i="27"/>
  <c r="CX40" i="27"/>
  <c r="EB40" i="27"/>
  <c r="AQ36" i="27"/>
  <c r="BK36" i="27"/>
  <c r="CA36" i="27"/>
  <c r="CU36" i="27"/>
  <c r="DP36" i="27"/>
  <c r="EF36" i="27"/>
  <c r="AV36" i="27"/>
  <c r="BL36" i="27"/>
  <c r="CF36" i="27"/>
  <c r="DA36" i="27"/>
  <c r="DQ36" i="27"/>
  <c r="EK36" i="27"/>
  <c r="AY36" i="27"/>
  <c r="CM36" i="27"/>
  <c r="DW36" i="27"/>
  <c r="BD36" i="27"/>
  <c r="CO36" i="27"/>
  <c r="EC36" i="27"/>
  <c r="DC36" i="27"/>
  <c r="DH36" i="27"/>
  <c r="BQ36" i="27"/>
  <c r="BY36" i="27"/>
  <c r="DK36" i="27"/>
  <c r="BE36" i="27"/>
  <c r="CV36" i="27"/>
  <c r="CG36" i="27"/>
  <c r="DX36" i="27"/>
  <c r="BB36" i="27"/>
  <c r="BR36" i="27"/>
  <c r="CH36" i="27"/>
  <c r="CX36" i="27"/>
  <c r="DN36" i="27"/>
  <c r="ED36" i="27"/>
  <c r="AW36" i="27"/>
  <c r="BS36" i="27"/>
  <c r="CN36" i="27"/>
  <c r="DI36" i="27"/>
  <c r="EE36" i="27"/>
  <c r="BG36" i="27"/>
  <c r="CJ36" i="27"/>
  <c r="DL36" i="27"/>
  <c r="AU36" i="27"/>
  <c r="BW36" i="27"/>
  <c r="CZ36" i="27"/>
  <c r="EB36" i="27"/>
  <c r="BT36" i="27"/>
  <c r="AP36" i="27"/>
  <c r="BF36" i="27"/>
  <c r="BV36" i="27"/>
  <c r="CL36" i="27"/>
  <c r="DB36" i="27"/>
  <c r="DR36" i="27"/>
  <c r="EH36" i="27"/>
  <c r="BC36" i="27"/>
  <c r="BX36" i="27"/>
  <c r="CS36" i="27"/>
  <c r="DO36" i="27"/>
  <c r="EJ36" i="27"/>
  <c r="BO36" i="27"/>
  <c r="CQ36" i="27"/>
  <c r="DS36" i="27"/>
  <c r="BA36" i="27"/>
  <c r="CE36" i="27"/>
  <c r="DG36" i="27"/>
  <c r="EI36" i="27"/>
  <c r="AT36" i="27"/>
  <c r="BJ36" i="27"/>
  <c r="BZ36" i="27"/>
  <c r="CP36" i="27"/>
  <c r="DF36" i="27"/>
  <c r="DV36" i="27"/>
  <c r="EL36" i="27"/>
  <c r="BH36" i="27"/>
  <c r="CC36" i="27"/>
  <c r="CY36" i="27"/>
  <c r="DT36" i="27"/>
  <c r="AS36" i="27"/>
  <c r="BU36" i="27"/>
  <c r="CW36" i="27"/>
  <c r="EA36" i="27"/>
  <c r="BI36" i="27"/>
  <c r="CK36" i="27"/>
  <c r="DM36" i="27"/>
  <c r="AX36" i="27"/>
  <c r="DJ36" i="27"/>
  <c r="CI36" i="27"/>
  <c r="CB36" i="27"/>
  <c r="CR36" i="27"/>
  <c r="BN36" i="27"/>
  <c r="DZ36" i="27"/>
  <c r="DD36" i="27"/>
  <c r="DE36" i="27"/>
  <c r="DU36" i="27"/>
  <c r="CD36" i="27"/>
  <c r="AR36" i="27"/>
  <c r="DY36" i="27"/>
  <c r="EG36" i="27"/>
  <c r="CT36" i="27"/>
  <c r="BM36" i="27"/>
  <c r="AZ36" i="27"/>
  <c r="BP36" i="27"/>
  <c r="AV32" i="27"/>
  <c r="DW32" i="27"/>
  <c r="EK32" i="27"/>
  <c r="BD32" i="27"/>
  <c r="DU32" i="27"/>
  <c r="BP32" i="27"/>
  <c r="DG32" i="27"/>
  <c r="BA32" i="27"/>
  <c r="CR32" i="27"/>
  <c r="CU32" i="27"/>
  <c r="EI32" i="27"/>
  <c r="CF32" i="27"/>
  <c r="CE32" i="27"/>
  <c r="CM32" i="27"/>
  <c r="AP32" i="27"/>
  <c r="BF32" i="27"/>
  <c r="BV32" i="27"/>
  <c r="CL32" i="27"/>
  <c r="DB32" i="27"/>
  <c r="DR32" i="27"/>
  <c r="EH32" i="27"/>
  <c r="BC32" i="27"/>
  <c r="BX32" i="27"/>
  <c r="CS32" i="27"/>
  <c r="DO32" i="27"/>
  <c r="EJ32" i="27"/>
  <c r="BL32" i="27"/>
  <c r="CO32" i="27"/>
  <c r="DQ32" i="27"/>
  <c r="AZ32" i="27"/>
  <c r="CB32" i="27"/>
  <c r="DE32" i="27"/>
  <c r="EG32" i="27"/>
  <c r="EC32" i="27"/>
  <c r="BY32" i="27"/>
  <c r="DH32" i="27"/>
  <c r="DP32" i="27"/>
  <c r="BK32" i="27"/>
  <c r="AX32" i="27"/>
  <c r="BN32" i="27"/>
  <c r="CD32" i="27"/>
  <c r="CT32" i="27"/>
  <c r="DJ32" i="27"/>
  <c r="DZ32" i="27"/>
  <c r="AR32" i="27"/>
  <c r="BM32" i="27"/>
  <c r="CI32" i="27"/>
  <c r="DD32" i="27"/>
  <c r="DY32" i="27"/>
  <c r="AY32" i="27"/>
  <c r="CA32" i="27"/>
  <c r="DC32" i="27"/>
  <c r="EF32" i="27"/>
  <c r="BO32" i="27"/>
  <c r="CQ32" i="27"/>
  <c r="DS32" i="27"/>
  <c r="BQ32" i="27"/>
  <c r="BR32" i="27"/>
  <c r="CX32" i="27"/>
  <c r="ED32" i="27"/>
  <c r="BS32" i="27"/>
  <c r="DI32" i="27"/>
  <c r="BE32" i="27"/>
  <c r="DK32" i="27"/>
  <c r="BU32" i="27"/>
  <c r="EA32" i="27"/>
  <c r="CZ32" i="27"/>
  <c r="AU32" i="27"/>
  <c r="AT32" i="27"/>
  <c r="BZ32" i="27"/>
  <c r="DF32" i="27"/>
  <c r="EL32" i="27"/>
  <c r="CC32" i="27"/>
  <c r="DT32" i="27"/>
  <c r="BT32" i="27"/>
  <c r="DX32" i="27"/>
  <c r="CJ32" i="27"/>
  <c r="CK32" i="27"/>
  <c r="DA32" i="27"/>
  <c r="BB32" i="27"/>
  <c r="CH32" i="27"/>
  <c r="DN32" i="27"/>
  <c r="AW32" i="27"/>
  <c r="CN32" i="27"/>
  <c r="EE32" i="27"/>
  <c r="CG32" i="27"/>
  <c r="AS32" i="27"/>
  <c r="CW32" i="27"/>
  <c r="EB32" i="27"/>
  <c r="BW32" i="27"/>
  <c r="CP32" i="27"/>
  <c r="AQ32" i="27"/>
  <c r="DV32" i="27"/>
  <c r="CV32" i="27"/>
  <c r="BH32" i="27"/>
  <c r="BG32" i="27"/>
  <c r="DM32" i="27"/>
  <c r="BJ32" i="27"/>
  <c r="CY32" i="27"/>
  <c r="DL32" i="27"/>
  <c r="BI32" i="27"/>
  <c r="AU28" i="27"/>
  <c r="BA28" i="27"/>
  <c r="BI28" i="27"/>
  <c r="BP28" i="27"/>
  <c r="BW28" i="27"/>
  <c r="CE28" i="27"/>
  <c r="CK28" i="27"/>
  <c r="AV28" i="27"/>
  <c r="BD28" i="27"/>
  <c r="BK28" i="27"/>
  <c r="BQ28" i="27"/>
  <c r="BY28" i="27"/>
  <c r="CF28" i="27"/>
  <c r="CM28" i="27"/>
  <c r="AY28" i="27"/>
  <c r="BL28" i="27"/>
  <c r="CA28" i="27"/>
  <c r="CO28" i="27"/>
  <c r="CV28" i="27"/>
  <c r="DC28" i="27"/>
  <c r="DK28" i="27"/>
  <c r="DQ28" i="27"/>
  <c r="DX28" i="27"/>
  <c r="EF28" i="27"/>
  <c r="AZ28" i="27"/>
  <c r="BO28" i="27"/>
  <c r="CB28" i="27"/>
  <c r="CQ28" i="27"/>
  <c r="CW28" i="27"/>
  <c r="DE28" i="27"/>
  <c r="DL28" i="27"/>
  <c r="DS28" i="27"/>
  <c r="EA28" i="27"/>
  <c r="EG28" i="27"/>
  <c r="AQ28" i="27"/>
  <c r="BT28" i="27"/>
  <c r="CR28" i="27"/>
  <c r="DG28" i="27"/>
  <c r="DU28" i="27"/>
  <c r="EI28" i="27"/>
  <c r="AS28" i="27"/>
  <c r="BU28" i="27"/>
  <c r="CU28" i="27"/>
  <c r="DH28" i="27"/>
  <c r="DW28" i="27"/>
  <c r="EK28" i="27"/>
  <c r="CG28" i="27"/>
  <c r="DM28" i="27"/>
  <c r="CJ28" i="27"/>
  <c r="DP28" i="27"/>
  <c r="CZ28" i="27"/>
  <c r="DA28" i="27"/>
  <c r="BE28" i="27"/>
  <c r="EB28" i="27"/>
  <c r="BG28" i="27"/>
  <c r="EC28" i="27"/>
  <c r="AP28" i="27"/>
  <c r="BF28" i="27"/>
  <c r="BV28" i="27"/>
  <c r="CL28" i="27"/>
  <c r="DB28" i="27"/>
  <c r="DR28" i="27"/>
  <c r="EH28" i="27"/>
  <c r="BC28" i="27"/>
  <c r="BX28" i="27"/>
  <c r="CS28" i="27"/>
  <c r="DO28" i="27"/>
  <c r="EJ28" i="27"/>
  <c r="AT28" i="27"/>
  <c r="BJ28" i="27"/>
  <c r="BZ28" i="27"/>
  <c r="DF28" i="27"/>
  <c r="DV28" i="27"/>
  <c r="EL28" i="27"/>
  <c r="CC28" i="27"/>
  <c r="CY28" i="27"/>
  <c r="CP28" i="27"/>
  <c r="BH28" i="27"/>
  <c r="DT28" i="27"/>
  <c r="AX28" i="27"/>
  <c r="BN28" i="27"/>
  <c r="CD28" i="27"/>
  <c r="CT28" i="27"/>
  <c r="DJ28" i="27"/>
  <c r="DZ28" i="27"/>
  <c r="AR28" i="27"/>
  <c r="BM28" i="27"/>
  <c r="CI28" i="27"/>
  <c r="DD28" i="27"/>
  <c r="DY28" i="27"/>
  <c r="BB28" i="27"/>
  <c r="DN28" i="27"/>
  <c r="CN28" i="27"/>
  <c r="BR28" i="27"/>
  <c r="DI28" i="27"/>
  <c r="CX28" i="27"/>
  <c r="ED28" i="27"/>
  <c r="CH28" i="27"/>
  <c r="AW28" i="27"/>
  <c r="EE28" i="27"/>
  <c r="BS28" i="27"/>
  <c r="AQ24" i="27"/>
  <c r="AZ24" i="27"/>
  <c r="BK24" i="27"/>
  <c r="BT24" i="27"/>
  <c r="CB24" i="27"/>
  <c r="CM24" i="27"/>
  <c r="CV24" i="27"/>
  <c r="DE24" i="27"/>
  <c r="DP24" i="27"/>
  <c r="DX24" i="27"/>
  <c r="EG24" i="27"/>
  <c r="AS24" i="27"/>
  <c r="BD24" i="27"/>
  <c r="BL24" i="27"/>
  <c r="BU24" i="27"/>
  <c r="CF24" i="27"/>
  <c r="CO24" i="27"/>
  <c r="CW24" i="27"/>
  <c r="DH24" i="27"/>
  <c r="DQ24" i="27"/>
  <c r="EA24" i="27"/>
  <c r="EK24" i="27"/>
  <c r="BE24" i="27"/>
  <c r="BY24" i="27"/>
  <c r="CQ24" i="27"/>
  <c r="DK24" i="27"/>
  <c r="EC24" i="27"/>
  <c r="BG24" i="27"/>
  <c r="CA24" i="27"/>
  <c r="CU24" i="27"/>
  <c r="DL24" i="27"/>
  <c r="EF24" i="27"/>
  <c r="BO24" i="27"/>
  <c r="DA24" i="27"/>
  <c r="BQ24" i="27"/>
  <c r="DC24" i="27"/>
  <c r="AV24" i="27"/>
  <c r="DS24" i="27"/>
  <c r="AY24" i="27"/>
  <c r="DW24" i="27"/>
  <c r="CJ24" i="27"/>
  <c r="CG24" i="27"/>
  <c r="BB24" i="27"/>
  <c r="BR24" i="27"/>
  <c r="CH24" i="27"/>
  <c r="CX24" i="27"/>
  <c r="DN24" i="27"/>
  <c r="ED24" i="27"/>
  <c r="AW24" i="27"/>
  <c r="BS24" i="27"/>
  <c r="CN24" i="27"/>
  <c r="DI24" i="27"/>
  <c r="EE24" i="27"/>
  <c r="DM24" i="27"/>
  <c r="CK24" i="27"/>
  <c r="BI24" i="27"/>
  <c r="EI24" i="27"/>
  <c r="DG24" i="27"/>
  <c r="BA24" i="27"/>
  <c r="AP24" i="27"/>
  <c r="BF24" i="27"/>
  <c r="BV24" i="27"/>
  <c r="CL24" i="27"/>
  <c r="DB24" i="27"/>
  <c r="DR24" i="27"/>
  <c r="EH24" i="27"/>
  <c r="BC24" i="27"/>
  <c r="BX24" i="27"/>
  <c r="CS24" i="27"/>
  <c r="DO24" i="27"/>
  <c r="EJ24" i="27"/>
  <c r="CE24" i="27"/>
  <c r="AT24" i="27"/>
  <c r="BJ24" i="27"/>
  <c r="BZ24" i="27"/>
  <c r="CP24" i="27"/>
  <c r="DF24" i="27"/>
  <c r="DV24" i="27"/>
  <c r="EL24" i="27"/>
  <c r="BH24" i="27"/>
  <c r="CC24" i="27"/>
  <c r="CY24" i="27"/>
  <c r="DT24" i="27"/>
  <c r="EB24" i="27"/>
  <c r="CZ24" i="27"/>
  <c r="BW24" i="27"/>
  <c r="AU24" i="27"/>
  <c r="CT24" i="27"/>
  <c r="BM24" i="27"/>
  <c r="CR24" i="27"/>
  <c r="BP24" i="27"/>
  <c r="AR24" i="27"/>
  <c r="DU24" i="27"/>
  <c r="AX24" i="27"/>
  <c r="DJ24" i="27"/>
  <c r="CI24" i="27"/>
  <c r="BN24" i="27"/>
  <c r="DZ24" i="27"/>
  <c r="DD24" i="27"/>
  <c r="CD24" i="27"/>
  <c r="DY24" i="27"/>
  <c r="AS20" i="27"/>
  <c r="AW20" i="27"/>
  <c r="BA20" i="27"/>
  <c r="BE20" i="27"/>
  <c r="BI20" i="27"/>
  <c r="BM20" i="27"/>
  <c r="BQ20" i="27"/>
  <c r="BU20" i="27"/>
  <c r="BY20" i="27"/>
  <c r="CC20" i="27"/>
  <c r="CG20" i="27"/>
  <c r="CK20" i="27"/>
  <c r="CO20" i="27"/>
  <c r="CS20" i="27"/>
  <c r="CW20" i="27"/>
  <c r="DA20" i="27"/>
  <c r="DE20" i="27"/>
  <c r="DI20" i="27"/>
  <c r="DM20" i="27"/>
  <c r="DQ20" i="27"/>
  <c r="DU20" i="27"/>
  <c r="DY20" i="27"/>
  <c r="EC20" i="27"/>
  <c r="EG20" i="27"/>
  <c r="EK20"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EL20" i="27"/>
  <c r="AQ20" i="27"/>
  <c r="AY20" i="27"/>
  <c r="BG20" i="27"/>
  <c r="BO20" i="27"/>
  <c r="BW20" i="27"/>
  <c r="CE20" i="27"/>
  <c r="CM20" i="27"/>
  <c r="CU20" i="27"/>
  <c r="DC20" i="27"/>
  <c r="DK20" i="27"/>
  <c r="DS20" i="27"/>
  <c r="EA20" i="27"/>
  <c r="EI20" i="27"/>
  <c r="AR20" i="27"/>
  <c r="AZ20" i="27"/>
  <c r="BH20" i="27"/>
  <c r="BP20" i="27"/>
  <c r="BX20" i="27"/>
  <c r="CF20" i="27"/>
  <c r="CN20" i="27"/>
  <c r="CV20" i="27"/>
  <c r="DD20" i="27"/>
  <c r="DL20" i="27"/>
  <c r="DT20" i="27"/>
  <c r="EB20" i="27"/>
  <c r="EJ20" i="27"/>
  <c r="AU20" i="27"/>
  <c r="BK20" i="27"/>
  <c r="CA20" i="27"/>
  <c r="CQ20" i="27"/>
  <c r="DG20" i="27"/>
  <c r="DW20" i="27"/>
  <c r="AV20" i="27"/>
  <c r="BL20" i="27"/>
  <c r="CB20" i="27"/>
  <c r="CR20" i="27"/>
  <c r="DH20" i="27"/>
  <c r="DX20" i="27"/>
  <c r="BC20" i="27"/>
  <c r="CI20" i="27"/>
  <c r="DO20" i="27"/>
  <c r="BD20" i="27"/>
  <c r="CJ20" i="27"/>
  <c r="DP20" i="27"/>
  <c r="CY20" i="27"/>
  <c r="CZ20" i="27"/>
  <c r="BS20" i="27"/>
  <c r="BT20" i="27"/>
  <c r="EF20" i="27"/>
  <c r="EE20" i="27"/>
  <c r="AP16" i="27"/>
  <c r="AT16" i="27"/>
  <c r="AX16" i="27"/>
  <c r="BB16" i="27"/>
  <c r="BF16" i="27"/>
  <c r="AQ16" i="27"/>
  <c r="AV16" i="27"/>
  <c r="BA16" i="27"/>
  <c r="BG16" i="27"/>
  <c r="BK16" i="27"/>
  <c r="BO16" i="27"/>
  <c r="BS16" i="27"/>
  <c r="BW16" i="27"/>
  <c r="CA16" i="27"/>
  <c r="CE16" i="27"/>
  <c r="CI16" i="27"/>
  <c r="CM16" i="27"/>
  <c r="CQ16" i="27"/>
  <c r="CU16" i="27"/>
  <c r="CY16" i="27"/>
  <c r="DC16" i="27"/>
  <c r="DG16" i="27"/>
  <c r="AR16" i="27"/>
  <c r="AW16" i="27"/>
  <c r="BC16" i="27"/>
  <c r="BH16" i="27"/>
  <c r="BL16" i="27"/>
  <c r="BP16" i="27"/>
  <c r="BT16" i="27"/>
  <c r="BX16" i="27"/>
  <c r="CB16" i="27"/>
  <c r="CF16" i="27"/>
  <c r="CJ16" i="27"/>
  <c r="CN16" i="27"/>
  <c r="CR16" i="27"/>
  <c r="CV16" i="27"/>
  <c r="CZ16" i="27"/>
  <c r="DD16" i="27"/>
  <c r="DH16" i="27"/>
  <c r="DL16" i="27"/>
  <c r="DP16" i="27"/>
  <c r="DT16" i="27"/>
  <c r="DX16" i="27"/>
  <c r="EB16" i="27"/>
  <c r="EF16" i="27"/>
  <c r="AU16" i="27"/>
  <c r="BE16" i="27"/>
  <c r="BN16" i="27"/>
  <c r="BV16" i="27"/>
  <c r="CD16" i="27"/>
  <c r="CL16" i="27"/>
  <c r="CT16" i="27"/>
  <c r="DB16" i="27"/>
  <c r="DJ16" i="27"/>
  <c r="DO16" i="27"/>
  <c r="DU16" i="27"/>
  <c r="DZ16" i="27"/>
  <c r="EE16" i="27"/>
  <c r="EJ16" i="27"/>
  <c r="AY16" i="27"/>
  <c r="BI16" i="27"/>
  <c r="BQ16" i="27"/>
  <c r="BY16" i="27"/>
  <c r="CG16" i="27"/>
  <c r="CO16" i="27"/>
  <c r="CW16" i="27"/>
  <c r="DE16" i="27"/>
  <c r="DK16" i="27"/>
  <c r="DQ16" i="27"/>
  <c r="DV16" i="27"/>
  <c r="EA16" i="27"/>
  <c r="EG16" i="27"/>
  <c r="EK16" i="27"/>
  <c r="BJ16" i="27"/>
  <c r="BZ16" i="27"/>
  <c r="CP16" i="27"/>
  <c r="DF16" i="27"/>
  <c r="DR16" i="27"/>
  <c r="EC16" i="27"/>
  <c r="EL16" i="27"/>
  <c r="AS16" i="27"/>
  <c r="BM16" i="27"/>
  <c r="CC16" i="27"/>
  <c r="CS16" i="27"/>
  <c r="DI16" i="27"/>
  <c r="DS16" i="27"/>
  <c r="ED16" i="27"/>
  <c r="AZ16" i="27"/>
  <c r="CH16" i="27"/>
  <c r="DM16" i="27"/>
  <c r="EH16" i="27"/>
  <c r="BD16" i="27"/>
  <c r="CK16" i="27"/>
  <c r="DN16" i="27"/>
  <c r="EI16" i="27"/>
  <c r="CX16" i="27"/>
  <c r="DA16" i="27"/>
  <c r="DW16" i="27"/>
  <c r="DY16" i="27"/>
  <c r="BR16" i="27"/>
  <c r="BU16" i="27"/>
  <c r="AP5" i="26"/>
  <c r="AO12" i="26"/>
  <c r="AN7" i="26"/>
  <c r="AQ9" i="26"/>
  <c r="AO6" i="26"/>
  <c r="AO8" i="26"/>
  <c r="AO4" i="26"/>
  <c r="AN11" i="26"/>
  <c r="AQ13" i="26"/>
  <c r="AO10" i="26"/>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EL10" i="27" l="1"/>
  <c r="AP5" i="27"/>
  <c r="AQ5" i="27" s="1"/>
  <c r="AR5" i="27" s="1"/>
  <c r="AS5" i="27" s="1"/>
  <c r="AT5" i="27" s="1"/>
  <c r="AU5" i="27" s="1"/>
  <c r="AV5" i="27" s="1"/>
  <c r="AW5" i="27" s="1"/>
  <c r="AX5" i="27" s="1"/>
  <c r="AY5" i="27" s="1"/>
  <c r="AZ5" i="27" s="1"/>
  <c r="EL13" i="27"/>
  <c r="EL8" i="27"/>
  <c r="EL9" i="27"/>
  <c r="IP29" i="32"/>
  <c r="IQ7" i="32"/>
  <c r="IQ6" i="32"/>
  <c r="AY4" i="32"/>
  <c r="IQ4" i="32"/>
  <c r="IQ5" i="32" s="1"/>
  <c r="F69" i="30"/>
  <c r="G68" i="30"/>
  <c r="D69" i="30"/>
  <c r="E68" i="30"/>
  <c r="EL7" i="27"/>
  <c r="AP7" i="27"/>
  <c r="AQ7" i="27" s="1"/>
  <c r="AR7" i="27" s="1"/>
  <c r="AS7" i="27" s="1"/>
  <c r="AT7" i="27" s="1"/>
  <c r="AU7" i="27" s="1"/>
  <c r="AV7" i="27" s="1"/>
  <c r="AW7" i="27" s="1"/>
  <c r="AX7" i="27" s="1"/>
  <c r="AY7" i="27" s="1"/>
  <c r="C63" i="30"/>
  <c r="B64" i="30"/>
  <c r="AQ4" i="20"/>
  <c r="II6" i="20"/>
  <c r="II7" i="20"/>
  <c r="EO55" i="27"/>
  <c r="ES55" i="27"/>
  <c r="EW55" i="27"/>
  <c r="FA55" i="27"/>
  <c r="FE55" i="27"/>
  <c r="FI55" i="27"/>
  <c r="FM55" i="27"/>
  <c r="FQ55" i="27"/>
  <c r="FU55" i="27"/>
  <c r="FY55" i="27"/>
  <c r="GC55" i="27"/>
  <c r="GG55" i="27"/>
  <c r="GK55" i="27"/>
  <c r="GO55" i="27"/>
  <c r="GS55" i="27"/>
  <c r="GW55" i="27"/>
  <c r="HA55" i="27"/>
  <c r="HE55" i="27"/>
  <c r="HI55" i="27"/>
  <c r="HM55" i="27"/>
  <c r="HQ55" i="27"/>
  <c r="HU55" i="27"/>
  <c r="HY55" i="27"/>
  <c r="IC55" i="27"/>
  <c r="IG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IH55" i="27"/>
  <c r="EM55" i="27"/>
  <c r="EU55" i="27"/>
  <c r="FC55" i="27"/>
  <c r="FK55" i="27"/>
  <c r="FS55" i="27"/>
  <c r="GA55" i="27"/>
  <c r="GI55" i="27"/>
  <c r="GQ55" i="27"/>
  <c r="GY55" i="27"/>
  <c r="HG55" i="27"/>
  <c r="HO55" i="27"/>
  <c r="HW55" i="27"/>
  <c r="IE55" i="27"/>
  <c r="EN55" i="27"/>
  <c r="EV55" i="27"/>
  <c r="FD55" i="27"/>
  <c r="FL55" i="27"/>
  <c r="FT55" i="27"/>
  <c r="GB55" i="27"/>
  <c r="GJ55" i="27"/>
  <c r="GR55" i="27"/>
  <c r="GZ55" i="27"/>
  <c r="HH55" i="27"/>
  <c r="HP55" i="27"/>
  <c r="HX55" i="27"/>
  <c r="IF55" i="27"/>
  <c r="EY55" i="27"/>
  <c r="FO55" i="27"/>
  <c r="GE55" i="27"/>
  <c r="GU55" i="27"/>
  <c r="HK55" i="27"/>
  <c r="IA55" i="27"/>
  <c r="FG55" i="27"/>
  <c r="GM55" i="27"/>
  <c r="HS55" i="27"/>
  <c r="FH55" i="27"/>
  <c r="GN55" i="27"/>
  <c r="HT55" i="27"/>
  <c r="EZ55" i="27"/>
  <c r="FP55" i="27"/>
  <c r="GF55" i="27"/>
  <c r="GV55" i="27"/>
  <c r="HL55" i="27"/>
  <c r="IB55" i="27"/>
  <c r="EQ55" i="27"/>
  <c r="FW55" i="27"/>
  <c r="HC55" i="27"/>
  <c r="II55" i="27"/>
  <c r="ER55" i="27"/>
  <c r="FX55" i="27"/>
  <c r="HD55" i="27"/>
  <c r="EM30" i="27"/>
  <c r="EQ30" i="27"/>
  <c r="EU30" i="27"/>
  <c r="EY30" i="27"/>
  <c r="FC30" i="27"/>
  <c r="FG30" i="27"/>
  <c r="FK30" i="27"/>
  <c r="FO30" i="27"/>
  <c r="FS30" i="27"/>
  <c r="FW30" i="27"/>
  <c r="GA30" i="27"/>
  <c r="GE30" i="27"/>
  <c r="GI30" i="27"/>
  <c r="GM30" i="27"/>
  <c r="GQ30" i="27"/>
  <c r="GU30" i="27"/>
  <c r="GY30" i="27"/>
  <c r="HC30" i="27"/>
  <c r="HG30" i="27"/>
  <c r="HK30" i="27"/>
  <c r="HO30" i="27"/>
  <c r="HS30" i="27"/>
  <c r="HW30" i="27"/>
  <c r="IA30" i="27"/>
  <c r="IE30" i="27"/>
  <c r="II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O30" i="27"/>
  <c r="EW30" i="27"/>
  <c r="FE30" i="27"/>
  <c r="FM30" i="27"/>
  <c r="FU30" i="27"/>
  <c r="GC30" i="27"/>
  <c r="GK30" i="27"/>
  <c r="GS30" i="27"/>
  <c r="HA30" i="27"/>
  <c r="HI30" i="27"/>
  <c r="HQ30" i="27"/>
  <c r="HY30" i="27"/>
  <c r="IG30" i="27"/>
  <c r="EP30" i="27"/>
  <c r="EX30" i="27"/>
  <c r="FF30" i="27"/>
  <c r="FN30" i="27"/>
  <c r="FV30" i="27"/>
  <c r="GD30" i="27"/>
  <c r="GL30" i="27"/>
  <c r="GT30" i="27"/>
  <c r="HB30" i="27"/>
  <c r="HJ30" i="27"/>
  <c r="HR30" i="27"/>
  <c r="HZ30" i="27"/>
  <c r="IH30" i="27"/>
  <c r="ES30" i="27"/>
  <c r="FI30" i="27"/>
  <c r="FY30" i="27"/>
  <c r="GO30" i="27"/>
  <c r="HE30" i="27"/>
  <c r="HU30" i="27"/>
  <c r="ET30" i="27"/>
  <c r="FJ30" i="27"/>
  <c r="FZ30" i="27"/>
  <c r="GP30" i="27"/>
  <c r="HF30" i="27"/>
  <c r="HV30" i="27"/>
  <c r="FQ30" i="27"/>
  <c r="GW30" i="27"/>
  <c r="IC30" i="27"/>
  <c r="FR30" i="27"/>
  <c r="GX30" i="27"/>
  <c r="ID30" i="27"/>
  <c r="FA30" i="27"/>
  <c r="HM30" i="27"/>
  <c r="GH30" i="27"/>
  <c r="FB30" i="27"/>
  <c r="HN30" i="27"/>
  <c r="GG30" i="27"/>
  <c r="AW13" i="27"/>
  <c r="AY8" i="27"/>
  <c r="AZ12" i="27"/>
  <c r="AY10" i="27"/>
  <c r="AW6" i="27"/>
  <c r="AY9" i="27"/>
  <c r="AY11" i="27"/>
  <c r="AX4" i="27"/>
  <c r="AP10" i="26"/>
  <c r="AO11" i="26"/>
  <c r="AP8" i="26"/>
  <c r="AR9" i="26"/>
  <c r="AP12" i="26"/>
  <c r="AR13" i="26"/>
  <c r="AP4" i="26"/>
  <c r="AP6" i="26"/>
  <c r="AO7" i="26"/>
  <c r="AQ5" i="26"/>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W51" i="27" s="1"/>
  <c r="Q54" i="27"/>
  <c r="N58" i="27"/>
  <c r="M59" i="27"/>
  <c r="O59" i="27" s="1"/>
  <c r="L65" i="27"/>
  <c r="N70" i="27"/>
  <c r="Q70" i="27"/>
  <c r="L73" i="27"/>
  <c r="Q78" i="27"/>
  <c r="N83" i="27"/>
  <c r="Q83" i="27"/>
  <c r="N86" i="27"/>
  <c r="L88" i="27"/>
  <c r="M89" i="27"/>
  <c r="X89" i="27" s="1"/>
  <c r="N96" i="27"/>
  <c r="Q97" i="27"/>
  <c r="M101" i="27"/>
  <c r="W101" i="27" s="1"/>
  <c r="S8" i="27"/>
  <c r="Q39" i="27"/>
  <c r="M39" i="27"/>
  <c r="L10" i="27"/>
  <c r="Q12" i="27"/>
  <c r="M12" i="27"/>
  <c r="L18" i="27"/>
  <c r="Q20" i="27"/>
  <c r="M20" i="27"/>
  <c r="L23" i="27"/>
  <c r="L26" i="27"/>
  <c r="Q28" i="27"/>
  <c r="M28" i="27"/>
  <c r="Q36" i="27"/>
  <c r="M36" i="27"/>
  <c r="L34" i="27"/>
  <c r="L39" i="27"/>
  <c r="L42" i="27"/>
  <c r="Q19" i="27"/>
  <c r="M19" i="27"/>
  <c r="L20" i="27"/>
  <c r="T21" i="27"/>
  <c r="B21" i="27" s="1"/>
  <c r="D21" i="27" s="1"/>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Q18" i="27"/>
  <c r="Q23" i="27"/>
  <c r="M23" i="27"/>
  <c r="Y25" i="27"/>
  <c r="T25" i="27"/>
  <c r="O25" i="27"/>
  <c r="X25" i="27"/>
  <c r="S25" i="27"/>
  <c r="W25" i="27"/>
  <c r="Q26" i="27"/>
  <c r="U30" i="27"/>
  <c r="P30" i="27"/>
  <c r="Y30" i="27"/>
  <c r="T30" i="27"/>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M63" i="27"/>
  <c r="Q63" i="27"/>
  <c r="L63" i="27"/>
  <c r="L77" i="27"/>
  <c r="N52" i="27"/>
  <c r="Y55" i="27"/>
  <c r="T55" i="27"/>
  <c r="O55" i="27"/>
  <c r="S55" i="27"/>
  <c r="N59" i="27"/>
  <c r="Q65" i="27"/>
  <c r="M65" i="27"/>
  <c r="Y66" i="27"/>
  <c r="X66" i="27"/>
  <c r="S66" i="27"/>
  <c r="T66" i="27"/>
  <c r="U67" i="27"/>
  <c r="P67" i="27"/>
  <c r="Y67" i="27"/>
  <c r="T67" i="27"/>
  <c r="O67" i="27"/>
  <c r="W67" i="27"/>
  <c r="Q68" i="27"/>
  <c r="M68" i="27"/>
  <c r="Y70" i="27"/>
  <c r="T70" i="27"/>
  <c r="B70" i="27" s="1"/>
  <c r="D70" i="27" s="1"/>
  <c r="O70" i="27"/>
  <c r="X70" i="27"/>
  <c r="S70" i="27"/>
  <c r="W70" i="27"/>
  <c r="L71" i="27"/>
  <c r="Q71" i="27"/>
  <c r="Q75" i="27"/>
  <c r="L75" i="27"/>
  <c r="U90" i="27"/>
  <c r="P90" i="27"/>
  <c r="Y90" i="27"/>
  <c r="T90" i="27"/>
  <c r="O90" i="27"/>
  <c r="X90" i="27"/>
  <c r="W90" i="27"/>
  <c r="S90" i="27"/>
  <c r="Q46" i="27"/>
  <c r="U55" i="27"/>
  <c r="L58" i="27"/>
  <c r="Q58" i="27"/>
  <c r="Q61" i="27"/>
  <c r="M61" i="27"/>
  <c r="L64" i="27"/>
  <c r="Q64" i="27"/>
  <c r="O66" i="27"/>
  <c r="U66" i="27"/>
  <c r="X67" i="27"/>
  <c r="L68" i="27"/>
  <c r="P70" i="27"/>
  <c r="Y83" i="27"/>
  <c r="T83" i="27"/>
  <c r="O83" i="27"/>
  <c r="X83" i="27"/>
  <c r="S83" i="27"/>
  <c r="P83" i="27"/>
  <c r="W83" i="27"/>
  <c r="U83" i="27"/>
  <c r="N87" i="27"/>
  <c r="T51"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Q87" i="27"/>
  <c r="M87" i="27"/>
  <c r="L90" i="27"/>
  <c r="Q90" i="27"/>
  <c r="N95" i="27"/>
  <c r="S101" i="27"/>
  <c r="L102" i="27"/>
  <c r="N102" i="27"/>
  <c r="M102" i="27"/>
  <c r="M88" i="27"/>
  <c r="Q88" i="27"/>
  <c r="Q92" i="27"/>
  <c r="M92" i="27"/>
  <c r="L99" i="27"/>
  <c r="N93" i="27"/>
  <c r="Q95" i="27"/>
  <c r="M95" i="27"/>
  <c r="L98" i="27"/>
  <c r="Q98" i="27"/>
  <c r="N100" i="27"/>
  <c r="Q103" i="27"/>
  <c r="M103" i="27"/>
  <c r="M96" i="27"/>
  <c r="Q96" i="27"/>
  <c r="M100" i="27"/>
  <c r="Q100" i="27"/>
  <c r="Y101" i="27" l="1"/>
  <c r="B30" i="27"/>
  <c r="D30" i="27" s="1"/>
  <c r="S51" i="27"/>
  <c r="W18" i="27"/>
  <c r="T98" i="27"/>
  <c r="B98" i="27" s="1"/>
  <c r="D98" i="27" s="1"/>
  <c r="X60" i="27"/>
  <c r="O17" i="27"/>
  <c r="O18" i="27"/>
  <c r="B52" i="27"/>
  <c r="D52" i="27" s="1"/>
  <c r="B83" i="27"/>
  <c r="D83" i="27" s="1"/>
  <c r="B67" i="27"/>
  <c r="D67" i="27" s="1"/>
  <c r="B66" i="27"/>
  <c r="D66" i="27" s="1"/>
  <c r="B41" i="27"/>
  <c r="D41" i="27" s="1"/>
  <c r="B25" i="27"/>
  <c r="D25" i="27" s="1"/>
  <c r="B55" i="27"/>
  <c r="D55" i="27" s="1"/>
  <c r="B90" i="27"/>
  <c r="D90" i="27" s="1"/>
  <c r="B80" i="27"/>
  <c r="D80" i="27" s="1"/>
  <c r="IQ29" i="32"/>
  <c r="IR6" i="32"/>
  <c r="IR7" i="32"/>
  <c r="AZ4" i="32"/>
  <c r="IR4" i="32"/>
  <c r="IR5" i="32" s="1"/>
  <c r="G69" i="30"/>
  <c r="F70" i="30"/>
  <c r="D70" i="30"/>
  <c r="E69" i="30"/>
  <c r="P22" i="27"/>
  <c r="P54" i="27"/>
  <c r="X54" i="27"/>
  <c r="EU54" i="27" s="1"/>
  <c r="C64" i="30"/>
  <c r="B65" i="30"/>
  <c r="IJ6" i="20"/>
  <c r="IJ7" i="20"/>
  <c r="AR4" i="20"/>
  <c r="EP83" i="27"/>
  <c r="ET83" i="27"/>
  <c r="EX83" i="27"/>
  <c r="FB83" i="27"/>
  <c r="FF83" i="27"/>
  <c r="FJ83" i="27"/>
  <c r="FN83" i="27"/>
  <c r="FR83" i="27"/>
  <c r="FV83" i="27"/>
  <c r="FZ83" i="27"/>
  <c r="GD83" i="27"/>
  <c r="GH83" i="27"/>
  <c r="GL83" i="27"/>
  <c r="GP83" i="27"/>
  <c r="GT83" i="27"/>
  <c r="GX83" i="27"/>
  <c r="HB83" i="27"/>
  <c r="HF83" i="27"/>
  <c r="HJ83" i="27"/>
  <c r="HN83" i="27"/>
  <c r="HR83" i="27"/>
  <c r="HV83" i="27"/>
  <c r="HZ83" i="27"/>
  <c r="ID83" i="27"/>
  <c r="IH83" i="27"/>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II83" i="27"/>
  <c r="EN83" i="27"/>
  <c r="EV83" i="27"/>
  <c r="FD83" i="27"/>
  <c r="FL83" i="27"/>
  <c r="FT83" i="27"/>
  <c r="GB83" i="27"/>
  <c r="GJ83" i="27"/>
  <c r="GR83" i="27"/>
  <c r="GZ83" i="27"/>
  <c r="HH83" i="27"/>
  <c r="HP83" i="27"/>
  <c r="HX83" i="27"/>
  <c r="IF83" i="27"/>
  <c r="ER83" i="27"/>
  <c r="FH83" i="27"/>
  <c r="FX83" i="27"/>
  <c r="GN83" i="27"/>
  <c r="HD83" i="27"/>
  <c r="HT83" i="27"/>
  <c r="ES83" i="27"/>
  <c r="FI83" i="27"/>
  <c r="FY83" i="27"/>
  <c r="GO83" i="27"/>
  <c r="HE83" i="27"/>
  <c r="HU83" i="27"/>
  <c r="EO83" i="27"/>
  <c r="EW83" i="27"/>
  <c r="FE83" i="27"/>
  <c r="FM83" i="27"/>
  <c r="FU83" i="27"/>
  <c r="GC83" i="27"/>
  <c r="GK83" i="27"/>
  <c r="GS83" i="27"/>
  <c r="HA83" i="27"/>
  <c r="HI83" i="27"/>
  <c r="HQ83" i="27"/>
  <c r="HY83" i="27"/>
  <c r="IG83" i="27"/>
  <c r="EZ83" i="27"/>
  <c r="FP83" i="27"/>
  <c r="GF83" i="27"/>
  <c r="GV83" i="27"/>
  <c r="HL83" i="27"/>
  <c r="IB83" i="27"/>
  <c r="FA83" i="27"/>
  <c r="FQ83" i="27"/>
  <c r="GG83" i="27"/>
  <c r="GW83" i="27"/>
  <c r="HM83" i="27"/>
  <c r="IC83" i="27"/>
  <c r="EM90" i="27"/>
  <c r="EQ90" i="27"/>
  <c r="EU90" i="27"/>
  <c r="EY90" i="27"/>
  <c r="FC90" i="27"/>
  <c r="FG90" i="27"/>
  <c r="FK90" i="27"/>
  <c r="FO90" i="27"/>
  <c r="FS90" i="27"/>
  <c r="FW90" i="27"/>
  <c r="GA90" i="27"/>
  <c r="GE90" i="27"/>
  <c r="GI90" i="27"/>
  <c r="GM90" i="27"/>
  <c r="GQ90" i="27"/>
  <c r="GU90" i="27"/>
  <c r="GY90" i="27"/>
  <c r="HC90" i="27"/>
  <c r="HG90" i="27"/>
  <c r="HK90" i="27"/>
  <c r="HO90" i="27"/>
  <c r="HS90" i="27"/>
  <c r="HW90" i="27"/>
  <c r="IA90" i="27"/>
  <c r="IE90" i="27"/>
  <c r="II90" i="27"/>
  <c r="EO90" i="27"/>
  <c r="EW90" i="27"/>
  <c r="FE90" i="27"/>
  <c r="FM90" i="27"/>
  <c r="FU90" i="27"/>
  <c r="GC90" i="27"/>
  <c r="GK90" i="27"/>
  <c r="GS90" i="27"/>
  <c r="HA90" i="27"/>
  <c r="HI90" i="27"/>
  <c r="HQ90" i="27"/>
  <c r="HY90" i="27"/>
  <c r="IG90" i="27"/>
  <c r="ET90" i="27"/>
  <c r="FB90" i="27"/>
  <c r="FJ90" i="27"/>
  <c r="FR90" i="27"/>
  <c r="FZ90" i="27"/>
  <c r="GH90" i="27"/>
  <c r="GP90" i="27"/>
  <c r="GX90" i="27"/>
  <c r="HF90" i="27"/>
  <c r="HN90" i="27"/>
  <c r="HV90" i="27"/>
  <c r="ID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S90" i="27"/>
  <c r="FA90" i="27"/>
  <c r="FI90" i="27"/>
  <c r="FQ90" i="27"/>
  <c r="FY90" i="27"/>
  <c r="GG90" i="27"/>
  <c r="GO90" i="27"/>
  <c r="GW90" i="27"/>
  <c r="HE90" i="27"/>
  <c r="HM90" i="27"/>
  <c r="HU90" i="27"/>
  <c r="IC90" i="27"/>
  <c r="EP90" i="27"/>
  <c r="EX90" i="27"/>
  <c r="FF90" i="27"/>
  <c r="FN90" i="27"/>
  <c r="FV90" i="27"/>
  <c r="GD90" i="27"/>
  <c r="GL90" i="27"/>
  <c r="GT90" i="27"/>
  <c r="HB90" i="27"/>
  <c r="HJ90" i="27"/>
  <c r="HR90" i="27"/>
  <c r="HZ90" i="27"/>
  <c r="IH90" i="27"/>
  <c r="EM54" i="27"/>
  <c r="EM89" i="27"/>
  <c r="EQ89" i="27"/>
  <c r="EU89" i="27"/>
  <c r="EY89" i="27"/>
  <c r="FC89" i="27"/>
  <c r="FG89" i="27"/>
  <c r="FK89" i="27"/>
  <c r="FO89" i="27"/>
  <c r="FS89" i="27"/>
  <c r="FW89" i="27"/>
  <c r="GA89" i="27"/>
  <c r="GE89" i="27"/>
  <c r="GI89" i="27"/>
  <c r="GM89" i="27"/>
  <c r="GQ89" i="27"/>
  <c r="GU89" i="27"/>
  <c r="GY89" i="27"/>
  <c r="HC89" i="27"/>
  <c r="HG89" i="27"/>
  <c r="HK89" i="27"/>
  <c r="HO89" i="27"/>
  <c r="HS89" i="27"/>
  <c r="HW89" i="27"/>
  <c r="IA89" i="27"/>
  <c r="IE89" i="27"/>
  <c r="II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S89" i="27"/>
  <c r="FA89" i="27"/>
  <c r="FI89" i="27"/>
  <c r="FQ89" i="27"/>
  <c r="FY89" i="27"/>
  <c r="GG89" i="27"/>
  <c r="GO89" i="27"/>
  <c r="GW89" i="27"/>
  <c r="HE89" i="27"/>
  <c r="HM89" i="27"/>
  <c r="HU89" i="27"/>
  <c r="IC89" i="27"/>
  <c r="EW89" i="27"/>
  <c r="FM89" i="27"/>
  <c r="GC89" i="27"/>
  <c r="GS89" i="27"/>
  <c r="HI89" i="27"/>
  <c r="HY89" i="27"/>
  <c r="EP89" i="27"/>
  <c r="FF89" i="27"/>
  <c r="FV89" i="27"/>
  <c r="GL89" i="27"/>
  <c r="HB89" i="27"/>
  <c r="HR89" i="27"/>
  <c r="IH89" i="27"/>
  <c r="ET89" i="27"/>
  <c r="FB89" i="27"/>
  <c r="FJ89" i="27"/>
  <c r="FR89" i="27"/>
  <c r="FZ89" i="27"/>
  <c r="GH89" i="27"/>
  <c r="GP89" i="27"/>
  <c r="GX89" i="27"/>
  <c r="HF89" i="27"/>
  <c r="HN89" i="27"/>
  <c r="HV89" i="27"/>
  <c r="ID89" i="27"/>
  <c r="EO89" i="27"/>
  <c r="FE89" i="27"/>
  <c r="FU89" i="27"/>
  <c r="GK89" i="27"/>
  <c r="HA89" i="27"/>
  <c r="HQ89" i="27"/>
  <c r="IG89" i="27"/>
  <c r="EX89" i="27"/>
  <c r="FN89" i="27"/>
  <c r="GD89" i="27"/>
  <c r="GT89" i="27"/>
  <c r="HJ89" i="27"/>
  <c r="HZ89" i="27"/>
  <c r="O89" i="27"/>
  <c r="EM80" i="27"/>
  <c r="EQ80" i="27"/>
  <c r="EU80" i="27"/>
  <c r="EY80" i="27"/>
  <c r="FC80" i="27"/>
  <c r="FG80" i="27"/>
  <c r="FK80" i="27"/>
  <c r="FO80" i="27"/>
  <c r="FS80" i="27"/>
  <c r="FW80" i="27"/>
  <c r="GA80" i="27"/>
  <c r="GE80" i="27"/>
  <c r="GI80" i="27"/>
  <c r="GM80" i="27"/>
  <c r="GQ80" i="27"/>
  <c r="GU80" i="27"/>
  <c r="GY80" i="27"/>
  <c r="HC80" i="27"/>
  <c r="HG80" i="27"/>
  <c r="HK80" i="27"/>
  <c r="HO80" i="27"/>
  <c r="HS80" i="27"/>
  <c r="HW80" i="27"/>
  <c r="IA80" i="27"/>
  <c r="IE80" i="27"/>
  <c r="II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S80" i="27"/>
  <c r="FA80" i="27"/>
  <c r="FI80" i="27"/>
  <c r="FQ80" i="27"/>
  <c r="FY80" i="27"/>
  <c r="GG80" i="27"/>
  <c r="GO80" i="27"/>
  <c r="GW80" i="27"/>
  <c r="HE80" i="27"/>
  <c r="HM80" i="27"/>
  <c r="HU80" i="27"/>
  <c r="IC80" i="27"/>
  <c r="EW80" i="27"/>
  <c r="FM80" i="27"/>
  <c r="GC80" i="27"/>
  <c r="GS80" i="27"/>
  <c r="HI80" i="27"/>
  <c r="HY80" i="27"/>
  <c r="EX80" i="27"/>
  <c r="FN80" i="27"/>
  <c r="GD80" i="27"/>
  <c r="GT80" i="27"/>
  <c r="HJ80" i="27"/>
  <c r="HZ80" i="27"/>
  <c r="ET80" i="27"/>
  <c r="FB80" i="27"/>
  <c r="FJ80" i="27"/>
  <c r="FR80" i="27"/>
  <c r="FZ80" i="27"/>
  <c r="GH80" i="27"/>
  <c r="GP80" i="27"/>
  <c r="GX80" i="27"/>
  <c r="HF80" i="27"/>
  <c r="HN80" i="27"/>
  <c r="HV80" i="27"/>
  <c r="ID80" i="27"/>
  <c r="EO80" i="27"/>
  <c r="FE80" i="27"/>
  <c r="FU80" i="27"/>
  <c r="GK80" i="27"/>
  <c r="HA80" i="27"/>
  <c r="HQ80" i="27"/>
  <c r="IG80" i="27"/>
  <c r="EP80" i="27"/>
  <c r="FF80" i="27"/>
  <c r="FV80" i="27"/>
  <c r="GL80" i="27"/>
  <c r="HB80" i="27"/>
  <c r="HR80" i="27"/>
  <c r="IH80" i="27"/>
  <c r="EM67" i="27"/>
  <c r="EQ67" i="27"/>
  <c r="EU67" i="27"/>
  <c r="EY67" i="27"/>
  <c r="FC67" i="27"/>
  <c r="FG67" i="27"/>
  <c r="FK67" i="27"/>
  <c r="FO67" i="27"/>
  <c r="FS67" i="27"/>
  <c r="FW67" i="27"/>
  <c r="GA67" i="27"/>
  <c r="GE67" i="27"/>
  <c r="GI67" i="27"/>
  <c r="GM67" i="27"/>
  <c r="GQ67" i="27"/>
  <c r="GU67" i="27"/>
  <c r="GY67" i="27"/>
  <c r="HC67" i="27"/>
  <c r="HG67" i="27"/>
  <c r="HK67" i="27"/>
  <c r="HO67" i="27"/>
  <c r="HS67" i="27"/>
  <c r="HW67" i="27"/>
  <c r="IA67" i="27"/>
  <c r="IE67" i="27"/>
  <c r="II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S67" i="27"/>
  <c r="FA67" i="27"/>
  <c r="FI67" i="27"/>
  <c r="FQ67" i="27"/>
  <c r="FY67" i="27"/>
  <c r="GG67" i="27"/>
  <c r="GO67" i="27"/>
  <c r="GW67" i="27"/>
  <c r="HE67" i="27"/>
  <c r="HM67" i="27"/>
  <c r="HU67" i="27"/>
  <c r="IC67" i="27"/>
  <c r="ET67" i="27"/>
  <c r="FB67" i="27"/>
  <c r="FJ67" i="27"/>
  <c r="FR67" i="27"/>
  <c r="FZ67" i="27"/>
  <c r="GH67" i="27"/>
  <c r="GP67" i="27"/>
  <c r="GX67" i="27"/>
  <c r="HF67" i="27"/>
  <c r="HN67" i="27"/>
  <c r="HV67" i="27"/>
  <c r="ID67" i="27"/>
  <c r="EW67" i="27"/>
  <c r="FM67" i="27"/>
  <c r="GC67" i="27"/>
  <c r="GS67" i="27"/>
  <c r="HI67" i="27"/>
  <c r="HY67" i="27"/>
  <c r="EO67" i="27"/>
  <c r="FU67" i="27"/>
  <c r="HA67" i="27"/>
  <c r="IG67" i="27"/>
  <c r="EP67" i="27"/>
  <c r="FV67" i="27"/>
  <c r="HB67" i="27"/>
  <c r="IH67" i="27"/>
  <c r="EX67" i="27"/>
  <c r="FN67" i="27"/>
  <c r="GD67" i="27"/>
  <c r="GT67" i="27"/>
  <c r="HJ67" i="27"/>
  <c r="HZ67" i="27"/>
  <c r="FE67" i="27"/>
  <c r="GK67" i="27"/>
  <c r="HQ67" i="27"/>
  <c r="FF67" i="27"/>
  <c r="GL67" i="27"/>
  <c r="HR67" i="27"/>
  <c r="EO66" i="27"/>
  <c r="ES66" i="27"/>
  <c r="EW66" i="27"/>
  <c r="FA66" i="27"/>
  <c r="FE66" i="27"/>
  <c r="FI66" i="27"/>
  <c r="FM66" i="27"/>
  <c r="FQ66" i="27"/>
  <c r="FU66" i="27"/>
  <c r="FY66" i="27"/>
  <c r="GC66" i="27"/>
  <c r="GG66" i="27"/>
  <c r="GK66" i="27"/>
  <c r="GO66" i="27"/>
  <c r="GS66" i="27"/>
  <c r="GW66" i="27"/>
  <c r="HA66" i="27"/>
  <c r="HE66" i="27"/>
  <c r="HI66" i="27"/>
  <c r="HM66" i="27"/>
  <c r="HQ66" i="27"/>
  <c r="HU66" i="27"/>
  <c r="HY66" i="27"/>
  <c r="IC66" i="27"/>
  <c r="IG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IH66" i="27"/>
  <c r="EM66" i="27"/>
  <c r="EU66" i="27"/>
  <c r="FC66" i="27"/>
  <c r="FK66" i="27"/>
  <c r="FS66" i="27"/>
  <c r="GA66" i="27"/>
  <c r="GI66" i="27"/>
  <c r="GQ66" i="27"/>
  <c r="GY66" i="27"/>
  <c r="HG66" i="27"/>
  <c r="HO66" i="27"/>
  <c r="HW66" i="27"/>
  <c r="IE66" i="27"/>
  <c r="EN66" i="27"/>
  <c r="EV66" i="27"/>
  <c r="FD66" i="27"/>
  <c r="FL66" i="27"/>
  <c r="FT66" i="27"/>
  <c r="GB66" i="27"/>
  <c r="GJ66" i="27"/>
  <c r="GR66" i="27"/>
  <c r="GZ66" i="27"/>
  <c r="HH66" i="27"/>
  <c r="HP66" i="27"/>
  <c r="HX66" i="27"/>
  <c r="IF66" i="27"/>
  <c r="EY66" i="27"/>
  <c r="FO66" i="27"/>
  <c r="GE66" i="27"/>
  <c r="GU66" i="27"/>
  <c r="HK66" i="27"/>
  <c r="IA66" i="27"/>
  <c r="FG66" i="27"/>
  <c r="GM66" i="27"/>
  <c r="HS66" i="27"/>
  <c r="ER66" i="27"/>
  <c r="FX66" i="27"/>
  <c r="HD66" i="27"/>
  <c r="EZ66" i="27"/>
  <c r="FP66" i="27"/>
  <c r="GF66" i="27"/>
  <c r="GV66" i="27"/>
  <c r="HL66" i="27"/>
  <c r="IB66" i="27"/>
  <c r="EQ66" i="27"/>
  <c r="FW66" i="27"/>
  <c r="HC66" i="27"/>
  <c r="II66" i="27"/>
  <c r="FH66" i="27"/>
  <c r="GN66" i="27"/>
  <c r="HT66" i="27"/>
  <c r="T54" i="27"/>
  <c r="W54" i="27"/>
  <c r="P21" i="27"/>
  <c r="X22" i="27"/>
  <c r="EO41" i="27"/>
  <c r="ES41" i="27"/>
  <c r="EW41" i="27"/>
  <c r="FA41" i="27"/>
  <c r="FE41" i="27"/>
  <c r="FI41" i="27"/>
  <c r="FM41" i="27"/>
  <c r="FQ41" i="27"/>
  <c r="FU41" i="27"/>
  <c r="FY41" i="27"/>
  <c r="GC41" i="27"/>
  <c r="GG41" i="27"/>
  <c r="GK41" i="27"/>
  <c r="GO41" i="27"/>
  <c r="GS41" i="27"/>
  <c r="GW41" i="27"/>
  <c r="HA41" i="27"/>
  <c r="HE41" i="27"/>
  <c r="HI41" i="27"/>
  <c r="HM41" i="27"/>
  <c r="HQ41" i="27"/>
  <c r="HU41" i="27"/>
  <c r="HY41" i="27"/>
  <c r="IC41" i="27"/>
  <c r="IG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IH41" i="27"/>
  <c r="EQ41" i="27"/>
  <c r="EY41" i="27"/>
  <c r="FG41" i="27"/>
  <c r="FO41" i="27"/>
  <c r="FW41" i="27"/>
  <c r="GE41" i="27"/>
  <c r="GM41" i="27"/>
  <c r="GU41" i="27"/>
  <c r="HC41" i="27"/>
  <c r="HK41" i="27"/>
  <c r="HS41" i="27"/>
  <c r="IA41" i="27"/>
  <c r="II41" i="27"/>
  <c r="ER41" i="27"/>
  <c r="EZ41" i="27"/>
  <c r="FH41" i="27"/>
  <c r="FP41" i="27"/>
  <c r="FX41" i="27"/>
  <c r="GF41" i="27"/>
  <c r="GN41" i="27"/>
  <c r="GV41" i="27"/>
  <c r="HD41" i="27"/>
  <c r="HL41" i="27"/>
  <c r="HT41" i="27"/>
  <c r="IB41" i="27"/>
  <c r="EU41" i="27"/>
  <c r="FK41" i="27"/>
  <c r="GA41" i="27"/>
  <c r="GQ41" i="27"/>
  <c r="HG41" i="27"/>
  <c r="HW41" i="27"/>
  <c r="EV41" i="27"/>
  <c r="FL41" i="27"/>
  <c r="GB41" i="27"/>
  <c r="GR41" i="27"/>
  <c r="HH41" i="27"/>
  <c r="HX41" i="27"/>
  <c r="FC41" i="27"/>
  <c r="GI41" i="27"/>
  <c r="HO41" i="27"/>
  <c r="EM41" i="27"/>
  <c r="GY41" i="27"/>
  <c r="FT41" i="27"/>
  <c r="IF41" i="27"/>
  <c r="FD41" i="27"/>
  <c r="GJ41" i="27"/>
  <c r="HP41" i="27"/>
  <c r="FS41" i="27"/>
  <c r="IE41" i="27"/>
  <c r="EN41" i="27"/>
  <c r="GZ41" i="27"/>
  <c r="W22" i="27"/>
  <c r="T22" i="27"/>
  <c r="U22" i="27"/>
  <c r="EP60" i="27"/>
  <c r="ET60" i="27"/>
  <c r="EX60" i="27"/>
  <c r="FB60" i="27"/>
  <c r="FF60" i="27"/>
  <c r="FJ60" i="27"/>
  <c r="FN60" i="27"/>
  <c r="FR60" i="27"/>
  <c r="FV60" i="27"/>
  <c r="FZ60" i="27"/>
  <c r="GD60" i="27"/>
  <c r="GH60" i="27"/>
  <c r="GL60" i="27"/>
  <c r="GP60" i="27"/>
  <c r="GT60" i="27"/>
  <c r="GX60" i="27"/>
  <c r="HB60" i="27"/>
  <c r="HF60" i="27"/>
  <c r="HJ60" i="27"/>
  <c r="HN60" i="27"/>
  <c r="HR60" i="27"/>
  <c r="HV60" i="27"/>
  <c r="HZ60" i="27"/>
  <c r="ID60" i="27"/>
  <c r="IH60" i="27"/>
  <c r="EM60" i="27"/>
  <c r="EQ60" i="27"/>
  <c r="EU60" i="27"/>
  <c r="EY60" i="27"/>
  <c r="FC60" i="27"/>
  <c r="FG60" i="27"/>
  <c r="FK60" i="27"/>
  <c r="FO60" i="27"/>
  <c r="FS60" i="27"/>
  <c r="FW60" i="27"/>
  <c r="GA60" i="27"/>
  <c r="GE60" i="27"/>
  <c r="GI60" i="27"/>
  <c r="GM60" i="27"/>
  <c r="GQ60" i="27"/>
  <c r="GU60" i="27"/>
  <c r="GY60" i="27"/>
  <c r="HC60" i="27"/>
  <c r="HG60" i="27"/>
  <c r="HK60" i="27"/>
  <c r="HO60" i="27"/>
  <c r="HS60" i="27"/>
  <c r="HW60" i="27"/>
  <c r="IA60" i="27"/>
  <c r="IE60" i="27"/>
  <c r="II60" i="27"/>
  <c r="EN60" i="27"/>
  <c r="EV60" i="27"/>
  <c r="FD60" i="27"/>
  <c r="FL60" i="27"/>
  <c r="FT60" i="27"/>
  <c r="GB60" i="27"/>
  <c r="GJ60" i="27"/>
  <c r="GR60" i="27"/>
  <c r="GZ60" i="27"/>
  <c r="HH60" i="27"/>
  <c r="HP60" i="27"/>
  <c r="HX60" i="27"/>
  <c r="IF60" i="27"/>
  <c r="EO60" i="27"/>
  <c r="EW60" i="27"/>
  <c r="FE60" i="27"/>
  <c r="FM60" i="27"/>
  <c r="FU60" i="27"/>
  <c r="GC60" i="27"/>
  <c r="GK60" i="27"/>
  <c r="GS60" i="27"/>
  <c r="HA60" i="27"/>
  <c r="HI60" i="27"/>
  <c r="HQ60" i="27"/>
  <c r="HY60" i="27"/>
  <c r="IG60" i="27"/>
  <c r="ER60" i="27"/>
  <c r="FH60" i="27"/>
  <c r="FX60" i="27"/>
  <c r="GN60" i="27"/>
  <c r="HD60" i="27"/>
  <c r="HT60" i="27"/>
  <c r="EZ60" i="27"/>
  <c r="GF60" i="27"/>
  <c r="HL60" i="27"/>
  <c r="FQ60" i="27"/>
  <c r="GW60" i="27"/>
  <c r="IC60" i="27"/>
  <c r="ES60" i="27"/>
  <c r="FI60" i="27"/>
  <c r="FY60" i="27"/>
  <c r="GO60" i="27"/>
  <c r="HE60" i="27"/>
  <c r="HU60" i="27"/>
  <c r="FP60" i="27"/>
  <c r="GV60" i="27"/>
  <c r="IB60" i="27"/>
  <c r="FA60" i="27"/>
  <c r="GG60" i="27"/>
  <c r="HM60" i="27"/>
  <c r="O54" i="27"/>
  <c r="Y54" i="27"/>
  <c r="EP52" i="27"/>
  <c r="ET52" i="27"/>
  <c r="EX52" i="27"/>
  <c r="FB52" i="27"/>
  <c r="FF52" i="27"/>
  <c r="FJ52" i="27"/>
  <c r="FN52" i="27"/>
  <c r="FR52" i="27"/>
  <c r="FV52" i="27"/>
  <c r="FZ52" i="27"/>
  <c r="GD52" i="27"/>
  <c r="GH52" i="27"/>
  <c r="GL52" i="27"/>
  <c r="GP52" i="27"/>
  <c r="GT52" i="27"/>
  <c r="GX52" i="27"/>
  <c r="HB52" i="27"/>
  <c r="HF52" i="27"/>
  <c r="HJ52" i="27"/>
  <c r="HN52" i="27"/>
  <c r="HR52" i="27"/>
  <c r="HV52" i="27"/>
  <c r="HZ52" i="27"/>
  <c r="ID52" i="27"/>
  <c r="IH52"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II52" i="27"/>
  <c r="ER52" i="27"/>
  <c r="EZ52" i="27"/>
  <c r="FH52" i="27"/>
  <c r="FP52" i="27"/>
  <c r="FX52" i="27"/>
  <c r="GF52" i="27"/>
  <c r="GN52" i="27"/>
  <c r="GV52" i="27"/>
  <c r="HD52" i="27"/>
  <c r="HL52" i="27"/>
  <c r="HT52" i="27"/>
  <c r="IB52" i="27"/>
  <c r="ES52" i="27"/>
  <c r="FA52" i="27"/>
  <c r="FI52" i="27"/>
  <c r="FQ52" i="27"/>
  <c r="FY52" i="27"/>
  <c r="GG52" i="27"/>
  <c r="GO52" i="27"/>
  <c r="GW52" i="27"/>
  <c r="HE52" i="27"/>
  <c r="HM52" i="27"/>
  <c r="HU52" i="27"/>
  <c r="IC52" i="27"/>
  <c r="EN52" i="27"/>
  <c r="FD52" i="27"/>
  <c r="FT52" i="27"/>
  <c r="GJ52" i="27"/>
  <c r="GZ52" i="27"/>
  <c r="HP52" i="27"/>
  <c r="IF52" i="27"/>
  <c r="FL52" i="27"/>
  <c r="GR52" i="27"/>
  <c r="HX52" i="27"/>
  <c r="FM52" i="27"/>
  <c r="GS52" i="27"/>
  <c r="HY52" i="27"/>
  <c r="EO52" i="27"/>
  <c r="FE52" i="27"/>
  <c r="FU52" i="27"/>
  <c r="GK52" i="27"/>
  <c r="HA52" i="27"/>
  <c r="HQ52" i="27"/>
  <c r="IG52" i="27"/>
  <c r="EV52" i="27"/>
  <c r="GB52" i="27"/>
  <c r="HH52" i="27"/>
  <c r="EW52" i="27"/>
  <c r="GC52" i="27"/>
  <c r="HI52" i="27"/>
  <c r="S33" i="27"/>
  <c r="O22" i="27"/>
  <c r="EM97" i="27"/>
  <c r="EQ97" i="27"/>
  <c r="EU97" i="27"/>
  <c r="EY97" i="27"/>
  <c r="FC97" i="27"/>
  <c r="FG97" i="27"/>
  <c r="FK97" i="27"/>
  <c r="FO97" i="27"/>
  <c r="FS97" i="27"/>
  <c r="FW97" i="27"/>
  <c r="GA97" i="27"/>
  <c r="GE97" i="27"/>
  <c r="GI97" i="27"/>
  <c r="GM97" i="27"/>
  <c r="GQ97" i="27"/>
  <c r="GU97" i="27"/>
  <c r="GY97" i="27"/>
  <c r="HC97" i="27"/>
  <c r="HG97" i="27"/>
  <c r="HK97" i="27"/>
  <c r="HO97" i="27"/>
  <c r="HS97" i="27"/>
  <c r="HW97" i="27"/>
  <c r="IA97" i="27"/>
  <c r="IE97" i="27"/>
  <c r="II97" i="27"/>
  <c r="EO97" i="27"/>
  <c r="EW97" i="27"/>
  <c r="FE97" i="27"/>
  <c r="FQ97" i="27"/>
  <c r="FY97" i="27"/>
  <c r="GG97" i="27"/>
  <c r="GO97" i="27"/>
  <c r="GW97" i="27"/>
  <c r="HE97" i="27"/>
  <c r="HM97" i="27"/>
  <c r="HU97" i="27"/>
  <c r="IC97" i="27"/>
  <c r="ET97" i="27"/>
  <c r="FB97" i="27"/>
  <c r="FJ97" i="27"/>
  <c r="FR97" i="27"/>
  <c r="FZ97" i="27"/>
  <c r="GH97" i="27"/>
  <c r="GP97" i="27"/>
  <c r="GX97" i="27"/>
  <c r="HF97" i="27"/>
  <c r="HN97" i="27"/>
  <c r="HV97" i="27"/>
  <c r="ID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S97" i="27"/>
  <c r="FA97" i="27"/>
  <c r="FI97" i="27"/>
  <c r="FM97" i="27"/>
  <c r="FU97" i="27"/>
  <c r="GC97" i="27"/>
  <c r="GK97" i="27"/>
  <c r="GS97" i="27"/>
  <c r="HA97" i="27"/>
  <c r="HI97" i="27"/>
  <c r="HQ97" i="27"/>
  <c r="HY97" i="27"/>
  <c r="IG97" i="27"/>
  <c r="EP97" i="27"/>
  <c r="EX97" i="27"/>
  <c r="FF97" i="27"/>
  <c r="FN97" i="27"/>
  <c r="FV97" i="27"/>
  <c r="GD97" i="27"/>
  <c r="GL97" i="27"/>
  <c r="GT97" i="27"/>
  <c r="HB97" i="27"/>
  <c r="HJ97" i="27"/>
  <c r="HR97" i="27"/>
  <c r="HZ97" i="27"/>
  <c r="IH97" i="27"/>
  <c r="EN70" i="27"/>
  <c r="ER70" i="27"/>
  <c r="EV70" i="27"/>
  <c r="EZ70" i="27"/>
  <c r="FD70" i="27"/>
  <c r="FH70" i="27"/>
  <c r="FL70" i="27"/>
  <c r="FP70" i="27"/>
  <c r="FT70" i="27"/>
  <c r="FX70" i="27"/>
  <c r="GB70" i="27"/>
  <c r="GF70" i="27"/>
  <c r="GJ70" i="27"/>
  <c r="GN70" i="27"/>
  <c r="GR70" i="27"/>
  <c r="GV70" i="27"/>
  <c r="GZ70" i="27"/>
  <c r="HD70" i="27"/>
  <c r="HH70" i="27"/>
  <c r="HL70" i="27"/>
  <c r="HP70" i="27"/>
  <c r="HT70" i="27"/>
  <c r="HX70" i="27"/>
  <c r="IB70" i="27"/>
  <c r="IF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IG70" i="27"/>
  <c r="EP70" i="27"/>
  <c r="EX70" i="27"/>
  <c r="FF70" i="27"/>
  <c r="FN70" i="27"/>
  <c r="FV70" i="27"/>
  <c r="GD70" i="27"/>
  <c r="GL70" i="27"/>
  <c r="GT70" i="27"/>
  <c r="HB70" i="27"/>
  <c r="HJ70" i="27"/>
  <c r="HR70" i="27"/>
  <c r="HZ70" i="27"/>
  <c r="IH70" i="27"/>
  <c r="EQ70" i="27"/>
  <c r="EY70" i="27"/>
  <c r="FG70" i="27"/>
  <c r="FO70" i="27"/>
  <c r="FW70" i="27"/>
  <c r="GE70" i="27"/>
  <c r="GM70" i="27"/>
  <c r="GU70" i="27"/>
  <c r="HC70" i="27"/>
  <c r="HK70" i="27"/>
  <c r="HS70" i="27"/>
  <c r="IA70" i="27"/>
  <c r="II70" i="27"/>
  <c r="ET70" i="27"/>
  <c r="FJ70" i="27"/>
  <c r="FZ70" i="27"/>
  <c r="GP70" i="27"/>
  <c r="HF70" i="27"/>
  <c r="HV70" i="27"/>
  <c r="FB70" i="27"/>
  <c r="FR70" i="27"/>
  <c r="GX70" i="27"/>
  <c r="ID70" i="27"/>
  <c r="FC70" i="27"/>
  <c r="GI70" i="27"/>
  <c r="HO70" i="27"/>
  <c r="EU70" i="27"/>
  <c r="FK70" i="27"/>
  <c r="GA70" i="27"/>
  <c r="GQ70" i="27"/>
  <c r="HG70" i="27"/>
  <c r="HW70" i="27"/>
  <c r="GH70" i="27"/>
  <c r="HN70" i="27"/>
  <c r="EM70" i="27"/>
  <c r="FS70" i="27"/>
  <c r="GY70" i="27"/>
  <c r="IE70" i="27"/>
  <c r="U54" i="27"/>
  <c r="AG54" i="27" s="1"/>
  <c r="S22" i="27"/>
  <c r="O13" i="27"/>
  <c r="P13" i="27" s="1"/>
  <c r="W13" i="27" s="1"/>
  <c r="Y33" i="27"/>
  <c r="EO25" i="27"/>
  <c r="ES25" i="27"/>
  <c r="EW25" i="27"/>
  <c r="FA25" i="27"/>
  <c r="FE25" i="27"/>
  <c r="FI25" i="27"/>
  <c r="FM25" i="27"/>
  <c r="FQ25" i="27"/>
  <c r="FU25" i="27"/>
  <c r="FY25" i="27"/>
  <c r="GC25" i="27"/>
  <c r="GG25" i="27"/>
  <c r="GK25" i="27"/>
  <c r="GO25" i="27"/>
  <c r="GS25" i="27"/>
  <c r="GW25" i="27"/>
  <c r="HA25" i="27"/>
  <c r="HE25" i="27"/>
  <c r="HI25" i="27"/>
  <c r="HM25" i="27"/>
  <c r="HQ25" i="27"/>
  <c r="HU25" i="27"/>
  <c r="HY25" i="27"/>
  <c r="IC25" i="27"/>
  <c r="IG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IH25" i="27"/>
  <c r="EM25" i="27"/>
  <c r="EU25" i="27"/>
  <c r="FC25" i="27"/>
  <c r="FK25" i="27"/>
  <c r="FS25" i="27"/>
  <c r="GA25" i="27"/>
  <c r="GI25" i="27"/>
  <c r="GQ25" i="27"/>
  <c r="GY25" i="27"/>
  <c r="HG25" i="27"/>
  <c r="HO25" i="27"/>
  <c r="HW25" i="27"/>
  <c r="IE25" i="27"/>
  <c r="EN25" i="27"/>
  <c r="EV25" i="27"/>
  <c r="FD25" i="27"/>
  <c r="FL25" i="27"/>
  <c r="FT25" i="27"/>
  <c r="GB25" i="27"/>
  <c r="GJ25" i="27"/>
  <c r="GR25" i="27"/>
  <c r="GZ25" i="27"/>
  <c r="HH25" i="27"/>
  <c r="HP25" i="27"/>
  <c r="HX25" i="27"/>
  <c r="IF25" i="27"/>
  <c r="EY25" i="27"/>
  <c r="FO25" i="27"/>
  <c r="GE25" i="27"/>
  <c r="GU25" i="27"/>
  <c r="HK25" i="27"/>
  <c r="IA25" i="27"/>
  <c r="EZ25" i="27"/>
  <c r="FP25" i="27"/>
  <c r="GF25" i="27"/>
  <c r="GV25" i="27"/>
  <c r="HL25" i="27"/>
  <c r="IB25" i="27"/>
  <c r="EQ25" i="27"/>
  <c r="FW25" i="27"/>
  <c r="HC25" i="27"/>
  <c r="II25" i="27"/>
  <c r="ER25" i="27"/>
  <c r="FX25" i="27"/>
  <c r="HD25" i="27"/>
  <c r="FG25" i="27"/>
  <c r="HS25" i="27"/>
  <c r="FH25" i="27"/>
  <c r="HT25" i="27"/>
  <c r="GM25" i="27"/>
  <c r="GN25" i="27"/>
  <c r="EP47" i="27"/>
  <c r="ET47" i="27"/>
  <c r="EX47" i="27"/>
  <c r="FB47" i="27"/>
  <c r="FF47" i="27"/>
  <c r="FJ47" i="27"/>
  <c r="FN47" i="27"/>
  <c r="FR47" i="27"/>
  <c r="FV47" i="27"/>
  <c r="FZ47" i="27"/>
  <c r="GD47" i="27"/>
  <c r="GH47" i="27"/>
  <c r="GL47" i="27"/>
  <c r="GP47" i="27"/>
  <c r="GT47" i="27"/>
  <c r="GX47" i="27"/>
  <c r="HB47" i="27"/>
  <c r="HF47" i="27"/>
  <c r="HJ47" i="27"/>
  <c r="HN47" i="27"/>
  <c r="HR47" i="27"/>
  <c r="HV47" i="27"/>
  <c r="HZ47" i="27"/>
  <c r="ID47" i="27"/>
  <c r="IH47"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II47" i="27"/>
  <c r="ER47" i="27"/>
  <c r="EZ47" i="27"/>
  <c r="FH47" i="27"/>
  <c r="FP47" i="27"/>
  <c r="FX47" i="27"/>
  <c r="GF47" i="27"/>
  <c r="GN47" i="27"/>
  <c r="GV47" i="27"/>
  <c r="HD47" i="27"/>
  <c r="HL47" i="27"/>
  <c r="HT47" i="27"/>
  <c r="IB47" i="27"/>
  <c r="ES47" i="27"/>
  <c r="FA47" i="27"/>
  <c r="FI47" i="27"/>
  <c r="FQ47" i="27"/>
  <c r="FY47" i="27"/>
  <c r="GG47" i="27"/>
  <c r="GO47" i="27"/>
  <c r="GW47" i="27"/>
  <c r="HE47" i="27"/>
  <c r="HM47" i="27"/>
  <c r="HU47" i="27"/>
  <c r="IC47" i="27"/>
  <c r="EN47" i="27"/>
  <c r="FD47" i="27"/>
  <c r="FT47" i="27"/>
  <c r="GJ47" i="27"/>
  <c r="GZ47" i="27"/>
  <c r="HP47" i="27"/>
  <c r="IF47" i="27"/>
  <c r="EV47" i="27"/>
  <c r="GB47" i="27"/>
  <c r="HH47" i="27"/>
  <c r="FM47" i="27"/>
  <c r="GS47" i="27"/>
  <c r="HY47" i="27"/>
  <c r="EO47" i="27"/>
  <c r="FE47" i="27"/>
  <c r="FU47" i="27"/>
  <c r="GK47" i="27"/>
  <c r="HA47" i="27"/>
  <c r="HQ47" i="27"/>
  <c r="IG47" i="27"/>
  <c r="FL47" i="27"/>
  <c r="GR47" i="27"/>
  <c r="HX47" i="27"/>
  <c r="EW47" i="27"/>
  <c r="GC47" i="27"/>
  <c r="HI47" i="27"/>
  <c r="AZ7" i="27"/>
  <c r="AZ10" i="27"/>
  <c r="AZ9" i="27"/>
  <c r="AX6" i="27"/>
  <c r="BA12" i="27"/>
  <c r="AX13" i="27"/>
  <c r="BA5" i="27"/>
  <c r="AZ8" i="27"/>
  <c r="AZ11" i="27"/>
  <c r="AY4" i="27"/>
  <c r="AR5" i="26"/>
  <c r="AQ6" i="26"/>
  <c r="AS13" i="26"/>
  <c r="AS9" i="26"/>
  <c r="AP11" i="26"/>
  <c r="AP7" i="26"/>
  <c r="AQ4" i="26"/>
  <c r="AQ12" i="26"/>
  <c r="AQ8" i="26"/>
  <c r="AQ10" i="26"/>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B59" i="27" s="1"/>
  <c r="D59" i="27" s="1"/>
  <c r="S78" i="27"/>
  <c r="X78" i="27"/>
  <c r="W38" i="27"/>
  <c r="S47" i="27"/>
  <c r="Y47" i="27"/>
  <c r="S37" i="27"/>
  <c r="Y37" i="27"/>
  <c r="T38" i="27"/>
  <c r="B38" i="27" s="1"/>
  <c r="D38" i="27" s="1"/>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98" i="27"/>
  <c r="AA67" i="27"/>
  <c r="W4" i="27"/>
  <c r="Y51" i="27"/>
  <c r="U51" i="27"/>
  <c r="AL51" i="27" s="1"/>
  <c r="P51" i="27"/>
  <c r="X101" i="27"/>
  <c r="W98" i="27"/>
  <c r="X98" i="27"/>
  <c r="Y98" i="27"/>
  <c r="AM80" i="27"/>
  <c r="O51" i="27"/>
  <c r="T60" i="27"/>
  <c r="P60" i="27"/>
  <c r="T17" i="27"/>
  <c r="S18" i="27"/>
  <c r="Y18" i="27"/>
  <c r="U43" i="27"/>
  <c r="AB43" i="27" s="1"/>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D18" i="27" s="1"/>
  <c r="U89" i="27"/>
  <c r="P89" i="27"/>
  <c r="AB80" i="27"/>
  <c r="X4" i="27"/>
  <c r="AD80" i="27"/>
  <c r="T4" i="27"/>
  <c r="B4" i="27" s="1"/>
  <c r="AL83" i="27"/>
  <c r="AH83" i="27"/>
  <c r="AD83" i="27"/>
  <c r="AK83" i="27"/>
  <c r="AG83" i="27"/>
  <c r="AC83" i="27"/>
  <c r="AJ83" i="27"/>
  <c r="AB83" i="27"/>
  <c r="AI83" i="27"/>
  <c r="AA83" i="27"/>
  <c r="AM83" i="27"/>
  <c r="AF83" i="27"/>
  <c r="AE83" i="27"/>
  <c r="X62" i="27"/>
  <c r="S62" i="27"/>
  <c r="U62" i="27"/>
  <c r="O62" i="27"/>
  <c r="T62" i="27"/>
  <c r="Y62" i="27"/>
  <c r="P62" i="27"/>
  <c r="W62" i="27"/>
  <c r="W49" i="27"/>
  <c r="U49" i="27"/>
  <c r="P49" i="27"/>
  <c r="Y49" i="27"/>
  <c r="T49" i="27"/>
  <c r="B49" i="27" s="1"/>
  <c r="D49" i="27" s="1"/>
  <c r="O49" i="27"/>
  <c r="X49" i="27"/>
  <c r="S49" i="27"/>
  <c r="U56" i="27"/>
  <c r="P56" i="27"/>
  <c r="W56" i="27"/>
  <c r="O56" i="27"/>
  <c r="T56" i="27"/>
  <c r="B56" i="27" s="1"/>
  <c r="D56" i="27" s="1"/>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M98" i="27"/>
  <c r="AI98" i="27"/>
  <c r="AE98" i="27"/>
  <c r="AL98" i="27"/>
  <c r="AH98" i="27"/>
  <c r="AD98" i="27"/>
  <c r="AK98" i="27"/>
  <c r="AC98" i="27"/>
  <c r="AJ98" i="27"/>
  <c r="AB98" i="27"/>
  <c r="AG98" i="27"/>
  <c r="AF98" i="27"/>
  <c r="AA80" i="27"/>
  <c r="U84" i="27"/>
  <c r="P84" i="27"/>
  <c r="Y84" i="27"/>
  <c r="T84" i="27"/>
  <c r="O84" i="27"/>
  <c r="W84" i="27"/>
  <c r="S84" i="27"/>
  <c r="X84" i="27"/>
  <c r="X82" i="27"/>
  <c r="S82" i="27"/>
  <c r="W82" i="27"/>
  <c r="P82" i="27"/>
  <c r="Y82" i="27"/>
  <c r="O82" i="27"/>
  <c r="T82" i="27"/>
  <c r="B82" i="27" s="1"/>
  <c r="D82" i="27" s="1"/>
  <c r="U82" i="27"/>
  <c r="AL80" i="27"/>
  <c r="X74" i="27"/>
  <c r="S74" i="27"/>
  <c r="T74" i="27"/>
  <c r="Y74" i="27"/>
  <c r="W74" i="27"/>
  <c r="U74" i="27"/>
  <c r="P74" i="27"/>
  <c r="O74" i="27"/>
  <c r="W57" i="27"/>
  <c r="U57" i="27"/>
  <c r="O57" i="27"/>
  <c r="T57" i="27"/>
  <c r="Y57" i="27"/>
  <c r="S57" i="27"/>
  <c r="P57" i="27"/>
  <c r="X57" i="27"/>
  <c r="W61" i="27"/>
  <c r="X61" i="27"/>
  <c r="P61" i="27"/>
  <c r="U61" i="27"/>
  <c r="O61" i="27"/>
  <c r="T61" i="27"/>
  <c r="B61" i="27" s="1"/>
  <c r="D61" i="27" s="1"/>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B93" i="27" s="1"/>
  <c r="D93" i="27" s="1"/>
  <c r="P93" i="27"/>
  <c r="Y93" i="27"/>
  <c r="W93" i="27"/>
  <c r="X50" i="27"/>
  <c r="S50" i="27"/>
  <c r="W50" i="27"/>
  <c r="U50" i="27"/>
  <c r="P50" i="27"/>
  <c r="O50" i="27"/>
  <c r="Y50" i="27"/>
  <c r="T50" i="27"/>
  <c r="B50" i="27" s="1"/>
  <c r="D50" i="27" s="1"/>
  <c r="X46" i="27"/>
  <c r="S46" i="27"/>
  <c r="W46" i="27"/>
  <c r="P46" i="27"/>
  <c r="Y46" i="27"/>
  <c r="O46" i="27"/>
  <c r="T46" i="27"/>
  <c r="U46" i="27"/>
  <c r="U8" i="27"/>
  <c r="W27" i="27"/>
  <c r="U27" i="27"/>
  <c r="P27" i="27"/>
  <c r="T27" i="27"/>
  <c r="B27" i="27" s="1"/>
  <c r="D27" i="27" s="1"/>
  <c r="O27" i="27"/>
  <c r="S27" i="27"/>
  <c r="Y27" i="27"/>
  <c r="X27" i="27"/>
  <c r="W92" i="27"/>
  <c r="X92" i="27"/>
  <c r="P92" i="27"/>
  <c r="U92" i="27"/>
  <c r="O92" i="27"/>
  <c r="S92" i="27"/>
  <c r="T92" i="27"/>
  <c r="Y92" i="27"/>
  <c r="W87" i="27"/>
  <c r="U87" i="27"/>
  <c r="P87" i="27"/>
  <c r="S87" i="27"/>
  <c r="Y87" i="27"/>
  <c r="O87" i="27"/>
  <c r="X87" i="27"/>
  <c r="T87" i="27"/>
  <c r="B87" i="27" s="1"/>
  <c r="D87" i="27" s="1"/>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B28" i="27" s="1"/>
  <c r="D28" i="27" s="1"/>
  <c r="U28" i="27"/>
  <c r="P28" i="27"/>
  <c r="X20" i="27"/>
  <c r="S20" i="27"/>
  <c r="W20" i="27"/>
  <c r="Y20" i="27"/>
  <c r="O20" i="27"/>
  <c r="T20" i="27"/>
  <c r="P20" i="27"/>
  <c r="U20" i="27"/>
  <c r="S12" i="27"/>
  <c r="O12" i="27"/>
  <c r="P12" i="27" s="1"/>
  <c r="W39" i="27"/>
  <c r="U39" i="27"/>
  <c r="P39" i="27"/>
  <c r="Y39" i="27"/>
  <c r="O39" i="27"/>
  <c r="T39" i="27"/>
  <c r="B39" i="27" s="1"/>
  <c r="D39" i="27" s="1"/>
  <c r="X39" i="27"/>
  <c r="S39" i="27"/>
  <c r="W95" i="27"/>
  <c r="U95" i="27"/>
  <c r="P95" i="27"/>
  <c r="S95" i="27"/>
  <c r="Y95" i="27"/>
  <c r="O95" i="27"/>
  <c r="X95" i="27"/>
  <c r="T95" i="27"/>
  <c r="U102" i="27"/>
  <c r="P102" i="27"/>
  <c r="Y102" i="27"/>
  <c r="T102" i="27"/>
  <c r="B102" i="27" s="1"/>
  <c r="D102" i="27" s="1"/>
  <c r="O102" i="27"/>
  <c r="X102" i="27"/>
  <c r="W102" i="27"/>
  <c r="S102" i="27"/>
  <c r="W91" i="27"/>
  <c r="U91" i="27"/>
  <c r="P91" i="27"/>
  <c r="X91" i="27"/>
  <c r="T91" i="27"/>
  <c r="Y91" i="27"/>
  <c r="S91" i="27"/>
  <c r="O91" i="27"/>
  <c r="W99" i="27"/>
  <c r="U99" i="27"/>
  <c r="P99" i="27"/>
  <c r="Y99" i="27"/>
  <c r="O99" i="27"/>
  <c r="X99" i="27"/>
  <c r="T99" i="27"/>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B81" i="27" s="1"/>
  <c r="D81" i="27" s="1"/>
  <c r="S81" i="27"/>
  <c r="X77" i="27"/>
  <c r="S77" i="27"/>
  <c r="W77" i="27"/>
  <c r="Y77" i="27"/>
  <c r="O77" i="27"/>
  <c r="U77" i="27"/>
  <c r="T77" i="27"/>
  <c r="P77" i="27"/>
  <c r="W73" i="27"/>
  <c r="U73" i="27"/>
  <c r="O73" i="27"/>
  <c r="T73" i="27"/>
  <c r="S73" i="27"/>
  <c r="P73" i="27"/>
  <c r="Y73" i="27"/>
  <c r="X73" i="27"/>
  <c r="AK80" i="27"/>
  <c r="AH80" i="27"/>
  <c r="AI80" i="27"/>
  <c r="U71" i="27"/>
  <c r="P71" i="27"/>
  <c r="Y71" i="27"/>
  <c r="T71" i="27"/>
  <c r="B71" i="27" s="1"/>
  <c r="D71" i="27" s="1"/>
  <c r="O71" i="27"/>
  <c r="W71" i="27"/>
  <c r="S71" i="27"/>
  <c r="X71" i="27"/>
  <c r="U64" i="27"/>
  <c r="P64" i="27"/>
  <c r="Y64" i="27"/>
  <c r="S64" i="27"/>
  <c r="X64" i="27"/>
  <c r="W64" i="27"/>
  <c r="O64" i="27"/>
  <c r="T64" i="27"/>
  <c r="B64" i="27" s="1"/>
  <c r="D64" i="27" s="1"/>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B23" i="27" s="1"/>
  <c r="D23" i="27" s="1"/>
  <c r="S23" i="27"/>
  <c r="X23" i="27"/>
  <c r="S7" i="27"/>
  <c r="O7" i="27"/>
  <c r="P7" i="27" s="1"/>
  <c r="U26" i="27"/>
  <c r="P26" i="27"/>
  <c r="Y26" i="27"/>
  <c r="T26" i="27"/>
  <c r="O26" i="27"/>
  <c r="X26" i="27"/>
  <c r="W26" i="27"/>
  <c r="S26" i="27"/>
  <c r="B69" i="27" l="1"/>
  <c r="D69" i="27" s="1"/>
  <c r="B99" i="27"/>
  <c r="D99" i="27" s="1"/>
  <c r="B32" i="27"/>
  <c r="D32" i="27" s="1"/>
  <c r="B62" i="27"/>
  <c r="D62" i="27" s="1"/>
  <c r="B89" i="27"/>
  <c r="D89" i="27" s="1"/>
  <c r="B26" i="27"/>
  <c r="D26" i="27" s="1"/>
  <c r="B48" i="27"/>
  <c r="D48" i="27" s="1"/>
  <c r="B65" i="27"/>
  <c r="D65" i="27" s="1"/>
  <c r="B68" i="27"/>
  <c r="D68" i="27" s="1"/>
  <c r="B73" i="27"/>
  <c r="D73" i="27" s="1"/>
  <c r="B86" i="27"/>
  <c r="D86" i="27" s="1"/>
  <c r="B103" i="27"/>
  <c r="D103" i="27" s="1"/>
  <c r="B94" i="27"/>
  <c r="D94" i="27" s="1"/>
  <c r="B85" i="27"/>
  <c r="D85" i="27" s="1"/>
  <c r="B35" i="27"/>
  <c r="D35" i="27" s="1"/>
  <c r="B91" i="27"/>
  <c r="D91" i="27" s="1"/>
  <c r="B34" i="27"/>
  <c r="D34" i="27" s="1"/>
  <c r="B15" i="27"/>
  <c r="D15" i="27" s="1"/>
  <c r="B63" i="27"/>
  <c r="D63" i="27" s="1"/>
  <c r="B84" i="27"/>
  <c r="D84" i="27" s="1"/>
  <c r="B44" i="27"/>
  <c r="D44" i="27" s="1"/>
  <c r="B78" i="27"/>
  <c r="D78" i="27" s="1"/>
  <c r="B77" i="27"/>
  <c r="D77" i="27" s="1"/>
  <c r="B72" i="27"/>
  <c r="D72" i="27" s="1"/>
  <c r="B95" i="27"/>
  <c r="D95" i="27" s="1"/>
  <c r="B20" i="27"/>
  <c r="D20" i="27" s="1"/>
  <c r="B97" i="27"/>
  <c r="D97" i="27" s="1"/>
  <c r="B22" i="27"/>
  <c r="D22" i="27" s="1"/>
  <c r="B43" i="27"/>
  <c r="D43" i="27" s="1"/>
  <c r="B16" i="27"/>
  <c r="D16" i="27" s="1"/>
  <c r="B40" i="27"/>
  <c r="D40" i="27" s="1"/>
  <c r="B58" i="27"/>
  <c r="D58" i="27" s="1"/>
  <c r="B92" i="27"/>
  <c r="D92" i="27" s="1"/>
  <c r="AB60" i="27"/>
  <c r="B60" i="27"/>
  <c r="D60" i="27" s="1"/>
  <c r="AG29" i="27"/>
  <c r="B29" i="27"/>
  <c r="D29" i="27" s="1"/>
  <c r="B47" i="27"/>
  <c r="D47" i="27" s="1"/>
  <c r="B31" i="27"/>
  <c r="D31" i="27" s="1"/>
  <c r="B75" i="27"/>
  <c r="D75" i="27" s="1"/>
  <c r="B76" i="27"/>
  <c r="D76" i="27" s="1"/>
  <c r="B79" i="27"/>
  <c r="D79" i="27" s="1"/>
  <c r="B88" i="27"/>
  <c r="D88" i="27" s="1"/>
  <c r="B42" i="27"/>
  <c r="D42" i="27" s="1"/>
  <c r="B53" i="27"/>
  <c r="D53" i="27" s="1"/>
  <c r="B19" i="27"/>
  <c r="D19" i="27" s="1"/>
  <c r="B45" i="27"/>
  <c r="D45" i="27" s="1"/>
  <c r="B46" i="27"/>
  <c r="D46" i="27" s="1"/>
  <c r="B57" i="27"/>
  <c r="D57" i="27" s="1"/>
  <c r="B36" i="27"/>
  <c r="D36" i="27" s="1"/>
  <c r="B101" i="27"/>
  <c r="D101" i="27" s="1"/>
  <c r="B33" i="27"/>
  <c r="D33" i="27" s="1"/>
  <c r="AL14" i="27"/>
  <c r="B14" i="27"/>
  <c r="D14" i="27" s="1"/>
  <c r="AL37" i="27"/>
  <c r="B37" i="27"/>
  <c r="D37" i="27" s="1"/>
  <c r="B54" i="27"/>
  <c r="D54" i="27" s="1"/>
  <c r="B51" i="27"/>
  <c r="D51" i="27" s="1"/>
  <c r="B24" i="27"/>
  <c r="D24" i="27" s="1"/>
  <c r="B100" i="27"/>
  <c r="D100" i="27" s="1"/>
  <c r="B74" i="27"/>
  <c r="D74" i="27" s="1"/>
  <c r="B96" i="27"/>
  <c r="D96" i="27" s="1"/>
  <c r="B17" i="27"/>
  <c r="D17" i="27" s="1"/>
  <c r="D4" i="27"/>
  <c r="U13" i="27"/>
  <c r="X13" i="27"/>
  <c r="Y13" i="27" s="1"/>
  <c r="EP54" i="27"/>
  <c r="IR29" i="32"/>
  <c r="IS6" i="32"/>
  <c r="IS7" i="32"/>
  <c r="BA4" i="32"/>
  <c r="IS4" i="32"/>
  <c r="IS5" i="32" s="1"/>
  <c r="HU54" i="27"/>
  <c r="FP54" i="27"/>
  <c r="GO54" i="27"/>
  <c r="FL54" i="27"/>
  <c r="EX54" i="27"/>
  <c r="EQ54" i="27"/>
  <c r="F71" i="30"/>
  <c r="G70" i="30"/>
  <c r="D71" i="30"/>
  <c r="E70" i="30"/>
  <c r="AL22" i="27"/>
  <c r="HM54" i="27"/>
  <c r="IB54" i="27"/>
  <c r="HC54" i="27"/>
  <c r="T13" i="27"/>
  <c r="GW54" i="27"/>
  <c r="HX54" i="27"/>
  <c r="GY54" i="27"/>
  <c r="FB54" i="27"/>
  <c r="HJ54" i="27"/>
  <c r="GK54" i="27"/>
  <c r="GV54" i="27"/>
  <c r="II54" i="27"/>
  <c r="FW54" i="27"/>
  <c r="HF54" i="27"/>
  <c r="HB54" i="27"/>
  <c r="GC54" i="27"/>
  <c r="GR54" i="27"/>
  <c r="IE54" i="27"/>
  <c r="FS54" i="27"/>
  <c r="HN54" i="27"/>
  <c r="HE54" i="27"/>
  <c r="FA54" i="27"/>
  <c r="GD54" i="27"/>
  <c r="HQ54" i="27"/>
  <c r="FE54" i="27"/>
  <c r="HL54" i="27"/>
  <c r="GF54" i="27"/>
  <c r="EZ54" i="27"/>
  <c r="HS54" i="27"/>
  <c r="GM54" i="27"/>
  <c r="FG54" i="27"/>
  <c r="HV54" i="27"/>
  <c r="GX54" i="27"/>
  <c r="FY54" i="27"/>
  <c r="IH54" i="27"/>
  <c r="FV54" i="27"/>
  <c r="HI54" i="27"/>
  <c r="EW54" i="27"/>
  <c r="HH54" i="27"/>
  <c r="GB54" i="27"/>
  <c r="EV54" i="27"/>
  <c r="HO54" i="27"/>
  <c r="GI54" i="27"/>
  <c r="FC54" i="27"/>
  <c r="GP54" i="27"/>
  <c r="FI54" i="27"/>
  <c r="GH54" i="27"/>
  <c r="FZ54" i="27"/>
  <c r="ES54" i="27"/>
  <c r="GG54" i="27"/>
  <c r="HZ54" i="27"/>
  <c r="GT54" i="27"/>
  <c r="FN54" i="27"/>
  <c r="IG54" i="27"/>
  <c r="HA54" i="27"/>
  <c r="FU54" i="27"/>
  <c r="EO54" i="27"/>
  <c r="HT54" i="27"/>
  <c r="HD54" i="27"/>
  <c r="GN54" i="27"/>
  <c r="FX54" i="27"/>
  <c r="FH54" i="27"/>
  <c r="ER54" i="27"/>
  <c r="IA54" i="27"/>
  <c r="HK54" i="27"/>
  <c r="GU54" i="27"/>
  <c r="GE54" i="27"/>
  <c r="FO54" i="27"/>
  <c r="EY54" i="27"/>
  <c r="FJ54" i="27"/>
  <c r="ID54" i="27"/>
  <c r="FR54" i="27"/>
  <c r="ET54" i="27"/>
  <c r="IC54" i="27"/>
  <c r="FQ54" i="27"/>
  <c r="HR54" i="27"/>
  <c r="GL54" i="27"/>
  <c r="FF54" i="27"/>
  <c r="HY54" i="27"/>
  <c r="GS54" i="27"/>
  <c r="FM54" i="27"/>
  <c r="IF54" i="27"/>
  <c r="HP54" i="27"/>
  <c r="GZ54" i="27"/>
  <c r="GJ54" i="27"/>
  <c r="FT54" i="27"/>
  <c r="FD54" i="27"/>
  <c r="EN54" i="27"/>
  <c r="HW54" i="27"/>
  <c r="HG54" i="27"/>
  <c r="GQ54" i="27"/>
  <c r="GA54" i="27"/>
  <c r="FK54"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EO68" i="27"/>
  <c r="ES68" i="27"/>
  <c r="EW68" i="27"/>
  <c r="FA68" i="27"/>
  <c r="FE68" i="27"/>
  <c r="FI68" i="27"/>
  <c r="FM68" i="27"/>
  <c r="FQ68" i="27"/>
  <c r="FU68" i="27"/>
  <c r="FY68" i="27"/>
  <c r="GC68" i="27"/>
  <c r="GG68" i="27"/>
  <c r="GK68" i="27"/>
  <c r="GO68" i="27"/>
  <c r="GS68" i="27"/>
  <c r="GW68" i="27"/>
  <c r="HA68" i="27"/>
  <c r="HE68" i="27"/>
  <c r="HI68" i="27"/>
  <c r="HM68" i="27"/>
  <c r="HQ68" i="27"/>
  <c r="HU68" i="27"/>
  <c r="HY68" i="27"/>
  <c r="IC68" i="27"/>
  <c r="IG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IH68" i="27"/>
  <c r="EQ68" i="27"/>
  <c r="EY68" i="27"/>
  <c r="FG68" i="27"/>
  <c r="FO68" i="27"/>
  <c r="FW68" i="27"/>
  <c r="GE68" i="27"/>
  <c r="GM68" i="27"/>
  <c r="GU68" i="27"/>
  <c r="HC68" i="27"/>
  <c r="HK68" i="27"/>
  <c r="HS68" i="27"/>
  <c r="IA68" i="27"/>
  <c r="II68" i="27"/>
  <c r="ER68" i="27"/>
  <c r="EZ68" i="27"/>
  <c r="FH68" i="27"/>
  <c r="FP68" i="27"/>
  <c r="FX68" i="27"/>
  <c r="GF68" i="27"/>
  <c r="GN68" i="27"/>
  <c r="GV68" i="27"/>
  <c r="HD68" i="27"/>
  <c r="HL68" i="27"/>
  <c r="HT68" i="27"/>
  <c r="IB68" i="27"/>
  <c r="EU68" i="27"/>
  <c r="FK68" i="27"/>
  <c r="GA68" i="27"/>
  <c r="GQ68" i="27"/>
  <c r="HG68" i="27"/>
  <c r="HW68" i="27"/>
  <c r="EM68" i="27"/>
  <c r="FS68" i="27"/>
  <c r="GY68" i="27"/>
  <c r="IE68" i="27"/>
  <c r="EN68" i="27"/>
  <c r="FT68" i="27"/>
  <c r="GZ68" i="27"/>
  <c r="IF68" i="27"/>
  <c r="EV68" i="27"/>
  <c r="FL68" i="27"/>
  <c r="GB68" i="27"/>
  <c r="GR68" i="27"/>
  <c r="HH68" i="27"/>
  <c r="HX68" i="27"/>
  <c r="FC68" i="27"/>
  <c r="GI68" i="27"/>
  <c r="HO68" i="27"/>
  <c r="FD68" i="27"/>
  <c r="GJ68" i="27"/>
  <c r="HP68" i="27"/>
  <c r="EN35" i="27"/>
  <c r="ER35" i="27"/>
  <c r="EV35" i="27"/>
  <c r="EZ35" i="27"/>
  <c r="FD35" i="27"/>
  <c r="FH35" i="27"/>
  <c r="FL35" i="27"/>
  <c r="FP35" i="27"/>
  <c r="FT35" i="27"/>
  <c r="FX35" i="27"/>
  <c r="GB35" i="27"/>
  <c r="GF35" i="27"/>
  <c r="GJ35" i="27"/>
  <c r="GN35" i="27"/>
  <c r="GR35" i="27"/>
  <c r="GV35" i="27"/>
  <c r="GZ35" i="27"/>
  <c r="HD35" i="27"/>
  <c r="HH35" i="27"/>
  <c r="HL35" i="27"/>
  <c r="HP35" i="27"/>
  <c r="HT35" i="27"/>
  <c r="HX35" i="27"/>
  <c r="IB35" i="27"/>
  <c r="IF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IG35" i="27"/>
  <c r="ET35" i="27"/>
  <c r="FB35" i="27"/>
  <c r="FJ35" i="27"/>
  <c r="FR35" i="27"/>
  <c r="FZ35" i="27"/>
  <c r="GH35" i="27"/>
  <c r="GP35" i="27"/>
  <c r="GX35" i="27"/>
  <c r="HF35" i="27"/>
  <c r="HN35" i="27"/>
  <c r="HV35" i="27"/>
  <c r="ID35" i="27"/>
  <c r="EM35" i="27"/>
  <c r="EU35" i="27"/>
  <c r="FC35" i="27"/>
  <c r="FK35" i="27"/>
  <c r="FS35" i="27"/>
  <c r="GA35" i="27"/>
  <c r="GI35" i="27"/>
  <c r="GQ35" i="27"/>
  <c r="GY35" i="27"/>
  <c r="HG35" i="27"/>
  <c r="HO35" i="27"/>
  <c r="HW35" i="27"/>
  <c r="IE35" i="27"/>
  <c r="EP35" i="27"/>
  <c r="FF35" i="27"/>
  <c r="FV35" i="27"/>
  <c r="GL35" i="27"/>
  <c r="HB35" i="27"/>
  <c r="HR35" i="27"/>
  <c r="IH35" i="27"/>
  <c r="EQ35" i="27"/>
  <c r="FG35" i="27"/>
  <c r="FW35" i="27"/>
  <c r="GM35" i="27"/>
  <c r="HC35" i="27"/>
  <c r="HS35" i="27"/>
  <c r="II35" i="27"/>
  <c r="FN35" i="27"/>
  <c r="GT35" i="27"/>
  <c r="HZ35" i="27"/>
  <c r="GD35" i="27"/>
  <c r="GE35" i="27"/>
  <c r="FO35" i="27"/>
  <c r="GU35" i="27"/>
  <c r="IA35" i="27"/>
  <c r="EX35" i="27"/>
  <c r="HJ35" i="27"/>
  <c r="EY35" i="27"/>
  <c r="HK35" i="27"/>
  <c r="EN57" i="27"/>
  <c r="ER57" i="27"/>
  <c r="EV57" i="27"/>
  <c r="EZ57" i="27"/>
  <c r="FD57" i="27"/>
  <c r="FH57" i="27"/>
  <c r="FL57" i="27"/>
  <c r="FP57" i="27"/>
  <c r="FT57" i="27"/>
  <c r="FX57" i="27"/>
  <c r="GB57" i="27"/>
  <c r="GF57" i="27"/>
  <c r="GJ57" i="27"/>
  <c r="GN57" i="27"/>
  <c r="GR57" i="27"/>
  <c r="GV57" i="27"/>
  <c r="GZ57" i="27"/>
  <c r="HD57" i="27"/>
  <c r="HH57" i="27"/>
  <c r="HL57" i="27"/>
  <c r="HP57" i="27"/>
  <c r="HT57" i="27"/>
  <c r="HX57" i="27"/>
  <c r="IB57" i="27"/>
  <c r="IF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IG57" i="27"/>
  <c r="EP57" i="27"/>
  <c r="EX57" i="27"/>
  <c r="FF57" i="27"/>
  <c r="FN57" i="27"/>
  <c r="FV57" i="27"/>
  <c r="GD57" i="27"/>
  <c r="GL57" i="27"/>
  <c r="GT57" i="27"/>
  <c r="HB57" i="27"/>
  <c r="HJ57" i="27"/>
  <c r="HR57" i="27"/>
  <c r="HZ57" i="27"/>
  <c r="IH57" i="27"/>
  <c r="EQ57" i="27"/>
  <c r="EY57" i="27"/>
  <c r="FG57" i="27"/>
  <c r="FO57" i="27"/>
  <c r="FW57" i="27"/>
  <c r="GE57" i="27"/>
  <c r="GM57" i="27"/>
  <c r="GU57" i="27"/>
  <c r="HC57" i="27"/>
  <c r="HK57" i="27"/>
  <c r="HS57" i="27"/>
  <c r="IA57" i="27"/>
  <c r="II57" i="27"/>
  <c r="FB57" i="27"/>
  <c r="FR57" i="27"/>
  <c r="GH57" i="27"/>
  <c r="GX57" i="27"/>
  <c r="HN57" i="27"/>
  <c r="ID57" i="27"/>
  <c r="ET57" i="27"/>
  <c r="FZ57" i="27"/>
  <c r="HF57" i="27"/>
  <c r="FK57" i="27"/>
  <c r="GQ57" i="27"/>
  <c r="HW57" i="27"/>
  <c r="EM57" i="27"/>
  <c r="FC57" i="27"/>
  <c r="FS57" i="27"/>
  <c r="GI57" i="27"/>
  <c r="GY57" i="27"/>
  <c r="HO57" i="27"/>
  <c r="IE57" i="27"/>
  <c r="FJ57" i="27"/>
  <c r="GP57" i="27"/>
  <c r="HV57" i="27"/>
  <c r="EU57" i="27"/>
  <c r="GA57" i="27"/>
  <c r="HG57" i="27"/>
  <c r="EN82" i="27"/>
  <c r="ER82" i="27"/>
  <c r="EV82" i="27"/>
  <c r="EZ82" i="27"/>
  <c r="FD82" i="27"/>
  <c r="FH82" i="27"/>
  <c r="FL82" i="27"/>
  <c r="FP82" i="27"/>
  <c r="FT82" i="27"/>
  <c r="FX82" i="27"/>
  <c r="GB82" i="27"/>
  <c r="GF82" i="27"/>
  <c r="GJ82" i="27"/>
  <c r="GN82" i="27"/>
  <c r="GR82" i="27"/>
  <c r="GV82" i="27"/>
  <c r="GZ82" i="27"/>
  <c r="HD82" i="27"/>
  <c r="HH82" i="27"/>
  <c r="HL82" i="27"/>
  <c r="HP82" i="27"/>
  <c r="HT82" i="27"/>
  <c r="HX82" i="27"/>
  <c r="IB82" i="27"/>
  <c r="IF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IG82" i="27"/>
  <c r="EP82" i="27"/>
  <c r="EX82" i="27"/>
  <c r="FF82" i="27"/>
  <c r="FN82" i="27"/>
  <c r="FV82" i="27"/>
  <c r="GD82" i="27"/>
  <c r="GL82" i="27"/>
  <c r="GT82" i="27"/>
  <c r="HB82" i="27"/>
  <c r="HJ82" i="27"/>
  <c r="HR82" i="27"/>
  <c r="HZ82" i="27"/>
  <c r="IH82" i="27"/>
  <c r="ET82" i="27"/>
  <c r="FJ82" i="27"/>
  <c r="FZ82" i="27"/>
  <c r="GP82" i="27"/>
  <c r="HF82" i="27"/>
  <c r="HV82" i="27"/>
  <c r="EU82" i="27"/>
  <c r="FK82" i="27"/>
  <c r="GA82" i="27"/>
  <c r="GQ82" i="27"/>
  <c r="HG82" i="27"/>
  <c r="HW82" i="27"/>
  <c r="EQ82" i="27"/>
  <c r="EY82" i="27"/>
  <c r="FG82" i="27"/>
  <c r="FO82" i="27"/>
  <c r="FW82" i="27"/>
  <c r="GE82" i="27"/>
  <c r="GM82" i="27"/>
  <c r="GU82" i="27"/>
  <c r="HC82" i="27"/>
  <c r="HK82" i="27"/>
  <c r="HS82" i="27"/>
  <c r="IA82" i="27"/>
  <c r="II82" i="27"/>
  <c r="FB82" i="27"/>
  <c r="FR82" i="27"/>
  <c r="GH82" i="27"/>
  <c r="GX82" i="27"/>
  <c r="HN82" i="27"/>
  <c r="ID82" i="27"/>
  <c r="EM82" i="27"/>
  <c r="FC82" i="27"/>
  <c r="FS82" i="27"/>
  <c r="GI82" i="27"/>
  <c r="GY82" i="27"/>
  <c r="HO82" i="27"/>
  <c r="IE82" i="27"/>
  <c r="EN49" i="27"/>
  <c r="ER49" i="27"/>
  <c r="EV49" i="27"/>
  <c r="EZ49" i="27"/>
  <c r="FD49" i="27"/>
  <c r="FH49" i="27"/>
  <c r="FL49" i="27"/>
  <c r="FP49" i="27"/>
  <c r="FT49" i="27"/>
  <c r="FX49" i="27"/>
  <c r="GB49" i="27"/>
  <c r="GF49" i="27"/>
  <c r="GJ49" i="27"/>
  <c r="GN49" i="27"/>
  <c r="GR49" i="27"/>
  <c r="GV49" i="27"/>
  <c r="GZ49" i="27"/>
  <c r="HD49" i="27"/>
  <c r="HH49" i="27"/>
  <c r="HL49" i="27"/>
  <c r="HP49" i="27"/>
  <c r="HT49" i="27"/>
  <c r="HX49" i="27"/>
  <c r="IB49" i="27"/>
  <c r="IF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IG49" i="27"/>
  <c r="EP49" i="27"/>
  <c r="EX49" i="27"/>
  <c r="FF49" i="27"/>
  <c r="FN49" i="27"/>
  <c r="FV49" i="27"/>
  <c r="GD49" i="27"/>
  <c r="GL49" i="27"/>
  <c r="GT49" i="27"/>
  <c r="HB49" i="27"/>
  <c r="HJ49" i="27"/>
  <c r="HR49" i="27"/>
  <c r="HZ49" i="27"/>
  <c r="IH49" i="27"/>
  <c r="EQ49" i="27"/>
  <c r="EY49" i="27"/>
  <c r="FG49" i="27"/>
  <c r="FO49" i="27"/>
  <c r="FW49" i="27"/>
  <c r="GE49" i="27"/>
  <c r="GM49" i="27"/>
  <c r="GU49" i="27"/>
  <c r="HC49" i="27"/>
  <c r="HK49" i="27"/>
  <c r="HS49" i="27"/>
  <c r="IA49" i="27"/>
  <c r="II49" i="27"/>
  <c r="ET49" i="27"/>
  <c r="FJ49" i="27"/>
  <c r="FZ49" i="27"/>
  <c r="GP49" i="27"/>
  <c r="HF49" i="27"/>
  <c r="HV49" i="27"/>
  <c r="FB49" i="27"/>
  <c r="GH49" i="27"/>
  <c r="HN49" i="27"/>
  <c r="EM49" i="27"/>
  <c r="FS49" i="27"/>
  <c r="GY49" i="27"/>
  <c r="IE49" i="27"/>
  <c r="EU49" i="27"/>
  <c r="FK49" i="27"/>
  <c r="GA49" i="27"/>
  <c r="GQ49" i="27"/>
  <c r="HG49" i="27"/>
  <c r="HW49" i="27"/>
  <c r="FR49" i="27"/>
  <c r="GX49" i="27"/>
  <c r="ID49" i="27"/>
  <c r="FC49" i="27"/>
  <c r="GI49" i="27"/>
  <c r="HO49" i="27"/>
  <c r="EM78" i="27"/>
  <c r="EQ78" i="27"/>
  <c r="EU78" i="27"/>
  <c r="EY78" i="27"/>
  <c r="FC78" i="27"/>
  <c r="FG78" i="27"/>
  <c r="FK78" i="27"/>
  <c r="FO78" i="27"/>
  <c r="FS78" i="27"/>
  <c r="FW78" i="27"/>
  <c r="GA78" i="27"/>
  <c r="GE78" i="27"/>
  <c r="GI78" i="27"/>
  <c r="GM78" i="27"/>
  <c r="GQ78" i="27"/>
  <c r="GU78" i="27"/>
  <c r="GY78" i="27"/>
  <c r="HC78" i="27"/>
  <c r="HG78" i="27"/>
  <c r="HK78" i="27"/>
  <c r="HO78" i="27"/>
  <c r="HS78" i="27"/>
  <c r="HW78" i="27"/>
  <c r="IA78" i="27"/>
  <c r="IE78" i="27"/>
  <c r="II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O78" i="27"/>
  <c r="EW78" i="27"/>
  <c r="FE78" i="27"/>
  <c r="FM78" i="27"/>
  <c r="FU78" i="27"/>
  <c r="GC78" i="27"/>
  <c r="GK78" i="27"/>
  <c r="GS78" i="27"/>
  <c r="HA78" i="27"/>
  <c r="HI78" i="27"/>
  <c r="HQ78" i="27"/>
  <c r="HY78" i="27"/>
  <c r="IG78" i="27"/>
  <c r="FA78" i="27"/>
  <c r="FQ78" i="27"/>
  <c r="GG78" i="27"/>
  <c r="GW78" i="27"/>
  <c r="HM78" i="27"/>
  <c r="IC78" i="27"/>
  <c r="ET78" i="27"/>
  <c r="FJ78" i="27"/>
  <c r="FZ78" i="27"/>
  <c r="GP78" i="27"/>
  <c r="HF78" i="27"/>
  <c r="HV78" i="27"/>
  <c r="EP78" i="27"/>
  <c r="EX78" i="27"/>
  <c r="FF78" i="27"/>
  <c r="FN78" i="27"/>
  <c r="FV78" i="27"/>
  <c r="GD78" i="27"/>
  <c r="GL78" i="27"/>
  <c r="GT78" i="27"/>
  <c r="HB78" i="27"/>
  <c r="HJ78" i="27"/>
  <c r="HR78" i="27"/>
  <c r="HZ78" i="27"/>
  <c r="IH78" i="27"/>
  <c r="ES78" i="27"/>
  <c r="FI78" i="27"/>
  <c r="FY78" i="27"/>
  <c r="GO78" i="27"/>
  <c r="HE78" i="27"/>
  <c r="HU78" i="27"/>
  <c r="FB78" i="27"/>
  <c r="FR78" i="27"/>
  <c r="GH78" i="27"/>
  <c r="GX78" i="27"/>
  <c r="HN78" i="27"/>
  <c r="ID78" i="27"/>
  <c r="EP22" i="27"/>
  <c r="ET22" i="27"/>
  <c r="EX22" i="27"/>
  <c r="FB22" i="27"/>
  <c r="FF22" i="27"/>
  <c r="FJ22" i="27"/>
  <c r="FN22" i="27"/>
  <c r="FR22" i="27"/>
  <c r="FV22" i="27"/>
  <c r="FZ22" i="27"/>
  <c r="GD22" i="27"/>
  <c r="GH22" i="27"/>
  <c r="GL22" i="27"/>
  <c r="GP22" i="27"/>
  <c r="GT22" i="27"/>
  <c r="GX22" i="27"/>
  <c r="HB22" i="27"/>
  <c r="HF22" i="27"/>
  <c r="HJ22" i="27"/>
  <c r="HN22" i="27"/>
  <c r="HR22" i="27"/>
  <c r="HV22" i="27"/>
  <c r="HZ22" i="27"/>
  <c r="ID22" i="27"/>
  <c r="IH22"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II22" i="27"/>
  <c r="ER22" i="27"/>
  <c r="EZ22" i="27"/>
  <c r="FH22" i="27"/>
  <c r="FP22" i="27"/>
  <c r="FX22" i="27"/>
  <c r="GF22" i="27"/>
  <c r="GN22" i="27"/>
  <c r="GV22" i="27"/>
  <c r="HD22" i="27"/>
  <c r="HL22" i="27"/>
  <c r="HT22" i="27"/>
  <c r="IB22" i="27"/>
  <c r="ES22" i="27"/>
  <c r="FA22" i="27"/>
  <c r="FI22" i="27"/>
  <c r="FQ22" i="27"/>
  <c r="FY22" i="27"/>
  <c r="GG22" i="27"/>
  <c r="GO22" i="27"/>
  <c r="GW22" i="27"/>
  <c r="HE22" i="27"/>
  <c r="HM22" i="27"/>
  <c r="HU22" i="27"/>
  <c r="IC22" i="27"/>
  <c r="EN22" i="27"/>
  <c r="FD22" i="27"/>
  <c r="FT22" i="27"/>
  <c r="GJ22" i="27"/>
  <c r="GZ22" i="27"/>
  <c r="HP22" i="27"/>
  <c r="IF22" i="27"/>
  <c r="EO22" i="27"/>
  <c r="FE22" i="27"/>
  <c r="FU22" i="27"/>
  <c r="GK22" i="27"/>
  <c r="HA22" i="27"/>
  <c r="HQ22" i="27"/>
  <c r="IG22" i="27"/>
  <c r="FL22" i="27"/>
  <c r="GR22" i="27"/>
  <c r="HX22" i="27"/>
  <c r="FM22" i="27"/>
  <c r="GS22" i="27"/>
  <c r="HY22" i="27"/>
  <c r="GB22" i="27"/>
  <c r="GC22" i="27"/>
  <c r="HH22" i="27"/>
  <c r="EW22" i="27"/>
  <c r="HI22" i="27"/>
  <c r="EV22" i="27"/>
  <c r="AG22" i="27"/>
  <c r="AD22" i="27"/>
  <c r="AM22" i="27"/>
  <c r="EN31" i="27"/>
  <c r="ER31" i="27"/>
  <c r="EV31" i="27"/>
  <c r="EZ31" i="27"/>
  <c r="FD31" i="27"/>
  <c r="FH31" i="27"/>
  <c r="FL31" i="27"/>
  <c r="FP31" i="27"/>
  <c r="FT31" i="27"/>
  <c r="FX31" i="27"/>
  <c r="GB31" i="27"/>
  <c r="GF31" i="27"/>
  <c r="GJ31" i="27"/>
  <c r="GN31" i="27"/>
  <c r="GR31" i="27"/>
  <c r="GV31" i="27"/>
  <c r="GZ31" i="27"/>
  <c r="HD31" i="27"/>
  <c r="HH31" i="27"/>
  <c r="HL31" i="27"/>
  <c r="HP31" i="27"/>
  <c r="HT31" i="27"/>
  <c r="HX31" i="27"/>
  <c r="IB31" i="27"/>
  <c r="IF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IG31" i="27"/>
  <c r="ET31" i="27"/>
  <c r="FB31" i="27"/>
  <c r="FJ31" i="27"/>
  <c r="FR31" i="27"/>
  <c r="FZ31" i="27"/>
  <c r="GH31" i="27"/>
  <c r="GP31" i="27"/>
  <c r="GX31" i="27"/>
  <c r="HF31" i="27"/>
  <c r="HN31" i="27"/>
  <c r="HV31" i="27"/>
  <c r="ID31" i="27"/>
  <c r="EM31" i="27"/>
  <c r="EU31" i="27"/>
  <c r="FC31" i="27"/>
  <c r="FK31" i="27"/>
  <c r="FS31" i="27"/>
  <c r="GA31" i="27"/>
  <c r="GI31" i="27"/>
  <c r="GQ31" i="27"/>
  <c r="GY31" i="27"/>
  <c r="HG31" i="27"/>
  <c r="HO31" i="27"/>
  <c r="HW31" i="27"/>
  <c r="IE31" i="27"/>
  <c r="EX31" i="27"/>
  <c r="FN31" i="27"/>
  <c r="GD31" i="27"/>
  <c r="GT31" i="27"/>
  <c r="HJ31" i="27"/>
  <c r="HZ31" i="27"/>
  <c r="EY31" i="27"/>
  <c r="FO31" i="27"/>
  <c r="GE31" i="27"/>
  <c r="GU31" i="27"/>
  <c r="HK31" i="27"/>
  <c r="IA31" i="27"/>
  <c r="FF31" i="27"/>
  <c r="GL31" i="27"/>
  <c r="HR31" i="27"/>
  <c r="FG31" i="27"/>
  <c r="GM31" i="27"/>
  <c r="HS31" i="27"/>
  <c r="EP31" i="27"/>
  <c r="HB31" i="27"/>
  <c r="FV31" i="27"/>
  <c r="II31" i="27"/>
  <c r="EQ31" i="27"/>
  <c r="HC31" i="27"/>
  <c r="IH31" i="27"/>
  <c r="FW31" i="27"/>
  <c r="EN81" i="27"/>
  <c r="ER81" i="27"/>
  <c r="EV81" i="27"/>
  <c r="EZ81" i="27"/>
  <c r="FD81" i="27"/>
  <c r="FH81" i="27"/>
  <c r="FL81" i="27"/>
  <c r="FP81" i="27"/>
  <c r="FT81" i="27"/>
  <c r="FX81" i="27"/>
  <c r="GB81" i="27"/>
  <c r="GF81" i="27"/>
  <c r="GJ81" i="27"/>
  <c r="GN81" i="27"/>
  <c r="GR81" i="27"/>
  <c r="GV81" i="27"/>
  <c r="GZ81" i="27"/>
  <c r="HD81" i="27"/>
  <c r="HH81" i="27"/>
  <c r="HL81" i="27"/>
  <c r="HP81" i="27"/>
  <c r="HT81" i="27"/>
  <c r="HX81" i="27"/>
  <c r="IB81" i="27"/>
  <c r="IF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IG81" i="27"/>
  <c r="EP81" i="27"/>
  <c r="EX81" i="27"/>
  <c r="FF81" i="27"/>
  <c r="FN81" i="27"/>
  <c r="FV81" i="27"/>
  <c r="GD81" i="27"/>
  <c r="GL81" i="27"/>
  <c r="GT81" i="27"/>
  <c r="HB81" i="27"/>
  <c r="HJ81" i="27"/>
  <c r="HR81" i="27"/>
  <c r="HZ81" i="27"/>
  <c r="IH81" i="27"/>
  <c r="FB81" i="27"/>
  <c r="FR81" i="27"/>
  <c r="GH81" i="27"/>
  <c r="GX81" i="27"/>
  <c r="HN81" i="27"/>
  <c r="ID81" i="27"/>
  <c r="EM81" i="27"/>
  <c r="FC81" i="27"/>
  <c r="FS81" i="27"/>
  <c r="GI81" i="27"/>
  <c r="GY81" i="27"/>
  <c r="HO81" i="27"/>
  <c r="IE81" i="27"/>
  <c r="EQ81" i="27"/>
  <c r="EY81" i="27"/>
  <c r="FG81" i="27"/>
  <c r="FO81" i="27"/>
  <c r="FW81" i="27"/>
  <c r="GE81" i="27"/>
  <c r="GM81" i="27"/>
  <c r="GU81" i="27"/>
  <c r="HC81" i="27"/>
  <c r="HK81" i="27"/>
  <c r="HS81" i="27"/>
  <c r="IA81" i="27"/>
  <c r="II81" i="27"/>
  <c r="ET81" i="27"/>
  <c r="FJ81" i="27"/>
  <c r="FZ81" i="27"/>
  <c r="GP81" i="27"/>
  <c r="HF81" i="27"/>
  <c r="HV81" i="27"/>
  <c r="EU81" i="27"/>
  <c r="FK81" i="27"/>
  <c r="GA81" i="27"/>
  <c r="GQ81" i="27"/>
  <c r="HG81" i="27"/>
  <c r="HW81" i="27"/>
  <c r="AE37" i="27"/>
  <c r="AK37" i="27"/>
  <c r="EO91" i="27"/>
  <c r="ES91" i="27"/>
  <c r="EW91" i="27"/>
  <c r="FA91" i="27"/>
  <c r="FE91" i="27"/>
  <c r="FI91" i="27"/>
  <c r="FM91" i="27"/>
  <c r="FQ91" i="27"/>
  <c r="FU91" i="27"/>
  <c r="FY91" i="27"/>
  <c r="GC91" i="27"/>
  <c r="GG91" i="27"/>
  <c r="GK91" i="27"/>
  <c r="GO91" i="27"/>
  <c r="GS91" i="27"/>
  <c r="GW91" i="27"/>
  <c r="HA91" i="27"/>
  <c r="HE91" i="27"/>
  <c r="HI91" i="27"/>
  <c r="HM91" i="27"/>
  <c r="HQ91" i="27"/>
  <c r="HU91" i="27"/>
  <c r="HY91" i="27"/>
  <c r="IC91" i="27"/>
  <c r="IG91" i="27"/>
  <c r="EM91" i="27"/>
  <c r="EU91" i="27"/>
  <c r="FC91" i="27"/>
  <c r="FK91" i="27"/>
  <c r="FS91" i="27"/>
  <c r="GA91" i="27"/>
  <c r="GI91" i="27"/>
  <c r="GQ91" i="27"/>
  <c r="GY91" i="27"/>
  <c r="HG91" i="27"/>
  <c r="HO91" i="27"/>
  <c r="HW91" i="27"/>
  <c r="IE91" i="27"/>
  <c r="ER91" i="27"/>
  <c r="EZ91" i="27"/>
  <c r="FH91" i="27"/>
  <c r="FP91" i="27"/>
  <c r="FX91" i="27"/>
  <c r="GF91" i="27"/>
  <c r="GN91" i="27"/>
  <c r="GV91" i="27"/>
  <c r="HD91" i="27"/>
  <c r="HL91" i="27"/>
  <c r="HT91" i="27"/>
  <c r="IB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IH91" i="27"/>
  <c r="EQ91" i="27"/>
  <c r="EY91" i="27"/>
  <c r="FG91" i="27"/>
  <c r="FO91" i="27"/>
  <c r="FW91" i="27"/>
  <c r="GE91" i="27"/>
  <c r="GM91" i="27"/>
  <c r="GU91" i="27"/>
  <c r="HC91" i="27"/>
  <c r="HK91" i="27"/>
  <c r="HS91" i="27"/>
  <c r="IA91" i="27"/>
  <c r="II91" i="27"/>
  <c r="EN91" i="27"/>
  <c r="EV91" i="27"/>
  <c r="FD91" i="27"/>
  <c r="FL91" i="27"/>
  <c r="FT91" i="27"/>
  <c r="GB91" i="27"/>
  <c r="GJ91" i="27"/>
  <c r="GR91" i="27"/>
  <c r="GZ91" i="27"/>
  <c r="HH91" i="27"/>
  <c r="HP91" i="27"/>
  <c r="HX91" i="27"/>
  <c r="IF91" i="27"/>
  <c r="AB14" i="27"/>
  <c r="AM14" i="27"/>
  <c r="EM19" i="27"/>
  <c r="EQ19" i="27"/>
  <c r="EU19" i="27"/>
  <c r="EY19" i="27"/>
  <c r="FC19" i="27"/>
  <c r="FG19" i="27"/>
  <c r="EN19" i="27"/>
  <c r="ER19" i="27"/>
  <c r="EV19" i="27"/>
  <c r="EZ19" i="27"/>
  <c r="FD19" i="27"/>
  <c r="ES19" i="27"/>
  <c r="FA19" i="27"/>
  <c r="FH19" i="27"/>
  <c r="FL19" i="27"/>
  <c r="FP19" i="27"/>
  <c r="FT19" i="27"/>
  <c r="FX19" i="27"/>
  <c r="GB19" i="27"/>
  <c r="GF19" i="27"/>
  <c r="GJ19" i="27"/>
  <c r="GN19" i="27"/>
  <c r="GR19" i="27"/>
  <c r="GV19" i="27"/>
  <c r="GZ19" i="27"/>
  <c r="HD19" i="27"/>
  <c r="HH19" i="27"/>
  <c r="HL19" i="27"/>
  <c r="HP19" i="27"/>
  <c r="HT19" i="27"/>
  <c r="HX19" i="27"/>
  <c r="IB19" i="27"/>
  <c r="IF19" i="27"/>
  <c r="ET19" i="27"/>
  <c r="FB19" i="27"/>
  <c r="FI19" i="27"/>
  <c r="FM19" i="27"/>
  <c r="FQ19" i="27"/>
  <c r="FU19" i="27"/>
  <c r="FY19" i="27"/>
  <c r="GC19" i="27"/>
  <c r="GG19" i="27"/>
  <c r="GK19" i="27"/>
  <c r="GO19" i="27"/>
  <c r="GS19" i="27"/>
  <c r="GW19" i="27"/>
  <c r="HA19" i="27"/>
  <c r="HE19" i="27"/>
  <c r="HI19" i="27"/>
  <c r="HM19" i="27"/>
  <c r="HQ19" i="27"/>
  <c r="HU19" i="27"/>
  <c r="HY19" i="27"/>
  <c r="IC19" i="27"/>
  <c r="IG19" i="27"/>
  <c r="EW19" i="27"/>
  <c r="FJ19" i="27"/>
  <c r="FR19" i="27"/>
  <c r="FZ19" i="27"/>
  <c r="GH19" i="27"/>
  <c r="GP19" i="27"/>
  <c r="GX19" i="27"/>
  <c r="HF19" i="27"/>
  <c r="HN19" i="27"/>
  <c r="HV19" i="27"/>
  <c r="ID19" i="27"/>
  <c r="EX19" i="27"/>
  <c r="FK19" i="27"/>
  <c r="FS19" i="27"/>
  <c r="GA19" i="27"/>
  <c r="GI19" i="27"/>
  <c r="GQ19" i="27"/>
  <c r="GY19" i="27"/>
  <c r="HG19" i="27"/>
  <c r="HO19" i="27"/>
  <c r="HW19" i="27"/>
  <c r="IE19" i="27"/>
  <c r="EO19" i="27"/>
  <c r="FN19" i="27"/>
  <c r="GD19" i="27"/>
  <c r="GT19" i="27"/>
  <c r="HJ19" i="27"/>
  <c r="HZ19" i="27"/>
  <c r="EP19" i="27"/>
  <c r="FO19" i="27"/>
  <c r="GE19" i="27"/>
  <c r="GU19" i="27"/>
  <c r="HK19" i="27"/>
  <c r="IA19" i="27"/>
  <c r="FE19" i="27"/>
  <c r="GL19" i="27"/>
  <c r="HR19" i="27"/>
  <c r="FF19" i="27"/>
  <c r="GM19" i="27"/>
  <c r="HS19" i="27"/>
  <c r="FV19" i="27"/>
  <c r="IH19" i="27"/>
  <c r="FW19" i="27"/>
  <c r="II19" i="27"/>
  <c r="HB19" i="27"/>
  <c r="HC19" i="27"/>
  <c r="EP45" i="27"/>
  <c r="ET45" i="27"/>
  <c r="EX45" i="27"/>
  <c r="FB45" i="27"/>
  <c r="FF45" i="27"/>
  <c r="FJ45" i="27"/>
  <c r="FN45" i="27"/>
  <c r="FR45" i="27"/>
  <c r="FV45" i="27"/>
  <c r="FZ45" i="27"/>
  <c r="GD45" i="27"/>
  <c r="GH45" i="27"/>
  <c r="GL45" i="27"/>
  <c r="GP45" i="27"/>
  <c r="GT45" i="27"/>
  <c r="GX45" i="27"/>
  <c r="HB45" i="27"/>
  <c r="HF45" i="27"/>
  <c r="HJ45" i="27"/>
  <c r="HN45" i="27"/>
  <c r="HR45" i="27"/>
  <c r="HV45" i="27"/>
  <c r="HZ45" i="27"/>
  <c r="ID45" i="27"/>
  <c r="IH45"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II45" i="27"/>
  <c r="ER45" i="27"/>
  <c r="EZ45" i="27"/>
  <c r="FH45" i="27"/>
  <c r="FP45" i="27"/>
  <c r="FX45" i="27"/>
  <c r="GF45" i="27"/>
  <c r="GN45" i="27"/>
  <c r="GV45" i="27"/>
  <c r="HD45" i="27"/>
  <c r="HL45" i="27"/>
  <c r="HT45" i="27"/>
  <c r="IB45" i="27"/>
  <c r="ES45" i="27"/>
  <c r="FA45" i="27"/>
  <c r="FI45" i="27"/>
  <c r="FQ45" i="27"/>
  <c r="FY45" i="27"/>
  <c r="GG45" i="27"/>
  <c r="GO45" i="27"/>
  <c r="GW45" i="27"/>
  <c r="HE45" i="27"/>
  <c r="HM45" i="27"/>
  <c r="HU45" i="27"/>
  <c r="IC45" i="27"/>
  <c r="EV45" i="27"/>
  <c r="FL45" i="27"/>
  <c r="GB45" i="27"/>
  <c r="GR45" i="27"/>
  <c r="HH45" i="27"/>
  <c r="HX45" i="27"/>
  <c r="EW45" i="27"/>
  <c r="FM45" i="27"/>
  <c r="GC45" i="27"/>
  <c r="GS45" i="27"/>
  <c r="HI45" i="27"/>
  <c r="HY45" i="27"/>
  <c r="FD45" i="27"/>
  <c r="GJ45" i="27"/>
  <c r="HP45" i="27"/>
  <c r="EN45" i="27"/>
  <c r="GZ45" i="27"/>
  <c r="EO45" i="27"/>
  <c r="HA45" i="27"/>
  <c r="FE45" i="27"/>
  <c r="GK45" i="27"/>
  <c r="HQ45" i="27"/>
  <c r="FT45" i="27"/>
  <c r="IF45" i="27"/>
  <c r="FU45" i="27"/>
  <c r="IG45" i="27"/>
  <c r="EO79" i="27"/>
  <c r="ES79" i="27"/>
  <c r="EW79" i="27"/>
  <c r="FA79" i="27"/>
  <c r="FE79" i="27"/>
  <c r="FI79" i="27"/>
  <c r="FM79" i="27"/>
  <c r="FQ79" i="27"/>
  <c r="FU79" i="27"/>
  <c r="FY79" i="27"/>
  <c r="GC79" i="27"/>
  <c r="GG79" i="27"/>
  <c r="GK79" i="27"/>
  <c r="GO79" i="27"/>
  <c r="GS79" i="27"/>
  <c r="GW79" i="27"/>
  <c r="HA79" i="27"/>
  <c r="HE79" i="27"/>
  <c r="HI79" i="27"/>
  <c r="HM79" i="27"/>
  <c r="HQ79" i="27"/>
  <c r="HU79" i="27"/>
  <c r="HY79" i="27"/>
  <c r="IC79" i="27"/>
  <c r="IG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IH79" i="27"/>
  <c r="EM79" i="27"/>
  <c r="EU79" i="27"/>
  <c r="FC79" i="27"/>
  <c r="FK79" i="27"/>
  <c r="FS79" i="27"/>
  <c r="GA79" i="27"/>
  <c r="GI79" i="27"/>
  <c r="GQ79" i="27"/>
  <c r="GY79" i="27"/>
  <c r="HG79" i="27"/>
  <c r="HO79" i="27"/>
  <c r="HW79" i="27"/>
  <c r="IE79" i="27"/>
  <c r="EY79" i="27"/>
  <c r="FO79" i="27"/>
  <c r="GE79" i="27"/>
  <c r="GU79" i="27"/>
  <c r="HK79" i="27"/>
  <c r="IA79" i="27"/>
  <c r="ER79" i="27"/>
  <c r="FH79" i="27"/>
  <c r="FX79" i="27"/>
  <c r="GN79" i="27"/>
  <c r="HD79" i="27"/>
  <c r="HT79" i="27"/>
  <c r="EN79" i="27"/>
  <c r="EV79" i="27"/>
  <c r="FD79" i="27"/>
  <c r="FL79" i="27"/>
  <c r="FT79" i="27"/>
  <c r="GB79" i="27"/>
  <c r="GJ79" i="27"/>
  <c r="GR79" i="27"/>
  <c r="GZ79" i="27"/>
  <c r="HH79" i="27"/>
  <c r="HP79" i="27"/>
  <c r="HX79" i="27"/>
  <c r="IF79" i="27"/>
  <c r="EQ79" i="27"/>
  <c r="FG79" i="27"/>
  <c r="FW79" i="27"/>
  <c r="GM79" i="27"/>
  <c r="HC79" i="27"/>
  <c r="HS79" i="27"/>
  <c r="II79" i="27"/>
  <c r="EZ79" i="27"/>
  <c r="FP79" i="27"/>
  <c r="GF79" i="27"/>
  <c r="GV79" i="27"/>
  <c r="HL79" i="27"/>
  <c r="IB79" i="27"/>
  <c r="EN16" i="27"/>
  <c r="ER16" i="27"/>
  <c r="EV16" i="27"/>
  <c r="EZ16" i="27"/>
  <c r="FD16" i="27"/>
  <c r="FH16" i="27"/>
  <c r="FL16" i="27"/>
  <c r="FP16" i="27"/>
  <c r="FT16" i="27"/>
  <c r="FX16" i="27"/>
  <c r="GB16" i="27"/>
  <c r="GF16" i="27"/>
  <c r="GJ16" i="27"/>
  <c r="GN16" i="27"/>
  <c r="GR16" i="27"/>
  <c r="GV16" i="27"/>
  <c r="GZ16" i="27"/>
  <c r="HD16" i="27"/>
  <c r="HH16" i="27"/>
  <c r="HL16" i="27"/>
  <c r="HP16" i="27"/>
  <c r="HT16" i="27"/>
  <c r="HX16" i="27"/>
  <c r="IB16" i="27"/>
  <c r="IF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IG16" i="27"/>
  <c r="ET16" i="27"/>
  <c r="FB16" i="27"/>
  <c r="FJ16" i="27"/>
  <c r="FR16" i="27"/>
  <c r="FZ16" i="27"/>
  <c r="GH16" i="27"/>
  <c r="GP16" i="27"/>
  <c r="GX16" i="27"/>
  <c r="HF16" i="27"/>
  <c r="HN16" i="27"/>
  <c r="HV16" i="27"/>
  <c r="ID16" i="27"/>
  <c r="EM16" i="27"/>
  <c r="EU16" i="27"/>
  <c r="FC16" i="27"/>
  <c r="FK16" i="27"/>
  <c r="FS16" i="27"/>
  <c r="GA16" i="27"/>
  <c r="GI16" i="27"/>
  <c r="GQ16" i="27"/>
  <c r="GY16" i="27"/>
  <c r="HG16" i="27"/>
  <c r="HO16" i="27"/>
  <c r="HW16" i="27"/>
  <c r="IE16" i="27"/>
  <c r="EX16" i="27"/>
  <c r="FN16" i="27"/>
  <c r="GD16" i="27"/>
  <c r="GT16" i="27"/>
  <c r="HJ16" i="27"/>
  <c r="HZ16" i="27"/>
  <c r="EY16" i="27"/>
  <c r="FO16" i="27"/>
  <c r="GE16" i="27"/>
  <c r="GU16" i="27"/>
  <c r="HK16" i="27"/>
  <c r="IA16" i="27"/>
  <c r="EP16" i="27"/>
  <c r="FV16" i="27"/>
  <c r="HB16" i="27"/>
  <c r="IH16" i="27"/>
  <c r="EQ16" i="27"/>
  <c r="FW16" i="27"/>
  <c r="HC16" i="27"/>
  <c r="II16" i="27"/>
  <c r="GL16" i="27"/>
  <c r="GM16" i="27"/>
  <c r="FF16" i="27"/>
  <c r="FG16" i="27"/>
  <c r="HR16" i="27"/>
  <c r="HS16" i="27"/>
  <c r="EN32" i="27"/>
  <c r="ER32" i="27"/>
  <c r="EV32" i="27"/>
  <c r="EZ32" i="27"/>
  <c r="FD32" i="27"/>
  <c r="FH32" i="27"/>
  <c r="FL32" i="27"/>
  <c r="FP32" i="27"/>
  <c r="FT32" i="27"/>
  <c r="FX32" i="27"/>
  <c r="GB32" i="27"/>
  <c r="GF32" i="27"/>
  <c r="GJ32" i="27"/>
  <c r="GN32" i="27"/>
  <c r="GR32" i="27"/>
  <c r="GV32" i="27"/>
  <c r="GZ32" i="27"/>
  <c r="HD32" i="27"/>
  <c r="HH32" i="27"/>
  <c r="HL32" i="27"/>
  <c r="EO32" i="27"/>
  <c r="ES32" i="27"/>
  <c r="EW32" i="27"/>
  <c r="FA32" i="27"/>
  <c r="FE32" i="27"/>
  <c r="FI32" i="27"/>
  <c r="FM32" i="27"/>
  <c r="FQ32" i="27"/>
  <c r="FU32" i="27"/>
  <c r="FY32" i="27"/>
  <c r="GC32" i="27"/>
  <c r="GG32" i="27"/>
  <c r="GK32" i="27"/>
  <c r="GO32" i="27"/>
  <c r="GS32" i="27"/>
  <c r="GW32" i="27"/>
  <c r="HA32" i="27"/>
  <c r="HE32" i="27"/>
  <c r="HI32" i="27"/>
  <c r="HM32" i="27"/>
  <c r="HQ32" i="27"/>
  <c r="ET32" i="27"/>
  <c r="FB32" i="27"/>
  <c r="FJ32" i="27"/>
  <c r="FR32" i="27"/>
  <c r="FZ32" i="27"/>
  <c r="GH32" i="27"/>
  <c r="GP32" i="27"/>
  <c r="GX32" i="27"/>
  <c r="HF32" i="27"/>
  <c r="HN32" i="27"/>
  <c r="HS32" i="27"/>
  <c r="HW32" i="27"/>
  <c r="IA32" i="27"/>
  <c r="IE32" i="27"/>
  <c r="II32" i="27"/>
  <c r="EM32" i="27"/>
  <c r="EU32" i="27"/>
  <c r="FC32" i="27"/>
  <c r="FK32" i="27"/>
  <c r="FS32" i="27"/>
  <c r="GA32" i="27"/>
  <c r="GI32" i="27"/>
  <c r="GQ32" i="27"/>
  <c r="GY32" i="27"/>
  <c r="HG32" i="27"/>
  <c r="HO32" i="27"/>
  <c r="HT32" i="27"/>
  <c r="HX32" i="27"/>
  <c r="IB32" i="27"/>
  <c r="IF32" i="27"/>
  <c r="EP32" i="27"/>
  <c r="FF32" i="27"/>
  <c r="FV32" i="27"/>
  <c r="GL32" i="27"/>
  <c r="HB32" i="27"/>
  <c r="HP32" i="27"/>
  <c r="HY32" i="27"/>
  <c r="IG32" i="27"/>
  <c r="EQ32" i="27"/>
  <c r="FG32" i="27"/>
  <c r="FW32" i="27"/>
  <c r="GM32" i="27"/>
  <c r="HC32" i="27"/>
  <c r="HR32" i="27"/>
  <c r="HZ32" i="27"/>
  <c r="IH32" i="27"/>
  <c r="EX32" i="27"/>
  <c r="GD32" i="27"/>
  <c r="HJ32" i="27"/>
  <c r="IC32" i="27"/>
  <c r="EY32" i="27"/>
  <c r="GE32" i="27"/>
  <c r="HK32" i="27"/>
  <c r="ID32" i="27"/>
  <c r="FN32" i="27"/>
  <c r="HU32" i="27"/>
  <c r="GT32" i="27"/>
  <c r="FO32" i="27"/>
  <c r="HV32" i="27"/>
  <c r="GU32" i="27"/>
  <c r="EO40" i="27"/>
  <c r="ES40" i="27"/>
  <c r="EW40" i="27"/>
  <c r="FA40" i="27"/>
  <c r="FE40" i="27"/>
  <c r="FI40" i="27"/>
  <c r="FM40" i="27"/>
  <c r="FQ40" i="27"/>
  <c r="FU40" i="27"/>
  <c r="FY40" i="27"/>
  <c r="GC40" i="27"/>
  <c r="GG40" i="27"/>
  <c r="GK40" i="27"/>
  <c r="GO40" i="27"/>
  <c r="GS40" i="27"/>
  <c r="GW40" i="27"/>
  <c r="HA40" i="27"/>
  <c r="HE40" i="27"/>
  <c r="HI40" i="27"/>
  <c r="HM40" i="27"/>
  <c r="HQ40" i="27"/>
  <c r="HU40" i="27"/>
  <c r="HY40" i="27"/>
  <c r="IC40" i="27"/>
  <c r="IG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IH40" i="27"/>
  <c r="EM40" i="27"/>
  <c r="EU40" i="27"/>
  <c r="FC40" i="27"/>
  <c r="FK40" i="27"/>
  <c r="FS40" i="27"/>
  <c r="GA40" i="27"/>
  <c r="GI40" i="27"/>
  <c r="GQ40" i="27"/>
  <c r="GY40" i="27"/>
  <c r="HG40" i="27"/>
  <c r="HO40" i="27"/>
  <c r="HW40" i="27"/>
  <c r="IE40" i="27"/>
  <c r="EN40" i="27"/>
  <c r="EV40" i="27"/>
  <c r="FD40" i="27"/>
  <c r="FL40" i="27"/>
  <c r="FT40" i="27"/>
  <c r="GB40" i="27"/>
  <c r="GJ40" i="27"/>
  <c r="GR40" i="27"/>
  <c r="GZ40" i="27"/>
  <c r="HH40" i="27"/>
  <c r="HP40" i="27"/>
  <c r="HX40" i="27"/>
  <c r="IF40" i="27"/>
  <c r="EY40" i="27"/>
  <c r="FO40" i="27"/>
  <c r="GE40" i="27"/>
  <c r="GU40" i="27"/>
  <c r="HK40" i="27"/>
  <c r="IA40" i="27"/>
  <c r="EZ40" i="27"/>
  <c r="FP40" i="27"/>
  <c r="GF40" i="27"/>
  <c r="GV40" i="27"/>
  <c r="HL40" i="27"/>
  <c r="IB40" i="27"/>
  <c r="EQ40" i="27"/>
  <c r="FW40" i="27"/>
  <c r="HC40" i="27"/>
  <c r="II40" i="27"/>
  <c r="GM40" i="27"/>
  <c r="FH40" i="27"/>
  <c r="HT40" i="27"/>
  <c r="ER40" i="27"/>
  <c r="FX40" i="27"/>
  <c r="HD40" i="27"/>
  <c r="FG40" i="27"/>
  <c r="HS40" i="27"/>
  <c r="GN40" i="27"/>
  <c r="EM27" i="27"/>
  <c r="EQ27" i="27"/>
  <c r="EU27" i="27"/>
  <c r="EY27" i="27"/>
  <c r="FC27" i="27"/>
  <c r="FG27" i="27"/>
  <c r="FK27" i="27"/>
  <c r="FO27" i="27"/>
  <c r="FS27" i="27"/>
  <c r="FW27" i="27"/>
  <c r="GA27" i="27"/>
  <c r="GE27" i="27"/>
  <c r="GI27" i="27"/>
  <c r="GM27" i="27"/>
  <c r="GQ27" i="27"/>
  <c r="GU27" i="27"/>
  <c r="GY27" i="27"/>
  <c r="HC27" i="27"/>
  <c r="HG27" i="27"/>
  <c r="HK27" i="27"/>
  <c r="HO27" i="27"/>
  <c r="HS27" i="27"/>
  <c r="HW27" i="27"/>
  <c r="IA27" i="27"/>
  <c r="IE27" i="27"/>
  <c r="II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O27" i="27"/>
  <c r="EW27" i="27"/>
  <c r="FE27" i="27"/>
  <c r="FM27" i="27"/>
  <c r="FU27" i="27"/>
  <c r="GC27" i="27"/>
  <c r="GK27" i="27"/>
  <c r="GS27" i="27"/>
  <c r="HA27" i="27"/>
  <c r="HI27" i="27"/>
  <c r="HQ27" i="27"/>
  <c r="HY27" i="27"/>
  <c r="IG27" i="27"/>
  <c r="EP27" i="27"/>
  <c r="EX27" i="27"/>
  <c r="FF27" i="27"/>
  <c r="FN27" i="27"/>
  <c r="FV27" i="27"/>
  <c r="GD27" i="27"/>
  <c r="GL27" i="27"/>
  <c r="GT27" i="27"/>
  <c r="HB27" i="27"/>
  <c r="HJ27" i="27"/>
  <c r="HR27" i="27"/>
  <c r="HZ27" i="27"/>
  <c r="IH27" i="27"/>
  <c r="ES27" i="27"/>
  <c r="FI27" i="27"/>
  <c r="FY27" i="27"/>
  <c r="GO27" i="27"/>
  <c r="HE27" i="27"/>
  <c r="HU27" i="27"/>
  <c r="ET27" i="27"/>
  <c r="FJ27" i="27"/>
  <c r="FZ27" i="27"/>
  <c r="GP27" i="27"/>
  <c r="HF27" i="27"/>
  <c r="HV27" i="27"/>
  <c r="FQ27" i="27"/>
  <c r="GW27" i="27"/>
  <c r="IC27" i="27"/>
  <c r="FR27" i="27"/>
  <c r="GX27" i="27"/>
  <c r="ID27" i="27"/>
  <c r="FA27" i="27"/>
  <c r="HM27" i="27"/>
  <c r="FB27" i="27"/>
  <c r="HN27" i="27"/>
  <c r="GH27" i="27"/>
  <c r="GG27" i="27"/>
  <c r="EO46" i="27"/>
  <c r="ES46" i="27"/>
  <c r="EW46" i="27"/>
  <c r="FA46" i="27"/>
  <c r="FE46" i="27"/>
  <c r="FI46" i="27"/>
  <c r="FM46" i="27"/>
  <c r="FQ46" i="27"/>
  <c r="FU46" i="27"/>
  <c r="FY46" i="27"/>
  <c r="GC46" i="27"/>
  <c r="GG46" i="27"/>
  <c r="GK46" i="27"/>
  <c r="GO46" i="27"/>
  <c r="GS46" i="27"/>
  <c r="GW46" i="27"/>
  <c r="HA46" i="27"/>
  <c r="HE46" i="27"/>
  <c r="HI46" i="27"/>
  <c r="HM46" i="27"/>
  <c r="HQ46" i="27"/>
  <c r="HU46" i="27"/>
  <c r="HY46" i="27"/>
  <c r="IC46" i="27"/>
  <c r="IG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IH46" i="27"/>
  <c r="EM46" i="27"/>
  <c r="EU46" i="27"/>
  <c r="FC46" i="27"/>
  <c r="FK46" i="27"/>
  <c r="FS46" i="27"/>
  <c r="GA46" i="27"/>
  <c r="GI46" i="27"/>
  <c r="GQ46" i="27"/>
  <c r="GY46" i="27"/>
  <c r="HG46" i="27"/>
  <c r="HO46" i="27"/>
  <c r="HW46" i="27"/>
  <c r="IE46" i="27"/>
  <c r="EN46" i="27"/>
  <c r="EV46" i="27"/>
  <c r="FD46" i="27"/>
  <c r="FL46" i="27"/>
  <c r="FT46" i="27"/>
  <c r="GB46" i="27"/>
  <c r="GJ46" i="27"/>
  <c r="GR46" i="27"/>
  <c r="GZ46" i="27"/>
  <c r="HH46" i="27"/>
  <c r="HP46" i="27"/>
  <c r="HX46" i="27"/>
  <c r="IF46" i="27"/>
  <c r="EY46" i="27"/>
  <c r="FO46" i="27"/>
  <c r="GE46" i="27"/>
  <c r="GU46" i="27"/>
  <c r="HK46" i="27"/>
  <c r="IA46" i="27"/>
  <c r="FG46" i="27"/>
  <c r="GM46" i="27"/>
  <c r="HS46" i="27"/>
  <c r="FH46" i="27"/>
  <c r="GN46" i="27"/>
  <c r="HT46" i="27"/>
  <c r="EZ46" i="27"/>
  <c r="FP46" i="27"/>
  <c r="GF46" i="27"/>
  <c r="GV46" i="27"/>
  <c r="HL46" i="27"/>
  <c r="IB46" i="27"/>
  <c r="EQ46" i="27"/>
  <c r="FW46" i="27"/>
  <c r="HC46" i="27"/>
  <c r="II46" i="27"/>
  <c r="ER46" i="27"/>
  <c r="FX46" i="27"/>
  <c r="HD46" i="27"/>
  <c r="EO50" i="27"/>
  <c r="ES50" i="27"/>
  <c r="EW50" i="27"/>
  <c r="FA50" i="27"/>
  <c r="FE50" i="27"/>
  <c r="FI50" i="27"/>
  <c r="FM50" i="27"/>
  <c r="FQ50" i="27"/>
  <c r="FU50" i="27"/>
  <c r="FY50" i="27"/>
  <c r="GC50" i="27"/>
  <c r="GG50" i="27"/>
  <c r="GK50" i="27"/>
  <c r="GO50" i="27"/>
  <c r="GS50" i="27"/>
  <c r="GW50" i="27"/>
  <c r="HA50" i="27"/>
  <c r="HE50" i="27"/>
  <c r="HI50" i="27"/>
  <c r="HM50" i="27"/>
  <c r="HQ50" i="27"/>
  <c r="HU50" i="27"/>
  <c r="HY50" i="27"/>
  <c r="IC50" i="27"/>
  <c r="IG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IH50" i="27"/>
  <c r="EQ50" i="27"/>
  <c r="EY50" i="27"/>
  <c r="FG50" i="27"/>
  <c r="FO50" i="27"/>
  <c r="FW50" i="27"/>
  <c r="GE50" i="27"/>
  <c r="GM50" i="27"/>
  <c r="GU50" i="27"/>
  <c r="HC50" i="27"/>
  <c r="HK50" i="27"/>
  <c r="HS50" i="27"/>
  <c r="IA50" i="27"/>
  <c r="II50" i="27"/>
  <c r="ER50" i="27"/>
  <c r="EZ50" i="27"/>
  <c r="FH50" i="27"/>
  <c r="FP50" i="27"/>
  <c r="FX50" i="27"/>
  <c r="GF50" i="27"/>
  <c r="GN50" i="27"/>
  <c r="GV50" i="27"/>
  <c r="HD50" i="27"/>
  <c r="HL50" i="27"/>
  <c r="HT50" i="27"/>
  <c r="IB50" i="27"/>
  <c r="EU50" i="27"/>
  <c r="FK50" i="27"/>
  <c r="GA50" i="27"/>
  <c r="GQ50" i="27"/>
  <c r="HG50" i="27"/>
  <c r="HW50" i="27"/>
  <c r="FC50" i="27"/>
  <c r="GI50" i="27"/>
  <c r="HO50" i="27"/>
  <c r="EN50" i="27"/>
  <c r="FT50" i="27"/>
  <c r="GZ50" i="27"/>
  <c r="IF50" i="27"/>
  <c r="EV50" i="27"/>
  <c r="FL50" i="27"/>
  <c r="GB50" i="27"/>
  <c r="GR50" i="27"/>
  <c r="HH50" i="27"/>
  <c r="HX50" i="27"/>
  <c r="EM50" i="27"/>
  <c r="FS50" i="27"/>
  <c r="GY50" i="27"/>
  <c r="IE50" i="27"/>
  <c r="FD50" i="27"/>
  <c r="GJ50" i="27"/>
  <c r="HP50" i="27"/>
  <c r="EM93" i="27"/>
  <c r="EQ93" i="27"/>
  <c r="EU93" i="27"/>
  <c r="EY93" i="27"/>
  <c r="FC93" i="27"/>
  <c r="FG93" i="27"/>
  <c r="FK93" i="27"/>
  <c r="FO93" i="27"/>
  <c r="FS93" i="27"/>
  <c r="FW93" i="27"/>
  <c r="GA93" i="27"/>
  <c r="GE93" i="27"/>
  <c r="GI93" i="27"/>
  <c r="GM93" i="27"/>
  <c r="GQ93" i="27"/>
  <c r="GU93" i="27"/>
  <c r="GY93" i="27"/>
  <c r="HC93" i="27"/>
  <c r="HG93" i="27"/>
  <c r="HK93" i="27"/>
  <c r="HO93" i="27"/>
  <c r="HS93" i="27"/>
  <c r="HW93" i="27"/>
  <c r="IA93" i="27"/>
  <c r="IE93" i="27"/>
  <c r="II93" i="27"/>
  <c r="EO93" i="27"/>
  <c r="EW93" i="27"/>
  <c r="FE93" i="27"/>
  <c r="FM93" i="27"/>
  <c r="FU93" i="27"/>
  <c r="GC93" i="27"/>
  <c r="GK93" i="27"/>
  <c r="GS93" i="27"/>
  <c r="HA93" i="27"/>
  <c r="HI93" i="27"/>
  <c r="HQ93" i="27"/>
  <c r="HY93" i="27"/>
  <c r="IG93" i="27"/>
  <c r="ET93" i="27"/>
  <c r="FB93" i="27"/>
  <c r="FJ93" i="27"/>
  <c r="FR93" i="27"/>
  <c r="FZ93" i="27"/>
  <c r="GH93" i="27"/>
  <c r="GP93" i="27"/>
  <c r="GX93" i="27"/>
  <c r="HF93" i="27"/>
  <c r="HN93" i="27"/>
  <c r="HV93" i="27"/>
  <c r="ID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S93" i="27"/>
  <c r="FA93" i="27"/>
  <c r="FI93" i="27"/>
  <c r="FQ93" i="27"/>
  <c r="FY93" i="27"/>
  <c r="GG93" i="27"/>
  <c r="GO93" i="27"/>
  <c r="GW93" i="27"/>
  <c r="HE93" i="27"/>
  <c r="HM93" i="27"/>
  <c r="HU93" i="27"/>
  <c r="IC93" i="27"/>
  <c r="EP93" i="27"/>
  <c r="EX93" i="27"/>
  <c r="FF93" i="27"/>
  <c r="FN93" i="27"/>
  <c r="FV93" i="27"/>
  <c r="GD93" i="27"/>
  <c r="GL93" i="27"/>
  <c r="GT93" i="27"/>
  <c r="HB93" i="27"/>
  <c r="HJ93" i="27"/>
  <c r="HR93" i="27"/>
  <c r="HZ93" i="27"/>
  <c r="IH93" i="27"/>
  <c r="AB54" i="27"/>
  <c r="AI54" i="27"/>
  <c r="EN84" i="27"/>
  <c r="ER84" i="27"/>
  <c r="EV84" i="27"/>
  <c r="EZ84" i="27"/>
  <c r="FD84" i="27"/>
  <c r="FH84" i="27"/>
  <c r="FL84" i="27"/>
  <c r="FP84" i="27"/>
  <c r="FT84" i="27"/>
  <c r="FX84" i="27"/>
  <c r="GB84" i="27"/>
  <c r="GF84" i="27"/>
  <c r="GJ84" i="27"/>
  <c r="GN84" i="27"/>
  <c r="GR84" i="27"/>
  <c r="GV84" i="27"/>
  <c r="GZ84" i="27"/>
  <c r="HD84" i="27"/>
  <c r="HH84" i="27"/>
  <c r="HL84" i="27"/>
  <c r="HP84" i="27"/>
  <c r="HT84" i="27"/>
  <c r="HX84" i="27"/>
  <c r="IB84" i="27"/>
  <c r="IF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IG84" i="27"/>
  <c r="EP84" i="27"/>
  <c r="EX84" i="27"/>
  <c r="FF84" i="27"/>
  <c r="FN84" i="27"/>
  <c r="FV84" i="27"/>
  <c r="GD84" i="27"/>
  <c r="GL84" i="27"/>
  <c r="GT84" i="27"/>
  <c r="HB84" i="27"/>
  <c r="HJ84" i="27"/>
  <c r="HR84" i="27"/>
  <c r="HZ84" i="27"/>
  <c r="IH84" i="27"/>
  <c r="FB84" i="27"/>
  <c r="FR84" i="27"/>
  <c r="GH84" i="27"/>
  <c r="GX84" i="27"/>
  <c r="HN84" i="27"/>
  <c r="ID84" i="27"/>
  <c r="EM84" i="27"/>
  <c r="FC84" i="27"/>
  <c r="FS84" i="27"/>
  <c r="GI84" i="27"/>
  <c r="GY84" i="27"/>
  <c r="HO84" i="27"/>
  <c r="IE84" i="27"/>
  <c r="EQ84" i="27"/>
  <c r="EY84" i="27"/>
  <c r="FG84" i="27"/>
  <c r="FO84" i="27"/>
  <c r="FW84" i="27"/>
  <c r="GE84" i="27"/>
  <c r="GM84" i="27"/>
  <c r="GU84" i="27"/>
  <c r="HC84" i="27"/>
  <c r="HK84" i="27"/>
  <c r="HS84" i="27"/>
  <c r="IA84" i="27"/>
  <c r="II84" i="27"/>
  <c r="ET84" i="27"/>
  <c r="FJ84" i="27"/>
  <c r="FZ84" i="27"/>
  <c r="GP84" i="27"/>
  <c r="HF84" i="27"/>
  <c r="HV84" i="27"/>
  <c r="EU84" i="27"/>
  <c r="FK84" i="27"/>
  <c r="GA84" i="27"/>
  <c r="GQ84" i="27"/>
  <c r="HG84" i="27"/>
  <c r="HW84" i="27"/>
  <c r="EP96" i="27"/>
  <c r="ET96" i="27"/>
  <c r="EX96" i="27"/>
  <c r="FB96" i="27"/>
  <c r="FF96" i="27"/>
  <c r="FJ96" i="27"/>
  <c r="FN96" i="27"/>
  <c r="FR96" i="27"/>
  <c r="FV96" i="27"/>
  <c r="FZ96" i="27"/>
  <c r="GD96" i="27"/>
  <c r="GH96" i="27"/>
  <c r="GL96" i="27"/>
  <c r="GP96" i="27"/>
  <c r="GT96" i="27"/>
  <c r="GX96" i="27"/>
  <c r="HB96" i="27"/>
  <c r="HF96" i="27"/>
  <c r="HJ96" i="27"/>
  <c r="HN96" i="27"/>
  <c r="HR96" i="27"/>
  <c r="HV96" i="27"/>
  <c r="HZ96" i="27"/>
  <c r="ID96" i="27"/>
  <c r="IH96" i="27"/>
  <c r="EN96" i="27"/>
  <c r="EV96" i="27"/>
  <c r="FD96" i="27"/>
  <c r="FL96" i="27"/>
  <c r="FT96" i="27"/>
  <c r="GB96" i="27"/>
  <c r="GJ96" i="27"/>
  <c r="GR96" i="27"/>
  <c r="GZ96" i="27"/>
  <c r="HH96" i="27"/>
  <c r="HP96" i="27"/>
  <c r="HX96" i="27"/>
  <c r="IF96" i="27"/>
  <c r="EO96" i="27"/>
  <c r="EW96" i="27"/>
  <c r="FE96" i="27"/>
  <c r="FM96" i="27"/>
  <c r="FU96" i="27"/>
  <c r="GC96" i="27"/>
  <c r="GK96" i="27"/>
  <c r="GS96" i="27"/>
  <c r="HA96" i="27"/>
  <c r="HI96" i="27"/>
  <c r="HQ96" i="27"/>
  <c r="HY96" i="27"/>
  <c r="IG96"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II96" i="27"/>
  <c r="ER96" i="27"/>
  <c r="EZ96" i="27"/>
  <c r="FH96" i="27"/>
  <c r="FP96" i="27"/>
  <c r="FX96" i="27"/>
  <c r="GF96" i="27"/>
  <c r="GN96" i="27"/>
  <c r="GV96" i="27"/>
  <c r="HD96" i="27"/>
  <c r="HL96" i="27"/>
  <c r="HT96" i="27"/>
  <c r="IB96" i="27"/>
  <c r="ES96" i="27"/>
  <c r="FA96" i="27"/>
  <c r="FI96" i="27"/>
  <c r="FQ96" i="27"/>
  <c r="FY96" i="27"/>
  <c r="GG96" i="27"/>
  <c r="GO96" i="27"/>
  <c r="GW96" i="27"/>
  <c r="HE96" i="27"/>
  <c r="HM96" i="27"/>
  <c r="HU96" i="27"/>
  <c r="IC96" i="27"/>
  <c r="EO36" i="27"/>
  <c r="ES36" i="27"/>
  <c r="EW36" i="27"/>
  <c r="FA36" i="27"/>
  <c r="FE36" i="27"/>
  <c r="FI36" i="27"/>
  <c r="FM36" i="27"/>
  <c r="FQ36" i="27"/>
  <c r="FU36" i="27"/>
  <c r="FY36" i="27"/>
  <c r="GC36" i="27"/>
  <c r="GG36" i="27"/>
  <c r="GK36" i="27"/>
  <c r="GO36" i="27"/>
  <c r="GS36" i="27"/>
  <c r="GW36" i="27"/>
  <c r="HA36" i="27"/>
  <c r="HE36" i="27"/>
  <c r="HI36" i="27"/>
  <c r="HM36" i="27"/>
  <c r="HQ36" i="27"/>
  <c r="HU36" i="27"/>
  <c r="HY36" i="27"/>
  <c r="IC36" i="27"/>
  <c r="IG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IH36" i="27"/>
  <c r="EQ36" i="27"/>
  <c r="EY36" i="27"/>
  <c r="FG36" i="27"/>
  <c r="FO36" i="27"/>
  <c r="FW36" i="27"/>
  <c r="GE36" i="27"/>
  <c r="GM36" i="27"/>
  <c r="GU36" i="27"/>
  <c r="HC36" i="27"/>
  <c r="HK36" i="27"/>
  <c r="HS36" i="27"/>
  <c r="IA36" i="27"/>
  <c r="II36" i="27"/>
  <c r="ER36" i="27"/>
  <c r="EZ36" i="27"/>
  <c r="FH36" i="27"/>
  <c r="FP36" i="27"/>
  <c r="FX36" i="27"/>
  <c r="GF36" i="27"/>
  <c r="GN36" i="27"/>
  <c r="GV36" i="27"/>
  <c r="HD36" i="27"/>
  <c r="HL36" i="27"/>
  <c r="HT36" i="27"/>
  <c r="IB36" i="27"/>
  <c r="EU36" i="27"/>
  <c r="FK36" i="27"/>
  <c r="GA36" i="27"/>
  <c r="GQ36" i="27"/>
  <c r="HG36" i="27"/>
  <c r="HW36" i="27"/>
  <c r="EV36" i="27"/>
  <c r="FL36" i="27"/>
  <c r="GB36" i="27"/>
  <c r="GR36" i="27"/>
  <c r="HH36" i="27"/>
  <c r="HX36" i="27"/>
  <c r="EM36" i="27"/>
  <c r="FS36" i="27"/>
  <c r="GY36" i="27"/>
  <c r="IE36" i="27"/>
  <c r="GI36" i="27"/>
  <c r="GJ36" i="27"/>
  <c r="EN36" i="27"/>
  <c r="FT36" i="27"/>
  <c r="GZ36" i="27"/>
  <c r="IF36" i="27"/>
  <c r="FC36" i="27"/>
  <c r="HO36" i="27"/>
  <c r="FD36" i="27"/>
  <c r="HP36" i="27"/>
  <c r="EP18" i="27"/>
  <c r="ET18" i="27"/>
  <c r="EX18" i="27"/>
  <c r="FB18" i="27"/>
  <c r="FF18" i="27"/>
  <c r="FJ18" i="27"/>
  <c r="FN18" i="27"/>
  <c r="FR18" i="27"/>
  <c r="FV18" i="27"/>
  <c r="FZ18" i="27"/>
  <c r="GD18" i="27"/>
  <c r="GH18" i="27"/>
  <c r="GL18" i="27"/>
  <c r="GP18" i="27"/>
  <c r="GT18" i="27"/>
  <c r="GX18" i="27"/>
  <c r="HB18" i="27"/>
  <c r="HF18" i="27"/>
  <c r="HJ18" i="27"/>
  <c r="HN18" i="27"/>
  <c r="HR18" i="27"/>
  <c r="HV18" i="27"/>
  <c r="HZ18" i="27"/>
  <c r="ID18" i="27"/>
  <c r="IH18"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II18" i="27"/>
  <c r="ER18" i="27"/>
  <c r="EZ18" i="27"/>
  <c r="FH18" i="27"/>
  <c r="FP18" i="27"/>
  <c r="FX18" i="27"/>
  <c r="GF18" i="27"/>
  <c r="GN18" i="27"/>
  <c r="GV18" i="27"/>
  <c r="HD18" i="27"/>
  <c r="HL18" i="27"/>
  <c r="HT18" i="27"/>
  <c r="IB18" i="27"/>
  <c r="ES18" i="27"/>
  <c r="FA18" i="27"/>
  <c r="FI18" i="27"/>
  <c r="FQ18" i="27"/>
  <c r="FY18" i="27"/>
  <c r="GG18" i="27"/>
  <c r="GO18" i="27"/>
  <c r="GW18" i="27"/>
  <c r="HE18" i="27"/>
  <c r="HM18" i="27"/>
  <c r="HU18" i="27"/>
  <c r="IC18" i="27"/>
  <c r="EV18" i="27"/>
  <c r="FL18" i="27"/>
  <c r="GB18" i="27"/>
  <c r="GR18" i="27"/>
  <c r="HH18" i="27"/>
  <c r="HX18" i="27"/>
  <c r="EW18" i="27"/>
  <c r="FM18" i="27"/>
  <c r="GC18" i="27"/>
  <c r="GS18" i="27"/>
  <c r="HI18" i="27"/>
  <c r="HY18" i="27"/>
  <c r="EN18" i="27"/>
  <c r="FT18" i="27"/>
  <c r="GZ18" i="27"/>
  <c r="IF18" i="27"/>
  <c r="EO18" i="27"/>
  <c r="FU18" i="27"/>
  <c r="HA18" i="27"/>
  <c r="IG18" i="27"/>
  <c r="GJ18" i="27"/>
  <c r="GK18" i="27"/>
  <c r="HP18" i="27"/>
  <c r="HQ18" i="27"/>
  <c r="FD18" i="27"/>
  <c r="FE18" i="27"/>
  <c r="EN101" i="27"/>
  <c r="ER101" i="27"/>
  <c r="EV101" i="27"/>
  <c r="EZ101" i="27"/>
  <c r="FD101" i="27"/>
  <c r="FH101" i="27"/>
  <c r="FL101" i="27"/>
  <c r="FP101" i="27"/>
  <c r="FT101" i="27"/>
  <c r="FX101" i="27"/>
  <c r="GB101" i="27"/>
  <c r="GF101" i="27"/>
  <c r="GJ101" i="27"/>
  <c r="GN101" i="27"/>
  <c r="GR101" i="27"/>
  <c r="GV101" i="27"/>
  <c r="GZ101" i="27"/>
  <c r="HD101" i="27"/>
  <c r="HH101" i="27"/>
  <c r="HL101" i="27"/>
  <c r="HP101" i="27"/>
  <c r="HT101" i="27"/>
  <c r="HX101" i="27"/>
  <c r="IB101" i="27"/>
  <c r="IF101" i="27"/>
  <c r="ET101" i="27"/>
  <c r="FB101" i="27"/>
  <c r="FJ101" i="27"/>
  <c r="FR101" i="27"/>
  <c r="FZ101" i="27"/>
  <c r="GH101" i="27"/>
  <c r="GP101" i="27"/>
  <c r="GX101" i="27"/>
  <c r="HF101" i="27"/>
  <c r="HN101" i="27"/>
  <c r="HV101" i="27"/>
  <c r="ID101" i="27"/>
  <c r="EQ101" i="27"/>
  <c r="EY101" i="27"/>
  <c r="FG101" i="27"/>
  <c r="FO101" i="27"/>
  <c r="FW101" i="27"/>
  <c r="GE101" i="27"/>
  <c r="GM101" i="27"/>
  <c r="GU101" i="27"/>
  <c r="HC101" i="27"/>
  <c r="HK101" i="27"/>
  <c r="HS101" i="27"/>
  <c r="IA101" i="27"/>
  <c r="II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IG101" i="27"/>
  <c r="EP101" i="27"/>
  <c r="EX101" i="27"/>
  <c r="FF101" i="27"/>
  <c r="FN101" i="27"/>
  <c r="FV101" i="27"/>
  <c r="GD101" i="27"/>
  <c r="GL101" i="27"/>
  <c r="GT101" i="27"/>
  <c r="HB101" i="27"/>
  <c r="HJ101" i="27"/>
  <c r="HR101" i="27"/>
  <c r="HZ101" i="27"/>
  <c r="IH101" i="27"/>
  <c r="EM101" i="27"/>
  <c r="EU101" i="27"/>
  <c r="FC101" i="27"/>
  <c r="FK101" i="27"/>
  <c r="FS101" i="27"/>
  <c r="GA101" i="27"/>
  <c r="GI101" i="27"/>
  <c r="GQ101" i="27"/>
  <c r="GY101" i="27"/>
  <c r="HG101" i="27"/>
  <c r="HO101" i="27"/>
  <c r="HW101" i="27"/>
  <c r="IE101" i="27"/>
  <c r="EP21" i="27"/>
  <c r="ET21" i="27"/>
  <c r="EX21" i="27"/>
  <c r="FB21" i="27"/>
  <c r="FF21" i="27"/>
  <c r="FJ21" i="27"/>
  <c r="FN21" i="27"/>
  <c r="FR21" i="27"/>
  <c r="FV21" i="27"/>
  <c r="FZ21" i="27"/>
  <c r="GD21" i="27"/>
  <c r="GH21" i="27"/>
  <c r="GL21" i="27"/>
  <c r="GP21" i="27"/>
  <c r="GT21" i="27"/>
  <c r="GX21" i="27"/>
  <c r="HB21" i="27"/>
  <c r="HF21" i="27"/>
  <c r="HJ21" i="27"/>
  <c r="HN21" i="27"/>
  <c r="HR21" i="27"/>
  <c r="HV21" i="27"/>
  <c r="HZ21" i="27"/>
  <c r="ID21" i="27"/>
  <c r="IH2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II21" i="27"/>
  <c r="ER21" i="27"/>
  <c r="EZ21" i="27"/>
  <c r="FH21" i="27"/>
  <c r="FP21" i="27"/>
  <c r="FX21" i="27"/>
  <c r="GF21" i="27"/>
  <c r="GN21" i="27"/>
  <c r="GV21" i="27"/>
  <c r="HD21" i="27"/>
  <c r="HL21" i="27"/>
  <c r="HT21" i="27"/>
  <c r="IB21" i="27"/>
  <c r="ES21" i="27"/>
  <c r="FA21" i="27"/>
  <c r="FI21" i="27"/>
  <c r="FQ21" i="27"/>
  <c r="FY21" i="27"/>
  <c r="GG21" i="27"/>
  <c r="GO21" i="27"/>
  <c r="GW21" i="27"/>
  <c r="HE21" i="27"/>
  <c r="HM21" i="27"/>
  <c r="HU21" i="27"/>
  <c r="IC21" i="27"/>
  <c r="EN21" i="27"/>
  <c r="FD21" i="27"/>
  <c r="FT21" i="27"/>
  <c r="GJ21" i="27"/>
  <c r="GZ21" i="27"/>
  <c r="HP21" i="27"/>
  <c r="IF21" i="27"/>
  <c r="EO21" i="27"/>
  <c r="FE21" i="27"/>
  <c r="FU21" i="27"/>
  <c r="GK21" i="27"/>
  <c r="HA21" i="27"/>
  <c r="HQ21" i="27"/>
  <c r="IG21" i="27"/>
  <c r="EV21" i="27"/>
  <c r="GB21" i="27"/>
  <c r="HH21" i="27"/>
  <c r="EW21" i="27"/>
  <c r="GC21" i="27"/>
  <c r="HI21" i="27"/>
  <c r="GR21" i="27"/>
  <c r="GS21" i="27"/>
  <c r="HX21" i="27"/>
  <c r="FL21" i="27"/>
  <c r="FM21" i="27"/>
  <c r="HY21" i="27"/>
  <c r="EO14" i="27"/>
  <c r="ES14" i="27"/>
  <c r="EW14" i="27"/>
  <c r="FA14" i="27"/>
  <c r="FE14" i="27"/>
  <c r="FI14" i="27"/>
  <c r="FM14" i="27"/>
  <c r="FQ14" i="27"/>
  <c r="FU14" i="27"/>
  <c r="FY14" i="27"/>
  <c r="GC14" i="27"/>
  <c r="GG14" i="27"/>
  <c r="GK14" i="27"/>
  <c r="GO14" i="27"/>
  <c r="GS14" i="27"/>
  <c r="GW14" i="27"/>
  <c r="HA14" i="27"/>
  <c r="HE14" i="27"/>
  <c r="HI14" i="27"/>
  <c r="HM14" i="27"/>
  <c r="HQ14" i="27"/>
  <c r="HU14" i="27"/>
  <c r="HY14" i="27"/>
  <c r="IC14" i="27"/>
  <c r="IG14" i="27"/>
  <c r="EP14" i="27"/>
  <c r="EU14" i="27"/>
  <c r="EZ14" i="27"/>
  <c r="FF14" i="27"/>
  <c r="FK14" i="27"/>
  <c r="FP14" i="27"/>
  <c r="FV14" i="27"/>
  <c r="GA14" i="27"/>
  <c r="GF14" i="27"/>
  <c r="GL14" i="27"/>
  <c r="GQ14" i="27"/>
  <c r="GV14" i="27"/>
  <c r="HB14" i="27"/>
  <c r="HG14" i="27"/>
  <c r="HL14" i="27"/>
  <c r="HR14" i="27"/>
  <c r="HW14" i="27"/>
  <c r="IB14" i="27"/>
  <c r="IH14" i="27"/>
  <c r="EQ14" i="27"/>
  <c r="EV14" i="27"/>
  <c r="FB14" i="27"/>
  <c r="FG14" i="27"/>
  <c r="FL14" i="27"/>
  <c r="FR14" i="27"/>
  <c r="FW14" i="27"/>
  <c r="GB14" i="27"/>
  <c r="GH14" i="27"/>
  <c r="GM14" i="27"/>
  <c r="GR14" i="27"/>
  <c r="GX14" i="27"/>
  <c r="HC14" i="27"/>
  <c r="HH14" i="27"/>
  <c r="HN14" i="27"/>
  <c r="HS14" i="27"/>
  <c r="HX14" i="27"/>
  <c r="ID14" i="27"/>
  <c r="II14" i="27"/>
  <c r="ET14" i="27"/>
  <c r="FD14" i="27"/>
  <c r="FO14" i="27"/>
  <c r="FZ14" i="27"/>
  <c r="GJ14" i="27"/>
  <c r="GU14" i="27"/>
  <c r="HF14" i="27"/>
  <c r="HP14" i="27"/>
  <c r="IA14" i="27"/>
  <c r="EM14" i="27"/>
  <c r="EX14" i="27"/>
  <c r="FH14" i="27"/>
  <c r="FS14" i="27"/>
  <c r="GD14" i="27"/>
  <c r="GN14" i="27"/>
  <c r="GY14" i="27"/>
  <c r="HJ14" i="27"/>
  <c r="HT14" i="27"/>
  <c r="IE14" i="27"/>
  <c r="EY14" i="27"/>
  <c r="FT14" i="27"/>
  <c r="GP14" i="27"/>
  <c r="HK14" i="27"/>
  <c r="IF14" i="27"/>
  <c r="FC14" i="27"/>
  <c r="FX14" i="27"/>
  <c r="GT14" i="27"/>
  <c r="HO14" i="27"/>
  <c r="FJ14" i="27"/>
  <c r="GZ14" i="27"/>
  <c r="FN14" i="27"/>
  <c r="HD14" i="27"/>
  <c r="GE14" i="27"/>
  <c r="GI14" i="27"/>
  <c r="EN14" i="27"/>
  <c r="ER14" i="27"/>
  <c r="HV14" i="27"/>
  <c r="HZ14" i="27"/>
  <c r="EO85" i="27"/>
  <c r="ES85" i="27"/>
  <c r="EW85" i="27"/>
  <c r="FA85" i="27"/>
  <c r="FE85" i="27"/>
  <c r="FI85" i="27"/>
  <c r="FM85" i="27"/>
  <c r="FQ85" i="27"/>
  <c r="FU85" i="27"/>
  <c r="FY85" i="27"/>
  <c r="GC85" i="27"/>
  <c r="GG85" i="27"/>
  <c r="GK85" i="27"/>
  <c r="GO85" i="27"/>
  <c r="GS85" i="27"/>
  <c r="GW85" i="27"/>
  <c r="HA85" i="27"/>
  <c r="HE85" i="27"/>
  <c r="HI85" i="27"/>
  <c r="HM85" i="27"/>
  <c r="HQ85" i="27"/>
  <c r="HU85" i="27"/>
  <c r="HY85" i="27"/>
  <c r="IC85" i="27"/>
  <c r="IG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IH85" i="27"/>
  <c r="EM85" i="27"/>
  <c r="EU85" i="27"/>
  <c r="FC85" i="27"/>
  <c r="FK85" i="27"/>
  <c r="FS85" i="27"/>
  <c r="GA85" i="27"/>
  <c r="GI85" i="27"/>
  <c r="GQ85" i="27"/>
  <c r="GY85" i="27"/>
  <c r="HG85" i="27"/>
  <c r="HO85" i="27"/>
  <c r="HW85" i="27"/>
  <c r="IE85" i="27"/>
  <c r="EQ85" i="27"/>
  <c r="FG85" i="27"/>
  <c r="FW85" i="27"/>
  <c r="GM85" i="27"/>
  <c r="HC85" i="27"/>
  <c r="HS85" i="27"/>
  <c r="II85" i="27"/>
  <c r="ER85" i="27"/>
  <c r="FH85" i="27"/>
  <c r="FX85" i="27"/>
  <c r="GN85" i="27"/>
  <c r="HD85" i="27"/>
  <c r="HT85" i="27"/>
  <c r="EN85" i="27"/>
  <c r="EV85" i="27"/>
  <c r="FD85" i="27"/>
  <c r="FL85" i="27"/>
  <c r="FT85" i="27"/>
  <c r="GB85" i="27"/>
  <c r="GJ85" i="27"/>
  <c r="GR85" i="27"/>
  <c r="GZ85" i="27"/>
  <c r="HH85" i="27"/>
  <c r="HP85" i="27"/>
  <c r="HX85" i="27"/>
  <c r="IF85" i="27"/>
  <c r="EY85" i="27"/>
  <c r="FO85" i="27"/>
  <c r="GE85" i="27"/>
  <c r="GU85" i="27"/>
  <c r="HK85" i="27"/>
  <c r="IA85" i="27"/>
  <c r="EZ85" i="27"/>
  <c r="FP85" i="27"/>
  <c r="GF85" i="27"/>
  <c r="GV85" i="27"/>
  <c r="HL85" i="27"/>
  <c r="IB85" i="27"/>
  <c r="EP58" i="27"/>
  <c r="ET58" i="27"/>
  <c r="EX58" i="27"/>
  <c r="FB58" i="27"/>
  <c r="FF58" i="27"/>
  <c r="FJ58" i="27"/>
  <c r="FN58" i="27"/>
  <c r="FR58" i="27"/>
  <c r="FV58" i="27"/>
  <c r="FZ58" i="27"/>
  <c r="GD58" i="27"/>
  <c r="GH58" i="27"/>
  <c r="GL58" i="27"/>
  <c r="GP58" i="27"/>
  <c r="GT58" i="27"/>
  <c r="GX58" i="27"/>
  <c r="HB58" i="27"/>
  <c r="HF58" i="27"/>
  <c r="HJ58" i="27"/>
  <c r="HN58" i="27"/>
  <c r="HR58" i="27"/>
  <c r="HV58" i="27"/>
  <c r="HZ58" i="27"/>
  <c r="ID58" i="27"/>
  <c r="IH58"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II58" i="27"/>
  <c r="ER58" i="27"/>
  <c r="EZ58" i="27"/>
  <c r="FH58" i="27"/>
  <c r="FP58" i="27"/>
  <c r="FX58" i="27"/>
  <c r="GF58" i="27"/>
  <c r="GN58" i="27"/>
  <c r="GV58" i="27"/>
  <c r="HD58" i="27"/>
  <c r="HL58" i="27"/>
  <c r="HT58" i="27"/>
  <c r="IB58" i="27"/>
  <c r="ES58" i="27"/>
  <c r="FA58" i="27"/>
  <c r="FI58" i="27"/>
  <c r="FQ58" i="27"/>
  <c r="FY58" i="27"/>
  <c r="GG58" i="27"/>
  <c r="GO58" i="27"/>
  <c r="GW58" i="27"/>
  <c r="HE58" i="27"/>
  <c r="HM58" i="27"/>
  <c r="HU58" i="27"/>
  <c r="IC58" i="27"/>
  <c r="EV58" i="27"/>
  <c r="FL58" i="27"/>
  <c r="GB58" i="27"/>
  <c r="GR58" i="27"/>
  <c r="HH58" i="27"/>
  <c r="HX58" i="27"/>
  <c r="EN58" i="27"/>
  <c r="FT58" i="27"/>
  <c r="GZ58" i="27"/>
  <c r="IF58" i="27"/>
  <c r="FE58" i="27"/>
  <c r="GK58" i="27"/>
  <c r="HQ58" i="27"/>
  <c r="EW58" i="27"/>
  <c r="FM58" i="27"/>
  <c r="GC58" i="27"/>
  <c r="GS58" i="27"/>
  <c r="HI58" i="27"/>
  <c r="HY58" i="27"/>
  <c r="FD58" i="27"/>
  <c r="GJ58" i="27"/>
  <c r="HP58" i="27"/>
  <c r="EO58" i="27"/>
  <c r="FU58" i="27"/>
  <c r="HA58" i="27"/>
  <c r="IG58" i="27"/>
  <c r="EO77" i="27"/>
  <c r="ES77" i="27"/>
  <c r="EW77" i="27"/>
  <c r="FA77" i="27"/>
  <c r="FE77" i="27"/>
  <c r="FI77" i="27"/>
  <c r="FM77" i="27"/>
  <c r="FQ77" i="27"/>
  <c r="FU77" i="27"/>
  <c r="FY77" i="27"/>
  <c r="GC77" i="27"/>
  <c r="GG77" i="27"/>
  <c r="GK77" i="27"/>
  <c r="GO77" i="27"/>
  <c r="GS77" i="27"/>
  <c r="GW77" i="27"/>
  <c r="HA77" i="27"/>
  <c r="HE77" i="27"/>
  <c r="HI77" i="27"/>
  <c r="HM77" i="27"/>
  <c r="HQ77" i="27"/>
  <c r="HU77" i="27"/>
  <c r="HY77" i="27"/>
  <c r="IC77" i="27"/>
  <c r="IG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IH77" i="27"/>
  <c r="EQ77" i="27"/>
  <c r="EY77" i="27"/>
  <c r="FG77" i="27"/>
  <c r="FO77" i="27"/>
  <c r="FW77" i="27"/>
  <c r="GE77" i="27"/>
  <c r="GM77" i="27"/>
  <c r="GU77" i="27"/>
  <c r="HC77" i="27"/>
  <c r="HK77" i="27"/>
  <c r="HS77" i="27"/>
  <c r="IA77" i="27"/>
  <c r="II77" i="27"/>
  <c r="EU77" i="27"/>
  <c r="FK77" i="27"/>
  <c r="GA77" i="27"/>
  <c r="GQ77" i="27"/>
  <c r="HG77" i="27"/>
  <c r="HW77" i="27"/>
  <c r="EN77" i="27"/>
  <c r="FD77" i="27"/>
  <c r="FT77" i="27"/>
  <c r="GJ77" i="27"/>
  <c r="GZ77" i="27"/>
  <c r="HP77" i="27"/>
  <c r="IF77" i="27"/>
  <c r="ER77" i="27"/>
  <c r="EZ77" i="27"/>
  <c r="FH77" i="27"/>
  <c r="FP77" i="27"/>
  <c r="FX77" i="27"/>
  <c r="GF77" i="27"/>
  <c r="GN77" i="27"/>
  <c r="GV77" i="27"/>
  <c r="HD77" i="27"/>
  <c r="HL77" i="27"/>
  <c r="HT77" i="27"/>
  <c r="IB77" i="27"/>
  <c r="EM77" i="27"/>
  <c r="FC77" i="27"/>
  <c r="FS77" i="27"/>
  <c r="GI77" i="27"/>
  <c r="GY77" i="27"/>
  <c r="HO77" i="27"/>
  <c r="IE77" i="27"/>
  <c r="EV77" i="27"/>
  <c r="FL77" i="27"/>
  <c r="GB77" i="27"/>
  <c r="GR77" i="27"/>
  <c r="HH77" i="27"/>
  <c r="HX77" i="27"/>
  <c r="AA37" i="27"/>
  <c r="AD37" i="27"/>
  <c r="EN72" i="27"/>
  <c r="ER72" i="27"/>
  <c r="EV72" i="27"/>
  <c r="EZ72" i="27"/>
  <c r="FD72" i="27"/>
  <c r="FH72" i="27"/>
  <c r="FL72" i="27"/>
  <c r="FP72" i="27"/>
  <c r="FT72" i="27"/>
  <c r="FX72" i="27"/>
  <c r="GB72" i="27"/>
  <c r="EO72" i="27"/>
  <c r="ES72" i="27"/>
  <c r="EW72" i="27"/>
  <c r="FA72" i="27"/>
  <c r="FE72" i="27"/>
  <c r="FI72" i="27"/>
  <c r="FM72" i="27"/>
  <c r="FQ72" i="27"/>
  <c r="FU72" i="27"/>
  <c r="FY72" i="27"/>
  <c r="GC72" i="27"/>
  <c r="GG72" i="27"/>
  <c r="GK72" i="27"/>
  <c r="GO72" i="27"/>
  <c r="GS72" i="27"/>
  <c r="GW72" i="27"/>
  <c r="HA72" i="27"/>
  <c r="HE72" i="27"/>
  <c r="HI72" i="27"/>
  <c r="HM72" i="27"/>
  <c r="ET72" i="27"/>
  <c r="FB72" i="27"/>
  <c r="FJ72" i="27"/>
  <c r="FR72" i="27"/>
  <c r="FZ72" i="27"/>
  <c r="GF72" i="27"/>
  <c r="GL72" i="27"/>
  <c r="GQ72" i="27"/>
  <c r="GV72" i="27"/>
  <c r="HB72" i="27"/>
  <c r="HG72" i="27"/>
  <c r="HL72" i="27"/>
  <c r="HQ72" i="27"/>
  <c r="HU72" i="27"/>
  <c r="HY72" i="27"/>
  <c r="IC72" i="27"/>
  <c r="IG72" i="27"/>
  <c r="EM72" i="27"/>
  <c r="EU72" i="27"/>
  <c r="FC72" i="27"/>
  <c r="FK72" i="27"/>
  <c r="FS72" i="27"/>
  <c r="GA72" i="27"/>
  <c r="GH72" i="27"/>
  <c r="GM72" i="27"/>
  <c r="GR72" i="27"/>
  <c r="GX72" i="27"/>
  <c r="HC72" i="27"/>
  <c r="HH72" i="27"/>
  <c r="HN72" i="27"/>
  <c r="HR72" i="27"/>
  <c r="HV72" i="27"/>
  <c r="HZ72" i="27"/>
  <c r="ID72" i="27"/>
  <c r="IH72" i="27"/>
  <c r="EP72" i="27"/>
  <c r="FF72" i="27"/>
  <c r="FV72" i="27"/>
  <c r="GI72" i="27"/>
  <c r="GT72" i="27"/>
  <c r="HD72" i="27"/>
  <c r="HO72" i="27"/>
  <c r="HW72" i="27"/>
  <c r="IE72" i="27"/>
  <c r="EX72" i="27"/>
  <c r="GD72" i="27"/>
  <c r="GY72" i="27"/>
  <c r="HS72" i="27"/>
  <c r="II72" i="27"/>
  <c r="FO72" i="27"/>
  <c r="GP72" i="27"/>
  <c r="HK72" i="27"/>
  <c r="IB72" i="27"/>
  <c r="EQ72" i="27"/>
  <c r="FG72" i="27"/>
  <c r="FW72" i="27"/>
  <c r="GJ72" i="27"/>
  <c r="GU72" i="27"/>
  <c r="HF72" i="27"/>
  <c r="HP72" i="27"/>
  <c r="HX72" i="27"/>
  <c r="IF72" i="27"/>
  <c r="FN72" i="27"/>
  <c r="GN72" i="27"/>
  <c r="HJ72" i="27"/>
  <c r="IA72" i="27"/>
  <c r="EY72" i="27"/>
  <c r="GE72" i="27"/>
  <c r="GZ72" i="27"/>
  <c r="HT72" i="27"/>
  <c r="EN95" i="27"/>
  <c r="ER95" i="27"/>
  <c r="EV95" i="27"/>
  <c r="EZ95" i="27"/>
  <c r="FD95" i="27"/>
  <c r="FH95" i="27"/>
  <c r="FL95" i="27"/>
  <c r="FP95" i="27"/>
  <c r="FT95" i="27"/>
  <c r="FX95" i="27"/>
  <c r="GB95" i="27"/>
  <c r="GF95" i="27"/>
  <c r="GJ95" i="27"/>
  <c r="GN95" i="27"/>
  <c r="GR95" i="27"/>
  <c r="GV95" i="27"/>
  <c r="GZ95" i="27"/>
  <c r="HD95" i="27"/>
  <c r="HH95" i="27"/>
  <c r="HL95" i="27"/>
  <c r="HP95" i="27"/>
  <c r="HT95" i="27"/>
  <c r="HX95" i="27"/>
  <c r="IB95" i="27"/>
  <c r="IF95" i="27"/>
  <c r="EP95" i="27"/>
  <c r="EX95" i="27"/>
  <c r="FF95" i="27"/>
  <c r="FN95" i="27"/>
  <c r="FV95" i="27"/>
  <c r="GD95" i="27"/>
  <c r="GL95" i="27"/>
  <c r="GT95" i="27"/>
  <c r="HB95" i="27"/>
  <c r="HJ95" i="27"/>
  <c r="HR95" i="27"/>
  <c r="HZ95" i="27"/>
  <c r="IH95" i="27"/>
  <c r="EQ95" i="27"/>
  <c r="EY95" i="27"/>
  <c r="FG95" i="27"/>
  <c r="FO95" i="27"/>
  <c r="FW95" i="27"/>
  <c r="GE95" i="27"/>
  <c r="GM95" i="27"/>
  <c r="GU95" i="27"/>
  <c r="HC95" i="27"/>
  <c r="HK95" i="27"/>
  <c r="HS95" i="27"/>
  <c r="IA95" i="27"/>
  <c r="II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IG95" i="27"/>
  <c r="ET95" i="27"/>
  <c r="FB95" i="27"/>
  <c r="FJ95" i="27"/>
  <c r="FR95" i="27"/>
  <c r="FZ95" i="27"/>
  <c r="GH95" i="27"/>
  <c r="GP95" i="27"/>
  <c r="GX95" i="27"/>
  <c r="HF95" i="27"/>
  <c r="HN95" i="27"/>
  <c r="HV95" i="27"/>
  <c r="ID95" i="27"/>
  <c r="EM95" i="27"/>
  <c r="EU95" i="27"/>
  <c r="FC95" i="27"/>
  <c r="FK95" i="27"/>
  <c r="FS95" i="27"/>
  <c r="GA95" i="27"/>
  <c r="GI95" i="27"/>
  <c r="GQ95" i="27"/>
  <c r="GY95" i="27"/>
  <c r="HG95" i="27"/>
  <c r="HO95" i="27"/>
  <c r="HW95" i="27"/>
  <c r="IE95" i="27"/>
  <c r="AJ14" i="27"/>
  <c r="EP87" i="27"/>
  <c r="ET87" i="27"/>
  <c r="EX87" i="27"/>
  <c r="FB87" i="27"/>
  <c r="FF87" i="27"/>
  <c r="FJ87" i="27"/>
  <c r="FN87" i="27"/>
  <c r="FR87" i="27"/>
  <c r="FV87" i="27"/>
  <c r="FZ87" i="27"/>
  <c r="GD87" i="27"/>
  <c r="GH87" i="27"/>
  <c r="GL87" i="27"/>
  <c r="GP87" i="27"/>
  <c r="GT87" i="27"/>
  <c r="GX87" i="27"/>
  <c r="HB87" i="27"/>
  <c r="HF87" i="27"/>
  <c r="HJ87" i="27"/>
  <c r="HN87" i="27"/>
  <c r="HR87" i="27"/>
  <c r="HV87" i="27"/>
  <c r="HZ87" i="27"/>
  <c r="ID87" i="27"/>
  <c r="IH87"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II87" i="27"/>
  <c r="EN87" i="27"/>
  <c r="EV87" i="27"/>
  <c r="FD87" i="27"/>
  <c r="FL87" i="27"/>
  <c r="FT87" i="27"/>
  <c r="GB87" i="27"/>
  <c r="GJ87" i="27"/>
  <c r="GR87" i="27"/>
  <c r="GZ87" i="27"/>
  <c r="HH87" i="27"/>
  <c r="HP87" i="27"/>
  <c r="HX87" i="27"/>
  <c r="IF87" i="27"/>
  <c r="ER87" i="27"/>
  <c r="FH87" i="27"/>
  <c r="FX87" i="27"/>
  <c r="GN87" i="27"/>
  <c r="HD87" i="27"/>
  <c r="HT87" i="27"/>
  <c r="FA87" i="27"/>
  <c r="FQ87" i="27"/>
  <c r="GG87" i="27"/>
  <c r="GW87" i="27"/>
  <c r="HM87" i="27"/>
  <c r="IC87" i="27"/>
  <c r="EO87" i="27"/>
  <c r="EW87" i="27"/>
  <c r="FE87" i="27"/>
  <c r="FM87" i="27"/>
  <c r="FU87" i="27"/>
  <c r="GC87" i="27"/>
  <c r="GK87" i="27"/>
  <c r="GS87" i="27"/>
  <c r="HA87" i="27"/>
  <c r="HI87" i="27"/>
  <c r="HQ87" i="27"/>
  <c r="HY87" i="27"/>
  <c r="IG87" i="27"/>
  <c r="EZ87" i="27"/>
  <c r="FP87" i="27"/>
  <c r="GF87" i="27"/>
  <c r="GV87" i="27"/>
  <c r="HL87" i="27"/>
  <c r="IB87" i="27"/>
  <c r="ES87" i="27"/>
  <c r="FI87" i="27"/>
  <c r="FY87" i="27"/>
  <c r="GO87" i="27"/>
  <c r="HE87" i="27"/>
  <c r="HU87" i="27"/>
  <c r="EO63" i="27"/>
  <c r="ES63" i="27"/>
  <c r="EW63" i="27"/>
  <c r="FA63" i="27"/>
  <c r="FE63" i="27"/>
  <c r="FI63" i="27"/>
  <c r="FM63" i="27"/>
  <c r="FQ63" i="27"/>
  <c r="FU63" i="27"/>
  <c r="FY63" i="27"/>
  <c r="GC63" i="27"/>
  <c r="GG63" i="27"/>
  <c r="GK63" i="27"/>
  <c r="GO63" i="27"/>
  <c r="GS63" i="27"/>
  <c r="GW63" i="27"/>
  <c r="HA63" i="27"/>
  <c r="HE63" i="27"/>
  <c r="HI63" i="27"/>
  <c r="HM63" i="27"/>
  <c r="HQ63" i="27"/>
  <c r="HU63" i="27"/>
  <c r="HY63" i="27"/>
  <c r="IC63" i="27"/>
  <c r="IG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IH63" i="27"/>
  <c r="EQ63" i="27"/>
  <c r="EY63" i="27"/>
  <c r="FG63" i="27"/>
  <c r="FO63" i="27"/>
  <c r="FW63" i="27"/>
  <c r="GE63" i="27"/>
  <c r="GM63" i="27"/>
  <c r="GU63" i="27"/>
  <c r="HC63" i="27"/>
  <c r="HK63" i="27"/>
  <c r="HS63" i="27"/>
  <c r="IA63" i="27"/>
  <c r="II63" i="27"/>
  <c r="ER63" i="27"/>
  <c r="EZ63" i="27"/>
  <c r="FH63" i="27"/>
  <c r="FP63" i="27"/>
  <c r="FX63" i="27"/>
  <c r="GF63" i="27"/>
  <c r="GN63" i="27"/>
  <c r="GV63" i="27"/>
  <c r="HD63" i="27"/>
  <c r="HL63" i="27"/>
  <c r="HT63" i="27"/>
  <c r="IB63" i="27"/>
  <c r="EM63" i="27"/>
  <c r="FC63" i="27"/>
  <c r="FS63" i="27"/>
  <c r="GI63" i="27"/>
  <c r="GY63" i="27"/>
  <c r="HO63" i="27"/>
  <c r="IE63" i="27"/>
  <c r="EU63" i="27"/>
  <c r="GA63" i="27"/>
  <c r="HG63" i="27"/>
  <c r="FL63" i="27"/>
  <c r="GR63" i="27"/>
  <c r="HX63" i="27"/>
  <c r="EN63" i="27"/>
  <c r="FD63" i="27"/>
  <c r="FT63" i="27"/>
  <c r="GJ63" i="27"/>
  <c r="GZ63" i="27"/>
  <c r="HP63" i="27"/>
  <c r="IF63" i="27"/>
  <c r="FK63" i="27"/>
  <c r="GQ63" i="27"/>
  <c r="HW63" i="27"/>
  <c r="EV63" i="27"/>
  <c r="GB63" i="27"/>
  <c r="HH63" i="27"/>
  <c r="EM61" i="27"/>
  <c r="EQ61" i="27"/>
  <c r="EU61" i="27"/>
  <c r="EY61" i="27"/>
  <c r="FC61" i="27"/>
  <c r="FG61" i="27"/>
  <c r="FK61" i="27"/>
  <c r="FO61" i="27"/>
  <c r="FS61" i="27"/>
  <c r="FW61" i="27"/>
  <c r="GA61" i="27"/>
  <c r="GE61" i="27"/>
  <c r="GI61" i="27"/>
  <c r="GM61" i="27"/>
  <c r="GQ61" i="27"/>
  <c r="GU61" i="27"/>
  <c r="GY61" i="27"/>
  <c r="HC61" i="27"/>
  <c r="HG61" i="27"/>
  <c r="HK61" i="27"/>
  <c r="HO61" i="27"/>
  <c r="HS61" i="27"/>
  <c r="HW61" i="27"/>
  <c r="IA61" i="27"/>
  <c r="IE61" i="27"/>
  <c r="II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S61" i="27"/>
  <c r="FA61" i="27"/>
  <c r="FI61" i="27"/>
  <c r="FQ61" i="27"/>
  <c r="FY61" i="27"/>
  <c r="GG61" i="27"/>
  <c r="GO61" i="27"/>
  <c r="GW61" i="27"/>
  <c r="HE61" i="27"/>
  <c r="HM61" i="27"/>
  <c r="HU61" i="27"/>
  <c r="IC61" i="27"/>
  <c r="ET61" i="27"/>
  <c r="FB61" i="27"/>
  <c r="FJ61" i="27"/>
  <c r="FR61" i="27"/>
  <c r="FZ61" i="27"/>
  <c r="GH61" i="27"/>
  <c r="GP61" i="27"/>
  <c r="GX61" i="27"/>
  <c r="HF61" i="27"/>
  <c r="HN61" i="27"/>
  <c r="HV61" i="27"/>
  <c r="ID61" i="27"/>
  <c r="EW61" i="27"/>
  <c r="FM61" i="27"/>
  <c r="GC61" i="27"/>
  <c r="GS61" i="27"/>
  <c r="HI61" i="27"/>
  <c r="HY61" i="27"/>
  <c r="EO61" i="27"/>
  <c r="FU61" i="27"/>
  <c r="HA61" i="27"/>
  <c r="IG61" i="27"/>
  <c r="FF61" i="27"/>
  <c r="GL61" i="27"/>
  <c r="HR61" i="27"/>
  <c r="EX61" i="27"/>
  <c r="FN61" i="27"/>
  <c r="GD61" i="27"/>
  <c r="GT61" i="27"/>
  <c r="HJ61" i="27"/>
  <c r="HZ61" i="27"/>
  <c r="FE61" i="27"/>
  <c r="GK61" i="27"/>
  <c r="HQ61" i="27"/>
  <c r="EP61" i="27"/>
  <c r="FV61" i="27"/>
  <c r="HB61" i="27"/>
  <c r="IH61" i="27"/>
  <c r="EM62" i="27"/>
  <c r="EQ62" i="27"/>
  <c r="EU62" i="27"/>
  <c r="EY62" i="27"/>
  <c r="FC62" i="27"/>
  <c r="FG62" i="27"/>
  <c r="FK62" i="27"/>
  <c r="FO62" i="27"/>
  <c r="FS62" i="27"/>
  <c r="FW62" i="27"/>
  <c r="GA62" i="27"/>
  <c r="GE62" i="27"/>
  <c r="GI62" i="27"/>
  <c r="GM62" i="27"/>
  <c r="GQ62" i="27"/>
  <c r="GU62" i="27"/>
  <c r="GY62" i="27"/>
  <c r="HC62" i="27"/>
  <c r="HG62" i="27"/>
  <c r="HK62" i="27"/>
  <c r="HO62" i="27"/>
  <c r="HS62" i="27"/>
  <c r="HW62" i="27"/>
  <c r="IA62" i="27"/>
  <c r="IE62" i="27"/>
  <c r="II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S62" i="27"/>
  <c r="FA62" i="27"/>
  <c r="FI62" i="27"/>
  <c r="FQ62" i="27"/>
  <c r="FY62" i="27"/>
  <c r="GG62" i="27"/>
  <c r="GO62" i="27"/>
  <c r="GW62" i="27"/>
  <c r="HE62" i="27"/>
  <c r="HM62" i="27"/>
  <c r="HU62" i="27"/>
  <c r="IC62" i="27"/>
  <c r="ET62" i="27"/>
  <c r="FB62" i="27"/>
  <c r="FJ62" i="27"/>
  <c r="FR62" i="27"/>
  <c r="FZ62" i="27"/>
  <c r="GH62" i="27"/>
  <c r="GP62" i="27"/>
  <c r="GX62" i="27"/>
  <c r="HF62" i="27"/>
  <c r="HN62" i="27"/>
  <c r="HV62" i="27"/>
  <c r="ID62" i="27"/>
  <c r="EO62" i="27"/>
  <c r="FE62" i="27"/>
  <c r="FU62" i="27"/>
  <c r="GK62" i="27"/>
  <c r="HA62" i="27"/>
  <c r="HQ62" i="27"/>
  <c r="IG62" i="27"/>
  <c r="FM62" i="27"/>
  <c r="GS62" i="27"/>
  <c r="HY62" i="27"/>
  <c r="EX62" i="27"/>
  <c r="GD62" i="27"/>
  <c r="HJ62" i="27"/>
  <c r="EP62" i="27"/>
  <c r="FF62" i="27"/>
  <c r="FV62" i="27"/>
  <c r="GL62" i="27"/>
  <c r="HB62" i="27"/>
  <c r="HR62" i="27"/>
  <c r="IH62" i="27"/>
  <c r="EW62" i="27"/>
  <c r="GC62" i="27"/>
  <c r="HI62" i="27"/>
  <c r="FN62" i="27"/>
  <c r="GT62" i="27"/>
  <c r="HZ62" i="27"/>
  <c r="Y4" i="27"/>
  <c r="II4" i="27"/>
  <c r="EM4" i="27"/>
  <c r="EN4" i="27"/>
  <c r="EO4" i="27"/>
  <c r="EP4" i="27"/>
  <c r="EQ4" i="27"/>
  <c r="ER4" i="27"/>
  <c r="ES4" i="27"/>
  <c r="ET4" i="27"/>
  <c r="EP51" i="27"/>
  <c r="ET51" i="27"/>
  <c r="EX51" i="27"/>
  <c r="FB51" i="27"/>
  <c r="FF51" i="27"/>
  <c r="FJ51" i="27"/>
  <c r="FN51" i="27"/>
  <c r="FR51" i="27"/>
  <c r="FV51" i="27"/>
  <c r="FZ51" i="27"/>
  <c r="GD51" i="27"/>
  <c r="GH51" i="27"/>
  <c r="GL51" i="27"/>
  <c r="GP51" i="27"/>
  <c r="GT51" i="27"/>
  <c r="GX51" i="27"/>
  <c r="HB51" i="27"/>
  <c r="HF51" i="27"/>
  <c r="HJ51" i="27"/>
  <c r="HN51" i="27"/>
  <c r="HR51" i="27"/>
  <c r="HV51" i="27"/>
  <c r="HZ51" i="27"/>
  <c r="ID51" i="27"/>
  <c r="IH51"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II51" i="27"/>
  <c r="EN51" i="27"/>
  <c r="EV51" i="27"/>
  <c r="FD51" i="27"/>
  <c r="FL51" i="27"/>
  <c r="FT51" i="27"/>
  <c r="GB51" i="27"/>
  <c r="GJ51" i="27"/>
  <c r="GR51" i="27"/>
  <c r="GZ51" i="27"/>
  <c r="HH51" i="27"/>
  <c r="HP51" i="27"/>
  <c r="HX51" i="27"/>
  <c r="IF51" i="27"/>
  <c r="EO51" i="27"/>
  <c r="EW51" i="27"/>
  <c r="FE51" i="27"/>
  <c r="FM51" i="27"/>
  <c r="FU51" i="27"/>
  <c r="GC51" i="27"/>
  <c r="GK51" i="27"/>
  <c r="GS51" i="27"/>
  <c r="HA51" i="27"/>
  <c r="HI51" i="27"/>
  <c r="HQ51" i="27"/>
  <c r="HY51" i="27"/>
  <c r="IG51" i="27"/>
  <c r="EZ51" i="27"/>
  <c r="FP51" i="27"/>
  <c r="GF51" i="27"/>
  <c r="GV51" i="27"/>
  <c r="HL51" i="27"/>
  <c r="IB51" i="27"/>
  <c r="ER51" i="27"/>
  <c r="FX51" i="27"/>
  <c r="HD51" i="27"/>
  <c r="FI51" i="27"/>
  <c r="GO51" i="27"/>
  <c r="HU51" i="27"/>
  <c r="FA51" i="27"/>
  <c r="FQ51" i="27"/>
  <c r="GG51" i="27"/>
  <c r="GW51" i="27"/>
  <c r="HM51" i="27"/>
  <c r="IC51" i="27"/>
  <c r="FH51" i="27"/>
  <c r="GN51" i="27"/>
  <c r="HT51" i="27"/>
  <c r="ES51" i="27"/>
  <c r="FY51" i="27"/>
  <c r="HE51" i="27"/>
  <c r="EP33" i="27"/>
  <c r="ET33" i="27"/>
  <c r="EX33" i="27"/>
  <c r="FB33" i="27"/>
  <c r="FF33" i="27"/>
  <c r="FJ33" i="27"/>
  <c r="FN33" i="27"/>
  <c r="FR33" i="27"/>
  <c r="FV33" i="27"/>
  <c r="FZ33" i="27"/>
  <c r="GD33" i="27"/>
  <c r="GH33" i="27"/>
  <c r="GL33" i="27"/>
  <c r="GP33" i="27"/>
  <c r="GT33" i="27"/>
  <c r="GX33" i="27"/>
  <c r="HB33" i="27"/>
  <c r="HF33" i="27"/>
  <c r="HJ33" i="27"/>
  <c r="HN33" i="27"/>
  <c r="HR33" i="27"/>
  <c r="HV33" i="27"/>
  <c r="HZ33" i="27"/>
  <c r="ID33" i="27"/>
  <c r="IH33"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II33" i="27"/>
  <c r="EN33" i="27"/>
  <c r="EV33" i="27"/>
  <c r="FD33" i="27"/>
  <c r="FL33" i="27"/>
  <c r="FT33" i="27"/>
  <c r="GB33" i="27"/>
  <c r="GJ33" i="27"/>
  <c r="GR33" i="27"/>
  <c r="GZ33" i="27"/>
  <c r="HH33" i="27"/>
  <c r="HP33" i="27"/>
  <c r="HX33" i="27"/>
  <c r="IF33" i="27"/>
  <c r="EO33" i="27"/>
  <c r="EW33" i="27"/>
  <c r="FE33" i="27"/>
  <c r="FM33" i="27"/>
  <c r="FU33" i="27"/>
  <c r="GC33" i="27"/>
  <c r="GK33" i="27"/>
  <c r="GS33" i="27"/>
  <c r="HA33" i="27"/>
  <c r="HI33" i="27"/>
  <c r="HQ33" i="27"/>
  <c r="HY33" i="27"/>
  <c r="IG33" i="27"/>
  <c r="EZ33" i="27"/>
  <c r="FP33" i="27"/>
  <c r="GF33" i="27"/>
  <c r="GV33" i="27"/>
  <c r="HL33" i="27"/>
  <c r="IB33" i="27"/>
  <c r="FA33" i="27"/>
  <c r="FQ33" i="27"/>
  <c r="GG33" i="27"/>
  <c r="GW33" i="27"/>
  <c r="HM33" i="27"/>
  <c r="IC33" i="27"/>
  <c r="ER33" i="27"/>
  <c r="FX33" i="27"/>
  <c r="HD33" i="27"/>
  <c r="GN33" i="27"/>
  <c r="FI33" i="27"/>
  <c r="HU33" i="27"/>
  <c r="ES33" i="27"/>
  <c r="FY33" i="27"/>
  <c r="HE33" i="27"/>
  <c r="FH33" i="27"/>
  <c r="HT33" i="27"/>
  <c r="GO33" i="27"/>
  <c r="EP37" i="27"/>
  <c r="ET37" i="27"/>
  <c r="EX37" i="27"/>
  <c r="FB37" i="27"/>
  <c r="FF37" i="27"/>
  <c r="FJ37" i="27"/>
  <c r="FN37" i="27"/>
  <c r="FR37" i="27"/>
  <c r="FV37" i="27"/>
  <c r="FZ37" i="27"/>
  <c r="GD37" i="27"/>
  <c r="GH37" i="27"/>
  <c r="GL37" i="27"/>
  <c r="GP37" i="27"/>
  <c r="GT37" i="27"/>
  <c r="GX37" i="27"/>
  <c r="HB37" i="27"/>
  <c r="HF37" i="27"/>
  <c r="HJ37" i="27"/>
  <c r="HN37" i="27"/>
  <c r="HR37" i="27"/>
  <c r="HV37" i="27"/>
  <c r="HZ37" i="27"/>
  <c r="ID37" i="27"/>
  <c r="IH37"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II37" i="27"/>
  <c r="ER37" i="27"/>
  <c r="EZ37" i="27"/>
  <c r="FH37" i="27"/>
  <c r="FP37" i="27"/>
  <c r="FX37" i="27"/>
  <c r="GF37" i="27"/>
  <c r="GN37" i="27"/>
  <c r="GV37" i="27"/>
  <c r="HD37" i="27"/>
  <c r="HL37" i="27"/>
  <c r="HT37" i="27"/>
  <c r="IB37" i="27"/>
  <c r="ES37" i="27"/>
  <c r="FA37" i="27"/>
  <c r="FI37" i="27"/>
  <c r="FQ37" i="27"/>
  <c r="FY37" i="27"/>
  <c r="GG37" i="27"/>
  <c r="GO37" i="27"/>
  <c r="GW37" i="27"/>
  <c r="HE37" i="27"/>
  <c r="HM37" i="27"/>
  <c r="HU37" i="27"/>
  <c r="IC37" i="27"/>
  <c r="EV37" i="27"/>
  <c r="FL37" i="27"/>
  <c r="GB37" i="27"/>
  <c r="GR37" i="27"/>
  <c r="HH37" i="27"/>
  <c r="HX37" i="27"/>
  <c r="EW37" i="27"/>
  <c r="FM37" i="27"/>
  <c r="GC37" i="27"/>
  <c r="GS37" i="27"/>
  <c r="HI37" i="27"/>
  <c r="HY37" i="27"/>
  <c r="EN37" i="27"/>
  <c r="FT37" i="27"/>
  <c r="GZ37" i="27"/>
  <c r="IF37" i="27"/>
  <c r="FD37" i="27"/>
  <c r="HP37" i="27"/>
  <c r="FE37" i="27"/>
  <c r="HQ37" i="27"/>
  <c r="EO37" i="27"/>
  <c r="FU37" i="27"/>
  <c r="HA37" i="27"/>
  <c r="IG37" i="27"/>
  <c r="GJ37" i="27"/>
  <c r="GK37" i="27"/>
  <c r="EU4" i="27"/>
  <c r="EP26" i="27"/>
  <c r="ET26" i="27"/>
  <c r="EX26" i="27"/>
  <c r="FB26" i="27"/>
  <c r="FF26" i="27"/>
  <c r="FJ26" i="27"/>
  <c r="FN26" i="27"/>
  <c r="FR26" i="27"/>
  <c r="FV26" i="27"/>
  <c r="FZ26" i="27"/>
  <c r="GD26" i="27"/>
  <c r="GH26" i="27"/>
  <c r="GL26" i="27"/>
  <c r="GP26" i="27"/>
  <c r="GT26" i="27"/>
  <c r="GX26" i="27"/>
  <c r="HB26" i="27"/>
  <c r="HF26" i="27"/>
  <c r="HJ26" i="27"/>
  <c r="HN26" i="27"/>
  <c r="HR26" i="27"/>
  <c r="HV26" i="27"/>
  <c r="HZ26" i="27"/>
  <c r="ID26" i="27"/>
  <c r="IH26"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II26" i="27"/>
  <c r="ER26" i="27"/>
  <c r="EZ26" i="27"/>
  <c r="FH26" i="27"/>
  <c r="FP26" i="27"/>
  <c r="FX26" i="27"/>
  <c r="GF26" i="27"/>
  <c r="GN26" i="27"/>
  <c r="GV26" i="27"/>
  <c r="HD26" i="27"/>
  <c r="HL26" i="27"/>
  <c r="HT26" i="27"/>
  <c r="IB26" i="27"/>
  <c r="ES26" i="27"/>
  <c r="FA26" i="27"/>
  <c r="FI26" i="27"/>
  <c r="FQ26" i="27"/>
  <c r="FY26" i="27"/>
  <c r="GG26" i="27"/>
  <c r="GO26" i="27"/>
  <c r="GW26" i="27"/>
  <c r="HE26" i="27"/>
  <c r="HM26" i="27"/>
  <c r="HU26" i="27"/>
  <c r="IC26" i="27"/>
  <c r="EN26" i="27"/>
  <c r="FD26" i="27"/>
  <c r="FT26" i="27"/>
  <c r="GJ26" i="27"/>
  <c r="GZ26" i="27"/>
  <c r="HP26" i="27"/>
  <c r="IF26" i="27"/>
  <c r="EO26" i="27"/>
  <c r="FE26" i="27"/>
  <c r="FU26" i="27"/>
  <c r="GK26" i="27"/>
  <c r="HA26" i="27"/>
  <c r="HQ26" i="27"/>
  <c r="IG26" i="27"/>
  <c r="EV26" i="27"/>
  <c r="GB26" i="27"/>
  <c r="HH26" i="27"/>
  <c r="EW26" i="27"/>
  <c r="GC26" i="27"/>
  <c r="HI26" i="27"/>
  <c r="FL26" i="27"/>
  <c r="HX26" i="27"/>
  <c r="FM26" i="27"/>
  <c r="HY26" i="27"/>
  <c r="GR26" i="27"/>
  <c r="GS26" i="27"/>
  <c r="EO23" i="27"/>
  <c r="ES23" i="27"/>
  <c r="EW23" i="27"/>
  <c r="FA23" i="27"/>
  <c r="FE23" i="27"/>
  <c r="FI23" i="27"/>
  <c r="FM23" i="27"/>
  <c r="FQ23" i="27"/>
  <c r="FU23" i="27"/>
  <c r="FY23" i="27"/>
  <c r="GC23" i="27"/>
  <c r="GG23" i="27"/>
  <c r="GK23" i="27"/>
  <c r="GO23" i="27"/>
  <c r="GS23" i="27"/>
  <c r="GW23" i="27"/>
  <c r="HA23" i="27"/>
  <c r="HE23" i="27"/>
  <c r="HI23" i="27"/>
  <c r="HM23" i="27"/>
  <c r="HQ23" i="27"/>
  <c r="HU23" i="27"/>
  <c r="HY23" i="27"/>
  <c r="IC23" i="27"/>
  <c r="IG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IH23" i="27"/>
  <c r="EQ23" i="27"/>
  <c r="EY23" i="27"/>
  <c r="FG23" i="27"/>
  <c r="FO23" i="27"/>
  <c r="FW23" i="27"/>
  <c r="GE23" i="27"/>
  <c r="GM23" i="27"/>
  <c r="GU23" i="27"/>
  <c r="HC23" i="27"/>
  <c r="HK23" i="27"/>
  <c r="HS23" i="27"/>
  <c r="IA23" i="27"/>
  <c r="II23" i="27"/>
  <c r="ER23" i="27"/>
  <c r="EZ23" i="27"/>
  <c r="FH23" i="27"/>
  <c r="FP23" i="27"/>
  <c r="FX23" i="27"/>
  <c r="GF23" i="27"/>
  <c r="GN23" i="27"/>
  <c r="GV23" i="27"/>
  <c r="HD23" i="27"/>
  <c r="HL23" i="27"/>
  <c r="HT23" i="27"/>
  <c r="IB23" i="27"/>
  <c r="EM23" i="27"/>
  <c r="FC23" i="27"/>
  <c r="FS23" i="27"/>
  <c r="GI23" i="27"/>
  <c r="GY23" i="27"/>
  <c r="HO23" i="27"/>
  <c r="IE23" i="27"/>
  <c r="EN23" i="27"/>
  <c r="FD23" i="27"/>
  <c r="FT23" i="27"/>
  <c r="GJ23" i="27"/>
  <c r="GZ23" i="27"/>
  <c r="HP23" i="27"/>
  <c r="IF23" i="27"/>
  <c r="EU23" i="27"/>
  <c r="GA23" i="27"/>
  <c r="HG23" i="27"/>
  <c r="EV23" i="27"/>
  <c r="GB23" i="27"/>
  <c r="HH23" i="27"/>
  <c r="FK23" i="27"/>
  <c r="HW23" i="27"/>
  <c r="FL23" i="27"/>
  <c r="HX23" i="27"/>
  <c r="GQ23" i="27"/>
  <c r="GR23" i="27"/>
  <c r="EP71" i="27"/>
  <c r="ET71" i="27"/>
  <c r="EX71" i="27"/>
  <c r="FB71" i="27"/>
  <c r="FF71" i="27"/>
  <c r="FJ71" i="27"/>
  <c r="FN71" i="27"/>
  <c r="FR71" i="27"/>
  <c r="FV71" i="27"/>
  <c r="FZ71" i="27"/>
  <c r="GD71" i="27"/>
  <c r="GH71" i="27"/>
  <c r="GL71" i="27"/>
  <c r="GP71" i="27"/>
  <c r="GT71" i="27"/>
  <c r="GX71" i="27"/>
  <c r="HB71" i="27"/>
  <c r="HF71" i="27"/>
  <c r="HJ71" i="27"/>
  <c r="HN71" i="27"/>
  <c r="HR71" i="27"/>
  <c r="HV71" i="27"/>
  <c r="HZ71" i="27"/>
  <c r="ID71" i="27"/>
  <c r="IH71"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II71" i="27"/>
  <c r="EN71" i="27"/>
  <c r="EV71" i="27"/>
  <c r="FD71" i="27"/>
  <c r="FL71" i="27"/>
  <c r="FT71" i="27"/>
  <c r="GB71" i="27"/>
  <c r="GJ71" i="27"/>
  <c r="GR71" i="27"/>
  <c r="GZ71" i="27"/>
  <c r="HH71" i="27"/>
  <c r="HP71" i="27"/>
  <c r="HX71" i="27"/>
  <c r="IF71" i="27"/>
  <c r="EO71" i="27"/>
  <c r="EW71" i="27"/>
  <c r="FE71" i="27"/>
  <c r="FM71" i="27"/>
  <c r="FU71" i="27"/>
  <c r="GC71" i="27"/>
  <c r="GK71" i="27"/>
  <c r="GS71" i="27"/>
  <c r="HA71" i="27"/>
  <c r="HI71" i="27"/>
  <c r="HQ71" i="27"/>
  <c r="HY71" i="27"/>
  <c r="IG71" i="27"/>
  <c r="ER71" i="27"/>
  <c r="FH71" i="27"/>
  <c r="FX71" i="27"/>
  <c r="GN71" i="27"/>
  <c r="HD71" i="27"/>
  <c r="HT71" i="27"/>
  <c r="EZ71" i="27"/>
  <c r="GF71" i="27"/>
  <c r="HL71" i="27"/>
  <c r="FQ71" i="27"/>
  <c r="GW71" i="27"/>
  <c r="IC71" i="27"/>
  <c r="ES71" i="27"/>
  <c r="FI71" i="27"/>
  <c r="FY71" i="27"/>
  <c r="GO71" i="27"/>
  <c r="HE71" i="27"/>
  <c r="HU71" i="27"/>
  <c r="FP71" i="27"/>
  <c r="GV71" i="27"/>
  <c r="IB71" i="27"/>
  <c r="FA71" i="27"/>
  <c r="GG71" i="27"/>
  <c r="HM71" i="27"/>
  <c r="EP69" i="27"/>
  <c r="ET69" i="27"/>
  <c r="EX69" i="27"/>
  <c r="FB69" i="27"/>
  <c r="FF69" i="27"/>
  <c r="FJ69" i="27"/>
  <c r="FN69" i="27"/>
  <c r="FR69" i="27"/>
  <c r="FV69" i="27"/>
  <c r="FZ69" i="27"/>
  <c r="GD69" i="27"/>
  <c r="GH69" i="27"/>
  <c r="GL69" i="27"/>
  <c r="GP69" i="27"/>
  <c r="GT69" i="27"/>
  <c r="GX69" i="27"/>
  <c r="HB69" i="27"/>
  <c r="HF69" i="27"/>
  <c r="HJ69" i="27"/>
  <c r="HN69" i="27"/>
  <c r="HR69" i="27"/>
  <c r="HV69" i="27"/>
  <c r="HZ69" i="27"/>
  <c r="ID69" i="27"/>
  <c r="IH69"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II69" i="27"/>
  <c r="EN69" i="27"/>
  <c r="EV69" i="27"/>
  <c r="FD69" i="27"/>
  <c r="FL69" i="27"/>
  <c r="FT69" i="27"/>
  <c r="GB69" i="27"/>
  <c r="GJ69" i="27"/>
  <c r="GR69" i="27"/>
  <c r="GZ69" i="27"/>
  <c r="HH69" i="27"/>
  <c r="HP69" i="27"/>
  <c r="HX69" i="27"/>
  <c r="IF69" i="27"/>
  <c r="EO69" i="27"/>
  <c r="EW69" i="27"/>
  <c r="FE69" i="27"/>
  <c r="FM69" i="27"/>
  <c r="FU69" i="27"/>
  <c r="GC69" i="27"/>
  <c r="GK69" i="27"/>
  <c r="GS69" i="27"/>
  <c r="HA69" i="27"/>
  <c r="HI69" i="27"/>
  <c r="HQ69" i="27"/>
  <c r="HY69" i="27"/>
  <c r="IG69" i="27"/>
  <c r="EZ69" i="27"/>
  <c r="FP69" i="27"/>
  <c r="GF69" i="27"/>
  <c r="GV69" i="27"/>
  <c r="HL69" i="27"/>
  <c r="IB69" i="27"/>
  <c r="FH69" i="27"/>
  <c r="GN69" i="27"/>
  <c r="HT69" i="27"/>
  <c r="FI69" i="27"/>
  <c r="GO69" i="27"/>
  <c r="HU69" i="27"/>
  <c r="FA69" i="27"/>
  <c r="FQ69" i="27"/>
  <c r="GG69" i="27"/>
  <c r="GW69" i="27"/>
  <c r="HM69" i="27"/>
  <c r="IC69" i="27"/>
  <c r="ER69" i="27"/>
  <c r="FX69" i="27"/>
  <c r="HD69" i="27"/>
  <c r="ES69" i="27"/>
  <c r="FY69" i="27"/>
  <c r="HE69" i="27"/>
  <c r="EM53" i="27"/>
  <c r="EQ53" i="27"/>
  <c r="EU53" i="27"/>
  <c r="EY53" i="27"/>
  <c r="FC53" i="27"/>
  <c r="FG53" i="27"/>
  <c r="FK53" i="27"/>
  <c r="FO53" i="27"/>
  <c r="FS53" i="27"/>
  <c r="FW53" i="27"/>
  <c r="GA53" i="27"/>
  <c r="GE53" i="27"/>
  <c r="GI53" i="27"/>
  <c r="GM53" i="27"/>
  <c r="GQ53" i="27"/>
  <c r="GU53" i="27"/>
  <c r="GY53" i="27"/>
  <c r="HC53" i="27"/>
  <c r="HG53" i="27"/>
  <c r="HK53" i="27"/>
  <c r="HO53" i="27"/>
  <c r="HS53" i="27"/>
  <c r="HW53" i="27"/>
  <c r="IA53" i="27"/>
  <c r="IE53" i="27"/>
  <c r="II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O53" i="27"/>
  <c r="EW53" i="27"/>
  <c r="FE53" i="27"/>
  <c r="FM53" i="27"/>
  <c r="FU53" i="27"/>
  <c r="GC53" i="27"/>
  <c r="GK53" i="27"/>
  <c r="GS53" i="27"/>
  <c r="HA53" i="27"/>
  <c r="HI53" i="27"/>
  <c r="HQ53" i="27"/>
  <c r="HY53" i="27"/>
  <c r="IG53" i="27"/>
  <c r="EP53" i="27"/>
  <c r="EX53" i="27"/>
  <c r="FF53" i="27"/>
  <c r="FN53" i="27"/>
  <c r="FV53" i="27"/>
  <c r="GD53" i="27"/>
  <c r="GL53" i="27"/>
  <c r="GT53" i="27"/>
  <c r="HB53" i="27"/>
  <c r="HJ53" i="27"/>
  <c r="HR53" i="27"/>
  <c r="HZ53" i="27"/>
  <c r="IH53" i="27"/>
  <c r="ES53" i="27"/>
  <c r="FI53" i="27"/>
  <c r="FY53" i="27"/>
  <c r="GO53" i="27"/>
  <c r="HE53" i="27"/>
  <c r="HU53" i="27"/>
  <c r="FA53" i="27"/>
  <c r="GG53" i="27"/>
  <c r="HM53" i="27"/>
  <c r="FB53" i="27"/>
  <c r="GH53" i="27"/>
  <c r="HN53" i="27"/>
  <c r="ET53" i="27"/>
  <c r="FJ53" i="27"/>
  <c r="FZ53" i="27"/>
  <c r="GP53" i="27"/>
  <c r="HF53" i="27"/>
  <c r="HV53" i="27"/>
  <c r="FQ53" i="27"/>
  <c r="GW53" i="27"/>
  <c r="IC53" i="27"/>
  <c r="FR53" i="27"/>
  <c r="GX53" i="27"/>
  <c r="ID53" i="27"/>
  <c r="EO44" i="27"/>
  <c r="ES44" i="27"/>
  <c r="EW44" i="27"/>
  <c r="FA44" i="27"/>
  <c r="FE44" i="27"/>
  <c r="FI44" i="27"/>
  <c r="FM44" i="27"/>
  <c r="FQ44" i="27"/>
  <c r="FU44" i="27"/>
  <c r="FY44" i="27"/>
  <c r="GC44" i="27"/>
  <c r="GG44" i="27"/>
  <c r="GK44" i="27"/>
  <c r="GO44" i="27"/>
  <c r="GS44" i="27"/>
  <c r="GW44" i="27"/>
  <c r="HA44" i="27"/>
  <c r="HE44" i="27"/>
  <c r="HI44" i="27"/>
  <c r="HM44" i="27"/>
  <c r="HQ44" i="27"/>
  <c r="HU44" i="27"/>
  <c r="HY44" i="27"/>
  <c r="IC44" i="27"/>
  <c r="IG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IH44" i="27"/>
  <c r="EM44" i="27"/>
  <c r="EU44" i="27"/>
  <c r="FC44" i="27"/>
  <c r="FK44" i="27"/>
  <c r="FS44" i="27"/>
  <c r="GA44" i="27"/>
  <c r="GI44" i="27"/>
  <c r="GQ44" i="27"/>
  <c r="GY44" i="27"/>
  <c r="HG44" i="27"/>
  <c r="HO44" i="27"/>
  <c r="HW44" i="27"/>
  <c r="IE44" i="27"/>
  <c r="EN44" i="27"/>
  <c r="EV44" i="27"/>
  <c r="FD44" i="27"/>
  <c r="FL44" i="27"/>
  <c r="FT44" i="27"/>
  <c r="GB44" i="27"/>
  <c r="GJ44" i="27"/>
  <c r="GR44" i="27"/>
  <c r="GZ44" i="27"/>
  <c r="HH44" i="27"/>
  <c r="HP44" i="27"/>
  <c r="HX44" i="27"/>
  <c r="IF44" i="27"/>
  <c r="EQ44" i="27"/>
  <c r="FG44" i="27"/>
  <c r="FW44" i="27"/>
  <c r="GM44" i="27"/>
  <c r="HC44" i="27"/>
  <c r="HS44" i="27"/>
  <c r="II44" i="27"/>
  <c r="ER44" i="27"/>
  <c r="FH44" i="27"/>
  <c r="FX44" i="27"/>
  <c r="GN44" i="27"/>
  <c r="HD44" i="27"/>
  <c r="HT44" i="27"/>
  <c r="EY44" i="27"/>
  <c r="GE44" i="27"/>
  <c r="HK44" i="27"/>
  <c r="GU44" i="27"/>
  <c r="GV44" i="27"/>
  <c r="EZ44" i="27"/>
  <c r="GF44" i="27"/>
  <c r="HL44" i="27"/>
  <c r="FO44" i="27"/>
  <c r="IA44" i="27"/>
  <c r="FP44" i="27"/>
  <c r="IB44" i="27"/>
  <c r="EM43" i="27"/>
  <c r="EQ43" i="27"/>
  <c r="EU43" i="27"/>
  <c r="EY43" i="27"/>
  <c r="FC43" i="27"/>
  <c r="FG43" i="27"/>
  <c r="FK43" i="27"/>
  <c r="FO43" i="27"/>
  <c r="FS43" i="27"/>
  <c r="FW43" i="27"/>
  <c r="GA43" i="27"/>
  <c r="GE43" i="27"/>
  <c r="GI43" i="27"/>
  <c r="GM43" i="27"/>
  <c r="GQ43" i="27"/>
  <c r="GU43" i="27"/>
  <c r="GY43" i="27"/>
  <c r="HC43" i="27"/>
  <c r="HG43" i="27"/>
  <c r="HK43" i="27"/>
  <c r="HO43" i="27"/>
  <c r="HS43" i="27"/>
  <c r="HW43" i="27"/>
  <c r="IA43" i="27"/>
  <c r="IE43" i="27"/>
  <c r="II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S43" i="27"/>
  <c r="FA43" i="27"/>
  <c r="FI43" i="27"/>
  <c r="FQ43" i="27"/>
  <c r="FY43" i="27"/>
  <c r="GG43" i="27"/>
  <c r="GO43" i="27"/>
  <c r="GW43" i="27"/>
  <c r="HE43" i="27"/>
  <c r="HM43" i="27"/>
  <c r="HU43" i="27"/>
  <c r="IC43" i="27"/>
  <c r="ET43" i="27"/>
  <c r="FB43" i="27"/>
  <c r="FJ43" i="27"/>
  <c r="FR43" i="27"/>
  <c r="FZ43" i="27"/>
  <c r="GH43" i="27"/>
  <c r="GP43" i="27"/>
  <c r="GX43" i="27"/>
  <c r="HF43" i="27"/>
  <c r="HN43" i="27"/>
  <c r="HV43" i="27"/>
  <c r="ID43" i="27"/>
  <c r="EO43" i="27"/>
  <c r="FE43" i="27"/>
  <c r="FU43" i="27"/>
  <c r="GK43" i="27"/>
  <c r="HA43" i="27"/>
  <c r="HQ43" i="27"/>
  <c r="IG43" i="27"/>
  <c r="EP43" i="27"/>
  <c r="FF43" i="27"/>
  <c r="FV43" i="27"/>
  <c r="GL43" i="27"/>
  <c r="HB43" i="27"/>
  <c r="HR43" i="27"/>
  <c r="IH43" i="27"/>
  <c r="EW43" i="27"/>
  <c r="GC43" i="27"/>
  <c r="HI43" i="27"/>
  <c r="FM43" i="27"/>
  <c r="HY43" i="27"/>
  <c r="FN43" i="27"/>
  <c r="HZ43" i="27"/>
  <c r="EX43" i="27"/>
  <c r="GD43" i="27"/>
  <c r="HJ43" i="27"/>
  <c r="GS43" i="27"/>
  <c r="GT43" i="27"/>
  <c r="EO24" i="27"/>
  <c r="ES24" i="27"/>
  <c r="EW24" i="27"/>
  <c r="FA24" i="27"/>
  <c r="FE24" i="27"/>
  <c r="FI24" i="27"/>
  <c r="FM24" i="27"/>
  <c r="FQ24" i="27"/>
  <c r="FU24" i="27"/>
  <c r="FY24" i="27"/>
  <c r="GC24" i="27"/>
  <c r="GG24" i="27"/>
  <c r="GK24" i="27"/>
  <c r="GO24" i="27"/>
  <c r="GS24" i="27"/>
  <c r="GW24" i="27"/>
  <c r="HA24" i="27"/>
  <c r="HE24" i="27"/>
  <c r="HI24" i="27"/>
  <c r="HM24" i="27"/>
  <c r="HQ24" i="27"/>
  <c r="HU24" i="27"/>
  <c r="HY24" i="27"/>
  <c r="IC24" i="27"/>
  <c r="IG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IH24" i="27"/>
  <c r="EQ24" i="27"/>
  <c r="EY24" i="27"/>
  <c r="FG24" i="27"/>
  <c r="FO24" i="27"/>
  <c r="FW24" i="27"/>
  <c r="GE24" i="27"/>
  <c r="GM24" i="27"/>
  <c r="GU24" i="27"/>
  <c r="HC24" i="27"/>
  <c r="HK24" i="27"/>
  <c r="HS24" i="27"/>
  <c r="IA24" i="27"/>
  <c r="II24" i="27"/>
  <c r="ER24" i="27"/>
  <c r="EZ24" i="27"/>
  <c r="FH24" i="27"/>
  <c r="FP24" i="27"/>
  <c r="FX24" i="27"/>
  <c r="GF24" i="27"/>
  <c r="GN24" i="27"/>
  <c r="GV24" i="27"/>
  <c r="HD24" i="27"/>
  <c r="HL24" i="27"/>
  <c r="HT24" i="27"/>
  <c r="IB24" i="27"/>
  <c r="EM24" i="27"/>
  <c r="FC24" i="27"/>
  <c r="FS24" i="27"/>
  <c r="GI24" i="27"/>
  <c r="GY24" i="27"/>
  <c r="HO24" i="27"/>
  <c r="IE24" i="27"/>
  <c r="EN24" i="27"/>
  <c r="FD24" i="27"/>
  <c r="FT24" i="27"/>
  <c r="GJ24" i="27"/>
  <c r="GZ24" i="27"/>
  <c r="HP24" i="27"/>
  <c r="IF24" i="27"/>
  <c r="FK24" i="27"/>
  <c r="GQ24" i="27"/>
  <c r="HW24" i="27"/>
  <c r="FL24" i="27"/>
  <c r="GR24" i="27"/>
  <c r="HX24" i="27"/>
  <c r="EU24" i="27"/>
  <c r="HG24" i="27"/>
  <c r="EV24" i="27"/>
  <c r="HH24" i="27"/>
  <c r="GA24" i="27"/>
  <c r="GB24" i="27"/>
  <c r="EP88" i="27"/>
  <c r="ET88" i="27"/>
  <c r="EX88" i="27"/>
  <c r="FB88" i="27"/>
  <c r="FF88" i="27"/>
  <c r="FJ88" i="27"/>
  <c r="FN88" i="27"/>
  <c r="FR88" i="27"/>
  <c r="FV88" i="27"/>
  <c r="FZ88" i="27"/>
  <c r="GD88" i="27"/>
  <c r="GH88" i="27"/>
  <c r="GL88" i="27"/>
  <c r="GP88" i="27"/>
  <c r="GT88" i="27"/>
  <c r="GX88" i="27"/>
  <c r="HB88" i="27"/>
  <c r="HF88" i="27"/>
  <c r="HJ88" i="27"/>
  <c r="HN88" i="27"/>
  <c r="HR88" i="27"/>
  <c r="HV88" i="27"/>
  <c r="HZ88" i="27"/>
  <c r="ID88" i="27"/>
  <c r="IH88"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II88" i="27"/>
  <c r="EN88" i="27"/>
  <c r="EV88" i="27"/>
  <c r="FD88" i="27"/>
  <c r="FL88" i="27"/>
  <c r="FT88" i="27"/>
  <c r="GB88" i="27"/>
  <c r="GJ88" i="27"/>
  <c r="GR88" i="27"/>
  <c r="GZ88" i="27"/>
  <c r="HH88" i="27"/>
  <c r="HP88" i="27"/>
  <c r="HX88" i="27"/>
  <c r="IF88" i="27"/>
  <c r="EZ88" i="27"/>
  <c r="FP88" i="27"/>
  <c r="GF88" i="27"/>
  <c r="GV88" i="27"/>
  <c r="HL88" i="27"/>
  <c r="IB88" i="27"/>
  <c r="FA88" i="27"/>
  <c r="FQ88" i="27"/>
  <c r="GG88" i="27"/>
  <c r="GW88" i="27"/>
  <c r="HM88" i="27"/>
  <c r="IC88" i="27"/>
  <c r="EO88" i="27"/>
  <c r="EW88" i="27"/>
  <c r="FE88" i="27"/>
  <c r="FM88" i="27"/>
  <c r="FU88" i="27"/>
  <c r="GC88" i="27"/>
  <c r="GK88" i="27"/>
  <c r="GS88" i="27"/>
  <c r="HA88" i="27"/>
  <c r="HI88" i="27"/>
  <c r="HQ88" i="27"/>
  <c r="HY88" i="27"/>
  <c r="IG88" i="27"/>
  <c r="ER88" i="27"/>
  <c r="FH88" i="27"/>
  <c r="FX88" i="27"/>
  <c r="GN88" i="27"/>
  <c r="HD88" i="27"/>
  <c r="HT88" i="27"/>
  <c r="ES88" i="27"/>
  <c r="FI88" i="27"/>
  <c r="FY88" i="27"/>
  <c r="GO88" i="27"/>
  <c r="HE88" i="27"/>
  <c r="HU88" i="27"/>
  <c r="EM100" i="27"/>
  <c r="EQ100" i="27"/>
  <c r="EU100" i="27"/>
  <c r="EY100" i="27"/>
  <c r="FC100" i="27"/>
  <c r="FG100" i="27"/>
  <c r="FK100" i="27"/>
  <c r="FO100" i="27"/>
  <c r="FS100" i="27"/>
  <c r="FW100" i="27"/>
  <c r="GA100" i="27"/>
  <c r="GE100" i="27"/>
  <c r="GI100" i="27"/>
  <c r="GM100" i="27"/>
  <c r="GQ100" i="27"/>
  <c r="GU100" i="27"/>
  <c r="GY100" i="27"/>
  <c r="HC100" i="27"/>
  <c r="HG100" i="27"/>
  <c r="HK100" i="27"/>
  <c r="HO100" i="27"/>
  <c r="HS100" i="27"/>
  <c r="HW100" i="27"/>
  <c r="IA100" i="27"/>
  <c r="IE100" i="27"/>
  <c r="II100" i="27"/>
  <c r="EO100" i="27"/>
  <c r="EW100" i="27"/>
  <c r="FE100" i="27"/>
  <c r="FM100" i="27"/>
  <c r="FU100" i="27"/>
  <c r="GC100" i="27"/>
  <c r="GK100" i="27"/>
  <c r="GS100" i="27"/>
  <c r="HA100" i="27"/>
  <c r="HI100" i="27"/>
  <c r="HM100" i="27"/>
  <c r="HU100" i="27"/>
  <c r="IC100" i="27"/>
  <c r="ET100" i="27"/>
  <c r="FB100" i="27"/>
  <c r="FJ100" i="27"/>
  <c r="FR100" i="27"/>
  <c r="FZ100" i="27"/>
  <c r="GH100" i="27"/>
  <c r="GP100" i="27"/>
  <c r="GX100" i="27"/>
  <c r="HF100" i="27"/>
  <c r="HN100" i="27"/>
  <c r="HV100" i="27"/>
  <c r="ID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S100" i="27"/>
  <c r="FA100" i="27"/>
  <c r="FI100" i="27"/>
  <c r="FQ100" i="27"/>
  <c r="FY100" i="27"/>
  <c r="GG100" i="27"/>
  <c r="GO100" i="27"/>
  <c r="GW100" i="27"/>
  <c r="HE100" i="27"/>
  <c r="HQ100" i="27"/>
  <c r="HY100" i="27"/>
  <c r="IG100" i="27"/>
  <c r="EP100" i="27"/>
  <c r="EX100" i="27"/>
  <c r="FF100" i="27"/>
  <c r="FN100" i="27"/>
  <c r="FV100" i="27"/>
  <c r="GD100" i="27"/>
  <c r="GL100" i="27"/>
  <c r="GT100" i="27"/>
  <c r="HB100" i="27"/>
  <c r="HJ100" i="27"/>
  <c r="HR100" i="27"/>
  <c r="HZ100" i="27"/>
  <c r="IH100" i="27"/>
  <c r="EO48" i="27"/>
  <c r="ES48" i="27"/>
  <c r="EW48" i="27"/>
  <c r="FA48" i="27"/>
  <c r="FE48" i="27"/>
  <c r="FI48" i="27"/>
  <c r="FM48" i="27"/>
  <c r="FQ48" i="27"/>
  <c r="FU48" i="27"/>
  <c r="FY48" i="27"/>
  <c r="GC48" i="27"/>
  <c r="GG48" i="27"/>
  <c r="GK48" i="27"/>
  <c r="GO48" i="27"/>
  <c r="GS48" i="27"/>
  <c r="GW48" i="27"/>
  <c r="HA48" i="27"/>
  <c r="HE48" i="27"/>
  <c r="HI48" i="27"/>
  <c r="HM48" i="27"/>
  <c r="HQ48" i="27"/>
  <c r="HU48" i="27"/>
  <c r="HY48" i="27"/>
  <c r="IC48" i="27"/>
  <c r="IG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IH48" i="27"/>
  <c r="EQ48" i="27"/>
  <c r="EY48" i="27"/>
  <c r="FG48" i="27"/>
  <c r="FO48" i="27"/>
  <c r="FW48" i="27"/>
  <c r="GE48" i="27"/>
  <c r="GM48" i="27"/>
  <c r="GU48" i="27"/>
  <c r="HC48" i="27"/>
  <c r="HK48" i="27"/>
  <c r="HS48" i="27"/>
  <c r="IA48" i="27"/>
  <c r="II48" i="27"/>
  <c r="ER48" i="27"/>
  <c r="EZ48" i="27"/>
  <c r="FH48" i="27"/>
  <c r="FP48" i="27"/>
  <c r="FX48" i="27"/>
  <c r="GF48" i="27"/>
  <c r="GN48" i="27"/>
  <c r="GV48" i="27"/>
  <c r="HD48" i="27"/>
  <c r="HL48" i="27"/>
  <c r="HT48" i="27"/>
  <c r="IB48" i="27"/>
  <c r="EU48" i="27"/>
  <c r="FK48" i="27"/>
  <c r="GA48" i="27"/>
  <c r="GQ48" i="27"/>
  <c r="HG48" i="27"/>
  <c r="HW48" i="27"/>
  <c r="EM48" i="27"/>
  <c r="FS48" i="27"/>
  <c r="GY48" i="27"/>
  <c r="IE48" i="27"/>
  <c r="FD48" i="27"/>
  <c r="GJ48" i="27"/>
  <c r="HP48" i="27"/>
  <c r="EV48" i="27"/>
  <c r="FL48" i="27"/>
  <c r="GB48" i="27"/>
  <c r="GR48" i="27"/>
  <c r="HH48" i="27"/>
  <c r="HX48" i="27"/>
  <c r="FC48" i="27"/>
  <c r="GI48" i="27"/>
  <c r="HO48" i="27"/>
  <c r="EN48" i="27"/>
  <c r="FT48" i="27"/>
  <c r="GZ48" i="27"/>
  <c r="IF48" i="27"/>
  <c r="EN65" i="27"/>
  <c r="ER65" i="27"/>
  <c r="EV65" i="27"/>
  <c r="EZ65" i="27"/>
  <c r="FD65" i="27"/>
  <c r="FH65" i="27"/>
  <c r="FL65" i="27"/>
  <c r="FP65" i="27"/>
  <c r="FT65" i="27"/>
  <c r="FX65" i="27"/>
  <c r="GB65" i="27"/>
  <c r="GF65" i="27"/>
  <c r="GJ65" i="27"/>
  <c r="GN65" i="27"/>
  <c r="GR65" i="27"/>
  <c r="GV65" i="27"/>
  <c r="GZ65" i="27"/>
  <c r="HD65" i="27"/>
  <c r="HH65" i="27"/>
  <c r="HL65" i="27"/>
  <c r="HP65" i="27"/>
  <c r="HT65" i="27"/>
  <c r="HX65" i="27"/>
  <c r="IB65" i="27"/>
  <c r="IF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IG65" i="27"/>
  <c r="ET65" i="27"/>
  <c r="FB65" i="27"/>
  <c r="FJ65" i="27"/>
  <c r="FR65" i="27"/>
  <c r="FZ65" i="27"/>
  <c r="GH65" i="27"/>
  <c r="GP65" i="27"/>
  <c r="GX65" i="27"/>
  <c r="HF65" i="27"/>
  <c r="HN65" i="27"/>
  <c r="HV65" i="27"/>
  <c r="ID65" i="27"/>
  <c r="EM65" i="27"/>
  <c r="EU65" i="27"/>
  <c r="FC65" i="27"/>
  <c r="FK65" i="27"/>
  <c r="FS65" i="27"/>
  <c r="GA65" i="27"/>
  <c r="GI65" i="27"/>
  <c r="GQ65" i="27"/>
  <c r="GY65" i="27"/>
  <c r="HG65" i="27"/>
  <c r="HO65" i="27"/>
  <c r="HW65" i="27"/>
  <c r="IE65" i="27"/>
  <c r="EP65" i="27"/>
  <c r="FF65" i="27"/>
  <c r="FV65" i="27"/>
  <c r="GL65" i="27"/>
  <c r="HB65" i="27"/>
  <c r="HR65" i="27"/>
  <c r="IH65" i="27"/>
  <c r="FN65" i="27"/>
  <c r="GT65" i="27"/>
  <c r="HZ65" i="27"/>
  <c r="EY65" i="27"/>
  <c r="GE65" i="27"/>
  <c r="HK65" i="27"/>
  <c r="EQ65" i="27"/>
  <c r="FG65" i="27"/>
  <c r="FW65" i="27"/>
  <c r="GM65" i="27"/>
  <c r="HC65" i="27"/>
  <c r="HS65" i="27"/>
  <c r="II65" i="27"/>
  <c r="EX65" i="27"/>
  <c r="GD65" i="27"/>
  <c r="HJ65" i="27"/>
  <c r="FO65" i="27"/>
  <c r="GU65" i="27"/>
  <c r="IA65" i="27"/>
  <c r="EM64" i="27"/>
  <c r="EQ64" i="27"/>
  <c r="EU64" i="27"/>
  <c r="EY64" i="27"/>
  <c r="FC64" i="27"/>
  <c r="FG64" i="27"/>
  <c r="FK64" i="27"/>
  <c r="FO64" i="27"/>
  <c r="FS64" i="27"/>
  <c r="FW64" i="27"/>
  <c r="GA64" i="27"/>
  <c r="GE64" i="27"/>
  <c r="GI64" i="27"/>
  <c r="GM64" i="27"/>
  <c r="GQ64" i="27"/>
  <c r="GU64" i="27"/>
  <c r="GY64" i="27"/>
  <c r="HC64" i="27"/>
  <c r="HG64" i="27"/>
  <c r="HK64" i="27"/>
  <c r="HO64" i="27"/>
  <c r="HS64" i="27"/>
  <c r="HW64" i="27"/>
  <c r="IA64" i="27"/>
  <c r="IE64" i="27"/>
  <c r="II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O64" i="27"/>
  <c r="EW64" i="27"/>
  <c r="FE64" i="27"/>
  <c r="FM64" i="27"/>
  <c r="FU64" i="27"/>
  <c r="GC64" i="27"/>
  <c r="GK64" i="27"/>
  <c r="GS64" i="27"/>
  <c r="HA64" i="27"/>
  <c r="HI64" i="27"/>
  <c r="HQ64" i="27"/>
  <c r="HY64" i="27"/>
  <c r="IG64" i="27"/>
  <c r="EP64" i="27"/>
  <c r="EX64" i="27"/>
  <c r="FF64" i="27"/>
  <c r="FN64" i="27"/>
  <c r="FV64" i="27"/>
  <c r="GD64" i="27"/>
  <c r="GL64" i="27"/>
  <c r="GT64" i="27"/>
  <c r="HB64" i="27"/>
  <c r="HJ64" i="27"/>
  <c r="HR64" i="27"/>
  <c r="HZ64" i="27"/>
  <c r="IH64" i="27"/>
  <c r="FA64" i="27"/>
  <c r="FQ64" i="27"/>
  <c r="GG64" i="27"/>
  <c r="GW64" i="27"/>
  <c r="HM64" i="27"/>
  <c r="IC64" i="27"/>
  <c r="ES64" i="27"/>
  <c r="FY64" i="27"/>
  <c r="HE64" i="27"/>
  <c r="FJ64" i="27"/>
  <c r="GP64" i="27"/>
  <c r="HV64" i="27"/>
  <c r="FB64" i="27"/>
  <c r="FR64" i="27"/>
  <c r="GH64" i="27"/>
  <c r="GX64" i="27"/>
  <c r="HN64" i="27"/>
  <c r="ID64" i="27"/>
  <c r="FI64" i="27"/>
  <c r="GO64" i="27"/>
  <c r="HU64" i="27"/>
  <c r="ET64" i="27"/>
  <c r="FZ64" i="27"/>
  <c r="HF64" i="27"/>
  <c r="EP73" i="27"/>
  <c r="ET73" i="27"/>
  <c r="EX73" i="27"/>
  <c r="FB73" i="27"/>
  <c r="FF73" i="27"/>
  <c r="FJ73" i="27"/>
  <c r="FN73" i="27"/>
  <c r="FR73" i="27"/>
  <c r="FV73" i="27"/>
  <c r="FZ73" i="27"/>
  <c r="GD73" i="27"/>
  <c r="GH73" i="27"/>
  <c r="GL73" i="27"/>
  <c r="GP73" i="27"/>
  <c r="GT73" i="27"/>
  <c r="GX73" i="27"/>
  <c r="HB73" i="27"/>
  <c r="HF73" i="27"/>
  <c r="HJ73" i="27"/>
  <c r="HN73" i="27"/>
  <c r="HR73" i="27"/>
  <c r="HV73" i="27"/>
  <c r="HZ73" i="27"/>
  <c r="ID73" i="27"/>
  <c r="IH73"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II73" i="27"/>
  <c r="ER73" i="27"/>
  <c r="EZ73" i="27"/>
  <c r="FH73" i="27"/>
  <c r="FP73" i="27"/>
  <c r="FX73" i="27"/>
  <c r="GF73" i="27"/>
  <c r="GN73" i="27"/>
  <c r="GV73" i="27"/>
  <c r="HD73" i="27"/>
  <c r="HL73" i="27"/>
  <c r="HT73" i="27"/>
  <c r="IB73" i="27"/>
  <c r="EV73" i="27"/>
  <c r="FL73" i="27"/>
  <c r="GB73" i="27"/>
  <c r="GR73" i="27"/>
  <c r="HH73" i="27"/>
  <c r="HX73" i="27"/>
  <c r="EW73" i="27"/>
  <c r="FM73" i="27"/>
  <c r="GC73" i="27"/>
  <c r="GS73" i="27"/>
  <c r="HI73" i="27"/>
  <c r="HY73" i="27"/>
  <c r="ES73" i="27"/>
  <c r="FA73" i="27"/>
  <c r="FI73" i="27"/>
  <c r="FQ73" i="27"/>
  <c r="FY73" i="27"/>
  <c r="GG73" i="27"/>
  <c r="GO73" i="27"/>
  <c r="GW73" i="27"/>
  <c r="HE73" i="27"/>
  <c r="HM73" i="27"/>
  <c r="HU73" i="27"/>
  <c r="IC73" i="27"/>
  <c r="EN73" i="27"/>
  <c r="FD73" i="27"/>
  <c r="FT73" i="27"/>
  <c r="GJ73" i="27"/>
  <c r="GZ73" i="27"/>
  <c r="HP73" i="27"/>
  <c r="IF73" i="27"/>
  <c r="EO73" i="27"/>
  <c r="FE73" i="27"/>
  <c r="FU73" i="27"/>
  <c r="GK73" i="27"/>
  <c r="HA73" i="27"/>
  <c r="HQ73" i="27"/>
  <c r="IG73" i="27"/>
  <c r="EN86" i="27"/>
  <c r="ER86" i="27"/>
  <c r="EV86" i="27"/>
  <c r="EZ86" i="27"/>
  <c r="FD86" i="27"/>
  <c r="FH86" i="27"/>
  <c r="FL86" i="27"/>
  <c r="FP86" i="27"/>
  <c r="FT86" i="27"/>
  <c r="FX86" i="27"/>
  <c r="GB86" i="27"/>
  <c r="GF86" i="27"/>
  <c r="GJ86" i="27"/>
  <c r="GN86" i="27"/>
  <c r="GR86" i="27"/>
  <c r="GV86" i="27"/>
  <c r="GZ86" i="27"/>
  <c r="HD86" i="27"/>
  <c r="HH86" i="27"/>
  <c r="HL86" i="27"/>
  <c r="HP86" i="27"/>
  <c r="HT86" i="27"/>
  <c r="HX86" i="27"/>
  <c r="IB86" i="27"/>
  <c r="IF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IG86" i="27"/>
  <c r="EP86" i="27"/>
  <c r="EX86" i="27"/>
  <c r="FF86" i="27"/>
  <c r="FN86" i="27"/>
  <c r="FV86" i="27"/>
  <c r="GD86" i="27"/>
  <c r="GL86" i="27"/>
  <c r="GT86" i="27"/>
  <c r="HB86" i="27"/>
  <c r="HJ86" i="27"/>
  <c r="HR86" i="27"/>
  <c r="HZ86" i="27"/>
  <c r="IH86" i="27"/>
  <c r="ET86" i="27"/>
  <c r="FJ86" i="27"/>
  <c r="FZ86" i="27"/>
  <c r="GP86" i="27"/>
  <c r="HF86" i="27"/>
  <c r="HV86" i="27"/>
  <c r="FC86" i="27"/>
  <c r="FS86" i="27"/>
  <c r="GI86" i="27"/>
  <c r="GY86" i="27"/>
  <c r="HO86" i="27"/>
  <c r="IE86" i="27"/>
  <c r="EQ86" i="27"/>
  <c r="EY86" i="27"/>
  <c r="FG86" i="27"/>
  <c r="FO86" i="27"/>
  <c r="FW86" i="27"/>
  <c r="GE86" i="27"/>
  <c r="GM86" i="27"/>
  <c r="GU86" i="27"/>
  <c r="HC86" i="27"/>
  <c r="HK86" i="27"/>
  <c r="HS86" i="27"/>
  <c r="IA86" i="27"/>
  <c r="II86" i="27"/>
  <c r="FB86" i="27"/>
  <c r="FR86" i="27"/>
  <c r="GH86" i="27"/>
  <c r="GX86" i="27"/>
  <c r="HN86" i="27"/>
  <c r="ID86" i="27"/>
  <c r="EM86" i="27"/>
  <c r="EU86" i="27"/>
  <c r="FK86" i="27"/>
  <c r="GA86" i="27"/>
  <c r="GQ86" i="27"/>
  <c r="HG86" i="27"/>
  <c r="HW86" i="27"/>
  <c r="EM103" i="27"/>
  <c r="EQ103" i="27"/>
  <c r="EU103" i="27"/>
  <c r="EY103" i="27"/>
  <c r="FC103" i="27"/>
  <c r="FG103" i="27"/>
  <c r="FK103" i="27"/>
  <c r="FO103" i="27"/>
  <c r="FS103" i="27"/>
  <c r="FW103" i="27"/>
  <c r="GA103" i="27"/>
  <c r="GE103" i="27"/>
  <c r="GI103" i="27"/>
  <c r="GM103" i="27"/>
  <c r="GQ103" i="27"/>
  <c r="GU103" i="27"/>
  <c r="GY103" i="27"/>
  <c r="HC103" i="27"/>
  <c r="HG103" i="27"/>
  <c r="HK103" i="27"/>
  <c r="HO103" i="27"/>
  <c r="HS103" i="27"/>
  <c r="HW103" i="27"/>
  <c r="IA103" i="27"/>
  <c r="IE103" i="27"/>
  <c r="II103" i="27"/>
  <c r="ES103" i="27"/>
  <c r="FA103" i="27"/>
  <c r="FI103" i="27"/>
  <c r="FQ103" i="27"/>
  <c r="FY103" i="27"/>
  <c r="GG103" i="27"/>
  <c r="GO103" i="27"/>
  <c r="GW103" i="27"/>
  <c r="HE103" i="27"/>
  <c r="HM103" i="27"/>
  <c r="HU103" i="27"/>
  <c r="IC103" i="27"/>
  <c r="EP103" i="27"/>
  <c r="EX103" i="27"/>
  <c r="FF103" i="27"/>
  <c r="FN103" i="27"/>
  <c r="FV103" i="27"/>
  <c r="GD103" i="27"/>
  <c r="GL103" i="27"/>
  <c r="GT103" i="27"/>
  <c r="HB103" i="27"/>
  <c r="HJ103" i="27"/>
  <c r="HR103" i="27"/>
  <c r="HZ103" i="27"/>
  <c r="IH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O103" i="27"/>
  <c r="EW103" i="27"/>
  <c r="FE103" i="27"/>
  <c r="FM103" i="27"/>
  <c r="FU103" i="27"/>
  <c r="GC103" i="27"/>
  <c r="GK103" i="27"/>
  <c r="GS103" i="27"/>
  <c r="HA103" i="27"/>
  <c r="HI103" i="27"/>
  <c r="HQ103" i="27"/>
  <c r="HY103" i="27"/>
  <c r="IG103" i="27"/>
  <c r="ET103" i="27"/>
  <c r="FB103" i="27"/>
  <c r="FJ103" i="27"/>
  <c r="FR103" i="27"/>
  <c r="FZ103" i="27"/>
  <c r="GH103" i="27"/>
  <c r="GP103" i="27"/>
  <c r="GX103" i="27"/>
  <c r="HF103" i="27"/>
  <c r="HN103" i="27"/>
  <c r="HV103" i="27"/>
  <c r="ID103" i="27"/>
  <c r="EP75" i="27"/>
  <c r="ET75" i="27"/>
  <c r="EX75" i="27"/>
  <c r="FB75" i="27"/>
  <c r="FF75" i="27"/>
  <c r="FJ75" i="27"/>
  <c r="FN75" i="27"/>
  <c r="FR75" i="27"/>
  <c r="FV75" i="27"/>
  <c r="FZ75" i="27"/>
  <c r="GD75" i="27"/>
  <c r="GH75" i="27"/>
  <c r="GL75" i="27"/>
  <c r="GP75" i="27"/>
  <c r="GT75" i="27"/>
  <c r="GX75" i="27"/>
  <c r="HB75" i="27"/>
  <c r="HF75" i="27"/>
  <c r="HJ75" i="27"/>
  <c r="HN75" i="27"/>
  <c r="HR75" i="27"/>
  <c r="HV75" i="27"/>
  <c r="HZ75" i="27"/>
  <c r="ID75" i="27"/>
  <c r="IH75"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II75" i="27"/>
  <c r="EN75" i="27"/>
  <c r="EV75" i="27"/>
  <c r="FD75" i="27"/>
  <c r="FL75" i="27"/>
  <c r="FT75" i="27"/>
  <c r="GB75" i="27"/>
  <c r="GJ75" i="27"/>
  <c r="GR75" i="27"/>
  <c r="GZ75" i="27"/>
  <c r="HH75" i="27"/>
  <c r="HP75" i="27"/>
  <c r="HX75" i="27"/>
  <c r="IF75" i="27"/>
  <c r="EZ75" i="27"/>
  <c r="FP75" i="27"/>
  <c r="GF75" i="27"/>
  <c r="GV75" i="27"/>
  <c r="HL75" i="27"/>
  <c r="IB75" i="27"/>
  <c r="FA75" i="27"/>
  <c r="FQ75" i="27"/>
  <c r="GG75" i="27"/>
  <c r="GW75" i="27"/>
  <c r="HM75" i="27"/>
  <c r="IC75" i="27"/>
  <c r="EO75" i="27"/>
  <c r="EW75" i="27"/>
  <c r="FE75" i="27"/>
  <c r="FM75" i="27"/>
  <c r="FU75" i="27"/>
  <c r="GC75" i="27"/>
  <c r="GK75" i="27"/>
  <c r="GS75" i="27"/>
  <c r="HA75" i="27"/>
  <c r="HI75" i="27"/>
  <c r="HQ75" i="27"/>
  <c r="HY75" i="27"/>
  <c r="IG75" i="27"/>
  <c r="ER75" i="27"/>
  <c r="FH75" i="27"/>
  <c r="FX75" i="27"/>
  <c r="GN75" i="27"/>
  <c r="HD75" i="27"/>
  <c r="HT75" i="27"/>
  <c r="ES75" i="27"/>
  <c r="FI75" i="27"/>
  <c r="FY75" i="27"/>
  <c r="GO75" i="27"/>
  <c r="HE75" i="27"/>
  <c r="HU75" i="27"/>
  <c r="EN76" i="27"/>
  <c r="ER76" i="27"/>
  <c r="EV76" i="27"/>
  <c r="EZ76" i="27"/>
  <c r="FD76" i="27"/>
  <c r="FH76" i="27"/>
  <c r="FL76" i="27"/>
  <c r="FP76" i="27"/>
  <c r="FT76" i="27"/>
  <c r="FX76" i="27"/>
  <c r="GB76" i="27"/>
  <c r="GF76" i="27"/>
  <c r="GJ76" i="27"/>
  <c r="GN76" i="27"/>
  <c r="GR76" i="27"/>
  <c r="GV76" i="27"/>
  <c r="GZ76" i="27"/>
  <c r="HD76" i="27"/>
  <c r="HH76" i="27"/>
  <c r="HL76" i="27"/>
  <c r="HP76" i="27"/>
  <c r="HT76" i="27"/>
  <c r="HX76" i="27"/>
  <c r="IB76" i="27"/>
  <c r="IF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IG76" i="27"/>
  <c r="ET76" i="27"/>
  <c r="FB76" i="27"/>
  <c r="FJ76" i="27"/>
  <c r="FR76" i="27"/>
  <c r="FZ76" i="27"/>
  <c r="GH76" i="27"/>
  <c r="GP76" i="27"/>
  <c r="GX76" i="27"/>
  <c r="HF76" i="27"/>
  <c r="HN76" i="27"/>
  <c r="HV76" i="27"/>
  <c r="ID76" i="27"/>
  <c r="EP76" i="27"/>
  <c r="EX76" i="27"/>
  <c r="FF76" i="27"/>
  <c r="FV76" i="27"/>
  <c r="GL76" i="27"/>
  <c r="HB76" i="27"/>
  <c r="HR76" i="27"/>
  <c r="IH76" i="27"/>
  <c r="EY76" i="27"/>
  <c r="FO76" i="27"/>
  <c r="GE76" i="27"/>
  <c r="GU76" i="27"/>
  <c r="HK76" i="27"/>
  <c r="IA76" i="27"/>
  <c r="EM76" i="27"/>
  <c r="EU76" i="27"/>
  <c r="FC76" i="27"/>
  <c r="FK76" i="27"/>
  <c r="FS76" i="27"/>
  <c r="GA76" i="27"/>
  <c r="GI76" i="27"/>
  <c r="GQ76" i="27"/>
  <c r="GY76" i="27"/>
  <c r="HG76" i="27"/>
  <c r="HO76" i="27"/>
  <c r="HW76" i="27"/>
  <c r="IE76" i="27"/>
  <c r="FN76" i="27"/>
  <c r="GD76" i="27"/>
  <c r="GT76" i="27"/>
  <c r="HJ76" i="27"/>
  <c r="HZ76" i="27"/>
  <c r="EQ76" i="27"/>
  <c r="FG76" i="27"/>
  <c r="FW76" i="27"/>
  <c r="GM76" i="27"/>
  <c r="HC76" i="27"/>
  <c r="HS76" i="27"/>
  <c r="II76" i="27"/>
  <c r="EP94" i="27"/>
  <c r="ET94" i="27"/>
  <c r="EX94" i="27"/>
  <c r="FB94" i="27"/>
  <c r="FF94" i="27"/>
  <c r="FJ94" i="27"/>
  <c r="FN94" i="27"/>
  <c r="FR94" i="27"/>
  <c r="FV94" i="27"/>
  <c r="FZ94" i="27"/>
  <c r="GD94" i="27"/>
  <c r="GH94" i="27"/>
  <c r="GL94" i="27"/>
  <c r="GP94" i="27"/>
  <c r="GT94" i="27"/>
  <c r="GX94" i="27"/>
  <c r="HB94" i="27"/>
  <c r="HF94" i="27"/>
  <c r="HJ94" i="27"/>
  <c r="HN94" i="27"/>
  <c r="HR94" i="27"/>
  <c r="HV94" i="27"/>
  <c r="HZ94" i="27"/>
  <c r="ID94" i="27"/>
  <c r="IH94" i="27"/>
  <c r="EN94" i="27"/>
  <c r="EV94" i="27"/>
  <c r="FD94" i="27"/>
  <c r="FL94" i="27"/>
  <c r="FT94" i="27"/>
  <c r="GB94" i="27"/>
  <c r="GJ94" i="27"/>
  <c r="GR94" i="27"/>
  <c r="GZ94" i="27"/>
  <c r="HH94" i="27"/>
  <c r="HP94" i="27"/>
  <c r="HX94" i="27"/>
  <c r="IF94" i="27"/>
  <c r="ES94" i="27"/>
  <c r="FA94" i="27"/>
  <c r="FI94" i="27"/>
  <c r="FQ94" i="27"/>
  <c r="FY94" i="27"/>
  <c r="GG94" i="27"/>
  <c r="GO94" i="27"/>
  <c r="GW94" i="27"/>
  <c r="HE94" i="27"/>
  <c r="HM94" i="27"/>
  <c r="HU94" i="27"/>
  <c r="IC94"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II94" i="27"/>
  <c r="ER94" i="27"/>
  <c r="EZ94" i="27"/>
  <c r="FH94" i="27"/>
  <c r="FP94" i="27"/>
  <c r="FX94" i="27"/>
  <c r="GF94" i="27"/>
  <c r="GN94" i="27"/>
  <c r="GV94" i="27"/>
  <c r="HD94" i="27"/>
  <c r="HL94" i="27"/>
  <c r="HT94" i="27"/>
  <c r="IB94" i="27"/>
  <c r="EO94" i="27"/>
  <c r="EW94" i="27"/>
  <c r="FE94" i="27"/>
  <c r="FM94" i="27"/>
  <c r="FU94" i="27"/>
  <c r="GC94" i="27"/>
  <c r="GK94" i="27"/>
  <c r="GS94" i="27"/>
  <c r="HA94" i="27"/>
  <c r="HI94" i="27"/>
  <c r="HQ94" i="27"/>
  <c r="HY94" i="27"/>
  <c r="IG94" i="27"/>
  <c r="AB37" i="27"/>
  <c r="AI37" i="27"/>
  <c r="AH37" i="27"/>
  <c r="EP42" i="27"/>
  <c r="ET42" i="27"/>
  <c r="EX42" i="27"/>
  <c r="FB42" i="27"/>
  <c r="FF42" i="27"/>
  <c r="FJ42" i="27"/>
  <c r="FN42" i="27"/>
  <c r="FR42" i="27"/>
  <c r="FV42" i="27"/>
  <c r="FZ42" i="27"/>
  <c r="GD42" i="27"/>
  <c r="GH42" i="27"/>
  <c r="GL42" i="27"/>
  <c r="GP42" i="27"/>
  <c r="GT42" i="27"/>
  <c r="GX42" i="27"/>
  <c r="HB42" i="27"/>
  <c r="HF42" i="27"/>
  <c r="HJ42" i="27"/>
  <c r="HN42" i="27"/>
  <c r="HR42" i="27"/>
  <c r="HV42" i="27"/>
  <c r="HZ42" i="27"/>
  <c r="ID42" i="27"/>
  <c r="IH42"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II42" i="27"/>
  <c r="EN42" i="27"/>
  <c r="EV42" i="27"/>
  <c r="FD42" i="27"/>
  <c r="FL42" i="27"/>
  <c r="FT42" i="27"/>
  <c r="GB42" i="27"/>
  <c r="GJ42" i="27"/>
  <c r="GR42" i="27"/>
  <c r="GZ42" i="27"/>
  <c r="HH42" i="27"/>
  <c r="HP42" i="27"/>
  <c r="HX42" i="27"/>
  <c r="IF42" i="27"/>
  <c r="EO42" i="27"/>
  <c r="EW42" i="27"/>
  <c r="FE42" i="27"/>
  <c r="FM42" i="27"/>
  <c r="FU42" i="27"/>
  <c r="GC42" i="27"/>
  <c r="GK42" i="27"/>
  <c r="GS42" i="27"/>
  <c r="HA42" i="27"/>
  <c r="HI42" i="27"/>
  <c r="HQ42" i="27"/>
  <c r="HY42" i="27"/>
  <c r="IG42" i="27"/>
  <c r="EZ42" i="27"/>
  <c r="FP42" i="27"/>
  <c r="GF42" i="27"/>
  <c r="GV42" i="27"/>
  <c r="HL42" i="27"/>
  <c r="IB42" i="27"/>
  <c r="FA42" i="27"/>
  <c r="FQ42" i="27"/>
  <c r="GG42" i="27"/>
  <c r="GW42" i="27"/>
  <c r="HM42" i="27"/>
  <c r="IC42" i="27"/>
  <c r="FH42" i="27"/>
  <c r="GN42" i="27"/>
  <c r="HT42" i="27"/>
  <c r="ER42" i="27"/>
  <c r="HD42" i="27"/>
  <c r="FY42" i="27"/>
  <c r="FI42" i="27"/>
  <c r="GO42" i="27"/>
  <c r="HU42" i="27"/>
  <c r="FX42" i="27"/>
  <c r="ES42" i="27"/>
  <c r="HE42" i="27"/>
  <c r="EN99" i="27"/>
  <c r="ER99" i="27"/>
  <c r="EV99" i="27"/>
  <c r="EZ99" i="27"/>
  <c r="FD99" i="27"/>
  <c r="FH99" i="27"/>
  <c r="FL99" i="27"/>
  <c r="FP99" i="27"/>
  <c r="FT99" i="27"/>
  <c r="FX99" i="27"/>
  <c r="GB99" i="27"/>
  <c r="GF99" i="27"/>
  <c r="GJ99" i="27"/>
  <c r="GN99" i="27"/>
  <c r="GR99" i="27"/>
  <c r="GV99" i="27"/>
  <c r="GZ99" i="27"/>
  <c r="HD99" i="27"/>
  <c r="HH99" i="27"/>
  <c r="HL99" i="27"/>
  <c r="HP99" i="27"/>
  <c r="HT99" i="27"/>
  <c r="HX99" i="27"/>
  <c r="IB99" i="27"/>
  <c r="IF99" i="27"/>
  <c r="EP99" i="27"/>
  <c r="FB99" i="27"/>
  <c r="FJ99" i="27"/>
  <c r="FR99" i="27"/>
  <c r="FZ99" i="27"/>
  <c r="GH99" i="27"/>
  <c r="GP99" i="27"/>
  <c r="GX99" i="27"/>
  <c r="HF99" i="27"/>
  <c r="HN99" i="27"/>
  <c r="HV99" i="27"/>
  <c r="ID99" i="27"/>
  <c r="EQ99" i="27"/>
  <c r="EY99" i="27"/>
  <c r="FG99" i="27"/>
  <c r="FO99" i="27"/>
  <c r="FW99" i="27"/>
  <c r="GE99" i="27"/>
  <c r="GM99" i="27"/>
  <c r="GU99" i="27"/>
  <c r="HC99" i="27"/>
  <c r="HK99" i="27"/>
  <c r="HS99" i="27"/>
  <c r="IA99" i="27"/>
  <c r="II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IG99" i="27"/>
  <c r="ET99" i="27"/>
  <c r="EX99" i="27"/>
  <c r="FF99" i="27"/>
  <c r="FN99" i="27"/>
  <c r="FV99" i="27"/>
  <c r="GD99" i="27"/>
  <c r="GL99" i="27"/>
  <c r="GT99" i="27"/>
  <c r="HB99" i="27"/>
  <c r="HJ99" i="27"/>
  <c r="HR99" i="27"/>
  <c r="HZ99" i="27"/>
  <c r="IH99" i="27"/>
  <c r="EM99" i="27"/>
  <c r="EU99" i="27"/>
  <c r="FC99" i="27"/>
  <c r="FK99" i="27"/>
  <c r="FS99" i="27"/>
  <c r="GA99" i="27"/>
  <c r="GI99" i="27"/>
  <c r="GQ99" i="27"/>
  <c r="GY99" i="27"/>
  <c r="HG99" i="27"/>
  <c r="HO99" i="27"/>
  <c r="HW99" i="27"/>
  <c r="IE99" i="27"/>
  <c r="EO102" i="27"/>
  <c r="ES102" i="27"/>
  <c r="EW102" i="27"/>
  <c r="FA102" i="27"/>
  <c r="FE102" i="27"/>
  <c r="FI102" i="27"/>
  <c r="FM102" i="27"/>
  <c r="FQ102" i="27"/>
  <c r="FU102" i="27"/>
  <c r="FY102" i="27"/>
  <c r="GC102" i="27"/>
  <c r="GG102" i="27"/>
  <c r="GK102" i="27"/>
  <c r="GO102" i="27"/>
  <c r="GS102" i="27"/>
  <c r="GW102" i="27"/>
  <c r="HA102" i="27"/>
  <c r="HE102" i="27"/>
  <c r="HI102" i="27"/>
  <c r="HM102" i="27"/>
  <c r="HQ102" i="27"/>
  <c r="HU102" i="27"/>
  <c r="HY102" i="27"/>
  <c r="IC102" i="27"/>
  <c r="IG102" i="27"/>
  <c r="EQ102" i="27"/>
  <c r="EU102" i="27"/>
  <c r="FC102" i="27"/>
  <c r="FK102" i="27"/>
  <c r="FS102" i="27"/>
  <c r="GA102" i="27"/>
  <c r="GI102" i="27"/>
  <c r="GQ102" i="27"/>
  <c r="GY102" i="27"/>
  <c r="HG102" i="27"/>
  <c r="HO102" i="27"/>
  <c r="HW102" i="27"/>
  <c r="IE102" i="27"/>
  <c r="EN102" i="27"/>
  <c r="EV102" i="27"/>
  <c r="FD102" i="27"/>
  <c r="FL102" i="27"/>
  <c r="FT102" i="27"/>
  <c r="GB102" i="27"/>
  <c r="GJ102" i="27"/>
  <c r="GR102" i="27"/>
  <c r="GZ102" i="27"/>
  <c r="HH102" i="27"/>
  <c r="HP102" i="27"/>
  <c r="HX102" i="27"/>
  <c r="IF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IH102" i="27"/>
  <c r="EM102" i="27"/>
  <c r="EY102" i="27"/>
  <c r="FG102" i="27"/>
  <c r="FO102" i="27"/>
  <c r="FW102" i="27"/>
  <c r="GE102" i="27"/>
  <c r="GM102" i="27"/>
  <c r="GU102" i="27"/>
  <c r="HC102" i="27"/>
  <c r="HK102" i="27"/>
  <c r="HS102" i="27"/>
  <c r="IA102" i="27"/>
  <c r="II102" i="27"/>
  <c r="ER102" i="27"/>
  <c r="EZ102" i="27"/>
  <c r="FH102" i="27"/>
  <c r="FP102" i="27"/>
  <c r="FX102" i="27"/>
  <c r="GF102" i="27"/>
  <c r="GN102" i="27"/>
  <c r="GV102" i="27"/>
  <c r="HD102" i="27"/>
  <c r="HL102" i="27"/>
  <c r="HT102" i="27"/>
  <c r="IB102" i="27"/>
  <c r="AD14" i="27"/>
  <c r="EO39" i="27"/>
  <c r="ES39" i="27"/>
  <c r="EW39" i="27"/>
  <c r="FA39" i="27"/>
  <c r="FE39" i="27"/>
  <c r="FI39" i="27"/>
  <c r="FM39" i="27"/>
  <c r="FQ39" i="27"/>
  <c r="FU39" i="27"/>
  <c r="FY39" i="27"/>
  <c r="GC39" i="27"/>
  <c r="GG39" i="27"/>
  <c r="GK39" i="27"/>
  <c r="GO39" i="27"/>
  <c r="GS39" i="27"/>
  <c r="GW39" i="27"/>
  <c r="HA39" i="27"/>
  <c r="HE39" i="27"/>
  <c r="HI39" i="27"/>
  <c r="HM39" i="27"/>
  <c r="HQ39" i="27"/>
  <c r="HU39" i="27"/>
  <c r="HY39" i="27"/>
  <c r="IC39" i="27"/>
  <c r="IG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IH39" i="27"/>
  <c r="EM39" i="27"/>
  <c r="EU39" i="27"/>
  <c r="FC39" i="27"/>
  <c r="FK39" i="27"/>
  <c r="FS39" i="27"/>
  <c r="GA39" i="27"/>
  <c r="GI39" i="27"/>
  <c r="GQ39" i="27"/>
  <c r="GY39" i="27"/>
  <c r="HG39" i="27"/>
  <c r="HO39" i="27"/>
  <c r="HW39" i="27"/>
  <c r="IE39" i="27"/>
  <c r="EN39" i="27"/>
  <c r="EV39" i="27"/>
  <c r="FD39" i="27"/>
  <c r="FL39" i="27"/>
  <c r="FT39" i="27"/>
  <c r="GB39" i="27"/>
  <c r="GJ39" i="27"/>
  <c r="GR39" i="27"/>
  <c r="GZ39" i="27"/>
  <c r="HH39" i="27"/>
  <c r="HP39" i="27"/>
  <c r="HX39" i="27"/>
  <c r="IF39" i="27"/>
  <c r="EY39" i="27"/>
  <c r="FO39" i="27"/>
  <c r="GE39" i="27"/>
  <c r="GU39" i="27"/>
  <c r="HK39" i="27"/>
  <c r="IA39" i="27"/>
  <c r="EZ39" i="27"/>
  <c r="FP39" i="27"/>
  <c r="GF39" i="27"/>
  <c r="GV39" i="27"/>
  <c r="HL39" i="27"/>
  <c r="IB39" i="27"/>
  <c r="FG39" i="27"/>
  <c r="GM39" i="27"/>
  <c r="HS39" i="27"/>
  <c r="EQ39" i="27"/>
  <c r="HC39" i="27"/>
  <c r="ER39" i="27"/>
  <c r="HD39" i="27"/>
  <c r="FH39" i="27"/>
  <c r="GN39" i="27"/>
  <c r="HT39" i="27"/>
  <c r="FW39" i="27"/>
  <c r="II39" i="27"/>
  <c r="FX39" i="27"/>
  <c r="EO20" i="27"/>
  <c r="ES20" i="27"/>
  <c r="EW20" i="27"/>
  <c r="FA20" i="27"/>
  <c r="FE20" i="27"/>
  <c r="FI20" i="27"/>
  <c r="FM20" i="27"/>
  <c r="FQ20" i="27"/>
  <c r="FU20" i="27"/>
  <c r="FY20" i="27"/>
  <c r="GC20" i="27"/>
  <c r="GG20" i="27"/>
  <c r="GK20" i="27"/>
  <c r="GO20" i="27"/>
  <c r="GS20" i="27"/>
  <c r="GW20" i="27"/>
  <c r="HA20" i="27"/>
  <c r="HE20" i="27"/>
  <c r="HI20" i="27"/>
  <c r="HM20" i="27"/>
  <c r="HQ20" i="27"/>
  <c r="HU20" i="27"/>
  <c r="HY20" i="27"/>
  <c r="IC20" i="27"/>
  <c r="IG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IH20" i="27"/>
  <c r="EQ20" i="27"/>
  <c r="EY20" i="27"/>
  <c r="FG20" i="27"/>
  <c r="FO20" i="27"/>
  <c r="FW20" i="27"/>
  <c r="GE20" i="27"/>
  <c r="GM20" i="27"/>
  <c r="GU20" i="27"/>
  <c r="HC20" i="27"/>
  <c r="HK20" i="27"/>
  <c r="HS20" i="27"/>
  <c r="IA20" i="27"/>
  <c r="II20" i="27"/>
  <c r="ER20" i="27"/>
  <c r="EZ20" i="27"/>
  <c r="FH20" i="27"/>
  <c r="FP20" i="27"/>
  <c r="FX20" i="27"/>
  <c r="GF20" i="27"/>
  <c r="GN20" i="27"/>
  <c r="GV20" i="27"/>
  <c r="HD20" i="27"/>
  <c r="HL20" i="27"/>
  <c r="HT20" i="27"/>
  <c r="IB20" i="27"/>
  <c r="EM20" i="27"/>
  <c r="FC20" i="27"/>
  <c r="FS20" i="27"/>
  <c r="GI20" i="27"/>
  <c r="GY20" i="27"/>
  <c r="HO20" i="27"/>
  <c r="IE20" i="27"/>
  <c r="EN20" i="27"/>
  <c r="FD20" i="27"/>
  <c r="FT20" i="27"/>
  <c r="GJ20" i="27"/>
  <c r="GZ20" i="27"/>
  <c r="HP20" i="27"/>
  <c r="IF20" i="27"/>
  <c r="EU20" i="27"/>
  <c r="GA20" i="27"/>
  <c r="HG20" i="27"/>
  <c r="EV20" i="27"/>
  <c r="GB20" i="27"/>
  <c r="HH20" i="27"/>
  <c r="FK20" i="27"/>
  <c r="HW20" i="27"/>
  <c r="FL20" i="27"/>
  <c r="HX20" i="27"/>
  <c r="GQ20" i="27"/>
  <c r="GR20" i="27"/>
  <c r="EM28" i="27"/>
  <c r="EQ28" i="27"/>
  <c r="EU28" i="27"/>
  <c r="EY28" i="27"/>
  <c r="FC28" i="27"/>
  <c r="FG28" i="27"/>
  <c r="FK28" i="27"/>
  <c r="FO28" i="27"/>
  <c r="FS28" i="27"/>
  <c r="FW28" i="27"/>
  <c r="GA28" i="27"/>
  <c r="GE28" i="27"/>
  <c r="GI28" i="27"/>
  <c r="GM28" i="27"/>
  <c r="GQ28" i="27"/>
  <c r="GU28" i="27"/>
  <c r="GY28" i="27"/>
  <c r="HC28" i="27"/>
  <c r="HG28" i="27"/>
  <c r="HK28" i="27"/>
  <c r="HO28" i="27"/>
  <c r="HS28" i="27"/>
  <c r="HW28" i="27"/>
  <c r="IA28" i="27"/>
  <c r="IE28" i="27"/>
  <c r="II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S28" i="27"/>
  <c r="FA28" i="27"/>
  <c r="FI28" i="27"/>
  <c r="FQ28" i="27"/>
  <c r="FY28" i="27"/>
  <c r="GG28" i="27"/>
  <c r="GO28" i="27"/>
  <c r="GW28" i="27"/>
  <c r="HE28" i="27"/>
  <c r="HM28" i="27"/>
  <c r="HU28" i="27"/>
  <c r="IC28" i="27"/>
  <c r="ET28" i="27"/>
  <c r="FB28" i="27"/>
  <c r="FJ28" i="27"/>
  <c r="FR28" i="27"/>
  <c r="FZ28" i="27"/>
  <c r="GH28" i="27"/>
  <c r="GP28" i="27"/>
  <c r="GX28" i="27"/>
  <c r="HF28" i="27"/>
  <c r="HN28" i="27"/>
  <c r="HV28" i="27"/>
  <c r="ID28" i="27"/>
  <c r="EO28" i="27"/>
  <c r="FE28" i="27"/>
  <c r="FU28" i="27"/>
  <c r="GK28" i="27"/>
  <c r="HA28" i="27"/>
  <c r="HQ28" i="27"/>
  <c r="IG28" i="27"/>
  <c r="EP28" i="27"/>
  <c r="FF28" i="27"/>
  <c r="FV28" i="27"/>
  <c r="GL28" i="27"/>
  <c r="HB28" i="27"/>
  <c r="HR28" i="27"/>
  <c r="IH28" i="27"/>
  <c r="EW28" i="27"/>
  <c r="GC28" i="27"/>
  <c r="HI28" i="27"/>
  <c r="EX28" i="27"/>
  <c r="GD28" i="27"/>
  <c r="HJ28" i="27"/>
  <c r="FM28" i="27"/>
  <c r="HY28" i="27"/>
  <c r="GT28" i="27"/>
  <c r="FN28" i="27"/>
  <c r="HZ28" i="27"/>
  <c r="GS28" i="27"/>
  <c r="EM34" i="27"/>
  <c r="EQ34" i="27"/>
  <c r="EU34" i="27"/>
  <c r="EY34" i="27"/>
  <c r="FC34" i="27"/>
  <c r="FG34" i="27"/>
  <c r="FK34" i="27"/>
  <c r="FO34" i="27"/>
  <c r="FS34" i="27"/>
  <c r="FW34" i="27"/>
  <c r="GA34" i="27"/>
  <c r="GE34" i="27"/>
  <c r="GI34" i="27"/>
  <c r="GM34" i="27"/>
  <c r="GQ34" i="27"/>
  <c r="GU34" i="27"/>
  <c r="GY34" i="27"/>
  <c r="HC34" i="27"/>
  <c r="HG34" i="27"/>
  <c r="HK34" i="27"/>
  <c r="HO34" i="27"/>
  <c r="HS34" i="27"/>
  <c r="HW34" i="27"/>
  <c r="IA34" i="27"/>
  <c r="IE34" i="27"/>
  <c r="II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O34" i="27"/>
  <c r="EW34" i="27"/>
  <c r="FE34" i="27"/>
  <c r="FM34" i="27"/>
  <c r="FU34" i="27"/>
  <c r="GC34" i="27"/>
  <c r="GK34" i="27"/>
  <c r="GS34" i="27"/>
  <c r="HA34" i="27"/>
  <c r="HI34" i="27"/>
  <c r="HQ34" i="27"/>
  <c r="HY34" i="27"/>
  <c r="IG34" i="27"/>
  <c r="EP34" i="27"/>
  <c r="EX34" i="27"/>
  <c r="FF34" i="27"/>
  <c r="FN34" i="27"/>
  <c r="FV34" i="27"/>
  <c r="GD34" i="27"/>
  <c r="GL34" i="27"/>
  <c r="GT34" i="27"/>
  <c r="HB34" i="27"/>
  <c r="HJ34" i="27"/>
  <c r="HR34" i="27"/>
  <c r="HZ34" i="27"/>
  <c r="IH34" i="27"/>
  <c r="FA34" i="27"/>
  <c r="FQ34" i="27"/>
  <c r="GG34" i="27"/>
  <c r="GW34" i="27"/>
  <c r="HM34" i="27"/>
  <c r="IC34" i="27"/>
  <c r="FB34" i="27"/>
  <c r="FR34" i="27"/>
  <c r="GH34" i="27"/>
  <c r="GX34" i="27"/>
  <c r="HN34" i="27"/>
  <c r="ID34" i="27"/>
  <c r="ES34" i="27"/>
  <c r="FY34" i="27"/>
  <c r="HE34" i="27"/>
  <c r="GO34" i="27"/>
  <c r="GP34" i="27"/>
  <c r="ET34" i="27"/>
  <c r="FZ34" i="27"/>
  <c r="HF34" i="27"/>
  <c r="FI34" i="27"/>
  <c r="HU34" i="27"/>
  <c r="FJ34" i="27"/>
  <c r="HV34" i="27"/>
  <c r="EO15" i="27"/>
  <c r="ES15" i="27"/>
  <c r="EW15" i="27"/>
  <c r="FA15" i="27"/>
  <c r="FE15" i="27"/>
  <c r="FI15" i="27"/>
  <c r="FM15" i="27"/>
  <c r="FQ15" i="27"/>
  <c r="FU15" i="27"/>
  <c r="FY15" i="27"/>
  <c r="GC15" i="27"/>
  <c r="GG15" i="27"/>
  <c r="GK15" i="27"/>
  <c r="GO15" i="27"/>
  <c r="GS15" i="27"/>
  <c r="GW15" i="27"/>
  <c r="HA15" i="27"/>
  <c r="HE15" i="27"/>
  <c r="HI15" i="27"/>
  <c r="HM15" i="27"/>
  <c r="HQ15" i="27"/>
  <c r="HU15" i="27"/>
  <c r="HY15" i="27"/>
  <c r="IC15" i="27"/>
  <c r="IG15" i="27"/>
  <c r="EN15" i="27"/>
  <c r="ET15" i="27"/>
  <c r="EY15" i="27"/>
  <c r="FD15" i="27"/>
  <c r="FJ15" i="27"/>
  <c r="FO15" i="27"/>
  <c r="FT15" i="27"/>
  <c r="FZ15" i="27"/>
  <c r="GE15" i="27"/>
  <c r="GJ15" i="27"/>
  <c r="GP15" i="27"/>
  <c r="GU15" i="27"/>
  <c r="GZ15" i="27"/>
  <c r="HF15" i="27"/>
  <c r="HK15" i="27"/>
  <c r="HP15" i="27"/>
  <c r="HV15" i="27"/>
  <c r="IA15" i="27"/>
  <c r="IF15" i="27"/>
  <c r="EP15" i="27"/>
  <c r="EU15" i="27"/>
  <c r="EZ15" i="27"/>
  <c r="FF15" i="27"/>
  <c r="FK15" i="27"/>
  <c r="FP15" i="27"/>
  <c r="FV15" i="27"/>
  <c r="GA15" i="27"/>
  <c r="GF15" i="27"/>
  <c r="GL15" i="27"/>
  <c r="GQ15" i="27"/>
  <c r="GV15" i="27"/>
  <c r="HB15" i="27"/>
  <c r="HG15" i="27"/>
  <c r="HL15" i="27"/>
  <c r="HR15" i="27"/>
  <c r="HW15" i="27"/>
  <c r="IB15" i="27"/>
  <c r="IH15" i="27"/>
  <c r="EM15" i="27"/>
  <c r="EX15" i="27"/>
  <c r="FH15" i="27"/>
  <c r="FS15" i="27"/>
  <c r="GD15" i="27"/>
  <c r="GN15" i="27"/>
  <c r="GY15" i="27"/>
  <c r="HJ15" i="27"/>
  <c r="HT15" i="27"/>
  <c r="IE15" i="27"/>
  <c r="EQ15" i="27"/>
  <c r="FB15" i="27"/>
  <c r="FL15" i="27"/>
  <c r="FW15" i="27"/>
  <c r="GH15" i="27"/>
  <c r="GR15" i="27"/>
  <c r="HC15" i="27"/>
  <c r="HN15" i="27"/>
  <c r="HX15" i="27"/>
  <c r="II15" i="27"/>
  <c r="FC15" i="27"/>
  <c r="FX15" i="27"/>
  <c r="GT15" i="27"/>
  <c r="HO15" i="27"/>
  <c r="FG15" i="27"/>
  <c r="GB15" i="27"/>
  <c r="GX15" i="27"/>
  <c r="HS15" i="27"/>
  <c r="FN15" i="27"/>
  <c r="HD15" i="27"/>
  <c r="FR15" i="27"/>
  <c r="HH15" i="27"/>
  <c r="ER15" i="27"/>
  <c r="HZ15" i="27"/>
  <c r="EV15" i="27"/>
  <c r="ID15" i="27"/>
  <c r="GI15" i="27"/>
  <c r="GM15" i="27"/>
  <c r="EP92" i="27"/>
  <c r="ET92" i="27"/>
  <c r="EX92" i="27"/>
  <c r="FB92" i="27"/>
  <c r="FF92" i="27"/>
  <c r="FJ92" i="27"/>
  <c r="FN92" i="27"/>
  <c r="FR92" i="27"/>
  <c r="FV92" i="27"/>
  <c r="FZ92" i="27"/>
  <c r="GD92" i="27"/>
  <c r="GH92" i="27"/>
  <c r="GL92" i="27"/>
  <c r="GP92" i="27"/>
  <c r="GT92" i="27"/>
  <c r="GX92" i="27"/>
  <c r="HB92" i="27"/>
  <c r="HF92" i="27"/>
  <c r="HJ92" i="27"/>
  <c r="HN92" i="27"/>
  <c r="HR92" i="27"/>
  <c r="HV92" i="27"/>
  <c r="HZ92" i="27"/>
  <c r="ID92" i="27"/>
  <c r="IH92" i="27"/>
  <c r="EN92" i="27"/>
  <c r="EV92" i="27"/>
  <c r="FD92" i="27"/>
  <c r="FL92" i="27"/>
  <c r="FT92" i="27"/>
  <c r="GB92" i="27"/>
  <c r="GJ92" i="27"/>
  <c r="GR92" i="27"/>
  <c r="GZ92" i="27"/>
  <c r="HH92" i="27"/>
  <c r="HP92" i="27"/>
  <c r="HX92" i="27"/>
  <c r="IF92" i="27"/>
  <c r="EO92" i="27"/>
  <c r="EW92" i="27"/>
  <c r="FE92" i="27"/>
  <c r="FM92" i="27"/>
  <c r="FU92" i="27"/>
  <c r="GC92" i="27"/>
  <c r="GK92" i="27"/>
  <c r="GS92" i="27"/>
  <c r="HA92" i="27"/>
  <c r="HI92" i="27"/>
  <c r="HQ92" i="27"/>
  <c r="HY92" i="27"/>
  <c r="IG92"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II92" i="27"/>
  <c r="ER92" i="27"/>
  <c r="EZ92" i="27"/>
  <c r="FH92" i="27"/>
  <c r="FP92" i="27"/>
  <c r="FX92" i="27"/>
  <c r="GF92" i="27"/>
  <c r="GN92" i="27"/>
  <c r="GV92" i="27"/>
  <c r="HD92" i="27"/>
  <c r="HL92" i="27"/>
  <c r="HT92" i="27"/>
  <c r="IB92" i="27"/>
  <c r="ES92" i="27"/>
  <c r="FA92" i="27"/>
  <c r="FI92" i="27"/>
  <c r="FQ92" i="27"/>
  <c r="FY92" i="27"/>
  <c r="GG92" i="27"/>
  <c r="GO92" i="27"/>
  <c r="GW92" i="27"/>
  <c r="HE92" i="27"/>
  <c r="HM92" i="27"/>
  <c r="HU92" i="27"/>
  <c r="IC92" i="27"/>
  <c r="EN74" i="27"/>
  <c r="ER74" i="27"/>
  <c r="EV74" i="27"/>
  <c r="EZ74" i="27"/>
  <c r="FD74" i="27"/>
  <c r="FH74" i="27"/>
  <c r="FL74" i="27"/>
  <c r="FP74" i="27"/>
  <c r="FT74" i="27"/>
  <c r="FX74" i="27"/>
  <c r="GB74" i="27"/>
  <c r="GF74" i="27"/>
  <c r="GJ74" i="27"/>
  <c r="GN74" i="27"/>
  <c r="GR74" i="27"/>
  <c r="GV74" i="27"/>
  <c r="GZ74" i="27"/>
  <c r="HD74" i="27"/>
  <c r="HH74" i="27"/>
  <c r="HL74" i="27"/>
  <c r="HP74" i="27"/>
  <c r="HT74" i="27"/>
  <c r="HX74" i="27"/>
  <c r="IB74" i="27"/>
  <c r="IF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IG74" i="27"/>
  <c r="EP74" i="27"/>
  <c r="EX74" i="27"/>
  <c r="FF74" i="27"/>
  <c r="FN74" i="27"/>
  <c r="FV74" i="27"/>
  <c r="GD74" i="27"/>
  <c r="GL74" i="27"/>
  <c r="GT74" i="27"/>
  <c r="HB74" i="27"/>
  <c r="HJ74" i="27"/>
  <c r="HR74" i="27"/>
  <c r="HZ74" i="27"/>
  <c r="IH74" i="27"/>
  <c r="FB74" i="27"/>
  <c r="FR74" i="27"/>
  <c r="GH74" i="27"/>
  <c r="GX74" i="27"/>
  <c r="HN74" i="27"/>
  <c r="ID74" i="27"/>
  <c r="EM74" i="27"/>
  <c r="FC74" i="27"/>
  <c r="FS74" i="27"/>
  <c r="GI74" i="27"/>
  <c r="GY74" i="27"/>
  <c r="HO74" i="27"/>
  <c r="IE74" i="27"/>
  <c r="EQ74" i="27"/>
  <c r="EY74" i="27"/>
  <c r="FG74" i="27"/>
  <c r="FO74" i="27"/>
  <c r="FW74" i="27"/>
  <c r="GE74" i="27"/>
  <c r="GM74" i="27"/>
  <c r="GU74" i="27"/>
  <c r="HC74" i="27"/>
  <c r="HK74" i="27"/>
  <c r="HS74" i="27"/>
  <c r="IA74" i="27"/>
  <c r="II74" i="27"/>
  <c r="ET74" i="27"/>
  <c r="FJ74" i="27"/>
  <c r="FZ74" i="27"/>
  <c r="GP74" i="27"/>
  <c r="HF74" i="27"/>
  <c r="HV74" i="27"/>
  <c r="EU74" i="27"/>
  <c r="FK74" i="27"/>
  <c r="GA74" i="27"/>
  <c r="GQ74" i="27"/>
  <c r="HG74" i="27"/>
  <c r="HW74" i="27"/>
  <c r="EM56" i="27"/>
  <c r="EQ56" i="27"/>
  <c r="EU56" i="27"/>
  <c r="EY56" i="27"/>
  <c r="FC56" i="27"/>
  <c r="FG56" i="27"/>
  <c r="FK56" i="27"/>
  <c r="FO56" i="27"/>
  <c r="FS56" i="27"/>
  <c r="FW56" i="27"/>
  <c r="GA56" i="27"/>
  <c r="GE56" i="27"/>
  <c r="GI56" i="27"/>
  <c r="GM56" i="27"/>
  <c r="GQ56" i="27"/>
  <c r="GU56" i="27"/>
  <c r="GY56" i="27"/>
  <c r="HC56" i="27"/>
  <c r="HG56" i="27"/>
  <c r="HK56" i="27"/>
  <c r="HO56" i="27"/>
  <c r="HS56" i="27"/>
  <c r="HW56" i="27"/>
  <c r="IA56" i="27"/>
  <c r="IE56" i="27"/>
  <c r="II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S56" i="27"/>
  <c r="FA56" i="27"/>
  <c r="FI56" i="27"/>
  <c r="FQ56" i="27"/>
  <c r="FY56" i="27"/>
  <c r="GG56" i="27"/>
  <c r="GO56" i="27"/>
  <c r="GW56" i="27"/>
  <c r="HE56" i="27"/>
  <c r="HM56" i="27"/>
  <c r="HU56" i="27"/>
  <c r="IC56" i="27"/>
  <c r="ET56" i="27"/>
  <c r="FB56" i="27"/>
  <c r="FJ56" i="27"/>
  <c r="FR56" i="27"/>
  <c r="FZ56" i="27"/>
  <c r="GH56" i="27"/>
  <c r="GP56" i="27"/>
  <c r="GX56" i="27"/>
  <c r="HF56" i="27"/>
  <c r="HN56" i="27"/>
  <c r="HV56" i="27"/>
  <c r="ID56" i="27"/>
  <c r="EW56" i="27"/>
  <c r="FM56" i="27"/>
  <c r="GC56" i="27"/>
  <c r="GS56" i="27"/>
  <c r="HI56" i="27"/>
  <c r="HY56" i="27"/>
  <c r="FE56" i="27"/>
  <c r="GK56" i="27"/>
  <c r="HQ56" i="27"/>
  <c r="EP56" i="27"/>
  <c r="FV56" i="27"/>
  <c r="HB56" i="27"/>
  <c r="IH56" i="27"/>
  <c r="EX56" i="27"/>
  <c r="FN56" i="27"/>
  <c r="GD56" i="27"/>
  <c r="GT56" i="27"/>
  <c r="HJ56" i="27"/>
  <c r="HZ56" i="27"/>
  <c r="EO56" i="27"/>
  <c r="FU56" i="27"/>
  <c r="HA56" i="27"/>
  <c r="IG56" i="27"/>
  <c r="FF56" i="27"/>
  <c r="GL56" i="27"/>
  <c r="HR56" i="27"/>
  <c r="EM17" i="27"/>
  <c r="EQ17" i="27"/>
  <c r="EU17" i="27"/>
  <c r="EY17" i="27"/>
  <c r="FC17" i="27"/>
  <c r="FG17" i="27"/>
  <c r="FK17" i="27"/>
  <c r="FO17" i="27"/>
  <c r="FS17" i="27"/>
  <c r="FW17" i="27"/>
  <c r="GA17" i="27"/>
  <c r="GE17" i="27"/>
  <c r="GI17" i="27"/>
  <c r="GM17" i="27"/>
  <c r="GQ17" i="27"/>
  <c r="GU17" i="27"/>
  <c r="GY17" i="27"/>
  <c r="HC17" i="27"/>
  <c r="HG17" i="27"/>
  <c r="HK17" i="27"/>
  <c r="HO17" i="27"/>
  <c r="HS17" i="27"/>
  <c r="HW17" i="27"/>
  <c r="IA17" i="27"/>
  <c r="IE17" i="27"/>
  <c r="II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S17" i="27"/>
  <c r="FA17" i="27"/>
  <c r="FI17" i="27"/>
  <c r="FQ17" i="27"/>
  <c r="FY17" i="27"/>
  <c r="GG17" i="27"/>
  <c r="GO17" i="27"/>
  <c r="GW17" i="27"/>
  <c r="HE17" i="27"/>
  <c r="HM17" i="27"/>
  <c r="HU17" i="27"/>
  <c r="IC17" i="27"/>
  <c r="ET17" i="27"/>
  <c r="FB17" i="27"/>
  <c r="FJ17" i="27"/>
  <c r="FR17" i="27"/>
  <c r="FZ17" i="27"/>
  <c r="GH17" i="27"/>
  <c r="GP17" i="27"/>
  <c r="GX17" i="27"/>
  <c r="HF17" i="27"/>
  <c r="HN17" i="27"/>
  <c r="HV17" i="27"/>
  <c r="ID17" i="27"/>
  <c r="EW17" i="27"/>
  <c r="FM17" i="27"/>
  <c r="GC17" i="27"/>
  <c r="GS17" i="27"/>
  <c r="HI17" i="27"/>
  <c r="HY17" i="27"/>
  <c r="EX17" i="27"/>
  <c r="FN17" i="27"/>
  <c r="GD17" i="27"/>
  <c r="GT17" i="27"/>
  <c r="HJ17" i="27"/>
  <c r="HZ17" i="27"/>
  <c r="FE17" i="27"/>
  <c r="GK17" i="27"/>
  <c r="HQ17" i="27"/>
  <c r="FF17" i="27"/>
  <c r="GL17" i="27"/>
  <c r="HR17" i="27"/>
  <c r="EO17" i="27"/>
  <c r="HA17" i="27"/>
  <c r="EP17" i="27"/>
  <c r="HB17" i="27"/>
  <c r="IG17" i="27"/>
  <c r="IH17" i="27"/>
  <c r="FU17" i="27"/>
  <c r="FV17" i="27"/>
  <c r="EP98" i="27"/>
  <c r="ET98" i="27"/>
  <c r="EX98" i="27"/>
  <c r="FB98" i="27"/>
  <c r="FF98" i="27"/>
  <c r="FJ98" i="27"/>
  <c r="FN98" i="27"/>
  <c r="FR98" i="27"/>
  <c r="FV98" i="27"/>
  <c r="FZ98" i="27"/>
  <c r="GD98" i="27"/>
  <c r="GH98" i="27"/>
  <c r="GL98" i="27"/>
  <c r="GP98" i="27"/>
  <c r="GT98" i="27"/>
  <c r="GX98" i="27"/>
  <c r="HB98" i="27"/>
  <c r="HF98" i="27"/>
  <c r="HJ98" i="27"/>
  <c r="HN98" i="27"/>
  <c r="HR98" i="27"/>
  <c r="HV98" i="27"/>
  <c r="HZ98" i="27"/>
  <c r="ID98" i="27"/>
  <c r="IH98" i="27"/>
  <c r="ER98" i="27"/>
  <c r="EZ98" i="27"/>
  <c r="FH98" i="27"/>
  <c r="FP98" i="27"/>
  <c r="FT98" i="27"/>
  <c r="GB98" i="27"/>
  <c r="GJ98" i="27"/>
  <c r="GR98" i="27"/>
  <c r="GZ98" i="27"/>
  <c r="HH98" i="27"/>
  <c r="HP98" i="27"/>
  <c r="HX98" i="27"/>
  <c r="IF98" i="27"/>
  <c r="ES98" i="27"/>
  <c r="FA98" i="27"/>
  <c r="FI98" i="27"/>
  <c r="FQ98" i="27"/>
  <c r="FY98" i="27"/>
  <c r="GG98" i="27"/>
  <c r="GO98" i="27"/>
  <c r="GW98" i="27"/>
  <c r="HE98" i="27"/>
  <c r="HM98" i="27"/>
  <c r="HU98" i="27"/>
  <c r="IC98"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II98" i="27"/>
  <c r="EN98" i="27"/>
  <c r="EV98" i="27"/>
  <c r="FD98" i="27"/>
  <c r="FL98" i="27"/>
  <c r="FX98" i="27"/>
  <c r="GF98" i="27"/>
  <c r="GN98" i="27"/>
  <c r="GV98" i="27"/>
  <c r="HD98" i="27"/>
  <c r="HL98" i="27"/>
  <c r="HT98" i="27"/>
  <c r="IB98" i="27"/>
  <c r="EO98" i="27"/>
  <c r="EW98" i="27"/>
  <c r="FE98" i="27"/>
  <c r="FM98" i="27"/>
  <c r="FU98" i="27"/>
  <c r="GC98" i="27"/>
  <c r="GK98" i="27"/>
  <c r="GS98" i="27"/>
  <c r="HA98" i="27"/>
  <c r="HI98" i="27"/>
  <c r="HQ98" i="27"/>
  <c r="HY98" i="27"/>
  <c r="IG98" i="27"/>
  <c r="EN29" i="27"/>
  <c r="ER29" i="27"/>
  <c r="EV29" i="27"/>
  <c r="EZ29" i="27"/>
  <c r="FD29" i="27"/>
  <c r="FH29" i="27"/>
  <c r="FL29" i="27"/>
  <c r="FP29" i="27"/>
  <c r="FT29" i="27"/>
  <c r="FX29" i="27"/>
  <c r="GB29" i="27"/>
  <c r="GF29" i="27"/>
  <c r="GJ29" i="27"/>
  <c r="GN29" i="27"/>
  <c r="GR29" i="27"/>
  <c r="GV29" i="27"/>
  <c r="GZ29" i="27"/>
  <c r="HD29" i="27"/>
  <c r="HH29" i="27"/>
  <c r="HL29" i="27"/>
  <c r="HP29" i="27"/>
  <c r="HT29" i="27"/>
  <c r="HX29" i="27"/>
  <c r="IB29" i="27"/>
  <c r="IF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IG29" i="27"/>
  <c r="EP29" i="27"/>
  <c r="EX29" i="27"/>
  <c r="FF29" i="27"/>
  <c r="FN29" i="27"/>
  <c r="FV29" i="27"/>
  <c r="GD29" i="27"/>
  <c r="GL29" i="27"/>
  <c r="GT29" i="27"/>
  <c r="HB29" i="27"/>
  <c r="HJ29" i="27"/>
  <c r="HR29" i="27"/>
  <c r="HZ29" i="27"/>
  <c r="IH29" i="27"/>
  <c r="EQ29" i="27"/>
  <c r="EY29" i="27"/>
  <c r="FG29" i="27"/>
  <c r="FO29" i="27"/>
  <c r="FW29" i="27"/>
  <c r="GE29" i="27"/>
  <c r="GM29" i="27"/>
  <c r="GU29" i="27"/>
  <c r="HC29" i="27"/>
  <c r="HK29" i="27"/>
  <c r="HS29" i="27"/>
  <c r="IA29" i="27"/>
  <c r="II29" i="27"/>
  <c r="ET29" i="27"/>
  <c r="FJ29" i="27"/>
  <c r="FZ29" i="27"/>
  <c r="GP29" i="27"/>
  <c r="HF29" i="27"/>
  <c r="HV29" i="27"/>
  <c r="EU29" i="27"/>
  <c r="FK29" i="27"/>
  <c r="GA29" i="27"/>
  <c r="GQ29" i="27"/>
  <c r="HG29" i="27"/>
  <c r="HW29" i="27"/>
  <c r="FB29" i="27"/>
  <c r="GH29" i="27"/>
  <c r="HN29" i="27"/>
  <c r="FC29" i="27"/>
  <c r="GI29" i="27"/>
  <c r="HO29" i="27"/>
  <c r="FR29" i="27"/>
  <c r="ID29" i="27"/>
  <c r="GY29" i="27"/>
  <c r="FS29" i="27"/>
  <c r="IE29" i="27"/>
  <c r="GX29" i="27"/>
  <c r="EM29" i="27"/>
  <c r="EN59" i="27"/>
  <c r="ER59" i="27"/>
  <c r="EV59" i="27"/>
  <c r="EZ59" i="27"/>
  <c r="FD59" i="27"/>
  <c r="FH59" i="27"/>
  <c r="FL59" i="27"/>
  <c r="FP59" i="27"/>
  <c r="FT59" i="27"/>
  <c r="FX59" i="27"/>
  <c r="GB59" i="27"/>
  <c r="GF59" i="27"/>
  <c r="GJ59" i="27"/>
  <c r="GN59" i="27"/>
  <c r="GR59" i="27"/>
  <c r="GV59" i="27"/>
  <c r="GZ59" i="27"/>
  <c r="HD59" i="27"/>
  <c r="HH59" i="27"/>
  <c r="HL59" i="27"/>
  <c r="HP59" i="27"/>
  <c r="HT59" i="27"/>
  <c r="HX59" i="27"/>
  <c r="IB59" i="27"/>
  <c r="IF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IG59" i="27"/>
  <c r="EP59" i="27"/>
  <c r="EX59" i="27"/>
  <c r="FF59" i="27"/>
  <c r="FN59" i="27"/>
  <c r="FV59" i="27"/>
  <c r="GD59" i="27"/>
  <c r="GL59" i="27"/>
  <c r="GT59" i="27"/>
  <c r="HB59" i="27"/>
  <c r="HJ59" i="27"/>
  <c r="HR59" i="27"/>
  <c r="HZ59" i="27"/>
  <c r="IH59" i="27"/>
  <c r="EQ59" i="27"/>
  <c r="EY59" i="27"/>
  <c r="FG59" i="27"/>
  <c r="FO59" i="27"/>
  <c r="FW59" i="27"/>
  <c r="GE59" i="27"/>
  <c r="GM59" i="27"/>
  <c r="GU59" i="27"/>
  <c r="HC59" i="27"/>
  <c r="HK59" i="27"/>
  <c r="HS59" i="27"/>
  <c r="IA59" i="27"/>
  <c r="II59" i="27"/>
  <c r="ET59" i="27"/>
  <c r="FJ59" i="27"/>
  <c r="FZ59" i="27"/>
  <c r="GP59" i="27"/>
  <c r="HF59" i="27"/>
  <c r="HV59" i="27"/>
  <c r="FB59" i="27"/>
  <c r="GH59" i="27"/>
  <c r="HN59" i="27"/>
  <c r="EM59" i="27"/>
  <c r="FS59" i="27"/>
  <c r="GY59" i="27"/>
  <c r="IE59" i="27"/>
  <c r="EU59" i="27"/>
  <c r="FK59" i="27"/>
  <c r="GA59" i="27"/>
  <c r="GQ59" i="27"/>
  <c r="HG59" i="27"/>
  <c r="HW59" i="27"/>
  <c r="FR59" i="27"/>
  <c r="GX59" i="27"/>
  <c r="ID59" i="27"/>
  <c r="FC59" i="27"/>
  <c r="GI59" i="27"/>
  <c r="HO59" i="27"/>
  <c r="Y5" i="27"/>
  <c r="EN38" i="27"/>
  <c r="ER38" i="27"/>
  <c r="EV38" i="27"/>
  <c r="EZ38" i="27"/>
  <c r="FD38" i="27"/>
  <c r="FH38" i="27"/>
  <c r="FL38" i="27"/>
  <c r="FP38" i="27"/>
  <c r="FT38" i="27"/>
  <c r="FX38" i="27"/>
  <c r="GB38" i="27"/>
  <c r="GF38" i="27"/>
  <c r="GJ38" i="27"/>
  <c r="GN38" i="27"/>
  <c r="GR38" i="27"/>
  <c r="GV38" i="27"/>
  <c r="GZ38" i="27"/>
  <c r="HD38" i="27"/>
  <c r="HH38" i="27"/>
  <c r="HL38" i="27"/>
  <c r="HP38" i="27"/>
  <c r="HT38" i="27"/>
  <c r="HX38" i="27"/>
  <c r="IB38" i="27"/>
  <c r="IF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IG38" i="27"/>
  <c r="EP38" i="27"/>
  <c r="EX38" i="27"/>
  <c r="FF38" i="27"/>
  <c r="FN38" i="27"/>
  <c r="FV38" i="27"/>
  <c r="GD38" i="27"/>
  <c r="GL38" i="27"/>
  <c r="GT38" i="27"/>
  <c r="HB38" i="27"/>
  <c r="HJ38" i="27"/>
  <c r="HR38" i="27"/>
  <c r="HZ38" i="27"/>
  <c r="IH38" i="27"/>
  <c r="EQ38" i="27"/>
  <c r="EY38" i="27"/>
  <c r="FG38" i="27"/>
  <c r="FO38" i="27"/>
  <c r="FW38" i="27"/>
  <c r="GE38" i="27"/>
  <c r="GM38" i="27"/>
  <c r="GU38" i="27"/>
  <c r="HC38" i="27"/>
  <c r="HK38" i="27"/>
  <c r="HS38" i="27"/>
  <c r="IA38" i="27"/>
  <c r="II38" i="27"/>
  <c r="ET38" i="27"/>
  <c r="FJ38" i="27"/>
  <c r="FZ38" i="27"/>
  <c r="GP38" i="27"/>
  <c r="HF38" i="27"/>
  <c r="HV38" i="27"/>
  <c r="EU38" i="27"/>
  <c r="FK38" i="27"/>
  <c r="GA38" i="27"/>
  <c r="GQ38" i="27"/>
  <c r="HG38" i="27"/>
  <c r="HW38" i="27"/>
  <c r="FR38" i="27"/>
  <c r="GX38" i="27"/>
  <c r="ID38" i="27"/>
  <c r="FB38" i="27"/>
  <c r="HN38" i="27"/>
  <c r="FC38" i="27"/>
  <c r="HO38" i="27"/>
  <c r="EM38" i="27"/>
  <c r="FS38" i="27"/>
  <c r="GY38" i="27"/>
  <c r="IE38" i="27"/>
  <c r="GH38" i="27"/>
  <c r="GI38" i="27"/>
  <c r="AY13" i="27"/>
  <c r="BA8" i="27"/>
  <c r="AY6" i="27"/>
  <c r="BA11" i="27"/>
  <c r="BA9" i="27"/>
  <c r="BA10" i="27"/>
  <c r="BB5" i="27"/>
  <c r="BB12" i="27"/>
  <c r="BA7" i="27"/>
  <c r="AZ4" i="27"/>
  <c r="EV4" i="27"/>
  <c r="AF37" i="27"/>
  <c r="AM37" i="27"/>
  <c r="AG37" i="27"/>
  <c r="AM97" i="27"/>
  <c r="AE38" i="27"/>
  <c r="AM59" i="27"/>
  <c r="AE60" i="27"/>
  <c r="AH29" i="27"/>
  <c r="AL29" i="27"/>
  <c r="AE14" i="27"/>
  <c r="AA18" i="27"/>
  <c r="U5" i="27"/>
  <c r="W5" i="27"/>
  <c r="AR10" i="26"/>
  <c r="AR12" i="26"/>
  <c r="AQ7" i="26"/>
  <c r="AT9" i="26"/>
  <c r="AR6" i="26"/>
  <c r="AR8" i="26"/>
  <c r="AR4" i="26"/>
  <c r="AQ11" i="26"/>
  <c r="AT13" i="26"/>
  <c r="AS5" i="26"/>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B12" i="27" l="1"/>
  <c r="B5" i="27"/>
  <c r="B7" i="27"/>
  <c r="B11" i="27"/>
  <c r="B6" i="27"/>
  <c r="B13" i="27"/>
  <c r="EQ13" i="27"/>
  <c r="EN13" i="27"/>
  <c r="II13" i="27"/>
  <c r="ER13" i="27"/>
  <c r="ET13" i="27"/>
  <c r="EU13" i="27"/>
  <c r="EP13" i="27"/>
  <c r="EM13" i="27"/>
  <c r="ES13" i="27"/>
  <c r="EO13" i="27"/>
  <c r="IS29" i="32"/>
  <c r="IT7" i="32"/>
  <c r="IT6" i="32"/>
  <c r="BB4" i="32"/>
  <c r="IT4" i="32"/>
  <c r="IT5" i="32" s="1"/>
  <c r="G71" i="30"/>
  <c r="F72" i="30"/>
  <c r="E71" i="30"/>
  <c r="D72" i="30"/>
  <c r="C66" i="30"/>
  <c r="B67" i="30"/>
  <c r="EP5" i="27"/>
  <c r="EX5" i="27"/>
  <c r="EM5" i="27"/>
  <c r="EU6" i="27"/>
  <c r="EU5" i="27"/>
  <c r="EX12" i="27"/>
  <c r="EN5" i="27"/>
  <c r="EQ5" i="27"/>
  <c r="AT4" i="20"/>
  <c r="IL6" i="20"/>
  <c r="IL7" i="20"/>
  <c r="Y9" i="27"/>
  <c r="EM9" i="27"/>
  <c r="II9" i="27"/>
  <c r="EN9" i="27"/>
  <c r="EO9" i="27"/>
  <c r="EP9" i="27"/>
  <c r="EQ9" i="27"/>
  <c r="ER9" i="27"/>
  <c r="ES9" i="27"/>
  <c r="ET9" i="27"/>
  <c r="EU9" i="27"/>
  <c r="EV9" i="27"/>
  <c r="ET5" i="27"/>
  <c r="Y11" i="27"/>
  <c r="EM11" i="27"/>
  <c r="EN11" i="27"/>
  <c r="II11" i="27"/>
  <c r="EO11" i="27"/>
  <c r="EP11" i="27"/>
  <c r="EQ11" i="27"/>
  <c r="ER11" i="27"/>
  <c r="ES11" i="27"/>
  <c r="ET11" i="27"/>
  <c r="EU11" i="27"/>
  <c r="EV11" i="27"/>
  <c r="II5" i="27"/>
  <c r="ES5" i="27"/>
  <c r="Y6" i="27"/>
  <c r="EM6" i="27"/>
  <c r="II6" i="27"/>
  <c r="EN6" i="27"/>
  <c r="EO6" i="27"/>
  <c r="EP6" i="27"/>
  <c r="EQ6" i="27"/>
  <c r="ER6" i="27"/>
  <c r="ES6" i="27"/>
  <c r="ET6" i="27"/>
  <c r="EW11" i="27"/>
  <c r="Y12" i="27"/>
  <c r="EM12" i="27"/>
  <c r="EN12" i="27"/>
  <c r="II12" i="27"/>
  <c r="EO12" i="27"/>
  <c r="EP12" i="27"/>
  <c r="EQ12" i="27"/>
  <c r="ER12" i="27"/>
  <c r="ES12" i="27"/>
  <c r="ET12" i="27"/>
  <c r="EU12" i="27"/>
  <c r="EV12" i="27"/>
  <c r="EW12" i="27"/>
  <c r="Y7" i="27"/>
  <c r="EM7" i="27"/>
  <c r="II7" i="27"/>
  <c r="EN7" i="27"/>
  <c r="EO7" i="27"/>
  <c r="EP7" i="27"/>
  <c r="EQ7" i="27"/>
  <c r="ER7" i="27"/>
  <c r="ES7" i="27"/>
  <c r="ET7" i="27"/>
  <c r="EU7" i="27"/>
  <c r="EV7" i="27"/>
  <c r="EW5" i="27"/>
  <c r="EW7" i="27"/>
  <c r="EW9" i="27"/>
  <c r="EV5" i="27"/>
  <c r="ER5" i="27"/>
  <c r="EO5" i="27"/>
  <c r="BC12" i="27"/>
  <c r="EY12" i="27"/>
  <c r="BB10" i="27"/>
  <c r="BB11" i="27"/>
  <c r="EX11" i="27"/>
  <c r="BB8" i="27"/>
  <c r="EY5" i="27"/>
  <c r="BC5" i="27"/>
  <c r="EV6" i="27"/>
  <c r="AZ6" i="27"/>
  <c r="EV13" i="27"/>
  <c r="AZ13" i="27"/>
  <c r="BB7" i="27"/>
  <c r="EX7" i="27"/>
  <c r="BB9" i="27"/>
  <c r="EX9" i="27"/>
  <c r="BA4" i="27"/>
  <c r="EW4" i="27"/>
  <c r="AT5" i="26"/>
  <c r="AR11" i="26"/>
  <c r="AS8" i="26"/>
  <c r="AU9" i="26"/>
  <c r="AS12" i="26"/>
  <c r="AU13" i="26"/>
  <c r="AS4" i="26"/>
  <c r="AS6" i="26"/>
  <c r="AR7" i="26"/>
  <c r="AS10" i="26"/>
  <c r="B73" i="28"/>
  <c r="C73" i="28" s="1"/>
  <c r="T1" i="20"/>
  <c r="U1" i="26"/>
  <c r="U1" i="17"/>
  <c r="C5" i="27" l="1"/>
  <c r="D5" i="27" s="1"/>
  <c r="C6" i="27" s="1"/>
  <c r="D6" i="27" s="1"/>
  <c r="IT29" i="32"/>
  <c r="IU7" i="32"/>
  <c r="IU6" i="32"/>
  <c r="BC4" i="32"/>
  <c r="IU4" i="32"/>
  <c r="IU5" i="32" s="1"/>
  <c r="F73" i="30"/>
  <c r="G72" i="30"/>
  <c r="D73" i="30"/>
  <c r="E72" i="30"/>
  <c r="B68" i="30"/>
  <c r="C67" i="30"/>
  <c r="AU4" i="20"/>
  <c r="IM6" i="20"/>
  <c r="IM7" i="20"/>
  <c r="EW6" i="27"/>
  <c r="BA6" i="27"/>
  <c r="BC10" i="27"/>
  <c r="EY7" i="27"/>
  <c r="BC7" i="27"/>
  <c r="BC8" i="27"/>
  <c r="EW13" i="27"/>
  <c r="BA13" i="27"/>
  <c r="BD5" i="27"/>
  <c r="EZ5" i="27"/>
  <c r="BC9" i="27"/>
  <c r="EY9" i="27"/>
  <c r="EY11" i="27"/>
  <c r="BC11" i="27"/>
  <c r="BD12" i="27"/>
  <c r="EZ12" i="27"/>
  <c r="BB4" i="27"/>
  <c r="EX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6" i="25"/>
  <c r="B35" i="25"/>
  <c r="B31" i="25"/>
  <c r="C26" i="30" s="1"/>
  <c r="B30" i="25"/>
  <c r="IU29" i="32" l="1"/>
  <c r="IV6" i="32"/>
  <c r="IV7" i="32"/>
  <c r="BD4" i="32"/>
  <c r="IV4" i="32"/>
  <c r="IV5" i="32" s="1"/>
  <c r="C28" i="30"/>
  <c r="C30" i="30" s="1"/>
  <c r="C31" i="30" s="1"/>
  <c r="G73" i="30"/>
  <c r="F74" i="30"/>
  <c r="D74" i="30"/>
  <c r="E73" i="30"/>
  <c r="AH11" i="17"/>
  <c r="AH7" i="17"/>
  <c r="AH10" i="17"/>
  <c r="AH6" i="17"/>
  <c r="AH13" i="17"/>
  <c r="AH9" i="17"/>
  <c r="AH5" i="17"/>
  <c r="AH4" i="17"/>
  <c r="AH12" i="17"/>
  <c r="AH8" i="17"/>
  <c r="C68" i="30"/>
  <c r="B69" i="30"/>
  <c r="IN6" i="20"/>
  <c r="IN7" i="20"/>
  <c r="AV4" i="20"/>
  <c r="BD10" i="27"/>
  <c r="BE5" i="27"/>
  <c r="FA5" i="27"/>
  <c r="BD8" i="27"/>
  <c r="EX13" i="27"/>
  <c r="BB13" i="27"/>
  <c r="BD7" i="27"/>
  <c r="EZ7" i="27"/>
  <c r="EX6" i="27"/>
  <c r="BB6" i="27"/>
  <c r="EZ11" i="27"/>
  <c r="BD11" i="27"/>
  <c r="BE12" i="27"/>
  <c r="FA12" i="27"/>
  <c r="BD9" i="27"/>
  <c r="EZ9" i="27"/>
  <c r="BC4" i="27"/>
  <c r="EY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s="1"/>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IV29" i="32" l="1"/>
  <c r="IW6" i="32"/>
  <c r="IW7" i="32"/>
  <c r="BE4" i="32"/>
  <c r="IW4" i="32"/>
  <c r="IW5" i="32" s="1"/>
  <c r="F75" i="30"/>
  <c r="G74" i="30"/>
  <c r="D75" i="30"/>
  <c r="E74" i="30"/>
  <c r="C69" i="30"/>
  <c r="B70" i="30"/>
  <c r="AW4" i="20"/>
  <c r="IO6" i="20"/>
  <c r="IO7" i="20"/>
  <c r="V75" i="26"/>
  <c r="V36" i="26"/>
  <c r="EY6" i="27"/>
  <c r="BC6" i="27"/>
  <c r="BF12" i="27"/>
  <c r="FB12" i="27"/>
  <c r="FB5" i="27"/>
  <c r="BF5" i="27"/>
  <c r="BE11" i="27"/>
  <c r="FA11" i="27"/>
  <c r="BE8" i="27"/>
  <c r="BE10" i="27"/>
  <c r="EY13" i="27"/>
  <c r="BC13" i="27"/>
  <c r="BE9" i="27"/>
  <c r="FA9" i="27"/>
  <c r="BE7" i="27"/>
  <c r="FA7" i="27"/>
  <c r="BD4" i="27"/>
  <c r="EZ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W29" i="32" l="1"/>
  <c r="IX7" i="32"/>
  <c r="IX6" i="32"/>
  <c r="BF4" i="32"/>
  <c r="IX4" i="32"/>
  <c r="IX5" i="32" s="1"/>
  <c r="G75" i="30"/>
  <c r="F76" i="30"/>
  <c r="E75" i="30"/>
  <c r="D76" i="30"/>
  <c r="B71" i="30"/>
  <c r="C70" i="30"/>
  <c r="AX4" i="20"/>
  <c r="IP6" i="20"/>
  <c r="IP7" i="20"/>
  <c r="BF9" i="27"/>
  <c r="FB9" i="27"/>
  <c r="BF11" i="27"/>
  <c r="FB11" i="27"/>
  <c r="BG12" i="27"/>
  <c r="FC12" i="27"/>
  <c r="BF10" i="27"/>
  <c r="EZ13" i="27"/>
  <c r="BD13" i="27"/>
  <c r="BG5" i="27"/>
  <c r="FC5" i="27"/>
  <c r="EZ6" i="27"/>
  <c r="BD6" i="27"/>
  <c r="BF7" i="27"/>
  <c r="FB7" i="27"/>
  <c r="BF8" i="27"/>
  <c r="BE4" i="27"/>
  <c r="FA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X29" i="32" l="1"/>
  <c r="IY7" i="32"/>
  <c r="IY6" i="32"/>
  <c r="BG4" i="32"/>
  <c r="IY4" i="32"/>
  <c r="IY5" i="32" s="1"/>
  <c r="F77" i="30"/>
  <c r="G76" i="30"/>
  <c r="D77" i="30"/>
  <c r="E76" i="30"/>
  <c r="C71" i="30"/>
  <c r="B72" i="30"/>
  <c r="AY4" i="20"/>
  <c r="IQ6" i="20"/>
  <c r="IQ7" i="20"/>
  <c r="EU13" i="26"/>
  <c r="FC7" i="27"/>
  <c r="BG7" i="27"/>
  <c r="FD5" i="27"/>
  <c r="BH5" i="27"/>
  <c r="BG10" i="27"/>
  <c r="BG11" i="27"/>
  <c r="FC11" i="27"/>
  <c r="BG8" i="27"/>
  <c r="FA6" i="27"/>
  <c r="BE6" i="27"/>
  <c r="BE13" i="27"/>
  <c r="FA13" i="27"/>
  <c r="FD12" i="27"/>
  <c r="BH12" i="27"/>
  <c r="FC9" i="27"/>
  <c r="BG9" i="27"/>
  <c r="BF4" i="27"/>
  <c r="FB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IY29" i="32" l="1"/>
  <c r="IZ7" i="32"/>
  <c r="IZ6" i="32"/>
  <c r="BH4" i="32"/>
  <c r="IZ4" i="32"/>
  <c r="IZ5" i="32" s="1"/>
  <c r="IZ29" i="32" s="1"/>
  <c r="F78" i="30"/>
  <c r="G77" i="30"/>
  <c r="D78" i="30"/>
  <c r="E77" i="30"/>
  <c r="B73" i="30"/>
  <c r="C72" i="30"/>
  <c r="AZ4" i="20"/>
  <c r="IR6" i="20"/>
  <c r="IR7" i="20"/>
  <c r="BI5" i="27"/>
  <c r="FE5" i="27"/>
  <c r="FD11" i="27"/>
  <c r="BH11" i="27"/>
  <c r="BH8" i="27"/>
  <c r="BH10" i="27"/>
  <c r="BH7" i="27"/>
  <c r="FD7" i="27"/>
  <c r="BI12" i="27"/>
  <c r="FE12" i="27"/>
  <c r="FB6" i="27"/>
  <c r="BF6" i="27"/>
  <c r="FD9" i="27"/>
  <c r="BH9" i="27"/>
  <c r="FB13" i="27"/>
  <c r="BF13" i="27"/>
  <c r="BG4" i="27"/>
  <c r="FC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V104" i="26"/>
  <c r="W104" i="26"/>
  <c r="AA104" i="26"/>
  <c r="X104" i="26"/>
  <c r="AC104" i="26"/>
  <c r="AF104" i="26"/>
  <c r="Y104" i="26"/>
  <c r="AB104" i="26"/>
  <c r="Z104" i="26"/>
  <c r="U104" i="26"/>
  <c r="AE104" i="26"/>
  <c r="AD104" i="26"/>
  <c r="JA6" i="32" l="1"/>
  <c r="JA7" i="32"/>
  <c r="BI4" i="32"/>
  <c r="JA4" i="32"/>
  <c r="JA5" i="32" s="1"/>
  <c r="JA29"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H104" i="26"/>
  <c r="BA4" i="20"/>
  <c r="IS6" i="20"/>
  <c r="IS7" i="20"/>
  <c r="BI9" i="27"/>
  <c r="FE9" i="27"/>
  <c r="BI10" i="27"/>
  <c r="BI11" i="27"/>
  <c r="FE11" i="27"/>
  <c r="BJ12" i="27"/>
  <c r="FF12" i="27"/>
  <c r="FC13" i="27"/>
  <c r="BG13" i="27"/>
  <c r="FC6" i="27"/>
  <c r="BG6" i="27"/>
  <c r="BI8" i="27"/>
  <c r="BI7" i="27"/>
  <c r="FE7" i="27"/>
  <c r="FF5" i="27"/>
  <c r="BJ5" i="27"/>
  <c r="BH4" i="27"/>
  <c r="FD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JB7" i="32" l="1"/>
  <c r="JB6" i="32"/>
  <c r="BJ4" i="32"/>
  <c r="JB4" i="32"/>
  <c r="JB5" i="32" s="1"/>
  <c r="JB29" i="32" s="1"/>
  <c r="G79" i="30"/>
  <c r="F80" i="30"/>
  <c r="E79" i="30"/>
  <c r="D80" i="30"/>
  <c r="C74" i="30"/>
  <c r="B75" i="30"/>
  <c r="EE104" i="26"/>
  <c r="AI104" i="26" s="1"/>
  <c r="AJ104" i="26" s="1"/>
  <c r="BB4" i="20"/>
  <c r="IT6" i="20"/>
  <c r="IT7" i="20"/>
  <c r="FD6" i="27"/>
  <c r="BH6" i="27"/>
  <c r="BJ7" i="27"/>
  <c r="FF7" i="27"/>
  <c r="BK12" i="27"/>
  <c r="FG12" i="27"/>
  <c r="BJ10" i="27"/>
  <c r="FG5" i="27"/>
  <c r="BK5" i="27"/>
  <c r="FD13" i="27"/>
  <c r="BH13" i="27"/>
  <c r="BJ8" i="27"/>
  <c r="BJ11" i="27"/>
  <c r="FF11" i="27"/>
  <c r="BJ9" i="27"/>
  <c r="FF9" i="27"/>
  <c r="BI4" i="27"/>
  <c r="FE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JC7" i="32" l="1"/>
  <c r="JC6" i="32"/>
  <c r="BK4" i="32"/>
  <c r="JC4" i="32"/>
  <c r="JC5" i="32" s="1"/>
  <c r="JC29" i="32" s="1"/>
  <c r="F81" i="30"/>
  <c r="G80" i="30"/>
  <c r="D81" i="30"/>
  <c r="E80" i="30"/>
  <c r="B76" i="30"/>
  <c r="C75" i="30"/>
  <c r="EG107" i="26"/>
  <c r="EG108" i="26"/>
  <c r="EG104" i="26"/>
  <c r="EG106" i="26" s="1"/>
  <c r="EF104" i="26"/>
  <c r="EF106" i="26" s="1"/>
  <c r="EF107" i="26"/>
  <c r="EF108" i="26"/>
  <c r="IB104" i="26"/>
  <c r="IB108" i="26"/>
  <c r="IB107" i="26"/>
  <c r="IB106" i="26"/>
  <c r="AK104" i="26"/>
  <c r="BC4" i="20"/>
  <c r="IU6" i="20"/>
  <c r="IU7" i="20"/>
  <c r="FE13" i="27"/>
  <c r="BI13" i="27"/>
  <c r="BK10" i="27"/>
  <c r="BK11" i="27"/>
  <c r="FG11" i="27"/>
  <c r="FG7" i="27"/>
  <c r="BK7" i="27"/>
  <c r="BL5" i="27"/>
  <c r="FH5" i="27"/>
  <c r="FE6" i="27"/>
  <c r="BI6" i="27"/>
  <c r="BK9" i="27"/>
  <c r="FG9" i="27"/>
  <c r="BK8" i="27"/>
  <c r="BL12" i="27"/>
  <c r="FH12" i="27"/>
  <c r="BJ4" i="27"/>
  <c r="FF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D2" i="27" l="1"/>
  <c r="B104" i="27"/>
  <c r="D1" i="27" s="1"/>
  <c r="JD7" i="32"/>
  <c r="JD6" i="32"/>
  <c r="BL4" i="32"/>
  <c r="JD4" i="32"/>
  <c r="JD5" i="32" s="1"/>
  <c r="F82" i="30"/>
  <c r="G81" i="30"/>
  <c r="D82" i="30"/>
  <c r="E81" i="30"/>
  <c r="FG8" i="27"/>
  <c r="EF109" i="26"/>
  <c r="L4" i="20"/>
  <c r="C76" i="30"/>
  <c r="B77" i="30"/>
  <c r="FG10" i="27"/>
  <c r="EG109" i="26"/>
  <c r="IB109" i="26"/>
  <c r="EH107" i="26"/>
  <c r="EH108" i="26"/>
  <c r="EH104" i="26"/>
  <c r="EH106" i="26" s="1"/>
  <c r="AL104" i="26"/>
  <c r="BD4" i="20"/>
  <c r="IV6" i="20"/>
  <c r="IV7" i="20"/>
  <c r="Y8" i="27"/>
  <c r="II8" i="27"/>
  <c r="EN8" i="27"/>
  <c r="EM8" i="27"/>
  <c r="EO8" i="27"/>
  <c r="EP8" i="27"/>
  <c r="EQ8" i="27"/>
  <c r="ER8" i="27"/>
  <c r="ES8" i="27"/>
  <c r="ET8" i="27"/>
  <c r="EU8" i="27"/>
  <c r="EV8" i="27"/>
  <c r="EW8" i="27"/>
  <c r="EX8" i="27"/>
  <c r="EY8" i="27"/>
  <c r="EZ8" i="27"/>
  <c r="FA8" i="27"/>
  <c r="FB8" i="27"/>
  <c r="FC8" i="27"/>
  <c r="FD8" i="27"/>
  <c r="FE8" i="27"/>
  <c r="FF8" i="27"/>
  <c r="Y10" i="27"/>
  <c r="EM10" i="27"/>
  <c r="EO10" i="27"/>
  <c r="II10" i="27"/>
  <c r="EN10" i="27"/>
  <c r="EP10" i="27"/>
  <c r="EQ10" i="27"/>
  <c r="ER10" i="27"/>
  <c r="ES10" i="27"/>
  <c r="ET10" i="27"/>
  <c r="EU10" i="27"/>
  <c r="EV10" i="27"/>
  <c r="EW10" i="27"/>
  <c r="EX10" i="27"/>
  <c r="EY10" i="27"/>
  <c r="EZ10" i="27"/>
  <c r="FA10" i="27"/>
  <c r="FB10" i="27"/>
  <c r="FC10" i="27"/>
  <c r="FD10" i="27"/>
  <c r="FE10" i="27"/>
  <c r="FF10" i="27"/>
  <c r="BL7" i="27"/>
  <c r="FH7" i="27"/>
  <c r="FH8" i="27"/>
  <c r="BL8" i="27"/>
  <c r="FF13" i="27"/>
  <c r="BJ13" i="27"/>
  <c r="FF6" i="27"/>
  <c r="BJ6" i="27"/>
  <c r="FH10" i="27"/>
  <c r="BL10" i="27"/>
  <c r="BM12" i="27"/>
  <c r="FI12" i="27"/>
  <c r="BL9" i="27"/>
  <c r="FH9" i="27"/>
  <c r="BM5" i="27"/>
  <c r="FI5" i="27"/>
  <c r="FH11" i="27"/>
  <c r="BL11" i="27"/>
  <c r="BK4" i="27"/>
  <c r="FG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JD29" i="32" l="1"/>
  <c r="JE7" i="32"/>
  <c r="JE6" i="32"/>
  <c r="BM4" i="32"/>
  <c r="JE4" i="32"/>
  <c r="JE5" i="32" s="1"/>
  <c r="F83" i="30"/>
  <c r="G82" i="30"/>
  <c r="D83" i="30"/>
  <c r="E82" i="30"/>
  <c r="O4" i="20"/>
  <c r="C77" i="30"/>
  <c r="B78" i="30"/>
  <c r="P11" i="17"/>
  <c r="N6" i="17"/>
  <c r="P6" i="17"/>
  <c r="M6" i="17"/>
  <c r="EH6" i="17" s="1"/>
  <c r="EH109" i="26"/>
  <c r="EI108" i="26"/>
  <c r="EI107" i="26"/>
  <c r="EI104" i="26"/>
  <c r="EI106" i="26" s="1"/>
  <c r="AM104" i="26"/>
  <c r="BE4" i="20"/>
  <c r="IW6" i="20"/>
  <c r="IW7" i="20"/>
  <c r="Y104" i="27"/>
  <c r="X104" i="27" s="1"/>
  <c r="BM11" i="27"/>
  <c r="FI11" i="27"/>
  <c r="FI10" i="27"/>
  <c r="BM10" i="27"/>
  <c r="FG13" i="27"/>
  <c r="BK13" i="27"/>
  <c r="FG6" i="27"/>
  <c r="BK6" i="27"/>
  <c r="BM8" i="27"/>
  <c r="FI8" i="27"/>
  <c r="FJ5" i="27"/>
  <c r="BN5" i="27"/>
  <c r="BN12" i="27"/>
  <c r="FJ12" i="27"/>
  <c r="BM9" i="27"/>
  <c r="FI9" i="27"/>
  <c r="BM7" i="27"/>
  <c r="FI7" i="27"/>
  <c r="BL4" i="27"/>
  <c r="FH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K6" i="17"/>
  <c r="EO6" i="17"/>
  <c r="EG6" i="17"/>
  <c r="ET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BD6" i="17"/>
  <c r="BD9" i="17"/>
  <c r="BE11" i="17"/>
  <c r="BE7" i="17"/>
  <c r="BV4"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Z6" i="17"/>
  <c r="W6" i="17"/>
  <c r="AB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X6" i="17" l="1"/>
  <c r="AC6" i="17"/>
  <c r="U6" i="17"/>
  <c r="EW6" i="17"/>
  <c r="ES6" i="17"/>
  <c r="IB6" i="17"/>
  <c r="EN6" i="17"/>
  <c r="EJ6" i="17"/>
  <c r="Y6" i="17"/>
  <c r="AE6" i="17"/>
  <c r="T6" i="17"/>
  <c r="EV6" i="17"/>
  <c r="ER6" i="17"/>
  <c r="EQ6" i="17"/>
  <c r="EM6" i="17"/>
  <c r="EI6" i="17"/>
  <c r="AF6" i="17"/>
  <c r="AA6" i="17"/>
  <c r="AD6" i="17"/>
  <c r="EZ6" i="17"/>
  <c r="EU6" i="17"/>
  <c r="EF6" i="17"/>
  <c r="EP6" i="17"/>
  <c r="EL6" i="17"/>
  <c r="JE29" i="32"/>
  <c r="JF7" i="32"/>
  <c r="JF6" i="32"/>
  <c r="BN4" i="32"/>
  <c r="JF4" i="32"/>
  <c r="JF5" i="32" s="1"/>
  <c r="G83" i="30"/>
  <c r="F84" i="30"/>
  <c r="E83" i="30"/>
  <c r="D84" i="30"/>
  <c r="EY6" i="17"/>
  <c r="EI109" i="26"/>
  <c r="B79" i="30"/>
  <c r="C78" i="30"/>
  <c r="EF11" i="17"/>
  <c r="AG106" i="27"/>
  <c r="AO104" i="27"/>
  <c r="EJ108" i="26"/>
  <c r="EJ107" i="26"/>
  <c r="EJ104" i="26"/>
  <c r="EJ106" i="26" s="1"/>
  <c r="AN104" i="26"/>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BO5" i="27"/>
  <c r="FK5" i="27"/>
  <c r="FH6" i="27"/>
  <c r="BL6" i="27"/>
  <c r="BN10" i="27"/>
  <c r="FJ10" i="27"/>
  <c r="BN9" i="27"/>
  <c r="FJ9" i="27"/>
  <c r="FH13" i="27"/>
  <c r="BL13" i="27"/>
  <c r="BN7" i="27"/>
  <c r="FJ7" i="27"/>
  <c r="BO12" i="27"/>
  <c r="FK12" i="27"/>
  <c r="FJ8" i="27"/>
  <c r="BN8" i="27"/>
  <c r="BN11" i="27"/>
  <c r="FJ11" i="27"/>
  <c r="BM4" i="27"/>
  <c r="FI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JF29" i="32" l="1"/>
  <c r="JG7" i="32"/>
  <c r="JG6" i="32"/>
  <c r="BO4" i="32"/>
  <c r="JG4" i="32"/>
  <c r="JG5" i="32" s="1"/>
  <c r="JG29" i="32" s="1"/>
  <c r="F85" i="30"/>
  <c r="G84" i="30"/>
  <c r="D85" i="30"/>
  <c r="E84" i="30"/>
  <c r="C79" i="30"/>
  <c r="B80" i="30"/>
  <c r="EL104" i="27"/>
  <c r="AP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K8" i="27"/>
  <c r="BO8" i="27"/>
  <c r="FK7" i="27"/>
  <c r="BO7" i="27"/>
  <c r="FK9" i="27"/>
  <c r="BO9" i="27"/>
  <c r="FI6" i="27"/>
  <c r="BM6" i="27"/>
  <c r="FI13" i="27"/>
  <c r="BM13" i="27"/>
  <c r="BO11" i="27"/>
  <c r="FK11" i="27"/>
  <c r="BP12" i="27"/>
  <c r="FL12" i="27"/>
  <c r="FK10" i="27"/>
  <c r="BO10" i="27"/>
  <c r="FL5" i="27"/>
  <c r="BP5" i="27"/>
  <c r="BN4" i="27"/>
  <c r="FJ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JH6" i="32" l="1"/>
  <c r="JH7" i="32"/>
  <c r="BP4" i="32"/>
  <c r="JH4" i="32"/>
  <c r="JH5" i="32" s="1"/>
  <c r="JH29" i="32" s="1"/>
  <c r="G85" i="30"/>
  <c r="F86" i="30"/>
  <c r="D86" i="30"/>
  <c r="E85" i="30"/>
  <c r="C80" i="30"/>
  <c r="B81" i="30"/>
  <c r="T106" i="17"/>
  <c r="AH104" i="17"/>
  <c r="AQ104" i="27"/>
  <c r="EM107" i="27"/>
  <c r="EM108" i="27"/>
  <c r="EM104" i="27"/>
  <c r="EM106" i="27" s="1"/>
  <c r="II107" i="27"/>
  <c r="II104" i="27"/>
  <c r="II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J6" i="27"/>
  <c r="BN6" i="27"/>
  <c r="BP7" i="27"/>
  <c r="FL7" i="27"/>
  <c r="FL11" i="27"/>
  <c r="BP11" i="27"/>
  <c r="BQ5" i="27"/>
  <c r="FM5" i="27"/>
  <c r="FJ13" i="27"/>
  <c r="BN13" i="27"/>
  <c r="BP9" i="27"/>
  <c r="FL9" i="27"/>
  <c r="FL8" i="27"/>
  <c r="BP8" i="27"/>
  <c r="FL10" i="27"/>
  <c r="BP10" i="27"/>
  <c r="BQ12" i="27"/>
  <c r="FM12" i="27"/>
  <c r="BO4" i="27"/>
  <c r="FK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II106" i="27" l="1"/>
  <c r="II109" i="27" s="1"/>
  <c r="JI6" i="32"/>
  <c r="JI7" i="32"/>
  <c r="BQ4" i="32"/>
  <c r="JI4" i="32"/>
  <c r="JI5" i="32" s="1"/>
  <c r="F87" i="30"/>
  <c r="G86" i="30"/>
  <c r="D87" i="30"/>
  <c r="E86" i="30"/>
  <c r="B82" i="30"/>
  <c r="C81" i="30"/>
  <c r="EM109" i="27"/>
  <c r="EE104" i="17"/>
  <c r="AI104" i="17" s="1"/>
  <c r="AR104" i="27"/>
  <c r="EN107" i="27"/>
  <c r="EN104" i="27"/>
  <c r="EN106" i="27" s="1"/>
  <c r="EL109" i="26"/>
  <c r="EM107" i="26"/>
  <c r="EM108" i="26"/>
  <c r="EM104" i="26"/>
  <c r="EM106" i="26" s="1"/>
  <c r="AQ104" i="26"/>
  <c r="IZ6" i="20"/>
  <c r="IZ8" i="20" s="1"/>
  <c r="PT8" i="20"/>
  <c r="BI4" i="20"/>
  <c r="JA7" i="20"/>
  <c r="JA4" i="20"/>
  <c r="JA5" i="20" s="1"/>
  <c r="BQ9" i="27"/>
  <c r="FM9" i="27"/>
  <c r="FN5" i="27"/>
  <c r="BR5" i="27"/>
  <c r="BQ7" i="27"/>
  <c r="FM7" i="27"/>
  <c r="BQ8" i="27"/>
  <c r="FM8" i="27"/>
  <c r="FK13" i="27"/>
  <c r="BO13" i="27"/>
  <c r="BQ11" i="27"/>
  <c r="FM11" i="27"/>
  <c r="FK6" i="27"/>
  <c r="BO6" i="27"/>
  <c r="BQ10" i="27"/>
  <c r="FM10" i="27"/>
  <c r="BR12" i="27"/>
  <c r="FN12" i="27"/>
  <c r="BP4" i="27"/>
  <c r="FL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JI29" i="32" l="1"/>
  <c r="EN108" i="27"/>
  <c r="JJ7" i="32"/>
  <c r="JJ6" i="32"/>
  <c r="BR4" i="32"/>
  <c r="JJ4" i="32"/>
  <c r="JJ5" i="32" s="1"/>
  <c r="G87" i="30"/>
  <c r="F88" i="30"/>
  <c r="E87" i="30"/>
  <c r="D88" i="30"/>
  <c r="C82" i="30"/>
  <c r="B83" i="30"/>
  <c r="AJ104" i="17"/>
  <c r="EF104" i="17"/>
  <c r="IB106" i="17"/>
  <c r="IB107" i="17"/>
  <c r="IB104" i="17"/>
  <c r="IB108" i="17" s="1"/>
  <c r="AS104" i="27"/>
  <c r="EO107" i="27"/>
  <c r="EO104" i="27"/>
  <c r="EO106" i="27" s="1"/>
  <c r="EN109" i="27"/>
  <c r="EM109" i="26"/>
  <c r="EN107" i="26"/>
  <c r="EN108" i="26"/>
  <c r="EN104" i="26"/>
  <c r="EN106" i="26" s="1"/>
  <c r="AR104" i="26"/>
  <c r="JA6" i="20"/>
  <c r="JA8" i="20" s="1"/>
  <c r="BJ4" i="20"/>
  <c r="JB7" i="20"/>
  <c r="JB4" i="20"/>
  <c r="JB5" i="20" s="1"/>
  <c r="FO5" i="27"/>
  <c r="BS5" i="27"/>
  <c r="FN10" i="27"/>
  <c r="BR10" i="27"/>
  <c r="BR11" i="27"/>
  <c r="FN11" i="27"/>
  <c r="BR8" i="27"/>
  <c r="FN8" i="27"/>
  <c r="FL6" i="27"/>
  <c r="BP6" i="27"/>
  <c r="FL13" i="27"/>
  <c r="BP13" i="27"/>
  <c r="BS12" i="27"/>
  <c r="FO12" i="27"/>
  <c r="BR7" i="27"/>
  <c r="FN7" i="27"/>
  <c r="BR9" i="27"/>
  <c r="FN9" i="27"/>
  <c r="BQ4" i="27"/>
  <c r="FM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JJ29" i="32" l="1"/>
  <c r="EO108" i="27"/>
  <c r="EO109" i="27" s="1"/>
  <c r="JK7" i="32"/>
  <c r="JK6" i="32"/>
  <c r="BS4" i="32"/>
  <c r="JK4" i="32"/>
  <c r="JK5" i="32" s="1"/>
  <c r="F89" i="30"/>
  <c r="G88" i="30"/>
  <c r="D89" i="30"/>
  <c r="E88" i="30"/>
  <c r="B84" i="30"/>
  <c r="C83" i="30"/>
  <c r="IB109" i="17"/>
  <c r="AK104" i="17"/>
  <c r="EG104" i="17"/>
  <c r="AT104" i="27"/>
  <c r="EP107" i="27"/>
  <c r="EP104" i="27"/>
  <c r="EP106" i="27" s="1"/>
  <c r="EN109" i="26"/>
  <c r="EO107" i="26"/>
  <c r="EO108" i="26"/>
  <c r="EO104" i="26"/>
  <c r="EO106" i="26" s="1"/>
  <c r="AS104" i="26"/>
  <c r="JB6" i="20"/>
  <c r="JB8" i="20" s="1"/>
  <c r="BK4" i="20"/>
  <c r="JC7" i="20"/>
  <c r="JC4" i="20"/>
  <c r="JC5" i="20" s="1"/>
  <c r="FO7" i="27"/>
  <c r="BS7" i="27"/>
  <c r="BS8" i="27"/>
  <c r="FO8" i="27"/>
  <c r="FM6" i="27"/>
  <c r="BQ6" i="27"/>
  <c r="BT5" i="27"/>
  <c r="FP5" i="27"/>
  <c r="BQ13" i="27"/>
  <c r="FM13" i="27"/>
  <c r="FO10" i="27"/>
  <c r="BS10" i="27"/>
  <c r="BS9" i="27"/>
  <c r="FO9" i="27"/>
  <c r="BT12" i="27"/>
  <c r="FP12" i="27"/>
  <c r="BS11" i="27"/>
  <c r="FO11" i="27"/>
  <c r="BR4" i="27"/>
  <c r="FN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JK29" i="32" l="1"/>
  <c r="EP108" i="27"/>
  <c r="EP109" i="27" s="1"/>
  <c r="JL6" i="32"/>
  <c r="JL7" i="32"/>
  <c r="BT4" i="32"/>
  <c r="JL4" i="32"/>
  <c r="JL5" i="32" s="1"/>
  <c r="F90" i="30"/>
  <c r="G89" i="30"/>
  <c r="D90" i="30"/>
  <c r="E89" i="30"/>
  <c r="EO109" i="26"/>
  <c r="C84" i="30"/>
  <c r="B85" i="30"/>
  <c r="AL104" i="17"/>
  <c r="EH104" i="17"/>
  <c r="AU104" i="27"/>
  <c r="EQ107" i="27"/>
  <c r="EQ104" i="27"/>
  <c r="EQ106" i="27" s="1"/>
  <c r="EP108" i="26"/>
  <c r="EP107" i="26"/>
  <c r="EP104" i="26"/>
  <c r="EP106" i="26" s="1"/>
  <c r="AT104" i="26"/>
  <c r="JC6" i="20"/>
  <c r="JC8" i="20" s="1"/>
  <c r="BL4" i="20"/>
  <c r="JD7" i="20"/>
  <c r="JD4" i="20"/>
  <c r="JD5" i="20" s="1"/>
  <c r="FP10" i="27"/>
  <c r="BT10" i="27"/>
  <c r="BU12" i="27"/>
  <c r="FQ12" i="27"/>
  <c r="BU5" i="27"/>
  <c r="FQ5" i="27"/>
  <c r="FP8" i="27"/>
  <c r="BT8" i="27"/>
  <c r="FN6" i="27"/>
  <c r="BR6" i="27"/>
  <c r="BT7" i="27"/>
  <c r="FP7" i="27"/>
  <c r="FP11" i="27"/>
  <c r="BT11" i="27"/>
  <c r="BT9" i="27"/>
  <c r="FP9" i="27"/>
  <c r="FN13" i="27"/>
  <c r="BR13" i="27"/>
  <c r="BS4" i="27"/>
  <c r="FO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JL29" i="32" l="1"/>
  <c r="EQ108" i="27"/>
  <c r="EQ109" i="27" s="1"/>
  <c r="JM6" i="32"/>
  <c r="JM7" i="32"/>
  <c r="BU4" i="32"/>
  <c r="JM4" i="32"/>
  <c r="JM5" i="32" s="1"/>
  <c r="F91" i="30"/>
  <c r="G90" i="30"/>
  <c r="D91" i="30"/>
  <c r="E90" i="30"/>
  <c r="B86" i="30"/>
  <c r="C85" i="30"/>
  <c r="AM104" i="17"/>
  <c r="EI104" i="17"/>
  <c r="AV104" i="27"/>
  <c r="ER107" i="27"/>
  <c r="ER108" i="27"/>
  <c r="ER104" i="27"/>
  <c r="ER106" i="27" s="1"/>
  <c r="EP109" i="26"/>
  <c r="EQ107" i="26"/>
  <c r="EQ108" i="26"/>
  <c r="EQ104" i="26"/>
  <c r="EQ106" i="26" s="1"/>
  <c r="AU104" i="26"/>
  <c r="JD6" i="20"/>
  <c r="JD8" i="20" s="1"/>
  <c r="BM4" i="20"/>
  <c r="JE7" i="20"/>
  <c r="JE4" i="20"/>
  <c r="JE5" i="20" s="1"/>
  <c r="BU9" i="27"/>
  <c r="FQ9" i="27"/>
  <c r="BU7" i="27"/>
  <c r="FQ7" i="27"/>
  <c r="BV12" i="27"/>
  <c r="FR12" i="27"/>
  <c r="FO13" i="27"/>
  <c r="BS13" i="27"/>
  <c r="BU11" i="27"/>
  <c r="FQ11" i="27"/>
  <c r="FO6" i="27"/>
  <c r="BS6" i="27"/>
  <c r="FQ10" i="27"/>
  <c r="BU10" i="27"/>
  <c r="BU8" i="27"/>
  <c r="FQ8" i="27"/>
  <c r="FR5" i="27"/>
  <c r="BV5" i="27"/>
  <c r="BT4" i="27"/>
  <c r="FP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JM29" i="32" l="1"/>
  <c r="JN7" i="32"/>
  <c r="JN6" i="32"/>
  <c r="BV4" i="32"/>
  <c r="JN4" i="32"/>
  <c r="JN5" i="32" s="1"/>
  <c r="JN29" i="32" s="1"/>
  <c r="G91" i="30"/>
  <c r="F92" i="30"/>
  <c r="E91" i="30"/>
  <c r="D92" i="30"/>
  <c r="C86" i="30"/>
  <c r="B87" i="30"/>
  <c r="AN104" i="17"/>
  <c r="EJ104" i="17"/>
  <c r="ER109" i="27"/>
  <c r="AW104" i="27"/>
  <c r="ES107" i="27"/>
  <c r="ES108" i="27"/>
  <c r="ES104" i="27"/>
  <c r="ES106" i="27" s="1"/>
  <c r="EQ109" i="26"/>
  <c r="ER108" i="26"/>
  <c r="ER107" i="26"/>
  <c r="ER104" i="26"/>
  <c r="ER106" i="26" s="1"/>
  <c r="AV104" i="26"/>
  <c r="JE6" i="20"/>
  <c r="JE8" i="20" s="1"/>
  <c r="BN4" i="20"/>
  <c r="JF7" i="20"/>
  <c r="JF4" i="20"/>
  <c r="JF5" i="20" s="1"/>
  <c r="FP6" i="27"/>
  <c r="BT6" i="27"/>
  <c r="FP13" i="27"/>
  <c r="BT13" i="27"/>
  <c r="FR8" i="27"/>
  <c r="BV8" i="27"/>
  <c r="BV7" i="27"/>
  <c r="FR7" i="27"/>
  <c r="BW5" i="27"/>
  <c r="FS5" i="27"/>
  <c r="BV10" i="27"/>
  <c r="FR10" i="27"/>
  <c r="BV11" i="27"/>
  <c r="FR11" i="27"/>
  <c r="BW12" i="27"/>
  <c r="FS12" i="27"/>
  <c r="BV9" i="27"/>
  <c r="FR9" i="27"/>
  <c r="BU4" i="27"/>
  <c r="FQ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JO7" i="32" l="1"/>
  <c r="JO6" i="32"/>
  <c r="BW4" i="32"/>
  <c r="JO4" i="32"/>
  <c r="JO5" i="32" s="1"/>
  <c r="JO29" i="32" s="1"/>
  <c r="F93" i="30"/>
  <c r="G92" i="30"/>
  <c r="D93" i="30"/>
  <c r="E92" i="30"/>
  <c r="C87" i="30"/>
  <c r="B88" i="30"/>
  <c r="AO104" i="17"/>
  <c r="EK104" i="17"/>
  <c r="ES109" i="27"/>
  <c r="AX104" i="27"/>
  <c r="ET107" i="27"/>
  <c r="ET108" i="27"/>
  <c r="ET104" i="27"/>
  <c r="ET106" i="27" s="1"/>
  <c r="ER109" i="26"/>
  <c r="ES107" i="26"/>
  <c r="ES108" i="26"/>
  <c r="ES104" i="26"/>
  <c r="ES106" i="26" s="1"/>
  <c r="AW104" i="26"/>
  <c r="JF6" i="20"/>
  <c r="JF8" i="20" s="1"/>
  <c r="BO4" i="20"/>
  <c r="JG7" i="20"/>
  <c r="JG4" i="20"/>
  <c r="JG5" i="20" s="1"/>
  <c r="FQ13" i="27"/>
  <c r="BU13" i="27"/>
  <c r="FT12" i="27"/>
  <c r="BX12" i="27"/>
  <c r="FS10" i="27"/>
  <c r="BW10" i="27"/>
  <c r="FS7" i="27"/>
  <c r="BW7" i="27"/>
  <c r="FS8" i="27"/>
  <c r="BW8" i="27"/>
  <c r="BU6" i="27"/>
  <c r="FQ6" i="27"/>
  <c r="FS9" i="27"/>
  <c r="BW9" i="27"/>
  <c r="FS11" i="27"/>
  <c r="BW11" i="27"/>
  <c r="FT5" i="27"/>
  <c r="BX5" i="27"/>
  <c r="BV4" i="27"/>
  <c r="FR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JP7" i="32" l="1"/>
  <c r="JP6" i="32"/>
  <c r="BX4" i="32"/>
  <c r="JP4" i="32"/>
  <c r="JP5" i="32" s="1"/>
  <c r="JP29" i="32" s="1"/>
  <c r="F94" i="30"/>
  <c r="G93" i="30"/>
  <c r="D94" i="30"/>
  <c r="E93" i="30"/>
  <c r="ET109" i="27"/>
  <c r="C88" i="30"/>
  <c r="B89" i="30"/>
  <c r="AP104" i="17"/>
  <c r="EL104" i="17"/>
  <c r="AY104" i="27"/>
  <c r="EU107" i="27"/>
  <c r="EU104" i="27"/>
  <c r="EU106" i="27" s="1"/>
  <c r="ES109" i="26"/>
  <c r="ET108" i="26"/>
  <c r="ET107" i="26"/>
  <c r="ET104" i="26"/>
  <c r="ET106" i="26" s="1"/>
  <c r="AX104" i="26"/>
  <c r="JG6" i="20"/>
  <c r="JG8" i="20" s="1"/>
  <c r="BP4" i="20"/>
  <c r="JH7" i="20"/>
  <c r="JH4" i="20"/>
  <c r="JH5" i="20" s="1"/>
  <c r="FT11" i="27"/>
  <c r="BX11" i="27"/>
  <c r="BX7" i="27"/>
  <c r="FT7" i="27"/>
  <c r="BY12" i="27"/>
  <c r="FU12" i="27"/>
  <c r="FR6" i="27"/>
  <c r="BV6" i="27"/>
  <c r="BY5" i="27"/>
  <c r="FU5" i="27"/>
  <c r="FT9" i="27"/>
  <c r="BX9" i="27"/>
  <c r="FT8" i="27"/>
  <c r="BX8" i="27"/>
  <c r="FT10" i="27"/>
  <c r="BX10" i="27"/>
  <c r="FR13" i="27"/>
  <c r="BV13" i="27"/>
  <c r="BW4" i="27"/>
  <c r="FS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EU108" i="27" l="1"/>
  <c r="EU109" i="27" s="1"/>
  <c r="JQ6" i="32"/>
  <c r="JQ7" i="32"/>
  <c r="BY4" i="32"/>
  <c r="JQ4" i="32"/>
  <c r="JQ5" i="32" s="1"/>
  <c r="JQ29" i="32" s="1"/>
  <c r="F95" i="30"/>
  <c r="G94" i="30"/>
  <c r="D95" i="30"/>
  <c r="E94" i="30"/>
  <c r="B90" i="30"/>
  <c r="C89" i="30"/>
  <c r="AQ104" i="17"/>
  <c r="EM104" i="17"/>
  <c r="AZ104" i="27"/>
  <c r="EV107" i="27"/>
  <c r="EV104" i="27"/>
  <c r="EV106" i="27" s="1"/>
  <c r="ET109" i="26"/>
  <c r="EU107" i="26"/>
  <c r="EU108" i="26"/>
  <c r="EU104" i="26"/>
  <c r="EU106" i="26" s="1"/>
  <c r="AY104" i="26"/>
  <c r="JH6" i="20"/>
  <c r="JH8" i="20" s="1"/>
  <c r="BQ4" i="20"/>
  <c r="JI7" i="20"/>
  <c r="JI4" i="20"/>
  <c r="JI5" i="20" s="1"/>
  <c r="BY7" i="27"/>
  <c r="FU7" i="27"/>
  <c r="BY10" i="27"/>
  <c r="FU10" i="27"/>
  <c r="FS13" i="27"/>
  <c r="BW13" i="27"/>
  <c r="BY8" i="27"/>
  <c r="FU8" i="27"/>
  <c r="BY11" i="27"/>
  <c r="FU11" i="27"/>
  <c r="BY9" i="27"/>
  <c r="FU9" i="27"/>
  <c r="FS6" i="27"/>
  <c r="BW6" i="27"/>
  <c r="FV5" i="27"/>
  <c r="BZ5" i="27"/>
  <c r="BZ12" i="27"/>
  <c r="FV12" i="27"/>
  <c r="BX4" i="27"/>
  <c r="FT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EV108" i="27" l="1"/>
  <c r="EV109" i="27" s="1"/>
  <c r="JR6" i="32"/>
  <c r="JR7" i="32"/>
  <c r="BZ4" i="32"/>
  <c r="JR4" i="32"/>
  <c r="JR5" i="32" s="1"/>
  <c r="G95" i="30"/>
  <c r="F96" i="30"/>
  <c r="E95" i="30"/>
  <c r="D96" i="30"/>
  <c r="C90" i="30"/>
  <c r="B91" i="30"/>
  <c r="AR104" i="17"/>
  <c r="EN104" i="17"/>
  <c r="BA104" i="27"/>
  <c r="EW107" i="27"/>
  <c r="EW104" i="27"/>
  <c r="EW106" i="27" s="1"/>
  <c r="EU109" i="26"/>
  <c r="EV108" i="26"/>
  <c r="EV107" i="26"/>
  <c r="EV104" i="26"/>
  <c r="EV106" i="26" s="1"/>
  <c r="AZ104" i="26"/>
  <c r="JI6" i="20"/>
  <c r="JI8" i="20" s="1"/>
  <c r="BR4" i="20"/>
  <c r="JJ7" i="20"/>
  <c r="JJ4" i="20"/>
  <c r="JJ5" i="20" s="1"/>
  <c r="BZ9" i="27"/>
  <c r="FV9" i="27"/>
  <c r="BZ8" i="27"/>
  <c r="FV8" i="27"/>
  <c r="FV10" i="27"/>
  <c r="BZ10" i="27"/>
  <c r="FW5" i="27"/>
  <c r="CA5" i="27"/>
  <c r="FT6" i="27"/>
  <c r="BX6" i="27"/>
  <c r="FT13" i="27"/>
  <c r="BX13" i="27"/>
  <c r="CA12" i="27"/>
  <c r="FW12" i="27"/>
  <c r="FV11" i="27"/>
  <c r="BZ11" i="27"/>
  <c r="BZ7" i="27"/>
  <c r="FV7" i="27"/>
  <c r="BY4" i="27"/>
  <c r="FU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JR29" i="32" l="1"/>
  <c r="EW108" i="27"/>
  <c r="EW109" i="27" s="1"/>
  <c r="JS7" i="32"/>
  <c r="JS6" i="32"/>
  <c r="CA4" i="32"/>
  <c r="JS4" i="32"/>
  <c r="JS5" i="32" s="1"/>
  <c r="F97" i="30"/>
  <c r="G96" i="30"/>
  <c r="D97" i="30"/>
  <c r="E96" i="30"/>
  <c r="B92" i="30"/>
  <c r="C91" i="30"/>
  <c r="AS104" i="17"/>
  <c r="EO104" i="17"/>
  <c r="BB104" i="27"/>
  <c r="EX107" i="27"/>
  <c r="EX108" i="27"/>
  <c r="EX104" i="27"/>
  <c r="EX106" i="27" s="1"/>
  <c r="EV109" i="26"/>
  <c r="EW107" i="26"/>
  <c r="EW108" i="26"/>
  <c r="EW104" i="26"/>
  <c r="EW106" i="26" s="1"/>
  <c r="BA104" i="26"/>
  <c r="JJ6" i="20"/>
  <c r="JJ8" i="20" s="1"/>
  <c r="BS4" i="20"/>
  <c r="JK7" i="20"/>
  <c r="JK4" i="20"/>
  <c r="JK5" i="20" s="1"/>
  <c r="CA8" i="27"/>
  <c r="FW8" i="27"/>
  <c r="FU6" i="27"/>
  <c r="BY6" i="27"/>
  <c r="FW10" i="27"/>
  <c r="CA10" i="27"/>
  <c r="FW11" i="27"/>
  <c r="CA11" i="27"/>
  <c r="FU13" i="27"/>
  <c r="BY13" i="27"/>
  <c r="CB5" i="27"/>
  <c r="FX5" i="27"/>
  <c r="FW7" i="27"/>
  <c r="CA7" i="27"/>
  <c r="CB12" i="27"/>
  <c r="FX12" i="27"/>
  <c r="CA9" i="27"/>
  <c r="FW9" i="27"/>
  <c r="BZ4" i="27"/>
  <c r="FV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JS29" i="32" l="1"/>
  <c r="JT7" i="32"/>
  <c r="JT6" i="32"/>
  <c r="CB4" i="32"/>
  <c r="JT4" i="32"/>
  <c r="JT5" i="32" s="1"/>
  <c r="F98" i="30"/>
  <c r="G97" i="30"/>
  <c r="D98" i="30"/>
  <c r="E97" i="30"/>
  <c r="EW109" i="26"/>
  <c r="B93" i="30"/>
  <c r="C92" i="30"/>
  <c r="AT104" i="17"/>
  <c r="EP104" i="17"/>
  <c r="EX109" i="27"/>
  <c r="BC104" i="27"/>
  <c r="EY107" i="27"/>
  <c r="EY104" i="27"/>
  <c r="EY106" i="27" s="1"/>
  <c r="EX107" i="26"/>
  <c r="EX108" i="26"/>
  <c r="EX104" i="26"/>
  <c r="EX106" i="26" s="1"/>
  <c r="BB104" i="26"/>
  <c r="JK6" i="20"/>
  <c r="JK8" i="20" s="1"/>
  <c r="BT4" i="20"/>
  <c r="JL7" i="20"/>
  <c r="JL4" i="20"/>
  <c r="JL5" i="20" s="1"/>
  <c r="CB9" i="27"/>
  <c r="FX9" i="27"/>
  <c r="FV6" i="27"/>
  <c r="BZ6" i="27"/>
  <c r="CC12" i="27"/>
  <c r="FY12" i="27"/>
  <c r="CC5" i="27"/>
  <c r="FY5" i="27"/>
  <c r="FX11" i="27"/>
  <c r="CB11" i="27"/>
  <c r="CB7" i="27"/>
  <c r="FX7" i="27"/>
  <c r="FV13" i="27"/>
  <c r="BZ13" i="27"/>
  <c r="FX10" i="27"/>
  <c r="CB10" i="27"/>
  <c r="FX8" i="27"/>
  <c r="CB8" i="27"/>
  <c r="CA4" i="27"/>
  <c r="FW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JT29" i="32" l="1"/>
  <c r="EY108" i="27"/>
  <c r="EY109" i="27" s="1"/>
  <c r="JU7" i="32"/>
  <c r="JU6" i="32"/>
  <c r="CC4" i="32"/>
  <c r="JU4" i="32"/>
  <c r="JU5" i="32" s="1"/>
  <c r="F99" i="30"/>
  <c r="G98" i="30"/>
  <c r="D99" i="30"/>
  <c r="E98" i="30"/>
  <c r="C93" i="30"/>
  <c r="B94" i="30"/>
  <c r="AU104" i="17"/>
  <c r="EQ104" i="17"/>
  <c r="BD104" i="27"/>
  <c r="EZ107" i="27"/>
  <c r="EZ104" i="27"/>
  <c r="EZ106" i="27" s="1"/>
  <c r="EX109" i="26"/>
  <c r="EY104" i="26"/>
  <c r="EY106" i="26" s="1"/>
  <c r="EY108" i="26"/>
  <c r="EY107" i="26"/>
  <c r="BC104" i="26"/>
  <c r="JL6" i="20"/>
  <c r="JL8" i="20" s="1"/>
  <c r="BU4" i="20"/>
  <c r="JM7" i="20"/>
  <c r="JM4" i="20"/>
  <c r="JM5" i="20" s="1"/>
  <c r="FW6" i="27"/>
  <c r="CA6" i="27"/>
  <c r="CC7" i="27"/>
  <c r="FY7" i="27"/>
  <c r="FZ5" i="27"/>
  <c r="CD5" i="27"/>
  <c r="FY10" i="27"/>
  <c r="CC10" i="27"/>
  <c r="CC8" i="27"/>
  <c r="FY8" i="27"/>
  <c r="FW13" i="27"/>
  <c r="CA13" i="27"/>
  <c r="CC11" i="27"/>
  <c r="FY11" i="27"/>
  <c r="CD12" i="27"/>
  <c r="FZ12" i="27"/>
  <c r="CC9" i="27"/>
  <c r="FY9" i="27"/>
  <c r="CB4" i="27"/>
  <c r="FX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JU29" i="32" l="1"/>
  <c r="EZ108" i="27"/>
  <c r="EZ109" i="27" s="1"/>
  <c r="JV6" i="32"/>
  <c r="JV7" i="32"/>
  <c r="CD4" i="32"/>
  <c r="JV4" i="32"/>
  <c r="JV5" i="32" s="1"/>
  <c r="G99" i="30"/>
  <c r="F100" i="30"/>
  <c r="E99" i="30"/>
  <c r="D100" i="30"/>
  <c r="B95" i="30"/>
  <c r="C94" i="30"/>
  <c r="AV104" i="17"/>
  <c r="ER104" i="17"/>
  <c r="BE104" i="27"/>
  <c r="FA107" i="27"/>
  <c r="FA108" i="27"/>
  <c r="FA104" i="27"/>
  <c r="FA106" i="27" s="1"/>
  <c r="EY109" i="26"/>
  <c r="EZ104" i="26"/>
  <c r="BD104" i="26"/>
  <c r="EZ108" i="26"/>
  <c r="EZ107" i="26"/>
  <c r="EZ106" i="26"/>
  <c r="JM6" i="20"/>
  <c r="JM8" i="20" s="1"/>
  <c r="BV4" i="20"/>
  <c r="JN7" i="20"/>
  <c r="JN4" i="20"/>
  <c r="JN5" i="20" s="1"/>
  <c r="FX13" i="27"/>
  <c r="CB13" i="27"/>
  <c r="CD10" i="27"/>
  <c r="FZ10" i="27"/>
  <c r="CD7" i="27"/>
  <c r="FZ7" i="27"/>
  <c r="CE12" i="27"/>
  <c r="GA12" i="27"/>
  <c r="CE5" i="27"/>
  <c r="GA5" i="27"/>
  <c r="FX6" i="27"/>
  <c r="CB6" i="27"/>
  <c r="CD9" i="27"/>
  <c r="FZ9" i="27"/>
  <c r="CD11" i="27"/>
  <c r="FZ11" i="27"/>
  <c r="FZ8" i="27"/>
  <c r="CD8" i="27"/>
  <c r="CC4" i="27"/>
  <c r="FY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JV29" i="32" l="1"/>
  <c r="JW7" i="32"/>
  <c r="JW5" i="32"/>
  <c r="CE4" i="32"/>
  <c r="JW4" i="32"/>
  <c r="JW6" i="32" s="1"/>
  <c r="F101" i="30"/>
  <c r="G100" i="30"/>
  <c r="D101" i="30"/>
  <c r="E100" i="30"/>
  <c r="C95" i="30"/>
  <c r="B96" i="30"/>
  <c r="AW104" i="17"/>
  <c r="ES104" i="17"/>
  <c r="FA109" i="27"/>
  <c r="BF104" i="27"/>
  <c r="FB107" i="27"/>
  <c r="FB108" i="27"/>
  <c r="FB104" i="27"/>
  <c r="FB106" i="27" s="1"/>
  <c r="FA104" i="26"/>
  <c r="FA106" i="26" s="1"/>
  <c r="BE104" i="26"/>
  <c r="FA108" i="26"/>
  <c r="FA107" i="26"/>
  <c r="EZ109" i="26"/>
  <c r="JN6" i="20"/>
  <c r="JN8" i="20" s="1"/>
  <c r="BW4" i="20"/>
  <c r="JO7" i="20"/>
  <c r="JO4" i="20"/>
  <c r="JO5" i="20" s="1"/>
  <c r="FY6" i="27"/>
  <c r="CC6" i="27"/>
  <c r="GB12" i="27"/>
  <c r="CF12" i="27"/>
  <c r="GA10" i="27"/>
  <c r="CE10" i="27"/>
  <c r="CE11" i="27"/>
  <c r="GA11" i="27"/>
  <c r="GA8" i="27"/>
  <c r="CE8" i="27"/>
  <c r="FY13" i="27"/>
  <c r="CC13" i="27"/>
  <c r="GA9" i="27"/>
  <c r="CE9" i="27"/>
  <c r="GB5" i="27"/>
  <c r="CF5" i="27"/>
  <c r="GA7" i="27"/>
  <c r="CE7" i="27"/>
  <c r="CD4" i="27"/>
  <c r="FZ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JX7" i="32" l="1"/>
  <c r="JX5" i="32"/>
  <c r="CF4" i="32"/>
  <c r="JX4" i="32"/>
  <c r="JX6" i="32" s="1"/>
  <c r="JW29" i="32"/>
  <c r="F102" i="30"/>
  <c r="G101" i="30"/>
  <c r="D102" i="30"/>
  <c r="E101" i="30"/>
  <c r="FA109" i="26"/>
  <c r="C96" i="30"/>
  <c r="B97" i="30"/>
  <c r="AX104" i="17"/>
  <c r="ET104" i="17"/>
  <c r="FB109" i="27"/>
  <c r="BG104" i="27"/>
  <c r="FC107" i="27"/>
  <c r="FC104" i="27"/>
  <c r="FC106" i="27" s="1"/>
  <c r="FB104" i="26"/>
  <c r="FB107" i="26" s="1"/>
  <c r="BF104" i="26"/>
  <c r="FB108" i="26"/>
  <c r="FB106" i="26"/>
  <c r="JO6" i="20"/>
  <c r="JO8" i="20" s="1"/>
  <c r="BX4" i="20"/>
  <c r="JP7" i="20"/>
  <c r="JP4" i="20"/>
  <c r="JP5" i="20" s="1"/>
  <c r="CG5" i="27"/>
  <c r="GC5" i="27"/>
  <c r="FZ13" i="27"/>
  <c r="CD13" i="27"/>
  <c r="CG12" i="27"/>
  <c r="GC12" i="27"/>
  <c r="GB11" i="27"/>
  <c r="CF11" i="27"/>
  <c r="CF7" i="27"/>
  <c r="GB7" i="27"/>
  <c r="GB9" i="27"/>
  <c r="CF9" i="27"/>
  <c r="GB8" i="27"/>
  <c r="CF8" i="27"/>
  <c r="GB10" i="27"/>
  <c r="CF10" i="27"/>
  <c r="FZ6" i="27"/>
  <c r="CD6" i="27"/>
  <c r="CE4" i="27"/>
  <c r="GA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FC108" i="27" l="1"/>
  <c r="FC109" i="27" s="1"/>
  <c r="JY7" i="32"/>
  <c r="JY5" i="32"/>
  <c r="CG4" i="32"/>
  <c r="JY4" i="32"/>
  <c r="JY6" i="32" s="1"/>
  <c r="JX29" i="32"/>
  <c r="F103" i="30"/>
  <c r="G102" i="30"/>
  <c r="D103" i="30"/>
  <c r="E102" i="30"/>
  <c r="B98" i="30"/>
  <c r="C97" i="30"/>
  <c r="AY104" i="17"/>
  <c r="EU104" i="17"/>
  <c r="BH104" i="27"/>
  <c r="FD107" i="27"/>
  <c r="FD104" i="27"/>
  <c r="FD106" i="27" s="1"/>
  <c r="FC104" i="26"/>
  <c r="FC106" i="26" s="1"/>
  <c r="BG104" i="26"/>
  <c r="FC108" i="26"/>
  <c r="FB109" i="26"/>
  <c r="JP6" i="20"/>
  <c r="JP8" i="20" s="1"/>
  <c r="BY4" i="20"/>
  <c r="JQ7" i="20"/>
  <c r="JQ4" i="20"/>
  <c r="JQ5" i="20" s="1"/>
  <c r="CG10" i="27"/>
  <c r="GC10" i="27"/>
  <c r="CG9" i="27"/>
  <c r="GC9" i="27"/>
  <c r="CG11" i="27"/>
  <c r="GC11" i="27"/>
  <c r="GA13" i="27"/>
  <c r="CE13" i="27"/>
  <c r="GA6" i="27"/>
  <c r="CE6" i="27"/>
  <c r="CG8" i="27"/>
  <c r="GC8" i="27"/>
  <c r="CG7" i="27"/>
  <c r="GC7" i="27"/>
  <c r="CH12" i="27"/>
  <c r="GD12" i="27"/>
  <c r="GD5" i="27"/>
  <c r="CH5" i="27"/>
  <c r="CF4" i="27"/>
  <c r="GB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FD108" i="27" l="1"/>
  <c r="FD109" i="27" s="1"/>
  <c r="JZ7" i="32"/>
  <c r="JZ5" i="32"/>
  <c r="CH4" i="32"/>
  <c r="JZ4" i="32"/>
  <c r="JZ6" i="32" s="1"/>
  <c r="JY29" i="32"/>
  <c r="FC107" i="26"/>
  <c r="FC109" i="26" s="1"/>
  <c r="G103" i="30"/>
  <c r="F104" i="30"/>
  <c r="E103" i="30"/>
  <c r="D104" i="30"/>
  <c r="C98" i="30"/>
  <c r="B99" i="30"/>
  <c r="AZ104" i="17"/>
  <c r="EV104" i="17"/>
  <c r="BI104" i="27"/>
  <c r="FE107" i="27"/>
  <c r="FE108" i="27"/>
  <c r="FE104" i="27"/>
  <c r="FE106" i="27" s="1"/>
  <c r="FD104" i="26"/>
  <c r="BH104" i="26"/>
  <c r="FD108" i="26"/>
  <c r="FD107" i="26"/>
  <c r="FD106" i="26"/>
  <c r="JQ6" i="20"/>
  <c r="JQ8" i="20" s="1"/>
  <c r="BZ4" i="20"/>
  <c r="JR7" i="20"/>
  <c r="JR4" i="20"/>
  <c r="JR5" i="20" s="1"/>
  <c r="CH9" i="27"/>
  <c r="GD9" i="27"/>
  <c r="GB13" i="27"/>
  <c r="CF13" i="27"/>
  <c r="CI12" i="27"/>
  <c r="GE12" i="27"/>
  <c r="CH8" i="27"/>
  <c r="GD8" i="27"/>
  <c r="GE5" i="27"/>
  <c r="CI5" i="27"/>
  <c r="GB6" i="27"/>
  <c r="CF6" i="27"/>
  <c r="CH7" i="27"/>
  <c r="GD7" i="27"/>
  <c r="CH11" i="27"/>
  <c r="GD11" i="27"/>
  <c r="GD10" i="27"/>
  <c r="CH10" i="27"/>
  <c r="CG4" i="27"/>
  <c r="GC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KA7" i="32" l="1"/>
  <c r="KA5" i="32"/>
  <c r="CI4" i="32"/>
  <c r="KA4" i="32"/>
  <c r="KA6" i="32" s="1"/>
  <c r="JZ29" i="32"/>
  <c r="F105" i="30"/>
  <c r="G104" i="30"/>
  <c r="D105" i="30"/>
  <c r="E104" i="30"/>
  <c r="B100" i="30"/>
  <c r="C99" i="30"/>
  <c r="BA104" i="17"/>
  <c r="EW104" i="17"/>
  <c r="FE109" i="27"/>
  <c r="BJ104" i="27"/>
  <c r="FF108" i="27"/>
  <c r="FF107" i="27"/>
  <c r="FF104" i="27"/>
  <c r="FF106" i="27" s="1"/>
  <c r="FE104" i="26"/>
  <c r="FE107" i="26" s="1"/>
  <c r="BI104" i="26"/>
  <c r="FE108" i="26"/>
  <c r="FE106" i="26"/>
  <c r="FD109" i="26"/>
  <c r="JR6" i="20"/>
  <c r="JR8" i="20" s="1"/>
  <c r="CA4" i="20"/>
  <c r="JS7" i="20"/>
  <c r="JS4" i="20"/>
  <c r="JS5" i="20" s="1"/>
  <c r="GC6" i="27"/>
  <c r="CG6" i="27"/>
  <c r="GC13" i="27"/>
  <c r="CG13" i="27"/>
  <c r="GE11" i="27"/>
  <c r="CI11" i="27"/>
  <c r="CI8" i="27"/>
  <c r="GE8" i="27"/>
  <c r="GE10" i="27"/>
  <c r="CI10" i="27"/>
  <c r="CJ5" i="27"/>
  <c r="GF5" i="27"/>
  <c r="GE7" i="27"/>
  <c r="CI7" i="27"/>
  <c r="CJ12" i="27"/>
  <c r="GF12" i="27"/>
  <c r="CI9" i="27"/>
  <c r="GE9" i="27"/>
  <c r="CH4" i="27"/>
  <c r="GD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KB7" i="32" l="1"/>
  <c r="KB5" i="32"/>
  <c r="CJ4" i="32"/>
  <c r="KB4" i="32"/>
  <c r="KB6" i="32" s="1"/>
  <c r="KA29" i="32"/>
  <c r="F106" i="30"/>
  <c r="G105" i="30"/>
  <c r="D106" i="30"/>
  <c r="E105" i="30"/>
  <c r="B101" i="30"/>
  <c r="C100" i="30"/>
  <c r="BB104" i="17"/>
  <c r="EX104" i="17"/>
  <c r="FF109" i="27"/>
  <c r="BK104" i="27"/>
  <c r="FG107" i="27"/>
  <c r="FG104" i="27"/>
  <c r="FG106" i="27" s="1"/>
  <c r="FF104" i="26"/>
  <c r="FF107" i="26" s="1"/>
  <c r="BJ104" i="26"/>
  <c r="FF108" i="26"/>
  <c r="FF106" i="26"/>
  <c r="FE109" i="26"/>
  <c r="JS6" i="20"/>
  <c r="JS8" i="20" s="1"/>
  <c r="CB4" i="20"/>
  <c r="JT7" i="20"/>
  <c r="JT4" i="20"/>
  <c r="JT5" i="20" s="1"/>
  <c r="GD13" i="27"/>
  <c r="CH13" i="27"/>
  <c r="CK12" i="27"/>
  <c r="GG12" i="27"/>
  <c r="CK5" i="27"/>
  <c r="GG5" i="27"/>
  <c r="GF8" i="27"/>
  <c r="CJ8" i="27"/>
  <c r="CJ7" i="27"/>
  <c r="GF7" i="27"/>
  <c r="GF10" i="27"/>
  <c r="CJ10" i="27"/>
  <c r="GF11" i="27"/>
  <c r="CJ11" i="27"/>
  <c r="GD6" i="27"/>
  <c r="CH6" i="27"/>
  <c r="CJ9" i="27"/>
  <c r="GF9" i="27"/>
  <c r="CI4" i="27"/>
  <c r="GE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FG108" i="27" l="1"/>
  <c r="FG109" i="27" s="1"/>
  <c r="KC5" i="32"/>
  <c r="KC7" i="32"/>
  <c r="CK4" i="32"/>
  <c r="KC4" i="32"/>
  <c r="KC6" i="32" s="1"/>
  <c r="KB29" i="32"/>
  <c r="F107" i="30"/>
  <c r="G106" i="30"/>
  <c r="D107" i="30"/>
  <c r="E106" i="30"/>
  <c r="B102" i="30"/>
  <c r="C101" i="30"/>
  <c r="BC104" i="17"/>
  <c r="EY104" i="17"/>
  <c r="BL104" i="27"/>
  <c r="FH107" i="27"/>
  <c r="FH104" i="27"/>
  <c r="FH106" i="27" s="1"/>
  <c r="FG104" i="26"/>
  <c r="FG106" i="26" s="1"/>
  <c r="BK104" i="26"/>
  <c r="FG107" i="26"/>
  <c r="FG108" i="26"/>
  <c r="FF109" i="26"/>
  <c r="JT6" i="20"/>
  <c r="JT8" i="20" s="1"/>
  <c r="CC4" i="20"/>
  <c r="JU7" i="20"/>
  <c r="JU4" i="20"/>
  <c r="JU5" i="20" s="1"/>
  <c r="CL12" i="27"/>
  <c r="GH12" i="27"/>
  <c r="GE6" i="27"/>
  <c r="CI6" i="27"/>
  <c r="GG10" i="27"/>
  <c r="CK10" i="27"/>
  <c r="CK8" i="27"/>
  <c r="GG8" i="27"/>
  <c r="CK11" i="27"/>
  <c r="GG11" i="27"/>
  <c r="GE13" i="27"/>
  <c r="CI13" i="27"/>
  <c r="CK9" i="27"/>
  <c r="GG9" i="27"/>
  <c r="CK7" i="27"/>
  <c r="GG7" i="27"/>
  <c r="GH5" i="27"/>
  <c r="CL5" i="27"/>
  <c r="CJ4" i="27"/>
  <c r="GF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FH108" i="27" l="1"/>
  <c r="FH109" i="27" s="1"/>
  <c r="KD7" i="32"/>
  <c r="KD5" i="32"/>
  <c r="CL4" i="32"/>
  <c r="KD4" i="32"/>
  <c r="KD6" i="32" s="1"/>
  <c r="KC29" i="32"/>
  <c r="G107" i="30"/>
  <c r="F108" i="30"/>
  <c r="E107" i="30"/>
  <c r="D108" i="30"/>
  <c r="FG109" i="26"/>
  <c r="C102" i="30"/>
  <c r="B103" i="30"/>
  <c r="BD104" i="17"/>
  <c r="EZ104" i="17"/>
  <c r="BM104" i="27"/>
  <c r="FI104" i="27"/>
  <c r="FI106" i="27" s="1"/>
  <c r="BL104" i="26"/>
  <c r="FH104" i="26"/>
  <c r="FH106" i="26" s="1"/>
  <c r="FH108" i="26"/>
  <c r="JU6" i="20"/>
  <c r="JU8" i="20" s="1"/>
  <c r="CD4" i="20"/>
  <c r="JV7" i="20"/>
  <c r="JV4" i="20"/>
  <c r="JV5" i="20" s="1"/>
  <c r="GH8" i="27"/>
  <c r="CL8" i="27"/>
  <c r="CL10" i="27"/>
  <c r="GH10" i="27"/>
  <c r="GF13" i="27"/>
  <c r="CJ13" i="27"/>
  <c r="GF6" i="27"/>
  <c r="CJ6" i="27"/>
  <c r="CL7" i="27"/>
  <c r="GH7" i="27"/>
  <c r="CM5" i="27"/>
  <c r="GI5" i="27"/>
  <c r="CL9" i="27"/>
  <c r="GH9" i="27"/>
  <c r="CL11" i="27"/>
  <c r="GH11" i="27"/>
  <c r="CM12" i="27"/>
  <c r="GI12" i="27"/>
  <c r="CK4" i="27"/>
  <c r="GG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FI108" i="27" l="1"/>
  <c r="FH107" i="26"/>
  <c r="KE7" i="32"/>
  <c r="KE5" i="32"/>
  <c r="CM4" i="32"/>
  <c r="KE4" i="32"/>
  <c r="KE6" i="32" s="1"/>
  <c r="KD29" i="32"/>
  <c r="FI107" i="27"/>
  <c r="F109" i="30"/>
  <c r="G108" i="30"/>
  <c r="D109" i="30"/>
  <c r="E108" i="30"/>
  <c r="C103" i="30"/>
  <c r="B104" i="30"/>
  <c r="BE104" i="17"/>
  <c r="FA104" i="17"/>
  <c r="BN104" i="27"/>
  <c r="FJ108" i="27"/>
  <c r="FJ104" i="27"/>
  <c r="FJ106" i="27" s="1"/>
  <c r="FH109" i="26"/>
  <c r="FI104" i="26"/>
  <c r="FI106" i="26" s="1"/>
  <c r="BM104" i="26"/>
  <c r="FI108" i="26"/>
  <c r="JV6" i="20"/>
  <c r="JV8" i="20" s="1"/>
  <c r="CE4" i="20"/>
  <c r="JW7" i="20"/>
  <c r="JW4" i="20"/>
  <c r="JW5" i="20" s="1"/>
  <c r="GG13" i="27"/>
  <c r="CK13" i="27"/>
  <c r="GI8" i="27"/>
  <c r="CM8" i="27"/>
  <c r="CK6" i="27"/>
  <c r="GG6" i="27"/>
  <c r="CM11" i="27"/>
  <c r="GI11" i="27"/>
  <c r="GJ5" i="27"/>
  <c r="CN5" i="27"/>
  <c r="GI10" i="27"/>
  <c r="CM10" i="27"/>
  <c r="GJ12" i="27"/>
  <c r="CN12" i="27"/>
  <c r="GI9" i="27"/>
  <c r="CM9" i="27"/>
  <c r="GI7" i="27"/>
  <c r="CM7" i="27"/>
  <c r="CL4" i="27"/>
  <c r="GH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FI107" i="26" l="1"/>
  <c r="FI109" i="26" s="1"/>
  <c r="FI109" i="27"/>
  <c r="KF7" i="32"/>
  <c r="KF5" i="32"/>
  <c r="CN4" i="32"/>
  <c r="KF4" i="32"/>
  <c r="KF6" i="32" s="1"/>
  <c r="FJ107" i="27"/>
  <c r="FJ109" i="27" s="1"/>
  <c r="KE29" i="32"/>
  <c r="F110" i="30"/>
  <c r="G109" i="30"/>
  <c r="D110" i="30"/>
  <c r="E109" i="30"/>
  <c r="B105" i="30"/>
  <c r="C104" i="30"/>
  <c r="BF104" i="17"/>
  <c r="FB104" i="17"/>
  <c r="BO104" i="27"/>
  <c r="FK108" i="27"/>
  <c r="FK104" i="27"/>
  <c r="FK106" i="27" s="1"/>
  <c r="FJ104" i="26"/>
  <c r="FJ106" i="26" s="1"/>
  <c r="BN104" i="26"/>
  <c r="FJ108" i="26"/>
  <c r="JW6" i="20"/>
  <c r="JW8" i="20" s="1"/>
  <c r="CF4" i="20"/>
  <c r="JX7" i="20"/>
  <c r="JX4" i="20"/>
  <c r="JX5" i="20" s="1"/>
  <c r="GJ11" i="27"/>
  <c r="CN11" i="27"/>
  <c r="GJ9" i="27"/>
  <c r="CN9" i="27"/>
  <c r="GJ10" i="27"/>
  <c r="CN10" i="27"/>
  <c r="GJ8" i="27"/>
  <c r="CN8" i="27"/>
  <c r="CN7" i="27"/>
  <c r="GJ7" i="27"/>
  <c r="CO12" i="27"/>
  <c r="GK12" i="27"/>
  <c r="CO5" i="27"/>
  <c r="GK5" i="27"/>
  <c r="GH13" i="27"/>
  <c r="CL13" i="27"/>
  <c r="GH6" i="27"/>
  <c r="CL6" i="27"/>
  <c r="CM4" i="27"/>
  <c r="GI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FK107" i="27" l="1"/>
  <c r="FK109" i="27" s="1"/>
  <c r="FJ107" i="26"/>
  <c r="KG5" i="32"/>
  <c r="KG7" i="32"/>
  <c r="CO4" i="32"/>
  <c r="KG4" i="32"/>
  <c r="KG6" i="32" s="1"/>
  <c r="KF29" i="32"/>
  <c r="F111" i="30"/>
  <c r="G110" i="30"/>
  <c r="D111" i="30"/>
  <c r="E110" i="30"/>
  <c r="B106" i="30"/>
  <c r="C105" i="30"/>
  <c r="BG104" i="17"/>
  <c r="FC104" i="17"/>
  <c r="BP104" i="27"/>
  <c r="FL108" i="27"/>
  <c r="FL104" i="27"/>
  <c r="FL106" i="27" s="1"/>
  <c r="FJ109" i="26"/>
  <c r="FK104" i="26"/>
  <c r="FK106" i="26" s="1"/>
  <c r="BO104" i="26"/>
  <c r="FK108" i="26"/>
  <c r="JX6" i="20"/>
  <c r="JX8" i="20" s="1"/>
  <c r="CG4" i="20"/>
  <c r="JY4" i="20"/>
  <c r="JY5" i="20" s="1"/>
  <c r="CO8" i="27"/>
  <c r="GK8" i="27"/>
  <c r="CO9" i="27"/>
  <c r="GK9" i="27"/>
  <c r="CP12" i="27"/>
  <c r="GL12" i="27"/>
  <c r="GI6" i="27"/>
  <c r="CM6" i="27"/>
  <c r="CO10" i="27"/>
  <c r="GK10" i="27"/>
  <c r="CO11" i="27"/>
  <c r="GK11" i="27"/>
  <c r="GI13" i="27"/>
  <c r="CM13" i="27"/>
  <c r="GL5" i="27"/>
  <c r="CP5" i="27"/>
  <c r="CO7" i="27"/>
  <c r="GK7" i="27"/>
  <c r="CN4" i="27"/>
  <c r="GJ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FL107" i="27" l="1"/>
  <c r="FL109" i="27" s="1"/>
  <c r="FK107" i="26"/>
  <c r="KG29" i="32"/>
  <c r="KH7" i="32"/>
  <c r="KH5" i="32"/>
  <c r="CP4" i="32"/>
  <c r="KH4" i="32"/>
  <c r="KH6" i="32" s="1"/>
  <c r="G111" i="30"/>
  <c r="F112" i="30"/>
  <c r="E111" i="30"/>
  <c r="D112" i="30"/>
  <c r="C106" i="30"/>
  <c r="B107" i="30"/>
  <c r="BH104" i="17"/>
  <c r="FD104" i="17"/>
  <c r="BQ104" i="27"/>
  <c r="FM104" i="27"/>
  <c r="FM106" i="27" s="1"/>
  <c r="FK109" i="26"/>
  <c r="FL104" i="26"/>
  <c r="FL107" i="26" s="1"/>
  <c r="BP104" i="26"/>
  <c r="FL108" i="26"/>
  <c r="FL106" i="26"/>
  <c r="JY7" i="20"/>
  <c r="JY6" i="20"/>
  <c r="CH4" i="20"/>
  <c r="JZ4" i="20"/>
  <c r="JZ5" i="20" s="1"/>
  <c r="CP7" i="27"/>
  <c r="GL7" i="27"/>
  <c r="GM5" i="27"/>
  <c r="CQ5" i="27"/>
  <c r="GJ6" i="27"/>
  <c r="CN6" i="27"/>
  <c r="GL11" i="27"/>
  <c r="CP11" i="27"/>
  <c r="CP9" i="27"/>
  <c r="GL9" i="27"/>
  <c r="GJ13" i="27"/>
  <c r="CN13" i="27"/>
  <c r="GL10" i="27"/>
  <c r="CP10" i="27"/>
  <c r="CQ12" i="27"/>
  <c r="GM12" i="27"/>
  <c r="CP8" i="27"/>
  <c r="GL8" i="27"/>
  <c r="CO4" i="27"/>
  <c r="GK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FM108" i="27" l="1"/>
  <c r="FM107" i="27"/>
  <c r="KI7" i="32"/>
  <c r="KI5" i="32"/>
  <c r="CQ4" i="32"/>
  <c r="KI4" i="32"/>
  <c r="KI6" i="32" s="1"/>
  <c r="KH29" i="32"/>
  <c r="F113" i="30"/>
  <c r="G112" i="30"/>
  <c r="D113" i="30"/>
  <c r="E112" i="30"/>
  <c r="JY8" i="20"/>
  <c r="B108" i="30"/>
  <c r="C107" i="30"/>
  <c r="BI104" i="17"/>
  <c r="FE104" i="17"/>
  <c r="BR104" i="27"/>
  <c r="FN108" i="27"/>
  <c r="FN104" i="27"/>
  <c r="FN106" i="27" s="1"/>
  <c r="FM104" i="26"/>
  <c r="FM106" i="26" s="1"/>
  <c r="BQ104" i="26"/>
  <c r="FM108" i="26"/>
  <c r="FL109" i="26"/>
  <c r="JZ6" i="20"/>
  <c r="JZ7" i="20"/>
  <c r="CI4" i="20"/>
  <c r="KA7" i="20"/>
  <c r="KA4" i="20"/>
  <c r="KA5" i="20" s="1"/>
  <c r="GM10" i="27"/>
  <c r="CQ10" i="27"/>
  <c r="GK6" i="27"/>
  <c r="CO6" i="27"/>
  <c r="GK13" i="27"/>
  <c r="CO13" i="27"/>
  <c r="GM11" i="27"/>
  <c r="CQ11" i="27"/>
  <c r="CR5" i="27"/>
  <c r="GN5" i="27"/>
  <c r="GN12" i="27"/>
  <c r="CR12" i="27"/>
  <c r="CQ8" i="27"/>
  <c r="GM8" i="27"/>
  <c r="CQ9" i="27"/>
  <c r="GM9" i="27"/>
  <c r="GM7" i="27"/>
  <c r="CQ7" i="27"/>
  <c r="CP4" i="27"/>
  <c r="GL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FM109" i="27" l="1"/>
  <c r="FM107" i="26"/>
  <c r="FN107" i="27"/>
  <c r="FN109" i="27" s="1"/>
  <c r="KI29" i="32"/>
  <c r="KJ7" i="32"/>
  <c r="KJ5" i="32"/>
  <c r="CR4" i="32"/>
  <c r="KJ4" i="32"/>
  <c r="KJ6" i="32" s="1"/>
  <c r="F114" i="30"/>
  <c r="G113" i="30"/>
  <c r="D114" i="30"/>
  <c r="E113" i="30"/>
  <c r="B109" i="30"/>
  <c r="C108" i="30"/>
  <c r="BJ104" i="17"/>
  <c r="FF104" i="17"/>
  <c r="BS104" i="27"/>
  <c r="FO108" i="27"/>
  <c r="FO104" i="27"/>
  <c r="FO106" i="27" s="1"/>
  <c r="FM109" i="26"/>
  <c r="FN104" i="26"/>
  <c r="FN106" i="26" s="1"/>
  <c r="BR104" i="26"/>
  <c r="FN108" i="26"/>
  <c r="JZ8" i="20"/>
  <c r="KA6" i="20"/>
  <c r="KA8" i="20" s="1"/>
  <c r="CJ4" i="20"/>
  <c r="KB7" i="20"/>
  <c r="KB4" i="20"/>
  <c r="KB5" i="20" s="1"/>
  <c r="CS12" i="27"/>
  <c r="GO12" i="27"/>
  <c r="GN11" i="27"/>
  <c r="CR11" i="27"/>
  <c r="GL6" i="27"/>
  <c r="CP6" i="27"/>
  <c r="CR9" i="27"/>
  <c r="GN9" i="27"/>
  <c r="CR7" i="27"/>
  <c r="GN7" i="27"/>
  <c r="GL13" i="27"/>
  <c r="CP13" i="27"/>
  <c r="GN10" i="27"/>
  <c r="CR10" i="27"/>
  <c r="GN8" i="27"/>
  <c r="CR8" i="27"/>
  <c r="CS5" i="27"/>
  <c r="GO5" i="27"/>
  <c r="CQ4" i="27"/>
  <c r="GM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FN107" i="26" l="1"/>
  <c r="FO107" i="27"/>
  <c r="FO109" i="27" s="1"/>
  <c r="KK7" i="32"/>
  <c r="KK5" i="32"/>
  <c r="CS4" i="32"/>
  <c r="KK4" i="32"/>
  <c r="KK6" i="32" s="1"/>
  <c r="KJ29" i="32"/>
  <c r="F115" i="30"/>
  <c r="G114" i="30"/>
  <c r="D115" i="30"/>
  <c r="E114" i="30"/>
  <c r="C109" i="30"/>
  <c r="B110" i="30"/>
  <c r="BK104" i="17"/>
  <c r="FG104" i="17"/>
  <c r="BT104" i="27"/>
  <c r="FP108" i="27"/>
  <c r="FP104" i="27"/>
  <c r="FP106" i="27" s="1"/>
  <c r="FN109" i="26"/>
  <c r="FO104" i="26"/>
  <c r="FO107" i="26" s="1"/>
  <c r="BS104" i="26"/>
  <c r="FO108" i="26"/>
  <c r="FO106" i="26"/>
  <c r="KB6" i="20"/>
  <c r="KB8" i="20" s="1"/>
  <c r="CK4" i="20"/>
  <c r="KC4" i="20"/>
  <c r="KC5" i="20" s="1"/>
  <c r="CS9" i="27"/>
  <c r="GO9" i="27"/>
  <c r="CS8" i="27"/>
  <c r="GO8" i="27"/>
  <c r="GM13" i="27"/>
  <c r="CQ13" i="27"/>
  <c r="CS11" i="27"/>
  <c r="GO11" i="27"/>
  <c r="GO10" i="27"/>
  <c r="CS10" i="27"/>
  <c r="GM6" i="27"/>
  <c r="CQ6" i="27"/>
  <c r="GP5" i="27"/>
  <c r="CT5" i="27"/>
  <c r="CS7" i="27"/>
  <c r="GO7" i="27"/>
  <c r="CT12" i="27"/>
  <c r="GP12" i="27"/>
  <c r="CR4" i="27"/>
  <c r="GN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FP107" i="27" l="1"/>
  <c r="FP109" i="27" s="1"/>
  <c r="KL7" i="32"/>
  <c r="KL5" i="32"/>
  <c r="CT4" i="32"/>
  <c r="KL4" i="32"/>
  <c r="KL6" i="32" s="1"/>
  <c r="KK29" i="32"/>
  <c r="G115" i="30"/>
  <c r="F116" i="30"/>
  <c r="E115" i="30"/>
  <c r="D116" i="30"/>
  <c r="C110" i="30"/>
  <c r="B111" i="30"/>
  <c r="BL104" i="17"/>
  <c r="FH104" i="17"/>
  <c r="BU104" i="27"/>
  <c r="FQ108" i="27"/>
  <c r="FQ104" i="27"/>
  <c r="FQ106" i="27" s="1"/>
  <c r="FP104" i="26"/>
  <c r="BT104" i="26"/>
  <c r="FP108" i="26"/>
  <c r="FP107" i="26"/>
  <c r="FP106" i="26"/>
  <c r="FO109" i="26"/>
  <c r="KC7" i="20"/>
  <c r="KC6" i="20"/>
  <c r="CL4" i="20"/>
  <c r="KD7" i="20"/>
  <c r="KD4" i="20"/>
  <c r="KD5" i="20" s="1"/>
  <c r="GN6" i="27"/>
  <c r="CR6" i="27"/>
  <c r="GP7" i="27"/>
  <c r="CT7" i="27"/>
  <c r="CT11" i="27"/>
  <c r="GP11" i="27"/>
  <c r="GP8" i="27"/>
  <c r="CT8" i="27"/>
  <c r="CU12" i="27"/>
  <c r="GQ12" i="27"/>
  <c r="CU5" i="27"/>
  <c r="GQ5" i="27"/>
  <c r="CT10" i="27"/>
  <c r="GP10" i="27"/>
  <c r="GN13" i="27"/>
  <c r="CR13" i="27"/>
  <c r="CT9" i="27"/>
  <c r="GP9" i="27"/>
  <c r="CS4" i="27"/>
  <c r="GO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FQ107" i="27" l="1"/>
  <c r="FQ109" i="27" s="1"/>
  <c r="KM7" i="32"/>
  <c r="KM5" i="32"/>
  <c r="CU4" i="32"/>
  <c r="KM4" i="32"/>
  <c r="KM6" i="32" s="1"/>
  <c r="KL29" i="32"/>
  <c r="F117" i="30"/>
  <c r="G116" i="30"/>
  <c r="D117" i="30"/>
  <c r="E116" i="30"/>
  <c r="KC8" i="20"/>
  <c r="C111" i="30"/>
  <c r="B112" i="30"/>
  <c r="BM104" i="17"/>
  <c r="FI104" i="17"/>
  <c r="BV104" i="27"/>
  <c r="FR104" i="27"/>
  <c r="FR106" i="27" s="1"/>
  <c r="BU104" i="26"/>
  <c r="FQ104" i="26"/>
  <c r="FQ106" i="26" s="1"/>
  <c r="FQ108" i="26"/>
  <c r="FP109" i="26"/>
  <c r="KD6" i="20"/>
  <c r="KD8" i="20" s="1"/>
  <c r="CM4" i="20"/>
  <c r="KE4" i="20"/>
  <c r="KE5" i="20" s="1"/>
  <c r="GQ8" i="27"/>
  <c r="CU8" i="27"/>
  <c r="GR5" i="27"/>
  <c r="CV5" i="27"/>
  <c r="GO13" i="27"/>
  <c r="CS13" i="27"/>
  <c r="GQ7" i="27"/>
  <c r="CU7" i="27"/>
  <c r="GO6" i="27"/>
  <c r="CS6" i="27"/>
  <c r="GQ9" i="27"/>
  <c r="CU9" i="27"/>
  <c r="GQ10" i="27"/>
  <c r="CU10" i="27"/>
  <c r="CV12" i="27"/>
  <c r="GR12" i="27"/>
  <c r="CU11" i="27"/>
  <c r="GQ11" i="27"/>
  <c r="CT4" i="27"/>
  <c r="GP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FR108" i="27" l="1"/>
  <c r="FQ107" i="26"/>
  <c r="KN5" i="32"/>
  <c r="KN7" i="32"/>
  <c r="CV4" i="32"/>
  <c r="KN4" i="32"/>
  <c r="KN6" i="32" s="1"/>
  <c r="FR107" i="27"/>
  <c r="KM29" i="32"/>
  <c r="F118" i="30"/>
  <c r="G117" i="30"/>
  <c r="D118" i="30"/>
  <c r="E117" i="30"/>
  <c r="C112" i="30"/>
  <c r="B113" i="30"/>
  <c r="FQ109" i="26"/>
  <c r="BN104" i="17"/>
  <c r="FJ104" i="17"/>
  <c r="BW104" i="27"/>
  <c r="FS108" i="27"/>
  <c r="FS104" i="27"/>
  <c r="FS106" i="27" s="1"/>
  <c r="FR104" i="26"/>
  <c r="FR107" i="26" s="1"/>
  <c r="BV104" i="26"/>
  <c r="FR108" i="26"/>
  <c r="FR106" i="26"/>
  <c r="KE7" i="20"/>
  <c r="KE6" i="20"/>
  <c r="CN4" i="20"/>
  <c r="KF7" i="20"/>
  <c r="KF4" i="20"/>
  <c r="KF5" i="20" s="1"/>
  <c r="CV9" i="27"/>
  <c r="GR9" i="27"/>
  <c r="CV7" i="27"/>
  <c r="GR7" i="27"/>
  <c r="CW5" i="27"/>
  <c r="GS5" i="27"/>
  <c r="CW12" i="27"/>
  <c r="GS12" i="27"/>
  <c r="GR10" i="27"/>
  <c r="CV10" i="27"/>
  <c r="GP6" i="27"/>
  <c r="CT6" i="27"/>
  <c r="GP13" i="27"/>
  <c r="CT13" i="27"/>
  <c r="GR8" i="27"/>
  <c r="CV8" i="27"/>
  <c r="GR11" i="27"/>
  <c r="CV11" i="27"/>
  <c r="CU4" i="27"/>
  <c r="GQ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FR109" i="27" l="1"/>
  <c r="FS107" i="27"/>
  <c r="FS109" i="27" s="1"/>
  <c r="KO7" i="32"/>
  <c r="KO5" i="32"/>
  <c r="CW4" i="32"/>
  <c r="KO4" i="32"/>
  <c r="KO6" i="32" s="1"/>
  <c r="KN29" i="32"/>
  <c r="F119" i="30"/>
  <c r="G118" i="30"/>
  <c r="D119" i="30"/>
  <c r="E118" i="30"/>
  <c r="KE8" i="20"/>
  <c r="B114" i="30"/>
  <c r="C113" i="30"/>
  <c r="BO104" i="17"/>
  <c r="FK104" i="17"/>
  <c r="BX104" i="27"/>
  <c r="FT104" i="27"/>
  <c r="FT106" i="27" s="1"/>
  <c r="FS104" i="26"/>
  <c r="FS106" i="26" s="1"/>
  <c r="BW104" i="26"/>
  <c r="FS108" i="26"/>
  <c r="FR109" i="26"/>
  <c r="KF6" i="20"/>
  <c r="KF8" i="20" s="1"/>
  <c r="CO4" i="20"/>
  <c r="KG7" i="20"/>
  <c r="KG4" i="20"/>
  <c r="KG5" i="20" s="1"/>
  <c r="CX12" i="27"/>
  <c r="GT12" i="27"/>
  <c r="CW7" i="27"/>
  <c r="GS7" i="27"/>
  <c r="CW8" i="27"/>
  <c r="GS8" i="27"/>
  <c r="GQ6" i="27"/>
  <c r="CU6" i="27"/>
  <c r="CW11" i="27"/>
  <c r="GS11" i="27"/>
  <c r="GQ13" i="27"/>
  <c r="CU13" i="27"/>
  <c r="CW10" i="27"/>
  <c r="GS10" i="27"/>
  <c r="GT5" i="27"/>
  <c r="CX5" i="27"/>
  <c r="CW9" i="27"/>
  <c r="GS9" i="27"/>
  <c r="CV4" i="27"/>
  <c r="GR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FT108" i="27" l="1"/>
  <c r="FS107" i="26"/>
  <c r="FS109" i="26" s="1"/>
  <c r="KO29" i="32"/>
  <c r="FT107" i="27"/>
  <c r="KP7" i="32"/>
  <c r="KP5" i="32"/>
  <c r="CX4" i="32"/>
  <c r="KP4" i="32"/>
  <c r="KP6" i="32" s="1"/>
  <c r="G119" i="30"/>
  <c r="F120" i="30"/>
  <c r="E119" i="30"/>
  <c r="D120" i="30"/>
  <c r="C114" i="30"/>
  <c r="B115" i="30"/>
  <c r="BP104" i="17"/>
  <c r="FL104" i="17"/>
  <c r="BY104" i="27"/>
  <c r="FU104" i="27"/>
  <c r="FU107" i="27" s="1"/>
  <c r="FT104" i="26"/>
  <c r="FT107" i="26" s="1"/>
  <c r="BX104" i="26"/>
  <c r="FT108" i="26"/>
  <c r="FT106" i="26"/>
  <c r="KG6" i="20"/>
  <c r="KG8" i="20" s="1"/>
  <c r="CP4" i="20"/>
  <c r="KH4" i="20"/>
  <c r="KH5" i="20" s="1"/>
  <c r="GU5" i="27"/>
  <c r="CY5" i="27"/>
  <c r="GR13" i="27"/>
  <c r="CV13" i="27"/>
  <c r="GR6" i="27"/>
  <c r="CV6" i="27"/>
  <c r="CX7" i="27"/>
  <c r="GT7" i="27"/>
  <c r="CX9" i="27"/>
  <c r="GT9" i="27"/>
  <c r="GT10" i="27"/>
  <c r="CX10" i="27"/>
  <c r="CX11" i="27"/>
  <c r="GT11" i="27"/>
  <c r="CX8" i="27"/>
  <c r="GT8" i="27"/>
  <c r="CY12" i="27"/>
  <c r="GU12" i="27"/>
  <c r="CW4" i="27"/>
  <c r="GS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FT109" i="27" l="1"/>
  <c r="FU108" i="27"/>
  <c r="FU106" i="27"/>
  <c r="KQ7" i="32"/>
  <c r="KQ5" i="32"/>
  <c r="CY4" i="32"/>
  <c r="KQ4" i="32"/>
  <c r="KQ6" i="32" s="1"/>
  <c r="KP29" i="32"/>
  <c r="F121" i="30"/>
  <c r="G120" i="30"/>
  <c r="D121" i="30"/>
  <c r="E120" i="30"/>
  <c r="B116" i="30"/>
  <c r="C115" i="30"/>
  <c r="BQ104" i="17"/>
  <c r="FM104" i="17"/>
  <c r="BZ104" i="27"/>
  <c r="FV104" i="27"/>
  <c r="FV107" i="27" s="1"/>
  <c r="BY104" i="26"/>
  <c r="FU104" i="26"/>
  <c r="FU107" i="26" s="1"/>
  <c r="FU106" i="26"/>
  <c r="FU108" i="26"/>
  <c r="FT109" i="26"/>
  <c r="KH7" i="20"/>
  <c r="KH6" i="20"/>
  <c r="CQ4" i="20"/>
  <c r="KI4" i="20"/>
  <c r="KI5" i="20" s="1"/>
  <c r="GU10" i="27"/>
  <c r="CY10" i="27"/>
  <c r="GU7" i="27"/>
  <c r="CY7" i="27"/>
  <c r="GS6" i="27"/>
  <c r="CW6" i="27"/>
  <c r="CZ5" i="27"/>
  <c r="GV5" i="27"/>
  <c r="CW13" i="27"/>
  <c r="GS13" i="27"/>
  <c r="CY8" i="27"/>
  <c r="GU8" i="27"/>
  <c r="CZ12" i="27"/>
  <c r="GV12" i="27"/>
  <c r="CY11" i="27"/>
  <c r="GU11" i="27"/>
  <c r="CY9" i="27"/>
  <c r="GU9" i="27"/>
  <c r="CX4" i="27"/>
  <c r="GT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FU109" i="27" l="1"/>
  <c r="FV106" i="27"/>
  <c r="FV108" i="27"/>
  <c r="KR7" i="32"/>
  <c r="KR5" i="32"/>
  <c r="CZ4" i="32"/>
  <c r="KR4" i="32"/>
  <c r="KR6" i="32" s="1"/>
  <c r="KQ29" i="32"/>
  <c r="G121" i="30"/>
  <c r="F122" i="30"/>
  <c r="D122" i="30"/>
  <c r="E121" i="30"/>
  <c r="KH8" i="20"/>
  <c r="B117" i="30"/>
  <c r="C116" i="30"/>
  <c r="BR104" i="17"/>
  <c r="FN104" i="17"/>
  <c r="CA104" i="27"/>
  <c r="FW104" i="27"/>
  <c r="FW107" i="27" s="1"/>
  <c r="FU109" i="26"/>
  <c r="BZ104" i="26"/>
  <c r="FV104" i="26"/>
  <c r="FV107" i="26" s="1"/>
  <c r="FV106" i="26"/>
  <c r="FV108" i="26"/>
  <c r="KI7" i="20"/>
  <c r="KI6" i="20"/>
  <c r="CR4" i="20"/>
  <c r="KJ4" i="20"/>
  <c r="KJ5" i="20" s="1"/>
  <c r="DA12" i="27"/>
  <c r="GW12" i="27"/>
  <c r="CZ7" i="27"/>
  <c r="GV7" i="27"/>
  <c r="GV11" i="27"/>
  <c r="CZ11" i="27"/>
  <c r="GV8" i="27"/>
  <c r="CZ8" i="27"/>
  <c r="DA5" i="27"/>
  <c r="GW5" i="27"/>
  <c r="CZ9" i="27"/>
  <c r="GV9" i="27"/>
  <c r="GT13" i="27"/>
  <c r="CX13" i="27"/>
  <c r="GT6" i="27"/>
  <c r="CX6" i="27"/>
  <c r="GV10" i="27"/>
  <c r="CZ10" i="27"/>
  <c r="CY4" i="27"/>
  <c r="GU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FV109" i="27" l="1"/>
  <c r="FW108" i="27"/>
  <c r="FW106" i="27"/>
  <c r="KS7" i="32"/>
  <c r="KS5" i="32"/>
  <c r="DA4" i="32"/>
  <c r="KS4" i="32"/>
  <c r="KS6" i="32" s="1"/>
  <c r="KR29" i="32"/>
  <c r="F123" i="30"/>
  <c r="G122" i="30"/>
  <c r="D123" i="30"/>
  <c r="E122" i="30"/>
  <c r="B118" i="30"/>
  <c r="C117" i="30"/>
  <c r="BS104" i="17"/>
  <c r="FO104" i="17"/>
  <c r="CB104" i="27"/>
  <c r="FX104" i="27"/>
  <c r="FX107" i="27" s="1"/>
  <c r="FW104" i="26"/>
  <c r="FW107" i="26" s="1"/>
  <c r="CA104" i="26"/>
  <c r="FW108" i="26"/>
  <c r="FW106" i="26"/>
  <c r="FV109" i="26"/>
  <c r="KI8" i="20"/>
  <c r="KJ6" i="20"/>
  <c r="KJ7" i="20"/>
  <c r="CS4" i="20"/>
  <c r="KK7" i="20"/>
  <c r="KK4" i="20"/>
  <c r="KK5" i="20" s="1"/>
  <c r="GU6" i="27"/>
  <c r="CY6" i="27"/>
  <c r="DA9" i="27"/>
  <c r="GW9" i="27"/>
  <c r="DA7" i="27"/>
  <c r="GW7" i="27"/>
  <c r="DA8" i="27"/>
  <c r="GW8" i="27"/>
  <c r="GW10" i="27"/>
  <c r="DA10" i="27"/>
  <c r="GU13" i="27"/>
  <c r="CY13" i="27"/>
  <c r="DA11" i="27"/>
  <c r="GW11" i="27"/>
  <c r="GX5" i="27"/>
  <c r="DB5" i="27"/>
  <c r="DB12" i="27"/>
  <c r="GX12" i="27"/>
  <c r="CZ4" i="27"/>
  <c r="GV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FW109" i="27" l="1"/>
  <c r="FX106" i="27"/>
  <c r="FX108" i="27"/>
  <c r="KT7" i="32"/>
  <c r="KT5" i="32"/>
  <c r="DB4" i="32"/>
  <c r="KT4" i="32"/>
  <c r="KT6" i="32" s="1"/>
  <c r="KS29" i="32"/>
  <c r="F124" i="30"/>
  <c r="G123" i="30"/>
  <c r="E123" i="30"/>
  <c r="D124" i="30"/>
  <c r="KJ8" i="20"/>
  <c r="B119" i="30"/>
  <c r="C118" i="30"/>
  <c r="BT104" i="17"/>
  <c r="FP104" i="17"/>
  <c r="CC104" i="27"/>
  <c r="FY104" i="27"/>
  <c r="FY107" i="27" s="1"/>
  <c r="FX104" i="26"/>
  <c r="FX107" i="26" s="1"/>
  <c r="CB104" i="26"/>
  <c r="FX108" i="26"/>
  <c r="FX106" i="26"/>
  <c r="FW109" i="26"/>
  <c r="KK6" i="20"/>
  <c r="KK8" i="20" s="1"/>
  <c r="CT4" i="20"/>
  <c r="KL7" i="20"/>
  <c r="KL4" i="20"/>
  <c r="KL5" i="20" s="1"/>
  <c r="GX8" i="27"/>
  <c r="DB8" i="27"/>
  <c r="DB9" i="27"/>
  <c r="GX9" i="27"/>
  <c r="DC5" i="27"/>
  <c r="GY5" i="27"/>
  <c r="GV13" i="27"/>
  <c r="CZ13" i="27"/>
  <c r="DB10" i="27"/>
  <c r="GX10" i="27"/>
  <c r="GV6" i="27"/>
  <c r="CZ6" i="27"/>
  <c r="DC12" i="27"/>
  <c r="GY12" i="27"/>
  <c r="DB11" i="27"/>
  <c r="GX11" i="27"/>
  <c r="DB7" i="27"/>
  <c r="GX7" i="27"/>
  <c r="DA4" i="27"/>
  <c r="GW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FX109" i="27" l="1"/>
  <c r="FY108" i="27"/>
  <c r="FY106" i="27"/>
  <c r="KU7" i="32"/>
  <c r="KU5" i="32"/>
  <c r="DC4" i="32"/>
  <c r="KU4" i="32"/>
  <c r="KU6" i="32" s="1"/>
  <c r="KT29" i="32"/>
  <c r="F125" i="30"/>
  <c r="G124" i="30"/>
  <c r="D125" i="30"/>
  <c r="E124" i="30"/>
  <c r="C119" i="30"/>
  <c r="B120" i="30"/>
  <c r="BU104" i="17"/>
  <c r="FQ104" i="17"/>
  <c r="CD104" i="27"/>
  <c r="FZ108" i="27"/>
  <c r="FZ104" i="27"/>
  <c r="FZ107" i="27" s="1"/>
  <c r="FY104" i="26"/>
  <c r="FY107" i="26" s="1"/>
  <c r="CC104" i="26"/>
  <c r="FY106" i="26"/>
  <c r="FY108" i="26"/>
  <c r="FX109" i="26"/>
  <c r="KL6" i="20"/>
  <c r="KL8" i="20" s="1"/>
  <c r="CU4" i="20"/>
  <c r="KM5" i="20"/>
  <c r="KM7" i="20"/>
  <c r="KM4" i="20"/>
  <c r="KM6" i="20" s="1"/>
  <c r="GY9" i="27"/>
  <c r="DC9" i="27"/>
  <c r="DA6" i="27"/>
  <c r="GW6" i="27"/>
  <c r="GY11" i="27"/>
  <c r="DC11" i="27"/>
  <c r="GY8" i="27"/>
  <c r="DC8" i="27"/>
  <c r="GW13" i="27"/>
  <c r="DA13" i="27"/>
  <c r="GY7" i="27"/>
  <c r="DC7" i="27"/>
  <c r="GZ12" i="27"/>
  <c r="DD12" i="27"/>
  <c r="GY10" i="27"/>
  <c r="DC10" i="27"/>
  <c r="GZ5" i="27"/>
  <c r="DD5" i="27"/>
  <c r="DB4" i="27"/>
  <c r="GX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FY109" i="27" l="1"/>
  <c r="FZ106" i="27"/>
  <c r="FZ109" i="27" s="1"/>
  <c r="KV7" i="32"/>
  <c r="KV5" i="32"/>
  <c r="DD4" i="32"/>
  <c r="KV4" i="32"/>
  <c r="KV6" i="32" s="1"/>
  <c r="KU29" i="32"/>
  <c r="G125" i="30"/>
  <c r="F126" i="30"/>
  <c r="D126" i="30"/>
  <c r="E125" i="30"/>
  <c r="B121" i="30"/>
  <c r="C120" i="30"/>
  <c r="BV104" i="17"/>
  <c r="FR104" i="17"/>
  <c r="CE104" i="27"/>
  <c r="GA108" i="27"/>
  <c r="GA104" i="27"/>
  <c r="GA107" i="27" s="1"/>
  <c r="FY109" i="26"/>
  <c r="CD104" i="26"/>
  <c r="FZ104" i="26"/>
  <c r="FZ107" i="26" s="1"/>
  <c r="FZ108" i="26"/>
  <c r="FZ106" i="26"/>
  <c r="KM8" i="20"/>
  <c r="CV4" i="20"/>
  <c r="KN5" i="20"/>
  <c r="KN7" i="20"/>
  <c r="KN4" i="20"/>
  <c r="KN6" i="20" s="1"/>
  <c r="GZ10" i="27"/>
  <c r="DD10" i="27"/>
  <c r="GX6" i="27"/>
  <c r="DB6" i="27"/>
  <c r="DD7" i="27"/>
  <c r="GZ7" i="27"/>
  <c r="GZ8" i="27"/>
  <c r="DD8" i="27"/>
  <c r="DE5" i="27"/>
  <c r="HA5" i="27"/>
  <c r="DE12" i="27"/>
  <c r="HA12" i="27"/>
  <c r="GX13" i="27"/>
  <c r="DB13" i="27"/>
  <c r="GZ11" i="27"/>
  <c r="DD11" i="27"/>
  <c r="GZ9" i="27"/>
  <c r="DD9" i="27"/>
  <c r="DC4" i="27"/>
  <c r="GY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GA106" i="27" l="1"/>
  <c r="GA109" i="27" s="1"/>
  <c r="KW7" i="32"/>
  <c r="KW5" i="32"/>
  <c r="DE4" i="32"/>
  <c r="KW4" i="32"/>
  <c r="KW6" i="32" s="1"/>
  <c r="KV29" i="32"/>
  <c r="F127" i="30"/>
  <c r="G126" i="30"/>
  <c r="D127" i="30"/>
  <c r="E126" i="30"/>
  <c r="C121" i="30"/>
  <c r="B122" i="30"/>
  <c r="BW104" i="17"/>
  <c r="FS104" i="17"/>
  <c r="CF104" i="27"/>
  <c r="GB104" i="27"/>
  <c r="GB107" i="27" s="1"/>
  <c r="FZ109" i="26"/>
  <c r="GA104" i="26"/>
  <c r="GA107" i="26" s="1"/>
  <c r="CE104" i="26"/>
  <c r="GA108" i="26"/>
  <c r="GA106" i="26"/>
  <c r="KN8" i="20"/>
  <c r="CW4" i="20"/>
  <c r="KO5" i="20"/>
  <c r="KO7" i="20"/>
  <c r="KO4" i="20"/>
  <c r="KO6" i="20" s="1"/>
  <c r="DE8" i="27"/>
  <c r="HA8" i="27"/>
  <c r="GY6" i="27"/>
  <c r="DC6" i="27"/>
  <c r="DF12" i="27"/>
  <c r="HB12" i="27"/>
  <c r="DE11" i="27"/>
  <c r="HA11" i="27"/>
  <c r="DE9" i="27"/>
  <c r="HA9" i="27"/>
  <c r="GY13" i="27"/>
  <c r="DC13" i="27"/>
  <c r="DE10" i="27"/>
  <c r="HA10" i="27"/>
  <c r="HB5" i="27"/>
  <c r="DF5" i="27"/>
  <c r="DE7" i="27"/>
  <c r="HA7" i="27"/>
  <c r="DD4" i="27"/>
  <c r="GZ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GB108" i="27" l="1"/>
  <c r="GB106" i="27"/>
  <c r="KW29" i="32"/>
  <c r="KX7" i="32"/>
  <c r="KX5" i="32"/>
  <c r="DF4" i="32"/>
  <c r="KX4" i="32"/>
  <c r="KX6" i="32" s="1"/>
  <c r="F128" i="30"/>
  <c r="G127" i="30"/>
  <c r="E127" i="30"/>
  <c r="D128" i="30"/>
  <c r="C122" i="30"/>
  <c r="B123" i="30"/>
  <c r="BX104" i="17"/>
  <c r="FT104" i="17"/>
  <c r="CG104" i="27"/>
  <c r="GC104" i="27"/>
  <c r="GC107" i="27" s="1"/>
  <c r="GB104" i="26"/>
  <c r="GB107" i="26" s="1"/>
  <c r="CF104" i="26"/>
  <c r="GB108" i="26"/>
  <c r="GB106" i="26"/>
  <c r="GA109" i="26"/>
  <c r="KO8" i="20"/>
  <c r="CX4" i="20"/>
  <c r="KP5" i="20"/>
  <c r="KP7" i="20"/>
  <c r="KP4" i="20"/>
  <c r="KP6" i="20" s="1"/>
  <c r="HC5" i="27"/>
  <c r="DG5" i="27"/>
  <c r="GZ13" i="27"/>
  <c r="DD13" i="27"/>
  <c r="GZ6" i="27"/>
  <c r="DD6" i="27"/>
  <c r="DF11" i="27"/>
  <c r="HB11" i="27"/>
  <c r="DF7" i="27"/>
  <c r="HB7" i="27"/>
  <c r="HB10" i="27"/>
  <c r="DF10" i="27"/>
  <c r="DF9" i="27"/>
  <c r="HB9" i="27"/>
  <c r="DG12" i="27"/>
  <c r="HC12" i="27"/>
  <c r="DF8" i="27"/>
  <c r="HB8" i="27"/>
  <c r="DE4" i="27"/>
  <c r="HA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GB109" i="27" l="1"/>
  <c r="GC108" i="27"/>
  <c r="GC106" i="27"/>
  <c r="KX29" i="32"/>
  <c r="KY7" i="32"/>
  <c r="KY5" i="32"/>
  <c r="DG4" i="32"/>
  <c r="KY4" i="32"/>
  <c r="KY6" i="32" s="1"/>
  <c r="F129" i="30"/>
  <c r="G128" i="30"/>
  <c r="D129" i="30"/>
  <c r="E128" i="30"/>
  <c r="B124" i="30"/>
  <c r="C123" i="30"/>
  <c r="BY104" i="17"/>
  <c r="FU104" i="17"/>
  <c r="CH104" i="27"/>
  <c r="GD104" i="27"/>
  <c r="GD107" i="27" s="1"/>
  <c r="GC104" i="26"/>
  <c r="CG104" i="26"/>
  <c r="GC106" i="26"/>
  <c r="GC108" i="26"/>
  <c r="GC107" i="26"/>
  <c r="GB109" i="26"/>
  <c r="KP8" i="20"/>
  <c r="CY4" i="20"/>
  <c r="KQ5" i="20"/>
  <c r="KQ7" i="20"/>
  <c r="KQ4" i="20"/>
  <c r="KQ6" i="20" s="1"/>
  <c r="HC10" i="27"/>
  <c r="DG10" i="27"/>
  <c r="DG11" i="27"/>
  <c r="HC11" i="27"/>
  <c r="HA6" i="27"/>
  <c r="DE6" i="27"/>
  <c r="DH5" i="27"/>
  <c r="HD5" i="27"/>
  <c r="HA13" i="27"/>
  <c r="DE13" i="27"/>
  <c r="HD12" i="27"/>
  <c r="DH12" i="27"/>
  <c r="DG8" i="27"/>
  <c r="HC8" i="27"/>
  <c r="DG9" i="27"/>
  <c r="HC9" i="27"/>
  <c r="HC7" i="27"/>
  <c r="DG7" i="27"/>
  <c r="DF4" i="27"/>
  <c r="HB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GC109" i="27" l="1"/>
  <c r="GD108" i="27"/>
  <c r="GD106" i="27"/>
  <c r="KY29" i="32"/>
  <c r="KZ5" i="32"/>
  <c r="KZ7" i="32"/>
  <c r="DH4" i="32"/>
  <c r="KZ4" i="32"/>
  <c r="KZ6" i="32" s="1"/>
  <c r="G129" i="30"/>
  <c r="F130" i="30"/>
  <c r="D130" i="30"/>
  <c r="E129" i="30"/>
  <c r="B125" i="30"/>
  <c r="C124" i="30"/>
  <c r="BZ104" i="17"/>
  <c r="FV104" i="17"/>
  <c r="CI104" i="27"/>
  <c r="GE104" i="27"/>
  <c r="GE107" i="27" s="1"/>
  <c r="GC109" i="26"/>
  <c r="GD104" i="26"/>
  <c r="GD107" i="26" s="1"/>
  <c r="CH104" i="26"/>
  <c r="GD106" i="26"/>
  <c r="GD108" i="26"/>
  <c r="KQ8" i="20"/>
  <c r="CZ4" i="20"/>
  <c r="KR5" i="20"/>
  <c r="KR7" i="20"/>
  <c r="KR4" i="20"/>
  <c r="KR6" i="20" s="1"/>
  <c r="DI5" i="27"/>
  <c r="HE5" i="27"/>
  <c r="HD11" i="27"/>
  <c r="DH11" i="27"/>
  <c r="HD8" i="27"/>
  <c r="DH8" i="27"/>
  <c r="DI12" i="27"/>
  <c r="HE12" i="27"/>
  <c r="DH9" i="27"/>
  <c r="HD9" i="27"/>
  <c r="DH7" i="27"/>
  <c r="HD7" i="27"/>
  <c r="HB13" i="27"/>
  <c r="DF13" i="27"/>
  <c r="HB6" i="27"/>
  <c r="DF6" i="27"/>
  <c r="HD10" i="27"/>
  <c r="DH10" i="27"/>
  <c r="DG4" i="27"/>
  <c r="HC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GD109" i="27" l="1"/>
  <c r="GE108" i="27"/>
  <c r="GE106" i="27"/>
  <c r="KZ29" i="32"/>
  <c r="LA7" i="32"/>
  <c r="LA5" i="32"/>
  <c r="DI4" i="32"/>
  <c r="LA4" i="32"/>
  <c r="LA6" i="32" s="1"/>
  <c r="F131" i="30"/>
  <c r="G130" i="30"/>
  <c r="D131" i="30"/>
  <c r="E130" i="30"/>
  <c r="C125" i="30"/>
  <c r="B126" i="30"/>
  <c r="CA104" i="17"/>
  <c r="FW104" i="17"/>
  <c r="CJ104" i="27"/>
  <c r="GF104" i="27"/>
  <c r="GF107" i="27" s="1"/>
  <c r="GE104" i="26"/>
  <c r="GE107" i="26" s="1"/>
  <c r="CI104" i="26"/>
  <c r="GE108" i="26"/>
  <c r="GE106" i="26"/>
  <c r="GD109" i="26"/>
  <c r="KR8" i="20"/>
  <c r="DA4" i="20"/>
  <c r="KS5" i="20"/>
  <c r="KS4" i="20"/>
  <c r="KS7" i="20" s="1"/>
  <c r="DI11" i="27"/>
  <c r="HE11" i="27"/>
  <c r="DI7" i="27"/>
  <c r="HE7" i="27"/>
  <c r="DJ12" i="27"/>
  <c r="HF12" i="27"/>
  <c r="HE10" i="27"/>
  <c r="DI10" i="27"/>
  <c r="HC13" i="27"/>
  <c r="DG13" i="27"/>
  <c r="DI8" i="27"/>
  <c r="HE8" i="27"/>
  <c r="HC6" i="27"/>
  <c r="DG6" i="27"/>
  <c r="DI9" i="27"/>
  <c r="HE9" i="27"/>
  <c r="HF5" i="27"/>
  <c r="DJ5" i="27"/>
  <c r="DH4" i="27"/>
  <c r="HD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GE109" i="27" l="1"/>
  <c r="GF108" i="27"/>
  <c r="GF106" i="27"/>
  <c r="LA29" i="32"/>
  <c r="LB7" i="32"/>
  <c r="LB5" i="32"/>
  <c r="DJ4" i="32"/>
  <c r="LB4" i="32"/>
  <c r="LB6" i="32" s="1"/>
  <c r="F132" i="30"/>
  <c r="G131" i="30"/>
  <c r="E131" i="30"/>
  <c r="D132" i="30"/>
  <c r="C126" i="30"/>
  <c r="B127" i="30"/>
  <c r="CB104" i="17"/>
  <c r="FX104" i="17"/>
  <c r="CK104" i="27"/>
  <c r="GG108" i="27"/>
  <c r="GG104" i="27"/>
  <c r="GG107" i="27" s="1"/>
  <c r="GF104" i="26"/>
  <c r="GF107" i="26" s="1"/>
  <c r="CJ104" i="26"/>
  <c r="GF106" i="26"/>
  <c r="GF108" i="26"/>
  <c r="GE109" i="26"/>
  <c r="KS6" i="20"/>
  <c r="KS8" i="20" s="1"/>
  <c r="DB4" i="20"/>
  <c r="KT5" i="20"/>
  <c r="KT4" i="20"/>
  <c r="KT6" i="20" s="1"/>
  <c r="DJ9" i="27"/>
  <c r="HF9" i="27"/>
  <c r="HF8" i="27"/>
  <c r="DJ8" i="27"/>
  <c r="DJ7" i="27"/>
  <c r="HF7" i="27"/>
  <c r="DJ10" i="27"/>
  <c r="HF10" i="27"/>
  <c r="DK5" i="27"/>
  <c r="HG5" i="27"/>
  <c r="HD6" i="27"/>
  <c r="DH6" i="27"/>
  <c r="HD13" i="27"/>
  <c r="DH13" i="27"/>
  <c r="DK12" i="27"/>
  <c r="HG12" i="27"/>
  <c r="DJ11" i="27"/>
  <c r="HF11" i="27"/>
  <c r="DI4" i="27"/>
  <c r="HE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GF109" i="27" l="1"/>
  <c r="GG106" i="27"/>
  <c r="GG109" i="27" s="1"/>
  <c r="LB29" i="32"/>
  <c r="LC7" i="32"/>
  <c r="LC5" i="32"/>
  <c r="DK4" i="32"/>
  <c r="LC4" i="32"/>
  <c r="LC6" i="32" s="1"/>
  <c r="F133" i="30"/>
  <c r="G132" i="30"/>
  <c r="D133" i="30"/>
  <c r="E132" i="30"/>
  <c r="C127" i="30"/>
  <c r="B128" i="30"/>
  <c r="GF109" i="26"/>
  <c r="CC104" i="17"/>
  <c r="FY104" i="17"/>
  <c r="CL104" i="27"/>
  <c r="GH104" i="27"/>
  <c r="GH108" i="27" s="1"/>
  <c r="GG104" i="26"/>
  <c r="CK104" i="26"/>
  <c r="GG106" i="26"/>
  <c r="GG108" i="26"/>
  <c r="GG107" i="26"/>
  <c r="KT7" i="20"/>
  <c r="KT8" i="20" s="1"/>
  <c r="DC4" i="20"/>
  <c r="KU5" i="20"/>
  <c r="KU4" i="20"/>
  <c r="KU6" i="20" s="1"/>
  <c r="HG10" i="27"/>
  <c r="DK10" i="27"/>
  <c r="HE6" i="27"/>
  <c r="DI6" i="27"/>
  <c r="HE13" i="27"/>
  <c r="DI13" i="27"/>
  <c r="HG8" i="27"/>
  <c r="DK8" i="27"/>
  <c r="HH12" i="27"/>
  <c r="DL12" i="27"/>
  <c r="DK11" i="27"/>
  <c r="HG11" i="27"/>
  <c r="HH5" i="27"/>
  <c r="DL5" i="27"/>
  <c r="HG7" i="27"/>
  <c r="DK7" i="27"/>
  <c r="HG9" i="27"/>
  <c r="DK9" i="27"/>
  <c r="DJ4" i="27"/>
  <c r="HF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GH106" i="27" l="1"/>
  <c r="GH107" i="27"/>
  <c r="LC29" i="32"/>
  <c r="LD7" i="32"/>
  <c r="LD5" i="32"/>
  <c r="DL4" i="32"/>
  <c r="LD4" i="32"/>
  <c r="LD6" i="32" s="1"/>
  <c r="G133" i="30"/>
  <c r="F134" i="30"/>
  <c r="D134" i="30"/>
  <c r="E133" i="30"/>
  <c r="C128" i="30"/>
  <c r="B129" i="30"/>
  <c r="CD104" i="17"/>
  <c r="FZ104" i="17"/>
  <c r="CM104" i="27"/>
  <c r="GI104" i="27"/>
  <c r="GI108" i="27" s="1"/>
  <c r="GG109" i="26"/>
  <c r="GH104" i="26"/>
  <c r="GH107" i="26" s="1"/>
  <c r="CL104" i="26"/>
  <c r="GH108" i="26"/>
  <c r="GH106" i="26"/>
  <c r="KU7" i="20"/>
  <c r="KU8" i="20" s="1"/>
  <c r="DD4" i="20"/>
  <c r="KV5" i="20"/>
  <c r="KV4" i="20"/>
  <c r="KV6" i="20" s="1"/>
  <c r="DL7" i="27"/>
  <c r="HH7" i="27"/>
  <c r="HH8" i="27"/>
  <c r="DL8" i="27"/>
  <c r="HF6" i="27"/>
  <c r="DJ6" i="27"/>
  <c r="DL11" i="27"/>
  <c r="HH11" i="27"/>
  <c r="HH9" i="27"/>
  <c r="DL9" i="27"/>
  <c r="DM5" i="27"/>
  <c r="HI5" i="27"/>
  <c r="DM12" i="27"/>
  <c r="HI12" i="27"/>
  <c r="HF13" i="27"/>
  <c r="DJ13" i="27"/>
  <c r="HH10" i="27"/>
  <c r="DL10" i="27"/>
  <c r="DK4" i="27"/>
  <c r="HG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GH109" i="27" l="1"/>
  <c r="GI106" i="27"/>
  <c r="LD29" i="32"/>
  <c r="GI107" i="27"/>
  <c r="LE7" i="32"/>
  <c r="LE5" i="32"/>
  <c r="DM4" i="32"/>
  <c r="LE4" i="32"/>
  <c r="LE6" i="32" s="1"/>
  <c r="F135" i="30"/>
  <c r="G134" i="30"/>
  <c r="D135" i="30"/>
  <c r="E134" i="30"/>
  <c r="B130" i="30"/>
  <c r="C129" i="30"/>
  <c r="CE104" i="17"/>
  <c r="GA104" i="17"/>
  <c r="CN104" i="27"/>
  <c r="GJ104" i="27"/>
  <c r="GJ108" i="27" s="1"/>
  <c r="GH109" i="26"/>
  <c r="GI104" i="26"/>
  <c r="GI107" i="26" s="1"/>
  <c r="CM104" i="26"/>
  <c r="GI106" i="26"/>
  <c r="GI108" i="26"/>
  <c r="KV7" i="20"/>
  <c r="KV8" i="20" s="1"/>
  <c r="DE4" i="20"/>
  <c r="KW5" i="20"/>
  <c r="KW4" i="20"/>
  <c r="KW6" i="20" s="1"/>
  <c r="HG13" i="27"/>
  <c r="DK13" i="27"/>
  <c r="DM8" i="27"/>
  <c r="HI8" i="27"/>
  <c r="HJ5" i="27"/>
  <c r="DN5" i="27"/>
  <c r="DM11" i="27"/>
  <c r="HI11" i="27"/>
  <c r="DM10" i="27"/>
  <c r="HI10" i="27"/>
  <c r="DM9" i="27"/>
  <c r="HI9" i="27"/>
  <c r="HG6" i="27"/>
  <c r="DK6" i="27"/>
  <c r="DN12" i="27"/>
  <c r="HJ12" i="27"/>
  <c r="DM7" i="27"/>
  <c r="HI7" i="27"/>
  <c r="DL4" i="27"/>
  <c r="HH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GI109" i="27" l="1"/>
  <c r="GJ106" i="27"/>
  <c r="GJ107" i="27"/>
  <c r="LF5" i="32"/>
  <c r="LF7" i="32"/>
  <c r="DN4" i="32"/>
  <c r="LF4" i="32"/>
  <c r="LF6" i="32" s="1"/>
  <c r="LE29" i="32"/>
  <c r="F136" i="30"/>
  <c r="G135" i="30"/>
  <c r="E135" i="30"/>
  <c r="D136" i="30"/>
  <c r="C130" i="30"/>
  <c r="B131" i="30"/>
  <c r="CF104" i="17"/>
  <c r="GB104" i="17"/>
  <c r="CO104" i="27"/>
  <c r="GK104" i="27"/>
  <c r="GK108" i="27" s="1"/>
  <c r="GI109" i="26"/>
  <c r="GJ104" i="26"/>
  <c r="GJ107" i="26" s="1"/>
  <c r="CN104" i="26"/>
  <c r="GJ108" i="26"/>
  <c r="GJ106" i="26"/>
  <c r="KW7" i="20"/>
  <c r="KW8" i="20" s="1"/>
  <c r="DF4" i="20"/>
  <c r="KX5" i="20"/>
  <c r="KX4" i="20"/>
  <c r="KX7" i="20" s="1"/>
  <c r="DN7" i="27"/>
  <c r="HJ7" i="27"/>
  <c r="DO12" i="27"/>
  <c r="HK12" i="27"/>
  <c r="DN9" i="27"/>
  <c r="HJ9" i="27"/>
  <c r="DN11" i="27"/>
  <c r="HJ11" i="27"/>
  <c r="DN8" i="27"/>
  <c r="HJ8" i="27"/>
  <c r="HH6" i="27"/>
  <c r="DL6" i="27"/>
  <c r="HK5" i="27"/>
  <c r="DO5" i="27"/>
  <c r="HH13" i="27"/>
  <c r="DL13" i="27"/>
  <c r="HJ10" i="27"/>
  <c r="DN10" i="27"/>
  <c r="DM4" i="27"/>
  <c r="HI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GJ109" i="27" l="1"/>
  <c r="GK106" i="27"/>
  <c r="GK107" i="27"/>
  <c r="LF29" i="32"/>
  <c r="LG7" i="32"/>
  <c r="LG5" i="32"/>
  <c r="DO4" i="32"/>
  <c r="LG4" i="32"/>
  <c r="LG6" i="32" s="1"/>
  <c r="F137" i="30"/>
  <c r="G136" i="30"/>
  <c r="D137" i="30"/>
  <c r="E136" i="30"/>
  <c r="B132" i="30"/>
  <c r="C131" i="30"/>
  <c r="CG104" i="17"/>
  <c r="GC104" i="17"/>
  <c r="CP104" i="27"/>
  <c r="GL104" i="27"/>
  <c r="GL108" i="27" s="1"/>
  <c r="CO104" i="26"/>
  <c r="GK104" i="26"/>
  <c r="GK107" i="26" s="1"/>
  <c r="GK106" i="26"/>
  <c r="GK108" i="26"/>
  <c r="GJ109" i="26"/>
  <c r="KX6" i="20"/>
  <c r="KX8" i="20" s="1"/>
  <c r="DG4" i="20"/>
  <c r="KY5" i="20"/>
  <c r="KY4" i="20"/>
  <c r="KY7" i="20" s="1"/>
  <c r="DO11" i="27"/>
  <c r="HK11" i="27"/>
  <c r="DP12" i="27"/>
  <c r="HL12" i="27"/>
  <c r="HI13" i="27"/>
  <c r="DM13" i="27"/>
  <c r="HI6" i="27"/>
  <c r="DM6" i="27"/>
  <c r="HK10" i="27"/>
  <c r="DO10" i="27"/>
  <c r="DP5" i="27"/>
  <c r="HL5" i="27"/>
  <c r="DO8" i="27"/>
  <c r="HK8" i="27"/>
  <c r="DO9" i="27"/>
  <c r="HK9" i="27"/>
  <c r="HK7" i="27"/>
  <c r="DO7" i="27"/>
  <c r="DN4" i="27"/>
  <c r="HJ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GK109" i="27" l="1"/>
  <c r="GL106" i="27"/>
  <c r="GL107" i="27"/>
  <c r="LH7" i="32"/>
  <c r="LH5" i="32"/>
  <c r="DP4" i="32"/>
  <c r="LH4" i="32"/>
  <c r="LH6" i="32" s="1"/>
  <c r="LG29" i="32"/>
  <c r="G137" i="30"/>
  <c r="F138" i="30"/>
  <c r="D138" i="30"/>
  <c r="E137" i="30"/>
  <c r="C132" i="30"/>
  <c r="B133" i="30"/>
  <c r="CH104" i="17"/>
  <c r="GD104" i="17"/>
  <c r="CQ104" i="27"/>
  <c r="GM104" i="27"/>
  <c r="GM108" i="27" s="1"/>
  <c r="GK109" i="26"/>
  <c r="GL104" i="26"/>
  <c r="GL107" i="26" s="1"/>
  <c r="CP104" i="26"/>
  <c r="GL108" i="26"/>
  <c r="GL106" i="26"/>
  <c r="KY6" i="20"/>
  <c r="KY8" i="20" s="1"/>
  <c r="DH4" i="20"/>
  <c r="KZ5" i="20"/>
  <c r="KZ7" i="20"/>
  <c r="KZ4" i="20"/>
  <c r="KZ6" i="20" s="1"/>
  <c r="HJ6" i="27"/>
  <c r="DN6" i="27"/>
  <c r="DQ12" i="27"/>
  <c r="HM12" i="27"/>
  <c r="DP9" i="27"/>
  <c r="HL9" i="27"/>
  <c r="DQ5" i="27"/>
  <c r="HM5" i="27"/>
  <c r="DP7" i="27"/>
  <c r="HL7" i="27"/>
  <c r="HL10" i="27"/>
  <c r="DP10" i="27"/>
  <c r="HJ13" i="27"/>
  <c r="DN13" i="27"/>
  <c r="HL8" i="27"/>
  <c r="DP8" i="27"/>
  <c r="DP11" i="27"/>
  <c r="HL11" i="27"/>
  <c r="DO4" i="27"/>
  <c r="HK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GL109" i="27" l="1"/>
  <c r="GM106" i="27"/>
  <c r="LI7" i="32"/>
  <c r="LI5" i="32"/>
  <c r="DQ4" i="32"/>
  <c r="LI4" i="32"/>
  <c r="LI6" i="32" s="1"/>
  <c r="LH29" i="32"/>
  <c r="GM107" i="27"/>
  <c r="F139" i="30"/>
  <c r="G138" i="30"/>
  <c r="D139" i="30"/>
  <c r="E138" i="30"/>
  <c r="C133" i="30"/>
  <c r="B134" i="30"/>
  <c r="CI104" i="17"/>
  <c r="GE104" i="17"/>
  <c r="CR104" i="27"/>
  <c r="GN104" i="27"/>
  <c r="GN108" i="27" s="1"/>
  <c r="GM104" i="26"/>
  <c r="GM107" i="26" s="1"/>
  <c r="CQ104" i="26"/>
  <c r="GM108" i="26"/>
  <c r="GM106" i="26"/>
  <c r="GL109" i="26"/>
  <c r="KZ8" i="20"/>
  <c r="DI4" i="20"/>
  <c r="LA5" i="20"/>
  <c r="LA4" i="20"/>
  <c r="LA6" i="20" s="1"/>
  <c r="HN5" i="27"/>
  <c r="DR5" i="27"/>
  <c r="DR12" i="27"/>
  <c r="HN12" i="27"/>
  <c r="HK13" i="27"/>
  <c r="DO13" i="27"/>
  <c r="HK6" i="27"/>
  <c r="DO6" i="27"/>
  <c r="DQ8" i="27"/>
  <c r="HM8" i="27"/>
  <c r="HM10" i="27"/>
  <c r="DQ10" i="27"/>
  <c r="DQ11" i="27"/>
  <c r="HM11" i="27"/>
  <c r="DQ7" i="27"/>
  <c r="HM7" i="27"/>
  <c r="DQ9" i="27"/>
  <c r="HM9" i="27"/>
  <c r="DP4" i="27"/>
  <c r="HL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GM109" i="27" l="1"/>
  <c r="GN106" i="27"/>
  <c r="GN107" i="27"/>
  <c r="LJ7" i="32"/>
  <c r="LJ5" i="32"/>
  <c r="DR4" i="32"/>
  <c r="LJ4" i="32"/>
  <c r="LJ6" i="32" s="1"/>
  <c r="LI29" i="32"/>
  <c r="G139" i="30"/>
  <c r="F140" i="30"/>
  <c r="E139" i="30"/>
  <c r="D140" i="30"/>
  <c r="B135" i="30"/>
  <c r="C134" i="30"/>
  <c r="CJ104" i="17"/>
  <c r="GF104" i="17"/>
  <c r="CS104" i="27"/>
  <c r="GO104" i="27"/>
  <c r="GO108" i="27" s="1"/>
  <c r="GM109" i="26"/>
  <c r="GN104" i="26"/>
  <c r="GN107" i="26" s="1"/>
  <c r="CR104" i="26"/>
  <c r="GN108" i="26"/>
  <c r="GN106" i="26"/>
  <c r="LA7" i="20"/>
  <c r="LA8" i="20" s="1"/>
  <c r="DJ4" i="20"/>
  <c r="LB5" i="20"/>
  <c r="LB4" i="20"/>
  <c r="LB6" i="20" s="1"/>
  <c r="DS12" i="27"/>
  <c r="HO12" i="27"/>
  <c r="HL13" i="27"/>
  <c r="DP13" i="27"/>
  <c r="DS5" i="27"/>
  <c r="HO5" i="27"/>
  <c r="DR10" i="27"/>
  <c r="HN10" i="27"/>
  <c r="HL6" i="27"/>
  <c r="DP6" i="27"/>
  <c r="DR7" i="27"/>
  <c r="HN7" i="27"/>
  <c r="DR9" i="27"/>
  <c r="HN9" i="27"/>
  <c r="DR11" i="27"/>
  <c r="HN11" i="27"/>
  <c r="HN8" i="27"/>
  <c r="DR8" i="27"/>
  <c r="DQ4" i="27"/>
  <c r="HM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GN109" i="27" l="1"/>
  <c r="GO106" i="27"/>
  <c r="LK7" i="32"/>
  <c r="LK5" i="32"/>
  <c r="DS4" i="32"/>
  <c r="LK4" i="32"/>
  <c r="LK6" i="32" s="1"/>
  <c r="LJ29" i="32"/>
  <c r="GO107" i="27"/>
  <c r="F141" i="30"/>
  <c r="G140" i="30"/>
  <c r="D141" i="30"/>
  <c r="E140" i="30"/>
  <c r="C135" i="30"/>
  <c r="B136" i="30"/>
  <c r="CK104" i="17"/>
  <c r="GG104" i="17"/>
  <c r="CT104" i="27"/>
  <c r="GP104" i="27"/>
  <c r="GP108" i="27" s="1"/>
  <c r="GO104" i="26"/>
  <c r="GO107" i="26" s="1"/>
  <c r="CS104" i="26"/>
  <c r="GO106" i="26"/>
  <c r="GO108" i="26"/>
  <c r="GN109" i="26"/>
  <c r="LB7" i="20"/>
  <c r="LB8" i="20" s="1"/>
  <c r="DK4" i="20"/>
  <c r="LC5" i="20"/>
  <c r="LC4" i="20"/>
  <c r="LC6" i="20" s="1"/>
  <c r="HM13" i="27"/>
  <c r="DQ13" i="27"/>
  <c r="HO7" i="27"/>
  <c r="DS7" i="27"/>
  <c r="HO8" i="27"/>
  <c r="DS8" i="27"/>
  <c r="DS11" i="27"/>
  <c r="HO11" i="27"/>
  <c r="HO10" i="27"/>
  <c r="DS10" i="27"/>
  <c r="HM6" i="27"/>
  <c r="DQ6" i="27"/>
  <c r="HO9" i="27"/>
  <c r="DS9" i="27"/>
  <c r="HP5" i="27"/>
  <c r="DT5" i="27"/>
  <c r="HP12" i="27"/>
  <c r="DT12" i="27"/>
  <c r="DR4" i="27"/>
  <c r="HN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GO109" i="27" l="1"/>
  <c r="GP106" i="27"/>
  <c r="LL7" i="32"/>
  <c r="LL5" i="32"/>
  <c r="DT4" i="32"/>
  <c r="LL4" i="32"/>
  <c r="LL6" i="32" s="1"/>
  <c r="GP107" i="27"/>
  <c r="LK29" i="32"/>
  <c r="F142" i="30"/>
  <c r="G141" i="30"/>
  <c r="D142" i="30"/>
  <c r="E141" i="30"/>
  <c r="C136" i="30"/>
  <c r="B137" i="30"/>
  <c r="CL104" i="17"/>
  <c r="GH104" i="17"/>
  <c r="CU104" i="27"/>
  <c r="GQ104" i="27"/>
  <c r="GQ108" i="27" s="1"/>
  <c r="GO109" i="26"/>
  <c r="CT104" i="26"/>
  <c r="GP104" i="26"/>
  <c r="GP107" i="26" s="1"/>
  <c r="GP108" i="26"/>
  <c r="GP106" i="26"/>
  <c r="LC7" i="20"/>
  <c r="LC8" i="20" s="1"/>
  <c r="DL4" i="20"/>
  <c r="LD5" i="20"/>
  <c r="LD4" i="20"/>
  <c r="LD6" i="20" s="1"/>
  <c r="HN6" i="27"/>
  <c r="DR6" i="27"/>
  <c r="DU5" i="27"/>
  <c r="HQ5" i="27"/>
  <c r="DT7" i="27"/>
  <c r="HP7" i="27"/>
  <c r="DT11" i="27"/>
  <c r="HP11" i="27"/>
  <c r="DU12" i="27"/>
  <c r="HQ12" i="27"/>
  <c r="HP9" i="27"/>
  <c r="DT9" i="27"/>
  <c r="HP10" i="27"/>
  <c r="DT10" i="27"/>
  <c r="HP8" i="27"/>
  <c r="DT8" i="27"/>
  <c r="HN13" i="27"/>
  <c r="DR13" i="27"/>
  <c r="DS4" i="27"/>
  <c r="HO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GP109" i="27" l="1"/>
  <c r="GQ106" i="27"/>
  <c r="GQ107" i="27"/>
  <c r="LM7" i="32"/>
  <c r="LM5" i="32"/>
  <c r="DU4" i="32"/>
  <c r="LM4" i="32"/>
  <c r="LM6" i="32" s="1"/>
  <c r="LL29" i="32"/>
  <c r="F143" i="30"/>
  <c r="G142" i="30"/>
  <c r="D143" i="30"/>
  <c r="E142" i="30"/>
  <c r="C137" i="30"/>
  <c r="B138" i="30"/>
  <c r="CM104" i="17"/>
  <c r="GI104" i="17"/>
  <c r="CV104" i="27"/>
  <c r="GR104" i="27"/>
  <c r="GR108" i="27" s="1"/>
  <c r="GP109" i="26"/>
  <c r="CU104" i="26"/>
  <c r="GQ104" i="26"/>
  <c r="GQ107" i="26" s="1"/>
  <c r="GQ108" i="26"/>
  <c r="GQ106" i="26"/>
  <c r="LD7" i="20"/>
  <c r="LD8" i="20" s="1"/>
  <c r="DM4" i="20"/>
  <c r="LE5" i="20"/>
  <c r="LE4" i="20"/>
  <c r="LE6" i="20" s="1"/>
  <c r="DU11" i="27"/>
  <c r="HQ11" i="27"/>
  <c r="HR5" i="27"/>
  <c r="DV5" i="27"/>
  <c r="DU8" i="27"/>
  <c r="HQ8" i="27"/>
  <c r="DU9" i="27"/>
  <c r="HQ9" i="27"/>
  <c r="HO13" i="27"/>
  <c r="DS13" i="27"/>
  <c r="DU10" i="27"/>
  <c r="HQ10" i="27"/>
  <c r="HO6" i="27"/>
  <c r="DS6" i="27"/>
  <c r="DV12" i="27"/>
  <c r="HR12" i="27"/>
  <c r="DU7" i="27"/>
  <c r="HQ7" i="27"/>
  <c r="DT4" i="27"/>
  <c r="HP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GQ109" i="27" l="1"/>
  <c r="GR106" i="27"/>
  <c r="LN5" i="32"/>
  <c r="LN7" i="32"/>
  <c r="DV4" i="32"/>
  <c r="LN4" i="32"/>
  <c r="LN6" i="32" s="1"/>
  <c r="LM29" i="32"/>
  <c r="GR107" i="27"/>
  <c r="G143" i="30"/>
  <c r="F144" i="30"/>
  <c r="E143" i="30"/>
  <c r="D144" i="30"/>
  <c r="C138" i="30"/>
  <c r="B139" i="30"/>
  <c r="CN104" i="17"/>
  <c r="GJ104" i="17"/>
  <c r="CW104" i="27"/>
  <c r="GS104" i="27"/>
  <c r="GS108" i="27" s="1"/>
  <c r="GQ109" i="26"/>
  <c r="GR104" i="26"/>
  <c r="GR107" i="26" s="1"/>
  <c r="CV104" i="26"/>
  <c r="GR108" i="26"/>
  <c r="GR106" i="26"/>
  <c r="LE7" i="20"/>
  <c r="LE8" i="20" s="1"/>
  <c r="DN4" i="20"/>
  <c r="LF5" i="20"/>
  <c r="LF4" i="20"/>
  <c r="LF6" i="20" s="1"/>
  <c r="HS5" i="27"/>
  <c r="DW5" i="27"/>
  <c r="DW12" i="27"/>
  <c r="HS12" i="27"/>
  <c r="HR10" i="27"/>
  <c r="DV10" i="27"/>
  <c r="DV9" i="27"/>
  <c r="HR9" i="27"/>
  <c r="HP6" i="27"/>
  <c r="DT6" i="27"/>
  <c r="HP13" i="27"/>
  <c r="DT13" i="27"/>
  <c r="DV7" i="27"/>
  <c r="HR7" i="27"/>
  <c r="DV8" i="27"/>
  <c r="HR8" i="27"/>
  <c r="DV11" i="27"/>
  <c r="HR11" i="27"/>
  <c r="DU4" i="27"/>
  <c r="HQ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GR109" i="27" l="1"/>
  <c r="GS106" i="27"/>
  <c r="LO5" i="32"/>
  <c r="LO7" i="32"/>
  <c r="DW4" i="32"/>
  <c r="LO4" i="32"/>
  <c r="LO6" i="32" s="1"/>
  <c r="GS107" i="27"/>
  <c r="LN29" i="32"/>
  <c r="F145" i="30"/>
  <c r="G144" i="30"/>
  <c r="D145" i="30"/>
  <c r="E144" i="30"/>
  <c r="B140" i="30"/>
  <c r="C139" i="30"/>
  <c r="CO104" i="17"/>
  <c r="GK104" i="17"/>
  <c r="CX104" i="27"/>
  <c r="GT104" i="27"/>
  <c r="GT108" i="27" s="1"/>
  <c r="GS104" i="26"/>
  <c r="GS108" i="26" s="1"/>
  <c r="CW104" i="26"/>
  <c r="GS106" i="26"/>
  <c r="GR109" i="26"/>
  <c r="LF7" i="20"/>
  <c r="LF8" i="20" s="1"/>
  <c r="DO4" i="20"/>
  <c r="LG5" i="20"/>
  <c r="LG4" i="20"/>
  <c r="LG6" i="20" s="1"/>
  <c r="DW9" i="27"/>
  <c r="HS9" i="27"/>
  <c r="DX12" i="27"/>
  <c r="HT12" i="27"/>
  <c r="HQ6" i="27"/>
  <c r="DU6" i="27"/>
  <c r="HS10" i="27"/>
  <c r="DW10" i="27"/>
  <c r="DX5" i="27"/>
  <c r="HT5" i="27"/>
  <c r="DU13" i="27"/>
  <c r="HQ13" i="27"/>
  <c r="DW8" i="27"/>
  <c r="HS8" i="27"/>
  <c r="DW11" i="27"/>
  <c r="HS11" i="27"/>
  <c r="HS7" i="27"/>
  <c r="DW7" i="27"/>
  <c r="DV4" i="27"/>
  <c r="HR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GS109" i="27" l="1"/>
  <c r="GT106" i="27"/>
  <c r="GT107" i="27"/>
  <c r="GS107" i="26"/>
  <c r="LP7" i="32"/>
  <c r="LP5" i="32"/>
  <c r="DX4" i="32"/>
  <c r="LP4" i="32"/>
  <c r="LP6" i="32" s="1"/>
  <c r="LO29" i="32"/>
  <c r="F146" i="30"/>
  <c r="G145" i="30"/>
  <c r="D146" i="30"/>
  <c r="E145" i="30"/>
  <c r="C140" i="30"/>
  <c r="B141" i="30"/>
  <c r="CP104" i="17"/>
  <c r="GL104" i="17"/>
  <c r="CY104" i="27"/>
  <c r="GU104" i="27"/>
  <c r="GU108" i="27" s="1"/>
  <c r="GS109" i="26"/>
  <c r="CX104" i="26"/>
  <c r="GT104" i="26"/>
  <c r="GT108" i="26" s="1"/>
  <c r="GT107" i="26"/>
  <c r="GT106" i="26"/>
  <c r="LG7" i="20"/>
  <c r="LG8" i="20" s="1"/>
  <c r="DP4" i="20"/>
  <c r="LH5" i="20"/>
  <c r="LH4" i="20"/>
  <c r="LH6" i="20" s="1"/>
  <c r="DY12" i="27"/>
  <c r="HU12" i="27"/>
  <c r="DX11" i="27"/>
  <c r="HT11" i="27"/>
  <c r="HR13" i="27"/>
  <c r="DV13" i="27"/>
  <c r="DX7" i="27"/>
  <c r="HT7" i="27"/>
  <c r="HR6" i="27"/>
  <c r="DV6" i="27"/>
  <c r="HT10" i="27"/>
  <c r="DX10" i="27"/>
  <c r="HT8" i="27"/>
  <c r="DX8" i="27"/>
  <c r="DY5" i="27"/>
  <c r="HU5" i="27"/>
  <c r="DX9" i="27"/>
  <c r="HT9" i="27"/>
  <c r="DW4" i="27"/>
  <c r="HS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GT109" i="27" l="1"/>
  <c r="GU106" i="27"/>
  <c r="GU107" i="27"/>
  <c r="LP29" i="32"/>
  <c r="LQ7" i="32"/>
  <c r="LQ5" i="32"/>
  <c r="DY4" i="32"/>
  <c r="LQ4" i="32"/>
  <c r="LQ6" i="32" s="1"/>
  <c r="F147" i="30"/>
  <c r="G146" i="30"/>
  <c r="D147" i="30"/>
  <c r="E146" i="30"/>
  <c r="B142" i="30"/>
  <c r="C141" i="30"/>
  <c r="CQ104" i="17"/>
  <c r="GM104" i="17"/>
  <c r="CZ104" i="27"/>
  <c r="GV104" i="27"/>
  <c r="GV108" i="27" s="1"/>
  <c r="GU104" i="26"/>
  <c r="GU108" i="26" s="1"/>
  <c r="CY104" i="26"/>
  <c r="GU106" i="26"/>
  <c r="GT109" i="26"/>
  <c r="LH7" i="20"/>
  <c r="LH8" i="20" s="1"/>
  <c r="DQ4" i="20"/>
  <c r="LI5" i="20"/>
  <c r="LI4" i="20"/>
  <c r="LI7" i="20" s="1"/>
  <c r="DY7" i="27"/>
  <c r="HU7" i="27"/>
  <c r="DY11" i="27"/>
  <c r="HU11" i="27"/>
  <c r="HV5" i="27"/>
  <c r="DZ5" i="27"/>
  <c r="DY8" i="27"/>
  <c r="HU8" i="27"/>
  <c r="HS6" i="27"/>
  <c r="DW6" i="27"/>
  <c r="HS13" i="27"/>
  <c r="DW13" i="27"/>
  <c r="HU10" i="27"/>
  <c r="DY10" i="27"/>
  <c r="DY9" i="27"/>
  <c r="HU9" i="27"/>
  <c r="DZ12" i="27"/>
  <c r="HV12" i="27"/>
  <c r="DX4" i="27"/>
  <c r="HT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GU107" i="26" l="1"/>
  <c r="GU109" i="27"/>
  <c r="GV106" i="27"/>
  <c r="GV107" i="27"/>
  <c r="LQ29" i="32"/>
  <c r="LR7" i="32"/>
  <c r="LR5" i="32"/>
  <c r="DZ4" i="32"/>
  <c r="LR4" i="32"/>
  <c r="LR6" i="32" s="1"/>
  <c r="F148" i="30"/>
  <c r="G147" i="30"/>
  <c r="E147" i="30"/>
  <c r="D148" i="30"/>
  <c r="C142" i="30"/>
  <c r="B143" i="30"/>
  <c r="CR104" i="17"/>
  <c r="GN104" i="17"/>
  <c r="DA104" i="27"/>
  <c r="GW104" i="27"/>
  <c r="GW108" i="27" s="1"/>
  <c r="GV104" i="26"/>
  <c r="GV108" i="26" s="1"/>
  <c r="CZ104" i="26"/>
  <c r="GV106" i="26"/>
  <c r="GU109" i="26"/>
  <c r="LI6" i="20"/>
  <c r="LI8" i="20" s="1"/>
  <c r="DR4" i="20"/>
  <c r="LJ5" i="20"/>
  <c r="LJ4" i="20"/>
  <c r="LJ7" i="20" s="1"/>
  <c r="HV8" i="27"/>
  <c r="DZ8" i="27"/>
  <c r="DZ11" i="27"/>
  <c r="HV11" i="27"/>
  <c r="DZ10" i="27"/>
  <c r="HV10" i="27"/>
  <c r="HT6" i="27"/>
  <c r="DX6" i="27"/>
  <c r="EA5" i="27"/>
  <c r="HW5" i="27"/>
  <c r="HT13" i="27"/>
  <c r="DX13" i="27"/>
  <c r="DZ9" i="27"/>
  <c r="HV9" i="27"/>
  <c r="EA12" i="27"/>
  <c r="HW12" i="27"/>
  <c r="DZ7" i="27"/>
  <c r="HV7" i="27"/>
  <c r="DY4" i="27"/>
  <c r="HU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GV107" i="26" l="1"/>
  <c r="GV109" i="27"/>
  <c r="GW106" i="27"/>
  <c r="GW107" i="27"/>
  <c r="LR29" i="32"/>
  <c r="LS7" i="32"/>
  <c r="LS5" i="32"/>
  <c r="EA4" i="32"/>
  <c r="LS4" i="32"/>
  <c r="LS6" i="32" s="1"/>
  <c r="F149" i="30"/>
  <c r="G148" i="30"/>
  <c r="D149" i="30"/>
  <c r="E148" i="30"/>
  <c r="C143" i="30"/>
  <c r="B144" i="30"/>
  <c r="CS104" i="17"/>
  <c r="GO104" i="17"/>
  <c r="DB104" i="27"/>
  <c r="GX104" i="27"/>
  <c r="GX108" i="27" s="1"/>
  <c r="GW104" i="26"/>
  <c r="DA104" i="26"/>
  <c r="GW106" i="26"/>
  <c r="GW107" i="26"/>
  <c r="GW108" i="26"/>
  <c r="GV109" i="26"/>
  <c r="LJ6" i="20"/>
  <c r="LJ8" i="20" s="1"/>
  <c r="DS4" i="20"/>
  <c r="LK5" i="20"/>
  <c r="LK4" i="20"/>
  <c r="LK7" i="20" s="1"/>
  <c r="HU13" i="27"/>
  <c r="DY13" i="27"/>
  <c r="DY6" i="27"/>
  <c r="HU6" i="27"/>
  <c r="HW11" i="27"/>
  <c r="EA11" i="27"/>
  <c r="HX12" i="27"/>
  <c r="EB12" i="27"/>
  <c r="HW8" i="27"/>
  <c r="EA8" i="27"/>
  <c r="HW7" i="27"/>
  <c r="EA7" i="27"/>
  <c r="HW9" i="27"/>
  <c r="EA9" i="27"/>
  <c r="HX5" i="27"/>
  <c r="EB5" i="27"/>
  <c r="HW10" i="27"/>
  <c r="EA10" i="27"/>
  <c r="DZ4" i="27"/>
  <c r="HV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GX106" i="27" l="1"/>
  <c r="GW109" i="27"/>
  <c r="LS29" i="32"/>
  <c r="GX107" i="27"/>
  <c r="LT7" i="32"/>
  <c r="LT5" i="32"/>
  <c r="EB4" i="32"/>
  <c r="LT4" i="32"/>
  <c r="LT6" i="32" s="1"/>
  <c r="F150" i="30"/>
  <c r="G149" i="30"/>
  <c r="D150" i="30"/>
  <c r="E149" i="30"/>
  <c r="C144" i="30"/>
  <c r="B145" i="30"/>
  <c r="CT104" i="17"/>
  <c r="GP104" i="17"/>
  <c r="DC104" i="27"/>
  <c r="GY104" i="27"/>
  <c r="GY108" i="27" s="1"/>
  <c r="GW109" i="26"/>
  <c r="GX104" i="26"/>
  <c r="GX108" i="26" s="1"/>
  <c r="DB104" i="26"/>
  <c r="GX106" i="26"/>
  <c r="LK6" i="20"/>
  <c r="LK8" i="20" s="1"/>
  <c r="DT4" i="20"/>
  <c r="LL5" i="20"/>
  <c r="LL4" i="20"/>
  <c r="LL6" i="20" s="1"/>
  <c r="EC5" i="27"/>
  <c r="HY5" i="27"/>
  <c r="EC12" i="27"/>
  <c r="HY12" i="27"/>
  <c r="HV6" i="27"/>
  <c r="DZ6" i="27"/>
  <c r="HX10" i="27"/>
  <c r="EB10" i="27"/>
  <c r="EB9" i="27"/>
  <c r="HX9" i="27"/>
  <c r="HX8" i="27"/>
  <c r="EB8" i="27"/>
  <c r="EB11" i="27"/>
  <c r="HX11" i="27"/>
  <c r="HV13" i="27"/>
  <c r="DZ13" i="27"/>
  <c r="EB7" i="27"/>
  <c r="HX7" i="27"/>
  <c r="EA4" i="27"/>
  <c r="HW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GX109" i="27" l="1"/>
  <c r="GY106" i="27"/>
  <c r="GX107" i="26"/>
  <c r="GX109" i="26" s="1"/>
  <c r="LU7" i="32"/>
  <c r="LU5" i="32"/>
  <c r="EC4" i="32"/>
  <c r="LU4" i="32"/>
  <c r="LU6" i="32" s="1"/>
  <c r="GY107" i="27"/>
  <c r="LT29" i="32"/>
  <c r="F151" i="30"/>
  <c r="G150" i="30"/>
  <c r="D151" i="30"/>
  <c r="E150" i="30"/>
  <c r="B146" i="30"/>
  <c r="C145" i="30"/>
  <c r="CU104" i="17"/>
  <c r="GQ104" i="17"/>
  <c r="DD104" i="27"/>
  <c r="GZ104" i="27"/>
  <c r="GZ108" i="27" s="1"/>
  <c r="GY104" i="26"/>
  <c r="GY108" i="26" s="1"/>
  <c r="DC104" i="26"/>
  <c r="GY106" i="26"/>
  <c r="LL7" i="20"/>
  <c r="LL8" i="20" s="1"/>
  <c r="DU4" i="20"/>
  <c r="LM5" i="20"/>
  <c r="LM4" i="20"/>
  <c r="LM6" i="20" s="1"/>
  <c r="HW6" i="27"/>
  <c r="EA6" i="27"/>
  <c r="HW13" i="27"/>
  <c r="EA13" i="27"/>
  <c r="EC8" i="27"/>
  <c r="HY8" i="27"/>
  <c r="EC10" i="27"/>
  <c r="HY10" i="27"/>
  <c r="ED12" i="27"/>
  <c r="HZ12" i="27"/>
  <c r="EC7" i="27"/>
  <c r="HY7" i="27"/>
  <c r="EC11" i="27"/>
  <c r="HY11" i="27"/>
  <c r="EC9" i="27"/>
  <c r="HY9" i="27"/>
  <c r="HZ5" i="27"/>
  <c r="ED5" i="27"/>
  <c r="EB4" i="27"/>
  <c r="HX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GY107" i="26" l="1"/>
  <c r="GY109" i="27"/>
  <c r="GZ106" i="27"/>
  <c r="GZ107" i="27"/>
  <c r="LV5" i="32"/>
  <c r="LV7" i="32"/>
  <c r="ED4" i="32"/>
  <c r="LV4" i="32"/>
  <c r="LV6" i="32" s="1"/>
  <c r="LU29" i="32"/>
  <c r="G151" i="30"/>
  <c r="F152" i="30"/>
  <c r="E151" i="30"/>
  <c r="D152" i="30"/>
  <c r="C146" i="30"/>
  <c r="B147" i="30"/>
  <c r="CV104" i="17"/>
  <c r="GR104" i="17"/>
  <c r="DE104" i="27"/>
  <c r="HA104" i="27"/>
  <c r="HA108" i="27" s="1"/>
  <c r="GZ104" i="26"/>
  <c r="GZ108" i="26" s="1"/>
  <c r="DD104" i="26"/>
  <c r="GZ106" i="26"/>
  <c r="GY109" i="26"/>
  <c r="LM7" i="20"/>
  <c r="LM8" i="20" s="1"/>
  <c r="DV4" i="20"/>
  <c r="LN5" i="20"/>
  <c r="LN4" i="20"/>
  <c r="LN6" i="20" s="1"/>
  <c r="HX13" i="27"/>
  <c r="EB13" i="27"/>
  <c r="ED9" i="27"/>
  <c r="HZ9" i="27"/>
  <c r="ED7" i="27"/>
  <c r="HZ7" i="27"/>
  <c r="HZ10" i="27"/>
  <c r="ED10" i="27"/>
  <c r="IA5" i="27"/>
  <c r="EE5" i="27"/>
  <c r="HX6" i="27"/>
  <c r="EB6" i="27"/>
  <c r="ED11" i="27"/>
  <c r="HZ11" i="27"/>
  <c r="EE12" i="27"/>
  <c r="IA12" i="27"/>
  <c r="ED8" i="27"/>
  <c r="HZ8" i="27"/>
  <c r="EC4" i="27"/>
  <c r="HY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GZ107" i="26" l="1"/>
  <c r="GZ109" i="27"/>
  <c r="HA106" i="27"/>
  <c r="LW7" i="32"/>
  <c r="LW5" i="32"/>
  <c r="EE4" i="32"/>
  <c r="LW4" i="32"/>
  <c r="LW6" i="32" s="1"/>
  <c r="HA107" i="27"/>
  <c r="LV29" i="32"/>
  <c r="G152" i="30"/>
  <c r="F153" i="30"/>
  <c r="G153" i="30" s="1"/>
  <c r="E152" i="30"/>
  <c r="D153" i="30"/>
  <c r="E153" i="30" s="1"/>
  <c r="B148" i="30"/>
  <c r="C147" i="30"/>
  <c r="CW104" i="17"/>
  <c r="GS104" i="17"/>
  <c r="DF104" i="27"/>
  <c r="HB104" i="27"/>
  <c r="HB108" i="27" s="1"/>
  <c r="DE104" i="26"/>
  <c r="HA104" i="26"/>
  <c r="HA108" i="26" s="1"/>
  <c r="HA106" i="26"/>
  <c r="HA107" i="26"/>
  <c r="GZ109" i="26"/>
  <c r="LN7" i="20"/>
  <c r="LN8" i="20" s="1"/>
  <c r="DW4" i="20"/>
  <c r="LO5" i="20"/>
  <c r="LO4" i="20"/>
  <c r="LO6" i="20" s="1"/>
  <c r="HY6" i="27"/>
  <c r="EC6" i="27"/>
  <c r="IA10" i="27"/>
  <c r="EE10" i="27"/>
  <c r="EF5" i="27"/>
  <c r="IB5" i="27"/>
  <c r="HY13" i="27"/>
  <c r="EC13" i="27"/>
  <c r="EF12" i="27"/>
  <c r="IB12" i="27"/>
  <c r="EE9" i="27"/>
  <c r="IA9" i="27"/>
  <c r="EE8" i="27"/>
  <c r="IA8" i="27"/>
  <c r="EE11" i="27"/>
  <c r="IA11" i="27"/>
  <c r="IA7" i="27"/>
  <c r="EE7" i="27"/>
  <c r="ED4" i="27"/>
  <c r="HZ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HA109" i="27" l="1"/>
  <c r="HB106" i="27"/>
  <c r="HB107" i="27"/>
  <c r="LX7" i="32"/>
  <c r="LX5" i="32"/>
  <c r="EF4" i="32"/>
  <c r="LX4" i="32"/>
  <c r="LX6" i="32" s="1"/>
  <c r="LW29" i="32"/>
  <c r="B149" i="30"/>
  <c r="C148" i="30"/>
  <c r="CX104" i="17"/>
  <c r="GT104" i="17"/>
  <c r="DG104" i="27"/>
  <c r="HC104" i="27"/>
  <c r="HC108" i="27" s="1"/>
  <c r="HA109" i="26"/>
  <c r="HB104" i="26"/>
  <c r="HB108" i="26" s="1"/>
  <c r="DF104" i="26"/>
  <c r="HB106" i="26"/>
  <c r="LO7" i="20"/>
  <c r="LO8" i="20" s="1"/>
  <c r="DX4" i="20"/>
  <c r="LP5" i="20"/>
  <c r="LP4" i="20"/>
  <c r="LP7" i="20" s="1"/>
  <c r="HZ13" i="27"/>
  <c r="ED13" i="27"/>
  <c r="EF9" i="27"/>
  <c r="IB9" i="27"/>
  <c r="IB10" i="27"/>
  <c r="EF10" i="27"/>
  <c r="EF11" i="27"/>
  <c r="IB11" i="27"/>
  <c r="IB7" i="27"/>
  <c r="EF7" i="27"/>
  <c r="HZ6" i="27"/>
  <c r="ED6" i="27"/>
  <c r="IB8" i="27"/>
  <c r="EF8" i="27"/>
  <c r="EG12" i="27"/>
  <c r="IC12" i="27"/>
  <c r="EG5" i="27"/>
  <c r="IC5" i="27"/>
  <c r="EE4" i="27"/>
  <c r="IA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HB109" i="27" l="1"/>
  <c r="HC106" i="27"/>
  <c r="HC107" i="27"/>
  <c r="LY7" i="32"/>
  <c r="LY5" i="32"/>
  <c r="EG4" i="32"/>
  <c r="LY4" i="32"/>
  <c r="LY6" i="32" s="1"/>
  <c r="HB107" i="26"/>
  <c r="HB109" i="26" s="1"/>
  <c r="LX29" i="32"/>
  <c r="LP6" i="20"/>
  <c r="LP8" i="20" s="1"/>
  <c r="C149" i="30"/>
  <c r="B150" i="30"/>
  <c r="CY104" i="17"/>
  <c r="GU104" i="17"/>
  <c r="DH104" i="27"/>
  <c r="HD104" i="27"/>
  <c r="HD108" i="27" s="1"/>
  <c r="HC104" i="26"/>
  <c r="HC107" i="26" s="1"/>
  <c r="DG104" i="26"/>
  <c r="HC106" i="26"/>
  <c r="HC108" i="26"/>
  <c r="DY4" i="20"/>
  <c r="LQ5" i="20"/>
  <c r="LQ4" i="20"/>
  <c r="LQ6" i="20" s="1"/>
  <c r="IA6" i="27"/>
  <c r="EE6" i="27"/>
  <c r="EG11" i="27"/>
  <c r="IC11" i="27"/>
  <c r="EG9" i="27"/>
  <c r="IC9" i="27"/>
  <c r="ID5" i="27"/>
  <c r="EH5" i="27"/>
  <c r="EH12" i="27"/>
  <c r="ID12" i="27"/>
  <c r="EG8" i="27"/>
  <c r="IC8" i="27"/>
  <c r="EG7" i="27"/>
  <c r="IC7" i="27"/>
  <c r="IC10" i="27"/>
  <c r="EG10" i="27"/>
  <c r="IA13" i="27"/>
  <c r="EE13" i="27"/>
  <c r="EF4" i="27"/>
  <c r="IB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HC109" i="27" l="1"/>
  <c r="HD106" i="27"/>
  <c r="HD107" i="27"/>
  <c r="LZ7" i="32"/>
  <c r="LZ5" i="32"/>
  <c r="EH4" i="32"/>
  <c r="LZ4" i="32"/>
  <c r="LZ6" i="32" s="1"/>
  <c r="LY29" i="32"/>
  <c r="B151" i="30"/>
  <c r="C150" i="30"/>
  <c r="CZ104" i="17"/>
  <c r="GV104" i="17"/>
  <c r="DI104" i="27"/>
  <c r="HE104" i="27"/>
  <c r="HE108" i="27" s="1"/>
  <c r="HC109" i="26"/>
  <c r="HD104" i="26"/>
  <c r="HD108" i="26" s="1"/>
  <c r="DH104" i="26"/>
  <c r="HD106" i="26"/>
  <c r="LQ7" i="20"/>
  <c r="LQ8" i="20" s="1"/>
  <c r="DZ4" i="20"/>
  <c r="LR5" i="20"/>
  <c r="LR4" i="20"/>
  <c r="LR6" i="20" s="1"/>
  <c r="ID8" i="27"/>
  <c r="EH8" i="27"/>
  <c r="EH11" i="27"/>
  <c r="ID11" i="27"/>
  <c r="EH10" i="27"/>
  <c r="ID10" i="27"/>
  <c r="EI5" i="27"/>
  <c r="IE5" i="27"/>
  <c r="IB13" i="27"/>
  <c r="EF13" i="27"/>
  <c r="IB6" i="27"/>
  <c r="EF6" i="27"/>
  <c r="EH7" i="27"/>
  <c r="ID7" i="27"/>
  <c r="EI12" i="27"/>
  <c r="IE12" i="27"/>
  <c r="EH9" i="27"/>
  <c r="ID9" i="27"/>
  <c r="EG4" i="27"/>
  <c r="IC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HD109" i="27" l="1"/>
  <c r="HE106" i="27"/>
  <c r="HE107" i="27"/>
  <c r="HD107" i="26"/>
  <c r="LZ29" i="32"/>
  <c r="MA7" i="32"/>
  <c r="MA5" i="32"/>
  <c r="EI4" i="32"/>
  <c r="MA4" i="32"/>
  <c r="MA6" i="32" s="1"/>
  <c r="C151" i="30"/>
  <c r="B152" i="30"/>
  <c r="DA104" i="17"/>
  <c r="GW104" i="17"/>
  <c r="DJ104" i="27"/>
  <c r="HF104" i="27"/>
  <c r="HF108" i="27" s="1"/>
  <c r="HE104" i="26"/>
  <c r="DI104" i="26"/>
  <c r="HE106" i="26"/>
  <c r="HE107" i="26"/>
  <c r="HE108" i="26"/>
  <c r="HD109" i="26"/>
  <c r="LR7" i="20"/>
  <c r="LR8" i="20" s="1"/>
  <c r="EA4" i="20"/>
  <c r="LS5" i="20"/>
  <c r="LS4" i="20"/>
  <c r="LS6" i="20" s="1"/>
  <c r="IC6" i="27"/>
  <c r="EG6" i="27"/>
  <c r="IF5" i="27"/>
  <c r="EJ5" i="27"/>
  <c r="EI11" i="27"/>
  <c r="IE11" i="27"/>
  <c r="IC13" i="27"/>
  <c r="EG13" i="27"/>
  <c r="IE8" i="27"/>
  <c r="EI8" i="27"/>
  <c r="IF12" i="27"/>
  <c r="EJ12" i="27"/>
  <c r="IE9" i="27"/>
  <c r="EI9" i="27"/>
  <c r="EI7" i="27"/>
  <c r="IE7" i="27"/>
  <c r="IE10" i="27"/>
  <c r="EI10" i="27"/>
  <c r="EH4" i="27"/>
  <c r="ID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HE109" i="27" l="1"/>
  <c r="HF106" i="27"/>
  <c r="MA29" i="32"/>
  <c r="HF107" i="27"/>
  <c r="MB7" i="32"/>
  <c r="MB5" i="32"/>
  <c r="EJ4" i="32"/>
  <c r="MB4" i="32"/>
  <c r="MB6" i="32" s="1"/>
  <c r="B153" i="30"/>
  <c r="C153" i="30" s="1"/>
  <c r="C152" i="30"/>
  <c r="DB104" i="17"/>
  <c r="GX104" i="17"/>
  <c r="DK104" i="27"/>
  <c r="HG104" i="27"/>
  <c r="HG108" i="27" s="1"/>
  <c r="HE109" i="26"/>
  <c r="DJ104" i="26"/>
  <c r="HF104" i="26"/>
  <c r="HF108" i="26" s="1"/>
  <c r="HF107" i="26"/>
  <c r="HF106" i="26"/>
  <c r="LS7" i="20"/>
  <c r="LS8" i="20" s="1"/>
  <c r="EB4" i="20"/>
  <c r="LT5" i="20"/>
  <c r="LT4" i="20"/>
  <c r="LT7" i="20" s="1"/>
  <c r="IF10" i="27"/>
  <c r="EJ10" i="27"/>
  <c r="IF9" i="27"/>
  <c r="EJ9" i="27"/>
  <c r="IF8" i="27"/>
  <c r="EJ8" i="27"/>
  <c r="ID6" i="27"/>
  <c r="EH6" i="27"/>
  <c r="EK12" i="27"/>
  <c r="IH12" i="27" s="1"/>
  <c r="IG12" i="27"/>
  <c r="ID13" i="27"/>
  <c r="EH13" i="27"/>
  <c r="EK5" i="27"/>
  <c r="IH5" i="27" s="1"/>
  <c r="IG5" i="27"/>
  <c r="EJ7" i="27"/>
  <c r="IF7" i="27"/>
  <c r="EJ11" i="27"/>
  <c r="IF11" i="27"/>
  <c r="EI4" i="27"/>
  <c r="IE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F109" i="27" l="1"/>
  <c r="HG106" i="27"/>
  <c r="HG107" i="27"/>
  <c r="MC7" i="32"/>
  <c r="MC5" i="32"/>
  <c r="EK4" i="32"/>
  <c r="MC4" i="32"/>
  <c r="MC6" i="32" s="1"/>
  <c r="MB29" i="32"/>
  <c r="LT6" i="20"/>
  <c r="LT8" i="20" s="1"/>
  <c r="DC104" i="17"/>
  <c r="GY104" i="17"/>
  <c r="DL104" i="27"/>
  <c r="HH104" i="27"/>
  <c r="HH108" i="27" s="1"/>
  <c r="HF109" i="26"/>
  <c r="HG104" i="26"/>
  <c r="HG108" i="26" s="1"/>
  <c r="DK104" i="26"/>
  <c r="HG107" i="26"/>
  <c r="HG106" i="26"/>
  <c r="EC4" i="20"/>
  <c r="LU5" i="20"/>
  <c r="LU4" i="20"/>
  <c r="LU6" i="20" s="1"/>
  <c r="EK11" i="27"/>
  <c r="IH11" i="27" s="1"/>
  <c r="IG11" i="27"/>
  <c r="IE13" i="27"/>
  <c r="EI13" i="27"/>
  <c r="EK9" i="27"/>
  <c r="IH9" i="27" s="1"/>
  <c r="IG9" i="27"/>
  <c r="EK7" i="27"/>
  <c r="IH7" i="27" s="1"/>
  <c r="IG7" i="27"/>
  <c r="IE6" i="27"/>
  <c r="EI6" i="27"/>
  <c r="EK8" i="27"/>
  <c r="IH8" i="27" s="1"/>
  <c r="IG8" i="27"/>
  <c r="EK10" i="27"/>
  <c r="IH10" i="27" s="1"/>
  <c r="IG10" i="27"/>
  <c r="EJ4" i="27"/>
  <c r="IF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HG109" i="27" l="1"/>
  <c r="HH106" i="27"/>
  <c r="HH107" i="27"/>
  <c r="MD5" i="32"/>
  <c r="MD7" i="32"/>
  <c r="EL4" i="32"/>
  <c r="MD4" i="32"/>
  <c r="MD6" i="32" s="1"/>
  <c r="MC29" i="32"/>
  <c r="DD104" i="17"/>
  <c r="GZ104" i="17"/>
  <c r="DM104" i="27"/>
  <c r="HI104" i="27"/>
  <c r="HI108" i="27" s="1"/>
  <c r="DL104" i="26"/>
  <c r="HH104" i="26"/>
  <c r="HH108" i="26" s="1"/>
  <c r="HH107" i="26"/>
  <c r="HH106" i="26"/>
  <c r="HG109" i="26"/>
  <c r="LU7" i="20"/>
  <c r="LU8" i="20" s="1"/>
  <c r="ED4" i="20"/>
  <c r="LV5" i="20"/>
  <c r="LV4" i="20"/>
  <c r="LV6" i="20" s="1"/>
  <c r="IF13" i="27"/>
  <c r="EJ13" i="27"/>
  <c r="IF6" i="27"/>
  <c r="EJ6" i="27"/>
  <c r="EK4" i="27"/>
  <c r="IH4" i="27" s="1"/>
  <c r="IG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HI106" i="27" l="1"/>
  <c r="HH109" i="27"/>
  <c r="HI107" i="27"/>
  <c r="ME7" i="32"/>
  <c r="ME5" i="32"/>
  <c r="EM4" i="32"/>
  <c r="ME4" i="32"/>
  <c r="ME6" i="32" s="1"/>
  <c r="MD29" i="32"/>
  <c r="DE104" i="17"/>
  <c r="HA104" i="17"/>
  <c r="DN104" i="27"/>
  <c r="HJ104" i="27"/>
  <c r="HJ108" i="27" s="1"/>
  <c r="HH109" i="26"/>
  <c r="HI104" i="26"/>
  <c r="HI108" i="26" s="1"/>
  <c r="DM104" i="26"/>
  <c r="HI106" i="26"/>
  <c r="HI107" i="26"/>
  <c r="LV7" i="20"/>
  <c r="LV8" i="20" s="1"/>
  <c r="EE4" i="20"/>
  <c r="LW5" i="20"/>
  <c r="LW4" i="20"/>
  <c r="LW6" i="20" s="1"/>
  <c r="EK6" i="27"/>
  <c r="IH6" i="27" s="1"/>
  <c r="IG6" i="27"/>
  <c r="IG13" i="27"/>
  <c r="EK13" i="27"/>
  <c r="IH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HI109" i="27" l="1"/>
  <c r="HJ106" i="27"/>
  <c r="ME29" i="32"/>
  <c r="HJ107" i="27"/>
  <c r="MF7" i="32"/>
  <c r="MF5" i="32"/>
  <c r="EN4" i="32"/>
  <c r="MF4" i="32"/>
  <c r="MF6" i="32" s="1"/>
  <c r="DF104" i="17"/>
  <c r="HB104" i="17"/>
  <c r="DO104" i="27"/>
  <c r="HK104" i="27"/>
  <c r="HK108" i="27" s="1"/>
  <c r="HI109" i="26"/>
  <c r="DN104" i="26"/>
  <c r="HJ104" i="26"/>
  <c r="HJ108" i="26" s="1"/>
  <c r="HJ107" i="26"/>
  <c r="HJ106" i="26"/>
  <c r="LW7" i="20"/>
  <c r="LW8" i="20" s="1"/>
  <c r="EF4" i="20"/>
  <c r="LX5" i="20"/>
  <c r="LX4" i="20"/>
  <c r="LX6" i="20" s="1"/>
  <c r="HZ7" i="26"/>
  <c r="ED7" i="26"/>
  <c r="IA7" i="26" s="1"/>
  <c r="HZ11" i="26"/>
  <c r="ED11" i="26"/>
  <c r="IA11" i="26" s="1"/>
  <c r="B163" i="28"/>
  <c r="C163" i="28" s="1"/>
  <c r="HJ109" i="27" l="1"/>
  <c r="HK106" i="27"/>
  <c r="HK107" i="27"/>
  <c r="MG7" i="32"/>
  <c r="MG5" i="32"/>
  <c r="EO4" i="32"/>
  <c r="MG4" i="32"/>
  <c r="MG6" i="32" s="1"/>
  <c r="MF29" i="32"/>
  <c r="DG104" i="17"/>
  <c r="HC104" i="17"/>
  <c r="DP104" i="27"/>
  <c r="HL104" i="27"/>
  <c r="HL108" i="27" s="1"/>
  <c r="HJ109" i="26"/>
  <c r="DO104" i="26"/>
  <c r="HK104" i="26"/>
  <c r="HK108" i="26" s="1"/>
  <c r="HK107" i="26"/>
  <c r="HK106" i="26"/>
  <c r="LX7" i="20"/>
  <c r="LX8" i="20" s="1"/>
  <c r="EG4" i="20"/>
  <c r="LY5" i="20"/>
  <c r="LY4" i="20"/>
  <c r="LY6" i="20" s="1"/>
  <c r="B164" i="28"/>
  <c r="C164" i="28" s="1"/>
  <c r="HK109" i="27" l="1"/>
  <c r="HL106" i="27"/>
  <c r="HL107" i="27"/>
  <c r="MH7" i="32"/>
  <c r="MH5" i="32"/>
  <c r="EP4" i="32"/>
  <c r="MH4" i="32"/>
  <c r="MH6" i="32" s="1"/>
  <c r="MG29" i="32"/>
  <c r="DH104" i="17"/>
  <c r="HD104" i="17"/>
  <c r="DQ104" i="27"/>
  <c r="HM107" i="27"/>
  <c r="HM104" i="27"/>
  <c r="HM108" i="27" s="1"/>
  <c r="HK109" i="26"/>
  <c r="HL104" i="26"/>
  <c r="HL108" i="26" s="1"/>
  <c r="DP104" i="26"/>
  <c r="HL107" i="26"/>
  <c r="HL106" i="26"/>
  <c r="LY7" i="20"/>
  <c r="LY8" i="20" s="1"/>
  <c r="EH4" i="20"/>
  <c r="LZ5" i="20"/>
  <c r="LZ4" i="20"/>
  <c r="LZ6" i="20" s="1"/>
  <c r="B165" i="28"/>
  <c r="C165" i="28" s="1"/>
  <c r="HL109" i="27" l="1"/>
  <c r="HM106" i="27"/>
  <c r="HM109" i="27" s="1"/>
  <c r="MH29" i="32"/>
  <c r="MI5" i="32"/>
  <c r="MI6" i="32"/>
  <c r="EQ4" i="32"/>
  <c r="MI4" i="32"/>
  <c r="MI7" i="32" s="1"/>
  <c r="DI104" i="17"/>
  <c r="HE104" i="17"/>
  <c r="DR104" i="27"/>
  <c r="HN104" i="27"/>
  <c r="HN108" i="27" s="1"/>
  <c r="HL109" i="26"/>
  <c r="HM104" i="26"/>
  <c r="HM108" i="26" s="1"/>
  <c r="DQ104" i="26"/>
  <c r="HM106" i="26"/>
  <c r="HM107" i="26"/>
  <c r="LZ7" i="20"/>
  <c r="LZ8" i="20" s="1"/>
  <c r="EI4" i="20"/>
  <c r="MA5" i="20"/>
  <c r="MA4" i="20"/>
  <c r="MA7" i="20" s="1"/>
  <c r="HN106" i="27" l="1"/>
  <c r="HN107" i="27"/>
  <c r="MI29" i="32"/>
  <c r="MJ6" i="32"/>
  <c r="MJ5" i="32"/>
  <c r="ER4" i="32"/>
  <c r="MJ4" i="32"/>
  <c r="MJ7" i="32" s="1"/>
  <c r="MA6" i="20"/>
  <c r="MA8" i="20" s="1"/>
  <c r="DJ104" i="17"/>
  <c r="HF104" i="17"/>
  <c r="DS104" i="27"/>
  <c r="HO107" i="27"/>
  <c r="HO104" i="27"/>
  <c r="HO108" i="27" s="1"/>
  <c r="HM109" i="26"/>
  <c r="HN104" i="26"/>
  <c r="HN108" i="26" s="1"/>
  <c r="DR104" i="26"/>
  <c r="HN107" i="26"/>
  <c r="HN106" i="26"/>
  <c r="EJ4" i="20"/>
  <c r="MB5" i="20"/>
  <c r="MB4" i="20"/>
  <c r="MB6" i="20" s="1"/>
  <c r="HN109" i="27" l="1"/>
  <c r="HO106" i="27"/>
  <c r="HO109" i="27" s="1"/>
  <c r="MJ29" i="32"/>
  <c r="MK6" i="32"/>
  <c r="MK5" i="32"/>
  <c r="ES4" i="32"/>
  <c r="MK4" i="32"/>
  <c r="MK7" i="32" s="1"/>
  <c r="DK104" i="17"/>
  <c r="HG104" i="17"/>
  <c r="DT104" i="27"/>
  <c r="HP107" i="27"/>
  <c r="HP104" i="27"/>
  <c r="HP108" i="27" s="1"/>
  <c r="HN109" i="26"/>
  <c r="HO104" i="26"/>
  <c r="HO108" i="26" s="1"/>
  <c r="DS104" i="26"/>
  <c r="HO107" i="26"/>
  <c r="HO106" i="26"/>
  <c r="MB7" i="20"/>
  <c r="EK4" i="20"/>
  <c r="MC5" i="20"/>
  <c r="MC4" i="20"/>
  <c r="MC6" i="20" s="1"/>
  <c r="MB8" i="20"/>
  <c r="HP106" i="27" l="1"/>
  <c r="HP109" i="27" s="1"/>
  <c r="MK29" i="32"/>
  <c r="ML5" i="32"/>
  <c r="ML6" i="32"/>
  <c r="ET4" i="32"/>
  <c r="ML4" i="32"/>
  <c r="ML7" i="32" s="1"/>
  <c r="DL104" i="17"/>
  <c r="HH104" i="17"/>
  <c r="DU104" i="27"/>
  <c r="HQ107" i="27"/>
  <c r="HQ104" i="27"/>
  <c r="HQ108" i="27" s="1"/>
  <c r="HP104" i="26"/>
  <c r="HP108" i="26" s="1"/>
  <c r="DT104" i="26"/>
  <c r="HP107" i="26"/>
  <c r="HP106" i="26"/>
  <c r="HO109" i="26"/>
  <c r="MC7" i="20"/>
  <c r="MC8" i="20" s="1"/>
  <c r="EL4" i="20"/>
  <c r="MD5" i="20"/>
  <c r="MD4" i="20"/>
  <c r="MD6" i="20" s="1"/>
  <c r="HQ106" i="27" l="1"/>
  <c r="HQ109" i="27" s="1"/>
  <c r="ML29" i="32"/>
  <c r="MM6" i="32"/>
  <c r="MM5" i="32"/>
  <c r="EU4" i="32"/>
  <c r="MM4" i="32"/>
  <c r="MM7" i="32" s="1"/>
  <c r="DM104" i="17"/>
  <c r="HI104" i="17"/>
  <c r="DV104" i="27"/>
  <c r="HR104" i="27"/>
  <c r="HR108" i="27" s="1"/>
  <c r="HQ104" i="26"/>
  <c r="HQ108" i="26" s="1"/>
  <c r="DU104" i="26"/>
  <c r="HQ106" i="26"/>
  <c r="HQ107" i="26"/>
  <c r="HP109" i="26"/>
  <c r="MD7" i="20"/>
  <c r="MD8" i="20" s="1"/>
  <c r="EM4" i="20"/>
  <c r="ME5" i="20"/>
  <c r="ME4" i="20"/>
  <c r="ME6" i="20" s="1"/>
  <c r="HR106" i="27" l="1"/>
  <c r="HR107" i="27"/>
  <c r="MM29" i="32"/>
  <c r="MN6" i="32"/>
  <c r="MN5" i="32"/>
  <c r="EV4" i="32"/>
  <c r="MN4" i="32"/>
  <c r="MN7" i="32" s="1"/>
  <c r="DN104" i="17"/>
  <c r="HJ104" i="17"/>
  <c r="DW104" i="27"/>
  <c r="HS107" i="27"/>
  <c r="HS104" i="27"/>
  <c r="HS108" i="27" s="1"/>
  <c r="HQ109" i="26"/>
  <c r="DV104" i="26"/>
  <c r="HR104" i="26"/>
  <c r="HR108" i="26" s="1"/>
  <c r="HR107" i="26"/>
  <c r="HR106" i="26"/>
  <c r="ME7" i="20"/>
  <c r="ME8" i="20" s="1"/>
  <c r="EN4" i="20"/>
  <c r="MF5" i="20"/>
  <c r="MF4" i="20"/>
  <c r="MF6" i="20" s="1"/>
  <c r="HR109" i="27" l="1"/>
  <c r="HS106" i="27"/>
  <c r="HS109" i="27" s="1"/>
  <c r="MN29" i="32"/>
  <c r="MO6" i="32"/>
  <c r="MO5" i="32"/>
  <c r="EW4" i="32"/>
  <c r="MO4" i="32"/>
  <c r="MO7" i="32" s="1"/>
  <c r="DO104" i="17"/>
  <c r="HK104" i="17"/>
  <c r="DX104" i="27"/>
  <c r="HT107" i="27"/>
  <c r="HT104" i="27"/>
  <c r="HT108" i="27" s="1"/>
  <c r="HS104" i="26"/>
  <c r="HS108" i="26" s="1"/>
  <c r="DW104" i="26"/>
  <c r="HS107" i="26"/>
  <c r="HS106" i="26"/>
  <c r="HR109" i="26"/>
  <c r="MF7" i="20"/>
  <c r="MF8" i="20" s="1"/>
  <c r="EO4" i="20"/>
  <c r="MG5" i="20"/>
  <c r="MG4" i="20"/>
  <c r="MG6" i="20" s="1"/>
  <c r="HT106" i="27" l="1"/>
  <c r="HT109" i="27" s="1"/>
  <c r="MO29" i="32"/>
  <c r="MP5" i="32"/>
  <c r="MP6" i="32"/>
  <c r="EX4" i="32"/>
  <c r="MP4" i="32"/>
  <c r="MP7" i="32" s="1"/>
  <c r="DP104" i="17"/>
  <c r="HL104" i="17"/>
  <c r="DY104" i="27"/>
  <c r="HU107" i="27"/>
  <c r="HU104" i="27"/>
  <c r="HU108" i="27" s="1"/>
  <c r="HT104" i="26"/>
  <c r="HT108" i="26" s="1"/>
  <c r="DX104" i="26"/>
  <c r="HT107" i="26"/>
  <c r="HT106" i="26"/>
  <c r="HS109" i="26"/>
  <c r="MG7" i="20"/>
  <c r="MG8" i="20" s="1"/>
  <c r="EP4" i="20"/>
  <c r="MH5" i="20"/>
  <c r="MH4" i="20"/>
  <c r="MH6" i="20" s="1"/>
  <c r="HU106" i="27" l="1"/>
  <c r="HU109" i="27" s="1"/>
  <c r="MP29" i="32"/>
  <c r="MQ5" i="32"/>
  <c r="MQ6" i="32"/>
  <c r="EY4" i="32"/>
  <c r="MQ4" i="32"/>
  <c r="MQ7" i="32" s="1"/>
  <c r="DQ104" i="17"/>
  <c r="HM104" i="17"/>
  <c r="DZ104" i="27"/>
  <c r="HV107" i="27"/>
  <c r="HV104" i="27"/>
  <c r="HV108" i="27" s="1"/>
  <c r="HU104" i="26"/>
  <c r="HU108" i="26" s="1"/>
  <c r="DY104" i="26"/>
  <c r="HU107" i="26"/>
  <c r="HU106" i="26"/>
  <c r="HT109" i="26"/>
  <c r="MH7" i="20"/>
  <c r="MH8" i="20" s="1"/>
  <c r="EQ4" i="20"/>
  <c r="MI5" i="20"/>
  <c r="MI4" i="20"/>
  <c r="MI6" i="20" s="1"/>
  <c r="HV106" i="27" l="1"/>
  <c r="HV109" i="27" s="1"/>
  <c r="MQ29" i="32"/>
  <c r="MR6" i="32"/>
  <c r="MR5" i="32"/>
  <c r="EZ4" i="32"/>
  <c r="MR4" i="32"/>
  <c r="MR7" i="32" s="1"/>
  <c r="DR104" i="17"/>
  <c r="HN104" i="17"/>
  <c r="EA104" i="27"/>
  <c r="HW107" i="27"/>
  <c r="HW104" i="27"/>
  <c r="HW108" i="27" s="1"/>
  <c r="HU109" i="26"/>
  <c r="HV104" i="26"/>
  <c r="HV108" i="26" s="1"/>
  <c r="DZ104" i="26"/>
  <c r="HV106" i="26"/>
  <c r="HV107" i="26"/>
  <c r="MI7" i="20"/>
  <c r="MI8" i="20" s="1"/>
  <c r="ER4" i="20"/>
  <c r="MJ5" i="20"/>
  <c r="MJ4" i="20"/>
  <c r="MJ6" i="20" s="1"/>
  <c r="HW106" i="27" l="1"/>
  <c r="HW109" i="27" s="1"/>
  <c r="MR29" i="32"/>
  <c r="MS6" i="32"/>
  <c r="MS5" i="32"/>
  <c r="FA4" i="32"/>
  <c r="MS4" i="32"/>
  <c r="MS7" i="32" s="1"/>
  <c r="DS104" i="17"/>
  <c r="HO104" i="17"/>
  <c r="EB104" i="27"/>
  <c r="HX107" i="27"/>
  <c r="HX104" i="27"/>
  <c r="HX108" i="27" s="1"/>
  <c r="HV109" i="26"/>
  <c r="HW104" i="26"/>
  <c r="HW108" i="26" s="1"/>
  <c r="EA104" i="26"/>
  <c r="HW107" i="26"/>
  <c r="HW106" i="26"/>
  <c r="MJ7" i="20"/>
  <c r="MJ8" i="20" s="1"/>
  <c r="ES4" i="20"/>
  <c r="MK5" i="20"/>
  <c r="MK6" i="20"/>
  <c r="MK4" i="20"/>
  <c r="MK7" i="20" s="1"/>
  <c r="HX106" i="27" l="1"/>
  <c r="HX109" i="27" s="1"/>
  <c r="MS29" i="32"/>
  <c r="MT5" i="32"/>
  <c r="MT6" i="32"/>
  <c r="FB4" i="32"/>
  <c r="MT4" i="32"/>
  <c r="MT7" i="32" s="1"/>
  <c r="DT104" i="17"/>
  <c r="HP104" i="17"/>
  <c r="EC104" i="27"/>
  <c r="HY107" i="27"/>
  <c r="HY104" i="27"/>
  <c r="HY108" i="27" s="1"/>
  <c r="HX104" i="26"/>
  <c r="HX108" i="26" s="1"/>
  <c r="EB104" i="26"/>
  <c r="HX107" i="26"/>
  <c r="HX106" i="26"/>
  <c r="HW109" i="26"/>
  <c r="MK8" i="20"/>
  <c r="ET4" i="20"/>
  <c r="ML5" i="20"/>
  <c r="ML6" i="20"/>
  <c r="ML4" i="20"/>
  <c r="ML7" i="20" s="1"/>
  <c r="HY106" i="27" l="1"/>
  <c r="HY109" i="27" s="1"/>
  <c r="MT29" i="32"/>
  <c r="MU6" i="32"/>
  <c r="MU5" i="32"/>
  <c r="FC4" i="32"/>
  <c r="MU4" i="32"/>
  <c r="MU7" i="32" s="1"/>
  <c r="DU104" i="17"/>
  <c r="HQ104" i="17"/>
  <c r="ED104" i="27"/>
  <c r="HZ107" i="27"/>
  <c r="HZ104" i="27"/>
  <c r="HZ108" i="27" s="1"/>
  <c r="HY104" i="26"/>
  <c r="HY108" i="26" s="1"/>
  <c r="EC104" i="26"/>
  <c r="HY106" i="26"/>
  <c r="HY107" i="26"/>
  <c r="HX109" i="26"/>
  <c r="ML8" i="20"/>
  <c r="EU4" i="20"/>
  <c r="MM5" i="20"/>
  <c r="MM4" i="20"/>
  <c r="MM6" i="20" s="1"/>
  <c r="HZ106" i="27" l="1"/>
  <c r="HZ109" i="27" s="1"/>
  <c r="MU29" i="32"/>
  <c r="MV6" i="32"/>
  <c r="MV5" i="32"/>
  <c r="FD4" i="32"/>
  <c r="MV4" i="32"/>
  <c r="MV7" i="32" s="1"/>
  <c r="DV104" i="17"/>
  <c r="HR104" i="17"/>
  <c r="EE104" i="27"/>
  <c r="IA107" i="27"/>
  <c r="IA104" i="27"/>
  <c r="IA108" i="27" s="1"/>
  <c r="HY109" i="26"/>
  <c r="ED104" i="26"/>
  <c r="HZ104" i="26"/>
  <c r="HZ108" i="26" s="1"/>
  <c r="HZ107" i="26"/>
  <c r="HZ106" i="26"/>
  <c r="MM7" i="20"/>
  <c r="MM8" i="20" s="1"/>
  <c r="EV4" i="20"/>
  <c r="MN5" i="20"/>
  <c r="MN6" i="20"/>
  <c r="MN4" i="20"/>
  <c r="MN7" i="20" s="1"/>
  <c r="IA106" i="27" l="1"/>
  <c r="IA109" i="27" s="1"/>
  <c r="MV29" i="32"/>
  <c r="MW6" i="32"/>
  <c r="MW5" i="32"/>
  <c r="FE4" i="32"/>
  <c r="MW4" i="32"/>
  <c r="MW7" i="32" s="1"/>
  <c r="DW104" i="17"/>
  <c r="HS104" i="17"/>
  <c r="EF104" i="27"/>
  <c r="IB107" i="27"/>
  <c r="IB104" i="27"/>
  <c r="IB108" i="27" s="1"/>
  <c r="HZ109" i="26"/>
  <c r="IA104" i="26"/>
  <c r="IA108" i="26" s="1"/>
  <c r="IA106" i="26"/>
  <c r="IA107" i="26"/>
  <c r="MN8" i="20"/>
  <c r="EW4" i="20"/>
  <c r="MO5" i="20"/>
  <c r="MO4" i="20"/>
  <c r="MO6" i="20" s="1"/>
  <c r="IB106" i="27" l="1"/>
  <c r="IB109" i="27" s="1"/>
  <c r="MW29" i="32"/>
  <c r="MX5" i="32"/>
  <c r="MX6" i="32"/>
  <c r="FF4" i="32"/>
  <c r="MX4" i="32"/>
  <c r="MX7" i="32" s="1"/>
  <c r="DX104" i="17"/>
  <c r="HT104" i="17"/>
  <c r="EG104" i="27"/>
  <c r="IC107" i="27"/>
  <c r="IC104" i="27"/>
  <c r="IC108" i="27" s="1"/>
  <c r="IA109" i="26"/>
  <c r="MO7" i="20"/>
  <c r="MO8" i="20" s="1"/>
  <c r="EX4" i="20"/>
  <c r="MP5" i="20"/>
  <c r="MP4" i="20"/>
  <c r="MP6" i="20" s="1"/>
  <c r="IC106" i="27" l="1"/>
  <c r="IC109" i="27" s="1"/>
  <c r="MX29" i="32"/>
  <c r="MY5" i="32"/>
  <c r="MY6" i="32"/>
  <c r="FG4" i="32"/>
  <c r="MY4" i="32"/>
  <c r="MY7" i="32" s="1"/>
  <c r="DY104" i="17"/>
  <c r="HU104" i="17"/>
  <c r="EH104" i="27"/>
  <c r="ID107" i="27"/>
  <c r="ID104" i="27"/>
  <c r="ID108" i="27" s="1"/>
  <c r="MP7" i="20"/>
  <c r="MP8" i="20" s="1"/>
  <c r="EY4" i="20"/>
  <c r="MQ5" i="20"/>
  <c r="MQ6" i="20"/>
  <c r="MQ4" i="20"/>
  <c r="MQ7" i="20" s="1"/>
  <c r="ID106" i="27" l="1"/>
  <c r="ID109" i="27" s="1"/>
  <c r="MY29" i="32"/>
  <c r="MZ6" i="32"/>
  <c r="MZ5" i="32"/>
  <c r="FH4" i="32"/>
  <c r="MZ4" i="32"/>
  <c r="MZ7" i="32" s="1"/>
  <c r="DZ104" i="17"/>
  <c r="HV104" i="17"/>
  <c r="EI104" i="27"/>
  <c r="IE107" i="27"/>
  <c r="IE104" i="27"/>
  <c r="IE108" i="27" s="1"/>
  <c r="MQ8" i="20"/>
  <c r="EZ4" i="20"/>
  <c r="MR5" i="20"/>
  <c r="MR6" i="20"/>
  <c r="MR4" i="20"/>
  <c r="MR7" i="20" s="1"/>
  <c r="IE106" i="27" l="1"/>
  <c r="IE109" i="27" s="1"/>
  <c r="MZ29" i="32"/>
  <c r="NA6" i="32"/>
  <c r="NA5" i="32"/>
  <c r="FI4" i="32"/>
  <c r="NA4" i="32"/>
  <c r="NA7" i="32" s="1"/>
  <c r="EA104" i="17"/>
  <c r="HW104" i="17"/>
  <c r="EJ104" i="27"/>
  <c r="IF107" i="27"/>
  <c r="IF104" i="27"/>
  <c r="IF108" i="27" s="1"/>
  <c r="MR8" i="20"/>
  <c r="FA4" i="20"/>
  <c r="MS5" i="20"/>
  <c r="MS6" i="20"/>
  <c r="MS4" i="20"/>
  <c r="MS7" i="20" s="1"/>
  <c r="IF106" i="27" l="1"/>
  <c r="IF109" i="27" s="1"/>
  <c r="NA29" i="32"/>
  <c r="NB5" i="32"/>
  <c r="NB6" i="32"/>
  <c r="FJ4" i="32"/>
  <c r="NB4" i="32"/>
  <c r="NB7" i="32" s="1"/>
  <c r="EB104" i="17"/>
  <c r="HX104" i="17"/>
  <c r="EK104" i="27"/>
  <c r="IG107" i="27"/>
  <c r="IG104" i="27"/>
  <c r="IG108" i="27" s="1"/>
  <c r="MS8" i="20"/>
  <c r="FB4" i="20"/>
  <c r="MT5" i="20"/>
  <c r="MT6" i="20"/>
  <c r="MT4" i="20"/>
  <c r="MT7" i="20" s="1"/>
  <c r="IG106" i="27" l="1"/>
  <c r="IG109" i="27" s="1"/>
  <c r="NB29" i="32"/>
  <c r="NC6" i="32"/>
  <c r="NC5" i="32"/>
  <c r="FK4" i="32"/>
  <c r="NC4" i="32"/>
  <c r="NC7" i="32" s="1"/>
  <c r="EC104" i="17"/>
  <c r="HY104" i="17"/>
  <c r="IH107" i="27"/>
  <c r="IH104" i="27"/>
  <c r="IH108" i="27" s="1"/>
  <c r="MT8" i="20"/>
  <c r="FC4" i="20"/>
  <c r="MU5" i="20"/>
  <c r="MU6" i="20"/>
  <c r="MU4" i="20"/>
  <c r="MU7" i="20" s="1"/>
  <c r="IH106" i="27" l="1"/>
  <c r="IH109" i="27" s="1"/>
  <c r="NC29" i="32"/>
  <c r="ND6" i="32"/>
  <c r="ND5" i="32"/>
  <c r="FL4" i="32"/>
  <c r="ND4" i="32"/>
  <c r="ND7" i="32" s="1"/>
  <c r="ED104" i="17"/>
  <c r="IA104" i="17" s="1"/>
  <c r="HZ104" i="17"/>
  <c r="MU8" i="20"/>
  <c r="FD4" i="20"/>
  <c r="MV5" i="20"/>
  <c r="MV6" i="20"/>
  <c r="MV4" i="20"/>
  <c r="MV7" i="20" s="1"/>
  <c r="ND29" i="32" l="1"/>
  <c r="NE6" i="32"/>
  <c r="NE5" i="32"/>
  <c r="FM4" i="32"/>
  <c r="NE4" i="32"/>
  <c r="NE7" i="32" s="1"/>
  <c r="MV8" i="20"/>
  <c r="FE4" i="20"/>
  <c r="MW5" i="20"/>
  <c r="MW6" i="20"/>
  <c r="MW4" i="20"/>
  <c r="MW7" i="20" s="1"/>
  <c r="NE29" i="32" l="1"/>
  <c r="NF6" i="32"/>
  <c r="NF5" i="32"/>
  <c r="FN4" i="32"/>
  <c r="NF4" i="32"/>
  <c r="NF7" i="32" s="1"/>
  <c r="MW8" i="20"/>
  <c r="FF4" i="20"/>
  <c r="MX5" i="20"/>
  <c r="MX6" i="20"/>
  <c r="MX4" i="20"/>
  <c r="MX7" i="20" s="1"/>
  <c r="NF29" i="32" l="1"/>
  <c r="NG6" i="32"/>
  <c r="NG5" i="32"/>
  <c r="FO4" i="32"/>
  <c r="NG4" i="32"/>
  <c r="NG7" i="32" s="1"/>
  <c r="MX8" i="20"/>
  <c r="FG4" i="20"/>
  <c r="MY5" i="20"/>
  <c r="MY6" i="20"/>
  <c r="MY4" i="20"/>
  <c r="MY7" i="20" s="1"/>
  <c r="NG29" i="32" l="1"/>
  <c r="NH6" i="32"/>
  <c r="NH5" i="32"/>
  <c r="FP4" i="32"/>
  <c r="NH4" i="32"/>
  <c r="NH7" i="32" s="1"/>
  <c r="MY8" i="20"/>
  <c r="FH4" i="20"/>
  <c r="MZ5" i="20"/>
  <c r="MZ6" i="20"/>
  <c r="MZ4" i="20"/>
  <c r="MZ7" i="20" s="1"/>
  <c r="NH29" i="32" l="1"/>
  <c r="NI5" i="32"/>
  <c r="NI6" i="32"/>
  <c r="FQ4" i="32"/>
  <c r="NI4" i="32"/>
  <c r="NI7" i="32" s="1"/>
  <c r="MZ8" i="20"/>
  <c r="FI4" i="20"/>
  <c r="NA5" i="20"/>
  <c r="NA6" i="20"/>
  <c r="NA4" i="20"/>
  <c r="NA7" i="20" s="1"/>
  <c r="NI29" i="32" l="1"/>
  <c r="NJ5" i="32"/>
  <c r="NJ6" i="32"/>
  <c r="FR4" i="32"/>
  <c r="NJ4" i="32"/>
  <c r="NJ7" i="32" s="1"/>
  <c r="NA8" i="20"/>
  <c r="FJ4" i="20"/>
  <c r="NB5" i="20"/>
  <c r="NB4" i="20"/>
  <c r="NB6" i="20" s="1"/>
  <c r="NJ29" i="32" l="1"/>
  <c r="NK6" i="32"/>
  <c r="NK5" i="32"/>
  <c r="FS4" i="32"/>
  <c r="NK4" i="32"/>
  <c r="NK7" i="32" s="1"/>
  <c r="NB7" i="20"/>
  <c r="NB8" i="20" s="1"/>
  <c r="FK4" i="20"/>
  <c r="NC5" i="20"/>
  <c r="NC6" i="20"/>
  <c r="NC4" i="20"/>
  <c r="NC7" i="20" s="1"/>
  <c r="NK29" i="32" l="1"/>
  <c r="NL6" i="32"/>
  <c r="NL5" i="32"/>
  <c r="FT4" i="32"/>
  <c r="NL4" i="32"/>
  <c r="NL7" i="32" s="1"/>
  <c r="NC8" i="20"/>
  <c r="FL4" i="20"/>
  <c r="ND5" i="20"/>
  <c r="ND6" i="20"/>
  <c r="ND4" i="20"/>
  <c r="ND7" i="20" s="1"/>
  <c r="NM5" i="32" l="1"/>
  <c r="NM6" i="32"/>
  <c r="FU4" i="32"/>
  <c r="NM4" i="32"/>
  <c r="NM7" i="32" s="1"/>
  <c r="NL29" i="32"/>
  <c r="ND8" i="20"/>
  <c r="FM4" i="20"/>
  <c r="NE5" i="20"/>
  <c r="NE6" i="20"/>
  <c r="NE4" i="20"/>
  <c r="NE7" i="20" s="1"/>
  <c r="NN5" i="32" l="1"/>
  <c r="NN6" i="32"/>
  <c r="FV4" i="32"/>
  <c r="NN4" i="32"/>
  <c r="NN7" i="32" s="1"/>
  <c r="NM29" i="32"/>
  <c r="NE8" i="20"/>
  <c r="FN4" i="20"/>
  <c r="NF5" i="20"/>
  <c r="NF6" i="20"/>
  <c r="NF4" i="20"/>
  <c r="NF7" i="20" s="1"/>
  <c r="NO6" i="32" l="1"/>
  <c r="NO5" i="32"/>
  <c r="FW4" i="32"/>
  <c r="NO4" i="32"/>
  <c r="NO7" i="32" s="1"/>
  <c r="NN29" i="32"/>
  <c r="NF8" i="20"/>
  <c r="FO4" i="20"/>
  <c r="NG5" i="20"/>
  <c r="NG6" i="20"/>
  <c r="NG4" i="20"/>
  <c r="NG7" i="20" s="1"/>
  <c r="NP6" i="32" l="1"/>
  <c r="NP5" i="32"/>
  <c r="FX4" i="32"/>
  <c r="NP4" i="32"/>
  <c r="NP7" i="32" s="1"/>
  <c r="NO29" i="32"/>
  <c r="NG8" i="20"/>
  <c r="FP4" i="20"/>
  <c r="NH5" i="20"/>
  <c r="NH6" i="20"/>
  <c r="NH4" i="20"/>
  <c r="NH7" i="20" s="1"/>
  <c r="NP29" i="32" l="1"/>
  <c r="NQ6" i="32"/>
  <c r="NQ5" i="32"/>
  <c r="FY4" i="32"/>
  <c r="NQ4" i="32"/>
  <c r="NQ7" i="32" s="1"/>
  <c r="NH8" i="20"/>
  <c r="FQ4" i="20"/>
  <c r="NI5" i="20"/>
  <c r="NI6" i="20"/>
  <c r="NI4" i="20"/>
  <c r="NI7" i="20" s="1"/>
  <c r="NQ29" i="32" l="1"/>
  <c r="NR5" i="32"/>
  <c r="NR6" i="32"/>
  <c r="FZ4" i="32"/>
  <c r="NR4" i="32"/>
  <c r="NR7" i="32" s="1"/>
  <c r="NI8" i="20"/>
  <c r="FR4" i="20"/>
  <c r="NJ5" i="20"/>
  <c r="NJ6" i="20"/>
  <c r="NJ4" i="20"/>
  <c r="NJ7" i="20" s="1"/>
  <c r="NR29" i="32" l="1"/>
  <c r="NS5" i="32"/>
  <c r="NS6" i="32"/>
  <c r="GA4" i="32"/>
  <c r="NS4" i="32"/>
  <c r="NS7" i="32" s="1"/>
  <c r="NJ8" i="20"/>
  <c r="FS4" i="20"/>
  <c r="NK5" i="20"/>
  <c r="NK4" i="20"/>
  <c r="NK6" i="20" s="1"/>
  <c r="NS29" i="32" l="1"/>
  <c r="NT6" i="32"/>
  <c r="NT5" i="32"/>
  <c r="GB4" i="32"/>
  <c r="NT4" i="32"/>
  <c r="NT7" i="32" s="1"/>
  <c r="NK7" i="20"/>
  <c r="NK8" i="20" s="1"/>
  <c r="FT4" i="20"/>
  <c r="NL5" i="20"/>
  <c r="NL4" i="20"/>
  <c r="NL6" i="20" s="1"/>
  <c r="NU6" i="32" l="1"/>
  <c r="NU5" i="32"/>
  <c r="GC4" i="32"/>
  <c r="NU4" i="32"/>
  <c r="NU7" i="32" s="1"/>
  <c r="NT29" i="32"/>
  <c r="NL7" i="20"/>
  <c r="NL8" i="20" s="1"/>
  <c r="FU4" i="20"/>
  <c r="NM5" i="20"/>
  <c r="NM6" i="20"/>
  <c r="NM4" i="20"/>
  <c r="NM7" i="20" s="1"/>
  <c r="NV6" i="32" l="1"/>
  <c r="NV5" i="32"/>
  <c r="GD4" i="32"/>
  <c r="NV4" i="32"/>
  <c r="NV7" i="32" s="1"/>
  <c r="NU29" i="32"/>
  <c r="NM8" i="20"/>
  <c r="FV4" i="20"/>
  <c r="NN5" i="20"/>
  <c r="NN4" i="20"/>
  <c r="NN6" i="20" s="1"/>
  <c r="NW5" i="32" l="1"/>
  <c r="NW6" i="32"/>
  <c r="GE4" i="32"/>
  <c r="NW4" i="32"/>
  <c r="NW7" i="32" s="1"/>
  <c r="NV29" i="32"/>
  <c r="NN7" i="20"/>
  <c r="NN8" i="20" s="1"/>
  <c r="FW4" i="20"/>
  <c r="NO5" i="20"/>
  <c r="NO4" i="20"/>
  <c r="NO6" i="20" s="1"/>
  <c r="NX6" i="32" l="1"/>
  <c r="NX5" i="32"/>
  <c r="GF4" i="32"/>
  <c r="NX4" i="32"/>
  <c r="NX7" i="32" s="1"/>
  <c r="NW29" i="32"/>
  <c r="NO7" i="20"/>
  <c r="NO8" i="20" s="1"/>
  <c r="FX4" i="20"/>
  <c r="NP5" i="20"/>
  <c r="NP6" i="20"/>
  <c r="NP4" i="20"/>
  <c r="NP7" i="20" s="1"/>
  <c r="NX29" i="32" l="1"/>
  <c r="NY5" i="32"/>
  <c r="NY6" i="32"/>
  <c r="GG4" i="32"/>
  <c r="NY4" i="32"/>
  <c r="NY7" i="32" s="1"/>
  <c r="NP8" i="20"/>
  <c r="FY4" i="20"/>
  <c r="NQ5" i="20"/>
  <c r="NQ4" i="20"/>
  <c r="NQ6" i="20" s="1"/>
  <c r="NY29" i="32" l="1"/>
  <c r="NZ5" i="32"/>
  <c r="NZ6" i="32"/>
  <c r="GH4" i="32"/>
  <c r="NZ4" i="32"/>
  <c r="NZ7" i="32" s="1"/>
  <c r="NQ7" i="20"/>
  <c r="NQ8" i="20" s="1"/>
  <c r="FZ4" i="20"/>
  <c r="NR5" i="20"/>
  <c r="NR4" i="20"/>
  <c r="NR6" i="20" s="1"/>
  <c r="NZ29" i="32" l="1"/>
  <c r="OA6" i="32"/>
  <c r="OA5" i="32"/>
  <c r="GI4" i="32"/>
  <c r="OA4" i="32"/>
  <c r="OA7" i="32" s="1"/>
  <c r="NR7" i="20"/>
  <c r="NR8" i="20" s="1"/>
  <c r="GA4" i="20"/>
  <c r="NS5" i="20"/>
  <c r="NS4" i="20"/>
  <c r="NS6" i="20" s="1"/>
  <c r="OA29" i="32" l="1"/>
  <c r="OB6" i="32"/>
  <c r="OB5" i="32"/>
  <c r="GJ4" i="32"/>
  <c r="OB4" i="32"/>
  <c r="OB7" i="32" s="1"/>
  <c r="NS7" i="20"/>
  <c r="NS8" i="20" s="1"/>
  <c r="GB4" i="20"/>
  <c r="NT5" i="20"/>
  <c r="NT4" i="20"/>
  <c r="NT6" i="20" s="1"/>
  <c r="OB29" i="32" l="1"/>
  <c r="OC5" i="32"/>
  <c r="OC6" i="32"/>
  <c r="GK4" i="32"/>
  <c r="OC4" i="32"/>
  <c r="OC7" i="32" s="1"/>
  <c r="NT7" i="20"/>
  <c r="NT8" i="20" s="1"/>
  <c r="GC4" i="20"/>
  <c r="NU5" i="20"/>
  <c r="NU4" i="20"/>
  <c r="NU6" i="20" s="1"/>
  <c r="OD5" i="32" l="1"/>
  <c r="OD6" i="32"/>
  <c r="GL4" i="32"/>
  <c r="OD4" i="32"/>
  <c r="OD7" i="32" s="1"/>
  <c r="OC29" i="32"/>
  <c r="NU7" i="20"/>
  <c r="NU8" i="20" s="1"/>
  <c r="GD4" i="20"/>
  <c r="NV5" i="20"/>
  <c r="NV4" i="20"/>
  <c r="NV6" i="20" s="1"/>
  <c r="OE6" i="32" l="1"/>
  <c r="OE5" i="32"/>
  <c r="GM4" i="32"/>
  <c r="OE4" i="32"/>
  <c r="OE7" i="32" s="1"/>
  <c r="OD29" i="32"/>
  <c r="NV7" i="20"/>
  <c r="NV8" i="20" s="1"/>
  <c r="GE4" i="20"/>
  <c r="NW5" i="20"/>
  <c r="NW4" i="20"/>
  <c r="NW6" i="20" s="1"/>
  <c r="OF6" i="32" l="1"/>
  <c r="OF5" i="32"/>
  <c r="GN4" i="32"/>
  <c r="OF4" i="32"/>
  <c r="OF7" i="32" s="1"/>
  <c r="OE29" i="32"/>
  <c r="NW7" i="20"/>
  <c r="NW8" i="20" s="1"/>
  <c r="GF4" i="20"/>
  <c r="NX5" i="20"/>
  <c r="NX4" i="20"/>
  <c r="NX6" i="20" s="1"/>
  <c r="OF29" i="32" l="1"/>
  <c r="OG6" i="32"/>
  <c r="OG5" i="32"/>
  <c r="GO4" i="32"/>
  <c r="OG4" i="32"/>
  <c r="OG7" i="32" s="1"/>
  <c r="NX7" i="20"/>
  <c r="NX8" i="20" s="1"/>
  <c r="GG4" i="20"/>
  <c r="NY5" i="20"/>
  <c r="NY4" i="20"/>
  <c r="NY6" i="20" s="1"/>
  <c r="OG29" i="32" l="1"/>
  <c r="OH5" i="32"/>
  <c r="OH6" i="32"/>
  <c r="GP4" i="32"/>
  <c r="OH4" i="32"/>
  <c r="OH7" i="32" s="1"/>
  <c r="NY7" i="20"/>
  <c r="NY8" i="20" s="1"/>
  <c r="GH4" i="20"/>
  <c r="NZ5" i="20"/>
  <c r="NZ4" i="20"/>
  <c r="NZ6" i="20" s="1"/>
  <c r="OH29" i="32" l="1"/>
  <c r="OI6" i="32"/>
  <c r="OI5" i="32"/>
  <c r="GQ4" i="32"/>
  <c r="OI4" i="32"/>
  <c r="OI7" i="32" s="1"/>
  <c r="NZ7" i="20"/>
  <c r="NZ8" i="20" s="1"/>
  <c r="GI4" i="20"/>
  <c r="OA5" i="20"/>
  <c r="OA4" i="20"/>
  <c r="OA6" i="20" s="1"/>
  <c r="OI29" i="32" l="1"/>
  <c r="OJ6" i="32"/>
  <c r="OJ5" i="32"/>
  <c r="GR4" i="32"/>
  <c r="OJ4" i="32"/>
  <c r="OJ7" i="32" s="1"/>
  <c r="OA7" i="20"/>
  <c r="OA8" i="20" s="1"/>
  <c r="GJ4" i="20"/>
  <c r="OB5" i="20"/>
  <c r="OB6" i="20"/>
  <c r="OB4" i="20"/>
  <c r="OB7" i="20" s="1"/>
  <c r="OJ29" i="32" l="1"/>
  <c r="OK6" i="32"/>
  <c r="OK5" i="32"/>
  <c r="GS4" i="32"/>
  <c r="OK4" i="32"/>
  <c r="OK7" i="32" s="1"/>
  <c r="OB8" i="20"/>
  <c r="GK4" i="20"/>
  <c r="OC5" i="20"/>
  <c r="OC6" i="20"/>
  <c r="OC4" i="20"/>
  <c r="OC7" i="20" s="1"/>
  <c r="OK29" i="32" l="1"/>
  <c r="OL6" i="32"/>
  <c r="OL5" i="32"/>
  <c r="GT4" i="32"/>
  <c r="OL4" i="32"/>
  <c r="OL7" i="32" s="1"/>
  <c r="OC8" i="20"/>
  <c r="GL4" i="20"/>
  <c r="OD5" i="20"/>
  <c r="OD6" i="20"/>
  <c r="OD4" i="20"/>
  <c r="OD7" i="20" s="1"/>
  <c r="OL29" i="32" l="1"/>
  <c r="OM6" i="32"/>
  <c r="OM5" i="32"/>
  <c r="GU4" i="32"/>
  <c r="OM4" i="32"/>
  <c r="OM7" i="32" s="1"/>
  <c r="OD8" i="20"/>
  <c r="GM4" i="20"/>
  <c r="OE5" i="20"/>
  <c r="OE6" i="20"/>
  <c r="OE4" i="20"/>
  <c r="OE7" i="20" s="1"/>
  <c r="OM29" i="32" l="1"/>
  <c r="ON6" i="32"/>
  <c r="ON5" i="32"/>
  <c r="GV4" i="32"/>
  <c r="ON4" i="32"/>
  <c r="ON7" i="32" s="1"/>
  <c r="OE8" i="20"/>
  <c r="GN4" i="20"/>
  <c r="OF5" i="20"/>
  <c r="OF6" i="20"/>
  <c r="OF4" i="20"/>
  <c r="OF7" i="20" s="1"/>
  <c r="ON29" i="32" l="1"/>
  <c r="OO5" i="32"/>
  <c r="OO6" i="32"/>
  <c r="GW4" i="32"/>
  <c r="OO4" i="32"/>
  <c r="OO7" i="32" s="1"/>
  <c r="OF8" i="20"/>
  <c r="GO4" i="20"/>
  <c r="OG5" i="20"/>
  <c r="OG4" i="20"/>
  <c r="OG6" i="20" s="1"/>
  <c r="OO29" i="32" l="1"/>
  <c r="OP5" i="32"/>
  <c r="OP6" i="32"/>
  <c r="GX4" i="32"/>
  <c r="OP4" i="32"/>
  <c r="OP7" i="32" s="1"/>
  <c r="OG7" i="20"/>
  <c r="OG8" i="20" s="1"/>
  <c r="GP4" i="20"/>
  <c r="OH5" i="20"/>
  <c r="OH4" i="20"/>
  <c r="OH6" i="20" s="1"/>
  <c r="OP29" i="32" l="1"/>
  <c r="OQ6" i="32"/>
  <c r="OQ5" i="32"/>
  <c r="GY4" i="32"/>
  <c r="OQ4" i="32"/>
  <c r="OQ7" i="32" s="1"/>
  <c r="OH7" i="20"/>
  <c r="OH8" i="20" s="1"/>
  <c r="GQ4" i="20"/>
  <c r="OI5" i="20"/>
  <c r="OI6" i="20"/>
  <c r="OI4" i="20"/>
  <c r="OI7" i="20" s="1"/>
  <c r="OQ29" i="32" l="1"/>
  <c r="OR6" i="32"/>
  <c r="OR5" i="32"/>
  <c r="GZ4" i="32"/>
  <c r="OR4" i="32"/>
  <c r="OR7" i="32" s="1"/>
  <c r="OI8" i="20"/>
  <c r="GR4" i="20"/>
  <c r="OJ5" i="20"/>
  <c r="OJ6" i="20"/>
  <c r="OJ4" i="20"/>
  <c r="OJ7" i="20" s="1"/>
  <c r="OR29" i="32" l="1"/>
  <c r="OS5" i="32"/>
  <c r="OS6" i="32"/>
  <c r="HA4" i="32"/>
  <c r="OS4" i="32"/>
  <c r="OS7" i="32" s="1"/>
  <c r="OJ8" i="20"/>
  <c r="GS4" i="20"/>
  <c r="OK5" i="20"/>
  <c r="OK6" i="20"/>
  <c r="OK4" i="20"/>
  <c r="OK7" i="20" s="1"/>
  <c r="OS29" i="32" l="1"/>
  <c r="OT5" i="32"/>
  <c r="OT6" i="32"/>
  <c r="HB4" i="32"/>
  <c r="OT4" i="32"/>
  <c r="OT7" i="32" s="1"/>
  <c r="OK8" i="20"/>
  <c r="GT4" i="20"/>
  <c r="OL5" i="20"/>
  <c r="OL6" i="20"/>
  <c r="OL4" i="20"/>
  <c r="OL7" i="20" s="1"/>
  <c r="OT29" i="32" l="1"/>
  <c r="OU6" i="32"/>
  <c r="OU5" i="32"/>
  <c r="HC4" i="32"/>
  <c r="OU4" i="32"/>
  <c r="OU7" i="32" s="1"/>
  <c r="OL8" i="20"/>
  <c r="GU4" i="20"/>
  <c r="OM5" i="20"/>
  <c r="OM4" i="20"/>
  <c r="OM6" i="20" s="1"/>
  <c r="OU29" i="32" l="1"/>
  <c r="OV6" i="32"/>
  <c r="OV5" i="32"/>
  <c r="HD4" i="32"/>
  <c r="OV4" i="32"/>
  <c r="OV7" i="32" s="1"/>
  <c r="OM7" i="20"/>
  <c r="OM8" i="20" s="1"/>
  <c r="GV4" i="20"/>
  <c r="ON5" i="20"/>
  <c r="ON4" i="20"/>
  <c r="ON6" i="20" s="1"/>
  <c r="OV29" i="32" l="1"/>
  <c r="OW6" i="32"/>
  <c r="OW5" i="32"/>
  <c r="HE4" i="32"/>
  <c r="OW4" i="32"/>
  <c r="OW7" i="32" s="1"/>
  <c r="ON7" i="20"/>
  <c r="ON8" i="20" s="1"/>
  <c r="GW4" i="20"/>
  <c r="OO5" i="20"/>
  <c r="OO4" i="20"/>
  <c r="OO6" i="20" s="1"/>
  <c r="OW29" i="32" l="1"/>
  <c r="OX5" i="32"/>
  <c r="OX6" i="32"/>
  <c r="HF4" i="32"/>
  <c r="OX4" i="32"/>
  <c r="OX7" i="32" s="1"/>
  <c r="OO7" i="20"/>
  <c r="OO8" i="20" s="1"/>
  <c r="GX4" i="20"/>
  <c r="OP5" i="20"/>
  <c r="OP4" i="20"/>
  <c r="OP6" i="20" s="1"/>
  <c r="OX29" i="32" l="1"/>
  <c r="OY5" i="32"/>
  <c r="OY6" i="32"/>
  <c r="HG4" i="32"/>
  <c r="OY4" i="32"/>
  <c r="OY7" i="32" s="1"/>
  <c r="OP7" i="20"/>
  <c r="OP8" i="20" s="1"/>
  <c r="GY4" i="20"/>
  <c r="OQ5" i="20"/>
  <c r="OQ4" i="20"/>
  <c r="OQ6" i="20" s="1"/>
  <c r="OY29" i="32" l="1"/>
  <c r="OZ6" i="32"/>
  <c r="OZ5" i="32"/>
  <c r="HH4" i="32"/>
  <c r="OZ4" i="32"/>
  <c r="OZ7" i="32" s="1"/>
  <c r="OQ7" i="20"/>
  <c r="OQ8" i="20" s="1"/>
  <c r="GZ4" i="20"/>
  <c r="OR5" i="20"/>
  <c r="OR4" i="20"/>
  <c r="OR6" i="20" s="1"/>
  <c r="OZ29" i="32" l="1"/>
  <c r="PA6" i="32"/>
  <c r="PA5" i="32"/>
  <c r="HI4" i="32"/>
  <c r="PA4" i="32"/>
  <c r="PA7" i="32" s="1"/>
  <c r="OR7" i="20"/>
  <c r="OR8" i="20" s="1"/>
  <c r="HA4" i="20"/>
  <c r="OS5" i="20"/>
  <c r="OS4" i="20"/>
  <c r="OS6" i="20" s="1"/>
  <c r="PA29" i="32" l="1"/>
  <c r="PB6" i="32"/>
  <c r="PB5" i="32"/>
  <c r="HJ4" i="32"/>
  <c r="PB4" i="32"/>
  <c r="PB7" i="32" s="1"/>
  <c r="OS7" i="20"/>
  <c r="OS8" i="20" s="1"/>
  <c r="HB4" i="20"/>
  <c r="OT5" i="20"/>
  <c r="OT4" i="20"/>
  <c r="OT6" i="20" s="1"/>
  <c r="PB29" i="32" l="1"/>
  <c r="PC5" i="32"/>
  <c r="PC6" i="32"/>
  <c r="HK4" i="32"/>
  <c r="PC4" i="32"/>
  <c r="PC7" i="32" s="1"/>
  <c r="OT7" i="20"/>
  <c r="OT8" i="20" s="1"/>
  <c r="HC4" i="20"/>
  <c r="OU5" i="20"/>
  <c r="OU4" i="20"/>
  <c r="OU6" i="20" s="1"/>
  <c r="PC29" i="32" l="1"/>
  <c r="PD6" i="32"/>
  <c r="PD5" i="32"/>
  <c r="HL4" i="32"/>
  <c r="PD4" i="32"/>
  <c r="PD7" i="32" s="1"/>
  <c r="OU7" i="20"/>
  <c r="OU8" i="20" s="1"/>
  <c r="HD4" i="20"/>
  <c r="OV5" i="20"/>
  <c r="OV4" i="20"/>
  <c r="OV6" i="20" s="1"/>
  <c r="PD29" i="32" l="1"/>
  <c r="PE5" i="32"/>
  <c r="PE6" i="32"/>
  <c r="HM4" i="32"/>
  <c r="PE4" i="32"/>
  <c r="PE7" i="32" s="1"/>
  <c r="OV7" i="20"/>
  <c r="OV8" i="20" s="1"/>
  <c r="HE4" i="20"/>
  <c r="OW5" i="20"/>
  <c r="OW4" i="20"/>
  <c r="OW6" i="20" s="1"/>
  <c r="PE29" i="32" l="1"/>
  <c r="PF5" i="32"/>
  <c r="PF6" i="32"/>
  <c r="HN4" i="32"/>
  <c r="PF4" i="32"/>
  <c r="PF7" i="32" s="1"/>
  <c r="OW7" i="20"/>
  <c r="OW8" i="20" s="1"/>
  <c r="HF4" i="20"/>
  <c r="OX5" i="20"/>
  <c r="OX4" i="20"/>
  <c r="OX6" i="20" s="1"/>
  <c r="PF29" i="32" l="1"/>
  <c r="PG6" i="32"/>
  <c r="PG5" i="32"/>
  <c r="HO4" i="32"/>
  <c r="PG4" i="32"/>
  <c r="PG7" i="32" s="1"/>
  <c r="OX7" i="20"/>
  <c r="OX8" i="20" s="1"/>
  <c r="HG4" i="20"/>
  <c r="OY5" i="20"/>
  <c r="OY4" i="20"/>
  <c r="OY6" i="20" s="1"/>
  <c r="PG29" i="32" l="1"/>
  <c r="PH6" i="32"/>
  <c r="PH5" i="32"/>
  <c r="HP4" i="32"/>
  <c r="PH4" i="32"/>
  <c r="PH7" i="32" s="1"/>
  <c r="OY7" i="20"/>
  <c r="OY8" i="20" s="1"/>
  <c r="HH4" i="20"/>
  <c r="OZ5" i="20"/>
  <c r="OZ4" i="20"/>
  <c r="OZ6" i="20" s="1"/>
  <c r="PH29" i="32" l="1"/>
  <c r="PI5" i="32"/>
  <c r="PI6" i="32"/>
  <c r="HQ4" i="32"/>
  <c r="PI4" i="32"/>
  <c r="PI7" i="32" s="1"/>
  <c r="OZ7" i="20"/>
  <c r="OZ8" i="20" s="1"/>
  <c r="HI4" i="20"/>
  <c r="PA5" i="20"/>
  <c r="PA4" i="20"/>
  <c r="PA6" i="20" s="1"/>
  <c r="PI29" i="32" l="1"/>
  <c r="PJ5" i="32"/>
  <c r="PJ6" i="32"/>
  <c r="HR4" i="32"/>
  <c r="PJ4" i="32"/>
  <c r="PJ7" i="32" s="1"/>
  <c r="PA7" i="20"/>
  <c r="PA8" i="20" s="1"/>
  <c r="HJ4" i="20"/>
  <c r="PB5" i="20"/>
  <c r="PB4" i="20"/>
  <c r="PB6" i="20" s="1"/>
  <c r="PJ29" i="32" l="1"/>
  <c r="PK6" i="32"/>
  <c r="PK5" i="32"/>
  <c r="HS4" i="32"/>
  <c r="PK4" i="32"/>
  <c r="PK7" i="32" s="1"/>
  <c r="PB7" i="20"/>
  <c r="PB8" i="20" s="1"/>
  <c r="HK4" i="20"/>
  <c r="PC5" i="20"/>
  <c r="PC4" i="20"/>
  <c r="PC6" i="20" s="1"/>
  <c r="PK29" i="32" l="1"/>
  <c r="PL6" i="32"/>
  <c r="PL5" i="32"/>
  <c r="HT4" i="32"/>
  <c r="PL4" i="32"/>
  <c r="PL7" i="32" s="1"/>
  <c r="PC7" i="20"/>
  <c r="PC8" i="20" s="1"/>
  <c r="HL4" i="20"/>
  <c r="PD5" i="20"/>
  <c r="PD4" i="20"/>
  <c r="PD6" i="20" s="1"/>
  <c r="PL29" i="32" l="1"/>
  <c r="PM6" i="32"/>
  <c r="PM5" i="32"/>
  <c r="HU4" i="32"/>
  <c r="PM4" i="32"/>
  <c r="PM7" i="32" s="1"/>
  <c r="PD7" i="20"/>
  <c r="PD8" i="20" s="1"/>
  <c r="HM4" i="20"/>
  <c r="PE5" i="20"/>
  <c r="PE4" i="20"/>
  <c r="PE6" i="20" s="1"/>
  <c r="PM29" i="32" l="1"/>
  <c r="PN5" i="32"/>
  <c r="PN6" i="32"/>
  <c r="HV4" i="32"/>
  <c r="PN4" i="32"/>
  <c r="PN7" i="32" s="1"/>
  <c r="PE7" i="20"/>
  <c r="PE8" i="20" s="1"/>
  <c r="HN4" i="20"/>
  <c r="PF5" i="20"/>
  <c r="PF4" i="20"/>
  <c r="PF6" i="20" s="1"/>
  <c r="PN29" i="32" l="1"/>
  <c r="PO6" i="32"/>
  <c r="PO5" i="32"/>
  <c r="HW4" i="32"/>
  <c r="PO4" i="32"/>
  <c r="PO7" i="32" s="1"/>
  <c r="PF7" i="20"/>
  <c r="PF8" i="20" s="1"/>
  <c r="HO4" i="20"/>
  <c r="PG5" i="20"/>
  <c r="PG4" i="20"/>
  <c r="PG6" i="20" s="1"/>
  <c r="PO29" i="32" l="1"/>
  <c r="PP6" i="32"/>
  <c r="PP5" i="32"/>
  <c r="HX4" i="32"/>
  <c r="PP4" i="32"/>
  <c r="PP7" i="32" s="1"/>
  <c r="PG7" i="20"/>
  <c r="PG8" i="20" s="1"/>
  <c r="HP4" i="20"/>
  <c r="PH5" i="20"/>
  <c r="PH4" i="20"/>
  <c r="PH6" i="20" s="1"/>
  <c r="PP29" i="32" l="1"/>
  <c r="PQ6" i="32"/>
  <c r="PQ5" i="32"/>
  <c r="HY4" i="32"/>
  <c r="PQ4" i="32"/>
  <c r="PQ7" i="32" s="1"/>
  <c r="PH7" i="20"/>
  <c r="PH8" i="20" s="1"/>
  <c r="HQ4" i="20"/>
  <c r="PI5" i="20"/>
  <c r="PI4" i="20"/>
  <c r="PI6" i="20" s="1"/>
  <c r="PQ29" i="32" l="1"/>
  <c r="PR6" i="32"/>
  <c r="PR5" i="32"/>
  <c r="HZ4" i="32"/>
  <c r="PR4" i="32"/>
  <c r="PR7" i="32" s="1"/>
  <c r="PI7" i="20"/>
  <c r="PI8" i="20" s="1"/>
  <c r="HR4" i="20"/>
  <c r="PJ5" i="20"/>
  <c r="PJ4" i="20"/>
  <c r="PJ6" i="20" s="1"/>
  <c r="PR29" i="32" l="1"/>
  <c r="PS6" i="32"/>
  <c r="PS5" i="32"/>
  <c r="IA4" i="32"/>
  <c r="PS4" i="32"/>
  <c r="PS7" i="32" s="1"/>
  <c r="PJ7" i="20"/>
  <c r="PJ8" i="20" s="1"/>
  <c r="HS4" i="20"/>
  <c r="PK5" i="20"/>
  <c r="PK4" i="20"/>
  <c r="PK6" i="20" s="1"/>
  <c r="PS29" i="32" l="1"/>
  <c r="PT6" i="32"/>
  <c r="PT5" i="32"/>
  <c r="IB4" i="32"/>
  <c r="PT4" i="32"/>
  <c r="PT7" i="32" s="1"/>
  <c r="PK7" i="20"/>
  <c r="PK8" i="20" s="1"/>
  <c r="HT4" i="20"/>
  <c r="PL5" i="20"/>
  <c r="PL4" i="20"/>
  <c r="PL6" i="20" s="1"/>
  <c r="PT29" i="32" l="1"/>
  <c r="PU5" i="32"/>
  <c r="PU6" i="32"/>
  <c r="PU4" i="32"/>
  <c r="PU7" i="32" s="1"/>
  <c r="PL7" i="20"/>
  <c r="PL8" i="20" s="1"/>
  <c r="HU4" i="20"/>
  <c r="PM5" i="20"/>
  <c r="PM4" i="20"/>
  <c r="PM6" i="20" s="1"/>
  <c r="PU29" i="32" l="1"/>
  <c r="PM7" i="20"/>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7" i="17"/>
  <c r="ER106" i="17"/>
  <c r="ER108" i="17"/>
  <c r="ER107" i="17"/>
  <c r="GQ108" i="17"/>
  <c r="GQ107" i="17"/>
  <c r="FZ108" i="17"/>
  <c r="EH108" i="17"/>
  <c r="EH106" i="17"/>
  <c r="EH107" i="17"/>
  <c r="GA108" i="17"/>
  <c r="HC108" i="17"/>
  <c r="HC107" i="17"/>
  <c r="GU108" i="17"/>
  <c r="GU107" i="17"/>
  <c r="FM106" i="17"/>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GS107" i="17"/>
  <c r="GS108" i="17"/>
  <c r="FC108" i="17"/>
  <c r="FC107" i="17"/>
  <c r="FC106" i="17"/>
  <c r="GZ107" i="17"/>
  <c r="GZ108" i="17"/>
  <c r="HX108" i="17"/>
  <c r="HX107" i="17"/>
  <c r="EZ107" i="17"/>
  <c r="EZ108" i="17"/>
  <c r="EZ106" i="17"/>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P106" i="17"/>
  <c r="FJ106" i="17"/>
  <c r="EG106" i="17"/>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HQ106" i="17"/>
  <c r="FV106" i="17"/>
  <c r="HI106" i="17"/>
  <c r="HC106" i="17"/>
  <c r="GN106" i="17"/>
  <c r="FH106" i="17"/>
  <c r="HA106" i="17"/>
  <c r="HL106" i="17"/>
  <c r="HK106" i="17"/>
  <c r="HX106" i="17"/>
  <c r="GT106" i="17"/>
  <c r="EQ106" i="17"/>
  <c r="FR106" i="17"/>
  <c r="FW106" i="17"/>
  <c r="HT106" i="17"/>
  <c r="GA106" i="17"/>
  <c r="GZ106" i="17"/>
  <c r="FE106" i="17"/>
  <c r="EN106" i="17"/>
  <c r="GW106" i="17"/>
  <c r="HY106" i="17"/>
  <c r="HF106" i="17"/>
  <c r="EY106" i="17"/>
  <c r="ES106" i="17"/>
  <c r="ES109" i="17" s="1"/>
  <c r="GP106" i="17"/>
  <c r="GG106" i="17"/>
  <c r="FZ106" i="17"/>
  <c r="HM106" i="17"/>
  <c r="HU106" i="17"/>
  <c r="HU109" i="17" s="1"/>
  <c r="HN106" i="17"/>
  <c r="FF106" i="17"/>
  <c r="FT106" i="17"/>
  <c r="FQ106" i="17"/>
  <c r="GR106" i="17"/>
  <c r="GF106" i="17"/>
  <c r="FI106" i="17"/>
  <c r="IA106" i="17"/>
  <c r="GB106" i="17"/>
  <c r="FD106" i="17"/>
  <c r="FX106" i="17"/>
  <c r="GS106" i="17"/>
  <c r="EK106" i="17"/>
  <c r="GO106" i="17"/>
  <c r="EF109" i="17" l="1"/>
  <c r="EZ109" i="17"/>
  <c r="EJ109" i="17"/>
  <c r="HP109" i="17"/>
  <c r="FM109" i="17"/>
  <c r="GW109" i="17"/>
  <c r="EP109" i="17"/>
  <c r="EG109" i="17"/>
  <c r="GN109" i="17"/>
  <c r="HW109" i="17"/>
  <c r="FT109" i="17"/>
  <c r="FF109" i="17"/>
  <c r="EN109" i="17"/>
  <c r="FK109" i="17"/>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 r="C7" i="27" l="1"/>
  <c r="D7" i="27" l="1"/>
  <c r="C8" i="27" s="1"/>
  <c r="D8" i="27" l="1"/>
  <c r="C9" i="27" s="1"/>
  <c r="D9" i="27" s="1"/>
  <c r="C10" i="27" s="1"/>
  <c r="D10" i="27" s="1"/>
  <c r="C11" i="27" s="1"/>
  <c r="D11" i="27" s="1"/>
  <c r="C12" i="27" l="1"/>
  <c r="D12" i="27" s="1"/>
  <c r="C13" i="27" l="1"/>
  <c r="D13" i="27" s="1"/>
  <c r="C14" i="27" l="1"/>
  <c r="C15" i="27" l="1"/>
  <c r="C16" i="27" l="1"/>
  <c r="C17" i="27" l="1"/>
  <c r="C18" i="27" l="1"/>
  <c r="C19" i="27" l="1"/>
  <c r="C20" i="27" l="1"/>
  <c r="C21" i="27" l="1"/>
  <c r="C22" i="27" l="1"/>
  <c r="C23" i="27" l="1"/>
  <c r="C24" i="27" l="1"/>
  <c r="C25" i="27" l="1"/>
  <c r="C26" i="27" l="1"/>
  <c r="C27" i="27" l="1"/>
  <c r="C28" i="27" l="1"/>
  <c r="C29" i="27" l="1"/>
  <c r="C30" i="27" l="1"/>
  <c r="C31" i="27" l="1"/>
  <c r="C32" i="27" l="1"/>
  <c r="C33" i="27" l="1"/>
  <c r="C34" i="27" l="1"/>
  <c r="C35" i="27" l="1"/>
  <c r="C36" i="27" l="1"/>
  <c r="C37" i="27" l="1"/>
  <c r="C38" i="27" l="1"/>
  <c r="C39" i="27" l="1"/>
  <c r="C40" i="27" l="1"/>
  <c r="C41" i="27" l="1"/>
  <c r="C42" i="27" l="1"/>
  <c r="C43" i="27" l="1"/>
  <c r="C44" i="27" l="1"/>
  <c r="C45" i="27" l="1"/>
  <c r="C46" i="27" l="1"/>
  <c r="C47" i="27" l="1"/>
  <c r="C48" i="27" l="1"/>
  <c r="C49" i="27" l="1"/>
  <c r="C50" i="27" l="1"/>
  <c r="C51" i="27" l="1"/>
  <c r="C52" i="27" l="1"/>
  <c r="C53" i="27" l="1"/>
  <c r="C54" i="27" l="1"/>
  <c r="C55" i="27" l="1"/>
  <c r="C56" i="27" l="1"/>
  <c r="C57" i="27" l="1"/>
  <c r="C58" i="27" l="1"/>
  <c r="C59" i="27" l="1"/>
  <c r="C60" i="27" l="1"/>
  <c r="C61" i="27" l="1"/>
  <c r="C62" i="27" l="1"/>
  <c r="C63" i="27" l="1"/>
  <c r="C64" i="27" l="1"/>
  <c r="C65" i="27" l="1"/>
  <c r="C66" i="27" l="1"/>
  <c r="C67" i="27" l="1"/>
  <c r="C68" i="27" l="1"/>
  <c r="C69" i="27" l="1"/>
  <c r="C70" i="27" l="1"/>
  <c r="C71" i="27" l="1"/>
  <c r="C72" i="27" l="1"/>
  <c r="C73" i="27" l="1"/>
  <c r="C74" i="27" l="1"/>
  <c r="C75" i="27" l="1"/>
  <c r="C76" i="27" l="1"/>
  <c r="C77" i="27" l="1"/>
  <c r="C78" i="27" l="1"/>
  <c r="C79" i="27" l="1"/>
  <c r="C80" i="27" l="1"/>
  <c r="C81" i="27" l="1"/>
  <c r="C82" i="27" l="1"/>
  <c r="C83" i="27" l="1"/>
  <c r="C84" i="27" l="1"/>
  <c r="C85" i="27" l="1"/>
  <c r="C86" i="27" l="1"/>
  <c r="C87" i="27" l="1"/>
  <c r="C88" i="27" l="1"/>
  <c r="C89" i="27" l="1"/>
  <c r="C90" i="27" l="1"/>
  <c r="C91" i="27" l="1"/>
  <c r="C92" i="27" l="1"/>
  <c r="C93" i="27" l="1"/>
  <c r="C94" i="27" l="1"/>
  <c r="C95" i="27" l="1"/>
  <c r="C96" i="27" l="1"/>
  <c r="C97" i="27" l="1"/>
  <c r="C98" i="27" l="1"/>
  <c r="C99" i="27" l="1"/>
  <c r="C100" i="27" l="1"/>
  <c r="C101" i="27" l="1"/>
  <c r="C102" i="27" l="1"/>
  <c r="C103" i="2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1" authorId="0" shapeId="0" xr:uid="{B6B58A29-9884-4F7E-83BC-BFA3C96F438A}">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D1" authorId="0" shapeId="0" xr:uid="{8A1E704D-3DBD-4AE1-82FE-1FF585948EC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CD6ED432-BAAB-4956-8FCA-E6EBBA8EEA76}">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256BE6CB-4F0B-4868-8B12-95677F1AD9BC}">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23AA42A6-1FF6-4627-AAE8-15C650658D2C}">
      <text>
        <r>
          <rPr>
            <sz val="9"/>
            <color indexed="81"/>
            <rFont val="Tahoma"/>
            <family val="2"/>
          </rPr>
          <t>This calculates the likelihood of the project finishing on-time without a schedule contingency.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BDE013B8-C1FB-45B7-916F-A4E99F9ED1CA}">
      <text>
        <r>
          <rPr>
            <sz val="9"/>
            <color indexed="81"/>
            <rFont val="Tahoma"/>
            <family val="2"/>
          </rPr>
          <t xml:space="preserve">Use this column to add critical path activities or tasks for a project.  The list of activities or tasks must be sequential, not concurrent.
</t>
        </r>
      </text>
    </comment>
    <comment ref="B3" authorId="0" shapeId="0" xr:uid="{5616B8D4-BFC8-4D1C-AB62-1572C1045852}">
      <text>
        <r>
          <rPr>
            <sz val="9"/>
            <color indexed="81"/>
            <rFont val="Tahoma"/>
            <family val="2"/>
          </rPr>
          <t xml:space="preserve">This column calculates the activity or task duration with the reliability specified in cell B2.
</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B105" authorId="0" shapeId="0" xr:uid="{8146DD47-FA22-4CAF-8444-83EB2697A345}">
      <text>
        <r>
          <rPr>
            <sz val="9"/>
            <color indexed="81"/>
            <rFont val="Tahoma"/>
            <family val="2"/>
          </rPr>
          <t xml:space="preserve">Download Soothsayer™ for Project Contingency from the Statistical PERT website and calculate a right-sized, risk-adjusted schedule contingency.  It's another free download!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R2" authorId="0" shapeId="0" xr:uid="{846F04DA-547B-4394-86A1-587BFF1D133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S2" authorId="0" shapeId="0" xr:uid="{4220A61F-7B36-40C3-B941-2AE761C5F10E}">
      <text>
        <r>
          <rPr>
            <sz val="9"/>
            <color indexed="81"/>
            <rFont val="Tahoma"/>
            <family val="2"/>
          </rPr>
          <t xml:space="preserve">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
</t>
        </r>
      </text>
    </comment>
    <comment ref="B3" authorId="0" shapeId="0" xr:uid="{067218B9-9B80-40A4-B5EA-6D35642E08FB}">
      <text>
        <r>
          <rPr>
            <sz val="9"/>
            <color indexed="81"/>
            <rFont val="Tahoma"/>
            <family val="2"/>
          </rPr>
          <t>The Minimum point-estimate represents the smallest value that is feasible, but highly improbable.</t>
        </r>
      </text>
    </comment>
    <comment ref="C3" authorId="0" shapeId="0" xr:uid="{8C9C4C05-FC4F-4B1D-AE70-9EFDE3425654}">
      <text>
        <r>
          <rPr>
            <sz val="9"/>
            <color indexed="81"/>
            <rFont val="Tahoma"/>
            <family val="2"/>
          </rPr>
          <t xml:space="preserve">The Most Likely point-estimate represents the value you believe will most likely occur for each uncertainty, although many other possible outcomes exist between the Minimum and Maximum point-estimates.
</t>
        </r>
      </text>
    </comment>
    <comment ref="D3" authorId="0" shapeId="0" xr:uid="{64203C80-8533-41FA-B0E6-273E9FA0E7CE}">
      <text>
        <r>
          <rPr>
            <sz val="9"/>
            <color indexed="81"/>
            <rFont val="Tahoma"/>
            <family val="2"/>
          </rPr>
          <t xml:space="preserve">The Maximum point-estimate represents the largest value that is feasible, but highly improbable
</t>
        </r>
      </text>
    </comment>
    <comment ref="E3" authorId="0" shapeId="0" xr:uid="{00000000-0006-0000-0500-000001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76525EE1-ADAF-40FC-8869-433AA2C2E3BE}">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T2" authorId="0" shapeId="0" xr:uid="{DF78307C-624F-4D6E-AC19-0BF58A600B8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U2" authorId="0" shapeId="0" xr:uid="{DA1BEFE2-77BA-41CF-A5A7-AEAF72375403}">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r>
          <rPr>
            <sz val="9"/>
            <color indexed="81"/>
            <rFont val="Tahoma"/>
            <family val="2"/>
          </rPr>
          <t xml:space="preserve">
</t>
        </r>
      </text>
    </comment>
    <comment ref="B3" authorId="0" shapeId="0" xr:uid="{80E80D41-A516-4D7D-B62C-6FB05052C481}">
      <text>
        <r>
          <rPr>
            <sz val="9"/>
            <color indexed="81"/>
            <rFont val="Tahoma"/>
            <family val="2"/>
          </rPr>
          <t xml:space="preserve">The Minimum point-estimate represents the smallest value that is feasible, but highly improbable.
</t>
        </r>
      </text>
    </comment>
    <comment ref="C3" authorId="0" shapeId="0" xr:uid="{120A8300-9694-45C5-81A1-605A48AF483F}">
      <text>
        <r>
          <rPr>
            <sz val="9"/>
            <color indexed="81"/>
            <rFont val="Tahoma"/>
            <family val="2"/>
          </rPr>
          <t xml:space="preserve">he Most Likely point-estimate represents the value you believe will most likely occur for each uncertainty, although many other possible outcomes exist between the Minimum and Maximum point-estimates.
</t>
        </r>
      </text>
    </comment>
    <comment ref="D3" authorId="0" shapeId="0" xr:uid="{5C67EDA2-38F0-4E8E-90F3-A84BB90C42CB}">
      <text>
        <r>
          <rPr>
            <sz val="9"/>
            <color indexed="81"/>
            <rFont val="Tahoma"/>
            <family val="2"/>
          </rPr>
          <t>The Maximum point-estimate represents the largest value that is feasible, but highly improbable</t>
        </r>
      </text>
    </comment>
    <comment ref="E3" authorId="0" shapeId="0" xr:uid="{53E11329-1106-48B6-B42A-ED29E29992AC}">
      <text>
        <r>
          <rPr>
            <sz val="9"/>
            <color indexed="81"/>
            <rFont val="Tahoma"/>
            <family val="2"/>
          </rPr>
          <t xml:space="preserve">This checks that a proper 3-point estimate was entered:
Minimum value must be &gt; 0 and =&lt; Most Likely
Most Likely must be &gt;= Minimum and =&lt; Maximum Maximum must be &gt;= Most Likely
</t>
        </r>
      </text>
    </comment>
    <comment ref="K3" authorId="0" shapeId="0" xr:uid="{013F1624-127A-45E7-94EA-A2C3AE309975}">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 ref="S3" authorId="0" shapeId="0" xr:uid="{24F5EAD1-8563-4436-B934-A308CD011BA3}">
      <text>
        <r>
          <rPr>
            <sz val="9"/>
            <color indexed="81"/>
            <rFont val="Tahoma"/>
            <family val="2"/>
          </rPr>
          <t xml:space="preserve">The trial outcome is used to build a data table of 10,000 trials
</t>
        </r>
      </text>
    </comment>
    <comment ref="B9" authorId="0" shapeId="0" xr:uid="{6CE5A8BF-DF78-4231-9C62-57C9BD7EBAC4}">
      <text>
        <r>
          <rPr>
            <sz val="9"/>
            <color indexed="81"/>
            <rFont val="Tahoma"/>
            <family val="2"/>
          </rPr>
          <t>On the Formulas menu, under the Calculation group, press the Calculation Options button and  select "Automatic Except for Data Tables" to increase the speed and performance of all Excel spreadsheets.  This is an application-level setting change.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<sst xmlns="http://schemas.openxmlformats.org/spreadsheetml/2006/main" count="1422" uniqueCount="866">
  <si>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</si>
  <si>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</si>
  <si>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</si>
  <si>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</si>
  <si>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</si>
  <si>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</si>
  <si>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</si>
  <si>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</si>
  <si>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</si>
  <si>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</si>
  <si>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</si>
  <si>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</si>
  <si>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</si>
  <si>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</si>
  <si>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</si>
  <si>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</si>
  <si>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</si>
  <si>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</si>
  <si>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</si>
  <si>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</si>
  <si>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</si>
  <si>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</si>
  <si>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</si>
  <si>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</si>
  <si>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</si>
  <si>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</si>
  <si>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</si>
  <si>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</si>
  <si>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</si>
  <si>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</si>
  <si>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</si>
  <si>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</si>
  <si>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</si>
  <si>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</si>
  <si>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</si>
  <si>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</si>
  <si>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</si>
  <si>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</si>
  <si>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</si>
  <si>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</si>
  <si>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</si>
  <si>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</si>
  <si>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</si>
  <si>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</si>
  <si>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</si>
  <si>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</si>
  <si>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</si>
  <si>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</si>
  <si>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</si>
  <si>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</si>
  <si>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</si>
  <si>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</si>
  <si>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</si>
  <si>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</si>
  <si>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</si>
  <si>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</si>
  <si>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</si>
  <si>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</si>
  <si>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</si>
  <si>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</si>
  <si>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</si>
  <si>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</si>
  <si>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</si>
  <si>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</si>
  <si>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</si>
  <si>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</si>
  <si>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</si>
  <si>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</si>
  <si>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</si>
  <si>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</si>
  <si>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</si>
  <si>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</si>
  <si>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</si>
  <si>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</si>
  <si>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</si>
  <si>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</si>
  <si>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</si>
  <si>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</si>
  <si>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</si>
  <si>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</si>
  <si>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</si>
  <si>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</si>
  <si>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</si>
  <si>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</si>
  <si>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</si>
  <si>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</si>
  <si>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</si>
  <si>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</si>
  <si>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</si>
  <si>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</si>
  <si>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</si>
  <si>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</si>
  <si>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</si>
  <si>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</si>
  <si>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</si>
  <si>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</si>
  <si>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</si>
  <si>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</si>
  <si>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</si>
  <si>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</si>
  <si>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</si>
  <si>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</si>
  <si>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</si>
  <si>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</si>
  <si>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</si>
  <si>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</si>
  <si>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</si>
  <si>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</si>
  <si>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</si>
  <si>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</si>
  <si>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</si>
  <si>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</si>
  <si>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</si>
  <si>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</si>
  <si>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</si>
  <si>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</si>
  <si>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</si>
  <si>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</si>
  <si>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</si>
  <si>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</si>
  <si>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</si>
  <si>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</si>
  <si>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</si>
  <si>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</si>
  <si>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</si>
  <si>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</si>
  <si>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</si>
  <si>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</si>
  <si>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</si>
  <si>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</si>
  <si>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</si>
  <si>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</si>
  <si>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</si>
  <si>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</si>
  <si>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</si>
  <si>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</si>
  <si>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</si>
  <si>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</si>
  <si>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</si>
  <si>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</si>
  <si>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</si>
  <si>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</si>
  <si>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</si>
  <si>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</si>
  <si>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</si>
  <si>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</si>
  <si>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</si>
  <si>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</si>
  <si>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</si>
  <si>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</si>
  <si>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</si>
  <si>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</si>
  <si>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</si>
  <si>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</si>
  <si>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</si>
  <si>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</si>
  <si>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</si>
  <si>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</si>
  <si>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</si>
  <si>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</si>
  <si>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</si>
  <si>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</si>
  <si>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</si>
  <si>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</si>
  <si>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</si>
  <si>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</si>
  <si>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</si>
  <si>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</si>
  <si>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</si>
  <si>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</si>
  <si>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</si>
  <si>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</si>
  <si>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</si>
  <si>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</si>
  <si>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</si>
  <si>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</si>
  <si>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</si>
  <si>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</si>
  <si>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</si>
  <si>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</si>
  <si>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</si>
  <si>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</si>
  <si>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</si>
  <si>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</si>
  <si>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</si>
  <si>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</si>
  <si>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</si>
  <si>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</si>
  <si>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</si>
  <si>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</si>
  <si>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</si>
  <si>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</si>
  <si>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</si>
  <si>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</si>
  <si>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</si>
  <si>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</si>
  <si>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</si>
  <si>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</si>
  <si>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</si>
  <si>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</si>
  <si>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</si>
  <si>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</si>
  <si>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</si>
  <si>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</si>
  <si>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</si>
  <si>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</si>
  <si>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</si>
  <si>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</si>
  <si>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</si>
  <si>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</si>
  <si>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</si>
  <si>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</si>
  <si>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</si>
  <si>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</si>
  <si>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</si>
  <si>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</si>
  <si>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</si>
  <si>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</si>
  <si>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</si>
  <si>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</si>
  <si>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</si>
  <si>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</si>
  <si>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</si>
  <si>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</si>
  <si>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</si>
  <si>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</si>
  <si>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</si>
  <si>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</si>
  <si>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</si>
  <si>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</si>
  <si>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</si>
  <si>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</si>
  <si>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</si>
  <si>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</si>
  <si>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</si>
  <si>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</si>
  <si>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</si>
  <si>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</si>
  <si>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</si>
  <si>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</si>
  <si>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</si>
  <si>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</si>
  <si>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</si>
  <si>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</si>
  <si>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</si>
  <si>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</si>
  <si>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</si>
  <si>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</si>
  <si>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</si>
  <si>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</si>
  <si>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</si>
  <si>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</si>
  <si>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</si>
  <si>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</si>
  <si>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</si>
  <si>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</si>
  <si>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</si>
  <si>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</si>
  <si>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</si>
  <si>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</si>
  <si>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</si>
  <si>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</si>
  <si>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</si>
  <si>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</si>
  <si>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</si>
  <si>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</si>
  <si>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</si>
  <si>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</si>
  <si>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</si>
  <si>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</si>
  <si>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</si>
  <si>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</si>
  <si>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</si>
  <si>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</si>
  <si>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</si>
  <si>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</si>
  <si>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</si>
  <si>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</si>
  <si>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</si>
  <si>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</si>
  <si>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</si>
  <si>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</si>
  <si>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</si>
  <si>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</si>
  <si>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</si>
  <si>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</si>
  <si>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</si>
  <si>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</si>
  <si>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</si>
  <si>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</si>
  <si>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</si>
  <si>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</si>
  <si>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</si>
  <si>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</si>
  <si>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</si>
  <si>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</si>
  <si>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</si>
  <si>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</si>
  <si>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</si>
  <si>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</si>
  <si>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</si>
  <si>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</si>
  <si>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</si>
  <si>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</si>
  <si>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</si>
  <si>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</si>
  <si>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</si>
  <si>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</si>
  <si>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</si>
  <si>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</si>
  <si>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</si>
  <si>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</si>
  <si>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</si>
  <si>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</si>
  <si>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</si>
  <si>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</si>
  <si>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</si>
  <si>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</si>
  <si>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</si>
  <si>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</si>
  <si>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</si>
  <si>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</si>
  <si>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</si>
  <si>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</si>
  <si>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</si>
  <si>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</si>
  <si>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</si>
  <si>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</si>
  <si>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</si>
  <si>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</si>
  <si>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</si>
  <si>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</si>
  <si>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</si>
  <si>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</si>
  <si>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</si>
  <si>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</si>
  <si>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</si>
  <si>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</si>
  <si>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</si>
  <si>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</si>
  <si>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</si>
  <si>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</si>
  <si>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</si>
  <si>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</si>
  <si>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</si>
  <si>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</si>
  <si>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</si>
  <si>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</si>
  <si>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</si>
  <si>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</si>
  <si>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</si>
  <si>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</si>
  <si>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</si>
  <si>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</si>
  <si>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</si>
  <si>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</si>
  <si>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</si>
  <si>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</si>
  <si>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</si>
  <si>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</si>
  <si>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</si>
  <si>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</si>
  <si>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</si>
  <si>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</si>
  <si>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</si>
  <si>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</si>
  <si>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</si>
  <si>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</si>
  <si>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</si>
  <si>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</si>
  <si>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</si>
  <si>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</si>
  <si>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</si>
  <si>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</si>
  <si>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</si>
  <si>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</si>
  <si>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</si>
  <si>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</si>
  <si>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</si>
  <si>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</si>
  <si>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</si>
  <si>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</si>
  <si>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</si>
  <si>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</si>
  <si>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</si>
  <si>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</si>
  <si>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</si>
  <si>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</si>
  <si>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</si>
  <si>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</si>
  <si>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</si>
  <si>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</si>
  <si>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</si>
  <si>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</si>
  <si>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</si>
  <si>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</si>
  <si>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</si>
  <si>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</si>
  <si>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</si>
  <si>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</si>
  <si>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</si>
  <si>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</si>
  <si>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</si>
  <si>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</si>
  <si>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</si>
  <si>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</si>
  <si>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</si>
  <si>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</si>
  <si>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</si>
  <si>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</si>
  <si>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</si>
  <si>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</si>
  <si>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</si>
  <si>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</si>
  <si>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</si>
  <si>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</si>
  <si>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</si>
  <si>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</si>
  <si>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</si>
  <si>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</si>
  <si>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</si>
  <si>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</si>
  <si>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</si>
  <si>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</si>
  <si>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</si>
  <si>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</si>
  <si>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</si>
  <si>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</si>
  <si>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</si>
  <si>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</si>
  <si>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</si>
  <si>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</si>
  <si>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</si>
  <si>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</si>
  <si>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</si>
  <si>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</si>
  <si>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</si>
  <si>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</si>
  <si>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</si>
  <si>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</si>
  <si>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</si>
  <si>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</si>
  <si>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</si>
  <si>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</si>
  <si>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</si>
  <si>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</si>
  <si>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</si>
  <si>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</si>
  <si>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</si>
  <si>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</si>
  <si>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</si>
  <si>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</si>
  <si>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</si>
  <si>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</si>
  <si>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</si>
  <si>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</si>
  <si>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</si>
  <si>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</si>
  <si>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</si>
  <si>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</si>
  <si>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</si>
  <si>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</si>
  <si>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</si>
  <si>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</si>
  <si>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</si>
  <si>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</si>
  <si>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</si>
  <si>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</si>
  <si>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</si>
  <si>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</si>
  <si>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</si>
  <si>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</si>
  <si>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</si>
  <si>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</si>
  <si>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</si>
  <si>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</si>
  <si>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</si>
  <si>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</si>
  <si>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</si>
  <si>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</si>
  <si>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</si>
  <si>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</si>
  <si>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</si>
  <si>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</si>
  <si>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</si>
  <si>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</si>
  <si>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</si>
  <si>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</si>
  <si>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</si>
  <si>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</si>
  <si>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</si>
  <si>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</si>
  <si>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</si>
  <si>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</si>
  <si>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</si>
  <si>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</si>
  <si>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</si>
  <si>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</si>
  <si>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</si>
  <si>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</si>
  <si>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</si>
  <si>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</si>
  <si>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</si>
  <si>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</si>
  <si>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</si>
  <si>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</si>
  <si>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</si>
  <si>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</si>
  <si>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</si>
  <si>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</si>
  <si>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</si>
  <si>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</si>
  <si>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</si>
  <si>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</si>
  <si>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</si>
  <si>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</si>
  <si>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</si>
  <si>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</si>
  <si>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</si>
  <si>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</si>
  <si>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</si>
  <si>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</si>
  <si>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</si>
  <si>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</si>
  <si>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</si>
  <si>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</si>
  <si>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</si>
  <si>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</si>
  <si>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</si>
  <si>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</si>
  <si>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</si>
  <si>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</si>
  <si>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</si>
  <si>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</si>
  <si>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</si>
  <si>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</si>
  <si>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</si>
  <si>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</si>
  <si>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</si>
  <si>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</si>
  <si>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</si>
  <si>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</si>
  <si>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</si>
  <si>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</si>
  <si>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</si>
  <si>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</si>
  <si>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</si>
  <si>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</si>
  <si>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</si>
  <si>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</si>
  <si>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</si>
  <si>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</si>
  <si>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</si>
  <si>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</si>
  <si>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</si>
  <si>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</si>
  <si>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</si>
  <si>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</si>
  <si>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</si>
  <si>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</si>
  <si>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</si>
  <si>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</si>
  <si>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</si>
  <si>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</si>
  <si>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</si>
  <si>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</si>
  <si>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</si>
  <si>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</si>
  <si>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</si>
  <si>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</si>
  <si>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</si>
  <si>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</si>
  <si>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</si>
  <si>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</si>
  <si>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</si>
  <si>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</si>
  <si>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</si>
  <si>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</si>
  <si>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</si>
  <si>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</si>
  <si>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</si>
  <si>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</si>
  <si>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</si>
  <si>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</si>
  <si>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</si>
  <si>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</si>
  <si>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</si>
  <si>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</si>
  <si>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</si>
  <si>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</si>
  <si>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</si>
  <si>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</si>
  <si>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</si>
  <si>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</si>
  <si>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</si>
  <si>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</si>
  <si>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</si>
  <si>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</si>
  <si>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</si>
  <si>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</si>
  <si>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</si>
  <si>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</si>
  <si>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</si>
  <si>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</si>
  <si>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</si>
  <si>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</si>
  <si>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</si>
  <si>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</si>
  <si>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</si>
  <si>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</si>
  <si>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</si>
  <si>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</si>
  <si>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</si>
  <si>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</si>
  <si>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</si>
  <si>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</si>
  <si>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</si>
  <si>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</si>
  <si>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</si>
  <si>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</si>
  <si>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</si>
  <si>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</si>
  <si>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</si>
  <si>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</si>
  <si>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</si>
  <si>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</si>
  <si>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</si>
  <si>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</si>
  <si>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</si>
  <si>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</si>
  <si>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</si>
  <si>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</si>
  <si>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</si>
  <si>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</si>
  <si>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</si>
  <si>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</si>
  <si>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</si>
  <si>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</si>
  <si>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</si>
  <si>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</si>
  <si>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</si>
  <si>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</si>
  <si>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</si>
  <si>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</si>
  <si>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</si>
  <si>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</si>
  <si>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</si>
  <si>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</si>
  <si>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</si>
  <si>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</si>
  <si>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</si>
  <si>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</si>
  <si>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</si>
  <si>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</si>
  <si>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</si>
  <si>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</si>
  <si>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</si>
  <si>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</si>
  <si>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</si>
  <si>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</si>
  <si>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</si>
  <si>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</si>
  <si>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</si>
  <si>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</si>
  <si>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</si>
  <si>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</si>
  <si>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</si>
  <si>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</si>
  <si>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</si>
  <si>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</si>
  <si>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</si>
  <si>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</si>
  <si>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</si>
  <si>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</si>
  <si>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</si>
  <si>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</si>
  <si>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</si>
  <si>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</si>
  <si>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</si>
  <si>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</si>
  <si>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</si>
  <si>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</si>
  <si>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</si>
  <si>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</si>
  <si>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</si>
  <si>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</si>
  <si>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</si>
  <si>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</si>
  <si>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</si>
  <si>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</si>
  <si>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</si>
  <si>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</si>
  <si>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</si>
  <si>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</si>
  <si>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</si>
  <si>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</si>
  <si>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</si>
  <si>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</si>
  <si>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</si>
  <si>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</si>
  <si>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</si>
  <si>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</si>
  <si>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</si>
  <si>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</si>
  <si>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</si>
  <si>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</si>
  <si>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</si>
  <si>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</si>
  <si>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</si>
  <si>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</si>
  <si>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</si>
  <si>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</si>
  <si>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</si>
  <si>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</si>
  <si>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</si>
  <si>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</si>
  <si>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</si>
  <si>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</si>
  <si>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</si>
  <si>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</si>
  <si>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</si>
  <si>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</si>
  <si>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</si>
  <si>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</si>
  <si>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</si>
  <si>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</si>
  <si>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</si>
  <si>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</si>
  <si>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</si>
  <si>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</si>
  <si>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</si>
  <si>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</si>
  <si>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</si>
  <si>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</si>
  <si>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</si>
  <si>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</si>
  <si>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</si>
  <si>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</si>
  <si>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</si>
  <si>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</si>
  <si>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</si>
  <si>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</si>
  <si>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</si>
  <si>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</si>
  <si>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</si>
  <si>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</si>
  <si>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</si>
  <si>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</si>
  <si>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</si>
  <si>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Subscribe to the SPERT® newsletter for monthly tips, free webinars, and new release notifications</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</si>
  <si>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</si>
  <si>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</si>
  <si>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</si>
  <si>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</si>
  <si>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</si>
  <si>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</si>
  <si>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</si>
  <si>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</si>
  <si>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3.0.a</t>
  </si>
  <si>
    <t>Added Scenarios 2 &amp; 3 on the Agile Forecast tab</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</si>
  <si>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</si>
  <si>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</si>
  <si>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</si>
  <si>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</si>
  <si>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3.0.b</t>
  </si>
  <si>
    <t>Added rounding function on Agile Forecast tab, and modified the label formatting and row heights</t>
  </si>
  <si>
    <t>3.0.c</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</si>
  <si>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</si>
  <si>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</si>
  <si>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</si>
  <si>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</si>
  <si>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</si>
  <si>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</si>
  <si>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t>Added Monte Carlo worksheet with a data table</t>
  </si>
  <si>
    <t>3.0.d</t>
  </si>
  <si>
    <t>Continue Monte Carlo sim worksheet.  Added histogram, made formatting changes, fixed MCS summary stat formulas</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</si>
  <si>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</si>
  <si>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</si>
  <si>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</si>
  <si>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</si>
  <si>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</si>
  <si>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</si>
  <si>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</si>
  <si>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</si>
  <si>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</si>
  <si>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</si>
  <si>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</si>
  <si>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</si>
  <si>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</si>
  <si>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</si>
  <si>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3.0.e</t>
  </si>
  <si>
    <t>Finished up MC Sim worksheet and added the README worksheet.</t>
  </si>
  <si>
    <t>3.0.f</t>
  </si>
  <si>
    <t>New with Version 3 -- Monte Carlo simulation of a single, random variable!</t>
  </si>
  <si>
    <t>- Enhanced! Model three scenarios side-by-side on the Agile Forecast worksheet</t>
  </si>
  <si>
    <t>Updated Welcome! Worksheet.</t>
  </si>
  <si>
    <t>3.0.g</t>
  </si>
  <si>
    <t>Activity</t>
  </si>
  <si>
    <t>Start Date</t>
  </si>
  <si>
    <t>Finish Date</t>
  </si>
  <si>
    <t>Duration</t>
  </si>
  <si>
    <t>Non-work Day Description</t>
  </si>
  <si>
    <t>Labor Day (USA)</t>
  </si>
  <si>
    <t>Thanksgiving Day (USA)</t>
  </si>
  <si>
    <t>Day after Thanksgiving Day (USA)</t>
  </si>
  <si>
    <t>New Year's Eve</t>
  </si>
  <si>
    <t>New Year's Day</t>
  </si>
  <si>
    <t>New Years Break</t>
  </si>
  <si>
    <t>Project initiation</t>
  </si>
  <si>
    <t>Business Reqs Analysis</t>
  </si>
  <si>
    <t>Detail Design</t>
  </si>
  <si>
    <t>Prototype</t>
  </si>
  <si>
    <t>Build Solution</t>
  </si>
  <si>
    <t>Migrate to QA</t>
  </si>
  <si>
    <t>QA UAT</t>
  </si>
  <si>
    <t>Pre-production prep</t>
  </si>
  <si>
    <t>Production migration</t>
  </si>
  <si>
    <t>Project closure</t>
  </si>
  <si>
    <t>Memorial Day (USA)</t>
  </si>
  <si>
    <t>Independence Day, observed (USA)</t>
  </si>
  <si>
    <t>Christmas Break</t>
  </si>
  <si>
    <t>New Year's Break</t>
  </si>
  <si>
    <t>New Year's Day (observed)</t>
  </si>
  <si>
    <t>Start &amp; Finish</t>
  </si>
  <si>
    <t xml:space="preserve">    SPERT® Scheduler</t>
  </si>
  <si>
    <t>New with Version 3 -- SPERT Scheduler for plan-driven projects</t>
  </si>
  <si>
    <t>Converted Mixed Entry to include the new SPERT Scheduler</t>
  </si>
  <si>
    <t>3.0.h</t>
  </si>
  <si>
    <t>Formatting the new SPERT Scheduler</t>
  </si>
  <si>
    <t>3.0.i</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</si>
  <si>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</si>
  <si>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</si>
  <si>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The SPERT Scheduler is called the "Scheduler &amp; Mixed Entry" worksheet.  Minor tweaks</t>
  </si>
  <si>
    <t>3.0.j</t>
  </si>
  <si>
    <t>Added sum total to theh SPERT Scheduler Duration column.</t>
  </si>
  <si>
    <t>Standard Deviation</t>
  </si>
  <si>
    <t>Mode</t>
  </si>
  <si>
    <t>Median</t>
  </si>
  <si>
    <t>3.0.k</t>
  </si>
  <si>
    <t>Added median, mode, and standard deviation summary statistics to the MC Simulation worksheet</t>
  </si>
  <si>
    <t xml:space="preserve"> of the 10,000 trials</t>
  </si>
  <si>
    <t>3.0.m</t>
  </si>
  <si>
    <t>Tweaked MC label for "10,000 trials…".  Fixed newsletter footer link.</t>
  </si>
  <si>
    <t>3.0.n</t>
  </si>
  <si>
    <r>
      <rPr>
        <b/>
        <sz val="12"/>
        <color theme="1"/>
        <rFont val="Calibri"/>
        <family val="2"/>
        <scheme val="minor"/>
      </rPr>
      <t xml:space="preserve">Press F9 </t>
    </r>
    <r>
      <rPr>
        <sz val="12"/>
        <color theme="1"/>
        <rFont val="Calibri"/>
        <family val="2"/>
        <scheme val="minor"/>
      </rPr>
      <t>to re-simulate 10,000 trials</t>
    </r>
  </si>
  <si>
    <r>
      <t>SPERT Monte Carlo Simulation (</t>
    </r>
    <r>
      <rPr>
        <b/>
        <sz val="12"/>
        <color rgb="FFC00000"/>
        <rFont val="Calibri"/>
        <family val="2"/>
        <scheme val="minor"/>
      </rPr>
      <t>PRESS F9</t>
    </r>
    <r>
      <rPr>
        <b/>
        <sz val="12"/>
        <color theme="1"/>
        <rFont val="Calibri"/>
        <family val="2"/>
        <scheme val="minor"/>
      </rPr>
      <t xml:space="preserve"> to simulate 10,000 trials)</t>
    </r>
  </si>
  <si>
    <t>Monte Carlo Simulation Probabilities and Values</t>
  </si>
  <si>
    <t>Show the percentage of simulated trials that were EQUAL TO or LESS THAN the SPERT estimates above</t>
  </si>
  <si>
    <t>Show the percentage of simulated trials that EXCEEDED the SPERT estimates above</t>
  </si>
  <si>
    <t>Added table to MC tab for incremental probabilities and values.  Tweaked VLOOKUP values for MCS.  Added MCS compare to SPERT on MCS sheet.</t>
  </si>
  <si>
    <t>3.0.p</t>
  </si>
  <si>
    <t xml:space="preserve"> Optional schedule contingency</t>
  </si>
  <si>
    <t>Added schedule contigency field on Scheduler.  Add notes to explain cells in the Scheduler worksheet.  Add Parkinson's Law calculation.</t>
  </si>
  <si>
    <t>3.0.q</t>
  </si>
  <si>
    <t>For Scenarios 1, 2, and 3, enter input values into all the brighter, yellow-shaded cells; the faded yellow-shaded cells are optional</t>
  </si>
  <si>
    <t>Update (and in some cases, correct) the cell notes on the Scheduler worksheet.</t>
  </si>
  <si>
    <t>3.0.r</t>
  </si>
  <si>
    <t>© 2015-2020, William W. Davis, MSPM, PMP</t>
  </si>
  <si>
    <t>Easter egg copyright notification</t>
  </si>
  <si>
    <t>3.0.s</t>
  </si>
  <si>
    <t>You don't have to know this or do anything with this, but SPERT shows these approximate values for your information only</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</si>
  <si>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outcome*</t>
    </r>
  </si>
  <si>
    <t>you'll see the SPERT Probability that your Planning Estimate will be EXCEEDED by the uncertainty's true outcome.</t>
  </si>
  <si>
    <t>Minor tweaks to label descriptions and cell heading notes.</t>
  </si>
  <si>
    <t>3.0.t</t>
  </si>
  <si>
    <t>Cleared all @Risk settings and data; filesize dropped 1K afterwards. Resized textboxes to display properly.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</si>
</sst>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101"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
      <sz val="12"/>
      <color theme="0" tint="-0.499984740745262"/>
      <name val="Calibri"/>
      <family val="2"/>
      <scheme val="minor"/>
    </font>
    <font>
      <b/>
      <sz val="12"/>
      <color rgb="FFC00000"/>
      <name val="Calibri"/>
      <family val="2"/>
      <scheme val="minor"/>
    </font>
    <font>
      <sz val="11"/>
      <color theme="0"/>
      <name val="Calibri"/>
      <family val="2"/>
      <scheme val="minor"/>
    </font>
    <font>
      <sz val="8"/>
      <color theme="0"/>
      <name val="Calibri"/>
      <family val="2"/>
      <scheme val="minor"/>
    </font>
  </fonts>
  <fills count="42">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72">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5" fillId="10" borderId="0" xfId="0" applyFont="1" applyFill="1" applyAlignment="1">
      <alignment horizontal="right" vertical="center" indent="1"/>
    </xf>
    <xf numFmtId="0" fontId="46" fillId="10" borderId="0" xfId="0" applyFont="1" applyFill="1" applyAlignment="1">
      <alignment vertical="center"/>
    </xf>
    <xf numFmtId="0" fontId="47" fillId="10" borderId="0" xfId="0" applyFont="1" applyFill="1" applyAlignment="1">
      <alignment horizontal="left" vertical="center" indent="1"/>
    </xf>
    <xf numFmtId="0" fontId="45" fillId="6" borderId="0" xfId="0" applyFont="1" applyFill="1" applyAlignment="1">
      <alignment horizontal="right" vertical="center" indent="1"/>
    </xf>
    <xf numFmtId="0" fontId="47"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1" fillId="0" borderId="0" xfId="0" applyFont="1" applyAlignment="1">
      <alignment vertical="center"/>
    </xf>
    <xf numFmtId="0" fontId="0" fillId="15" borderId="0" xfId="0" applyFill="1"/>
    <xf numFmtId="0" fontId="0" fillId="15" borderId="0" xfId="0" applyFill="1" applyAlignment="1">
      <alignment horizontal="center"/>
    </xf>
    <xf numFmtId="0" fontId="47"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5"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6" fillId="12" borderId="0" xfId="0" applyFont="1" applyFill="1"/>
    <xf numFmtId="0" fontId="68" fillId="12" borderId="0" xfId="0" quotePrefix="1" applyFont="1" applyFill="1"/>
    <xf numFmtId="0" fontId="67" fillId="12" borderId="0" xfId="0" applyFont="1" applyFill="1"/>
    <xf numFmtId="0" fontId="69"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1" fillId="10" borderId="0" xfId="0" applyFont="1" applyFill="1" applyAlignment="1">
      <alignment horizontal="right"/>
    </xf>
    <xf numFmtId="39" fontId="46" fillId="16" borderId="1" xfId="0" applyNumberFormat="1" applyFont="1" applyFill="1" applyBorder="1"/>
    <xf numFmtId="0" fontId="71"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49" fillId="10" borderId="0" xfId="0" applyFont="1" applyFill="1" applyAlignment="1">
      <alignment horizontal="left" vertical="center" indent="1"/>
    </xf>
    <xf numFmtId="0" fontId="45" fillId="10" borderId="0" xfId="0" applyFont="1" applyFill="1" applyAlignment="1">
      <alignment horizontal="right" indent="1"/>
    </xf>
    <xf numFmtId="0" fontId="50" fillId="10" borderId="0" xfId="0" applyFont="1" applyFill="1" applyAlignment="1">
      <alignment horizontal="left" vertical="center" indent="1"/>
    </xf>
    <xf numFmtId="0" fontId="46" fillId="6" borderId="0" xfId="0" applyFont="1" applyFill="1" applyAlignment="1">
      <alignment horizontal="right" vertical="center" indent="1"/>
    </xf>
    <xf numFmtId="0" fontId="45" fillId="10" borderId="0" xfId="0" applyFont="1" applyFill="1" applyAlignment="1">
      <alignment horizontal="left" vertical="center" indent="1"/>
    </xf>
    <xf numFmtId="0" fontId="51" fillId="6" borderId="0" xfId="0" applyFont="1" applyFill="1" applyAlignment="1">
      <alignment horizontal="left" vertical="center" indent="1"/>
    </xf>
    <xf numFmtId="0" fontId="51" fillId="6" borderId="0" xfId="0" applyFont="1" applyFill="1" applyAlignment="1">
      <alignment vertical="center"/>
    </xf>
    <xf numFmtId="0" fontId="51"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7" fillId="6" borderId="7" xfId="0" applyFont="1" applyFill="1" applyBorder="1" applyAlignment="1">
      <alignment horizontal="left" vertical="center" indent="1"/>
    </xf>
    <xf numFmtId="0" fontId="74" fillId="11" borderId="1" xfId="0" applyFont="1" applyFill="1" applyBorder="1"/>
    <xf numFmtId="37" fontId="23" fillId="11" borderId="1" xfId="0" applyNumberFormat="1" applyFont="1" applyFill="1" applyBorder="1"/>
    <xf numFmtId="0" fontId="20" fillId="13" borderId="1" xfId="0" applyFont="1" applyFill="1" applyBorder="1"/>
    <xf numFmtId="37" fontId="74" fillId="32" borderId="1" xfId="0" applyNumberFormat="1" applyFont="1" applyFill="1" applyBorder="1"/>
    <xf numFmtId="0" fontId="71" fillId="10" borderId="0" xfId="0" applyFont="1" applyFill="1" applyAlignment="1">
      <alignment horizontal="left"/>
    </xf>
    <xf numFmtId="0" fontId="75" fillId="10" borderId="0" xfId="0" applyFont="1" applyFill="1" applyAlignment="1">
      <alignment horizontal="center"/>
    </xf>
    <xf numFmtId="0" fontId="76" fillId="10" borderId="0" xfId="0" applyFont="1" applyFill="1" applyAlignment="1">
      <alignment horizontal="center"/>
    </xf>
    <xf numFmtId="0" fontId="20" fillId="13" borderId="0" xfId="0" applyFont="1" applyFill="1"/>
    <xf numFmtId="0" fontId="77"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8" fillId="4" borderId="1" xfId="0" applyNumberFormat="1" applyFont="1" applyFill="1" applyBorder="1"/>
    <xf numFmtId="0" fontId="79"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0"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1"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0"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2" fillId="7" borderId="11" xfId="0" applyNumberFormat="1" applyFont="1" applyFill="1" applyBorder="1" applyAlignment="1">
      <alignment horizontal="center" vertical="center"/>
    </xf>
    <xf numFmtId="9" fontId="82" fillId="7" borderId="12" xfId="0" applyNumberFormat="1" applyFont="1" applyFill="1" applyBorder="1" applyAlignment="1">
      <alignment horizontal="center" vertical="center"/>
    </xf>
    <xf numFmtId="14" fontId="83" fillId="16" borderId="1" xfId="0" applyNumberFormat="1" applyFont="1" applyFill="1" applyBorder="1" applyAlignment="1">
      <alignment horizontal="center" vertical="center"/>
    </xf>
    <xf numFmtId="14" fontId="84" fillId="7" borderId="11" xfId="0" applyNumberFormat="1" applyFont="1" applyFill="1" applyBorder="1" applyAlignment="1">
      <alignment horizontal="center" vertical="center"/>
    </xf>
    <xf numFmtId="0" fontId="84" fillId="7" borderId="15" xfId="0" applyFont="1" applyFill="1" applyBorder="1" applyAlignment="1">
      <alignment horizontal="center" vertical="center"/>
    </xf>
    <xf numFmtId="3" fontId="82" fillId="7" borderId="15" xfId="0" applyNumberFormat="1" applyFont="1" applyFill="1" applyBorder="1" applyAlignment="1">
      <alignment horizontal="center" vertical="center"/>
    </xf>
    <xf numFmtId="0" fontId="79" fillId="10" borderId="0" xfId="1" applyFont="1" applyFill="1" applyAlignment="1"/>
    <xf numFmtId="0" fontId="7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1" fillId="12" borderId="0" xfId="0" applyFont="1" applyFill="1" applyAlignment="1">
      <alignment horizontal="left" indent="2"/>
    </xf>
    <xf numFmtId="0" fontId="6" fillId="12" borderId="0" xfId="0" applyFont="1" applyFill="1"/>
    <xf numFmtId="0" fontId="87" fillId="12" borderId="0" xfId="0" applyFont="1" applyFill="1"/>
    <xf numFmtId="0" fontId="89" fillId="12" borderId="0" xfId="0" applyFont="1" applyFill="1" applyAlignment="1">
      <alignment horizontal="left" indent="2"/>
    </xf>
    <xf numFmtId="0" fontId="77" fillId="12" borderId="0" xfId="0" applyFont="1" applyFill="1" applyAlignment="1">
      <alignment horizontal="left" indent="2"/>
    </xf>
    <xf numFmtId="0" fontId="4" fillId="10" borderId="0" xfId="1" applyFill="1" applyAlignment="1">
      <alignment horizontal="left"/>
    </xf>
    <xf numFmtId="0" fontId="83"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4" fillId="10" borderId="0" xfId="1" applyFill="1" applyAlignment="1">
      <alignment horizontal="left"/>
    </xf>
    <xf numFmtId="0" fontId="1" fillId="30" borderId="1" xfId="0" applyFont="1" applyFill="1" applyBorder="1" applyAlignment="1">
      <alignment horizontal="center"/>
    </xf>
    <xf numFmtId="3" fontId="84" fillId="7" borderId="15" xfId="0" applyNumberFormat="1" applyFont="1" applyFill="1" applyBorder="1" applyAlignment="1">
      <alignment horizontal="center" vertical="center"/>
    </xf>
    <xf numFmtId="0" fontId="0" fillId="10" borderId="0" xfId="0" applyFont="1" applyFill="1" applyAlignment="1">
      <alignment horizontal="left" indent="1"/>
    </xf>
    <xf numFmtId="3" fontId="84" fillId="7" borderId="12" xfId="0" applyNumberFormat="1" applyFont="1" applyFill="1" applyBorder="1" applyAlignment="1">
      <alignment horizontal="center" vertic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4" fillId="10" borderId="0" xfId="1" applyFill="1" applyAlignment="1">
      <alignment horizontal="left"/>
    </xf>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89"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89"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7" fillId="0" borderId="0" xfId="0" applyFont="1" applyAlignment="1">
      <alignment horizontal="right"/>
    </xf>
    <xf numFmtId="166"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1" fillId="0" borderId="0" xfId="0" applyFont="1"/>
    <xf numFmtId="0" fontId="79" fillId="10" borderId="0" xfId="1" applyFont="1" applyFill="1" applyAlignment="1">
      <alignment horizontal="left"/>
    </xf>
    <xf numFmtId="0" fontId="4" fillId="10" borderId="0" xfId="1" applyFill="1" applyAlignment="1">
      <alignment horizontal="left"/>
    </xf>
    <xf numFmtId="0" fontId="54" fillId="12" borderId="0" xfId="0" applyFont="1" applyFill="1" applyAlignment="1">
      <alignment horizontal="left"/>
    </xf>
    <xf numFmtId="0" fontId="93" fillId="10" borderId="0" xfId="0" applyFont="1" applyFill="1" applyAlignment="1">
      <alignment horizontal="left" vertical="top" indent="2"/>
    </xf>
    <xf numFmtId="0" fontId="61" fillId="12" borderId="0" xfId="0" applyFont="1" applyFill="1" applyAlignment="1">
      <alignment horizontal="left"/>
    </xf>
    <xf numFmtId="0" fontId="1" fillId="10" borderId="0" xfId="0" applyFont="1" applyFill="1"/>
    <xf numFmtId="0" fontId="29" fillId="17" borderId="1" xfId="0" applyFont="1" applyFill="1" applyBorder="1" applyAlignment="1">
      <alignment horizontal="center" vertical="center"/>
    </xf>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14" fontId="82" fillId="7" borderId="1" xfId="0" applyNumberFormat="1" applyFont="1" applyFill="1" applyBorder="1" applyAlignment="1">
      <alignment horizontal="center" vertical="center"/>
    </xf>
    <xf numFmtId="0" fontId="95" fillId="25" borderId="0" xfId="0" applyFont="1" applyFill="1" applyBorder="1" applyAlignment="1">
      <alignment horizontal="center"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7" fillId="25" borderId="2" xfId="0" applyFont="1" applyFill="1" applyBorder="1" applyAlignment="1">
      <alignment horizontal="center" vertical="center"/>
    </xf>
    <xf numFmtId="1" fontId="0" fillId="38" borderId="1" xfId="0" applyNumberFormat="1" applyFill="1" applyBorder="1" applyAlignment="1">
      <alignment vertical="center"/>
    </xf>
    <xf numFmtId="0" fontId="4" fillId="10" borderId="0" xfId="1" applyFill="1" applyAlignment="1">
      <alignment horizontal="left"/>
    </xf>
    <xf numFmtId="0" fontId="6" fillId="0" borderId="0" xfId="0" applyFont="1" applyAlignment="1">
      <alignment horizontal="left"/>
    </xf>
    <xf numFmtId="166" fontId="11" fillId="36" borderId="1" xfId="3" applyNumberFormat="1" applyFont="1" applyFill="1" applyBorder="1"/>
    <xf numFmtId="0" fontId="11" fillId="10" borderId="0" xfId="0" applyFont="1" applyFill="1"/>
    <xf numFmtId="0" fontId="97" fillId="13" borderId="0" xfId="0" applyFont="1" applyFill="1"/>
    <xf numFmtId="0" fontId="24" fillId="28" borderId="3" xfId="0" applyFont="1" applyFill="1" applyBorder="1"/>
    <xf numFmtId="9" fontId="29" fillId="17" borderId="1" xfId="0" applyNumberFormat="1" applyFont="1" applyFill="1" applyBorder="1"/>
    <xf numFmtId="165" fontId="0" fillId="36" borderId="1" xfId="0" applyNumberFormat="1" applyFill="1" applyBorder="1"/>
    <xf numFmtId="0" fontId="6" fillId="0" borderId="0" xfId="0" applyFont="1" applyAlignment="1">
      <alignment horizontal="left" vertical="center"/>
    </xf>
    <xf numFmtId="0" fontId="9" fillId="11" borderId="1" xfId="0" applyFont="1" applyFill="1" applyBorder="1" applyAlignment="1">
      <alignment horizontal="center" vertical="center"/>
    </xf>
    <xf numFmtId="166" fontId="0" fillId="34" borderId="1" xfId="3" applyNumberFormat="1" applyFont="1" applyFill="1" applyBorder="1" applyAlignment="1">
      <alignment horizontal="center" vertical="center"/>
    </xf>
    <xf numFmtId="0" fontId="100" fillId="10" borderId="0" xfId="0" applyFont="1" applyFill="1" applyAlignment="1">
      <alignment vertical="center"/>
    </xf>
    <xf numFmtId="0" fontId="99" fillId="10" borderId="0" xfId="0" applyFont="1" applyFill="1" applyAlignment="1">
      <alignment vertical="center"/>
    </xf>
    <xf numFmtId="0" fontId="24" fillId="10" borderId="2" xfId="0" applyFont="1" applyFill="1" applyBorder="1" applyAlignment="1"/>
    <xf numFmtId="0" fontId="88" fillId="12" borderId="0" xfId="1" applyFont="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7"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5" fillId="6" borderId="0" xfId="0" applyFont="1" applyFill="1" applyAlignment="1">
      <alignment horizontal="right" vertical="center" indent="1"/>
    </xf>
    <xf numFmtId="0" fontId="45" fillId="6" borderId="8" xfId="0" applyFont="1" applyFill="1" applyBorder="1" applyAlignment="1">
      <alignment horizontal="right" vertical="center" indent="1"/>
    </xf>
    <xf numFmtId="0" fontId="79" fillId="10" borderId="0" xfId="1" applyFont="1" applyFill="1" applyAlignment="1">
      <alignment horizontal="left"/>
    </xf>
    <xf numFmtId="0" fontId="4" fillId="10" borderId="0" xfId="1" applyFill="1" applyAlignment="1">
      <alignment horizontal="left"/>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34" borderId="0" xfId="0" applyFont="1" applyFill="1" applyAlignment="1">
      <alignment horizontal="center"/>
    </xf>
    <xf numFmtId="0" fontId="11" fillId="37" borderId="3" xfId="0" applyFont="1" applyFill="1" applyBorder="1" applyAlignment="1">
      <alignment horizontal="center" vertical="center"/>
    </xf>
    <xf numFmtId="0" fontId="11" fillId="37" borderId="13" xfId="0" applyFont="1" applyFill="1" applyBorder="1" applyAlignment="1">
      <alignment horizontal="center" vertical="center"/>
    </xf>
    <xf numFmtId="0" fontId="11" fillId="37" borderId="14" xfId="0" applyFont="1" applyFill="1" applyBorder="1" applyAlignment="1">
      <alignment horizontal="center" vertical="center"/>
    </xf>
    <xf numFmtId="0" fontId="7" fillId="29" borderId="3" xfId="0" applyFont="1" applyFill="1" applyBorder="1" applyAlignment="1">
      <alignment horizontal="center"/>
    </xf>
    <xf numFmtId="0" fontId="7" fillId="29" borderId="13" xfId="0" applyFont="1" applyFill="1" applyBorder="1" applyAlignment="1">
      <alignment horizontal="center"/>
    </xf>
    <xf numFmtId="0" fontId="7" fillId="29" borderId="14" xfId="0" applyFont="1" applyFill="1" applyBorder="1" applyAlignment="1">
      <alignment horizontal="center"/>
    </xf>
    <xf numFmtId="0" fontId="24" fillId="10" borderId="2" xfId="0" applyFont="1" applyFill="1" applyBorder="1" applyAlignment="1">
      <alignment horizontal="center"/>
    </xf>
    <xf numFmtId="0" fontId="1" fillId="29" borderId="3" xfId="0" applyFont="1" applyFill="1" applyBorder="1" applyAlignment="1">
      <alignment horizontal="center"/>
    </xf>
    <xf numFmtId="0" fontId="1" fillId="29" borderId="13" xfId="0" applyFont="1" applyFill="1" applyBorder="1" applyAlignment="1">
      <alignment horizontal="center"/>
    </xf>
    <xf numFmtId="0" fontId="1" fillId="29" borderId="14" xfId="0" applyFont="1" applyFill="1" applyBorder="1" applyAlignment="1">
      <alignment horizontal="center"/>
    </xf>
    <xf numFmtId="0" fontId="79"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cellXfs>
  <cellStyles count="4">
    <cellStyle name="Currency" xfId="2" builtinId="4"/>
    <cellStyle name="Hyperlink" xfId="1" builtinId="8"/>
    <cellStyle name="Normal" xfId="0" builtinId="0"/>
    <cellStyle name="Percent" xfId="3" builtinId="5"/>
  </cellStyles>
  <dxfs count="24">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FFFFCC"/>
      <color rgb="FF0000FF"/>
      <color rgb="FFFFFF99"/>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Scheduler (Mixed Entry)'!$I$114:$I$116</c:f>
              <c:numCache>
                <c:formatCode>0%</c:formatCode>
                <c:ptCount val="3"/>
                <c:pt idx="0">
                  <c:v>0.90040547122833781</c:v>
                </c:pt>
                <c:pt idx="1">
                  <c:v>4.821801684950551E-2</c:v>
                </c:pt>
                <c:pt idx="2">
                  <c:v>5.1376511922156642E-2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Entry)'!$EM$106:$II$106</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Entry)'!$EM$107:$II$107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Entry)'!$EM$108:$II$108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Entry)'!$EM$109:$II$109</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Simulation'!$D$36:$D$38</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Simulation'!$ID$29:$PV$29</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8.jpeg"/></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13210</xdr:colOff>
      <xdr:row>23</xdr:row>
      <xdr:rowOff>152400</xdr:rowOff>
    </xdr:from>
    <xdr:to>
      <xdr:col>9</xdr:col>
      <xdr:colOff>218417</xdr:colOff>
      <xdr:row>33</xdr:row>
      <xdr:rowOff>133024</xdr:rowOff>
    </xdr:to>
    <xdr:pic>
      <xdr:nvPicPr>
        <xdr:cNvPr id="5" name="Picture 4">
          <a:extLst>
            <a:ext uri="{FF2B5EF4-FFF2-40B4-BE49-F238E27FC236}">
              <a16:creationId xmlns:a16="http://schemas.microsoft.com/office/drawing/2014/main" id="{8B35C598-9133-4B88-B248-C93D78EB515C}"/>
            </a:ext>
          </a:extLst>
        </xdr:cNvPr>
        <xdr:cNvPicPr>
          <a:picLocks noChangeAspect="1"/>
        </xdr:cNvPicPr>
      </xdr:nvPicPr>
      <xdr:blipFill>
        <a:blip xmlns:r="http://schemas.openxmlformats.org/officeDocument/2006/relationships" r:embed="rId3"/>
        <a:stretch>
          <a:fillRect/>
        </a:stretch>
      </xdr:blipFill>
      <xdr:spPr>
        <a:xfrm>
          <a:off x="7718935" y="4762500"/>
          <a:ext cx="3805657" cy="18856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362325"/>
          <a:ext cx="3609976" cy="223837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1</xdr:rowOff>
    </xdr:from>
    <xdr:to>
      <xdr:col>21</xdr:col>
      <xdr:colOff>9525</xdr:colOff>
      <xdr:row>117</xdr:row>
      <xdr:rowOff>57150</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362326"/>
          <a:ext cx="2419350" cy="22193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106</xdr:row>
      <xdr:rowOff>142876</xdr:rowOff>
    </xdr:from>
    <xdr:to>
      <xdr:col>16</xdr:col>
      <xdr:colOff>771526</xdr:colOff>
      <xdr:row>117</xdr:row>
      <xdr:rowOff>1</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14701"/>
          <a:ext cx="3609976" cy="220980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106</xdr:row>
      <xdr:rowOff>161926</xdr:rowOff>
    </xdr:from>
    <xdr:to>
      <xdr:col>20</xdr:col>
      <xdr:colOff>857250</xdr:colOff>
      <xdr:row>116</xdr:row>
      <xdr:rowOff>180975</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33751"/>
          <a:ext cx="2419350" cy="21812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28577</xdr:colOff>
      <xdr:row>110</xdr:row>
      <xdr:rowOff>28575</xdr:rowOff>
    </xdr:from>
    <xdr:to>
      <xdr:col>11</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108</xdr:row>
      <xdr:rowOff>0</xdr:rowOff>
    </xdr:from>
    <xdr:to>
      <xdr:col>11</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118</xdr:row>
      <xdr:rowOff>0</xdr:rowOff>
    </xdr:from>
    <xdr:to>
      <xdr:col>25</xdr:col>
      <xdr:colOff>66675</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314324</xdr:colOff>
      <xdr:row>107</xdr:row>
      <xdr:rowOff>19050</xdr:rowOff>
    </xdr:from>
    <xdr:to>
      <xdr:col>27</xdr:col>
      <xdr:colOff>561975</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10639424" y="3762375"/>
          <a:ext cx="4286251"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28</xdr:col>
      <xdr:colOff>38100</xdr:colOff>
      <xdr:row>107</xdr:row>
      <xdr:rowOff>9525</xdr:rowOff>
    </xdr:from>
    <xdr:to>
      <xdr:col>31</xdr:col>
      <xdr:colOff>209550</xdr:colOff>
      <xdr:row>116</xdr:row>
      <xdr:rowOff>171449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15116175" y="3752850"/>
          <a:ext cx="2314575"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66675</xdr:colOff>
      <xdr:row>0</xdr:row>
      <xdr:rowOff>76200</xdr:rowOff>
    </xdr:from>
    <xdr:to>
      <xdr:col>0</xdr:col>
      <xdr:colOff>352425</xdr:colOff>
      <xdr:row>0</xdr:row>
      <xdr:rowOff>257175</xdr:rowOff>
    </xdr:to>
    <xdr:pic>
      <xdr:nvPicPr>
        <xdr:cNvPr id="11" name="Picture 10">
          <a:extLst>
            <a:ext uri="{FF2B5EF4-FFF2-40B4-BE49-F238E27FC236}">
              <a16:creationId xmlns:a16="http://schemas.microsoft.com/office/drawing/2014/main" id="{2F98923B-5232-4023-B882-DB6749C5397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75" y="76200"/>
          <a:ext cx="285750" cy="1809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19051</xdr:colOff>
      <xdr:row>32</xdr:row>
      <xdr:rowOff>100695</xdr:rowOff>
    </xdr:from>
    <xdr:to>
      <xdr:col>7</xdr:col>
      <xdr:colOff>1181100</xdr:colOff>
      <xdr:row>38</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1019176</xdr:colOff>
      <xdr:row>28</xdr:row>
      <xdr:rowOff>66675</xdr:rowOff>
    </xdr:from>
    <xdr:to>
      <xdr:col>20</xdr:col>
      <xdr:colOff>581026</xdr:colOff>
      <xdr:row>45</xdr:row>
      <xdr:rowOff>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1009650</xdr:colOff>
      <xdr:row>6</xdr:row>
      <xdr:rowOff>128587</xdr:rowOff>
    </xdr:from>
    <xdr:to>
      <xdr:col>20</xdr:col>
      <xdr:colOff>504825</xdr:colOff>
      <xdr:row>26</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448175" y="1004887"/>
              <a:ext cx="6181725" cy="38528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7</xdr:col>
      <xdr:colOff>114300</xdr:colOff>
      <xdr:row>0</xdr:row>
      <xdr:rowOff>38100</xdr:rowOff>
    </xdr:from>
    <xdr:to>
      <xdr:col>8</xdr:col>
      <xdr:colOff>523875</xdr:colOff>
      <xdr:row>0</xdr:row>
      <xdr:rowOff>276225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182100" y="381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7.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6.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9.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8.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0.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12.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9.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3.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4.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5.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31"/>
    <col min="2" max="2" width="97.5703125" style="131" customWidth="1"/>
    <col min="3" max="16384" width="9" style="131"/>
  </cols>
  <sheetData>
    <row r="1" spans="1:4" x14ac:dyDescent="0.25">
      <c r="A1" s="56"/>
      <c r="B1" s="56"/>
    </row>
    <row r="2" spans="1:4" ht="28.5" x14ac:dyDescent="0.45">
      <c r="A2" s="56"/>
      <c r="B2" s="58" t="s">
        <v>124</v>
      </c>
    </row>
    <row r="3" spans="1:4" x14ac:dyDescent="0.25">
      <c r="A3" s="56"/>
      <c r="B3" s="56"/>
    </row>
    <row r="4" spans="1:4" ht="17.25" x14ac:dyDescent="0.3">
      <c r="A4" s="56"/>
      <c r="B4" s="56" t="s">
        <v>125</v>
      </c>
      <c r="D4" s="176" t="s">
        <v>147</v>
      </c>
    </row>
    <row r="5" spans="1:4" x14ac:dyDescent="0.25">
      <c r="A5" s="56"/>
      <c r="B5" s="56" t="s">
        <v>89</v>
      </c>
      <c r="D5" s="177" t="s">
        <v>148</v>
      </c>
    </row>
    <row r="6" spans="1:4" x14ac:dyDescent="0.25">
      <c r="A6" s="56"/>
      <c r="B6" s="56" t="s">
        <v>56</v>
      </c>
    </row>
    <row r="7" spans="1:4" x14ac:dyDescent="0.25">
      <c r="A7" s="56"/>
      <c r="B7" s="56"/>
    </row>
    <row r="8" spans="1:4" ht="17.25" x14ac:dyDescent="0.3">
      <c r="A8" s="56"/>
      <c r="B8" s="56" t="s">
        <v>126</v>
      </c>
      <c r="D8" s="178" t="s">
        <v>149</v>
      </c>
    </row>
    <row r="9" spans="1:4" x14ac:dyDescent="0.25">
      <c r="A9" s="56"/>
      <c r="B9" s="56" t="s">
        <v>91</v>
      </c>
      <c r="D9" s="177" t="s">
        <v>150</v>
      </c>
    </row>
    <row r="10" spans="1:4" x14ac:dyDescent="0.25">
      <c r="A10" s="56"/>
      <c r="B10" s="56" t="s">
        <v>127</v>
      </c>
    </row>
    <row r="11" spans="1:4" x14ac:dyDescent="0.25">
      <c r="A11" s="56"/>
      <c r="B11" s="56" t="s">
        <v>92</v>
      </c>
    </row>
    <row r="12" spans="1:4" x14ac:dyDescent="0.25">
      <c r="A12" s="56"/>
      <c r="B12" s="56"/>
    </row>
    <row r="13" spans="1:4" x14ac:dyDescent="0.25">
      <c r="A13" s="56"/>
      <c r="B13" s="56" t="s">
        <v>57</v>
      </c>
    </row>
    <row r="14" spans="1:4" x14ac:dyDescent="0.25">
      <c r="A14" s="56"/>
      <c r="B14" s="59" t="s">
        <v>129</v>
      </c>
    </row>
    <row r="15" spans="1:4" x14ac:dyDescent="0.25">
      <c r="A15" s="56"/>
      <c r="B15" s="56" t="s">
        <v>128</v>
      </c>
    </row>
    <row r="16" spans="1:4" x14ac:dyDescent="0.25">
      <c r="A16" s="56"/>
      <c r="B16" s="56" t="s">
        <v>93</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79" t="s">
        <v>793</v>
      </c>
    </row>
    <row r="23" spans="1:8" x14ac:dyDescent="0.25">
      <c r="A23" s="56"/>
      <c r="B23" s="59" t="s">
        <v>60</v>
      </c>
      <c r="D23" s="179"/>
    </row>
    <row r="24" spans="1:8" x14ac:dyDescent="0.25">
      <c r="A24" s="56"/>
      <c r="B24" s="56"/>
    </row>
    <row r="25" spans="1:8" x14ac:dyDescent="0.25">
      <c r="A25" s="56"/>
      <c r="B25" s="60" t="str">
        <f>CONCATENATE("Version ",'Change Log'!$B$3," – © 2015-",YEAR('Change Log'!$A$3),", William W. Davis, MSPM, PMP")</f>
        <v>Version 3.0.t – © 2015-2020, William W. Davis, MSPM, PMP</v>
      </c>
      <c r="C25" s="132"/>
      <c r="H25" s="132"/>
    </row>
    <row r="26" spans="1:8" x14ac:dyDescent="0.25">
      <c r="A26" s="56"/>
      <c r="B26" s="130" t="s">
        <v>131</v>
      </c>
      <c r="C26" s="133"/>
      <c r="E26" s="133"/>
      <c r="F26" s="133"/>
      <c r="G26" s="133"/>
      <c r="H26" s="133"/>
    </row>
    <row r="27" spans="1:8" x14ac:dyDescent="0.25">
      <c r="A27" s="56"/>
      <c r="B27" s="130" t="s">
        <v>130</v>
      </c>
      <c r="C27" s="133"/>
      <c r="D27" s="179"/>
      <c r="H27" s="132"/>
    </row>
    <row r="28" spans="1:8" x14ac:dyDescent="0.25">
      <c r="A28" s="56"/>
      <c r="B28" s="130" t="s">
        <v>90</v>
      </c>
      <c r="C28" s="133"/>
      <c r="D28" s="179"/>
      <c r="H28" s="132"/>
    </row>
    <row r="29" spans="1:8" x14ac:dyDescent="0.25">
      <c r="A29" s="56"/>
      <c r="B29" s="130" t="s">
        <v>143</v>
      </c>
      <c r="C29" s="133"/>
      <c r="D29" s="179"/>
      <c r="H29" s="132"/>
    </row>
    <row r="30" spans="1:8" x14ac:dyDescent="0.25">
      <c r="A30" s="56"/>
      <c r="B30" s="256" t="s">
        <v>749</v>
      </c>
      <c r="C30" s="133"/>
      <c r="D30" s="133"/>
      <c r="H30" s="132"/>
    </row>
    <row r="31" spans="1:8" x14ac:dyDescent="0.25">
      <c r="A31" s="56"/>
      <c r="B31" s="144" t="s">
        <v>144</v>
      </c>
      <c r="C31" s="133"/>
      <c r="D31" s="133"/>
      <c r="H31" s="132"/>
    </row>
    <row r="32" spans="1:8" x14ac:dyDescent="0.25">
      <c r="A32" s="56"/>
      <c r="B32" s="144" t="s">
        <v>88</v>
      </c>
      <c r="C32" s="132"/>
      <c r="H32" s="132"/>
    </row>
    <row r="33" spans="1:8" x14ac:dyDescent="0.25">
      <c r="A33" s="56"/>
      <c r="B33" s="144" t="s">
        <v>145</v>
      </c>
      <c r="C33" s="132"/>
      <c r="H33" s="132"/>
    </row>
    <row r="34" spans="1:8" x14ac:dyDescent="0.25">
      <c r="A34" s="56"/>
      <c r="B34" s="144" t="s">
        <v>146</v>
      </c>
      <c r="C34" s="132"/>
      <c r="H34" s="132"/>
    </row>
    <row r="35" spans="1:8" x14ac:dyDescent="0.25">
      <c r="A35" s="56"/>
      <c r="B35" s="144" t="s">
        <v>684</v>
      </c>
      <c r="C35" s="132"/>
      <c r="D35" s="179" t="s">
        <v>825</v>
      </c>
      <c r="H35" s="132"/>
    </row>
    <row r="36" spans="1:8" x14ac:dyDescent="0.25">
      <c r="A36" s="56"/>
      <c r="B36" s="144" t="s">
        <v>685</v>
      </c>
      <c r="C36" s="132"/>
      <c r="H36" s="132"/>
    </row>
    <row r="37" spans="1:8" x14ac:dyDescent="0.25">
      <c r="A37" s="56"/>
      <c r="B37" s="144"/>
      <c r="C37" s="132"/>
      <c r="D37" s="179" t="s">
        <v>151</v>
      </c>
      <c r="H37" s="132"/>
    </row>
    <row r="38" spans="1:8" x14ac:dyDescent="0.25">
      <c r="A38" s="56"/>
      <c r="B38" s="144" t="s">
        <v>686</v>
      </c>
      <c r="C38" s="132"/>
      <c r="D38" s="179" t="s">
        <v>794</v>
      </c>
      <c r="H38" s="132"/>
    </row>
    <row r="39" spans="1:8" x14ac:dyDescent="0.25">
      <c r="A39" s="60"/>
      <c r="B39" s="144" t="s">
        <v>87</v>
      </c>
      <c r="C39" s="132"/>
      <c r="D39" s="179" t="s">
        <v>720</v>
      </c>
      <c r="H39" s="132"/>
    </row>
    <row r="40" spans="1:8" x14ac:dyDescent="0.25">
      <c r="A40" s="56"/>
      <c r="B40" s="215" t="s">
        <v>719</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31"/>
    <col min="2" max="2" width="99.140625" style="131" customWidth="1"/>
    <col min="3" max="16384" width="9" style="131"/>
  </cols>
  <sheetData>
    <row r="1" spans="1:7" x14ac:dyDescent="0.25">
      <c r="A1" s="56"/>
      <c r="B1" s="56"/>
      <c r="C1" s="299"/>
    </row>
    <row r="2" spans="1:7" ht="28.5" x14ac:dyDescent="0.45">
      <c r="A2" s="56"/>
      <c r="B2" s="300" t="s">
        <v>783</v>
      </c>
      <c r="C2" s="301"/>
    </row>
    <row r="3" spans="1:7" x14ac:dyDescent="0.25">
      <c r="A3" s="56"/>
      <c r="B3" s="56"/>
    </row>
    <row r="4" spans="1:7" ht="17.25" x14ac:dyDescent="0.3">
      <c r="A4" s="56"/>
      <c r="B4" s="56" t="s">
        <v>784</v>
      </c>
      <c r="D4" s="176"/>
      <c r="G4" s="252"/>
    </row>
    <row r="5" spans="1:7" x14ac:dyDescent="0.25">
      <c r="A5" s="56"/>
      <c r="B5" s="56" t="s">
        <v>785</v>
      </c>
      <c r="D5" s="177"/>
      <c r="G5" s="252"/>
    </row>
    <row r="6" spans="1:7" x14ac:dyDescent="0.25">
      <c r="A6" s="56"/>
      <c r="B6" s="56" t="s">
        <v>776</v>
      </c>
      <c r="G6" s="252"/>
    </row>
    <row r="7" spans="1:7" x14ac:dyDescent="0.25">
      <c r="A7" s="56"/>
      <c r="B7" s="56" t="s">
        <v>786</v>
      </c>
      <c r="G7" s="252"/>
    </row>
    <row r="8" spans="1:7" ht="17.25" x14ac:dyDescent="0.3">
      <c r="A8" s="56"/>
      <c r="B8" s="56"/>
      <c r="D8" s="178"/>
      <c r="G8" s="252"/>
    </row>
    <row r="9" spans="1:7" x14ac:dyDescent="0.25">
      <c r="A9" s="56"/>
      <c r="B9" s="56" t="s">
        <v>777</v>
      </c>
      <c r="D9" s="177"/>
      <c r="G9" s="252"/>
    </row>
    <row r="10" spans="1:7" x14ac:dyDescent="0.25">
      <c r="A10" s="56"/>
      <c r="B10" s="56" t="s">
        <v>787</v>
      </c>
      <c r="G10" s="252"/>
    </row>
    <row r="11" spans="1:7" x14ac:dyDescent="0.25">
      <c r="A11" s="56"/>
      <c r="B11" s="56" t="s">
        <v>778</v>
      </c>
      <c r="G11" s="252"/>
    </row>
    <row r="12" spans="1:7" x14ac:dyDescent="0.25">
      <c r="A12" s="56"/>
      <c r="B12" s="302" t="s">
        <v>779</v>
      </c>
      <c r="G12" s="252"/>
    </row>
    <row r="13" spans="1:7" x14ac:dyDescent="0.25">
      <c r="A13" s="56"/>
      <c r="B13" s="56" t="s">
        <v>780</v>
      </c>
      <c r="G13" s="252"/>
    </row>
    <row r="14" spans="1:7" x14ac:dyDescent="0.25">
      <c r="A14" s="56"/>
      <c r="B14" s="56" t="s">
        <v>781</v>
      </c>
      <c r="G14" s="252"/>
    </row>
    <row r="15" spans="1:7" x14ac:dyDescent="0.25">
      <c r="A15" s="56"/>
      <c r="B15" s="56" t="s">
        <v>788</v>
      </c>
      <c r="G15" s="252"/>
    </row>
    <row r="16" spans="1:7" x14ac:dyDescent="0.25">
      <c r="A16" s="56"/>
      <c r="B16" s="56"/>
      <c r="G16" s="253"/>
    </row>
    <row r="17" spans="1:9" x14ac:dyDescent="0.25">
      <c r="A17" s="56"/>
      <c r="B17" s="56" t="s">
        <v>789</v>
      </c>
      <c r="G17" s="252"/>
    </row>
    <row r="18" spans="1:9" x14ac:dyDescent="0.25">
      <c r="A18" s="56"/>
      <c r="B18" s="56" t="s">
        <v>782</v>
      </c>
      <c r="G18" s="336"/>
      <c r="H18" s="336"/>
      <c r="I18" s="336"/>
    </row>
    <row r="19" spans="1:9" x14ac:dyDescent="0.25">
      <c r="A19" s="56"/>
      <c r="B19" s="56"/>
      <c r="G19" s="252"/>
    </row>
    <row r="20" spans="1:9" x14ac:dyDescent="0.25">
      <c r="A20" s="56"/>
      <c r="B20" s="56"/>
    </row>
    <row r="21" spans="1:9" x14ac:dyDescent="0.25">
      <c r="A21" s="56"/>
      <c r="B21" s="56"/>
    </row>
    <row r="22" spans="1:9" x14ac:dyDescent="0.25">
      <c r="A22" s="56"/>
      <c r="B22" s="56"/>
      <c r="D22" s="179"/>
    </row>
    <row r="23" spans="1:9" x14ac:dyDescent="0.25">
      <c r="A23" s="56"/>
      <c r="B23" s="56"/>
    </row>
    <row r="24" spans="1:9" x14ac:dyDescent="0.25">
      <c r="A24" s="56"/>
      <c r="B24" s="56"/>
      <c r="D24" s="179"/>
    </row>
    <row r="25" spans="1:9" x14ac:dyDescent="0.25">
      <c r="A25" s="56"/>
      <c r="B25" s="60" t="str">
        <f>CONCATENATE("Version ",'Change Log'!$B$3," – © 2015-",YEAR('Change Log'!$A$3),", William W. Davis, MSPM, PMP")</f>
        <v>Version 3.0.t – © 2015-2020, William W. Davis, MSPM, PMP</v>
      </c>
      <c r="C25" s="132"/>
      <c r="D25" s="179"/>
      <c r="H25" s="132"/>
    </row>
    <row r="26" spans="1:9" x14ac:dyDescent="0.25">
      <c r="A26" s="56"/>
      <c r="B26" s="298" t="s">
        <v>131</v>
      </c>
      <c r="C26" s="133"/>
      <c r="D26" s="179"/>
      <c r="E26" s="133"/>
      <c r="F26" s="133"/>
      <c r="G26" s="133"/>
      <c r="H26" s="133"/>
    </row>
    <row r="27" spans="1:9" x14ac:dyDescent="0.25">
      <c r="A27" s="56"/>
      <c r="B27" s="298" t="s">
        <v>130</v>
      </c>
      <c r="C27" s="133"/>
      <c r="D27" s="179"/>
      <c r="H27" s="132"/>
    </row>
    <row r="28" spans="1:9" x14ac:dyDescent="0.25">
      <c r="A28" s="56"/>
      <c r="B28" s="298" t="s">
        <v>90</v>
      </c>
      <c r="C28" s="133"/>
      <c r="D28" s="179"/>
      <c r="H28" s="132"/>
    </row>
    <row r="29" spans="1:9" x14ac:dyDescent="0.25">
      <c r="A29" s="56"/>
      <c r="B29" s="298" t="s">
        <v>143</v>
      </c>
      <c r="C29" s="133"/>
      <c r="D29" s="179"/>
      <c r="H29" s="132"/>
    </row>
    <row r="30" spans="1:9" x14ac:dyDescent="0.25">
      <c r="A30" s="56"/>
      <c r="B30" s="322" t="s">
        <v>749</v>
      </c>
      <c r="C30" s="133"/>
      <c r="D30" s="179"/>
      <c r="H30" s="132"/>
    </row>
    <row r="31" spans="1:9" x14ac:dyDescent="0.25">
      <c r="A31" s="56"/>
      <c r="B31" s="144" t="s">
        <v>144</v>
      </c>
      <c r="C31" s="132"/>
      <c r="D31" s="179"/>
      <c r="H31" s="132"/>
    </row>
    <row r="32" spans="1:9" x14ac:dyDescent="0.25">
      <c r="A32" s="56"/>
      <c r="B32" s="144" t="s">
        <v>88</v>
      </c>
      <c r="C32" s="132"/>
      <c r="D32" s="179"/>
      <c r="H32" s="132"/>
    </row>
    <row r="33" spans="1:8" x14ac:dyDescent="0.25">
      <c r="A33" s="56"/>
      <c r="B33" s="144" t="s">
        <v>145</v>
      </c>
      <c r="C33" s="132"/>
      <c r="H33" s="132"/>
    </row>
    <row r="34" spans="1:8" x14ac:dyDescent="0.25">
      <c r="A34" s="56"/>
      <c r="B34" s="144" t="s">
        <v>146</v>
      </c>
      <c r="C34" s="132"/>
      <c r="D34" s="179"/>
      <c r="H34" s="132"/>
    </row>
    <row r="35" spans="1:8" x14ac:dyDescent="0.25">
      <c r="A35" s="56"/>
      <c r="B35" s="144" t="s">
        <v>684</v>
      </c>
      <c r="C35" s="132"/>
      <c r="H35" s="132"/>
    </row>
    <row r="36" spans="1:8" x14ac:dyDescent="0.25">
      <c r="A36" s="56"/>
      <c r="B36" s="144" t="s">
        <v>685</v>
      </c>
      <c r="C36" s="132"/>
      <c r="D36" s="179"/>
      <c r="H36" s="132"/>
    </row>
    <row r="37" spans="1:8" x14ac:dyDescent="0.25">
      <c r="A37" s="56"/>
      <c r="B37" s="144"/>
      <c r="C37" s="132"/>
      <c r="D37" s="179"/>
      <c r="H37" s="132"/>
    </row>
    <row r="38" spans="1:8" x14ac:dyDescent="0.25">
      <c r="A38" s="56"/>
      <c r="B38" s="144" t="s">
        <v>686</v>
      </c>
      <c r="C38" s="132"/>
      <c r="D38" s="179"/>
      <c r="H38" s="132"/>
    </row>
    <row r="39" spans="1:8" x14ac:dyDescent="0.25">
      <c r="A39" s="60"/>
      <c r="B39" s="144" t="s">
        <v>87</v>
      </c>
      <c r="C39" s="132"/>
      <c r="D39" s="179"/>
      <c r="H39" s="132"/>
    </row>
    <row r="40" spans="1:8" x14ac:dyDescent="0.25">
      <c r="A40" s="56"/>
      <c r="B40" s="297" t="s">
        <v>719</v>
      </c>
      <c r="D40" s="179"/>
    </row>
    <row r="41" spans="1:8" x14ac:dyDescent="0.25">
      <c r="A41" s="56"/>
      <c r="B41" s="56"/>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0" t="s">
        <v>132</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69" t="s">
        <v>121</v>
      </c>
      <c r="B3" s="148"/>
      <c r="C3" s="148"/>
      <c r="D3" s="148"/>
      <c r="E3" s="149"/>
      <c r="F3" s="149"/>
      <c r="G3" s="150"/>
      <c r="H3" s="149"/>
      <c r="I3" s="17"/>
      <c r="J3" s="17"/>
      <c r="K3" s="17"/>
      <c r="L3" s="17"/>
      <c r="M3" s="17"/>
      <c r="N3" s="150"/>
      <c r="O3" s="150"/>
      <c r="P3" s="149"/>
      <c r="Q3" s="149"/>
      <c r="R3" s="149"/>
      <c r="S3" s="149"/>
      <c r="T3" s="149"/>
      <c r="U3" s="149"/>
      <c r="V3" s="149"/>
      <c r="W3" s="149"/>
      <c r="X3" s="149"/>
      <c r="Y3" s="149"/>
      <c r="Z3" s="149"/>
      <c r="AA3" s="149"/>
      <c r="AB3" s="149"/>
      <c r="AC3" s="149"/>
      <c r="AD3" s="149"/>
      <c r="AE3" s="149"/>
      <c r="AF3" s="149"/>
      <c r="AG3" s="149"/>
      <c r="AH3" s="149"/>
      <c r="AI3" s="149"/>
      <c r="AJ3" s="149"/>
      <c r="AK3" s="149"/>
      <c r="AL3" s="149"/>
    </row>
    <row r="4" spans="1:38" ht="15" customHeight="1" x14ac:dyDescent="0.25">
      <c r="A4" s="146"/>
      <c r="B4" s="84" t="s">
        <v>30</v>
      </c>
      <c r="C4" s="84" t="s">
        <v>19</v>
      </c>
      <c r="D4" s="84" t="s">
        <v>31</v>
      </c>
      <c r="E4" s="149"/>
      <c r="F4" s="149"/>
      <c r="G4" s="150"/>
      <c r="H4" s="149"/>
      <c r="I4" s="17"/>
      <c r="J4" s="17"/>
      <c r="K4" s="17"/>
      <c r="L4" s="17"/>
      <c r="M4" s="17"/>
      <c r="N4" s="150"/>
      <c r="O4" s="150"/>
      <c r="P4" s="149"/>
      <c r="Q4" s="149"/>
      <c r="R4" s="149"/>
      <c r="S4" s="149"/>
      <c r="T4" s="149"/>
      <c r="U4" s="149"/>
      <c r="V4" s="149"/>
      <c r="W4" s="149"/>
      <c r="X4" s="149"/>
      <c r="Y4" s="149"/>
      <c r="Z4" s="149"/>
      <c r="AA4" s="149"/>
      <c r="AB4" s="149"/>
      <c r="AC4" s="149"/>
      <c r="AD4" s="149"/>
      <c r="AE4" s="149"/>
      <c r="AF4" s="149"/>
      <c r="AG4" s="149"/>
      <c r="AH4" s="149"/>
      <c r="AI4" s="149"/>
      <c r="AJ4" s="149"/>
      <c r="AK4" s="149"/>
      <c r="AL4" s="149"/>
    </row>
    <row r="5" spans="1:38" x14ac:dyDescent="0.25">
      <c r="A5" s="147"/>
      <c r="B5" s="167">
        <v>60</v>
      </c>
      <c r="C5" s="167">
        <v>120</v>
      </c>
      <c r="D5" s="167">
        <v>240</v>
      </c>
      <c r="E5" s="156" t="s">
        <v>100</v>
      </c>
      <c r="F5" s="149"/>
      <c r="G5" s="149"/>
      <c r="H5" s="149"/>
      <c r="I5" s="17"/>
      <c r="J5" s="17"/>
      <c r="K5" s="17"/>
      <c r="L5" s="17"/>
      <c r="M5" s="17"/>
      <c r="N5" s="149"/>
      <c r="O5" s="149"/>
      <c r="P5" s="149"/>
      <c r="Q5" s="149"/>
      <c r="R5" s="149"/>
      <c r="S5" s="149"/>
      <c r="T5" s="149"/>
      <c r="U5" s="151" t="s">
        <v>33</v>
      </c>
      <c r="V5" s="149"/>
      <c r="W5" s="149"/>
      <c r="X5" s="149"/>
      <c r="Y5" s="149"/>
      <c r="Z5" s="149"/>
      <c r="AA5" s="149"/>
      <c r="AB5" s="149"/>
      <c r="AC5" s="149"/>
      <c r="AD5" s="149"/>
      <c r="AE5" s="149"/>
      <c r="AF5" s="149"/>
      <c r="AG5" s="149"/>
      <c r="AH5" s="149"/>
      <c r="AI5" s="149"/>
      <c r="AJ5" s="149"/>
      <c r="AK5" s="149"/>
      <c r="AL5" s="149"/>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5">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2" t="s">
        <v>118</v>
      </c>
      <c r="E7" s="118">
        <f>IF(OR(ISBLANK(C5),ISBLANK(D5),ISBLANK(B5)),"",IF(OR(B5=0,C5=0,D5=0),-1,IF(AND(B5&gt;0,C5&gt;0,D5&gt;0),IF(OR(C5&gt;B5,C5=B5),IF(OR(D5&gt;C5,D5=C5),1,-1),-1))))</f>
        <v>1</v>
      </c>
      <c r="F7" s="17"/>
      <c r="G7" s="18"/>
      <c r="H7" s="154" t="s">
        <v>101</v>
      </c>
      <c r="I7" s="153"/>
      <c r="J7" s="153"/>
      <c r="K7" s="153"/>
      <c r="L7" s="153"/>
      <c r="M7" s="153"/>
      <c r="N7" s="153"/>
      <c r="O7" s="153"/>
      <c r="P7" s="153"/>
      <c r="Q7" s="153"/>
      <c r="R7" s="153"/>
      <c r="S7" s="153"/>
      <c r="T7" s="153"/>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337" t="s">
        <v>119</v>
      </c>
      <c r="B9" s="337"/>
      <c r="C9" s="337"/>
      <c r="D9" s="337"/>
      <c r="E9" s="337"/>
      <c r="F9" s="17"/>
      <c r="G9" s="18"/>
      <c r="H9" s="84" t="s">
        <v>10</v>
      </c>
      <c r="I9" s="17"/>
      <c r="J9" s="17"/>
      <c r="K9" s="17"/>
      <c r="L9" s="17"/>
      <c r="M9" s="17"/>
      <c r="N9" s="341" t="s">
        <v>102</v>
      </c>
      <c r="O9" s="341"/>
      <c r="P9" s="341"/>
      <c r="Q9" s="341"/>
      <c r="R9" s="341"/>
      <c r="S9" s="341"/>
      <c r="T9" s="341"/>
      <c r="U9" s="341"/>
      <c r="V9" s="341"/>
      <c r="W9" s="341"/>
      <c r="X9" s="341"/>
      <c r="Y9" s="149"/>
      <c r="Z9" s="149"/>
      <c r="AA9" s="149"/>
      <c r="AB9" s="149"/>
      <c r="AC9" s="149"/>
      <c r="AD9" s="149"/>
      <c r="AE9" s="149"/>
      <c r="AF9" s="149"/>
      <c r="AG9" s="149"/>
      <c r="AH9" s="149"/>
      <c r="AI9" s="149"/>
      <c r="AJ9" s="149"/>
      <c r="AK9" s="149"/>
      <c r="AL9" s="149"/>
    </row>
    <row r="10" spans="1:38" x14ac:dyDescent="0.25">
      <c r="A10" s="337"/>
      <c r="B10" s="337"/>
      <c r="C10" s="337"/>
      <c r="D10" s="337"/>
      <c r="E10" s="337"/>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41"/>
      <c r="O10" s="341"/>
      <c r="P10" s="341"/>
      <c r="Q10" s="341"/>
      <c r="R10" s="341"/>
      <c r="S10" s="341"/>
      <c r="T10" s="341"/>
      <c r="U10" s="341"/>
      <c r="V10" s="341"/>
      <c r="W10" s="341"/>
      <c r="X10" s="341"/>
      <c r="Y10" s="149"/>
      <c r="Z10" s="149"/>
      <c r="AA10" s="149"/>
      <c r="AB10" s="149"/>
      <c r="AC10" s="149"/>
      <c r="AD10" s="149"/>
      <c r="AE10" s="149"/>
      <c r="AF10" s="149"/>
      <c r="AG10" s="149"/>
      <c r="AH10" s="149"/>
      <c r="AI10" s="149"/>
      <c r="AJ10" s="149"/>
      <c r="AK10" s="149"/>
      <c r="AL10" s="149"/>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2" t="s">
        <v>120</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2" t="s">
        <v>103</v>
      </c>
      <c r="I13" s="17"/>
      <c r="J13" s="17"/>
      <c r="K13" s="17"/>
      <c r="L13" s="17"/>
      <c r="M13" s="17"/>
      <c r="N13" s="26" t="s">
        <v>37</v>
      </c>
      <c r="O13" s="154"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333" t="s">
        <v>857</v>
      </c>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347" t="s">
        <v>670</v>
      </c>
      <c r="B15" s="347"/>
      <c r="C15" s="347"/>
      <c r="D15" s="347"/>
      <c r="E15" s="347"/>
      <c r="F15" s="347"/>
      <c r="G15" s="347"/>
      <c r="H15" s="347"/>
      <c r="I15" s="347"/>
      <c r="J15" s="347"/>
      <c r="K15" s="347"/>
      <c r="L15" s="347"/>
      <c r="M15" s="347"/>
      <c r="N15" s="348"/>
      <c r="O15" s="183" t="s">
        <v>667</v>
      </c>
      <c r="P15" s="202" t="s">
        <v>668</v>
      </c>
      <c r="Q15" s="149"/>
      <c r="R15" s="149"/>
      <c r="S15" s="202" t="s">
        <v>668</v>
      </c>
      <c r="T15" s="149"/>
      <c r="U15" s="149"/>
      <c r="V15" s="149"/>
      <c r="W15" s="149"/>
      <c r="X15" s="149"/>
      <c r="Y15" s="149"/>
      <c r="Z15" s="149"/>
      <c r="AA15" s="149"/>
      <c r="AB15" s="149"/>
      <c r="AC15" s="149"/>
      <c r="AD15" s="149"/>
      <c r="AE15" s="149"/>
      <c r="AF15" s="149"/>
      <c r="AG15" s="149"/>
      <c r="AH15" s="149"/>
      <c r="AI15" s="149"/>
      <c r="AJ15" s="149"/>
      <c r="AK15" s="149"/>
      <c r="AL15" s="149"/>
    </row>
    <row r="16" spans="1:38" ht="20.100000000000001" customHeight="1" x14ac:dyDescent="0.25">
      <c r="A16" s="347"/>
      <c r="B16" s="347"/>
      <c r="C16" s="347"/>
      <c r="D16" s="347"/>
      <c r="E16" s="347"/>
      <c r="F16" s="347"/>
      <c r="G16" s="347"/>
      <c r="H16" s="347"/>
      <c r="I16" s="347"/>
      <c r="J16" s="347"/>
      <c r="K16" s="347"/>
      <c r="L16" s="347"/>
      <c r="M16" s="347"/>
      <c r="N16" s="348"/>
      <c r="O16" s="183"/>
      <c r="P16" s="202" t="s">
        <v>669</v>
      </c>
      <c r="Q16" s="149"/>
      <c r="R16" s="149"/>
      <c r="S16" s="202" t="s">
        <v>669</v>
      </c>
      <c r="T16" s="149"/>
      <c r="U16" s="149"/>
      <c r="V16" s="149"/>
      <c r="W16" s="149"/>
      <c r="X16" s="149"/>
      <c r="Y16" s="149"/>
      <c r="Z16" s="149"/>
      <c r="AA16" s="149"/>
      <c r="AB16" s="149"/>
      <c r="AC16" s="149"/>
      <c r="AD16" s="149"/>
      <c r="AE16" s="149"/>
      <c r="AF16" s="149"/>
      <c r="AG16" s="149"/>
      <c r="AH16" s="149"/>
      <c r="AI16" s="149"/>
      <c r="AJ16" s="149"/>
      <c r="AK16" s="149"/>
      <c r="AL16" s="149"/>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0" t="s">
        <v>9</v>
      </c>
      <c r="G18" s="190" t="s">
        <v>24</v>
      </c>
      <c r="H18" s="17"/>
      <c r="I18" s="190" t="s">
        <v>13</v>
      </c>
      <c r="J18" s="190" t="s">
        <v>25</v>
      </c>
      <c r="K18" s="200"/>
      <c r="L18" s="200"/>
      <c r="M18" s="200"/>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1">
        <f>IF(AND(B5&gt;0,C5&gt;0,D5&gt;0),MIN(((C5-B5)/(D5-B5))*100,((D5-C5)/(D5-B5))*100),"")</f>
        <v>33.333333333333329</v>
      </c>
      <c r="G19" s="22" t="str">
        <f>IF(AND(B5&gt;0,C5&gt;0,D5&gt;0),IF((C5-B5)&gt;(D5-C5),"L",IF((C5-B5)=(D5-C5),"EQ","R")),"")</f>
        <v>R</v>
      </c>
      <c r="H19" s="17"/>
      <c r="I19" s="22">
        <f>IF(F19="","",MATCH(H10,Skew!$A$3:$A$17,0))</f>
        <v>3</v>
      </c>
      <c r="J19" s="22">
        <f>IF(AND(B5&gt;0,C5&gt;0,D5&gt;0),B5+((D5-B5)/2),"")</f>
        <v>150</v>
      </c>
      <c r="K19" s="201"/>
      <c r="L19" s="201"/>
      <c r="M19" s="201"/>
      <c r="N19" s="152"/>
      <c r="O19" s="152" t="s">
        <v>105</v>
      </c>
      <c r="P19" s="24">
        <f>IF(OR(F19="",N13=""),"",MATCH(N13,Confidence!$A$3:$A$12,0))</f>
        <v>6</v>
      </c>
      <c r="Q19" s="27">
        <f>IF(OR(F19="",N13=""),"",INDEX(Alpha_Chart,I19,P19))</f>
        <v>2.5</v>
      </c>
      <c r="R19" s="27">
        <f>IF(OR(F19="",N13=""),"",INDEX(Beta_Chart,I19,P19))</f>
        <v>4</v>
      </c>
      <c r="S19" s="157">
        <f>IF(OR(F19="",N13=""),"",IF(G19="R",((D5-B5)*(INDEX(Mean_Ratios,I19,P19)))+B5,((D5-B5)*(1-INDEX(Mean_Ratios,I19,P19)))+B5))</f>
        <v>129.22800000000001</v>
      </c>
      <c r="T19" s="157">
        <f>IF(OR(F19="",N13=""),"",(D5-B5)*INDEX(Standard_Deviation_Ratios,I19,P19))</f>
        <v>31.968</v>
      </c>
      <c r="U19" s="17"/>
      <c r="V19" s="154" t="s">
        <v>860</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49"/>
      <c r="B21" s="149"/>
      <c r="C21" s="149"/>
      <c r="D21" s="149"/>
      <c r="E21" s="149"/>
      <c r="F21" s="149"/>
      <c r="G21" s="150"/>
      <c r="H21" s="149"/>
      <c r="I21" s="149"/>
      <c r="J21" s="149"/>
      <c r="K21" s="149"/>
      <c r="L21" s="149"/>
      <c r="M21" s="149"/>
      <c r="N21" s="149"/>
      <c r="O21" s="149"/>
      <c r="P21" s="149"/>
      <c r="Q21" s="149"/>
      <c r="R21" s="149"/>
      <c r="S21" s="149"/>
      <c r="T21" s="155" t="s">
        <v>116</v>
      </c>
      <c r="U21" s="17"/>
      <c r="V21" s="342" t="s">
        <v>77</v>
      </c>
      <c r="W21" s="343"/>
      <c r="X21" s="156" t="s">
        <v>106</v>
      </c>
      <c r="Y21" s="149"/>
      <c r="Z21" s="149"/>
      <c r="AA21" s="149"/>
      <c r="AB21" s="149"/>
      <c r="AC21" s="149"/>
      <c r="AD21" s="149"/>
      <c r="AE21" s="149"/>
      <c r="AF21" s="149"/>
      <c r="AG21" s="149"/>
      <c r="AH21" s="149"/>
      <c r="AI21" s="149"/>
      <c r="AJ21" s="149"/>
      <c r="AK21" s="149"/>
      <c r="AL21" s="149"/>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345" t="s">
        <v>15</v>
      </c>
      <c r="W23" s="345" t="s">
        <v>94</v>
      </c>
      <c r="X23" s="192" t="s">
        <v>114</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345"/>
      <c r="W24" s="345"/>
      <c r="X24" s="192" t="s">
        <v>861</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3" t="s">
        <v>107</v>
      </c>
      <c r="U25" s="87"/>
      <c r="V25" s="168">
        <v>150</v>
      </c>
      <c r="W25" s="216">
        <f>IF(AND(B5&gt;0,C5&gt;0,D5&gt;0,Q19&gt;0,R19&gt;0,V25&gt;0,NOT(N13="")),ABS(VLOOKUP($V$21,VLookups!$A$30:$B$31,2,FALSE)-_xlfn.BETA.DIST(V25,IF(G19="L",R19,Q19),IF(G19="L",Q19,R19),TRUE,B5,D5)),"")</f>
        <v>0.73610920775865196</v>
      </c>
      <c r="X25" s="194" t="s">
        <v>117</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4" t="s">
        <v>862</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0"/>
      <c r="B28" s="149"/>
      <c r="C28" s="149"/>
      <c r="D28" s="149"/>
      <c r="E28" s="149"/>
      <c r="F28" s="149"/>
      <c r="G28" s="150"/>
      <c r="H28" s="149"/>
      <c r="I28" s="149"/>
      <c r="J28" s="149"/>
      <c r="K28" s="149"/>
      <c r="L28" s="149"/>
      <c r="M28" s="149"/>
      <c r="N28" s="149"/>
      <c r="O28" s="149"/>
      <c r="P28" s="150"/>
      <c r="Q28" s="149"/>
      <c r="R28" s="149"/>
      <c r="S28" s="149"/>
      <c r="T28" s="149"/>
      <c r="U28" s="149"/>
      <c r="V28" s="149"/>
      <c r="W28" s="149"/>
      <c r="X28" s="344" t="str">
        <f>VLOOKUP(V21,VLookups!A30:C31,3,FALSE)</f>
        <v>Show the likelihood that the SPERT estimates will be EQUAL TO or GREATER THAN an uncertainty</v>
      </c>
      <c r="Y28" s="344"/>
      <c r="Z28" s="344"/>
      <c r="AA28" s="344"/>
      <c r="AB28" s="344"/>
      <c r="AC28" s="344"/>
      <c r="AD28" s="344"/>
      <c r="AE28" s="344"/>
      <c r="AF28" s="344"/>
      <c r="AG28" s="344"/>
      <c r="AH28" s="344"/>
      <c r="AI28" s="344"/>
      <c r="AJ28" s="149"/>
      <c r="AK28" s="149"/>
      <c r="AL28" s="149"/>
    </row>
    <row r="29" spans="1:38" ht="15.75" x14ac:dyDescent="0.25">
      <c r="A29" s="150"/>
      <c r="B29" s="149"/>
      <c r="C29" s="149"/>
      <c r="D29" s="149"/>
      <c r="E29" s="149"/>
      <c r="F29" s="149"/>
      <c r="G29" s="150"/>
      <c r="H29" s="149"/>
      <c r="I29" s="149"/>
      <c r="J29" s="149"/>
      <c r="K29" s="149"/>
      <c r="L29" s="149"/>
      <c r="M29" s="149"/>
      <c r="N29" s="149"/>
      <c r="O29" s="149"/>
      <c r="P29" s="150"/>
      <c r="Q29" s="149"/>
      <c r="R29" s="149"/>
      <c r="S29" s="149"/>
      <c r="T29" s="149"/>
      <c r="U29" s="149"/>
      <c r="V29" s="149"/>
      <c r="W29" s="195" t="s">
        <v>108</v>
      </c>
      <c r="X29" s="346" t="s">
        <v>138</v>
      </c>
      <c r="Y29" s="346"/>
      <c r="Z29" s="346"/>
      <c r="AA29" s="346"/>
      <c r="AB29" s="346"/>
      <c r="AC29" s="346"/>
      <c r="AD29" s="346"/>
      <c r="AE29" s="346"/>
      <c r="AF29" s="346"/>
      <c r="AG29" s="346"/>
      <c r="AH29" s="346"/>
      <c r="AI29" s="346"/>
      <c r="AJ29" s="149"/>
      <c r="AK29" s="149"/>
      <c r="AL29" s="149"/>
    </row>
    <row r="30" spans="1:38" x14ac:dyDescent="0.25">
      <c r="A30" s="150"/>
      <c r="B30" s="149"/>
      <c r="C30" s="149"/>
      <c r="D30" s="149"/>
      <c r="E30" s="149"/>
      <c r="F30" s="149"/>
      <c r="G30" s="150"/>
      <c r="H30" s="149"/>
      <c r="I30" s="149"/>
      <c r="J30" s="149"/>
      <c r="K30" s="149"/>
      <c r="L30" s="149"/>
      <c r="M30" s="149"/>
      <c r="N30" s="149"/>
      <c r="O30" s="149"/>
      <c r="P30" s="150"/>
      <c r="Q30" s="149"/>
      <c r="R30" s="149"/>
      <c r="S30" s="149"/>
      <c r="T30" s="149"/>
      <c r="U30" s="149"/>
      <c r="V30" s="149"/>
      <c r="W30" s="195" t="s">
        <v>115</v>
      </c>
      <c r="X30" s="102">
        <v>0.05</v>
      </c>
      <c r="Y30" s="102">
        <v>0.95</v>
      </c>
      <c r="Z30" s="102">
        <v>0.1</v>
      </c>
      <c r="AA30" s="102">
        <v>0.2</v>
      </c>
      <c r="AB30" s="102">
        <v>0.3</v>
      </c>
      <c r="AC30" s="102">
        <v>0.4</v>
      </c>
      <c r="AD30" s="102">
        <v>0.5</v>
      </c>
      <c r="AE30" s="102">
        <v>0.6</v>
      </c>
      <c r="AF30" s="102">
        <v>0.7</v>
      </c>
      <c r="AG30" s="102">
        <v>0.8</v>
      </c>
      <c r="AH30" s="102">
        <v>0.9</v>
      </c>
      <c r="AI30" s="102">
        <v>0.99</v>
      </c>
      <c r="AJ30" s="149"/>
      <c r="AK30" s="149"/>
      <c r="AL30" s="149"/>
    </row>
    <row r="31" spans="1:38" ht="20.100000000000001" customHeight="1" x14ac:dyDescent="0.25">
      <c r="A31" s="150"/>
      <c r="B31" s="149"/>
      <c r="C31" s="149"/>
      <c r="D31" s="149"/>
      <c r="E31" s="149"/>
      <c r="F31" s="149"/>
      <c r="G31" s="150"/>
      <c r="H31" s="149"/>
      <c r="I31" s="149"/>
      <c r="J31" s="149"/>
      <c r="K31" s="149"/>
      <c r="L31" s="149"/>
      <c r="M31" s="149"/>
      <c r="N31" s="149"/>
      <c r="O31" s="149"/>
      <c r="P31" s="150"/>
      <c r="Q31" s="149"/>
      <c r="R31" s="149"/>
      <c r="S31" s="149"/>
      <c r="T31" s="149"/>
      <c r="U31" s="149"/>
      <c r="V31" s="149"/>
      <c r="W31" s="155" t="s">
        <v>109</v>
      </c>
      <c r="X31" s="164">
        <f>IF(OR($Q19="",$R19=""),"",_xlfn.BETA.INV(ABS(VLOOKUP($V$21,VLookups!$A$30:$B$31,2,FALSE)-X$30),IF($G19="L",$R19,$Q19),IF($G19="L",$Q19,$R19),$B5,$D5))</f>
        <v>80.667535547575412</v>
      </c>
      <c r="Y31" s="165">
        <f>IF(OR($Q19="",$R19=""),"",_xlfn.BETA.INV(ABS(VLOOKUP($V$21,VLookups!$A$30:$B$31,2,FALSE)-Y$30),IF($G19="L",$R19,$Q19),IF($G19="L",$Q19,$R19),$B5,$D5))</f>
        <v>185.53190115519183</v>
      </c>
      <c r="Z31" s="164">
        <f>IF(OR($Q19="",$R19=""),"",_xlfn.BETA.INV(ABS(VLOOKUP($V$21,VLookups!$A$30:$B$31,2,FALSE)-Z$30),IF($G19="L",$R19,$Q19),IF($G19="L",$Q19,$R19),$B5,$D5))</f>
        <v>88.37844998607369</v>
      </c>
      <c r="AA31" s="165">
        <f>IF(OR($Q19="",$R19=""),"",_xlfn.BETA.INV(ABS(VLOOKUP($V$21,VLookups!$A$30:$B$31,2,FALSE)-AA$30),IF($G19="L",$R19,$Q19),IF($G19="L",$Q19,$R19),$B5,$D5))</f>
        <v>99.793778379062246</v>
      </c>
      <c r="AB31" s="164">
        <f>IF(OR($Q19="",$R19=""),"",_xlfn.BETA.INV(ABS(VLOOKUP($V$21,VLookups!$A$30:$B$31,2,FALSE)-AB$30),IF($G19="L",$R19,$Q19),IF($G19="L",$Q19,$R19),$B5,$D5))</f>
        <v>109.32616444218004</v>
      </c>
      <c r="AC31" s="165">
        <f>IF(OR($Q19="",$R19=""),"",_xlfn.BETA.INV(ABS(VLOOKUP($V$21,VLookups!$A$30:$B$31,2,FALSE)-AC$30),IF($G19="L",$R19,$Q19),IF($G19="L",$Q19,$R19),$B5,$D5))</f>
        <v>118.20309786864193</v>
      </c>
      <c r="AD31" s="164">
        <f>IF(OR($Q19="",$R19=""),"",_xlfn.BETA.INV(ABS(VLOOKUP($V$21,VLookups!$A$30:$B$31,2,FALSE)-AD$30),IF($G19="L",$R19,$Q19),IF($G19="L",$Q19,$R19),$B5,$D5))</f>
        <v>126.98383761016913</v>
      </c>
      <c r="AE31" s="165">
        <f>IF(OR($Q19="",$R19=""),"",_xlfn.BETA.INV(ABS(VLOOKUP($V$21,VLookups!$A$30:$B$31,2,FALSE)-AE$30),IF($G19="L",$R19,$Q19),IF($G19="L",$Q19,$R19),$B5,$D5))</f>
        <v>136.09750901724996</v>
      </c>
      <c r="AF31" s="164">
        <f>IF(OR($Q19="",$R19=""),"",_xlfn.BETA.INV(ABS(VLOOKUP($V$21,VLookups!$A$30:$B$31,2,FALSE)-AF$30),IF($G19="L",$R19,$Q19),IF($G19="L",$Q19,$R19),$B5,$D5))</f>
        <v>146.05215784544049</v>
      </c>
      <c r="AG31" s="165">
        <f>IF(OR($Q19="",$R19=""),"",_xlfn.BETA.INV(ABS(VLOOKUP($V$21,VLookups!$A$30:$B$31,2,FALSE)-AG$30),IF($G19="L",$R19,$Q19),IF($G19="L",$Q19,$R19),$B5,$D5))</f>
        <v>157.72555006081433</v>
      </c>
      <c r="AH31" s="164">
        <f>IF(OR($Q19="",$R19=""),"",_xlfn.BETA.INV(ABS(VLOOKUP($V$21,VLookups!$A$30:$B$31,2,FALSE)-AH$30),IF($G19="L",$R19,$Q19),IF($G19="L",$Q19,$R19),$B5,$D5))</f>
        <v>173.43267451739814</v>
      </c>
      <c r="AI31" s="165">
        <f>IF(OR($Q19="",$R19=""),"",_xlfn.BETA.INV(ABS(VLOOKUP($V$21,VLookups!$A$30:$B$31,2,FALSE)-AI$30),IF($G19="L",$R19,$Q19),IF($G19="L",$Q19,$R19),$B5,$D5))</f>
        <v>205.01383420511974</v>
      </c>
      <c r="AJ31" s="149"/>
      <c r="AK31" s="149"/>
      <c r="AL31" s="149"/>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6" t="s">
        <v>110</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338" t="s">
        <v>83</v>
      </c>
      <c r="C34" s="339"/>
      <c r="D34" s="340"/>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8" customFormat="1" ht="20.100000000000001" customHeight="1" x14ac:dyDescent="0.25">
      <c r="A36" s="197" t="s">
        <v>122</v>
      </c>
      <c r="B36" s="198"/>
      <c r="C36" s="198"/>
      <c r="D36" s="198"/>
      <c r="E36" s="198"/>
      <c r="F36" s="198"/>
      <c r="G36" s="199"/>
      <c r="H36" s="198"/>
      <c r="I36" s="198"/>
      <c r="J36" s="198"/>
      <c r="K36" s="198"/>
      <c r="L36" s="198"/>
      <c r="M36" s="198"/>
      <c r="N36" s="198"/>
      <c r="O36" s="198"/>
      <c r="P36" s="199"/>
      <c r="Q36" s="198"/>
      <c r="R36" s="198"/>
      <c r="S36" s="198"/>
      <c r="T36" s="198"/>
      <c r="U36" s="198"/>
      <c r="V36" s="198"/>
      <c r="W36" s="198"/>
      <c r="X36" s="198"/>
      <c r="Y36" s="198"/>
      <c r="Z36" s="198"/>
      <c r="AA36" s="198"/>
      <c r="AB36" s="198"/>
      <c r="AC36" s="198"/>
      <c r="AD36" s="198"/>
      <c r="AE36" s="198"/>
      <c r="AF36" s="198"/>
      <c r="AG36" s="198"/>
      <c r="AH36" s="198"/>
      <c r="AI36" s="198"/>
      <c r="AJ36" s="198"/>
      <c r="AK36" s="198"/>
      <c r="AL36" s="198"/>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6" t="s">
        <v>123</v>
      </c>
      <c r="B38" s="162"/>
      <c r="C38" s="162"/>
      <c r="D38" s="162"/>
      <c r="E38" s="162"/>
      <c r="F38" s="162"/>
      <c r="G38" s="163"/>
      <c r="H38" s="162"/>
      <c r="I38" s="162"/>
      <c r="J38" s="162"/>
      <c r="K38" s="162"/>
      <c r="L38" s="162"/>
      <c r="M38" s="162"/>
      <c r="N38" s="162"/>
      <c r="O38" s="162"/>
      <c r="P38" s="163"/>
      <c r="Q38" s="162"/>
      <c r="R38" s="162"/>
      <c r="S38" s="162"/>
      <c r="T38" s="162"/>
      <c r="U38" s="162"/>
      <c r="V38" s="162"/>
      <c r="W38" s="162"/>
      <c r="X38" s="162"/>
      <c r="Y38" s="162"/>
      <c r="Z38" s="162"/>
      <c r="AA38" s="162"/>
      <c r="AB38" s="162"/>
      <c r="AC38" s="162"/>
      <c r="AD38" s="162"/>
      <c r="AE38" s="162"/>
      <c r="AF38" s="162"/>
      <c r="AG38" s="162"/>
      <c r="AH38" s="162"/>
      <c r="AI38" s="162"/>
      <c r="AJ38" s="162"/>
      <c r="AK38" s="162"/>
      <c r="AL38" s="162"/>
    </row>
    <row r="39" spans="1:38" ht="15" customHeight="1" x14ac:dyDescent="0.25">
      <c r="A39" s="166"/>
      <c r="B39" s="101">
        <v>-0.5</v>
      </c>
      <c r="C39" s="113" t="s">
        <v>85</v>
      </c>
      <c r="D39" s="117">
        <v>1</v>
      </c>
      <c r="E39" s="162"/>
      <c r="F39" s="162"/>
      <c r="G39" s="163"/>
      <c r="H39" s="162"/>
      <c r="I39" s="162"/>
      <c r="J39" s="162"/>
      <c r="K39" s="162"/>
      <c r="L39" s="162"/>
      <c r="M39" s="162"/>
      <c r="N39" s="162"/>
      <c r="O39" s="162"/>
      <c r="P39" s="163"/>
      <c r="Q39" s="162"/>
      <c r="R39" s="162"/>
      <c r="S39" s="162"/>
      <c r="T39" s="162"/>
      <c r="U39" s="162"/>
      <c r="V39" s="162"/>
      <c r="W39" s="162"/>
      <c r="X39" s="162"/>
      <c r="Y39" s="162"/>
      <c r="Z39" s="162"/>
      <c r="AA39" s="162"/>
      <c r="AB39" s="162"/>
      <c r="AC39" s="162"/>
      <c r="AD39" s="162"/>
      <c r="AE39" s="162"/>
      <c r="AF39" s="162"/>
      <c r="AG39" s="162"/>
      <c r="AH39" s="162"/>
      <c r="AI39" s="162"/>
      <c r="AJ39" s="162"/>
      <c r="AK39" s="162"/>
      <c r="AL39" s="162"/>
    </row>
    <row r="40" spans="1:38" ht="15" customHeight="1" x14ac:dyDescent="0.25">
      <c r="A40" s="166"/>
      <c r="B40" s="84" t="s">
        <v>30</v>
      </c>
      <c r="C40" s="84" t="s">
        <v>19</v>
      </c>
      <c r="D40" s="84" t="s">
        <v>31</v>
      </c>
      <c r="E40" s="162"/>
      <c r="F40" s="162"/>
      <c r="G40" s="163"/>
      <c r="H40" s="162"/>
      <c r="I40" s="162"/>
      <c r="J40" s="162"/>
      <c r="K40" s="162"/>
      <c r="L40" s="162"/>
      <c r="M40" s="162"/>
      <c r="N40" s="162"/>
      <c r="O40" s="162"/>
      <c r="P40" s="163"/>
      <c r="Q40" s="162"/>
      <c r="R40" s="162"/>
      <c r="S40" s="162"/>
      <c r="T40" s="162"/>
      <c r="U40" s="162"/>
      <c r="V40" s="162"/>
      <c r="W40" s="162"/>
      <c r="X40" s="162"/>
      <c r="Y40" s="162"/>
      <c r="Z40" s="162"/>
      <c r="AA40" s="162"/>
      <c r="AB40" s="162"/>
      <c r="AC40" s="162"/>
      <c r="AD40" s="162"/>
      <c r="AE40" s="162"/>
      <c r="AF40" s="162"/>
      <c r="AG40" s="162"/>
      <c r="AH40" s="162"/>
      <c r="AI40" s="162"/>
      <c r="AJ40" s="162"/>
      <c r="AK40" s="162"/>
      <c r="AL40" s="162"/>
    </row>
    <row r="41" spans="1:38" ht="15" customHeight="1" x14ac:dyDescent="0.25">
      <c r="A41" s="166"/>
      <c r="B41" s="109">
        <f>IF(C41&gt;0,C41*(1+$B$39),"")</f>
        <v>60</v>
      </c>
      <c r="C41" s="167">
        <v>120</v>
      </c>
      <c r="D41" s="109">
        <f>IF(C41&gt;0,C41*(1+$D$39),"")</f>
        <v>240</v>
      </c>
      <c r="E41" s="162"/>
      <c r="F41" s="162"/>
      <c r="G41" s="163"/>
      <c r="H41" s="162"/>
      <c r="I41" s="162"/>
      <c r="J41" s="162"/>
      <c r="K41" s="162"/>
      <c r="L41" s="162"/>
      <c r="M41" s="162"/>
      <c r="N41" s="162"/>
      <c r="O41" s="162"/>
      <c r="P41" s="163"/>
      <c r="Q41" s="162"/>
      <c r="R41" s="162"/>
      <c r="S41" s="162"/>
      <c r="T41" s="162"/>
      <c r="U41" s="162"/>
      <c r="V41" s="162"/>
      <c r="W41" s="162"/>
      <c r="X41" s="162"/>
      <c r="Y41" s="162"/>
      <c r="Z41" s="162"/>
      <c r="AA41" s="162"/>
      <c r="AB41" s="162"/>
      <c r="AC41" s="162"/>
      <c r="AD41" s="162"/>
      <c r="AE41" s="162"/>
      <c r="AF41" s="162"/>
      <c r="AG41" s="162"/>
      <c r="AH41" s="162"/>
      <c r="AI41" s="162"/>
      <c r="AJ41" s="162"/>
      <c r="AK41" s="162"/>
      <c r="AL41" s="162"/>
    </row>
    <row r="42" spans="1:38" x14ac:dyDescent="0.25">
      <c r="A42" s="161" t="s">
        <v>111</v>
      </c>
      <c r="B42" s="159"/>
      <c r="C42" s="159"/>
      <c r="D42" s="159"/>
      <c r="E42" s="160"/>
      <c r="F42" s="160"/>
      <c r="G42" s="159"/>
      <c r="H42" s="160"/>
      <c r="I42" s="17"/>
      <c r="J42" s="17"/>
      <c r="K42" s="17"/>
      <c r="L42" s="17"/>
      <c r="M42" s="17"/>
      <c r="N42" s="162"/>
      <c r="O42" s="162"/>
      <c r="P42" s="163"/>
      <c r="Q42" s="162"/>
      <c r="R42" s="162"/>
      <c r="S42" s="162"/>
      <c r="T42" s="162"/>
      <c r="U42" s="162"/>
      <c r="V42" s="162"/>
      <c r="W42" s="162"/>
      <c r="X42" s="162"/>
      <c r="Y42" s="162"/>
      <c r="Z42" s="162"/>
      <c r="AA42" s="162"/>
      <c r="AB42" s="162"/>
      <c r="AC42" s="162"/>
      <c r="AD42" s="162"/>
      <c r="AE42" s="162"/>
      <c r="AF42" s="162"/>
      <c r="AG42" s="162"/>
      <c r="AH42" s="162"/>
      <c r="AI42" s="162"/>
      <c r="AJ42" s="162"/>
      <c r="AK42" s="162"/>
      <c r="AL42" s="162"/>
    </row>
    <row r="43" spans="1:38" x14ac:dyDescent="0.25">
      <c r="A43" s="161" t="s">
        <v>112</v>
      </c>
      <c r="B43" s="159"/>
      <c r="C43" s="159"/>
      <c r="D43" s="159"/>
      <c r="E43" s="160"/>
      <c r="F43" s="160"/>
      <c r="G43" s="159"/>
      <c r="H43" s="160"/>
      <c r="I43" s="17"/>
      <c r="J43" s="17"/>
      <c r="K43" s="17"/>
      <c r="L43" s="17"/>
      <c r="M43" s="17"/>
      <c r="N43" s="162"/>
      <c r="O43" s="162"/>
      <c r="P43" s="163"/>
      <c r="Q43" s="162"/>
      <c r="R43" s="162"/>
      <c r="S43" s="162"/>
      <c r="T43" s="162"/>
      <c r="U43" s="162"/>
      <c r="V43" s="162"/>
      <c r="W43" s="162"/>
      <c r="X43" s="162"/>
      <c r="Y43" s="162"/>
      <c r="Z43" s="162"/>
      <c r="AA43" s="162"/>
      <c r="AB43" s="162"/>
      <c r="AC43" s="162"/>
      <c r="AD43" s="162"/>
      <c r="AE43" s="162"/>
      <c r="AF43" s="162"/>
      <c r="AG43" s="162"/>
      <c r="AH43" s="162"/>
      <c r="AI43" s="162"/>
      <c r="AJ43" s="162"/>
      <c r="AK43" s="162"/>
      <c r="AL43" s="162"/>
    </row>
    <row r="44" spans="1:38" x14ac:dyDescent="0.25">
      <c r="A44" s="161" t="s">
        <v>113</v>
      </c>
      <c r="B44" s="159"/>
      <c r="C44" s="159"/>
      <c r="D44" s="159"/>
      <c r="E44" s="160"/>
      <c r="F44" s="160"/>
      <c r="G44" s="159"/>
      <c r="H44" s="160"/>
      <c r="I44" s="17"/>
      <c r="J44" s="17"/>
      <c r="K44" s="17"/>
      <c r="L44" s="17"/>
      <c r="M44" s="17"/>
      <c r="N44" s="162"/>
      <c r="O44" s="162"/>
      <c r="P44" s="163"/>
      <c r="Q44" s="162"/>
      <c r="R44" s="162"/>
      <c r="S44" s="162"/>
      <c r="T44" s="162"/>
      <c r="U44" s="162"/>
      <c r="V44" s="162"/>
      <c r="W44" s="162"/>
      <c r="X44" s="162"/>
      <c r="Y44" s="162"/>
      <c r="Z44" s="162"/>
      <c r="AA44" s="162"/>
      <c r="AB44" s="162"/>
      <c r="AC44" s="162"/>
      <c r="AD44" s="162"/>
      <c r="AE44" s="162"/>
      <c r="AF44" s="162"/>
      <c r="AG44" s="162"/>
      <c r="AH44" s="162"/>
      <c r="AI44" s="162"/>
      <c r="AJ44" s="162"/>
      <c r="AK44" s="162"/>
      <c r="AL44" s="162"/>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Log'!$B$3," – © 2015-",YEAR('Change Log'!$A$3),", William W. Davis, MSPM, PMP")</f>
        <v>Version 3.0.t – © 2015-2020,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350" t="s">
        <v>131</v>
      </c>
      <c r="C47" s="350"/>
      <c r="D47" s="350"/>
      <c r="E47" s="350"/>
      <c r="F47" s="350"/>
      <c r="G47" s="350"/>
      <c r="H47" s="350"/>
      <c r="I47" s="350"/>
      <c r="J47" s="350"/>
      <c r="K47" s="350"/>
      <c r="L47" s="350"/>
      <c r="M47" s="350"/>
      <c r="N47" s="350"/>
      <c r="O47" s="174"/>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350" t="s">
        <v>130</v>
      </c>
      <c r="C48" s="350"/>
      <c r="D48" s="350"/>
      <c r="E48" s="350"/>
      <c r="F48" s="350"/>
      <c r="G48" s="350"/>
      <c r="H48" s="350"/>
      <c r="I48" s="350"/>
      <c r="J48" s="350"/>
      <c r="K48" s="350"/>
      <c r="L48" s="350"/>
      <c r="M48" s="350"/>
      <c r="N48" s="350"/>
      <c r="O48" s="174"/>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350" t="s">
        <v>90</v>
      </c>
      <c r="C49" s="350"/>
      <c r="D49" s="350"/>
      <c r="E49" s="350"/>
      <c r="F49" s="350"/>
      <c r="G49" s="350"/>
      <c r="H49" s="350"/>
      <c r="I49" s="350"/>
      <c r="J49" s="350"/>
      <c r="K49" s="350"/>
      <c r="L49" s="350"/>
      <c r="M49" s="350"/>
      <c r="N49" s="350"/>
      <c r="O49" s="174"/>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350" t="s">
        <v>143</v>
      </c>
      <c r="C50" s="350"/>
      <c r="D50" s="350"/>
      <c r="E50" s="350"/>
      <c r="F50" s="350"/>
      <c r="G50" s="350"/>
      <c r="H50" s="350"/>
      <c r="I50" s="350"/>
      <c r="J50" s="350"/>
      <c r="K50" s="350"/>
      <c r="L50" s="350"/>
      <c r="M50" s="350"/>
      <c r="N50" s="350"/>
      <c r="O50" s="174"/>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350" t="s">
        <v>749</v>
      </c>
      <c r="C51" s="350"/>
      <c r="D51" s="350"/>
      <c r="E51" s="350"/>
      <c r="F51" s="350"/>
      <c r="G51" s="350"/>
      <c r="H51" s="350"/>
      <c r="I51" s="350"/>
      <c r="J51" s="350"/>
      <c r="K51" s="350"/>
      <c r="L51" s="350"/>
      <c r="M51" s="350"/>
      <c r="N51" s="350"/>
      <c r="O51" s="174"/>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4" t="s">
        <v>144</v>
      </c>
      <c r="C52" s="130"/>
      <c r="D52" s="130"/>
      <c r="E52" s="130"/>
      <c r="F52" s="130"/>
      <c r="G52" s="130"/>
      <c r="H52" s="130"/>
      <c r="I52" s="130"/>
      <c r="J52" s="130"/>
      <c r="K52" s="174"/>
      <c r="L52" s="174"/>
      <c r="M52" s="174"/>
      <c r="N52" s="130"/>
      <c r="O52" s="174"/>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4"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4" t="s">
        <v>145</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4" t="s">
        <v>146</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4" t="s">
        <v>684</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4" t="s">
        <v>685</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4"/>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4" t="s">
        <v>686</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4"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349" t="s">
        <v>719</v>
      </c>
      <c r="C61" s="349"/>
      <c r="D61" s="349"/>
      <c r="E61" s="349"/>
      <c r="F61" s="349"/>
      <c r="G61" s="349"/>
      <c r="H61" s="349"/>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4"/>
      <c r="B63" s="185" t="s">
        <v>665</v>
      </c>
      <c r="C63" s="186">
        <f>IF(AND(B5&gt;0,C5&gt;0,D5&gt;0),ABS(B5-D5)/100,"")</f>
        <v>1.8</v>
      </c>
      <c r="D63" s="187" t="s">
        <v>666</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4"/>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4"/>
      <c r="B65" s="188">
        <f>IF(ISNONTEXT($C$63),B5,"")</f>
        <v>60</v>
      </c>
      <c r="C65" s="203">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4"/>
      <c r="B66" s="188">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4"/>
      <c r="B67" s="188">
        <f t="shared" ref="B67:B130" si="0">IF(ISNONTEXT($C$63),B66+$C$63,"")</f>
        <v>63.599999999999994</v>
      </c>
      <c r="C67" s="69">
        <f t="shared" ref="C67:C130" si="1">IF($G$19="R",_xlfn.BETA.DIST(B67,$Q$19,$R$19,FALSE,$B$5,$D$5),_xlfn.BETA.DIST(B67,$R$19,$Q$19,FALSE,$B$5,$D$5))</f>
        <v>5.3380510324048587E-4</v>
      </c>
    </row>
    <row r="68" spans="1:38" hidden="1" x14ac:dyDescent="0.25">
      <c r="A68" s="184"/>
      <c r="B68" s="188">
        <f t="shared" si="0"/>
        <v>65.399999999999991</v>
      </c>
      <c r="C68" s="69">
        <f t="shared" si="1"/>
        <v>9.509475977782472E-4</v>
      </c>
    </row>
    <row r="69" spans="1:38" hidden="1" x14ac:dyDescent="0.25">
      <c r="A69" s="184"/>
      <c r="B69" s="188">
        <f t="shared" si="0"/>
        <v>67.199999999999989</v>
      </c>
      <c r="C69" s="69">
        <f t="shared" si="1"/>
        <v>1.4192639999999967E-3</v>
      </c>
    </row>
    <row r="70" spans="1:38" hidden="1" x14ac:dyDescent="0.25">
      <c r="A70" s="184"/>
      <c r="B70" s="188">
        <f t="shared" si="0"/>
        <v>68.999999999999986</v>
      </c>
      <c r="C70" s="69">
        <f t="shared" si="1"/>
        <v>1.9221413571625481E-3</v>
      </c>
    </row>
    <row r="71" spans="1:38" hidden="1" x14ac:dyDescent="0.25">
      <c r="A71" s="184"/>
      <c r="B71" s="188">
        <f t="shared" si="0"/>
        <v>70.799999999999983</v>
      </c>
      <c r="C71" s="69">
        <f t="shared" si="1"/>
        <v>2.4477662205629079E-3</v>
      </c>
    </row>
    <row r="72" spans="1:38" hidden="1" x14ac:dyDescent="0.25">
      <c r="A72" s="184"/>
      <c r="B72" s="188">
        <f t="shared" si="0"/>
        <v>72.59999999999998</v>
      </c>
      <c r="C72" s="69">
        <f t="shared" si="1"/>
        <v>2.9871388243808165E-3</v>
      </c>
    </row>
    <row r="73" spans="1:38" hidden="1" x14ac:dyDescent="0.25">
      <c r="A73"/>
      <c r="B73" s="188">
        <f t="shared" si="0"/>
        <v>74.399999999999977</v>
      </c>
      <c r="C73" s="69">
        <f t="shared" si="1"/>
        <v>3.5331165435501153E-3</v>
      </c>
    </row>
    <row r="74" spans="1:38" hidden="1" x14ac:dyDescent="0.25">
      <c r="A74"/>
      <c r="B74" s="188">
        <f t="shared" si="0"/>
        <v>76.199999999999974</v>
      </c>
      <c r="C74" s="69">
        <f t="shared" si="1"/>
        <v>4.0798804921874932E-3</v>
      </c>
    </row>
    <row r="75" spans="1:38" hidden="1" x14ac:dyDescent="0.25">
      <c r="A75"/>
      <c r="B75" s="188">
        <f t="shared" si="0"/>
        <v>77.999999999999972</v>
      </c>
      <c r="C75" s="69">
        <f t="shared" si="1"/>
        <v>4.6226076015164408E-3</v>
      </c>
    </row>
    <row r="76" spans="1:38" hidden="1" x14ac:dyDescent="0.25">
      <c r="A76"/>
      <c r="B76" s="188">
        <f t="shared" si="0"/>
        <v>79.799999999999969</v>
      </c>
      <c r="C76" s="69">
        <f t="shared" si="1"/>
        <v>5.1572543218014293E-3</v>
      </c>
    </row>
    <row r="77" spans="1:38" hidden="1" x14ac:dyDescent="0.25">
      <c r="A77"/>
      <c r="B77" s="188">
        <f t="shared" si="0"/>
        <v>81.599999999999966</v>
      </c>
      <c r="C77" s="69">
        <f t="shared" si="1"/>
        <v>5.6804061156899609E-3</v>
      </c>
    </row>
    <row r="78" spans="1:38" hidden="1" x14ac:dyDescent="0.25">
      <c r="A78"/>
      <c r="B78" s="188">
        <f t="shared" si="0"/>
        <v>83.399999999999963</v>
      </c>
      <c r="C78" s="69">
        <f t="shared" si="1"/>
        <v>6.1891682236416825E-3</v>
      </c>
    </row>
    <row r="79" spans="1:38" hidden="1" x14ac:dyDescent="0.25">
      <c r="A79"/>
      <c r="B79" s="188">
        <f t="shared" si="0"/>
        <v>85.19999999999996</v>
      </c>
      <c r="C79" s="69">
        <f t="shared" si="1"/>
        <v>6.6810836302198702E-3</v>
      </c>
    </row>
    <row r="80" spans="1:38" hidden="1" x14ac:dyDescent="0.25">
      <c r="A80"/>
      <c r="B80" s="188">
        <f t="shared" si="0"/>
        <v>86.999999999999957</v>
      </c>
      <c r="C80" s="69">
        <f t="shared" si="1"/>
        <v>7.1540696916680179E-3</v>
      </c>
    </row>
    <row r="81" spans="1:3" hidden="1" x14ac:dyDescent="0.25">
      <c r="A81"/>
      <c r="B81" s="188">
        <f t="shared" si="0"/>
        <v>88.799999999999955</v>
      </c>
      <c r="C81" s="69">
        <f t="shared" si="1"/>
        <v>7.6063679999999944E-3</v>
      </c>
    </row>
    <row r="82" spans="1:3" hidden="1" x14ac:dyDescent="0.25">
      <c r="A82"/>
      <c r="B82" s="188">
        <f t="shared" si="0"/>
        <v>90.599999999999952</v>
      </c>
      <c r="C82" s="69">
        <f t="shared" si="1"/>
        <v>8.036503903720708E-3</v>
      </c>
    </row>
    <row r="83" spans="1:3" hidden="1" x14ac:dyDescent="0.25">
      <c r="A83"/>
      <c r="B83" s="188">
        <f t="shared" si="0"/>
        <v>92.399999999999949</v>
      </c>
      <c r="C83" s="69">
        <f t="shared" si="1"/>
        <v>8.4432532452618746E-3</v>
      </c>
    </row>
    <row r="84" spans="1:3" hidden="1" x14ac:dyDescent="0.25">
      <c r="A84"/>
      <c r="B84" s="188">
        <f t="shared" si="0"/>
        <v>94.199999999999946</v>
      </c>
      <c r="C84" s="69">
        <f t="shared" si="1"/>
        <v>8.8256146054257571E-3</v>
      </c>
    </row>
    <row r="85" spans="1:3" hidden="1" x14ac:dyDescent="0.25">
      <c r="A85"/>
      <c r="B85" s="188">
        <f t="shared" si="0"/>
        <v>95.999999999999943</v>
      </c>
      <c r="C85" s="69">
        <f t="shared" si="1"/>
        <v>9.1827858275991305E-3</v>
      </c>
    </row>
    <row r="86" spans="1:3" hidden="1" x14ac:dyDescent="0.25">
      <c r="A86"/>
      <c r="B86" s="188">
        <f t="shared" si="0"/>
        <v>97.79999999999994</v>
      </c>
      <c r="C86" s="69">
        <f t="shared" si="1"/>
        <v>9.5141439220094801E-3</v>
      </c>
    </row>
    <row r="87" spans="1:3" hidden="1" x14ac:dyDescent="0.25">
      <c r="A87"/>
      <c r="B87" s="188">
        <f t="shared" si="0"/>
        <v>99.599999999999937</v>
      </c>
      <c r="C87" s="69">
        <f t="shared" si="1"/>
        <v>9.8192276779604203E-3</v>
      </c>
    </row>
    <row r="88" spans="1:3" hidden="1" x14ac:dyDescent="0.25">
      <c r="A88"/>
      <c r="B88" s="188">
        <f t="shared" si="0"/>
        <v>101.39999999999993</v>
      </c>
      <c r="C88" s="69">
        <f t="shared" si="1"/>
        <v>1.009772247361042E-2</v>
      </c>
    </row>
    <row r="89" spans="1:3" hidden="1" x14ac:dyDescent="0.25">
      <c r="A89"/>
      <c r="B89" s="188">
        <f t="shared" si="0"/>
        <v>103.19999999999993</v>
      </c>
      <c r="C89" s="69">
        <f t="shared" si="1"/>
        <v>1.0349446889781884E-2</v>
      </c>
    </row>
    <row r="90" spans="1:3" hidden="1" x14ac:dyDescent="0.25">
      <c r="A90"/>
      <c r="B90" s="188">
        <f t="shared" si="0"/>
        <v>104.99999999999993</v>
      </c>
      <c r="C90" s="69">
        <f t="shared" si="1"/>
        <v>1.0574340820312495E-2</v>
      </c>
    </row>
    <row r="91" spans="1:3" hidden="1" x14ac:dyDescent="0.25">
      <c r="A91"/>
      <c r="B91" s="188">
        <f t="shared" si="0"/>
        <v>106.79999999999993</v>
      </c>
      <c r="C91" s="69">
        <f t="shared" si="1"/>
        <v>1.0772454835726555E-2</v>
      </c>
    </row>
    <row r="92" spans="1:3" hidden="1" x14ac:dyDescent="0.25">
      <c r="A92"/>
      <c r="B92" s="188">
        <f t="shared" si="0"/>
        <v>108.59999999999992</v>
      </c>
      <c r="C92" s="69">
        <f t="shared" si="1"/>
        <v>1.0943940605684981E-2</v>
      </c>
    </row>
    <row r="93" spans="1:3" hidden="1" x14ac:dyDescent="0.25">
      <c r="A93"/>
      <c r="B93" s="188">
        <f t="shared" si="0"/>
        <v>110.39999999999992</v>
      </c>
      <c r="C93" s="69">
        <f t="shared" si="1"/>
        <v>1.108904222301782E-2</v>
      </c>
    </row>
    <row r="94" spans="1:3" hidden="1" x14ac:dyDescent="0.25">
      <c r="A94"/>
      <c r="B94" s="188">
        <f t="shared" si="0"/>
        <v>112.19999999999992</v>
      </c>
      <c r="C94" s="69">
        <f t="shared" si="1"/>
        <v>1.1208088301125903E-2</v>
      </c>
    </row>
    <row r="95" spans="1:3" hidden="1" x14ac:dyDescent="0.25">
      <c r="A95"/>
      <c r="B95" s="188">
        <f t="shared" si="0"/>
        <v>113.99999999999991</v>
      </c>
      <c r="C95" s="69">
        <f t="shared" si="1"/>
        <v>1.1301484739272614E-2</v>
      </c>
    </row>
    <row r="96" spans="1:3" hidden="1" x14ac:dyDescent="0.25">
      <c r="A96"/>
      <c r="B96" s="188">
        <f t="shared" si="0"/>
        <v>115.79999999999991</v>
      </c>
      <c r="C96" s="69">
        <f t="shared" si="1"/>
        <v>1.1369708068295655E-2</v>
      </c>
    </row>
    <row r="97" spans="1:3" hidden="1" x14ac:dyDescent="0.25">
      <c r="A97"/>
      <c r="B97" s="188">
        <f t="shared" si="0"/>
        <v>117.59999999999991</v>
      </c>
      <c r="C97" s="69">
        <f t="shared" si="1"/>
        <v>1.1413299303665161E-2</v>
      </c>
    </row>
    <row r="98" spans="1:3" hidden="1" x14ac:dyDescent="0.25">
      <c r="A98"/>
      <c r="B98" s="188">
        <f t="shared" si="0"/>
        <v>119.39999999999991</v>
      </c>
      <c r="C98" s="69">
        <f t="shared" si="1"/>
        <v>1.1432858244420531E-2</v>
      </c>
    </row>
    <row r="99" spans="1:3" hidden="1" x14ac:dyDescent="0.25">
      <c r="A99"/>
      <c r="B99" s="188">
        <f t="shared" si="0"/>
        <v>121.1999999999999</v>
      </c>
      <c r="C99" s="69">
        <f t="shared" si="1"/>
        <v>1.1429038165949078E-2</v>
      </c>
    </row>
    <row r="100" spans="1:3" hidden="1" x14ac:dyDescent="0.25">
      <c r="A100"/>
      <c r="B100" s="188">
        <f t="shared" si="0"/>
        <v>122.9999999999999</v>
      </c>
      <c r="C100" s="69">
        <f t="shared" si="1"/>
        <v>1.1402540862288828E-2</v>
      </c>
    </row>
    <row r="101" spans="1:3" hidden="1" x14ac:dyDescent="0.25">
      <c r="A101"/>
      <c r="B101" s="188">
        <f t="shared" si="0"/>
        <v>124.7999999999999</v>
      </c>
      <c r="C101" s="69">
        <f t="shared" si="1"/>
        <v>1.1354112000000008E-2</v>
      </c>
    </row>
    <row r="102" spans="1:3" hidden="1" x14ac:dyDescent="0.25">
      <c r="A102"/>
      <c r="B102" s="188">
        <f t="shared" si="0"/>
        <v>126.59999999999989</v>
      </c>
      <c r="C102" s="69">
        <f t="shared" si="1"/>
        <v>1.1284536750927098E-2</v>
      </c>
    </row>
    <row r="103" spans="1:3" hidden="1" x14ac:dyDescent="0.25">
      <c r="A103"/>
      <c r="B103" s="188">
        <f t="shared" si="0"/>
        <v>128.39999999999989</v>
      </c>
      <c r="C103" s="69">
        <f t="shared" si="1"/>
        <v>1.1194635675577618E-2</v>
      </c>
    </row>
    <row r="104" spans="1:3" hidden="1" x14ac:dyDescent="0.25">
      <c r="A104"/>
      <c r="B104" s="188">
        <f t="shared" si="0"/>
        <v>130.1999999999999</v>
      </c>
      <c r="C104" s="69">
        <f t="shared" si="1"/>
        <v>1.1085260832540177E-2</v>
      </c>
    </row>
    <row r="105" spans="1:3" hidden="1" x14ac:dyDescent="0.25">
      <c r="A105"/>
      <c r="B105" s="188">
        <f t="shared" si="0"/>
        <v>131.99999999999991</v>
      </c>
      <c r="C105" s="69">
        <f t="shared" si="1"/>
        <v>1.0957292092483445E-2</v>
      </c>
    </row>
    <row r="106" spans="1:3" hidden="1" x14ac:dyDescent="0.25">
      <c r="A106"/>
      <c r="B106" s="188">
        <f t="shared" si="0"/>
        <v>133.79999999999993</v>
      </c>
      <c r="C106" s="69">
        <f t="shared" si="1"/>
        <v>1.0811633637923031E-2</v>
      </c>
    </row>
    <row r="107" spans="1:3" hidden="1" x14ac:dyDescent="0.25">
      <c r="A107"/>
      <c r="B107" s="188">
        <f t="shared" si="0"/>
        <v>135.59999999999994</v>
      </c>
      <c r="C107" s="69">
        <f t="shared" si="1"/>
        <v>1.0649210632197505E-2</v>
      </c>
    </row>
    <row r="108" spans="1:3" hidden="1" x14ac:dyDescent="0.25">
      <c r="A108"/>
      <c r="B108" s="188">
        <f t="shared" si="0"/>
        <v>137.39999999999995</v>
      </c>
      <c r="C108" s="69">
        <f t="shared" si="1"/>
        <v>1.0470966043024594E-2</v>
      </c>
    </row>
    <row r="109" spans="1:3" hidden="1" x14ac:dyDescent="0.25">
      <c r="A109"/>
      <c r="B109" s="188">
        <f t="shared" si="0"/>
        <v>139.19999999999996</v>
      </c>
      <c r="C109" s="69">
        <f t="shared" si="1"/>
        <v>1.0277857607667648E-2</v>
      </c>
    </row>
    <row r="110" spans="1:3" hidden="1" x14ac:dyDescent="0.25">
      <c r="A110"/>
      <c r="B110" s="188">
        <f t="shared" si="0"/>
        <v>140.99999999999997</v>
      </c>
      <c r="C110" s="69">
        <f t="shared" si="1"/>
        <v>1.0070854928174755E-2</v>
      </c>
    </row>
    <row r="111" spans="1:3" hidden="1" x14ac:dyDescent="0.25">
      <c r="A111"/>
      <c r="B111" s="188">
        <f t="shared" si="0"/>
        <v>142.79999999999998</v>
      </c>
      <c r="C111" s="69">
        <f t="shared" si="1"/>
        <v>9.8509366863941978E-3</v>
      </c>
    </row>
    <row r="112" spans="1:3" hidden="1" x14ac:dyDescent="0.25">
      <c r="A112"/>
      <c r="B112" s="188">
        <f t="shared" si="0"/>
        <v>144.6</v>
      </c>
      <c r="C112" s="69">
        <f t="shared" si="1"/>
        <v>9.6190879695494756E-3</v>
      </c>
    </row>
    <row r="113" spans="1:3" hidden="1" x14ac:dyDescent="0.25">
      <c r="A113"/>
      <c r="B113" s="188">
        <f t="shared" si="0"/>
        <v>146.4</v>
      </c>
      <c r="C113" s="69">
        <f t="shared" si="1"/>
        <v>9.3762976980998232E-3</v>
      </c>
    </row>
    <row r="114" spans="1:3" hidden="1" x14ac:dyDescent="0.25">
      <c r="A114"/>
      <c r="B114" s="188">
        <f t="shared" si="0"/>
        <v>148.20000000000002</v>
      </c>
      <c r="C114" s="69">
        <f t="shared" si="1"/>
        <v>9.1235561484375016E-3</v>
      </c>
    </row>
    <row r="115" spans="1:3" hidden="1" x14ac:dyDescent="0.25">
      <c r="A115"/>
      <c r="B115" s="188">
        <f t="shared" si="0"/>
        <v>150.00000000000003</v>
      </c>
      <c r="C115" s="69">
        <f t="shared" si="1"/>
        <v>8.8618525636985947E-3</v>
      </c>
    </row>
    <row r="116" spans="1:3" hidden="1" x14ac:dyDescent="0.25">
      <c r="A116"/>
      <c r="B116" s="188">
        <f t="shared" si="0"/>
        <v>151.80000000000004</v>
      </c>
      <c r="C116" s="69">
        <f t="shared" si="1"/>
        <v>8.5921728466034041E-3</v>
      </c>
    </row>
    <row r="117" spans="1:3" hidden="1" x14ac:dyDescent="0.25">
      <c r="A117"/>
      <c r="B117" s="188">
        <f t="shared" si="0"/>
        <v>153.60000000000005</v>
      </c>
      <c r="C117" s="69">
        <f t="shared" si="1"/>
        <v>8.3154973288076962E-3</v>
      </c>
    </row>
    <row r="118" spans="1:3" hidden="1" x14ac:dyDescent="0.25">
      <c r="A118"/>
      <c r="B118" s="188">
        <f t="shared" si="0"/>
        <v>155.40000000000006</v>
      </c>
      <c r="C118" s="69">
        <f t="shared" si="1"/>
        <v>8.0327986117471346E-3</v>
      </c>
    </row>
    <row r="119" spans="1:3" hidden="1" x14ac:dyDescent="0.25">
      <c r="A119"/>
      <c r="B119" s="188">
        <f t="shared" si="0"/>
        <v>157.20000000000007</v>
      </c>
      <c r="C119" s="69">
        <f t="shared" si="1"/>
        <v>7.7450394744025992E-3</v>
      </c>
    </row>
    <row r="120" spans="1:3" hidden="1" x14ac:dyDescent="0.25">
      <c r="A120"/>
      <c r="B120" s="188">
        <f t="shared" si="0"/>
        <v>159.00000000000009</v>
      </c>
      <c r="C120" s="69">
        <f t="shared" si="1"/>
        <v>7.4531708438111029E-3</v>
      </c>
    </row>
    <row r="121" spans="1:3" hidden="1" x14ac:dyDescent="0.25">
      <c r="A121"/>
      <c r="B121" s="188">
        <f t="shared" si="0"/>
        <v>160.8000000000001</v>
      </c>
      <c r="C121" s="69">
        <f t="shared" si="1"/>
        <v>7.1581298245016059E-3</v>
      </c>
    </row>
    <row r="122" spans="1:3" hidden="1" x14ac:dyDescent="0.25">
      <c r="A122"/>
      <c r="B122" s="188">
        <f t="shared" si="0"/>
        <v>162.60000000000011</v>
      </c>
      <c r="C122" s="69">
        <f t="shared" si="1"/>
        <v>6.8608377833526395E-3</v>
      </c>
    </row>
    <row r="123" spans="1:3" hidden="1" x14ac:dyDescent="0.25">
      <c r="A123"/>
      <c r="B123" s="188">
        <f t="shared" si="0"/>
        <v>164.40000000000012</v>
      </c>
      <c r="C123" s="69">
        <f t="shared" si="1"/>
        <v>6.5621984866539342E-3</v>
      </c>
    </row>
    <row r="124" spans="1:3" hidden="1" x14ac:dyDescent="0.25">
      <c r="A124"/>
      <c r="B124" s="188">
        <f t="shared" si="0"/>
        <v>166.20000000000013</v>
      </c>
      <c r="C124" s="69">
        <f t="shared" si="1"/>
        <v>6.2630962864105456E-3</v>
      </c>
    </row>
    <row r="125" spans="1:3" hidden="1" x14ac:dyDescent="0.25">
      <c r="A125"/>
      <c r="B125" s="188">
        <f t="shared" si="0"/>
        <v>168.00000000000014</v>
      </c>
      <c r="C125" s="69">
        <f t="shared" si="1"/>
        <v>5.9643943531594015E-3</v>
      </c>
    </row>
    <row r="126" spans="1:3" hidden="1" x14ac:dyDescent="0.25">
      <c r="A126"/>
      <c r="B126" s="188">
        <f t="shared" si="0"/>
        <v>169.80000000000015</v>
      </c>
      <c r="C126" s="69">
        <f t="shared" si="1"/>
        <v>5.666932952777131E-3</v>
      </c>
    </row>
    <row r="127" spans="1:3" hidden="1" x14ac:dyDescent="0.25">
      <c r="A127"/>
      <c r="B127" s="188">
        <f t="shared" si="0"/>
        <v>171.60000000000016</v>
      </c>
      <c r="C127" s="69">
        <f t="shared" si="1"/>
        <v>5.3715277649470953E-3</v>
      </c>
    </row>
    <row r="128" spans="1:3" hidden="1" x14ac:dyDescent="0.25">
      <c r="A128"/>
      <c r="B128" s="188">
        <f t="shared" si="0"/>
        <v>173.40000000000018</v>
      </c>
      <c r="C128" s="69">
        <f t="shared" si="1"/>
        <v>5.0789682411252054E-3</v>
      </c>
    </row>
    <row r="129" spans="1:3" hidden="1" x14ac:dyDescent="0.25">
      <c r="A129"/>
      <c r="B129" s="188">
        <f t="shared" si="0"/>
        <v>175.20000000000019</v>
      </c>
      <c r="C129" s="69">
        <f t="shared" si="1"/>
        <v>4.7900159999999742E-3</v>
      </c>
    </row>
    <row r="130" spans="1:3" hidden="1" x14ac:dyDescent="0.25">
      <c r="A130"/>
      <c r="B130" s="188">
        <f t="shared" si="0"/>
        <v>177.0000000000002</v>
      </c>
      <c r="C130" s="69">
        <f t="shared" si="1"/>
        <v>4.5054032585840655E-3</v>
      </c>
    </row>
    <row r="131" spans="1:3" hidden="1" x14ac:dyDescent="0.25">
      <c r="A131"/>
      <c r="B131" s="188">
        <f t="shared" ref="B131:B165" si="2">IF(ISNONTEXT($C$63),B130+$C$63,"")</f>
        <v>178.80000000000021</v>
      </c>
      <c r="C131" s="69">
        <f t="shared" ref="C131:C164" si="3">IF($G$19="R",_xlfn.BETA.DIST(B131,$Q$19,$R$19,FALSE,$B$5,$D$5),_xlfn.BETA.DIST(B131,$R$19,$Q$19,FALSE,$B$5,$D$5))</f>
        <v>4.225831297204231E-3</v>
      </c>
    </row>
    <row r="132" spans="1:3" hidden="1" x14ac:dyDescent="0.25">
      <c r="A132"/>
      <c r="B132" s="188">
        <f t="shared" si="2"/>
        <v>180.60000000000022</v>
      </c>
      <c r="C132" s="69">
        <f t="shared" si="3"/>
        <v>3.9519689567744038E-3</v>
      </c>
    </row>
    <row r="133" spans="1:3" hidden="1" x14ac:dyDescent="0.25">
      <c r="A133"/>
      <c r="B133" s="188">
        <f t="shared" si="2"/>
        <v>182.40000000000023</v>
      </c>
      <c r="C133" s="69">
        <f t="shared" si="3"/>
        <v>3.6844511668452486E-3</v>
      </c>
    </row>
    <row r="134" spans="1:3" hidden="1" x14ac:dyDescent="0.25">
      <c r="A134"/>
      <c r="B134" s="188">
        <f t="shared" si="2"/>
        <v>184.20000000000024</v>
      </c>
      <c r="C134" s="69">
        <f t="shared" si="3"/>
        <v>3.4238775030221579E-3</v>
      </c>
    </row>
    <row r="135" spans="1:3" hidden="1" x14ac:dyDescent="0.25">
      <c r="A135"/>
      <c r="B135" s="188">
        <f t="shared" si="2"/>
        <v>186.00000000000026</v>
      </c>
      <c r="C135" s="69">
        <f t="shared" si="3"/>
        <v>3.1708107724349659E-3</v>
      </c>
    </row>
    <row r="136" spans="1:3" hidden="1" x14ac:dyDescent="0.25">
      <c r="A136"/>
      <c r="B136" s="188">
        <f t="shared" si="2"/>
        <v>187.80000000000027</v>
      </c>
      <c r="C136" s="69">
        <f t="shared" si="3"/>
        <v>2.925775626025996E-3</v>
      </c>
    </row>
    <row r="137" spans="1:3" hidden="1" x14ac:dyDescent="0.25">
      <c r="A137"/>
      <c r="B137" s="188">
        <f t="shared" si="2"/>
        <v>189.60000000000028</v>
      </c>
      <c r="C137" s="69">
        <f t="shared" si="3"/>
        <v>2.6892571965001439E-3</v>
      </c>
    </row>
    <row r="138" spans="1:3" hidden="1" x14ac:dyDescent="0.25">
      <c r="A138"/>
      <c r="B138" s="188">
        <f t="shared" si="2"/>
        <v>191.40000000000029</v>
      </c>
      <c r="C138" s="69">
        <f t="shared" si="3"/>
        <v>2.4616997608514664E-3</v>
      </c>
    </row>
    <row r="139" spans="1:3" hidden="1" x14ac:dyDescent="0.25">
      <c r="A139"/>
      <c r="B139" s="188">
        <f t="shared" si="2"/>
        <v>193.2000000000003</v>
      </c>
      <c r="C139" s="69">
        <f t="shared" si="3"/>
        <v>2.2435054264463147E-3</v>
      </c>
    </row>
    <row r="140" spans="1:3" hidden="1" x14ac:dyDescent="0.25">
      <c r="A140"/>
      <c r="B140" s="188">
        <f t="shared" si="2"/>
        <v>195.00000000000031</v>
      </c>
      <c r="C140" s="69">
        <f t="shared" si="3"/>
        <v>2.0350328397033884E-3</v>
      </c>
    </row>
    <row r="141" spans="1:3" hidden="1" x14ac:dyDescent="0.25">
      <c r="A141"/>
      <c r="B141" s="188">
        <f t="shared" si="2"/>
        <v>196.80000000000032</v>
      </c>
      <c r="C141" s="69">
        <f t="shared" si="3"/>
        <v>1.8365959164671677E-3</v>
      </c>
    </row>
    <row r="142" spans="1:3" hidden="1" x14ac:dyDescent="0.25">
      <c r="A142"/>
      <c r="B142" s="188">
        <f t="shared" si="2"/>
        <v>198.60000000000034</v>
      </c>
      <c r="C142" s="69">
        <f t="shared" si="3"/>
        <v>1.6484625932228834E-3</v>
      </c>
    </row>
    <row r="143" spans="1:3" hidden="1" x14ac:dyDescent="0.25">
      <c r="A143"/>
      <c r="B143" s="188">
        <f t="shared" si="2"/>
        <v>200.40000000000035</v>
      </c>
      <c r="C143" s="69">
        <f t="shared" si="3"/>
        <v>1.4708535983493976E-3</v>
      </c>
    </row>
    <row r="144" spans="1:3" hidden="1" x14ac:dyDescent="0.25">
      <c r="A144"/>
      <c r="B144" s="188">
        <f t="shared" si="2"/>
        <v>202.20000000000036</v>
      </c>
      <c r="C144" s="69">
        <f t="shared" si="3"/>
        <v>1.3039412426508923E-3</v>
      </c>
    </row>
    <row r="145" spans="1:3" hidden="1" x14ac:dyDescent="0.25">
      <c r="A145"/>
      <c r="B145" s="188">
        <f t="shared" si="2"/>
        <v>204.00000000000037</v>
      </c>
      <c r="C145" s="69">
        <f t="shared" si="3"/>
        <v>1.1478482284498622E-3</v>
      </c>
    </row>
    <row r="146" spans="1:3" hidden="1" x14ac:dyDescent="0.25">
      <c r="A146"/>
      <c r="B146" s="188">
        <f t="shared" si="2"/>
        <v>205.80000000000038</v>
      </c>
      <c r="C146" s="69">
        <f t="shared" si="3"/>
        <v>1.0026464765624697E-3</v>
      </c>
    </row>
    <row r="147" spans="1:3" hidden="1" x14ac:dyDescent="0.25">
      <c r="A147"/>
      <c r="B147" s="188">
        <f t="shared" si="2"/>
        <v>207.60000000000039</v>
      </c>
      <c r="C147" s="69">
        <f t="shared" si="3"/>
        <v>8.6835597051337996E-4</v>
      </c>
    </row>
    <row r="148" spans="1:3" hidden="1" x14ac:dyDescent="0.25">
      <c r="A148"/>
      <c r="B148" s="188">
        <f t="shared" si="2"/>
        <v>209.4000000000004</v>
      </c>
      <c r="C148" s="69">
        <f t="shared" si="3"/>
        <v>7.4494361738065319E-4</v>
      </c>
    </row>
    <row r="149" spans="1:3" hidden="1" x14ac:dyDescent="0.25">
      <c r="A149"/>
      <c r="B149" s="188">
        <f t="shared" si="2"/>
        <v>211.20000000000041</v>
      </c>
      <c r="C149" s="69">
        <f t="shared" si="3"/>
        <v>6.3232212469276246E-4</v>
      </c>
    </row>
    <row r="150" spans="1:3" hidden="1" x14ac:dyDescent="0.25">
      <c r="A150"/>
      <c r="B150" s="188">
        <f t="shared" si="2"/>
        <v>213.00000000000043</v>
      </c>
      <c r="C150" s="69">
        <f t="shared" si="3"/>
        <v>5.303488928289201E-4</v>
      </c>
    </row>
    <row r="151" spans="1:3" hidden="1" x14ac:dyDescent="0.25">
      <c r="A151"/>
      <c r="B151" s="188">
        <f t="shared" si="2"/>
        <v>214.80000000000044</v>
      </c>
      <c r="C151" s="69">
        <f t="shared" si="3"/>
        <v>4.3882492240144118E-4</v>
      </c>
    </row>
    <row r="152" spans="1:3" hidden="1" x14ac:dyDescent="0.25">
      <c r="A152"/>
      <c r="B152" s="188">
        <f t="shared" si="2"/>
        <v>216.60000000000045</v>
      </c>
      <c r="C152" s="69">
        <f t="shared" si="3"/>
        <v>3.5749373612441366E-4</v>
      </c>
    </row>
    <row r="153" spans="1:3" hidden="1" x14ac:dyDescent="0.25">
      <c r="A153"/>
      <c r="B153" s="188">
        <f t="shared" si="2"/>
        <v>218.40000000000046</v>
      </c>
      <c r="C153" s="69">
        <f t="shared" si="3"/>
        <v>2.8604031469705487E-4</v>
      </c>
    </row>
    <row r="154" spans="1:3" hidden="1" x14ac:dyDescent="0.25">
      <c r="A154"/>
      <c r="B154" s="188">
        <f t="shared" si="2"/>
        <v>220.20000000000047</v>
      </c>
      <c r="C154" s="69">
        <f t="shared" si="3"/>
        <v>2.2409004625263264E-4</v>
      </c>
    </row>
    <row r="155" spans="1:3" hidden="1" x14ac:dyDescent="0.25">
      <c r="A155"/>
      <c r="B155" s="188">
        <f t="shared" si="2"/>
        <v>222.00000000000048</v>
      </c>
      <c r="C155" s="69">
        <f t="shared" si="3"/>
        <v>1.7120768894504063E-4</v>
      </c>
    </row>
    <row r="156" spans="1:3" hidden="1" x14ac:dyDescent="0.25">
      <c r="A156"/>
      <c r="B156" s="188">
        <f t="shared" si="2"/>
        <v>223.80000000000049</v>
      </c>
      <c r="C156" s="69">
        <f t="shared" si="3"/>
        <v>1.2689634626497639E-4</v>
      </c>
    </row>
    <row r="157" spans="1:3" hidden="1" x14ac:dyDescent="0.25">
      <c r="A157"/>
      <c r="B157" s="188">
        <f t="shared" si="2"/>
        <v>225.60000000000051</v>
      </c>
      <c r="C157" s="69">
        <f t="shared" si="3"/>
        <v>9.0596454696383692E-5</v>
      </c>
    </row>
    <row r="158" spans="1:3" hidden="1" x14ac:dyDescent="0.25">
      <c r="A158"/>
      <c r="B158" s="188">
        <f t="shared" si="2"/>
        <v>227.40000000000052</v>
      </c>
      <c r="C158" s="69">
        <f t="shared" si="3"/>
        <v>6.1684783341446966E-5</v>
      </c>
    </row>
    <row r="159" spans="1:3" hidden="1" x14ac:dyDescent="0.25">
      <c r="A159"/>
      <c r="B159" s="188">
        <f t="shared" si="2"/>
        <v>229.20000000000053</v>
      </c>
      <c r="C159" s="69">
        <f t="shared" si="3"/>
        <v>3.9473445158971208E-5</v>
      </c>
    </row>
    <row r="160" spans="1:3" hidden="1" x14ac:dyDescent="0.25">
      <c r="A160"/>
      <c r="B160" s="188">
        <f t="shared" si="2"/>
        <v>231.00000000000054</v>
      </c>
      <c r="C160" s="69">
        <f t="shared" si="3"/>
        <v>2.3208919476648817E-5</v>
      </c>
    </row>
    <row r="161" spans="1:4" hidden="1" x14ac:dyDescent="0.25">
      <c r="A161"/>
      <c r="B161" s="188">
        <f t="shared" si="2"/>
        <v>232.80000000000055</v>
      </c>
      <c r="C161" s="69">
        <f t="shared" si="3"/>
        <v>1.2071085452432787E-5</v>
      </c>
    </row>
    <row r="162" spans="1:4" hidden="1" x14ac:dyDescent="0.25">
      <c r="A162"/>
      <c r="B162" s="188">
        <f t="shared" si="2"/>
        <v>234.60000000000056</v>
      </c>
      <c r="C162" s="69">
        <f t="shared" si="3"/>
        <v>5.1722661741744938E-6</v>
      </c>
    </row>
    <row r="163" spans="1:4" hidden="1" x14ac:dyDescent="0.25">
      <c r="A163"/>
      <c r="B163" s="188">
        <f t="shared" si="2"/>
        <v>236.40000000000057</v>
      </c>
      <c r="C163" s="69">
        <f t="shared" si="3"/>
        <v>1.5562830998257547E-6</v>
      </c>
    </row>
    <row r="164" spans="1:4" hidden="1" x14ac:dyDescent="0.25">
      <c r="A164"/>
      <c r="B164" s="188">
        <f t="shared" si="2"/>
        <v>238.20000000000059</v>
      </c>
      <c r="C164" s="69">
        <f t="shared" si="3"/>
        <v>1.9752055294417969E-7</v>
      </c>
    </row>
    <row r="165" spans="1:4" hidden="1" x14ac:dyDescent="0.25">
      <c r="A165"/>
      <c r="B165" s="188">
        <f t="shared" si="2"/>
        <v>240.0000000000006</v>
      </c>
      <c r="C165" s="203">
        <f>IF($G$19="R",_xlfn.BETA.DIST(B165-0.001,$Q$19,$R$19,FALSE,$B$5,$D$5),_xlfn.BETA.DIST(B165-0.001,$R$19,$Q$19,FALSE,$B$5,$D$5))</f>
        <v>3.4382572354596279E-17</v>
      </c>
      <c r="D165" s="17"/>
    </row>
    <row r="166" spans="1:4" x14ac:dyDescent="0.25">
      <c r="A166"/>
      <c r="B166" s="189" t="s">
        <v>671</v>
      </c>
      <c r="C166"/>
    </row>
  </sheetData>
  <mergeCells count="15">
    <mergeCell ref="B61:H61"/>
    <mergeCell ref="B51:N51"/>
    <mergeCell ref="B47:N47"/>
    <mergeCell ref="B48:N48"/>
    <mergeCell ref="B49:N49"/>
    <mergeCell ref="B50:N50"/>
    <mergeCell ref="A9:E10"/>
    <mergeCell ref="B34:D34"/>
    <mergeCell ref="N9:X10"/>
    <mergeCell ref="V21:W21"/>
    <mergeCell ref="X28:AI28"/>
    <mergeCell ref="V23:V24"/>
    <mergeCell ref="W23:W24"/>
    <mergeCell ref="X29:AI29"/>
    <mergeCell ref="A15:N16"/>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C4" sqref="C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752</v>
      </c>
      <c r="C1" s="17"/>
      <c r="D1" s="17"/>
      <c r="E1" s="17"/>
      <c r="F1" s="17"/>
      <c r="G1" s="18"/>
      <c r="H1" s="17"/>
      <c r="I1" s="17"/>
      <c r="J1" s="17"/>
      <c r="K1" s="18"/>
      <c r="L1" s="17"/>
      <c r="M1" s="17"/>
      <c r="N1" s="17"/>
      <c r="O1" s="17"/>
      <c r="P1" s="56"/>
      <c r="Q1" s="56"/>
      <c r="R1" s="17"/>
      <c r="S1" s="342" t="s">
        <v>77</v>
      </c>
      <c r="T1" s="343"/>
      <c r="U1" s="351" t="str">
        <f>VLOOKUP(S1,VLookups!A30:C31,3,FALSE)</f>
        <v>Show the likelihood that the SPERT estimates will be EQUAL TO or GREATER THAN an uncertainty</v>
      </c>
      <c r="V1" s="351"/>
      <c r="W1" s="351"/>
      <c r="X1" s="351"/>
      <c r="Y1" s="351"/>
      <c r="Z1" s="351"/>
      <c r="AA1" s="351"/>
      <c r="AB1" s="351"/>
      <c r="AC1" s="351"/>
      <c r="AD1" s="351"/>
      <c r="AE1" s="351"/>
      <c r="AF1" s="351"/>
      <c r="AG1" s="17"/>
      <c r="AH1" s="17"/>
      <c r="AI1" s="17"/>
    </row>
    <row r="2" spans="1:237" ht="15" customHeight="1" x14ac:dyDescent="0.25">
      <c r="A2" s="20"/>
      <c r="B2" s="101">
        <v>-0.5</v>
      </c>
      <c r="C2" s="113" t="s">
        <v>85</v>
      </c>
      <c r="D2" s="117">
        <v>1</v>
      </c>
      <c r="E2" s="17"/>
      <c r="F2" s="17"/>
      <c r="G2" s="18"/>
      <c r="H2" s="17"/>
      <c r="I2" s="17"/>
      <c r="J2" s="17"/>
      <c r="K2" s="18"/>
      <c r="L2" s="17"/>
      <c r="M2" s="17"/>
      <c r="N2" s="17"/>
      <c r="O2" s="17"/>
      <c r="P2" s="17"/>
      <c r="Q2" s="17"/>
      <c r="R2" s="17"/>
      <c r="S2" s="345" t="s">
        <v>15</v>
      </c>
      <c r="T2" s="345" t="s">
        <v>94</v>
      </c>
      <c r="U2" s="346" t="s">
        <v>138</v>
      </c>
      <c r="V2" s="346"/>
      <c r="W2" s="346"/>
      <c r="X2" s="346"/>
      <c r="Y2" s="346"/>
      <c r="Z2" s="346"/>
      <c r="AA2" s="346"/>
      <c r="AB2" s="346"/>
      <c r="AC2" s="346"/>
      <c r="AD2" s="346"/>
      <c r="AE2" s="346"/>
      <c r="AF2" s="346"/>
      <c r="AG2" s="17"/>
      <c r="AH2" s="207" t="s">
        <v>672</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667</v>
      </c>
      <c r="P3" s="85" t="s">
        <v>34</v>
      </c>
      <c r="Q3" s="85" t="s">
        <v>68</v>
      </c>
      <c r="R3" s="21" t="s">
        <v>33</v>
      </c>
      <c r="S3" s="345"/>
      <c r="T3" s="345"/>
      <c r="U3" s="102">
        <v>0.05</v>
      </c>
      <c r="V3" s="102">
        <v>0.95</v>
      </c>
      <c r="W3" s="102">
        <v>0.1</v>
      </c>
      <c r="X3" s="102">
        <v>0.2</v>
      </c>
      <c r="Y3" s="102">
        <v>0.3</v>
      </c>
      <c r="Z3" s="102">
        <v>0.4</v>
      </c>
      <c r="AA3" s="102">
        <v>0.5</v>
      </c>
      <c r="AB3" s="102">
        <v>0.6</v>
      </c>
      <c r="AC3" s="102">
        <v>0.7</v>
      </c>
      <c r="AD3" s="102">
        <v>0.8</v>
      </c>
      <c r="AE3" s="102">
        <v>0.9</v>
      </c>
      <c r="AF3" s="102">
        <v>0.99</v>
      </c>
      <c r="AG3" s="17"/>
      <c r="AH3" s="207" t="s">
        <v>675</v>
      </c>
      <c r="AI3" s="17"/>
      <c r="EF3" s="207" t="s">
        <v>673</v>
      </c>
      <c r="IC3" s="189" t="s">
        <v>674</v>
      </c>
    </row>
    <row r="4" spans="1:237" x14ac:dyDescent="0.25">
      <c r="A4" s="22">
        <v>1</v>
      </c>
      <c r="B4" s="109">
        <f>IF(C4&gt;0,C4*(1+$B$2),"")</f>
        <v>60</v>
      </c>
      <c r="C4" s="123">
        <v>120</v>
      </c>
      <c r="D4" s="109">
        <f>IF(C4&gt;0,C4*(1+$D$2),"")</f>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10">
        <f t="shared" ref="P4" si="3">IF(OR(F4="",K4=""),"",IF(G4="R",((D4-B4)*(INDEX(Mean_Ratios,I4,L4)))+B4,((D4-B4)*(1-INDEX(Mean_Ratios,I4,L4)))+B4))</f>
        <v>121.578</v>
      </c>
      <c r="Q4" s="110">
        <f t="shared" ref="Q4" si="4">IF(OR(F4="",K4=""),"",(D4-B4)*INDEX(Standard_Deviation_Ratios,I4,L4))</f>
        <v>13.68</v>
      </c>
      <c r="R4" s="39">
        <f t="shared" ref="R4"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4"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4"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4"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4"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09">
        <f t="shared" ref="B5:B68" si="10">IF(C5&gt;0,C5*(1+$B$2),"")</f>
        <v>60</v>
      </c>
      <c r="C5" s="123">
        <v>120</v>
      </c>
      <c r="D5" s="109">
        <f t="shared" ref="D5:D68" si="11">IF(C5&gt;0,C5*(1+$D$2),"")</f>
        <v>240</v>
      </c>
      <c r="E5" s="118">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15">IF(AND(B5&gt;0,C5&gt;0,D5&gt;0),B5+((D5-B5)/2),"")</f>
        <v>150</v>
      </c>
      <c r="K5" s="26" t="s">
        <v>53</v>
      </c>
      <c r="L5" s="24">
        <f>IF(OR(F5="",K5=""),"",MATCH(K5,Confidence!$A$3:$A$12,0))</f>
        <v>2</v>
      </c>
      <c r="M5" s="27">
        <f t="shared" ref="M5:M68" si="16">IF(OR(F5="",K5=""),"",INDEX(Alpha_Chart,I5,L5))</f>
        <v>8</v>
      </c>
      <c r="N5" s="27">
        <f t="shared" ref="N5:N68" si="17">IF(OR(F5="",K5=""),"",INDEX(Beta_Chart,I5,L5))</f>
        <v>15</v>
      </c>
      <c r="O5" s="24"/>
      <c r="P5" s="110">
        <f t="shared" ref="P5:P68" si="18">IF(OR(F5="",K5=""),"",IF(G5="R",((D5-B5)*(INDEX(Mean_Ratios,I5,L5)))+B5,((D5-B5)*(1-INDEX(Mean_Ratios,I5,L5)))+B5))</f>
        <v>122.604</v>
      </c>
      <c r="Q5" s="110">
        <f t="shared" ref="Q5:Q68" si="19">IF(OR(F5="",K5=""),"",(D5-B5)*INDEX(Standard_Deviation_Ratios,I5,L5))</f>
        <v>17.495999999999999</v>
      </c>
      <c r="R5" s="39">
        <f t="shared" ref="R5:R68" si="20">IF(OR(F5="",K5=""),"",Q5^2)</f>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21">IF(AND(B5&gt;0,C5&gt;0,D5&gt;0),ABS(D5-B5)/100,"")</f>
        <v>1.8</v>
      </c>
      <c r="AI5" s="204">
        <f t="shared" ref="AI5:AI68" si="22">IF(ISNONTEXT($AH5),B5,"")</f>
        <v>60</v>
      </c>
      <c r="AJ5" s="188">
        <f t="shared" ref="AJ5:CU5" si="23">IF(ISNONTEXT($AH5),AI5+$AH5,"")</f>
        <v>61.8</v>
      </c>
      <c r="AK5" s="188">
        <f t="shared" si="23"/>
        <v>63.599999999999994</v>
      </c>
      <c r="AL5" s="188">
        <f t="shared" si="23"/>
        <v>65.399999999999991</v>
      </c>
      <c r="AM5" s="188">
        <f t="shared" si="23"/>
        <v>67.199999999999989</v>
      </c>
      <c r="AN5" s="188">
        <f t="shared" si="23"/>
        <v>68.999999999999986</v>
      </c>
      <c r="AO5" s="188">
        <f t="shared" si="23"/>
        <v>70.799999999999983</v>
      </c>
      <c r="AP5" s="188">
        <f t="shared" si="23"/>
        <v>72.59999999999998</v>
      </c>
      <c r="AQ5" s="188">
        <f t="shared" si="23"/>
        <v>74.399999999999977</v>
      </c>
      <c r="AR5" s="188">
        <f t="shared" si="23"/>
        <v>76.199999999999974</v>
      </c>
      <c r="AS5" s="188">
        <f t="shared" si="23"/>
        <v>77.999999999999972</v>
      </c>
      <c r="AT5" s="188">
        <f t="shared" si="23"/>
        <v>79.799999999999969</v>
      </c>
      <c r="AU5" s="188">
        <f t="shared" si="23"/>
        <v>81.599999999999966</v>
      </c>
      <c r="AV5" s="188">
        <f t="shared" si="23"/>
        <v>83.399999999999963</v>
      </c>
      <c r="AW5" s="188">
        <f t="shared" si="23"/>
        <v>85.19999999999996</v>
      </c>
      <c r="AX5" s="188">
        <f t="shared" si="23"/>
        <v>86.999999999999957</v>
      </c>
      <c r="AY5" s="188">
        <f t="shared" si="23"/>
        <v>88.799999999999955</v>
      </c>
      <c r="AZ5" s="188">
        <f t="shared" si="23"/>
        <v>90.599999999999952</v>
      </c>
      <c r="BA5" s="188">
        <f t="shared" si="23"/>
        <v>92.399999999999949</v>
      </c>
      <c r="BB5" s="188">
        <f t="shared" si="23"/>
        <v>94.199999999999946</v>
      </c>
      <c r="BC5" s="188">
        <f t="shared" si="23"/>
        <v>95.999999999999943</v>
      </c>
      <c r="BD5" s="188">
        <f t="shared" si="23"/>
        <v>97.79999999999994</v>
      </c>
      <c r="BE5" s="188">
        <f t="shared" si="23"/>
        <v>99.599999999999937</v>
      </c>
      <c r="BF5" s="188">
        <f t="shared" si="23"/>
        <v>101.39999999999993</v>
      </c>
      <c r="BG5" s="188">
        <f t="shared" si="23"/>
        <v>103.19999999999993</v>
      </c>
      <c r="BH5" s="188">
        <f t="shared" si="23"/>
        <v>104.99999999999993</v>
      </c>
      <c r="BI5" s="188">
        <f t="shared" si="23"/>
        <v>106.79999999999993</v>
      </c>
      <c r="BJ5" s="188">
        <f t="shared" si="23"/>
        <v>108.59999999999992</v>
      </c>
      <c r="BK5" s="188">
        <f t="shared" si="23"/>
        <v>110.39999999999992</v>
      </c>
      <c r="BL5" s="188">
        <f t="shared" si="23"/>
        <v>112.19999999999992</v>
      </c>
      <c r="BM5" s="188">
        <f t="shared" si="23"/>
        <v>113.99999999999991</v>
      </c>
      <c r="BN5" s="188">
        <f t="shared" si="23"/>
        <v>115.79999999999991</v>
      </c>
      <c r="BO5" s="188">
        <f t="shared" si="23"/>
        <v>117.59999999999991</v>
      </c>
      <c r="BP5" s="188">
        <f t="shared" si="23"/>
        <v>119.39999999999991</v>
      </c>
      <c r="BQ5" s="188">
        <f t="shared" si="23"/>
        <v>121.1999999999999</v>
      </c>
      <c r="BR5" s="188">
        <f t="shared" si="23"/>
        <v>122.9999999999999</v>
      </c>
      <c r="BS5" s="188">
        <f t="shared" si="23"/>
        <v>124.7999999999999</v>
      </c>
      <c r="BT5" s="188">
        <f t="shared" si="23"/>
        <v>126.59999999999989</v>
      </c>
      <c r="BU5" s="188">
        <f t="shared" si="23"/>
        <v>128.39999999999989</v>
      </c>
      <c r="BV5" s="188">
        <f t="shared" si="23"/>
        <v>130.1999999999999</v>
      </c>
      <c r="BW5" s="188">
        <f t="shared" si="23"/>
        <v>131.99999999999991</v>
      </c>
      <c r="BX5" s="188">
        <f t="shared" si="23"/>
        <v>133.79999999999993</v>
      </c>
      <c r="BY5" s="188">
        <f t="shared" si="23"/>
        <v>135.59999999999994</v>
      </c>
      <c r="BZ5" s="188">
        <f t="shared" si="23"/>
        <v>137.39999999999995</v>
      </c>
      <c r="CA5" s="188">
        <f t="shared" si="23"/>
        <v>139.19999999999996</v>
      </c>
      <c r="CB5" s="188">
        <f t="shared" si="23"/>
        <v>140.99999999999997</v>
      </c>
      <c r="CC5" s="188">
        <f t="shared" si="23"/>
        <v>142.79999999999998</v>
      </c>
      <c r="CD5" s="188">
        <f t="shared" si="23"/>
        <v>144.6</v>
      </c>
      <c r="CE5" s="188">
        <f t="shared" si="23"/>
        <v>146.4</v>
      </c>
      <c r="CF5" s="188">
        <f t="shared" si="23"/>
        <v>148.20000000000002</v>
      </c>
      <c r="CG5" s="188">
        <f t="shared" si="23"/>
        <v>150.00000000000003</v>
      </c>
      <c r="CH5" s="188">
        <f t="shared" si="23"/>
        <v>151.80000000000004</v>
      </c>
      <c r="CI5" s="188">
        <f t="shared" si="23"/>
        <v>153.60000000000005</v>
      </c>
      <c r="CJ5" s="188">
        <f t="shared" si="23"/>
        <v>155.40000000000006</v>
      </c>
      <c r="CK5" s="188">
        <f t="shared" si="23"/>
        <v>157.20000000000007</v>
      </c>
      <c r="CL5" s="188">
        <f t="shared" si="23"/>
        <v>159.00000000000009</v>
      </c>
      <c r="CM5" s="188">
        <f t="shared" si="23"/>
        <v>160.8000000000001</v>
      </c>
      <c r="CN5" s="188">
        <f t="shared" si="23"/>
        <v>162.60000000000011</v>
      </c>
      <c r="CO5" s="188">
        <f t="shared" si="23"/>
        <v>164.40000000000012</v>
      </c>
      <c r="CP5" s="188">
        <f t="shared" si="23"/>
        <v>166.20000000000013</v>
      </c>
      <c r="CQ5" s="188">
        <f t="shared" si="23"/>
        <v>168.00000000000014</v>
      </c>
      <c r="CR5" s="188">
        <f t="shared" si="23"/>
        <v>169.80000000000015</v>
      </c>
      <c r="CS5" s="188">
        <f t="shared" si="23"/>
        <v>171.60000000000016</v>
      </c>
      <c r="CT5" s="188">
        <f t="shared" si="23"/>
        <v>173.40000000000018</v>
      </c>
      <c r="CU5" s="188">
        <f t="shared" si="23"/>
        <v>175.20000000000019</v>
      </c>
      <c r="CV5" s="188">
        <f t="shared" ref="CV5:ED5" si="24">IF(ISNONTEXT($AH5),CU5+$AH5,"")</f>
        <v>177.0000000000002</v>
      </c>
      <c r="CW5" s="188">
        <f t="shared" si="24"/>
        <v>178.80000000000021</v>
      </c>
      <c r="CX5" s="188">
        <f t="shared" si="24"/>
        <v>180.60000000000022</v>
      </c>
      <c r="CY5" s="188">
        <f t="shared" si="24"/>
        <v>182.40000000000023</v>
      </c>
      <c r="CZ5" s="188">
        <f t="shared" si="24"/>
        <v>184.20000000000024</v>
      </c>
      <c r="DA5" s="188">
        <f t="shared" si="24"/>
        <v>186.00000000000026</v>
      </c>
      <c r="DB5" s="188">
        <f t="shared" si="24"/>
        <v>187.80000000000027</v>
      </c>
      <c r="DC5" s="188">
        <f t="shared" si="24"/>
        <v>189.60000000000028</v>
      </c>
      <c r="DD5" s="188">
        <f t="shared" si="24"/>
        <v>191.40000000000029</v>
      </c>
      <c r="DE5" s="188">
        <f t="shared" si="24"/>
        <v>193.2000000000003</v>
      </c>
      <c r="DF5" s="188">
        <f t="shared" si="24"/>
        <v>195.00000000000031</v>
      </c>
      <c r="DG5" s="188">
        <f t="shared" si="24"/>
        <v>196.80000000000032</v>
      </c>
      <c r="DH5" s="188">
        <f t="shared" si="24"/>
        <v>198.60000000000034</v>
      </c>
      <c r="DI5" s="188">
        <f t="shared" si="24"/>
        <v>200.40000000000035</v>
      </c>
      <c r="DJ5" s="188">
        <f t="shared" si="24"/>
        <v>202.20000000000036</v>
      </c>
      <c r="DK5" s="188">
        <f t="shared" si="24"/>
        <v>204.00000000000037</v>
      </c>
      <c r="DL5" s="188">
        <f t="shared" si="24"/>
        <v>205.80000000000038</v>
      </c>
      <c r="DM5" s="188">
        <f t="shared" si="24"/>
        <v>207.60000000000039</v>
      </c>
      <c r="DN5" s="188">
        <f t="shared" si="24"/>
        <v>209.4000000000004</v>
      </c>
      <c r="DO5" s="188">
        <f t="shared" si="24"/>
        <v>211.20000000000041</v>
      </c>
      <c r="DP5" s="188">
        <f t="shared" si="24"/>
        <v>213.00000000000043</v>
      </c>
      <c r="DQ5" s="188">
        <f t="shared" si="24"/>
        <v>214.80000000000044</v>
      </c>
      <c r="DR5" s="188">
        <f t="shared" si="24"/>
        <v>216.60000000000045</v>
      </c>
      <c r="DS5" s="188">
        <f t="shared" si="24"/>
        <v>218.40000000000046</v>
      </c>
      <c r="DT5" s="188">
        <f t="shared" si="24"/>
        <v>220.20000000000047</v>
      </c>
      <c r="DU5" s="188">
        <f t="shared" si="24"/>
        <v>222.00000000000048</v>
      </c>
      <c r="DV5" s="188">
        <f t="shared" si="24"/>
        <v>223.80000000000049</v>
      </c>
      <c r="DW5" s="188">
        <f t="shared" si="24"/>
        <v>225.60000000000051</v>
      </c>
      <c r="DX5" s="188">
        <f t="shared" si="24"/>
        <v>227.40000000000052</v>
      </c>
      <c r="DY5" s="188">
        <f t="shared" si="24"/>
        <v>229.20000000000053</v>
      </c>
      <c r="DZ5" s="188">
        <f t="shared" si="24"/>
        <v>231.00000000000054</v>
      </c>
      <c r="EA5" s="188">
        <f t="shared" si="24"/>
        <v>232.80000000000055</v>
      </c>
      <c r="EB5" s="188">
        <f t="shared" si="24"/>
        <v>234.60000000000056</v>
      </c>
      <c r="EC5" s="188">
        <f t="shared" si="24"/>
        <v>236.40000000000057</v>
      </c>
      <c r="ED5" s="188">
        <f t="shared" si="24"/>
        <v>238.20000000000059</v>
      </c>
      <c r="EE5" s="204">
        <f t="shared" ref="EE5:EE68" si="25">IF(ISNONTEXT($AH5),D5-0.001,"")</f>
        <v>239.999</v>
      </c>
      <c r="EF5" s="205">
        <f t="shared" ref="EF5:EF68" si="26">IF(ISNONTEXT($Q5),IF($G5="R",_xlfn.BETA.DIST(AI5,$M5,$N5,FALSE,$B5,$D5),_xlfn.BETA.DIST(AI5,$N5,$M5,FALSE,$B5,$D5)),NA())</f>
        <v>0</v>
      </c>
      <c r="EG5" s="205">
        <f t="shared" ref="EG5:EG68" si="27">IF(ISNONTEXT($Q5),IF($G5="R",_xlfn.BETA.DIST(AJ5,$M5,$N5,FALSE,$B5,$D5),_xlfn.BETA.DIST(AJ5,$N5,$M5,FALSE,$B5,$D5)),NA())</f>
        <v>1.2346615491072609E-10</v>
      </c>
      <c r="EH5" s="205">
        <f t="shared" ref="EH5:EH68" si="28">IF(ISNONTEXT($Q5),IF($G5="R",_xlfn.BETA.DIST(AK5,$M5,$N5,FALSE,$B5,$D5),_xlfn.BETA.DIST(AK5,$N5,$M5,FALSE,$B5,$D5)),NA())</f>
        <v>1.3709771868468783E-8</v>
      </c>
      <c r="EI5" s="205">
        <f t="shared" ref="EI5:EI68" si="29">IF(ISNONTEXT($Q5),IF($G5="R",_xlfn.BETA.DIST(AL5,$M5,$N5,FALSE,$B5,$D5),_xlfn.BETA.DIST(AL5,$N5,$M5,FALSE,$B5,$D5)),NA())</f>
        <v>2.0291224766315565E-7</v>
      </c>
      <c r="EJ5" s="205">
        <f t="shared" ref="EJ5:EJ68" si="30">IF(ISNONTEXT($Q5),IF($G5="R",_xlfn.BETA.DIST(AM5,$M5,$N5,FALSE,$B5,$D5),_xlfn.BETA.DIST(AM5,$N5,$M5,FALSE,$B5,$D5)),NA())</f>
        <v>1.3148384649528533E-6</v>
      </c>
      <c r="EK5" s="205">
        <f t="shared" ref="EK5:EK68" si="31">IF(ISNONTEXT($Q5),IF($G5="R",_xlfn.BETA.DIST(AN5,$M5,$N5,FALSE,$B5,$D5),_xlfn.BETA.DIST(AN5,$N5,$M5,FALSE,$B5,$D5)),NA())</f>
        <v>5.4147162524920644E-6</v>
      </c>
      <c r="EL5" s="205">
        <f t="shared" ref="EL5:EL68" si="32">IF(ISNONTEXT($Q5),IF($G5="R",_xlfn.BETA.DIST(AO5,$M5,$N5,FALSE,$B5,$D5),_xlfn.BETA.DIST(AO5,$N5,$M5,FALSE,$B5,$D5)),NA())</f>
        <v>1.6730306675973381E-5</v>
      </c>
      <c r="EM5" s="205">
        <f t="shared" ref="EM5:EM68" si="33">IF(ISNONTEXT($Q5),IF($G5="R",_xlfn.BETA.DIST(AP5,$M5,$N5,FALSE,$B5,$D5),_xlfn.BETA.DIST(AP5,$N5,$M5,FALSE,$B5,$D5)),NA())</f>
        <v>4.2374321631997041E-5</v>
      </c>
      <c r="EN5" s="205">
        <f t="shared" ref="EN5:EN68" si="34">IF(ISNONTEXT($Q5),IF($G5="R",_xlfn.BETA.DIST(AQ5,$M5,$N5,FALSE,$B5,$D5),_xlfn.BETA.DIST(AQ5,$N5,$M5,FALSE,$B5,$D5)),NA())</f>
        <v>9.2750164938690017E-5</v>
      </c>
      <c r="EO5" s="205">
        <f t="shared" ref="EO5:EO68" si="35">IF(ISNONTEXT($Q5),IF($G5="R",_xlfn.BETA.DIST(AR5,$M5,$N5,FALSE,$B5,$D5),_xlfn.BETA.DIST(AR5,$N5,$M5,FALSE,$B5,$D5)),NA())</f>
        <v>1.8152324950448527E-4</v>
      </c>
      <c r="EP5" s="205">
        <f t="shared" ref="EP5:EP68" si="36">IF(ISNONTEXT($Q5),IF($G5="R",_xlfn.BETA.DIST(AS5,$M5,$N5,FALSE,$B5,$D5),_xlfn.BETA.DIST(AS5,$N5,$M5,FALSE,$B5,$D5)),NA())</f>
        <v>3.2512497436990311E-4</v>
      </c>
      <c r="EQ5" s="205">
        <f t="shared" ref="EQ5:EQ68" si="37">IF(ISNONTEXT($Q5),IF($G5="R",_xlfn.BETA.DIST(AT5,$M5,$N5,FALSE,$B5,$D5),_xlfn.BETA.DIST(AT5,$N5,$M5,FALSE,$B5,$D5)),NA())</f>
        <v>5.4183129827507261E-4</v>
      </c>
      <c r="ER5" s="205">
        <f t="shared" ref="ER5:ER68" si="38">IF(ISNONTEXT($Q5),IF($G5="R",_xlfn.BETA.DIST(AU5,$M5,$N5,FALSE,$B5,$D5),_xlfn.BETA.DIST(AU5,$N5,$M5,FALSE,$B5,$D5)),NA())</f>
        <v>8.5051373460596829E-4</v>
      </c>
      <c r="ES5" s="205">
        <f t="shared" ref="ES5:ES68" si="39">IF(ISNONTEXT($Q5),IF($G5="R",_xlfn.BETA.DIST(AV5,$M5,$N5,FALSE,$B5,$D5),_xlfn.BETA.DIST(AV5,$N5,$M5,FALSE,$B5,$D5)),NA())</f>
        <v>1.2691945590034954E-3</v>
      </c>
      <c r="ET5" s="205">
        <f t="shared" ref="ET5:ET68" si="40">IF(ISNONTEXT($Q5),IF($G5="R",_xlfn.BETA.DIST(AW5,$M5,$N5,FALSE,$B5,$D5),_xlfn.BETA.DIST(AW5,$N5,$M5,FALSE,$B5,$D5)),NA())</f>
        <v>1.8135509700191676E-3</v>
      </c>
      <c r="EU5" s="205">
        <f t="shared" ref="EU5:EU68" si="41">IF(ISNONTEXT($Q5),IF($G5="R",_xlfn.BETA.DIST(AX5,$M5,$N5,FALSE,$B5,$D5),_xlfn.BETA.DIST(AX5,$N5,$M5,FALSE,$B5,$D5)),NA())</f>
        <v>2.4955080330910703E-3</v>
      </c>
      <c r="EV5" s="205">
        <f t="shared" ref="EV5:EV68" si="42">IF(ISNONTEXT($Q5),IF($G5="R",_xlfn.BETA.DIST(AY5,$M5,$N5,FALSE,$B5,$D5),_xlfn.BETA.DIST(AY5,$N5,$M5,FALSE,$B5,$D5)),NA())</f>
        <v>3.3220417201533662E-3</v>
      </c>
      <c r="EW5" s="205">
        <f t="shared" ref="EW5:EW68" si="43">IF(ISNONTEXT($Q5),IF($G5="R",_xlfn.BETA.DIST(AZ5,$M5,$N5,FALSE,$B5,$D5),_xlfn.BETA.DIST(AZ5,$N5,$M5,FALSE,$B5,$D5)),NA())</f>
        <v>4.2942857686062734E-3</v>
      </c>
      <c r="EX5" s="205">
        <f t="shared" ref="EX5:EX68" si="44">IF(ISNONTEXT($Q5),IF($G5="R",_xlfn.BETA.DIST(BA5,$M5,$N5,FALSE,$B5,$D5),_xlfn.BETA.DIST(BA5,$N5,$M5,FALSE,$B5,$D5)),NA())</f>
        <v>5.4070037143180748E-3</v>
      </c>
      <c r="EY5" s="205">
        <f t="shared" ref="EY5:EY68" si="45">IF(ISNONTEXT($Q5),IF($G5="R",_xlfn.BETA.DIST(BB5,$M5,$N5,FALSE,$B5,$D5),_xlfn.BETA.DIST(BB5,$N5,$M5,FALSE,$B5,$D5)),NA())</f>
        <v>6.648454023372944E-3</v>
      </c>
      <c r="EZ5" s="205">
        <f t="shared" ref="EZ5:EZ68" si="46">IF(ISNONTEXT($Q5),IF($G5="R",_xlfn.BETA.DIST(BC5,$M5,$N5,FALSE,$B5,$D5),_xlfn.BETA.DIST(BC5,$N5,$M5,FALSE,$B5,$D5)),NA())</f>
        <v>8.0006447380236469E-3</v>
      </c>
      <c r="FA5" s="205">
        <f t="shared" ref="FA5:FA68" si="47">IF(ISNONTEXT($Q5),IF($G5="R",_xlfn.BETA.DIST(BD5,$M5,$N5,FALSE,$B5,$D5),_xlfn.BETA.DIST(BD5,$N5,$M5,FALSE,$B5,$D5)),NA())</f>
        <v>9.439946652992498E-3</v>
      </c>
      <c r="FB5" s="205">
        <f t="shared" ref="FB5:FB68" si="48">IF(ISNONTEXT($Q5),IF($G5="R",_xlfn.BETA.DIST(BE5,$M5,$N5,FALSE,$B5,$D5),_xlfn.BETA.DIST(BE5,$N5,$M5,FALSE,$B5,$D5)),NA())</f>
        <v>1.0938012169746386E-2</v>
      </c>
      <c r="FC5" s="205">
        <f t="shared" ref="FC5:FC68" si="49">IF(ISNONTEXT($Q5),IF($G5="R",_xlfn.BETA.DIST(BF5,$M5,$N5,FALSE,$B5,$D5),_xlfn.BETA.DIST(BF5,$N5,$M5,FALSE,$B5,$D5)),NA())</f>
        <v>1.2462931366254983E-2</v>
      </c>
      <c r="FD5" s="205">
        <f t="shared" ref="FD5:FD68" si="50">IF(ISNONTEXT($Q5),IF($G5="R",_xlfn.BETA.DIST(BG5,$M5,$N5,FALSE,$B5,$D5),_xlfn.BETA.DIST(BG5,$N5,$M5,FALSE,$B5,$D5)),NA())</f>
        <v>1.3980547607488708E-2</v>
      </c>
      <c r="FE5" s="205">
        <f t="shared" ref="FE5:FE68" si="51">IF(ISNONTEXT($Q5),IF($G5="R",_xlfn.BETA.DIST(BH5,$M5,$N5,FALSE,$B5,$D5),_xlfn.BETA.DIST(BH5,$N5,$M5,FALSE,$B5,$D5)),NA())</f>
        <v>1.545585187795945E-2</v>
      </c>
      <c r="FF5" s="205">
        <f t="shared" ref="FF5:FF68" si="52">IF(ISNONTEXT($Q5),IF($G5="R",_xlfn.BETA.DIST(BI5,$M5,$N5,FALSE,$B5,$D5),_xlfn.BETA.DIST(BI5,$N5,$M5,FALSE,$B5,$D5)),NA())</f>
        <v>1.6854377264692976E-2</v>
      </c>
      <c r="FG5" s="205">
        <f t="shared" ref="FG5:FG68" si="53">IF(ISNONTEXT($Q5),IF($G5="R",_xlfn.BETA.DIST(BJ5,$M5,$N5,FALSE,$B5,$D5),_xlfn.BETA.DIST(BJ5,$N5,$M5,FALSE,$B5,$D5)),NA())</f>
        <v>1.8143521747438177E-2</v>
      </c>
      <c r="FH5" s="205">
        <f t="shared" ref="FH5:FH68" si="54">IF(ISNONTEXT($Q5),IF($G5="R",_xlfn.BETA.DIST(BK5,$M5,$N5,FALSE,$B5,$D5),_xlfn.BETA.DIST(BK5,$N5,$M5,FALSE,$B5,$D5)),NA())</f>
        <v>1.929373762414386E-2</v>
      </c>
      <c r="FI5" s="205">
        <f t="shared" ref="FI5:FI68" si="55">IF(ISNONTEXT($Q5),IF($G5="R",_xlfn.BETA.DIST(BL5,$M5,$N5,FALSE,$B5,$D5),_xlfn.BETA.DIST(BL5,$N5,$M5,FALSE,$B5,$D5)),NA())</f>
        <v>2.0279538435167804E-2</v>
      </c>
      <c r="FJ5" s="205">
        <f t="shared" ref="FJ5:FJ68" si="56">IF(ISNONTEXT($Q5),IF($G5="R",_xlfn.BETA.DIST(BM5,$M5,$N5,FALSE,$B5,$D5),_xlfn.BETA.DIST(BM5,$N5,$M5,FALSE,$B5,$D5)),NA())</f>
        <v>2.108028810287866E-2</v>
      </c>
      <c r="FK5" s="205">
        <f t="shared" ref="FK5:FK68" si="57">IF(ISNONTEXT($Q5),IF($G5="R",_xlfn.BETA.DIST(BN5,$M5,$N5,FALSE,$B5,$D5),_xlfn.BETA.DIST(BN5,$N5,$M5,FALSE,$B5,$D5)),NA())</f>
        <v>2.1680751215461157E-2</v>
      </c>
      <c r="FL5" s="205">
        <f t="shared" ref="FL5:FL68" si="58">IF(ISNONTEXT($Q5),IF($G5="R",_xlfn.BETA.DIST(BO5,$M5,$N5,FALSE,$B5,$D5),_xlfn.BETA.DIST(BO5,$N5,$M5,FALSE,$B5,$D5)),NA())</f>
        <v>2.2071397123069308E-2</v>
      </c>
      <c r="FM5" s="205">
        <f t="shared" ref="FM5:FM68" si="59">IF(ISNONTEXT($Q5),IF($G5="R",_xlfn.BETA.DIST(BP5,$M5,$N5,FALSE,$B5,$D5),_xlfn.BETA.DIST(BP5,$N5,$M5,FALSE,$B5,$D5)),NA())</f>
        <v>2.2248463100952371E-2</v>
      </c>
      <c r="FN5" s="205">
        <f t="shared" ref="FN5:FN68" si="60">IF(ISNONTEXT($Q5),IF($G5="R",_xlfn.BETA.DIST(BQ5,$M5,$N5,FALSE,$B5,$D5),_xlfn.BETA.DIST(BQ5,$N5,$M5,FALSE,$B5,$D5)),NA())</f>
        <v>2.2213792751261906E-2</v>
      </c>
      <c r="FO5" s="205">
        <f t="shared" ref="FO5:FO68" si="61">IF(ISNONTEXT($Q5),IF($G5="R",_xlfn.BETA.DIST(BR5,$M5,$N5,FALSE,$B5,$D5),_xlfn.BETA.DIST(BR5,$N5,$M5,FALSE,$B5,$D5)),NA())</f>
        <v>2.1974474710751837E-2</v>
      </c>
      <c r="FP5" s="205">
        <f t="shared" ref="FP5:FP68" si="62">IF(ISNONTEXT($Q5),IF($G5="R",_xlfn.BETA.DIST(BS5,$M5,$N5,FALSE,$B5,$D5),_xlfn.BETA.DIST(BS5,$N5,$M5,FALSE,$B5,$D5)),NA())</f>
        <v>2.1542313409787905E-2</v>
      </c>
      <c r="FQ5" s="205">
        <f t="shared" ref="FQ5:FQ68" si="63">IF(ISNONTEXT($Q5),IF($G5="R",_xlfn.BETA.DIST(BT5,$M5,$N5,FALSE,$B5,$D5),_xlfn.BETA.DIST(BT5,$N5,$M5,FALSE,$B5,$D5)),NA())</f>
        <v>2.0933168035136021E-2</v>
      </c>
      <c r="FR5" s="205">
        <f t="shared" ref="FR5:FR68" si="64">IF(ISNONTEXT($Q5),IF($G5="R",_xlfn.BETA.DIST(BU5,$M5,$N5,FALSE,$B5,$D5),_xlfn.BETA.DIST(BU5,$N5,$M5,FALSE,$B5,$D5)),NA())</f>
        <v>2.0166198053640106E-2</v>
      </c>
      <c r="FS5" s="205">
        <f t="shared" ref="FS5:FS68" si="65">IF(ISNONTEXT($Q5),IF($G5="R",_xlfn.BETA.DIST(BV5,$M5,$N5,FALSE,$B5,$D5),_xlfn.BETA.DIST(BV5,$N5,$M5,FALSE,$B5,$D5)),NA())</f>
        <v>1.926305382526991E-2</v>
      </c>
      <c r="FT5" s="205">
        <f t="shared" ref="FT5:FT68" si="66">IF(ISNONTEXT($Q5),IF($G5="R",_xlfn.BETA.DIST(BW5,$M5,$N5,FALSE,$B5,$D5),_xlfn.BETA.DIST(BW5,$N5,$M5,FALSE,$B5,$D5)),NA())</f>
        <v>1.8247049218168516E-2</v>
      </c>
      <c r="FU5" s="205">
        <f t="shared" ref="FU5:FU68" si="67">IF(ISNONTEXT($Q5),IF($G5="R",_xlfn.BETA.DIST(BX5,$M5,$N5,FALSE,$B5,$D5),_xlfn.BETA.DIST(BX5,$N5,$M5,FALSE,$B5,$D5)),NA())</f>
        <v>1.7142350034757184E-2</v>
      </c>
      <c r="FV5" s="205">
        <f t="shared" ref="FV5:FV68" si="68">IF(ISNONTEXT($Q5),IF($G5="R",_xlfn.BETA.DIST(BY5,$M5,$N5,FALSE,$B5,$D5),_xlfn.BETA.DIST(BY5,$N5,$M5,FALSE,$B5,$D5)),NA())</f>
        <v>1.5973207797283555E-2</v>
      </c>
      <c r="FW5" s="205">
        <f t="shared" ref="FW5:FW68" si="69">IF(ISNONTEXT($Q5),IF($G5="R",_xlfn.BETA.DIST(BZ5,$M5,$N5,FALSE,$B5,$D5),_xlfn.BETA.DIST(BZ5,$N5,$M5,FALSE,$B5,$D5)),NA())</f>
        <v>1.4763263364818245E-2</v>
      </c>
      <c r="FX5" s="205">
        <f t="shared" ref="FX5:FX68" si="70">IF(ISNONTEXT($Q5),IF($G5="R",_xlfn.BETA.DIST(CA5,$M5,$N5,FALSE,$B5,$D5),_xlfn.BETA.DIST(CA5,$N5,$M5,FALSE,$B5,$D5)),NA())</f>
        <v>1.3534939296023748E-2</v>
      </c>
      <c r="FY5" s="205">
        <f t="shared" ref="FY5:FY68" si="71">IF(ISNONTEXT($Q5),IF($G5="R",_xlfn.BETA.DIST(CB5,$M5,$N5,FALSE,$B5,$D5),_xlfn.BETA.DIST(CB5,$N5,$M5,FALSE,$B5,$D5)),NA())</f>
        <v>1.2308934145694448E-2</v>
      </c>
      <c r="FZ5" s="205">
        <f t="shared" ref="FZ5:FZ68" si="72">IF(ISNONTEXT($Q5),IF($G5="R",_xlfn.BETA.DIST(CC5,$M5,$N5,FALSE,$B5,$D5),_xlfn.BETA.DIST(CC5,$N5,$M5,FALSE,$B5,$D5)),NA())</f>
        <v>1.1103826267422201E-2</v>
      </c>
      <c r="GA5" s="205">
        <f t="shared" ref="GA5:GA68" si="73">IF(ISNONTEXT($Q5),IF($G5="R",_xlfn.BETA.DIST(CD5,$M5,$N5,FALSE,$B5,$D5),_xlfn.BETA.DIST(CD5,$N5,$M5,FALSE,$B5,$D5)),NA())</f>
        <v>9.9357894274121946E-3</v>
      </c>
      <c r="GB5" s="205">
        <f t="shared" ref="GB5:GB68" si="74">IF(ISNONTEXT($Q5),IF($G5="R",_xlfn.BETA.DIST(CE5,$M5,$N5,FALSE,$B5,$D5),_xlfn.BETA.DIST(CE5,$N5,$M5,FALSE,$B5,$D5)),NA())</f>
        <v>8.8184178061434838E-3</v>
      </c>
      <c r="GC5" s="205">
        <f t="shared" ref="GC5:GC68" si="75">IF(ISNONTEXT($Q5),IF($G5="R",_xlfn.BETA.DIST(CF5,$M5,$N5,FALSE,$B5,$D5),_xlfn.BETA.DIST(CF5,$N5,$M5,FALSE,$B5,$D5)),NA())</f>
        <v>7.7626539165970409E-3</v>
      </c>
      <c r="GD5" s="205">
        <f t="shared" ref="GD5:GD68" si="76">IF(ISNONTEXT($Q5),IF($G5="R",_xlfn.BETA.DIST(CG5,$M5,$N5,FALSE,$B5,$D5),_xlfn.BETA.DIST(CG5,$N5,$M5,FALSE,$B5,$D5)),NA())</f>
        <v>6.7768096923828099E-3</v>
      </c>
      <c r="GE5" s="205">
        <f t="shared" ref="GE5:GE68" si="77">IF(ISNONTEXT($Q5),IF($G5="R",_xlfn.BETA.DIST(CH5,$M5,$N5,FALSE,$B5,$D5),_xlfn.BETA.DIST(CH5,$N5,$M5,FALSE,$B5,$D5)),NA())</f>
        <v>5.8666685417486184E-3</v>
      </c>
      <c r="GF5" s="205">
        <f t="shared" ref="GF5:GF68" si="78">IF(ISNONTEXT($Q5),IF($G5="R",_xlfn.BETA.DIST(CI5,$M5,$N5,FALSE,$B5,$D5),_xlfn.BETA.DIST(CI5,$N5,$M5,FALSE,$B5,$D5)),NA())</f>
        <v>5.0356545269988331E-3</v>
      </c>
      <c r="GG5" s="205">
        <f t="shared" ref="GG5:GG68" si="79">IF(ISNONTEXT($Q5),IF($G5="R",_xlfn.BETA.DIST(CJ5,$M5,$N5,FALSE,$B5,$D5),_xlfn.BETA.DIST(CJ5,$N5,$M5,FALSE,$B5,$D5)),NA())</f>
        <v>4.2850539790380143E-3</v>
      </c>
      <c r="GH5" s="205">
        <f t="shared" ref="GH5:GH68" si="80">IF(ISNONTEXT($Q5),IF($G5="R",_xlfn.BETA.DIST(CK5,$M5,$N5,FALSE,$B5,$D5),_xlfn.BETA.DIST(CK5,$N5,$M5,FALSE,$B5,$D5)),NA())</f>
        <v>3.6142747286528596E-3</v>
      </c>
      <c r="GI5" s="205">
        <f t="shared" ref="GI5:GI68" si="81">IF(ISNONTEXT($Q5),IF($G5="R",_xlfn.BETA.DIST(CL5,$M5,$N5,FALSE,$B5,$D5),_xlfn.BETA.DIST(CL5,$N5,$M5,FALSE,$B5,$D5)),NA())</f>
        <v>3.0211286410889238E-3</v>
      </c>
      <c r="GJ5" s="205">
        <f t="shared" ref="GJ5:GJ68" si="82">IF(ISNONTEXT($Q5),IF($G5="R",_xlfn.BETA.DIST(CM5,$M5,$N5,FALSE,$B5,$D5),_xlfn.BETA.DIST(CM5,$N5,$M5,FALSE,$B5,$D5)),NA())</f>
        <v>2.5021241731631571E-3</v>
      </c>
      <c r="GK5" s="205">
        <f t="shared" ref="GK5:GK68" si="83">IF(ISNONTEXT($Q5),IF($G5="R",_xlfn.BETA.DIST(CN5,$M5,$N5,FALSE,$B5,$D5),_xlfn.BETA.DIST(CN5,$N5,$M5,FALSE,$B5,$D5)),NA())</f>
        <v>2.0527571175495423E-3</v>
      </c>
      <c r="GL5" s="205">
        <f t="shared" ref="GL5:GL68" si="84">IF(ISNONTEXT($Q5),IF($G5="R",_xlfn.BETA.DIST(CO5,$M5,$N5,FALSE,$B5,$D5),_xlfn.BETA.DIST(CO5,$N5,$M5,FALSE,$B5,$D5)),NA())</f>
        <v>1.6677894386807092E-3</v>
      </c>
      <c r="GM5" s="205">
        <f t="shared" ref="GM5:GM68" si="85">IF(ISNONTEXT($Q5),IF($G5="R",_xlfn.BETA.DIST(CP5,$M5,$N5,FALSE,$B5,$D5),_xlfn.BETA.DIST(CP5,$N5,$M5,FALSE,$B5,$D5)),NA())</f>
        <v>1.3415080231195249E-3</v>
      </c>
      <c r="GN5" s="205">
        <f t="shared" ref="GN5:GN68" si="86">IF(ISNONTEXT($Q5),IF($G5="R",_xlfn.BETA.DIST(CQ5,$M5,$N5,FALSE,$B5,$D5),_xlfn.BETA.DIST(CQ5,$N5,$M5,FALSE,$B5,$D5)),NA())</f>
        <v>1.0679571558872972E-3</v>
      </c>
      <c r="GO5" s="205">
        <f t="shared" ref="GO5:GO68" si="87">IF(ISNONTEXT($Q5),IF($G5="R",_xlfn.BETA.DIST(CR5,$M5,$N5,FALSE,$B5,$D5),_xlfn.BETA.DIST(CR5,$N5,$M5,FALSE,$B5,$D5)),NA())</f>
        <v>8.4114049608347149E-4</v>
      </c>
      <c r="GP5" s="205">
        <f t="shared" ref="GP5:GP68" si="88">IF(ISNONTEXT($Q5),IF($G5="R",_xlfn.BETA.DIST(CS5,$M5,$N5,FALSE,$B5,$D5),_xlfn.BETA.DIST(CS5,$N5,$M5,FALSE,$B5,$D5)),NA())</f>
        <v>6.5519017751272765E-4</v>
      </c>
      <c r="GQ5" s="205">
        <f t="shared" ref="GQ5:GQ68" si="89">IF(ISNONTEXT($Q5),IF($G5="R",_xlfn.BETA.DIST(CT5,$M5,$N5,FALSE,$B5,$D5),_xlfn.BETA.DIST(CT5,$N5,$M5,FALSE,$B5,$D5)),NA())</f>
        <v>5.045023365070838E-4</v>
      </c>
      <c r="GR5" s="205">
        <f t="shared" ref="GR5:GR68" si="90">IF(ISNONTEXT($Q5),IF($G5="R",_xlfn.BETA.DIST(CU5,$M5,$N5,FALSE,$B5,$D5),_xlfn.BETA.DIST(CU5,$N5,$M5,FALSE,$B5,$D5)),NA())</f>
        <v>3.8383982042706382E-4</v>
      </c>
      <c r="GS5" s="205">
        <f t="shared" ref="GS5:GS68" si="91">IF(ISNONTEXT($Q5),IF($G5="R",_xlfn.BETA.DIST(CV5,$M5,$N5,FALSE,$B5,$D5),_xlfn.BETA.DIST(CV5,$N5,$M5,FALSE,$B5,$D5)),NA())</f>
        <v>2.8840402438062558E-4</v>
      </c>
      <c r="GT5" s="205">
        <f t="shared" ref="GT5:GT68" si="92">IF(ISNONTEXT($Q5),IF($G5="R",_xlfn.BETA.DIST(CW5,$M5,$N5,FALSE,$B5,$D5),_xlfn.BETA.DIST(CW5,$N5,$M5,FALSE,$B5,$D5)),NA())</f>
        <v>2.1387872486962336E-4</v>
      </c>
      <c r="GU5" s="205">
        <f t="shared" ref="GU5:GU68" si="93">IF(ISNONTEXT($Q5),IF($G5="R",_xlfn.BETA.DIST(CX5,$M5,$N5,FALSE,$B5,$D5),_xlfn.BETA.DIST(CX5,$N5,$M5,FALSE,$B5,$D5)),NA())</f>
        <v>1.5644942669125011E-4</v>
      </c>
      <c r="GV5" s="205">
        <f t="shared" ref="GV5:GV68" si="94">IF(ISNONTEXT($Q5),IF($G5="R",_xlfn.BETA.DIST(CY5,$M5,$N5,FALSE,$B5,$D5),_xlfn.BETA.DIST(CY5,$N5,$M5,FALSE,$B5,$D5)),NA())</f>
        <v>1.1280212581726909E-4</v>
      </c>
      <c r="GW5" s="205">
        <f t="shared" ref="GW5:GW68" si="95">IF(ISNONTEXT($Q5),IF($G5="R",_xlfn.BETA.DIST(CZ5,$M5,$N5,FALSE,$B5,$D5),_xlfn.BETA.DIST(CZ5,$N5,$M5,FALSE,$B5,$D5)),NA())</f>
        <v>8.0105539126841131E-5</v>
      </c>
      <c r="GX5" s="205">
        <f t="shared" ref="GX5:GX68" si="96">IF(ISNONTEXT($Q5),IF($G5="R",_xlfn.BETA.DIST(DA5,$M5,$N5,FALSE,$B5,$D5),_xlfn.BETA.DIST(DA5,$N5,$M5,FALSE,$B5,$D5)),NA())</f>
        <v>5.5980792843838626E-5</v>
      </c>
      <c r="GY5" s="205">
        <f t="shared" ref="GY5:GY68" si="97">IF(ISNONTEXT($Q5),IF($G5="R",_xlfn.BETA.DIST(DB5,$M5,$N5,FALSE,$B5,$D5),_xlfn.BETA.DIST(DB5,$N5,$M5,FALSE,$B5,$D5)),NA())</f>
        <v>3.8462331834890463E-5</v>
      </c>
      <c r="GZ5" s="205">
        <f t="shared" ref="GZ5:GZ68" si="98">IF(ISNONTEXT($Q5),IF($G5="R",_xlfn.BETA.DIST(DC5,$M5,$N5,FALSE,$B5,$D5),_xlfn.BETA.DIST(DC5,$N5,$M5,FALSE,$B5,$D5)),NA())</f>
        <v>2.5953450938696794E-5</v>
      </c>
      <c r="HA5" s="205">
        <f t="shared" ref="HA5:HA68" si="99">IF(ISNONTEXT($Q5),IF($G5="R",_xlfn.BETA.DIST(DD5,$M5,$N5,FALSE,$B5,$D5),_xlfn.BETA.DIST(DD5,$N5,$M5,FALSE,$B5,$D5)),NA())</f>
        <v>1.7179397076735099E-5</v>
      </c>
      <c r="HB5" s="205">
        <f t="shared" ref="HB5:HB68" si="100">IF(ISNONTEXT($Q5),IF($G5="R",_xlfn.BETA.DIST(DE5,$M5,$N5,FALSE,$B5,$D5),_xlfn.BETA.DIST(DE5,$N5,$M5,FALSE,$B5,$D5)),NA())</f>
        <v>1.1140485264356921E-5</v>
      </c>
      <c r="HC5" s="205">
        <f t="shared" ref="HC5:HC68" si="101">IF(ISNONTEXT($Q5),IF($G5="R",_xlfn.BETA.DIST(DF5,$M5,$N5,FALSE,$B5,$D5),_xlfn.BETA.DIST(DF5,$N5,$M5,FALSE,$B5,$D5)),NA())</f>
        <v>7.0671476350975136E-6</v>
      </c>
      <c r="HD5" s="205">
        <f t="shared" ref="HD5:HD68" si="102">IF(ISNONTEXT($Q5),IF($G5="R",_xlfn.BETA.DIST(DG5,$M5,$N5,FALSE,$B5,$D5),_xlfn.BETA.DIST(DG5,$N5,$M5,FALSE,$B5,$D5)),NA())</f>
        <v>4.3783223076589838E-6</v>
      </c>
      <c r="HE5" s="205">
        <f t="shared" ref="HE5:HE68" si="103">IF(ISNONTEXT($Q5),IF($G5="R",_xlfn.BETA.DIST(DH5,$M5,$N5,FALSE,$B5,$D5),_xlfn.BETA.DIST(DH5,$N5,$M5,FALSE,$B5,$D5)),NA())</f>
        <v>2.6441128043026822E-6</v>
      </c>
      <c r="HF5" s="205">
        <f t="shared" ref="HF5:HF68" si="104">IF(ISNONTEXT($Q5),IF($G5="R",_xlfn.BETA.DIST(DI5,$M5,$N5,FALSE,$B5,$D5),_xlfn.BETA.DIST(DI5,$N5,$M5,FALSE,$B5,$D5)),NA())</f>
        <v>1.5532270636948209E-6</v>
      </c>
      <c r="HG5" s="205">
        <f t="shared" ref="HG5:HG68" si="105">IF(ISNONTEXT($Q5),IF($G5="R",_xlfn.BETA.DIST(DJ5,$M5,$N5,FALSE,$B5,$D5),_xlfn.BETA.DIST(DJ5,$N5,$M5,FALSE,$B5,$D5)),NA())</f>
        <v>8.8534994394153888E-7</v>
      </c>
      <c r="HH5" s="205">
        <f t="shared" ref="HH5:HH68" si="106">IF(ISNONTEXT($Q5),IF($G5="R",_xlfn.BETA.DIST(DK5,$M5,$N5,FALSE,$B5,$D5),_xlfn.BETA.DIST(DK5,$N5,$M5,FALSE,$B5,$D5)),NA())</f>
        <v>4.8832060168595516E-7</v>
      </c>
      <c r="HI5" s="205">
        <f t="shared" ref="HI5:HI68" si="107">IF(ISNONTEXT($Q5),IF($G5="R",_xlfn.BETA.DIST(DL5,$M5,$N5,FALSE,$B5,$D5),_xlfn.BETA.DIST(DL5,$N5,$M5,FALSE,$B5,$D5)),NA())</f>
        <v>2.5977702823650725E-7</v>
      </c>
      <c r="HJ5" s="205">
        <f t="shared" ref="HJ5:HJ68" si="108">IF(ISNONTEXT($Q5),IF($G5="R",_xlfn.BETA.DIST(DM5,$M5,$N5,FALSE,$B5,$D5),_xlfn.BETA.DIST(DM5,$N5,$M5,FALSE,$B5,$D5)),NA())</f>
        <v>1.3279057056414934E-7</v>
      </c>
      <c r="HK5" s="205">
        <f t="shared" ref="HK5:HK68" si="109">IF(ISNONTEXT($Q5),IF($G5="R",_xlfn.BETA.DIST(DN5,$M5,$N5,FALSE,$B5,$D5),_xlfn.BETA.DIST(DN5,$N5,$M5,FALSE,$B5,$D5)),NA())</f>
        <v>6.4936181187379849E-8</v>
      </c>
      <c r="HL5" s="205">
        <f t="shared" ref="HL5:HL68" si="110">IF(ISNONTEXT($Q5),IF($G5="R",_xlfn.BETA.DIST(DO5,$M5,$N5,FALSE,$B5,$D5),_xlfn.BETA.DIST(DO5,$N5,$M5,FALSE,$B5,$D5)),NA())</f>
        <v>3.0219686763852189E-8</v>
      </c>
      <c r="HM5" s="205">
        <f t="shared" ref="HM5:HM68" si="111">IF(ISNONTEXT($Q5),IF($G5="R",_xlfn.BETA.DIST(DP5,$M5,$N5,FALSE,$B5,$D5),_xlfn.BETA.DIST(DP5,$N5,$M5,FALSE,$B5,$D5)),NA())</f>
        <v>1.3300418477419775E-8</v>
      </c>
      <c r="HN5" s="205">
        <f t="shared" ref="HN5:HN68" si="112">IF(ISNONTEXT($Q5),IF($G5="R",_xlfn.BETA.DIST(DQ5,$M5,$N5,FALSE,$B5,$D5),_xlfn.BETA.DIST(DQ5,$N5,$M5,FALSE,$B5,$D5)),NA())</f>
        <v>5.4946098076935856E-9</v>
      </c>
      <c r="HO5" s="205">
        <f t="shared" ref="HO5:HO68" si="113">IF(ISNONTEXT($Q5),IF($G5="R",_xlfn.BETA.DIST(DR5,$M5,$N5,FALSE,$B5,$D5),_xlfn.BETA.DIST(DR5,$N5,$M5,FALSE,$B5,$D5)),NA())</f>
        <v>2.111042124400546E-9</v>
      </c>
      <c r="HP5" s="205">
        <f t="shared" ref="HP5:HP68" si="114">IF(ISNONTEXT($Q5),IF($G5="R",_xlfn.BETA.DIST(DS5,$M5,$N5,FALSE,$B5,$D5),_xlfn.BETA.DIST(DS5,$N5,$M5,FALSE,$B5,$D5)),NA())</f>
        <v>7.4571237212241746E-10</v>
      </c>
      <c r="HQ5" s="205">
        <f t="shared" ref="HQ5:HQ68" si="115">IF(ISNONTEXT($Q5),IF($G5="R",_xlfn.BETA.DIST(DT5,$M5,$N5,FALSE,$B5,$D5),_xlfn.BETA.DIST(DT5,$N5,$M5,FALSE,$B5,$D5)),NA())</f>
        <v>2.3871671943824877E-10</v>
      </c>
      <c r="HR5" s="205">
        <f t="shared" ref="HR5:HR68" si="116">IF(ISNONTEXT($Q5),IF($G5="R",_xlfn.BETA.DIST(DU5,$M5,$N5,FALSE,$B5,$D5),_xlfn.BETA.DIST(DU5,$N5,$M5,FALSE,$B5,$D5)),NA())</f>
        <v>6.7975555427975798E-11</v>
      </c>
      <c r="HS5" s="205">
        <f t="shared" ref="HS5:HS68" si="117">IF(ISNONTEXT($Q5),IF($G5="R",_xlfn.BETA.DIST(DV5,$M5,$N5,FALSE,$B5,$D5),_xlfn.BETA.DIST(DV5,$N5,$M5,FALSE,$B5,$D5)),NA())</f>
        <v>1.6801191317384482E-11</v>
      </c>
      <c r="HT5" s="205">
        <f t="shared" ref="HT5:HT68" si="118">IF(ISNONTEXT($Q5),IF($G5="R",_xlfn.BETA.DIST(DW5,$M5,$N5,FALSE,$B5,$D5),_xlfn.BETA.DIST(DW5,$N5,$M5,FALSE,$B5,$D5)),NA())</f>
        <v>3.486822245941364E-12</v>
      </c>
      <c r="HU5" s="205">
        <f t="shared" ref="HU5:HU68" si="119">IF(ISNONTEXT($Q5),IF($G5="R",_xlfn.BETA.DIST(DX5,$M5,$N5,FALSE,$B5,$D5),_xlfn.BETA.DIST(DX5,$N5,$M5,FALSE,$B5,$D5)),NA())</f>
        <v>5.7997383192288769E-13</v>
      </c>
      <c r="HV5" s="205">
        <f t="shared" ref="HV5:HV68" si="120">IF(ISNONTEXT($Q5),IF($G5="R",_xlfn.BETA.DIST(DY5,$M5,$N5,FALSE,$B5,$D5),_xlfn.BETA.DIST(DY5,$N5,$M5,FALSE,$B5,$D5)),NA())</f>
        <v>7.2221695423002311E-14</v>
      </c>
      <c r="HW5" s="205">
        <f t="shared" ref="HW5:HW68" si="121">IF(ISNONTEXT($Q5),IF($G5="R",_xlfn.BETA.DIST(DZ5,$M5,$N5,FALSE,$B5,$D5),_xlfn.BETA.DIST(DZ5,$N5,$M5,FALSE,$B5,$D5)),NA())</f>
        <v>6.0575986645973976E-15</v>
      </c>
      <c r="HX5" s="205">
        <f t="shared" ref="HX5:HX68" si="122">IF(ISNONTEXT($Q5),IF($G5="R",_xlfn.BETA.DIST(EA5,$M5,$N5,FALSE,$B5,$D5),_xlfn.BETA.DIST(EA5,$N5,$M5,FALSE,$B5,$D5)),NA())</f>
        <v>2.8667756612877348E-16</v>
      </c>
      <c r="HY5" s="205">
        <f t="shared" ref="HY5:HY68" si="123">IF(ISNONTEXT($Q5),IF($G5="R",_xlfn.BETA.DIST(EB5,$M5,$N5,FALSE,$B5,$D5),_xlfn.BETA.DIST(EB5,$N5,$M5,FALSE,$B5,$D5)),NA())</f>
        <v>5.4923082650214823E-18</v>
      </c>
      <c r="HZ5" s="205">
        <f t="shared" ref="HZ5:HZ68" si="124">IF(ISNONTEXT($Q5),IF($G5="R",_xlfn.BETA.DIST(EC5,$M5,$N5,FALSE,$B5,$D5),_xlfn.BETA.DIST(EC5,$N5,$M5,FALSE,$B5,$D5)),NA())</f>
        <v>2.0214251648573647E-20</v>
      </c>
      <c r="IA5" s="205">
        <f t="shared" ref="IA5:IA68" si="125">IF(ISNONTEXT($Q5),IF($G5="R",_xlfn.BETA.DIST(ED5,$M5,$N5,FALSE,$B5,$D5),_xlfn.BETA.DIST(ED5,$N5,$M5,FALSE,$B5,$D5)),NA())</f>
        <v>1.3246512724394843E-24</v>
      </c>
      <c r="IB5" s="205">
        <f t="shared" ref="IB5:IB68" si="126">IF(ISNONTEXT($Q5),IF($G5="R",_xlfn.BETA.DIST(EE5,$M5,$N5,FALSE,$B5,$D5),_xlfn.BETA.DIST(EE5,$N5,$M5,FALSE,$B5,$D5)),NA())</f>
        <v>3.7916063168462372E-70</v>
      </c>
    </row>
    <row r="6" spans="1:237" x14ac:dyDescent="0.25">
      <c r="A6" s="22">
        <v>3</v>
      </c>
      <c r="B6" s="109">
        <f t="shared" si="10"/>
        <v>60</v>
      </c>
      <c r="C6" s="123">
        <v>120</v>
      </c>
      <c r="D6" s="109">
        <f t="shared" si="11"/>
        <v>240</v>
      </c>
      <c r="E6" s="118">
        <f t="shared" si="12"/>
        <v>1</v>
      </c>
      <c r="F6" s="23">
        <f t="shared" si="13"/>
        <v>33.333333333333329</v>
      </c>
      <c r="G6" s="24" t="str">
        <f t="shared" si="14"/>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15"/>
        <v>150</v>
      </c>
      <c r="K6" s="26" t="s">
        <v>49</v>
      </c>
      <c r="L6" s="24">
        <f>IF(OR(F6="",K6=""),"",MATCH(K6,Confidence!$A$3:$A$12,0))</f>
        <v>3</v>
      </c>
      <c r="M6" s="27">
        <f t="shared" si="16"/>
        <v>5.5</v>
      </c>
      <c r="N6" s="27">
        <f t="shared" si="17"/>
        <v>10</v>
      </c>
      <c r="O6" s="24"/>
      <c r="P6" s="110">
        <f t="shared" si="18"/>
        <v>123.864</v>
      </c>
      <c r="Q6" s="110">
        <f t="shared" si="19"/>
        <v>21.204000000000001</v>
      </c>
      <c r="R6" s="39">
        <f t="shared" si="20"/>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21"/>
        <v>1.8</v>
      </c>
      <c r="AI6" s="204">
        <f t="shared" si="22"/>
        <v>60</v>
      </c>
      <c r="AJ6" s="188">
        <f t="shared" ref="AJ6:CU6" si="127">IF(ISNONTEXT($AH6),AI6+$AH6,"")</f>
        <v>61.8</v>
      </c>
      <c r="AK6" s="188">
        <f t="shared" si="127"/>
        <v>63.599999999999994</v>
      </c>
      <c r="AL6" s="188">
        <f t="shared" si="127"/>
        <v>65.399999999999991</v>
      </c>
      <c r="AM6" s="188">
        <f t="shared" si="127"/>
        <v>67.199999999999989</v>
      </c>
      <c r="AN6" s="188">
        <f t="shared" si="127"/>
        <v>68.999999999999986</v>
      </c>
      <c r="AO6" s="188">
        <f t="shared" si="127"/>
        <v>70.799999999999983</v>
      </c>
      <c r="AP6" s="188">
        <f t="shared" si="127"/>
        <v>72.59999999999998</v>
      </c>
      <c r="AQ6" s="188">
        <f t="shared" si="127"/>
        <v>74.399999999999977</v>
      </c>
      <c r="AR6" s="188">
        <f t="shared" si="127"/>
        <v>76.199999999999974</v>
      </c>
      <c r="AS6" s="188">
        <f t="shared" si="127"/>
        <v>77.999999999999972</v>
      </c>
      <c r="AT6" s="188">
        <f t="shared" si="127"/>
        <v>79.799999999999969</v>
      </c>
      <c r="AU6" s="188">
        <f t="shared" si="127"/>
        <v>81.599999999999966</v>
      </c>
      <c r="AV6" s="188">
        <f t="shared" si="127"/>
        <v>83.399999999999963</v>
      </c>
      <c r="AW6" s="188">
        <f t="shared" si="127"/>
        <v>85.19999999999996</v>
      </c>
      <c r="AX6" s="188">
        <f t="shared" si="127"/>
        <v>86.999999999999957</v>
      </c>
      <c r="AY6" s="188">
        <f t="shared" si="127"/>
        <v>88.799999999999955</v>
      </c>
      <c r="AZ6" s="188">
        <f t="shared" si="127"/>
        <v>90.599999999999952</v>
      </c>
      <c r="BA6" s="188">
        <f t="shared" si="127"/>
        <v>92.399999999999949</v>
      </c>
      <c r="BB6" s="188">
        <f t="shared" si="127"/>
        <v>94.199999999999946</v>
      </c>
      <c r="BC6" s="188">
        <f t="shared" si="127"/>
        <v>95.999999999999943</v>
      </c>
      <c r="BD6" s="188">
        <f t="shared" si="127"/>
        <v>97.79999999999994</v>
      </c>
      <c r="BE6" s="188">
        <f t="shared" si="127"/>
        <v>99.599999999999937</v>
      </c>
      <c r="BF6" s="188">
        <f t="shared" si="127"/>
        <v>101.39999999999993</v>
      </c>
      <c r="BG6" s="188">
        <f t="shared" si="127"/>
        <v>103.19999999999993</v>
      </c>
      <c r="BH6" s="188">
        <f t="shared" si="127"/>
        <v>104.99999999999993</v>
      </c>
      <c r="BI6" s="188">
        <f t="shared" si="127"/>
        <v>106.79999999999993</v>
      </c>
      <c r="BJ6" s="188">
        <f t="shared" si="127"/>
        <v>108.59999999999992</v>
      </c>
      <c r="BK6" s="188">
        <f t="shared" si="127"/>
        <v>110.39999999999992</v>
      </c>
      <c r="BL6" s="188">
        <f t="shared" si="127"/>
        <v>112.19999999999992</v>
      </c>
      <c r="BM6" s="188">
        <f t="shared" si="127"/>
        <v>113.99999999999991</v>
      </c>
      <c r="BN6" s="188">
        <f t="shared" si="127"/>
        <v>115.79999999999991</v>
      </c>
      <c r="BO6" s="188">
        <f t="shared" si="127"/>
        <v>117.59999999999991</v>
      </c>
      <c r="BP6" s="188">
        <f t="shared" si="127"/>
        <v>119.39999999999991</v>
      </c>
      <c r="BQ6" s="188">
        <f t="shared" si="127"/>
        <v>121.1999999999999</v>
      </c>
      <c r="BR6" s="188">
        <f t="shared" si="127"/>
        <v>122.9999999999999</v>
      </c>
      <c r="BS6" s="188">
        <f t="shared" si="127"/>
        <v>124.7999999999999</v>
      </c>
      <c r="BT6" s="188">
        <f t="shared" si="127"/>
        <v>126.59999999999989</v>
      </c>
      <c r="BU6" s="188">
        <f t="shared" si="127"/>
        <v>128.39999999999989</v>
      </c>
      <c r="BV6" s="188">
        <f t="shared" si="127"/>
        <v>130.1999999999999</v>
      </c>
      <c r="BW6" s="188">
        <f t="shared" si="127"/>
        <v>131.99999999999991</v>
      </c>
      <c r="BX6" s="188">
        <f t="shared" si="127"/>
        <v>133.79999999999993</v>
      </c>
      <c r="BY6" s="188">
        <f t="shared" si="127"/>
        <v>135.59999999999994</v>
      </c>
      <c r="BZ6" s="188">
        <f t="shared" si="127"/>
        <v>137.39999999999995</v>
      </c>
      <c r="CA6" s="188">
        <f t="shared" si="127"/>
        <v>139.19999999999996</v>
      </c>
      <c r="CB6" s="188">
        <f t="shared" si="127"/>
        <v>140.99999999999997</v>
      </c>
      <c r="CC6" s="188">
        <f t="shared" si="127"/>
        <v>142.79999999999998</v>
      </c>
      <c r="CD6" s="188">
        <f t="shared" si="127"/>
        <v>144.6</v>
      </c>
      <c r="CE6" s="188">
        <f t="shared" si="127"/>
        <v>146.4</v>
      </c>
      <c r="CF6" s="188">
        <f t="shared" si="127"/>
        <v>148.20000000000002</v>
      </c>
      <c r="CG6" s="188">
        <f t="shared" si="127"/>
        <v>150.00000000000003</v>
      </c>
      <c r="CH6" s="188">
        <f t="shared" si="127"/>
        <v>151.80000000000004</v>
      </c>
      <c r="CI6" s="188">
        <f t="shared" si="127"/>
        <v>153.60000000000005</v>
      </c>
      <c r="CJ6" s="188">
        <f t="shared" si="127"/>
        <v>155.40000000000006</v>
      </c>
      <c r="CK6" s="188">
        <f t="shared" si="127"/>
        <v>157.20000000000007</v>
      </c>
      <c r="CL6" s="188">
        <f t="shared" si="127"/>
        <v>159.00000000000009</v>
      </c>
      <c r="CM6" s="188">
        <f t="shared" si="127"/>
        <v>160.8000000000001</v>
      </c>
      <c r="CN6" s="188">
        <f t="shared" si="127"/>
        <v>162.60000000000011</v>
      </c>
      <c r="CO6" s="188">
        <f t="shared" si="127"/>
        <v>164.40000000000012</v>
      </c>
      <c r="CP6" s="188">
        <f t="shared" si="127"/>
        <v>166.20000000000013</v>
      </c>
      <c r="CQ6" s="188">
        <f t="shared" si="127"/>
        <v>168.00000000000014</v>
      </c>
      <c r="CR6" s="188">
        <f t="shared" si="127"/>
        <v>169.80000000000015</v>
      </c>
      <c r="CS6" s="188">
        <f t="shared" si="127"/>
        <v>171.60000000000016</v>
      </c>
      <c r="CT6" s="188">
        <f t="shared" si="127"/>
        <v>173.40000000000018</v>
      </c>
      <c r="CU6" s="188">
        <f t="shared" si="127"/>
        <v>175.20000000000019</v>
      </c>
      <c r="CV6" s="188">
        <f t="shared" ref="CV6:ED6" si="128">IF(ISNONTEXT($AH6),CU6+$AH6,"")</f>
        <v>177.0000000000002</v>
      </c>
      <c r="CW6" s="188">
        <f t="shared" si="128"/>
        <v>178.80000000000021</v>
      </c>
      <c r="CX6" s="188">
        <f t="shared" si="128"/>
        <v>180.60000000000022</v>
      </c>
      <c r="CY6" s="188">
        <f t="shared" si="128"/>
        <v>182.40000000000023</v>
      </c>
      <c r="CZ6" s="188">
        <f t="shared" si="128"/>
        <v>184.20000000000024</v>
      </c>
      <c r="DA6" s="188">
        <f t="shared" si="128"/>
        <v>186.00000000000026</v>
      </c>
      <c r="DB6" s="188">
        <f t="shared" si="128"/>
        <v>187.80000000000027</v>
      </c>
      <c r="DC6" s="188">
        <f t="shared" si="128"/>
        <v>189.60000000000028</v>
      </c>
      <c r="DD6" s="188">
        <f t="shared" si="128"/>
        <v>191.40000000000029</v>
      </c>
      <c r="DE6" s="188">
        <f t="shared" si="128"/>
        <v>193.2000000000003</v>
      </c>
      <c r="DF6" s="188">
        <f t="shared" si="128"/>
        <v>195.00000000000031</v>
      </c>
      <c r="DG6" s="188">
        <f t="shared" si="128"/>
        <v>196.80000000000032</v>
      </c>
      <c r="DH6" s="188">
        <f t="shared" si="128"/>
        <v>198.60000000000034</v>
      </c>
      <c r="DI6" s="188">
        <f t="shared" si="128"/>
        <v>200.40000000000035</v>
      </c>
      <c r="DJ6" s="188">
        <f t="shared" si="128"/>
        <v>202.20000000000036</v>
      </c>
      <c r="DK6" s="188">
        <f t="shared" si="128"/>
        <v>204.00000000000037</v>
      </c>
      <c r="DL6" s="188">
        <f t="shared" si="128"/>
        <v>205.80000000000038</v>
      </c>
      <c r="DM6" s="188">
        <f t="shared" si="128"/>
        <v>207.60000000000039</v>
      </c>
      <c r="DN6" s="188">
        <f t="shared" si="128"/>
        <v>209.4000000000004</v>
      </c>
      <c r="DO6" s="188">
        <f t="shared" si="128"/>
        <v>211.20000000000041</v>
      </c>
      <c r="DP6" s="188">
        <f t="shared" si="128"/>
        <v>213.00000000000043</v>
      </c>
      <c r="DQ6" s="188">
        <f t="shared" si="128"/>
        <v>214.80000000000044</v>
      </c>
      <c r="DR6" s="188">
        <f t="shared" si="128"/>
        <v>216.60000000000045</v>
      </c>
      <c r="DS6" s="188">
        <f t="shared" si="128"/>
        <v>218.40000000000046</v>
      </c>
      <c r="DT6" s="188">
        <f t="shared" si="128"/>
        <v>220.20000000000047</v>
      </c>
      <c r="DU6" s="188">
        <f t="shared" si="128"/>
        <v>222.00000000000048</v>
      </c>
      <c r="DV6" s="188">
        <f t="shared" si="128"/>
        <v>223.80000000000049</v>
      </c>
      <c r="DW6" s="188">
        <f t="shared" si="128"/>
        <v>225.60000000000051</v>
      </c>
      <c r="DX6" s="188">
        <f t="shared" si="128"/>
        <v>227.40000000000052</v>
      </c>
      <c r="DY6" s="188">
        <f t="shared" si="128"/>
        <v>229.20000000000053</v>
      </c>
      <c r="DZ6" s="188">
        <f t="shared" si="128"/>
        <v>231.00000000000054</v>
      </c>
      <c r="EA6" s="188">
        <f t="shared" si="128"/>
        <v>232.80000000000055</v>
      </c>
      <c r="EB6" s="188">
        <f t="shared" si="128"/>
        <v>234.60000000000056</v>
      </c>
      <c r="EC6" s="188">
        <f t="shared" si="128"/>
        <v>236.40000000000057</v>
      </c>
      <c r="ED6" s="188">
        <f t="shared" si="128"/>
        <v>238.20000000000059</v>
      </c>
      <c r="EE6" s="204">
        <f t="shared" si="25"/>
        <v>239.999</v>
      </c>
      <c r="EF6" s="205">
        <f t="shared" si="26"/>
        <v>0</v>
      </c>
      <c r="EG6" s="205">
        <f t="shared" si="27"/>
        <v>8.9466403045852694E-8</v>
      </c>
      <c r="EH6" s="205">
        <f t="shared" si="28"/>
        <v>1.8476209900207678E-6</v>
      </c>
      <c r="EI6" s="205">
        <f t="shared" si="29"/>
        <v>1.0445626198386285E-5</v>
      </c>
      <c r="EJ6" s="205">
        <f t="shared" si="30"/>
        <v>3.4725961870120713E-5</v>
      </c>
      <c r="EK6" s="205">
        <f t="shared" si="31"/>
        <v>8.626223233321321E-5</v>
      </c>
      <c r="EL6" s="205">
        <f t="shared" si="32"/>
        <v>1.781453680808841E-4</v>
      </c>
      <c r="EM6" s="205">
        <f t="shared" si="33"/>
        <v>3.2376577858831529E-4</v>
      </c>
      <c r="EN6" s="205">
        <f t="shared" si="34"/>
        <v>5.3572092900997632E-4</v>
      </c>
      <c r="EO6" s="205">
        <f t="shared" si="35"/>
        <v>8.249109130440105E-4</v>
      </c>
      <c r="EP6" s="205">
        <f t="shared" si="36"/>
        <v>1.1998468361591845E-3</v>
      </c>
      <c r="EQ6" s="205">
        <f t="shared" si="37"/>
        <v>1.6661740596196092E-3</v>
      </c>
      <c r="ER6" s="205">
        <f t="shared" si="38"/>
        <v>2.2263984054271347E-3</v>
      </c>
      <c r="ES6" s="205">
        <f t="shared" si="39"/>
        <v>2.8797950750976851E-3</v>
      </c>
      <c r="ET6" s="205">
        <f t="shared" si="40"/>
        <v>3.622475421441348E-3</v>
      </c>
      <c r="EU6" s="205">
        <f t="shared" si="41"/>
        <v>4.4475846522215009E-3</v>
      </c>
      <c r="EV6" s="205">
        <f t="shared" si="42"/>
        <v>5.3456032486108428E-3</v>
      </c>
      <c r="EW6" s="205">
        <f t="shared" si="43"/>
        <v>6.3047257994545457E-3</v>
      </c>
      <c r="EX6" s="205">
        <f t="shared" si="44"/>
        <v>7.3112926890806481E-3</v>
      </c>
      <c r="EY6" s="205">
        <f t="shared" si="45"/>
        <v>8.3502523417003493E-3</v>
      </c>
      <c r="EZ6" s="205">
        <f t="shared" si="46"/>
        <v>9.4056343037400205E-3</v>
      </c>
      <c r="FA6" s="205">
        <f t="shared" si="47"/>
        <v>1.0461016175491616E-2</v>
      </c>
      <c r="FB6" s="205">
        <f t="shared" si="48"/>
        <v>1.1499970164641793E-2</v>
      </c>
      <c r="FC6" s="205">
        <f t="shared" si="49"/>
        <v>1.2506477736915765E-2</v>
      </c>
      <c r="FD6" s="205">
        <f t="shared" si="50"/>
        <v>1.3465303417632798E-2</v>
      </c>
      <c r="FE6" s="205">
        <f t="shared" si="51"/>
        <v>1.4362321205609837E-2</v>
      </c>
      <c r="FF6" s="205">
        <f t="shared" si="52"/>
        <v>1.5184789265620679E-2</v>
      </c>
      <c r="FG6" s="205">
        <f t="shared" si="53"/>
        <v>1.5921570547365673E-2</v>
      </c>
      <c r="FH6" s="205">
        <f t="shared" si="54"/>
        <v>1.6563298726850396E-2</v>
      </c>
      <c r="FI6" s="205">
        <f t="shared" si="55"/>
        <v>1.7102490376871914E-2</v>
      </c>
      <c r="FJ6" s="205">
        <f t="shared" si="56"/>
        <v>1.7533605549502361E-2</v>
      </c>
      <c r="FK6" s="205">
        <f t="shared" si="57"/>
        <v>1.7853060002173331E-2</v>
      </c>
      <c r="FL6" s="205">
        <f t="shared" si="58"/>
        <v>1.8059193130870812E-2</v>
      </c>
      <c r="FM6" s="205">
        <f t="shared" si="59"/>
        <v>1.8152196302388159E-2</v>
      </c>
      <c r="FN6" s="205">
        <f t="shared" si="60"/>
        <v>1.8134006717828818E-2</v>
      </c>
      <c r="FO6" s="205">
        <f t="shared" si="61"/>
        <v>1.8008172208208158E-2</v>
      </c>
      <c r="FP6" s="205">
        <f t="shared" si="62"/>
        <v>1.7779692477501947E-2</v>
      </c>
      <c r="FQ6" s="205">
        <f t="shared" si="63"/>
        <v>1.7454842286652204E-2</v>
      </c>
      <c r="FR6" s="205">
        <f t="shared" si="64"/>
        <v>1.7040981931734249E-2</v>
      </c>
      <c r="FS6" s="205">
        <f t="shared" si="65"/>
        <v>1.6546360128326217E-2</v>
      </c>
      <c r="FT6" s="205">
        <f t="shared" si="66"/>
        <v>1.5979914089219921E-2</v>
      </c>
      <c r="FU6" s="205">
        <f t="shared" si="67"/>
        <v>1.5351071190395617E-2</v>
      </c>
      <c r="FV6" s="205">
        <f t="shared" si="68"/>
        <v>1.4669556176223236E-2</v>
      </c>
      <c r="FW6" s="205">
        <f t="shared" si="69"/>
        <v>1.3945207373741386E-2</v>
      </c>
      <c r="FX6" s="205">
        <f t="shared" si="70"/>
        <v>1.318780488112139E-2</v>
      </c>
      <c r="FY6" s="205">
        <f t="shared" si="71"/>
        <v>1.2406913179418836E-2</v>
      </c>
      <c r="FZ6" s="205">
        <f t="shared" si="72"/>
        <v>1.1611740100629556E-2</v>
      </c>
      <c r="GA6" s="205">
        <f t="shared" si="73"/>
        <v>1.0811013578860709E-2</v>
      </c>
      <c r="GB6" s="205">
        <f t="shared" si="74"/>
        <v>1.001287712382945E-2</v>
      </c>
      <c r="GC6" s="205">
        <f t="shared" si="75"/>
        <v>9.2248044944168456E-3</v>
      </c>
      <c r="GD6" s="205">
        <f t="shared" si="76"/>
        <v>8.4535336209314946E-3</v>
      </c>
      <c r="GE6" s="205">
        <f t="shared" si="77"/>
        <v>7.7050194331990786E-3</v>
      </c>
      <c r="GF6" s="205">
        <f t="shared" si="78"/>
        <v>6.9844049015818695E-3</v>
      </c>
      <c r="GG6" s="205">
        <f t="shared" si="79"/>
        <v>6.296009292450111E-3</v>
      </c>
      <c r="GH6" s="205">
        <f t="shared" si="80"/>
        <v>5.6433323803565336E-3</v>
      </c>
      <c r="GI6" s="205">
        <f t="shared" si="81"/>
        <v>5.0290731471221393E-3</v>
      </c>
      <c r="GJ6" s="205">
        <f t="shared" si="82"/>
        <v>4.4551613332522713E-3</v>
      </c>
      <c r="GK6" s="205">
        <f t="shared" si="83"/>
        <v>3.9228000887714786E-3</v>
      </c>
      <c r="GL6" s="205">
        <f t="shared" si="84"/>
        <v>3.432517897161124E-3</v>
      </c>
      <c r="GM6" s="205">
        <f t="shared" si="85"/>
        <v>2.9842279154069992E-3</v>
      </c>
      <c r="GN6" s="205">
        <f t="shared" si="86"/>
        <v>2.5772928824428038E-3</v>
      </c>
      <c r="GO6" s="205">
        <f t="shared" si="87"/>
        <v>2.2105937942357807E-3</v>
      </c>
      <c r="GP6" s="205">
        <f t="shared" si="88"/>
        <v>1.8826006227218406E-3</v>
      </c>
      <c r="GQ6" s="205">
        <f t="shared" si="89"/>
        <v>1.5914434637433867E-3</v>
      </c>
      <c r="GR6" s="205">
        <f t="shared" si="90"/>
        <v>1.3349826318155825E-3</v>
      </c>
      <c r="GS6" s="205">
        <f t="shared" si="91"/>
        <v>1.1108763725165556E-3</v>
      </c>
      <c r="GT6" s="205">
        <f t="shared" si="92"/>
        <v>9.1664503205056208E-4</v>
      </c>
      <c r="GU6" s="205">
        <f t="shared" si="93"/>
        <v>7.4973070354179036E-4</v>
      </c>
      <c r="GV6" s="205">
        <f t="shared" si="94"/>
        <v>6.0755155641485138E-4</v>
      </c>
      <c r="GW6" s="205">
        <f t="shared" si="95"/>
        <v>4.8755024446888481E-4</v>
      </c>
      <c r="GX6" s="205">
        <f t="shared" si="96"/>
        <v>3.8723597581503375E-4</v>
      </c>
      <c r="GY6" s="205">
        <f t="shared" si="97"/>
        <v>3.042200098356791E-4</v>
      </c>
      <c r="GZ6" s="205">
        <f t="shared" si="98"/>
        <v>2.3624451916408931E-4</v>
      </c>
      <c r="HA6" s="205">
        <f t="shared" si="99"/>
        <v>1.8120491516161009E-4</v>
      </c>
      <c r="HB6" s="205">
        <f t="shared" si="100"/>
        <v>1.3716588067830938E-4</v>
      </c>
      <c r="HC6" s="205">
        <f t="shared" si="101"/>
        <v>1.0237148165736151E-4</v>
      </c>
      <c r="HD6" s="205">
        <f t="shared" si="102"/>
        <v>7.524983749337719E-5</v>
      </c>
      <c r="HE6" s="205">
        <f t="shared" si="103"/>
        <v>5.441291758901167E-5</v>
      </c>
      <c r="HF6" s="205">
        <f t="shared" si="104"/>
        <v>3.8652097397022165E-5</v>
      </c>
      <c r="HG6" s="205">
        <f t="shared" si="105"/>
        <v>2.6930151035687901E-5</v>
      </c>
      <c r="HH6" s="205">
        <f t="shared" si="106"/>
        <v>1.8370379499490808E-5</v>
      </c>
      <c r="HI6" s="205">
        <f t="shared" si="107"/>
        <v>1.2243574247903823E-5</v>
      </c>
      <c r="HJ6" s="205">
        <f t="shared" si="108"/>
        <v>7.9534967394514519E-6</v>
      </c>
      <c r="HK6" s="205">
        <f t="shared" si="109"/>
        <v>5.0215169595901536E-6</v>
      </c>
      <c r="HL6" s="205">
        <f t="shared" si="110"/>
        <v>3.0710002860464567E-6</v>
      </c>
      <c r="HM6" s="205">
        <f t="shared" si="111"/>
        <v>1.8119646593786836E-6</v>
      </c>
      <c r="HN6" s="205">
        <f t="shared" si="112"/>
        <v>1.0264518396502447E-6</v>
      </c>
      <c r="HO6" s="205">
        <f t="shared" si="113"/>
        <v>5.5497067234671917E-7</v>
      </c>
      <c r="HP6" s="205">
        <f t="shared" si="114"/>
        <v>2.8428010345447257E-7</v>
      </c>
      <c r="HQ6" s="205">
        <f t="shared" si="115"/>
        <v>1.3668863986575958E-7</v>
      </c>
      <c r="HR6" s="205">
        <f t="shared" si="116"/>
        <v>6.0958534581055563E-8</v>
      </c>
      <c r="HS6" s="205">
        <f t="shared" si="117"/>
        <v>2.4820588593608646E-8</v>
      </c>
      <c r="HT6" s="205">
        <f t="shared" si="118"/>
        <v>9.032299538818255E-9</v>
      </c>
      <c r="HU6" s="205">
        <f t="shared" si="119"/>
        <v>2.851010746548241E-9</v>
      </c>
      <c r="HV6" s="205">
        <f t="shared" si="120"/>
        <v>7.4710186468911261E-10</v>
      </c>
      <c r="HW6" s="205">
        <f t="shared" si="121"/>
        <v>1.5185513720756351E-10</v>
      </c>
      <c r="HX6" s="205">
        <f t="shared" si="122"/>
        <v>2.1365039315955059E-11</v>
      </c>
      <c r="HY6" s="205">
        <f t="shared" si="123"/>
        <v>1.6807662638977848E-12</v>
      </c>
      <c r="HZ6" s="205">
        <f t="shared" si="124"/>
        <v>4.5785770526489647E-14</v>
      </c>
      <c r="IA6" s="205">
        <f t="shared" si="125"/>
        <v>9.3605550429099183E-17</v>
      </c>
      <c r="IB6" s="205">
        <f t="shared" si="126"/>
        <v>4.9371897923597239E-46</v>
      </c>
    </row>
    <row r="7" spans="1:237" x14ac:dyDescent="0.25">
      <c r="A7" s="22">
        <v>4</v>
      </c>
      <c r="B7" s="109">
        <f t="shared" si="10"/>
        <v>60</v>
      </c>
      <c r="C7" s="123">
        <v>120</v>
      </c>
      <c r="D7" s="109">
        <f t="shared" si="11"/>
        <v>240</v>
      </c>
      <c r="E7" s="118">
        <f t="shared" si="12"/>
        <v>1</v>
      </c>
      <c r="F7" s="23">
        <f t="shared" si="13"/>
        <v>33.333333333333329</v>
      </c>
      <c r="G7" s="24" t="str">
        <f t="shared" si="14"/>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15"/>
        <v>150</v>
      </c>
      <c r="K7" s="26" t="s">
        <v>26</v>
      </c>
      <c r="L7" s="24">
        <f>IF(OR(F7="",K7=""),"",MATCH(K7,Confidence!$A$3:$A$12,0))</f>
        <v>4</v>
      </c>
      <c r="M7" s="27">
        <f t="shared" si="16"/>
        <v>4</v>
      </c>
      <c r="N7" s="27">
        <f t="shared" si="17"/>
        <v>7</v>
      </c>
      <c r="O7" s="24"/>
      <c r="P7" s="110">
        <f t="shared" si="18"/>
        <v>125.44799999999999</v>
      </c>
      <c r="Q7" s="110">
        <f t="shared" si="19"/>
        <v>25.001999999999999</v>
      </c>
      <c r="R7" s="39">
        <f t="shared" si="20"/>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21"/>
        <v>1.8</v>
      </c>
      <c r="AI7" s="204">
        <f t="shared" si="22"/>
        <v>60</v>
      </c>
      <c r="AJ7" s="188">
        <f t="shared" ref="AJ7:CU7" si="129">IF(ISNONTEXT($AH7),AI7+$AH7,"")</f>
        <v>61.8</v>
      </c>
      <c r="AK7" s="188">
        <f t="shared" si="129"/>
        <v>63.599999999999994</v>
      </c>
      <c r="AL7" s="188">
        <f t="shared" si="129"/>
        <v>65.399999999999991</v>
      </c>
      <c r="AM7" s="188">
        <f t="shared" si="129"/>
        <v>67.199999999999989</v>
      </c>
      <c r="AN7" s="188">
        <f t="shared" si="129"/>
        <v>68.999999999999986</v>
      </c>
      <c r="AO7" s="188">
        <f t="shared" si="129"/>
        <v>70.799999999999983</v>
      </c>
      <c r="AP7" s="188">
        <f t="shared" si="129"/>
        <v>72.59999999999998</v>
      </c>
      <c r="AQ7" s="188">
        <f t="shared" si="129"/>
        <v>74.399999999999977</v>
      </c>
      <c r="AR7" s="188">
        <f t="shared" si="129"/>
        <v>76.199999999999974</v>
      </c>
      <c r="AS7" s="188">
        <f t="shared" si="129"/>
        <v>77.999999999999972</v>
      </c>
      <c r="AT7" s="188">
        <f t="shared" si="129"/>
        <v>79.799999999999969</v>
      </c>
      <c r="AU7" s="188">
        <f t="shared" si="129"/>
        <v>81.599999999999966</v>
      </c>
      <c r="AV7" s="188">
        <f t="shared" si="129"/>
        <v>83.399999999999963</v>
      </c>
      <c r="AW7" s="188">
        <f t="shared" si="129"/>
        <v>85.19999999999996</v>
      </c>
      <c r="AX7" s="188">
        <f t="shared" si="129"/>
        <v>86.999999999999957</v>
      </c>
      <c r="AY7" s="188">
        <f t="shared" si="129"/>
        <v>88.799999999999955</v>
      </c>
      <c r="AZ7" s="188">
        <f t="shared" si="129"/>
        <v>90.599999999999952</v>
      </c>
      <c r="BA7" s="188">
        <f t="shared" si="129"/>
        <v>92.399999999999949</v>
      </c>
      <c r="BB7" s="188">
        <f t="shared" si="129"/>
        <v>94.199999999999946</v>
      </c>
      <c r="BC7" s="188">
        <f t="shared" si="129"/>
        <v>95.999999999999943</v>
      </c>
      <c r="BD7" s="188">
        <f t="shared" si="129"/>
        <v>97.79999999999994</v>
      </c>
      <c r="BE7" s="188">
        <f t="shared" si="129"/>
        <v>99.599999999999937</v>
      </c>
      <c r="BF7" s="188">
        <f t="shared" si="129"/>
        <v>101.39999999999993</v>
      </c>
      <c r="BG7" s="188">
        <f t="shared" si="129"/>
        <v>103.19999999999993</v>
      </c>
      <c r="BH7" s="188">
        <f t="shared" si="129"/>
        <v>104.99999999999993</v>
      </c>
      <c r="BI7" s="188">
        <f t="shared" si="129"/>
        <v>106.79999999999993</v>
      </c>
      <c r="BJ7" s="188">
        <f t="shared" si="129"/>
        <v>108.59999999999992</v>
      </c>
      <c r="BK7" s="188">
        <f t="shared" si="129"/>
        <v>110.39999999999992</v>
      </c>
      <c r="BL7" s="188">
        <f t="shared" si="129"/>
        <v>112.19999999999992</v>
      </c>
      <c r="BM7" s="188">
        <f t="shared" si="129"/>
        <v>113.99999999999991</v>
      </c>
      <c r="BN7" s="188">
        <f t="shared" si="129"/>
        <v>115.79999999999991</v>
      </c>
      <c r="BO7" s="188">
        <f t="shared" si="129"/>
        <v>117.59999999999991</v>
      </c>
      <c r="BP7" s="188">
        <f t="shared" si="129"/>
        <v>119.39999999999991</v>
      </c>
      <c r="BQ7" s="188">
        <f t="shared" si="129"/>
        <v>121.1999999999999</v>
      </c>
      <c r="BR7" s="188">
        <f t="shared" si="129"/>
        <v>122.9999999999999</v>
      </c>
      <c r="BS7" s="188">
        <f t="shared" si="129"/>
        <v>124.7999999999999</v>
      </c>
      <c r="BT7" s="188">
        <f t="shared" si="129"/>
        <v>126.59999999999989</v>
      </c>
      <c r="BU7" s="188">
        <f t="shared" si="129"/>
        <v>128.39999999999989</v>
      </c>
      <c r="BV7" s="188">
        <f t="shared" si="129"/>
        <v>130.1999999999999</v>
      </c>
      <c r="BW7" s="188">
        <f t="shared" si="129"/>
        <v>131.99999999999991</v>
      </c>
      <c r="BX7" s="188">
        <f t="shared" si="129"/>
        <v>133.79999999999993</v>
      </c>
      <c r="BY7" s="188">
        <f t="shared" si="129"/>
        <v>135.59999999999994</v>
      </c>
      <c r="BZ7" s="188">
        <f t="shared" si="129"/>
        <v>137.39999999999995</v>
      </c>
      <c r="CA7" s="188">
        <f t="shared" si="129"/>
        <v>139.19999999999996</v>
      </c>
      <c r="CB7" s="188">
        <f t="shared" si="129"/>
        <v>140.99999999999997</v>
      </c>
      <c r="CC7" s="188">
        <f t="shared" si="129"/>
        <v>142.79999999999998</v>
      </c>
      <c r="CD7" s="188">
        <f t="shared" si="129"/>
        <v>144.6</v>
      </c>
      <c r="CE7" s="188">
        <f t="shared" si="129"/>
        <v>146.4</v>
      </c>
      <c r="CF7" s="188">
        <f t="shared" si="129"/>
        <v>148.20000000000002</v>
      </c>
      <c r="CG7" s="188">
        <f t="shared" si="129"/>
        <v>150.00000000000003</v>
      </c>
      <c r="CH7" s="188">
        <f t="shared" si="129"/>
        <v>151.80000000000004</v>
      </c>
      <c r="CI7" s="188">
        <f t="shared" si="129"/>
        <v>153.60000000000005</v>
      </c>
      <c r="CJ7" s="188">
        <f t="shared" si="129"/>
        <v>155.40000000000006</v>
      </c>
      <c r="CK7" s="188">
        <f t="shared" si="129"/>
        <v>157.20000000000007</v>
      </c>
      <c r="CL7" s="188">
        <f t="shared" si="129"/>
        <v>159.00000000000009</v>
      </c>
      <c r="CM7" s="188">
        <f t="shared" si="129"/>
        <v>160.8000000000001</v>
      </c>
      <c r="CN7" s="188">
        <f t="shared" si="129"/>
        <v>162.60000000000011</v>
      </c>
      <c r="CO7" s="188">
        <f t="shared" si="129"/>
        <v>164.40000000000012</v>
      </c>
      <c r="CP7" s="188">
        <f t="shared" si="129"/>
        <v>166.20000000000013</v>
      </c>
      <c r="CQ7" s="188">
        <f t="shared" si="129"/>
        <v>168.00000000000014</v>
      </c>
      <c r="CR7" s="188">
        <f t="shared" si="129"/>
        <v>169.80000000000015</v>
      </c>
      <c r="CS7" s="188">
        <f t="shared" si="129"/>
        <v>171.60000000000016</v>
      </c>
      <c r="CT7" s="188">
        <f t="shared" si="129"/>
        <v>173.40000000000018</v>
      </c>
      <c r="CU7" s="188">
        <f t="shared" si="129"/>
        <v>175.20000000000019</v>
      </c>
      <c r="CV7" s="188">
        <f t="shared" ref="CV7:ED7" si="130">IF(ISNONTEXT($AH7),CU7+$AH7,"")</f>
        <v>177.0000000000002</v>
      </c>
      <c r="CW7" s="188">
        <f t="shared" si="130"/>
        <v>178.80000000000021</v>
      </c>
      <c r="CX7" s="188">
        <f t="shared" si="130"/>
        <v>180.60000000000022</v>
      </c>
      <c r="CY7" s="188">
        <f t="shared" si="130"/>
        <v>182.40000000000023</v>
      </c>
      <c r="CZ7" s="188">
        <f t="shared" si="130"/>
        <v>184.20000000000024</v>
      </c>
      <c r="DA7" s="188">
        <f t="shared" si="130"/>
        <v>186.00000000000026</v>
      </c>
      <c r="DB7" s="188">
        <f t="shared" si="130"/>
        <v>187.80000000000027</v>
      </c>
      <c r="DC7" s="188">
        <f t="shared" si="130"/>
        <v>189.60000000000028</v>
      </c>
      <c r="DD7" s="188">
        <f t="shared" si="130"/>
        <v>191.40000000000029</v>
      </c>
      <c r="DE7" s="188">
        <f t="shared" si="130"/>
        <v>193.2000000000003</v>
      </c>
      <c r="DF7" s="188">
        <f t="shared" si="130"/>
        <v>195.00000000000031</v>
      </c>
      <c r="DG7" s="188">
        <f t="shared" si="130"/>
        <v>196.80000000000032</v>
      </c>
      <c r="DH7" s="188">
        <f t="shared" si="130"/>
        <v>198.60000000000034</v>
      </c>
      <c r="DI7" s="188">
        <f t="shared" si="130"/>
        <v>200.40000000000035</v>
      </c>
      <c r="DJ7" s="188">
        <f t="shared" si="130"/>
        <v>202.20000000000036</v>
      </c>
      <c r="DK7" s="188">
        <f t="shared" si="130"/>
        <v>204.00000000000037</v>
      </c>
      <c r="DL7" s="188">
        <f t="shared" si="130"/>
        <v>205.80000000000038</v>
      </c>
      <c r="DM7" s="188">
        <f t="shared" si="130"/>
        <v>207.60000000000039</v>
      </c>
      <c r="DN7" s="188">
        <f t="shared" si="130"/>
        <v>209.4000000000004</v>
      </c>
      <c r="DO7" s="188">
        <f t="shared" si="130"/>
        <v>211.20000000000041</v>
      </c>
      <c r="DP7" s="188">
        <f t="shared" si="130"/>
        <v>213.00000000000043</v>
      </c>
      <c r="DQ7" s="188">
        <f t="shared" si="130"/>
        <v>214.80000000000044</v>
      </c>
      <c r="DR7" s="188">
        <f t="shared" si="130"/>
        <v>216.60000000000045</v>
      </c>
      <c r="DS7" s="188">
        <f t="shared" si="130"/>
        <v>218.40000000000046</v>
      </c>
      <c r="DT7" s="188">
        <f t="shared" si="130"/>
        <v>220.20000000000047</v>
      </c>
      <c r="DU7" s="188">
        <f t="shared" si="130"/>
        <v>222.00000000000048</v>
      </c>
      <c r="DV7" s="188">
        <f t="shared" si="130"/>
        <v>223.80000000000049</v>
      </c>
      <c r="DW7" s="188">
        <f t="shared" si="130"/>
        <v>225.60000000000051</v>
      </c>
      <c r="DX7" s="188">
        <f t="shared" si="130"/>
        <v>227.40000000000052</v>
      </c>
      <c r="DY7" s="188">
        <f t="shared" si="130"/>
        <v>229.20000000000053</v>
      </c>
      <c r="DZ7" s="188">
        <f t="shared" si="130"/>
        <v>231.00000000000054</v>
      </c>
      <c r="EA7" s="188">
        <f t="shared" si="130"/>
        <v>232.80000000000055</v>
      </c>
      <c r="EB7" s="188">
        <f t="shared" si="130"/>
        <v>234.60000000000056</v>
      </c>
      <c r="EC7" s="188">
        <f t="shared" si="130"/>
        <v>236.40000000000057</v>
      </c>
      <c r="ED7" s="188">
        <f t="shared" si="130"/>
        <v>238.20000000000059</v>
      </c>
      <c r="EE7" s="204">
        <f t="shared" si="25"/>
        <v>239.999</v>
      </c>
      <c r="EF7" s="205">
        <f t="shared" si="26"/>
        <v>0</v>
      </c>
      <c r="EG7" s="205">
        <f t="shared" si="27"/>
        <v>4.3935740305379809E-6</v>
      </c>
      <c r="EH7" s="205">
        <f t="shared" si="28"/>
        <v>3.3071448885589183E-5</v>
      </c>
      <c r="EI7" s="205">
        <f t="shared" si="29"/>
        <v>1.0495447262105354E-4</v>
      </c>
      <c r="EJ7" s="205">
        <f t="shared" si="30"/>
        <v>2.3378365985587092E-4</v>
      </c>
      <c r="EK7" s="205">
        <f t="shared" si="31"/>
        <v>4.2880360286458178E-4</v>
      </c>
      <c r="EL7" s="205">
        <f t="shared" si="32"/>
        <v>6.9538873930444548E-4</v>
      </c>
      <c r="EM7" s="205">
        <f t="shared" si="33"/>
        <v>1.0356156203073616E-3</v>
      </c>
      <c r="EN7" s="205">
        <f t="shared" si="34"/>
        <v>1.4487842165445924E-3</v>
      </c>
      <c r="EO7" s="205">
        <f t="shared" si="35"/>
        <v>1.9318911954434755E-3</v>
      </c>
      <c r="EP7" s="205">
        <f t="shared" si="36"/>
        <v>2.4800579999999907E-3</v>
      </c>
      <c r="EQ7" s="205">
        <f t="shared" si="37"/>
        <v>3.0869164585890824E-3</v>
      </c>
      <c r="ER7" s="205">
        <f t="shared" si="38"/>
        <v>3.7449545558261637E-3</v>
      </c>
      <c r="ES7" s="205">
        <f t="shared" si="39"/>
        <v>4.4458248968782567E-3</v>
      </c>
      <c r="ET7" s="205">
        <f t="shared" si="40"/>
        <v>5.1806183016615106E-3</v>
      </c>
      <c r="EU7" s="205">
        <f t="shared" si="41"/>
        <v>5.9401048710937309E-3</v>
      </c>
      <c r="EV7" s="205">
        <f t="shared" si="42"/>
        <v>6.7149447749959516E-3</v>
      </c>
      <c r="EW7" s="205">
        <f t="shared" si="43"/>
        <v>7.4958709203555027E-3</v>
      </c>
      <c r="EX7" s="205">
        <f t="shared" si="44"/>
        <v>8.2738455694755676E-3</v>
      </c>
      <c r="EY7" s="205">
        <f t="shared" si="45"/>
        <v>9.0401928900414857E-3</v>
      </c>
      <c r="EZ7" s="205">
        <f t="shared" si="46"/>
        <v>9.7867093333333152E-3</v>
      </c>
      <c r="FA7" s="205">
        <f t="shared" si="47"/>
        <v>1.0505753652706559E-2</v>
      </c>
      <c r="FB7" s="205">
        <f t="shared" si="48"/>
        <v>1.1190318292048878E-2</v>
      </c>
      <c r="FC7" s="205">
        <f t="shared" si="49"/>
        <v>1.1834083793200008E-2</v>
      </c>
      <c r="FD7" s="205">
        <f t="shared" si="50"/>
        <v>1.2431457792294895E-2</v>
      </c>
      <c r="FE7" s="205">
        <f t="shared" si="51"/>
        <v>1.2977600097656233E-2</v>
      </c>
      <c r="FF7" s="205">
        <f t="shared" si="52"/>
        <v>1.3468435266222404E-2</v>
      </c>
      <c r="FG7" s="205">
        <f t="shared" si="53"/>
        <v>1.3900654021549793E-2</v>
      </c>
      <c r="FH7" s="205">
        <f t="shared" si="54"/>
        <v>1.4271704784175091E-2</v>
      </c>
      <c r="FI7" s="205">
        <f t="shared" si="55"/>
        <v>1.4579776514563249E-2</v>
      </c>
      <c r="FJ7" s="205">
        <f t="shared" si="56"/>
        <v>1.4823773999999994E-2</v>
      </c>
      <c r="FK7" s="205">
        <f t="shared" si="57"/>
        <v>1.5003286649614993E-2</v>
      </c>
      <c r="FL7" s="205">
        <f t="shared" si="58"/>
        <v>1.5118551796241751E-2</v>
      </c>
      <c r="FM7" s="205">
        <f t="shared" si="59"/>
        <v>1.5170413440034319E-2</v>
      </c>
      <c r="FN7" s="205">
        <f t="shared" si="60"/>
        <v>1.516027730666804E-2</v>
      </c>
      <c r="FO7" s="205">
        <f t="shared" si="61"/>
        <v>1.5090063032552092E-2</v>
      </c>
      <c r="FP7" s="205">
        <f t="shared" si="62"/>
        <v>1.4962154230775824E-2</v>
      </c>
      <c r="FQ7" s="205">
        <f t="shared" si="63"/>
        <v>1.4779347134498242E-2</v>
      </c>
      <c r="FR7" s="205">
        <f t="shared" si="64"/>
        <v>1.4544798459171178E-2</v>
      </c>
      <c r="FS7" s="205">
        <f t="shared" si="65"/>
        <v>1.4261973071360762E-2</v>
      </c>
      <c r="FT7" s="205">
        <f t="shared" si="66"/>
        <v>1.3934592000000023E-2</v>
      </c>
      <c r="FU7" s="205">
        <f t="shared" si="67"/>
        <v>1.3566581275666373E-2</v>
      </c>
      <c r="FV7" s="205">
        <f t="shared" si="68"/>
        <v>1.3162022034932755E-2</v>
      </c>
      <c r="FW7" s="205">
        <f t="shared" si="69"/>
        <v>1.272510227998915E-2</v>
      </c>
      <c r="FX7" s="205">
        <f t="shared" si="70"/>
        <v>1.2260070638572904E-2</v>
      </c>
      <c r="FY7" s="205">
        <f t="shared" si="71"/>
        <v>1.1771192425781257E-2</v>
      </c>
      <c r="FZ7" s="205">
        <f t="shared" si="72"/>
        <v>1.1262708267568134E-2</v>
      </c>
      <c r="GA7" s="205">
        <f t="shared" si="73"/>
        <v>1.0738795505648784E-2</v>
      </c>
      <c r="GB7" s="205">
        <f t="shared" si="74"/>
        <v>1.0203532565151743E-2</v>
      </c>
      <c r="GC7" s="205">
        <f t="shared" si="75"/>
        <v>9.6608664296659597E-3</v>
      </c>
      <c r="GD7" s="205">
        <f t="shared" si="76"/>
        <v>9.1145833333333322E-3</v>
      </c>
      <c r="GE7" s="205">
        <f t="shared" si="77"/>
        <v>8.5682827463326311E-3</v>
      </c>
      <c r="GF7" s="205">
        <f t="shared" si="78"/>
        <v>8.0253546984898425E-3</v>
      </c>
      <c r="GG7" s="205">
        <f t="shared" si="79"/>
        <v>7.4889604558324744E-3</v>
      </c>
      <c r="GH7" s="205">
        <f t="shared" si="80"/>
        <v>6.9620165366814568E-3</v>
      </c>
      <c r="GI7" s="205">
        <f t="shared" si="81"/>
        <v>6.4471820273437246E-3</v>
      </c>
      <c r="GJ7" s="205">
        <f t="shared" si="82"/>
        <v>5.9468491326313587E-3</v>
      </c>
      <c r="GK7" s="205">
        <f t="shared" si="83"/>
        <v>5.4631368732894403E-3</v>
      </c>
      <c r="GL7" s="205">
        <f t="shared" si="84"/>
        <v>4.9978878209648355E-3</v>
      </c>
      <c r="GM7" s="205">
        <f t="shared" si="85"/>
        <v>4.5526677415908883E-3</v>
      </c>
      <c r="GN7" s="205">
        <f t="shared" si="86"/>
        <v>4.1287679999999711E-3</v>
      </c>
      <c r="GO7" s="205">
        <f t="shared" si="87"/>
        <v>3.7272105622058274E-3</v>
      </c>
      <c r="GP7" s="205">
        <f t="shared" si="88"/>
        <v>3.34875541712108E-3</v>
      </c>
      <c r="GQ7" s="205">
        <f t="shared" si="89"/>
        <v>2.9939102264923412E-3</v>
      </c>
      <c r="GR7" s="205">
        <f t="shared" si="90"/>
        <v>2.662942000545762E-3</v>
      </c>
      <c r="GS7" s="205">
        <f t="shared" si="91"/>
        <v>2.3558905872395498E-3</v>
      </c>
      <c r="GT7" s="205">
        <f t="shared" si="92"/>
        <v>2.0725837551175386E-3</v>
      </c>
      <c r="GU7" s="205">
        <f t="shared" si="93"/>
        <v>1.8126536435482553E-3</v>
      </c>
      <c r="GV7" s="205">
        <f t="shared" si="94"/>
        <v>1.5755543496184879E-3</v>
      </c>
      <c r="GW7" s="205">
        <f t="shared" si="95"/>
        <v>1.3605804181275739E-3</v>
      </c>
      <c r="GX7" s="205">
        <f t="shared" si="96"/>
        <v>1.1668859999999746E-3</v>
      </c>
      <c r="GY7" s="205">
        <f t="shared" si="97"/>
        <v>9.9350444499798668E-4</v>
      </c>
      <c r="GZ7" s="205">
        <f t="shared" si="98"/>
        <v>8.3936809687447378E-4</v>
      </c>
      <c r="HA7" s="205">
        <f t="shared" si="99"/>
        <v>7.0332806305677348E-4</v>
      </c>
      <c r="HB7" s="205">
        <f t="shared" si="100"/>
        <v>5.8417373659782723E-4</v>
      </c>
      <c r="HC7" s="205">
        <f t="shared" si="101"/>
        <v>4.8065185546873352E-4</v>
      </c>
      <c r="HD7" s="205">
        <f t="shared" si="102"/>
        <v>3.9148489329867358E-4</v>
      </c>
      <c r="HE7" s="205">
        <f t="shared" si="103"/>
        <v>3.1538858639322618E-4</v>
      </c>
      <c r="HF7" s="205">
        <f t="shared" si="104"/>
        <v>2.5108841428069249E-4</v>
      </c>
      <c r="HG7" s="205">
        <f t="shared" si="105"/>
        <v>1.9733486514801203E-4</v>
      </c>
      <c r="HH7" s="205">
        <f t="shared" si="106"/>
        <v>1.5291733333332527E-4</v>
      </c>
      <c r="HI7" s="205">
        <f t="shared" si="107"/>
        <v>1.1667651354109083E-4</v>
      </c>
      <c r="HJ7" s="205">
        <f t="shared" si="108"/>
        <v>8.7515175638010447E-5</v>
      </c>
      <c r="HK7" s="205">
        <f t="shared" si="109"/>
        <v>6.4407224773742691E-5</v>
      </c>
      <c r="HL7" s="205">
        <f t="shared" si="110"/>
        <v>4.64049741496284E-5</v>
      </c>
      <c r="HM7" s="205">
        <f t="shared" si="111"/>
        <v>3.2644582031247154E-5</v>
      </c>
      <c r="HN7" s="205">
        <f t="shared" si="112"/>
        <v>2.2349630566739197E-5</v>
      </c>
      <c r="HO7" s="205">
        <f t="shared" si="113"/>
        <v>1.4832851632324365E-5</v>
      </c>
      <c r="HP7" s="205">
        <f t="shared" si="114"/>
        <v>9.4960342794228572E-6</v>
      </c>
      <c r="HQ7" s="205">
        <f t="shared" si="115"/>
        <v>5.8281794041745682E-6</v>
      </c>
      <c r="HR7" s="205">
        <f t="shared" si="116"/>
        <v>3.4019999999994839E-6</v>
      </c>
      <c r="HS7" s="205">
        <f t="shared" si="117"/>
        <v>1.8688997871176836E-6</v>
      </c>
      <c r="HT7" s="205">
        <f t="shared" si="118"/>
        <v>9.5259913966914072E-7</v>
      </c>
      <c r="HU7" s="205">
        <f t="shared" si="119"/>
        <v>4.4161505123389656E-7</v>
      </c>
      <c r="HV7" s="205">
        <f t="shared" si="120"/>
        <v>1.8084139315194852E-7</v>
      </c>
      <c r="HW7" s="205">
        <f t="shared" si="121"/>
        <v>6.2516927083311557E-8</v>
      </c>
      <c r="HX7" s="205">
        <f t="shared" si="122"/>
        <v>1.6911433727992383E-8</v>
      </c>
      <c r="HY7" s="205">
        <f t="shared" si="123"/>
        <v>3.1049135459981143E-9</v>
      </c>
      <c r="HZ7" s="205">
        <f t="shared" si="124"/>
        <v>2.8110267733306666E-10</v>
      </c>
      <c r="IA7" s="205">
        <f t="shared" si="125"/>
        <v>4.528061999991323E-12</v>
      </c>
      <c r="IB7" s="205">
        <f t="shared" si="126"/>
        <v>1.3720328578055894E-31</v>
      </c>
    </row>
    <row r="8" spans="1:237" x14ac:dyDescent="0.25">
      <c r="A8" s="22">
        <v>5</v>
      </c>
      <c r="B8" s="109">
        <f t="shared" si="10"/>
        <v>60</v>
      </c>
      <c r="C8" s="123">
        <v>120</v>
      </c>
      <c r="D8" s="109">
        <f t="shared" si="11"/>
        <v>240</v>
      </c>
      <c r="E8" s="118">
        <f t="shared" si="12"/>
        <v>1</v>
      </c>
      <c r="F8" s="23">
        <f t="shared" si="13"/>
        <v>33.333333333333329</v>
      </c>
      <c r="G8" s="24" t="str">
        <f t="shared" si="14"/>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15"/>
        <v>150</v>
      </c>
      <c r="K8" s="26" t="s">
        <v>27</v>
      </c>
      <c r="L8" s="24">
        <f>IF(OR(F8="",K8=""),"",MATCH(K8,Confidence!$A$3:$A$12,0))</f>
        <v>5</v>
      </c>
      <c r="M8" s="27">
        <f t="shared" si="16"/>
        <v>3</v>
      </c>
      <c r="N8" s="27">
        <f t="shared" si="17"/>
        <v>5</v>
      </c>
      <c r="O8" s="24"/>
      <c r="P8" s="110">
        <f t="shared" si="18"/>
        <v>127.5</v>
      </c>
      <c r="Q8" s="110">
        <f t="shared" si="19"/>
        <v>29.052</v>
      </c>
      <c r="R8" s="39">
        <f t="shared" si="20"/>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21"/>
        <v>1.8</v>
      </c>
      <c r="AI8" s="204">
        <f t="shared" si="22"/>
        <v>60</v>
      </c>
      <c r="AJ8" s="188">
        <f t="shared" ref="AJ8:CU8" si="131">IF(ISNONTEXT($AH8),AI8+$AH8,"")</f>
        <v>61.8</v>
      </c>
      <c r="AK8" s="188">
        <f t="shared" si="131"/>
        <v>63.599999999999994</v>
      </c>
      <c r="AL8" s="188">
        <f t="shared" si="131"/>
        <v>65.399999999999991</v>
      </c>
      <c r="AM8" s="188">
        <f t="shared" si="131"/>
        <v>67.199999999999989</v>
      </c>
      <c r="AN8" s="188">
        <f t="shared" si="131"/>
        <v>68.999999999999986</v>
      </c>
      <c r="AO8" s="188">
        <f t="shared" si="131"/>
        <v>70.799999999999983</v>
      </c>
      <c r="AP8" s="188">
        <f t="shared" si="131"/>
        <v>72.59999999999998</v>
      </c>
      <c r="AQ8" s="188">
        <f t="shared" si="131"/>
        <v>74.399999999999977</v>
      </c>
      <c r="AR8" s="188">
        <f t="shared" si="131"/>
        <v>76.199999999999974</v>
      </c>
      <c r="AS8" s="188">
        <f t="shared" si="131"/>
        <v>77.999999999999972</v>
      </c>
      <c r="AT8" s="188">
        <f t="shared" si="131"/>
        <v>79.799999999999969</v>
      </c>
      <c r="AU8" s="188">
        <f t="shared" si="131"/>
        <v>81.599999999999966</v>
      </c>
      <c r="AV8" s="188">
        <f t="shared" si="131"/>
        <v>83.399999999999963</v>
      </c>
      <c r="AW8" s="188">
        <f t="shared" si="131"/>
        <v>85.19999999999996</v>
      </c>
      <c r="AX8" s="188">
        <f t="shared" si="131"/>
        <v>86.999999999999957</v>
      </c>
      <c r="AY8" s="188">
        <f t="shared" si="131"/>
        <v>88.799999999999955</v>
      </c>
      <c r="AZ8" s="188">
        <f t="shared" si="131"/>
        <v>90.599999999999952</v>
      </c>
      <c r="BA8" s="188">
        <f t="shared" si="131"/>
        <v>92.399999999999949</v>
      </c>
      <c r="BB8" s="188">
        <f t="shared" si="131"/>
        <v>94.199999999999946</v>
      </c>
      <c r="BC8" s="188">
        <f t="shared" si="131"/>
        <v>95.999999999999943</v>
      </c>
      <c r="BD8" s="188">
        <f t="shared" si="131"/>
        <v>97.79999999999994</v>
      </c>
      <c r="BE8" s="188">
        <f t="shared" si="131"/>
        <v>99.599999999999937</v>
      </c>
      <c r="BF8" s="188">
        <f t="shared" si="131"/>
        <v>101.39999999999993</v>
      </c>
      <c r="BG8" s="188">
        <f t="shared" si="131"/>
        <v>103.19999999999993</v>
      </c>
      <c r="BH8" s="188">
        <f t="shared" si="131"/>
        <v>104.99999999999993</v>
      </c>
      <c r="BI8" s="188">
        <f t="shared" si="131"/>
        <v>106.79999999999993</v>
      </c>
      <c r="BJ8" s="188">
        <f t="shared" si="131"/>
        <v>108.59999999999992</v>
      </c>
      <c r="BK8" s="188">
        <f t="shared" si="131"/>
        <v>110.39999999999992</v>
      </c>
      <c r="BL8" s="188">
        <f t="shared" si="131"/>
        <v>112.19999999999992</v>
      </c>
      <c r="BM8" s="188">
        <f t="shared" si="131"/>
        <v>113.99999999999991</v>
      </c>
      <c r="BN8" s="188">
        <f t="shared" si="131"/>
        <v>115.79999999999991</v>
      </c>
      <c r="BO8" s="188">
        <f t="shared" si="131"/>
        <v>117.59999999999991</v>
      </c>
      <c r="BP8" s="188">
        <f t="shared" si="131"/>
        <v>119.39999999999991</v>
      </c>
      <c r="BQ8" s="188">
        <f t="shared" si="131"/>
        <v>121.1999999999999</v>
      </c>
      <c r="BR8" s="188">
        <f t="shared" si="131"/>
        <v>122.9999999999999</v>
      </c>
      <c r="BS8" s="188">
        <f t="shared" si="131"/>
        <v>124.7999999999999</v>
      </c>
      <c r="BT8" s="188">
        <f t="shared" si="131"/>
        <v>126.59999999999989</v>
      </c>
      <c r="BU8" s="188">
        <f t="shared" si="131"/>
        <v>128.39999999999989</v>
      </c>
      <c r="BV8" s="188">
        <f t="shared" si="131"/>
        <v>130.1999999999999</v>
      </c>
      <c r="BW8" s="188">
        <f t="shared" si="131"/>
        <v>131.99999999999991</v>
      </c>
      <c r="BX8" s="188">
        <f t="shared" si="131"/>
        <v>133.79999999999993</v>
      </c>
      <c r="BY8" s="188">
        <f t="shared" si="131"/>
        <v>135.59999999999994</v>
      </c>
      <c r="BZ8" s="188">
        <f t="shared" si="131"/>
        <v>137.39999999999995</v>
      </c>
      <c r="CA8" s="188">
        <f t="shared" si="131"/>
        <v>139.19999999999996</v>
      </c>
      <c r="CB8" s="188">
        <f t="shared" si="131"/>
        <v>140.99999999999997</v>
      </c>
      <c r="CC8" s="188">
        <f t="shared" si="131"/>
        <v>142.79999999999998</v>
      </c>
      <c r="CD8" s="188">
        <f t="shared" si="131"/>
        <v>144.6</v>
      </c>
      <c r="CE8" s="188">
        <f t="shared" si="131"/>
        <v>146.4</v>
      </c>
      <c r="CF8" s="188">
        <f t="shared" si="131"/>
        <v>148.20000000000002</v>
      </c>
      <c r="CG8" s="188">
        <f t="shared" si="131"/>
        <v>150.00000000000003</v>
      </c>
      <c r="CH8" s="188">
        <f t="shared" si="131"/>
        <v>151.80000000000004</v>
      </c>
      <c r="CI8" s="188">
        <f t="shared" si="131"/>
        <v>153.60000000000005</v>
      </c>
      <c r="CJ8" s="188">
        <f t="shared" si="131"/>
        <v>155.40000000000006</v>
      </c>
      <c r="CK8" s="188">
        <f t="shared" si="131"/>
        <v>157.20000000000007</v>
      </c>
      <c r="CL8" s="188">
        <f t="shared" si="131"/>
        <v>159.00000000000009</v>
      </c>
      <c r="CM8" s="188">
        <f t="shared" si="131"/>
        <v>160.8000000000001</v>
      </c>
      <c r="CN8" s="188">
        <f t="shared" si="131"/>
        <v>162.60000000000011</v>
      </c>
      <c r="CO8" s="188">
        <f t="shared" si="131"/>
        <v>164.40000000000012</v>
      </c>
      <c r="CP8" s="188">
        <f t="shared" si="131"/>
        <v>166.20000000000013</v>
      </c>
      <c r="CQ8" s="188">
        <f t="shared" si="131"/>
        <v>168.00000000000014</v>
      </c>
      <c r="CR8" s="188">
        <f t="shared" si="131"/>
        <v>169.80000000000015</v>
      </c>
      <c r="CS8" s="188">
        <f t="shared" si="131"/>
        <v>171.60000000000016</v>
      </c>
      <c r="CT8" s="188">
        <f t="shared" si="131"/>
        <v>173.40000000000018</v>
      </c>
      <c r="CU8" s="188">
        <f t="shared" si="131"/>
        <v>175.20000000000019</v>
      </c>
      <c r="CV8" s="188">
        <f t="shared" ref="CV8:ED8" si="132">IF(ISNONTEXT($AH8),CU8+$AH8,"")</f>
        <v>177.0000000000002</v>
      </c>
      <c r="CW8" s="188">
        <f t="shared" si="132"/>
        <v>178.80000000000021</v>
      </c>
      <c r="CX8" s="188">
        <f t="shared" si="132"/>
        <v>180.60000000000022</v>
      </c>
      <c r="CY8" s="188">
        <f t="shared" si="132"/>
        <v>182.40000000000023</v>
      </c>
      <c r="CZ8" s="188">
        <f t="shared" si="132"/>
        <v>184.20000000000024</v>
      </c>
      <c r="DA8" s="188">
        <f t="shared" si="132"/>
        <v>186.00000000000026</v>
      </c>
      <c r="DB8" s="188">
        <f t="shared" si="132"/>
        <v>187.80000000000027</v>
      </c>
      <c r="DC8" s="188">
        <f t="shared" si="132"/>
        <v>189.60000000000028</v>
      </c>
      <c r="DD8" s="188">
        <f t="shared" si="132"/>
        <v>191.40000000000029</v>
      </c>
      <c r="DE8" s="188">
        <f t="shared" si="132"/>
        <v>193.2000000000003</v>
      </c>
      <c r="DF8" s="188">
        <f t="shared" si="132"/>
        <v>195.00000000000031</v>
      </c>
      <c r="DG8" s="188">
        <f t="shared" si="132"/>
        <v>196.80000000000032</v>
      </c>
      <c r="DH8" s="188">
        <f t="shared" si="132"/>
        <v>198.60000000000034</v>
      </c>
      <c r="DI8" s="188">
        <f t="shared" si="132"/>
        <v>200.40000000000035</v>
      </c>
      <c r="DJ8" s="188">
        <f t="shared" si="132"/>
        <v>202.20000000000036</v>
      </c>
      <c r="DK8" s="188">
        <f t="shared" si="132"/>
        <v>204.00000000000037</v>
      </c>
      <c r="DL8" s="188">
        <f t="shared" si="132"/>
        <v>205.80000000000038</v>
      </c>
      <c r="DM8" s="188">
        <f t="shared" si="132"/>
        <v>207.60000000000039</v>
      </c>
      <c r="DN8" s="188">
        <f t="shared" si="132"/>
        <v>209.4000000000004</v>
      </c>
      <c r="DO8" s="188">
        <f t="shared" si="132"/>
        <v>211.20000000000041</v>
      </c>
      <c r="DP8" s="188">
        <f t="shared" si="132"/>
        <v>213.00000000000043</v>
      </c>
      <c r="DQ8" s="188">
        <f t="shared" si="132"/>
        <v>214.80000000000044</v>
      </c>
      <c r="DR8" s="188">
        <f t="shared" si="132"/>
        <v>216.60000000000045</v>
      </c>
      <c r="DS8" s="188">
        <f t="shared" si="132"/>
        <v>218.40000000000046</v>
      </c>
      <c r="DT8" s="188">
        <f t="shared" si="132"/>
        <v>220.20000000000047</v>
      </c>
      <c r="DU8" s="188">
        <f t="shared" si="132"/>
        <v>222.00000000000048</v>
      </c>
      <c r="DV8" s="188">
        <f t="shared" si="132"/>
        <v>223.80000000000049</v>
      </c>
      <c r="DW8" s="188">
        <f t="shared" si="132"/>
        <v>225.60000000000051</v>
      </c>
      <c r="DX8" s="188">
        <f t="shared" si="132"/>
        <v>227.40000000000052</v>
      </c>
      <c r="DY8" s="188">
        <f t="shared" si="132"/>
        <v>229.20000000000053</v>
      </c>
      <c r="DZ8" s="188">
        <f t="shared" si="132"/>
        <v>231.00000000000054</v>
      </c>
      <c r="EA8" s="188">
        <f t="shared" si="132"/>
        <v>232.80000000000055</v>
      </c>
      <c r="EB8" s="188">
        <f t="shared" si="132"/>
        <v>234.60000000000056</v>
      </c>
      <c r="EC8" s="188">
        <f t="shared" si="132"/>
        <v>236.40000000000057</v>
      </c>
      <c r="ED8" s="188">
        <f t="shared" si="132"/>
        <v>238.20000000000059</v>
      </c>
      <c r="EE8" s="204">
        <f t="shared" si="25"/>
        <v>239.999</v>
      </c>
      <c r="EF8" s="205">
        <f t="shared" si="26"/>
        <v>0</v>
      </c>
      <c r="EG8" s="205">
        <f t="shared" si="27"/>
        <v>5.603476724999984E-5</v>
      </c>
      <c r="EH8" s="205">
        <f t="shared" si="28"/>
        <v>2.1521923733333278E-4</v>
      </c>
      <c r="EI8" s="205">
        <f t="shared" si="29"/>
        <v>4.6477872524999851E-4</v>
      </c>
      <c r="EJ8" s="205">
        <f t="shared" si="30"/>
        <v>7.9272345599999759E-4</v>
      </c>
      <c r="EK8" s="205">
        <f t="shared" si="31"/>
        <v>1.1878216145833303E-3</v>
      </c>
      <c r="EL8" s="205">
        <f t="shared" si="32"/>
        <v>1.6395728159999954E-3</v>
      </c>
      <c r="EM8" s="205">
        <f t="shared" si="33"/>
        <v>2.1381819952499934E-3</v>
      </c>
      <c r="EN8" s="205">
        <f t="shared" si="34"/>
        <v>2.6745337173333258E-3</v>
      </c>
      <c r="EO8" s="205">
        <f t="shared" si="35"/>
        <v>3.2401669072499922E-3</v>
      </c>
      <c r="EP8" s="205">
        <f t="shared" si="36"/>
        <v>3.8272499999999899E-3</v>
      </c>
      <c r="EQ8" s="205">
        <f t="shared" si="37"/>
        <v>4.428556510583324E-3</v>
      </c>
      <c r="ER8" s="205">
        <f t="shared" si="38"/>
        <v>5.0374410239999896E-3</v>
      </c>
      <c r="ES8" s="205">
        <f t="shared" si="39"/>
        <v>5.6478156052499878E-3</v>
      </c>
      <c r="ET8" s="205">
        <f t="shared" si="40"/>
        <v>6.2541266293333229E-3</v>
      </c>
      <c r="EU8" s="205">
        <f t="shared" si="41"/>
        <v>6.8513320312499851E-3</v>
      </c>
      <c r="EV8" s="205">
        <f t="shared" si="42"/>
        <v>7.4348789759999846E-3</v>
      </c>
      <c r="EW8" s="205">
        <f t="shared" si="43"/>
        <v>8.0006819485833169E-3</v>
      </c>
      <c r="EX8" s="205">
        <f t="shared" si="44"/>
        <v>8.5451012639999862E-3</v>
      </c>
      <c r="EY8" s="205">
        <f t="shared" si="45"/>
        <v>9.0649219972499875E-3</v>
      </c>
      <c r="EZ8" s="205">
        <f t="shared" si="46"/>
        <v>9.5573333333333222E-3</v>
      </c>
      <c r="FA8" s="205">
        <f t="shared" si="47"/>
        <v>1.0019908337249984E-2</v>
      </c>
      <c r="FB8" s="205">
        <f t="shared" si="48"/>
        <v>1.0450584143999986E-2</v>
      </c>
      <c r="FC8" s="205">
        <f t="shared" si="49"/>
        <v>1.084764256858332E-2</v>
      </c>
      <c r="FD8" s="205">
        <f t="shared" si="50"/>
        <v>1.1209691135999986E-2</v>
      </c>
      <c r="FE8" s="205">
        <f t="shared" si="51"/>
        <v>1.1535644531249988E-2</v>
      </c>
      <c r="FF8" s="205">
        <f t="shared" si="52"/>
        <v>1.1824706469333323E-2</v>
      </c>
      <c r="FG8" s="205">
        <f t="shared" si="53"/>
        <v>1.2076351985249988E-2</v>
      </c>
      <c r="FH8" s="205">
        <f t="shared" si="54"/>
        <v>1.2290310143999991E-2</v>
      </c>
      <c r="FI8" s="205">
        <f t="shared" si="55"/>
        <v>1.2466547170583327E-2</v>
      </c>
      <c r="FJ8" s="205">
        <f t="shared" si="56"/>
        <v>1.2605249999999995E-2</v>
      </c>
      <c r="FK8" s="205">
        <f t="shared" si="57"/>
        <v>1.2706810247249995E-2</v>
      </c>
      <c r="FL8" s="205">
        <f t="shared" si="58"/>
        <v>1.2771808597333331E-2</v>
      </c>
      <c r="FM8" s="205">
        <f t="shared" si="59"/>
        <v>1.2800999615249999E-2</v>
      </c>
      <c r="FN8" s="205">
        <f t="shared" si="60"/>
        <v>1.2795296975999999E-2</v>
      </c>
      <c r="FO8" s="205">
        <f t="shared" si="61"/>
        <v>1.2755759114583336E-2</v>
      </c>
      <c r="FP8" s="205">
        <f t="shared" si="62"/>
        <v>1.2683575296000003E-2</v>
      </c>
      <c r="FQ8" s="205">
        <f t="shared" si="63"/>
        <v>1.2580052105250008E-2</v>
      </c>
      <c r="FR8" s="205">
        <f t="shared" si="64"/>
        <v>1.2446600357333342E-2</v>
      </c>
      <c r="FS8" s="205">
        <f t="shared" si="65"/>
        <v>1.2284722427250011E-2</v>
      </c>
      <c r="FT8" s="205">
        <f t="shared" si="66"/>
        <v>1.2096000000000011E-2</v>
      </c>
      <c r="FU8" s="205">
        <f t="shared" si="67"/>
        <v>1.1882082240583344E-2</v>
      </c>
      <c r="FV8" s="205">
        <f t="shared" si="68"/>
        <v>1.164467438400001E-2</v>
      </c>
      <c r="FW8" s="205">
        <f t="shared" si="69"/>
        <v>1.1385526745250006E-2</v>
      </c>
      <c r="FX8" s="205">
        <f t="shared" si="70"/>
        <v>1.1106424149333341E-2</v>
      </c>
      <c r="FY8" s="205">
        <f t="shared" si="71"/>
        <v>1.0809175781250003E-2</v>
      </c>
      <c r="FZ8" s="205">
        <f t="shared" si="72"/>
        <v>1.0495605456000003E-2</v>
      </c>
      <c r="GA8" s="205">
        <f t="shared" si="73"/>
        <v>1.0167542308583336E-2</v>
      </c>
      <c r="GB8" s="205">
        <f t="shared" si="74"/>
        <v>9.8268119039999977E-3</v>
      </c>
      <c r="GC8" s="205">
        <f t="shared" si="75"/>
        <v>9.4752277672499972E-3</v>
      </c>
      <c r="GD8" s="205">
        <f t="shared" si="76"/>
        <v>9.1145833333333287E-3</v>
      </c>
      <c r="GE8" s="205">
        <f t="shared" si="77"/>
        <v>8.7466443172499932E-3</v>
      </c>
      <c r="GF8" s="205">
        <f t="shared" si="78"/>
        <v>8.3731415039999899E-3</v>
      </c>
      <c r="GG8" s="205">
        <f t="shared" si="79"/>
        <v>7.9957639585833181E-3</v>
      </c>
      <c r="GH8" s="205">
        <f t="shared" si="80"/>
        <v>7.6161526559999863E-3</v>
      </c>
      <c r="GI8" s="205">
        <f t="shared" si="81"/>
        <v>7.235894531249982E-3</v>
      </c>
      <c r="GJ8" s="205">
        <f t="shared" si="82"/>
        <v>6.8565169493333133E-3</v>
      </c>
      <c r="GK8" s="205">
        <f t="shared" si="83"/>
        <v>6.4794825952499769E-3</v>
      </c>
      <c r="GL8" s="205">
        <f t="shared" si="84"/>
        <v>6.1061847839999758E-3</v>
      </c>
      <c r="GM8" s="205">
        <f t="shared" si="85"/>
        <v>5.7379431905833092E-3</v>
      </c>
      <c r="GN8" s="205">
        <f t="shared" si="86"/>
        <v>5.3759999999999737E-3</v>
      </c>
      <c r="GO8" s="205">
        <f t="shared" si="87"/>
        <v>5.021516477249968E-3</v>
      </c>
      <c r="GP8" s="205">
        <f t="shared" si="88"/>
        <v>4.6755699573333039E-3</v>
      </c>
      <c r="GQ8" s="205">
        <f t="shared" si="89"/>
        <v>4.3391512552499656E-3</v>
      </c>
      <c r="GR8" s="205">
        <f t="shared" si="90"/>
        <v>4.0131624959999701E-3</v>
      </c>
      <c r="GS8" s="205">
        <f t="shared" si="91"/>
        <v>3.6984153645832998E-3</v>
      </c>
      <c r="GT8" s="205">
        <f t="shared" si="92"/>
        <v>3.3956297759999642E-3</v>
      </c>
      <c r="GU8" s="205">
        <f t="shared" si="93"/>
        <v>3.1054329652499659E-3</v>
      </c>
      <c r="GV8" s="205">
        <f t="shared" si="94"/>
        <v>2.8283589973333006E-3</v>
      </c>
      <c r="GW8" s="205">
        <f t="shared" si="95"/>
        <v>2.5648486972499646E-3</v>
      </c>
      <c r="GX8" s="205">
        <f t="shared" si="96"/>
        <v>2.3152499999999658E-3</v>
      </c>
      <c r="GY8" s="205">
        <f t="shared" si="97"/>
        <v>2.0798187205833003E-3</v>
      </c>
      <c r="GZ8" s="205">
        <f t="shared" si="98"/>
        <v>1.8587197439999675E-3</v>
      </c>
      <c r="HA8" s="205">
        <f t="shared" si="99"/>
        <v>1.6520286352499679E-3</v>
      </c>
      <c r="HB8" s="205">
        <f t="shared" si="100"/>
        <v>1.4597336693333031E-3</v>
      </c>
      <c r="HC8" s="205">
        <f t="shared" si="101"/>
        <v>1.2817382812499701E-3</v>
      </c>
      <c r="HD8" s="205">
        <f t="shared" si="102"/>
        <v>1.1178639359999719E-3</v>
      </c>
      <c r="HE8" s="205">
        <f t="shared" si="103"/>
        <v>9.6785341858330654E-4</v>
      </c>
      <c r="HF8" s="205">
        <f t="shared" si="104"/>
        <v>8.3137454399997502E-4</v>
      </c>
      <c r="HG8" s="205">
        <f t="shared" si="105"/>
        <v>7.0802428724997567E-4</v>
      </c>
      <c r="HH8" s="205">
        <f t="shared" si="106"/>
        <v>5.9733333333331193E-4</v>
      </c>
      <c r="HI8" s="205">
        <f t="shared" si="107"/>
        <v>4.9877104724998015E-4</v>
      </c>
      <c r="HJ8" s="205">
        <f t="shared" si="108"/>
        <v>4.117508639999823E-4</v>
      </c>
      <c r="HK8" s="205">
        <f t="shared" si="109"/>
        <v>3.3563609858331707E-4</v>
      </c>
      <c r="HL8" s="205">
        <f t="shared" si="110"/>
        <v>2.6974617599998614E-4</v>
      </c>
      <c r="HM8" s="205">
        <f t="shared" si="111"/>
        <v>2.1336328124998743E-4</v>
      </c>
      <c r="HN8" s="205">
        <f t="shared" si="112"/>
        <v>1.6573942933332281E-4</v>
      </c>
      <c r="HO8" s="205">
        <f t="shared" si="113"/>
        <v>1.2610395524999084E-4</v>
      </c>
      <c r="HP8" s="205">
        <f t="shared" si="114"/>
        <v>9.3671423999992456E-5</v>
      </c>
      <c r="HQ8" s="205">
        <f t="shared" si="115"/>
        <v>6.7649960583327347E-5</v>
      </c>
      <c r="HR8" s="205">
        <f t="shared" si="116"/>
        <v>4.7249999999995219E-5</v>
      </c>
      <c r="HS8" s="205">
        <f t="shared" si="117"/>
        <v>3.1693457249996407E-5</v>
      </c>
      <c r="HT8" s="205">
        <f t="shared" si="118"/>
        <v>2.0223317333330636E-5</v>
      </c>
      <c r="HU8" s="205">
        <f t="shared" si="119"/>
        <v>1.2113645249998114E-5</v>
      </c>
      <c r="HV8" s="205">
        <f t="shared" si="120"/>
        <v>6.6800159999987286E-6</v>
      </c>
      <c r="HW8" s="205">
        <f t="shared" si="121"/>
        <v>3.2903645833325759E-6</v>
      </c>
      <c r="HX8" s="205">
        <f t="shared" si="122"/>
        <v>1.3762559999995853E-6</v>
      </c>
      <c r="HY8" s="205">
        <f t="shared" si="123"/>
        <v>4.445752499998198E-7</v>
      </c>
      <c r="HZ8" s="205">
        <f t="shared" si="124"/>
        <v>8.9637333333276602E-8</v>
      </c>
      <c r="IA8" s="205">
        <f t="shared" si="125"/>
        <v>5.7172499999926979E-9</v>
      </c>
      <c r="IB8" s="205">
        <f t="shared" si="126"/>
        <v>5.5567639449506396E-22</v>
      </c>
    </row>
    <row r="9" spans="1:237" x14ac:dyDescent="0.25">
      <c r="A9" s="22">
        <v>6</v>
      </c>
      <c r="B9" s="109">
        <f t="shared" si="10"/>
        <v>60</v>
      </c>
      <c r="C9" s="123">
        <v>120</v>
      </c>
      <c r="D9" s="109">
        <f t="shared" si="11"/>
        <v>240</v>
      </c>
      <c r="E9" s="118">
        <f t="shared" si="12"/>
        <v>1</v>
      </c>
      <c r="F9" s="23">
        <f t="shared" si="13"/>
        <v>33.333333333333329</v>
      </c>
      <c r="G9" s="24" t="str">
        <f t="shared" si="14"/>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15"/>
        <v>150</v>
      </c>
      <c r="K9" s="26" t="s">
        <v>37</v>
      </c>
      <c r="L9" s="24">
        <f>IF(OR(F9="",K9=""),"",MATCH(K9,Confidence!$A$3:$A$12,0))</f>
        <v>6</v>
      </c>
      <c r="M9" s="27">
        <f t="shared" si="16"/>
        <v>2.5</v>
      </c>
      <c r="N9" s="27">
        <f t="shared" si="17"/>
        <v>4</v>
      </c>
      <c r="O9" s="24"/>
      <c r="P9" s="110">
        <f t="shared" si="18"/>
        <v>129.22800000000001</v>
      </c>
      <c r="Q9" s="110">
        <f t="shared" si="19"/>
        <v>31.968</v>
      </c>
      <c r="R9" s="39">
        <f t="shared" si="20"/>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21"/>
        <v>1.8</v>
      </c>
      <c r="AI9" s="204">
        <f t="shared" si="22"/>
        <v>60</v>
      </c>
      <c r="AJ9" s="188">
        <f t="shared" ref="AJ9:CU9" si="133">IF(ISNONTEXT($AH9),AI9+$AH9,"")</f>
        <v>61.8</v>
      </c>
      <c r="AK9" s="188">
        <f t="shared" si="133"/>
        <v>63.599999999999994</v>
      </c>
      <c r="AL9" s="188">
        <f t="shared" si="133"/>
        <v>65.399999999999991</v>
      </c>
      <c r="AM9" s="188">
        <f t="shared" si="133"/>
        <v>67.199999999999989</v>
      </c>
      <c r="AN9" s="188">
        <f t="shared" si="133"/>
        <v>68.999999999999986</v>
      </c>
      <c r="AO9" s="188">
        <f t="shared" si="133"/>
        <v>70.799999999999983</v>
      </c>
      <c r="AP9" s="188">
        <f t="shared" si="133"/>
        <v>72.59999999999998</v>
      </c>
      <c r="AQ9" s="188">
        <f t="shared" si="133"/>
        <v>74.399999999999977</v>
      </c>
      <c r="AR9" s="188">
        <f t="shared" si="133"/>
        <v>76.199999999999974</v>
      </c>
      <c r="AS9" s="188">
        <f t="shared" si="133"/>
        <v>77.999999999999972</v>
      </c>
      <c r="AT9" s="188">
        <f t="shared" si="133"/>
        <v>79.799999999999969</v>
      </c>
      <c r="AU9" s="188">
        <f t="shared" si="133"/>
        <v>81.599999999999966</v>
      </c>
      <c r="AV9" s="188">
        <f t="shared" si="133"/>
        <v>83.399999999999963</v>
      </c>
      <c r="AW9" s="188">
        <f t="shared" si="133"/>
        <v>85.19999999999996</v>
      </c>
      <c r="AX9" s="188">
        <f t="shared" si="133"/>
        <v>86.999999999999957</v>
      </c>
      <c r="AY9" s="188">
        <f t="shared" si="133"/>
        <v>88.799999999999955</v>
      </c>
      <c r="AZ9" s="188">
        <f t="shared" si="133"/>
        <v>90.599999999999952</v>
      </c>
      <c r="BA9" s="188">
        <f t="shared" si="133"/>
        <v>92.399999999999949</v>
      </c>
      <c r="BB9" s="188">
        <f t="shared" si="133"/>
        <v>94.199999999999946</v>
      </c>
      <c r="BC9" s="188">
        <f t="shared" si="133"/>
        <v>95.999999999999943</v>
      </c>
      <c r="BD9" s="188">
        <f t="shared" si="133"/>
        <v>97.79999999999994</v>
      </c>
      <c r="BE9" s="188">
        <f t="shared" si="133"/>
        <v>99.599999999999937</v>
      </c>
      <c r="BF9" s="188">
        <f t="shared" si="133"/>
        <v>101.39999999999993</v>
      </c>
      <c r="BG9" s="188">
        <f t="shared" si="133"/>
        <v>103.19999999999993</v>
      </c>
      <c r="BH9" s="188">
        <f t="shared" si="133"/>
        <v>104.99999999999993</v>
      </c>
      <c r="BI9" s="188">
        <f t="shared" si="133"/>
        <v>106.79999999999993</v>
      </c>
      <c r="BJ9" s="188">
        <f t="shared" si="133"/>
        <v>108.59999999999992</v>
      </c>
      <c r="BK9" s="188">
        <f t="shared" si="133"/>
        <v>110.39999999999992</v>
      </c>
      <c r="BL9" s="188">
        <f t="shared" si="133"/>
        <v>112.19999999999992</v>
      </c>
      <c r="BM9" s="188">
        <f t="shared" si="133"/>
        <v>113.99999999999991</v>
      </c>
      <c r="BN9" s="188">
        <f t="shared" si="133"/>
        <v>115.79999999999991</v>
      </c>
      <c r="BO9" s="188">
        <f t="shared" si="133"/>
        <v>117.59999999999991</v>
      </c>
      <c r="BP9" s="188">
        <f t="shared" si="133"/>
        <v>119.39999999999991</v>
      </c>
      <c r="BQ9" s="188">
        <f t="shared" si="133"/>
        <v>121.1999999999999</v>
      </c>
      <c r="BR9" s="188">
        <f t="shared" si="133"/>
        <v>122.9999999999999</v>
      </c>
      <c r="BS9" s="188">
        <f t="shared" si="133"/>
        <v>124.7999999999999</v>
      </c>
      <c r="BT9" s="188">
        <f t="shared" si="133"/>
        <v>126.59999999999989</v>
      </c>
      <c r="BU9" s="188">
        <f t="shared" si="133"/>
        <v>128.39999999999989</v>
      </c>
      <c r="BV9" s="188">
        <f t="shared" si="133"/>
        <v>130.1999999999999</v>
      </c>
      <c r="BW9" s="188">
        <f t="shared" si="133"/>
        <v>131.99999999999991</v>
      </c>
      <c r="BX9" s="188">
        <f t="shared" si="133"/>
        <v>133.79999999999993</v>
      </c>
      <c r="BY9" s="188">
        <f t="shared" si="133"/>
        <v>135.59999999999994</v>
      </c>
      <c r="BZ9" s="188">
        <f t="shared" si="133"/>
        <v>137.39999999999995</v>
      </c>
      <c r="CA9" s="188">
        <f t="shared" si="133"/>
        <v>139.19999999999996</v>
      </c>
      <c r="CB9" s="188">
        <f t="shared" si="133"/>
        <v>140.99999999999997</v>
      </c>
      <c r="CC9" s="188">
        <f t="shared" si="133"/>
        <v>142.79999999999998</v>
      </c>
      <c r="CD9" s="188">
        <f t="shared" si="133"/>
        <v>144.6</v>
      </c>
      <c r="CE9" s="188">
        <f t="shared" si="133"/>
        <v>146.4</v>
      </c>
      <c r="CF9" s="188">
        <f t="shared" si="133"/>
        <v>148.20000000000002</v>
      </c>
      <c r="CG9" s="188">
        <f t="shared" si="133"/>
        <v>150.00000000000003</v>
      </c>
      <c r="CH9" s="188">
        <f t="shared" si="133"/>
        <v>151.80000000000004</v>
      </c>
      <c r="CI9" s="188">
        <f t="shared" si="133"/>
        <v>153.60000000000005</v>
      </c>
      <c r="CJ9" s="188">
        <f t="shared" si="133"/>
        <v>155.40000000000006</v>
      </c>
      <c r="CK9" s="188">
        <f t="shared" si="133"/>
        <v>157.20000000000007</v>
      </c>
      <c r="CL9" s="188">
        <f t="shared" si="133"/>
        <v>159.00000000000009</v>
      </c>
      <c r="CM9" s="188">
        <f t="shared" si="133"/>
        <v>160.8000000000001</v>
      </c>
      <c r="CN9" s="188">
        <f t="shared" si="133"/>
        <v>162.60000000000011</v>
      </c>
      <c r="CO9" s="188">
        <f t="shared" si="133"/>
        <v>164.40000000000012</v>
      </c>
      <c r="CP9" s="188">
        <f t="shared" si="133"/>
        <v>166.20000000000013</v>
      </c>
      <c r="CQ9" s="188">
        <f t="shared" si="133"/>
        <v>168.00000000000014</v>
      </c>
      <c r="CR9" s="188">
        <f t="shared" si="133"/>
        <v>169.80000000000015</v>
      </c>
      <c r="CS9" s="188">
        <f t="shared" si="133"/>
        <v>171.60000000000016</v>
      </c>
      <c r="CT9" s="188">
        <f t="shared" si="133"/>
        <v>173.40000000000018</v>
      </c>
      <c r="CU9" s="188">
        <f t="shared" si="133"/>
        <v>175.20000000000019</v>
      </c>
      <c r="CV9" s="188">
        <f t="shared" ref="CV9:ED9" si="134">IF(ISNONTEXT($AH9),CU9+$AH9,"")</f>
        <v>177.0000000000002</v>
      </c>
      <c r="CW9" s="188">
        <f t="shared" si="134"/>
        <v>178.80000000000021</v>
      </c>
      <c r="CX9" s="188">
        <f t="shared" si="134"/>
        <v>180.60000000000022</v>
      </c>
      <c r="CY9" s="188">
        <f t="shared" si="134"/>
        <v>182.40000000000023</v>
      </c>
      <c r="CZ9" s="188">
        <f t="shared" si="134"/>
        <v>184.20000000000024</v>
      </c>
      <c r="DA9" s="188">
        <f t="shared" si="134"/>
        <v>186.00000000000026</v>
      </c>
      <c r="DB9" s="188">
        <f t="shared" si="134"/>
        <v>187.80000000000027</v>
      </c>
      <c r="DC9" s="188">
        <f t="shared" si="134"/>
        <v>189.60000000000028</v>
      </c>
      <c r="DD9" s="188">
        <f t="shared" si="134"/>
        <v>191.40000000000029</v>
      </c>
      <c r="DE9" s="188">
        <f t="shared" si="134"/>
        <v>193.2000000000003</v>
      </c>
      <c r="DF9" s="188">
        <f t="shared" si="134"/>
        <v>195.00000000000031</v>
      </c>
      <c r="DG9" s="188">
        <f t="shared" si="134"/>
        <v>196.80000000000032</v>
      </c>
      <c r="DH9" s="188">
        <f t="shared" si="134"/>
        <v>198.60000000000034</v>
      </c>
      <c r="DI9" s="188">
        <f t="shared" si="134"/>
        <v>200.40000000000035</v>
      </c>
      <c r="DJ9" s="188">
        <f t="shared" si="134"/>
        <v>202.20000000000036</v>
      </c>
      <c r="DK9" s="188">
        <f t="shared" si="134"/>
        <v>204.00000000000037</v>
      </c>
      <c r="DL9" s="188">
        <f t="shared" si="134"/>
        <v>205.80000000000038</v>
      </c>
      <c r="DM9" s="188">
        <f t="shared" si="134"/>
        <v>207.60000000000039</v>
      </c>
      <c r="DN9" s="188">
        <f t="shared" si="134"/>
        <v>209.4000000000004</v>
      </c>
      <c r="DO9" s="188">
        <f t="shared" si="134"/>
        <v>211.20000000000041</v>
      </c>
      <c r="DP9" s="188">
        <f t="shared" si="134"/>
        <v>213.00000000000043</v>
      </c>
      <c r="DQ9" s="188">
        <f t="shared" si="134"/>
        <v>214.80000000000044</v>
      </c>
      <c r="DR9" s="188">
        <f t="shared" si="134"/>
        <v>216.60000000000045</v>
      </c>
      <c r="DS9" s="188">
        <f t="shared" si="134"/>
        <v>218.40000000000046</v>
      </c>
      <c r="DT9" s="188">
        <f t="shared" si="134"/>
        <v>220.20000000000047</v>
      </c>
      <c r="DU9" s="188">
        <f t="shared" si="134"/>
        <v>222.00000000000048</v>
      </c>
      <c r="DV9" s="188">
        <f t="shared" si="134"/>
        <v>223.80000000000049</v>
      </c>
      <c r="DW9" s="188">
        <f t="shared" si="134"/>
        <v>225.60000000000051</v>
      </c>
      <c r="DX9" s="188">
        <f t="shared" si="134"/>
        <v>227.40000000000052</v>
      </c>
      <c r="DY9" s="188">
        <f t="shared" si="134"/>
        <v>229.20000000000053</v>
      </c>
      <c r="DZ9" s="188">
        <f t="shared" si="134"/>
        <v>231.00000000000054</v>
      </c>
      <c r="EA9" s="188">
        <f t="shared" si="134"/>
        <v>232.80000000000055</v>
      </c>
      <c r="EB9" s="188">
        <f t="shared" si="134"/>
        <v>234.60000000000056</v>
      </c>
      <c r="EC9" s="188">
        <f t="shared" si="134"/>
        <v>236.40000000000057</v>
      </c>
      <c r="ED9" s="188">
        <f t="shared" si="134"/>
        <v>238.20000000000059</v>
      </c>
      <c r="EE9" s="204">
        <f t="shared" si="25"/>
        <v>239.999</v>
      </c>
      <c r="EF9" s="205">
        <f t="shared" si="26"/>
        <v>0</v>
      </c>
      <c r="EG9" s="205">
        <f t="shared" si="27"/>
        <v>1.9456516406249967E-4</v>
      </c>
      <c r="EH9" s="205">
        <f t="shared" si="28"/>
        <v>5.3380510324048587E-4</v>
      </c>
      <c r="EI9" s="205">
        <f t="shared" si="29"/>
        <v>9.509475977782472E-4</v>
      </c>
      <c r="EJ9" s="205">
        <f t="shared" si="30"/>
        <v>1.4192639999999967E-3</v>
      </c>
      <c r="EK9" s="205">
        <f t="shared" si="31"/>
        <v>1.9221413571625481E-3</v>
      </c>
      <c r="EL9" s="205">
        <f t="shared" si="32"/>
        <v>2.4477662205629079E-3</v>
      </c>
      <c r="EM9" s="205">
        <f t="shared" si="33"/>
        <v>2.9871388243808165E-3</v>
      </c>
      <c r="EN9" s="205">
        <f t="shared" si="34"/>
        <v>3.5331165435501153E-3</v>
      </c>
      <c r="EO9" s="205">
        <f t="shared" si="35"/>
        <v>4.0798804921874932E-3</v>
      </c>
      <c r="EP9" s="205">
        <f t="shared" si="36"/>
        <v>4.6226076015164408E-3</v>
      </c>
      <c r="EQ9" s="205">
        <f t="shared" si="37"/>
        <v>5.1572543218014293E-3</v>
      </c>
      <c r="ER9" s="205">
        <f t="shared" si="38"/>
        <v>5.6804061156899609E-3</v>
      </c>
      <c r="ES9" s="205">
        <f t="shared" si="39"/>
        <v>6.1891682236416825E-3</v>
      </c>
      <c r="ET9" s="205">
        <f t="shared" si="40"/>
        <v>6.6810836302198702E-3</v>
      </c>
      <c r="EU9" s="205">
        <f t="shared" si="41"/>
        <v>7.1540696916680179E-3</v>
      </c>
      <c r="EV9" s="205">
        <f t="shared" si="42"/>
        <v>7.6063679999999944E-3</v>
      </c>
      <c r="EW9" s="205">
        <f t="shared" si="43"/>
        <v>8.036503903720708E-3</v>
      </c>
      <c r="EX9" s="205">
        <f t="shared" si="44"/>
        <v>8.4432532452618746E-3</v>
      </c>
      <c r="EY9" s="205">
        <f t="shared" si="45"/>
        <v>8.8256146054257571E-3</v>
      </c>
      <c r="EZ9" s="205">
        <f t="shared" si="46"/>
        <v>9.1827858275991305E-3</v>
      </c>
      <c r="FA9" s="205">
        <f t="shared" si="47"/>
        <v>9.5141439220094801E-3</v>
      </c>
      <c r="FB9" s="205">
        <f t="shared" si="48"/>
        <v>9.8192276779604203E-3</v>
      </c>
      <c r="FC9" s="205">
        <f t="shared" si="49"/>
        <v>1.009772247361042E-2</v>
      </c>
      <c r="FD9" s="205">
        <f t="shared" si="50"/>
        <v>1.0349446889781884E-2</v>
      </c>
      <c r="FE9" s="205">
        <f t="shared" si="51"/>
        <v>1.0574340820312495E-2</v>
      </c>
      <c r="FF9" s="205">
        <f t="shared" si="52"/>
        <v>1.0772454835726555E-2</v>
      </c>
      <c r="FG9" s="205">
        <f t="shared" si="53"/>
        <v>1.0943940605684981E-2</v>
      </c>
      <c r="FH9" s="205">
        <f t="shared" si="54"/>
        <v>1.108904222301782E-2</v>
      </c>
      <c r="FI9" s="205">
        <f t="shared" si="55"/>
        <v>1.1208088301125903E-2</v>
      </c>
      <c r="FJ9" s="205">
        <f t="shared" si="56"/>
        <v>1.1301484739272614E-2</v>
      </c>
      <c r="FK9" s="205">
        <f t="shared" si="57"/>
        <v>1.1369708068295655E-2</v>
      </c>
      <c r="FL9" s="205">
        <f t="shared" si="58"/>
        <v>1.1413299303665161E-2</v>
      </c>
      <c r="FM9" s="205">
        <f t="shared" si="59"/>
        <v>1.1432858244420531E-2</v>
      </c>
      <c r="FN9" s="205">
        <f t="shared" si="60"/>
        <v>1.1429038165949078E-2</v>
      </c>
      <c r="FO9" s="205">
        <f t="shared" si="61"/>
        <v>1.1402540862288828E-2</v>
      </c>
      <c r="FP9" s="205">
        <f t="shared" si="62"/>
        <v>1.1354112000000008E-2</v>
      </c>
      <c r="FQ9" s="205">
        <f t="shared" si="63"/>
        <v>1.1284536750927098E-2</v>
      </c>
      <c r="FR9" s="205">
        <f t="shared" si="64"/>
        <v>1.1194635675577618E-2</v>
      </c>
      <c r="FS9" s="205">
        <f t="shared" si="65"/>
        <v>1.1085260832540177E-2</v>
      </c>
      <c r="FT9" s="205">
        <f t="shared" si="66"/>
        <v>1.0957292092483445E-2</v>
      </c>
      <c r="FU9" s="205">
        <f t="shared" si="67"/>
        <v>1.0811633637923031E-2</v>
      </c>
      <c r="FV9" s="205">
        <f t="shared" si="68"/>
        <v>1.0649210632197505E-2</v>
      </c>
      <c r="FW9" s="205">
        <f t="shared" si="69"/>
        <v>1.0470966043024594E-2</v>
      </c>
      <c r="FX9" s="205">
        <f t="shared" si="70"/>
        <v>1.0277857607667648E-2</v>
      </c>
      <c r="FY9" s="205">
        <f t="shared" si="71"/>
        <v>1.0070854928174755E-2</v>
      </c>
      <c r="FZ9" s="205">
        <f t="shared" si="72"/>
        <v>9.8509366863941978E-3</v>
      </c>
      <c r="GA9" s="205">
        <f t="shared" si="73"/>
        <v>9.6190879695494756E-3</v>
      </c>
      <c r="GB9" s="205">
        <f t="shared" si="74"/>
        <v>9.3762976980998232E-3</v>
      </c>
      <c r="GC9" s="205">
        <f t="shared" si="75"/>
        <v>9.1235561484375016E-3</v>
      </c>
      <c r="GD9" s="205">
        <f t="shared" si="76"/>
        <v>8.8618525636985947E-3</v>
      </c>
      <c r="GE9" s="205">
        <f t="shared" si="77"/>
        <v>8.5921728466034041E-3</v>
      </c>
      <c r="GF9" s="205">
        <f t="shared" si="78"/>
        <v>8.3154973288076962E-3</v>
      </c>
      <c r="GG9" s="205">
        <f t="shared" si="79"/>
        <v>8.0327986117471346E-3</v>
      </c>
      <c r="GH9" s="205">
        <f t="shared" si="80"/>
        <v>7.7450394744025992E-3</v>
      </c>
      <c r="GI9" s="205">
        <f t="shared" si="81"/>
        <v>7.4531708438111029E-3</v>
      </c>
      <c r="GJ9" s="205">
        <f t="shared" si="82"/>
        <v>7.1581298245016059E-3</v>
      </c>
      <c r="GK9" s="205">
        <f t="shared" si="83"/>
        <v>6.8608377833526395E-3</v>
      </c>
      <c r="GL9" s="205">
        <f t="shared" si="84"/>
        <v>6.5621984866539342E-3</v>
      </c>
      <c r="GM9" s="205">
        <f t="shared" si="85"/>
        <v>6.2630962864105456E-3</v>
      </c>
      <c r="GN9" s="205">
        <f t="shared" si="86"/>
        <v>5.9643943531594015E-3</v>
      </c>
      <c r="GO9" s="205">
        <f t="shared" si="87"/>
        <v>5.666932952777131E-3</v>
      </c>
      <c r="GP9" s="205">
        <f t="shared" si="88"/>
        <v>5.3715277649470953E-3</v>
      </c>
      <c r="GQ9" s="205">
        <f t="shared" si="89"/>
        <v>5.0789682411252054E-3</v>
      </c>
      <c r="GR9" s="205">
        <f t="shared" si="90"/>
        <v>4.7900159999999742E-3</v>
      </c>
      <c r="GS9" s="205">
        <f t="shared" si="91"/>
        <v>4.5054032585840655E-3</v>
      </c>
      <c r="GT9" s="205">
        <f t="shared" si="92"/>
        <v>4.225831297204231E-3</v>
      </c>
      <c r="GU9" s="205">
        <f t="shared" si="93"/>
        <v>3.9519689567744038E-3</v>
      </c>
      <c r="GV9" s="205">
        <f t="shared" si="94"/>
        <v>3.6844511668452486E-3</v>
      </c>
      <c r="GW9" s="205">
        <f t="shared" si="95"/>
        <v>3.4238775030221579E-3</v>
      </c>
      <c r="GX9" s="205">
        <f t="shared" si="96"/>
        <v>3.1708107724349659E-3</v>
      </c>
      <c r="GY9" s="205">
        <f t="shared" si="97"/>
        <v>2.925775626025996E-3</v>
      </c>
      <c r="GZ9" s="205">
        <f t="shared" si="98"/>
        <v>2.6892571965001439E-3</v>
      </c>
      <c r="HA9" s="205">
        <f t="shared" si="99"/>
        <v>2.4616997608514664E-3</v>
      </c>
      <c r="HB9" s="205">
        <f t="shared" si="100"/>
        <v>2.2435054264463147E-3</v>
      </c>
      <c r="HC9" s="205">
        <f t="shared" si="101"/>
        <v>2.0350328397033884E-3</v>
      </c>
      <c r="HD9" s="205">
        <f t="shared" si="102"/>
        <v>1.8365959164671677E-3</v>
      </c>
      <c r="HE9" s="205">
        <f t="shared" si="103"/>
        <v>1.6484625932228834E-3</v>
      </c>
      <c r="HF9" s="205">
        <f t="shared" si="104"/>
        <v>1.4708535983493976E-3</v>
      </c>
      <c r="HG9" s="205">
        <f t="shared" si="105"/>
        <v>1.3039412426508923E-3</v>
      </c>
      <c r="HH9" s="205">
        <f t="shared" si="106"/>
        <v>1.1478482284498622E-3</v>
      </c>
      <c r="HI9" s="205">
        <f t="shared" si="107"/>
        <v>1.0026464765624697E-3</v>
      </c>
      <c r="HJ9" s="205">
        <f t="shared" si="108"/>
        <v>8.6835597051337996E-4</v>
      </c>
      <c r="HK9" s="205">
        <f t="shared" si="109"/>
        <v>7.4494361738065319E-4</v>
      </c>
      <c r="HL9" s="205">
        <f t="shared" si="110"/>
        <v>6.3232212469276246E-4</v>
      </c>
      <c r="HM9" s="205">
        <f t="shared" si="111"/>
        <v>5.303488928289201E-4</v>
      </c>
      <c r="HN9" s="205">
        <f t="shared" si="112"/>
        <v>4.3882492240144118E-4</v>
      </c>
      <c r="HO9" s="205">
        <f t="shared" si="113"/>
        <v>3.5749373612441366E-4</v>
      </c>
      <c r="HP9" s="205">
        <f t="shared" si="114"/>
        <v>2.8604031469705487E-4</v>
      </c>
      <c r="HQ9" s="205">
        <f t="shared" si="115"/>
        <v>2.2409004625263264E-4</v>
      </c>
      <c r="HR9" s="205">
        <f t="shared" si="116"/>
        <v>1.7120768894504063E-4</v>
      </c>
      <c r="HS9" s="205">
        <f t="shared" si="117"/>
        <v>1.2689634626497639E-4</v>
      </c>
      <c r="HT9" s="205">
        <f t="shared" si="118"/>
        <v>9.0596454696383692E-5</v>
      </c>
      <c r="HU9" s="205">
        <f t="shared" si="119"/>
        <v>6.1684783341446966E-5</v>
      </c>
      <c r="HV9" s="205">
        <f t="shared" si="120"/>
        <v>3.9473445158971208E-5</v>
      </c>
      <c r="HW9" s="205">
        <f t="shared" si="121"/>
        <v>2.3208919476648817E-5</v>
      </c>
      <c r="HX9" s="205">
        <f t="shared" si="122"/>
        <v>1.2071085452432787E-5</v>
      </c>
      <c r="HY9" s="205">
        <f t="shared" si="123"/>
        <v>5.1722661741744938E-6</v>
      </c>
      <c r="HZ9" s="205">
        <f t="shared" si="124"/>
        <v>1.5562830998257547E-6</v>
      </c>
      <c r="IA9" s="205">
        <f t="shared" si="125"/>
        <v>1.9752055294417969E-7</v>
      </c>
      <c r="IB9" s="205">
        <f t="shared" si="126"/>
        <v>3.4382572416435196E-17</v>
      </c>
    </row>
    <row r="10" spans="1:237" x14ac:dyDescent="0.25">
      <c r="A10" s="22">
        <v>7</v>
      </c>
      <c r="B10" s="109">
        <f t="shared" si="10"/>
        <v>60</v>
      </c>
      <c r="C10" s="123">
        <v>120</v>
      </c>
      <c r="D10" s="109">
        <f t="shared" si="11"/>
        <v>240</v>
      </c>
      <c r="E10" s="118">
        <f t="shared" si="12"/>
        <v>1</v>
      </c>
      <c r="F10" s="23">
        <f t="shared" si="13"/>
        <v>33.333333333333329</v>
      </c>
      <c r="G10" s="24" t="str">
        <f t="shared" si="14"/>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15"/>
        <v>150</v>
      </c>
      <c r="K10" s="26" t="s">
        <v>29</v>
      </c>
      <c r="L10" s="24">
        <f>IF(OR(F10="",K10=""),"",MATCH(K10,Confidence!$A$3:$A$12,0))</f>
        <v>7</v>
      </c>
      <c r="M10" s="27">
        <f t="shared" si="16"/>
        <v>2</v>
      </c>
      <c r="N10" s="27">
        <f t="shared" si="17"/>
        <v>3</v>
      </c>
      <c r="O10" s="24"/>
      <c r="P10" s="110">
        <f t="shared" si="18"/>
        <v>132</v>
      </c>
      <c r="Q10" s="110">
        <f t="shared" si="19"/>
        <v>36</v>
      </c>
      <c r="R10" s="39">
        <f t="shared" si="20"/>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21"/>
        <v>1.8</v>
      </c>
      <c r="AI10" s="204">
        <f t="shared" si="22"/>
        <v>60</v>
      </c>
      <c r="AJ10" s="188">
        <f t="shared" ref="AJ10:CU10" si="135">IF(ISNONTEXT($AH10),AI10+$AH10,"")</f>
        <v>61.8</v>
      </c>
      <c r="AK10" s="188">
        <f t="shared" si="135"/>
        <v>63.599999999999994</v>
      </c>
      <c r="AL10" s="188">
        <f t="shared" si="135"/>
        <v>65.399999999999991</v>
      </c>
      <c r="AM10" s="188">
        <f t="shared" si="135"/>
        <v>67.199999999999989</v>
      </c>
      <c r="AN10" s="188">
        <f t="shared" si="135"/>
        <v>68.999999999999986</v>
      </c>
      <c r="AO10" s="188">
        <f t="shared" si="135"/>
        <v>70.799999999999983</v>
      </c>
      <c r="AP10" s="188">
        <f t="shared" si="135"/>
        <v>72.59999999999998</v>
      </c>
      <c r="AQ10" s="188">
        <f t="shared" si="135"/>
        <v>74.399999999999977</v>
      </c>
      <c r="AR10" s="188">
        <f t="shared" si="135"/>
        <v>76.199999999999974</v>
      </c>
      <c r="AS10" s="188">
        <f t="shared" si="135"/>
        <v>77.999999999999972</v>
      </c>
      <c r="AT10" s="188">
        <f t="shared" si="135"/>
        <v>79.799999999999969</v>
      </c>
      <c r="AU10" s="188">
        <f t="shared" si="135"/>
        <v>81.599999999999966</v>
      </c>
      <c r="AV10" s="188">
        <f t="shared" si="135"/>
        <v>83.399999999999963</v>
      </c>
      <c r="AW10" s="188">
        <f t="shared" si="135"/>
        <v>85.19999999999996</v>
      </c>
      <c r="AX10" s="188">
        <f t="shared" si="135"/>
        <v>86.999999999999957</v>
      </c>
      <c r="AY10" s="188">
        <f t="shared" si="135"/>
        <v>88.799999999999955</v>
      </c>
      <c r="AZ10" s="188">
        <f t="shared" si="135"/>
        <v>90.599999999999952</v>
      </c>
      <c r="BA10" s="188">
        <f t="shared" si="135"/>
        <v>92.399999999999949</v>
      </c>
      <c r="BB10" s="188">
        <f t="shared" si="135"/>
        <v>94.199999999999946</v>
      </c>
      <c r="BC10" s="188">
        <f t="shared" si="135"/>
        <v>95.999999999999943</v>
      </c>
      <c r="BD10" s="188">
        <f t="shared" si="135"/>
        <v>97.79999999999994</v>
      </c>
      <c r="BE10" s="188">
        <f t="shared" si="135"/>
        <v>99.599999999999937</v>
      </c>
      <c r="BF10" s="188">
        <f t="shared" si="135"/>
        <v>101.39999999999993</v>
      </c>
      <c r="BG10" s="188">
        <f t="shared" si="135"/>
        <v>103.19999999999993</v>
      </c>
      <c r="BH10" s="188">
        <f t="shared" si="135"/>
        <v>104.99999999999993</v>
      </c>
      <c r="BI10" s="188">
        <f t="shared" si="135"/>
        <v>106.79999999999993</v>
      </c>
      <c r="BJ10" s="188">
        <f t="shared" si="135"/>
        <v>108.59999999999992</v>
      </c>
      <c r="BK10" s="188">
        <f t="shared" si="135"/>
        <v>110.39999999999992</v>
      </c>
      <c r="BL10" s="188">
        <f t="shared" si="135"/>
        <v>112.19999999999992</v>
      </c>
      <c r="BM10" s="188">
        <f t="shared" si="135"/>
        <v>113.99999999999991</v>
      </c>
      <c r="BN10" s="188">
        <f t="shared" si="135"/>
        <v>115.79999999999991</v>
      </c>
      <c r="BO10" s="188">
        <f t="shared" si="135"/>
        <v>117.59999999999991</v>
      </c>
      <c r="BP10" s="188">
        <f t="shared" si="135"/>
        <v>119.39999999999991</v>
      </c>
      <c r="BQ10" s="188">
        <f t="shared" si="135"/>
        <v>121.1999999999999</v>
      </c>
      <c r="BR10" s="188">
        <f t="shared" si="135"/>
        <v>122.9999999999999</v>
      </c>
      <c r="BS10" s="188">
        <f t="shared" si="135"/>
        <v>124.7999999999999</v>
      </c>
      <c r="BT10" s="188">
        <f t="shared" si="135"/>
        <v>126.59999999999989</v>
      </c>
      <c r="BU10" s="188">
        <f t="shared" si="135"/>
        <v>128.39999999999989</v>
      </c>
      <c r="BV10" s="188">
        <f t="shared" si="135"/>
        <v>130.1999999999999</v>
      </c>
      <c r="BW10" s="188">
        <f t="shared" si="135"/>
        <v>131.99999999999991</v>
      </c>
      <c r="BX10" s="188">
        <f t="shared" si="135"/>
        <v>133.79999999999993</v>
      </c>
      <c r="BY10" s="188">
        <f t="shared" si="135"/>
        <v>135.59999999999994</v>
      </c>
      <c r="BZ10" s="188">
        <f t="shared" si="135"/>
        <v>137.39999999999995</v>
      </c>
      <c r="CA10" s="188">
        <f t="shared" si="135"/>
        <v>139.19999999999996</v>
      </c>
      <c r="CB10" s="188">
        <f t="shared" si="135"/>
        <v>140.99999999999997</v>
      </c>
      <c r="CC10" s="188">
        <f t="shared" si="135"/>
        <v>142.79999999999998</v>
      </c>
      <c r="CD10" s="188">
        <f t="shared" si="135"/>
        <v>144.6</v>
      </c>
      <c r="CE10" s="188">
        <f t="shared" si="135"/>
        <v>146.4</v>
      </c>
      <c r="CF10" s="188">
        <f t="shared" si="135"/>
        <v>148.20000000000002</v>
      </c>
      <c r="CG10" s="188">
        <f t="shared" si="135"/>
        <v>150.00000000000003</v>
      </c>
      <c r="CH10" s="188">
        <f t="shared" si="135"/>
        <v>151.80000000000004</v>
      </c>
      <c r="CI10" s="188">
        <f t="shared" si="135"/>
        <v>153.60000000000005</v>
      </c>
      <c r="CJ10" s="188">
        <f t="shared" si="135"/>
        <v>155.40000000000006</v>
      </c>
      <c r="CK10" s="188">
        <f t="shared" si="135"/>
        <v>157.20000000000007</v>
      </c>
      <c r="CL10" s="188">
        <f t="shared" si="135"/>
        <v>159.00000000000009</v>
      </c>
      <c r="CM10" s="188">
        <f t="shared" si="135"/>
        <v>160.8000000000001</v>
      </c>
      <c r="CN10" s="188">
        <f t="shared" si="135"/>
        <v>162.60000000000011</v>
      </c>
      <c r="CO10" s="188">
        <f t="shared" si="135"/>
        <v>164.40000000000012</v>
      </c>
      <c r="CP10" s="188">
        <f t="shared" si="135"/>
        <v>166.20000000000013</v>
      </c>
      <c r="CQ10" s="188">
        <f t="shared" si="135"/>
        <v>168.00000000000014</v>
      </c>
      <c r="CR10" s="188">
        <f t="shared" si="135"/>
        <v>169.80000000000015</v>
      </c>
      <c r="CS10" s="188">
        <f t="shared" si="135"/>
        <v>171.60000000000016</v>
      </c>
      <c r="CT10" s="188">
        <f t="shared" si="135"/>
        <v>173.40000000000018</v>
      </c>
      <c r="CU10" s="188">
        <f t="shared" si="135"/>
        <v>175.20000000000019</v>
      </c>
      <c r="CV10" s="188">
        <f t="shared" ref="CV10:ED10" si="136">IF(ISNONTEXT($AH10),CU10+$AH10,"")</f>
        <v>177.0000000000002</v>
      </c>
      <c r="CW10" s="188">
        <f t="shared" si="136"/>
        <v>178.80000000000021</v>
      </c>
      <c r="CX10" s="188">
        <f t="shared" si="136"/>
        <v>180.60000000000022</v>
      </c>
      <c r="CY10" s="188">
        <f t="shared" si="136"/>
        <v>182.40000000000023</v>
      </c>
      <c r="CZ10" s="188">
        <f t="shared" si="136"/>
        <v>184.20000000000024</v>
      </c>
      <c r="DA10" s="188">
        <f t="shared" si="136"/>
        <v>186.00000000000026</v>
      </c>
      <c r="DB10" s="188">
        <f t="shared" si="136"/>
        <v>187.80000000000027</v>
      </c>
      <c r="DC10" s="188">
        <f t="shared" si="136"/>
        <v>189.60000000000028</v>
      </c>
      <c r="DD10" s="188">
        <f t="shared" si="136"/>
        <v>191.40000000000029</v>
      </c>
      <c r="DE10" s="188">
        <f t="shared" si="136"/>
        <v>193.2000000000003</v>
      </c>
      <c r="DF10" s="188">
        <f t="shared" si="136"/>
        <v>195.00000000000031</v>
      </c>
      <c r="DG10" s="188">
        <f t="shared" si="136"/>
        <v>196.80000000000032</v>
      </c>
      <c r="DH10" s="188">
        <f t="shared" si="136"/>
        <v>198.60000000000034</v>
      </c>
      <c r="DI10" s="188">
        <f t="shared" si="136"/>
        <v>200.40000000000035</v>
      </c>
      <c r="DJ10" s="188">
        <f t="shared" si="136"/>
        <v>202.20000000000036</v>
      </c>
      <c r="DK10" s="188">
        <f t="shared" si="136"/>
        <v>204.00000000000037</v>
      </c>
      <c r="DL10" s="188">
        <f t="shared" si="136"/>
        <v>205.80000000000038</v>
      </c>
      <c r="DM10" s="188">
        <f t="shared" si="136"/>
        <v>207.60000000000039</v>
      </c>
      <c r="DN10" s="188">
        <f t="shared" si="136"/>
        <v>209.4000000000004</v>
      </c>
      <c r="DO10" s="188">
        <f t="shared" si="136"/>
        <v>211.20000000000041</v>
      </c>
      <c r="DP10" s="188">
        <f t="shared" si="136"/>
        <v>213.00000000000043</v>
      </c>
      <c r="DQ10" s="188">
        <f t="shared" si="136"/>
        <v>214.80000000000044</v>
      </c>
      <c r="DR10" s="188">
        <f t="shared" si="136"/>
        <v>216.60000000000045</v>
      </c>
      <c r="DS10" s="188">
        <f t="shared" si="136"/>
        <v>218.40000000000046</v>
      </c>
      <c r="DT10" s="188">
        <f t="shared" si="136"/>
        <v>220.20000000000047</v>
      </c>
      <c r="DU10" s="188">
        <f t="shared" si="136"/>
        <v>222.00000000000048</v>
      </c>
      <c r="DV10" s="188">
        <f t="shared" si="136"/>
        <v>223.80000000000049</v>
      </c>
      <c r="DW10" s="188">
        <f t="shared" si="136"/>
        <v>225.60000000000051</v>
      </c>
      <c r="DX10" s="188">
        <f t="shared" si="136"/>
        <v>227.40000000000052</v>
      </c>
      <c r="DY10" s="188">
        <f t="shared" si="136"/>
        <v>229.20000000000053</v>
      </c>
      <c r="DZ10" s="188">
        <f t="shared" si="136"/>
        <v>231.00000000000054</v>
      </c>
      <c r="EA10" s="188">
        <f t="shared" si="136"/>
        <v>232.80000000000055</v>
      </c>
      <c r="EB10" s="188">
        <f t="shared" si="136"/>
        <v>234.60000000000056</v>
      </c>
      <c r="EC10" s="188">
        <f t="shared" si="136"/>
        <v>236.40000000000057</v>
      </c>
      <c r="ED10" s="188">
        <f t="shared" si="136"/>
        <v>238.20000000000059</v>
      </c>
      <c r="EE10" s="204">
        <f t="shared" si="25"/>
        <v>239.999</v>
      </c>
      <c r="EF10" s="205">
        <f t="shared" si="26"/>
        <v>0</v>
      </c>
      <c r="EG10" s="205">
        <f t="shared" si="27"/>
        <v>6.5339999999999929E-4</v>
      </c>
      <c r="EH10" s="205">
        <f t="shared" si="28"/>
        <v>1.2805333333333316E-3</v>
      </c>
      <c r="EI10" s="205">
        <f t="shared" si="29"/>
        <v>1.8817999999999971E-3</v>
      </c>
      <c r="EJ10" s="205">
        <f t="shared" si="30"/>
        <v>2.4575999999999964E-3</v>
      </c>
      <c r="EK10" s="205">
        <f t="shared" si="31"/>
        <v>3.0083333333333294E-3</v>
      </c>
      <c r="EL10" s="205">
        <f t="shared" si="32"/>
        <v>3.5343999999999948E-3</v>
      </c>
      <c r="EM10" s="205">
        <f t="shared" si="33"/>
        <v>4.0361999999999933E-3</v>
      </c>
      <c r="EN10" s="205">
        <f t="shared" si="34"/>
        <v>4.5141333333333271E-3</v>
      </c>
      <c r="EO10" s="205">
        <f t="shared" si="35"/>
        <v>4.968599999999994E-3</v>
      </c>
      <c r="EP10" s="205">
        <f t="shared" si="36"/>
        <v>5.3999999999999925E-3</v>
      </c>
      <c r="EQ10" s="205">
        <f t="shared" si="37"/>
        <v>5.808733333333327E-3</v>
      </c>
      <c r="ER10" s="205">
        <f t="shared" si="38"/>
        <v>6.1951999999999936E-3</v>
      </c>
      <c r="ES10" s="205">
        <f t="shared" si="39"/>
        <v>6.5597999999999932E-3</v>
      </c>
      <c r="ET10" s="205">
        <f t="shared" si="40"/>
        <v>6.9029333333333288E-3</v>
      </c>
      <c r="EU10" s="205">
        <f t="shared" si="41"/>
        <v>7.2249999999999927E-3</v>
      </c>
      <c r="EV10" s="205">
        <f t="shared" si="42"/>
        <v>7.5263999999999921E-3</v>
      </c>
      <c r="EW10" s="205">
        <f t="shared" si="43"/>
        <v>7.8075333333333264E-3</v>
      </c>
      <c r="EX10" s="205">
        <f t="shared" si="44"/>
        <v>8.068799999999994E-3</v>
      </c>
      <c r="EY10" s="205">
        <f t="shared" si="45"/>
        <v>8.3105999999999944E-3</v>
      </c>
      <c r="EZ10" s="205">
        <f t="shared" si="46"/>
        <v>8.5333333333333268E-3</v>
      </c>
      <c r="FA10" s="205">
        <f t="shared" si="47"/>
        <v>8.7373999999999941E-3</v>
      </c>
      <c r="FB10" s="205">
        <f t="shared" si="48"/>
        <v>8.923199999999994E-3</v>
      </c>
      <c r="FC10" s="205">
        <f t="shared" si="49"/>
        <v>9.0911333333333275E-3</v>
      </c>
      <c r="FD10" s="205">
        <f t="shared" si="50"/>
        <v>9.2415999999999957E-3</v>
      </c>
      <c r="FE10" s="205">
        <f t="shared" si="51"/>
        <v>9.3749999999999944E-3</v>
      </c>
      <c r="FF10" s="205">
        <f t="shared" si="52"/>
        <v>9.4917333333333284E-3</v>
      </c>
      <c r="FG10" s="205">
        <f t="shared" si="53"/>
        <v>9.5921999999999969E-3</v>
      </c>
      <c r="FH10" s="205">
        <f t="shared" si="54"/>
        <v>9.6767999999999976E-3</v>
      </c>
      <c r="FI10" s="205">
        <f t="shared" si="55"/>
        <v>9.7459333333333314E-3</v>
      </c>
      <c r="FJ10" s="205">
        <f t="shared" si="56"/>
        <v>9.7999999999999979E-3</v>
      </c>
      <c r="FK10" s="205">
        <f t="shared" si="57"/>
        <v>9.8393999999999999E-3</v>
      </c>
      <c r="FL10" s="205">
        <f t="shared" si="58"/>
        <v>9.8645333333333331E-3</v>
      </c>
      <c r="FM10" s="205">
        <f t="shared" si="59"/>
        <v>9.8758000000000006E-3</v>
      </c>
      <c r="FN10" s="205">
        <f t="shared" si="60"/>
        <v>9.8736000000000015E-3</v>
      </c>
      <c r="FO10" s="205">
        <f t="shared" si="61"/>
        <v>9.8583333333333353E-3</v>
      </c>
      <c r="FP10" s="205">
        <f t="shared" si="62"/>
        <v>9.8304000000000013E-3</v>
      </c>
      <c r="FQ10" s="205">
        <f t="shared" si="63"/>
        <v>9.7902000000000024E-3</v>
      </c>
      <c r="FR10" s="205">
        <f t="shared" si="64"/>
        <v>9.7381333333333361E-3</v>
      </c>
      <c r="FS10" s="205">
        <f t="shared" si="65"/>
        <v>9.6746000000000037E-3</v>
      </c>
      <c r="FT10" s="205">
        <f t="shared" si="66"/>
        <v>9.6000000000000044E-3</v>
      </c>
      <c r="FU10" s="205">
        <f t="shared" si="67"/>
        <v>9.5147333333333393E-3</v>
      </c>
      <c r="FV10" s="205">
        <f t="shared" si="68"/>
        <v>9.4192000000000026E-3</v>
      </c>
      <c r="FW10" s="205">
        <f t="shared" si="69"/>
        <v>9.3138000000000023E-3</v>
      </c>
      <c r="FX10" s="205">
        <f t="shared" si="70"/>
        <v>9.198933333333336E-3</v>
      </c>
      <c r="FY10" s="205">
        <f t="shared" si="71"/>
        <v>9.0750000000000015E-3</v>
      </c>
      <c r="FZ10" s="205">
        <f t="shared" si="72"/>
        <v>8.9424000000000014E-3</v>
      </c>
      <c r="GA10" s="205">
        <f t="shared" si="73"/>
        <v>8.8015333333333352E-3</v>
      </c>
      <c r="GB10" s="205">
        <f t="shared" si="74"/>
        <v>8.6528000000000004E-3</v>
      </c>
      <c r="GC10" s="205">
        <f t="shared" si="75"/>
        <v>8.4966E-3</v>
      </c>
      <c r="GD10" s="205">
        <f t="shared" si="76"/>
        <v>8.3333333333333315E-3</v>
      </c>
      <c r="GE10" s="205">
        <f t="shared" si="77"/>
        <v>8.1633999999999977E-3</v>
      </c>
      <c r="GF10" s="205">
        <f t="shared" si="78"/>
        <v>7.9871999999999964E-3</v>
      </c>
      <c r="GG10" s="205">
        <f t="shared" si="79"/>
        <v>7.8051333333333276E-3</v>
      </c>
      <c r="GH10" s="205">
        <f t="shared" si="80"/>
        <v>7.6175999999999943E-3</v>
      </c>
      <c r="GI10" s="205">
        <f t="shared" si="81"/>
        <v>7.4249999999999906E-3</v>
      </c>
      <c r="GJ10" s="205">
        <f t="shared" si="82"/>
        <v>7.2277333333333228E-3</v>
      </c>
      <c r="GK10" s="205">
        <f t="shared" si="83"/>
        <v>7.0261999999999885E-3</v>
      </c>
      <c r="GL10" s="205">
        <f t="shared" si="84"/>
        <v>6.8207999999999862E-3</v>
      </c>
      <c r="GM10" s="205">
        <f t="shared" si="85"/>
        <v>6.6119333333333197E-3</v>
      </c>
      <c r="GN10" s="205">
        <f t="shared" si="86"/>
        <v>6.3999999999999847E-3</v>
      </c>
      <c r="GO10" s="205">
        <f t="shared" si="87"/>
        <v>6.1853999999999815E-3</v>
      </c>
      <c r="GP10" s="205">
        <f t="shared" si="88"/>
        <v>5.9685333333333156E-3</v>
      </c>
      <c r="GQ10" s="205">
        <f t="shared" si="89"/>
        <v>5.7497999999999777E-3</v>
      </c>
      <c r="GR10" s="205">
        <f t="shared" si="90"/>
        <v>5.5295999999999791E-3</v>
      </c>
      <c r="GS10" s="205">
        <f t="shared" si="91"/>
        <v>5.3083333333333099E-3</v>
      </c>
      <c r="GT10" s="205">
        <f t="shared" si="92"/>
        <v>5.0863999999999744E-3</v>
      </c>
      <c r="GU10" s="205">
        <f t="shared" si="93"/>
        <v>4.8641999999999731E-3</v>
      </c>
      <c r="GV10" s="205">
        <f t="shared" si="94"/>
        <v>4.6421333333333068E-3</v>
      </c>
      <c r="GW10" s="205">
        <f t="shared" si="95"/>
        <v>4.4205999999999699E-3</v>
      </c>
      <c r="GX10" s="205">
        <f t="shared" si="96"/>
        <v>4.1999999999999685E-3</v>
      </c>
      <c r="GY10" s="205">
        <f t="shared" si="97"/>
        <v>3.9807333333333013E-3</v>
      </c>
      <c r="GZ10" s="205">
        <f t="shared" si="98"/>
        <v>3.7631999999999679E-3</v>
      </c>
      <c r="HA10" s="205">
        <f t="shared" si="99"/>
        <v>3.547799999999966E-3</v>
      </c>
      <c r="HB10" s="205">
        <f t="shared" si="100"/>
        <v>3.3349333333332989E-3</v>
      </c>
      <c r="HC10" s="205">
        <f t="shared" si="101"/>
        <v>3.1249999999999637E-3</v>
      </c>
      <c r="HD10" s="205">
        <f t="shared" si="102"/>
        <v>2.9183999999999638E-3</v>
      </c>
      <c r="HE10" s="205">
        <f t="shared" si="103"/>
        <v>2.7155333333332954E-3</v>
      </c>
      <c r="HF10" s="205">
        <f t="shared" si="104"/>
        <v>2.5167999999999619E-3</v>
      </c>
      <c r="HG10" s="205">
        <f t="shared" si="105"/>
        <v>2.3225999999999599E-3</v>
      </c>
      <c r="HH10" s="205">
        <f t="shared" si="106"/>
        <v>2.1333333333332948E-3</v>
      </c>
      <c r="HI10" s="205">
        <f t="shared" si="107"/>
        <v>1.9493999999999614E-3</v>
      </c>
      <c r="HJ10" s="205">
        <f t="shared" si="108"/>
        <v>1.7711999999999617E-3</v>
      </c>
      <c r="HK10" s="205">
        <f t="shared" si="109"/>
        <v>1.5991333333332943E-3</v>
      </c>
      <c r="HL10" s="205">
        <f t="shared" si="110"/>
        <v>1.4335999999999633E-3</v>
      </c>
      <c r="HM10" s="205">
        <f t="shared" si="111"/>
        <v>1.2749999999999624E-3</v>
      </c>
      <c r="HN10" s="205">
        <f t="shared" si="112"/>
        <v>1.1237333333332974E-3</v>
      </c>
      <c r="HO10" s="205">
        <f t="shared" si="113"/>
        <v>9.8019999999996452E-4</v>
      </c>
      <c r="HP10" s="205">
        <f t="shared" si="114"/>
        <v>8.4479999999996643E-4</v>
      </c>
      <c r="HQ10" s="205">
        <f t="shared" si="115"/>
        <v>7.1793333333330142E-4</v>
      </c>
      <c r="HR10" s="205">
        <f t="shared" si="116"/>
        <v>5.999999999999697E-4</v>
      </c>
      <c r="HS10" s="205">
        <f t="shared" si="117"/>
        <v>4.9139999999997215E-4</v>
      </c>
      <c r="HT10" s="205">
        <f t="shared" si="118"/>
        <v>3.9253333333330695E-4</v>
      </c>
      <c r="HU10" s="205">
        <f t="shared" si="119"/>
        <v>3.0379999999997632E-4</v>
      </c>
      <c r="HV10" s="205">
        <f t="shared" si="120"/>
        <v>2.2559999999997857E-4</v>
      </c>
      <c r="HW10" s="205">
        <f t="shared" si="121"/>
        <v>1.5833333333331516E-4</v>
      </c>
      <c r="HX10" s="205">
        <f t="shared" si="122"/>
        <v>1.023999999999846E-4</v>
      </c>
      <c r="HY10" s="205">
        <f t="shared" si="123"/>
        <v>5.8199999999988181E-5</v>
      </c>
      <c r="HZ10" s="205">
        <f t="shared" si="124"/>
        <v>2.6133333333325072E-5</v>
      </c>
      <c r="IA10" s="205">
        <f t="shared" si="125"/>
        <v>6.5999999999957872E-6</v>
      </c>
      <c r="IB10" s="205">
        <f t="shared" si="126"/>
        <v>2.0576017375669667E-12</v>
      </c>
    </row>
    <row r="11" spans="1:237" x14ac:dyDescent="0.25">
      <c r="A11" s="22">
        <v>8</v>
      </c>
      <c r="B11" s="109">
        <f t="shared" si="10"/>
        <v>60</v>
      </c>
      <c r="C11" s="123">
        <v>120</v>
      </c>
      <c r="D11" s="109">
        <f t="shared" si="11"/>
        <v>240</v>
      </c>
      <c r="E11" s="118">
        <f t="shared" si="12"/>
        <v>1</v>
      </c>
      <c r="F11" s="23">
        <f t="shared" si="13"/>
        <v>33.333333333333329</v>
      </c>
      <c r="G11" s="24" t="str">
        <f t="shared" si="14"/>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15"/>
        <v>150</v>
      </c>
      <c r="K11" s="26" t="s">
        <v>28</v>
      </c>
      <c r="L11" s="24">
        <f>IF(OR(F11="",K11=""),"",MATCH(K11,Confidence!$A$3:$A$12,0))</f>
        <v>8</v>
      </c>
      <c r="M11" s="27">
        <f t="shared" si="16"/>
        <v>1.5</v>
      </c>
      <c r="N11" s="27">
        <f t="shared" si="17"/>
        <v>2</v>
      </c>
      <c r="O11" s="24"/>
      <c r="P11" s="110">
        <f t="shared" si="18"/>
        <v>137.13</v>
      </c>
      <c r="Q11" s="110">
        <f t="shared" si="19"/>
        <v>41.994</v>
      </c>
      <c r="R11" s="39">
        <f t="shared" si="20"/>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21"/>
        <v>1.8</v>
      </c>
      <c r="AI11" s="204">
        <f t="shared" si="22"/>
        <v>60</v>
      </c>
      <c r="AJ11" s="188">
        <f t="shared" ref="AJ11:CU11" si="137">IF(ISNONTEXT($AH11),AI11+$AH11,"")</f>
        <v>61.8</v>
      </c>
      <c r="AK11" s="188">
        <f t="shared" si="137"/>
        <v>63.599999999999994</v>
      </c>
      <c r="AL11" s="188">
        <f t="shared" si="137"/>
        <v>65.399999999999991</v>
      </c>
      <c r="AM11" s="188">
        <f t="shared" si="137"/>
        <v>67.199999999999989</v>
      </c>
      <c r="AN11" s="188">
        <f t="shared" si="137"/>
        <v>68.999999999999986</v>
      </c>
      <c r="AO11" s="188">
        <f t="shared" si="137"/>
        <v>70.799999999999983</v>
      </c>
      <c r="AP11" s="188">
        <f t="shared" si="137"/>
        <v>72.59999999999998</v>
      </c>
      <c r="AQ11" s="188">
        <f t="shared" si="137"/>
        <v>74.399999999999977</v>
      </c>
      <c r="AR11" s="188">
        <f t="shared" si="137"/>
        <v>76.199999999999974</v>
      </c>
      <c r="AS11" s="188">
        <f t="shared" si="137"/>
        <v>77.999999999999972</v>
      </c>
      <c r="AT11" s="188">
        <f t="shared" si="137"/>
        <v>79.799999999999969</v>
      </c>
      <c r="AU11" s="188">
        <f t="shared" si="137"/>
        <v>81.599999999999966</v>
      </c>
      <c r="AV11" s="188">
        <f t="shared" si="137"/>
        <v>83.399999999999963</v>
      </c>
      <c r="AW11" s="188">
        <f t="shared" si="137"/>
        <v>85.19999999999996</v>
      </c>
      <c r="AX11" s="188">
        <f t="shared" si="137"/>
        <v>86.999999999999957</v>
      </c>
      <c r="AY11" s="188">
        <f t="shared" si="137"/>
        <v>88.799999999999955</v>
      </c>
      <c r="AZ11" s="188">
        <f t="shared" si="137"/>
        <v>90.599999999999952</v>
      </c>
      <c r="BA11" s="188">
        <f t="shared" si="137"/>
        <v>92.399999999999949</v>
      </c>
      <c r="BB11" s="188">
        <f t="shared" si="137"/>
        <v>94.199999999999946</v>
      </c>
      <c r="BC11" s="188">
        <f t="shared" si="137"/>
        <v>95.999999999999943</v>
      </c>
      <c r="BD11" s="188">
        <f t="shared" si="137"/>
        <v>97.79999999999994</v>
      </c>
      <c r="BE11" s="188">
        <f t="shared" si="137"/>
        <v>99.599999999999937</v>
      </c>
      <c r="BF11" s="188">
        <f t="shared" si="137"/>
        <v>101.39999999999993</v>
      </c>
      <c r="BG11" s="188">
        <f t="shared" si="137"/>
        <v>103.19999999999993</v>
      </c>
      <c r="BH11" s="188">
        <f t="shared" si="137"/>
        <v>104.99999999999993</v>
      </c>
      <c r="BI11" s="188">
        <f t="shared" si="137"/>
        <v>106.79999999999993</v>
      </c>
      <c r="BJ11" s="188">
        <f t="shared" si="137"/>
        <v>108.59999999999992</v>
      </c>
      <c r="BK11" s="188">
        <f t="shared" si="137"/>
        <v>110.39999999999992</v>
      </c>
      <c r="BL11" s="188">
        <f t="shared" si="137"/>
        <v>112.19999999999992</v>
      </c>
      <c r="BM11" s="188">
        <f t="shared" si="137"/>
        <v>113.99999999999991</v>
      </c>
      <c r="BN11" s="188">
        <f t="shared" si="137"/>
        <v>115.79999999999991</v>
      </c>
      <c r="BO11" s="188">
        <f t="shared" si="137"/>
        <v>117.59999999999991</v>
      </c>
      <c r="BP11" s="188">
        <f t="shared" si="137"/>
        <v>119.39999999999991</v>
      </c>
      <c r="BQ11" s="188">
        <f t="shared" si="137"/>
        <v>121.1999999999999</v>
      </c>
      <c r="BR11" s="188">
        <f t="shared" si="137"/>
        <v>122.9999999999999</v>
      </c>
      <c r="BS11" s="188">
        <f t="shared" si="137"/>
        <v>124.7999999999999</v>
      </c>
      <c r="BT11" s="188">
        <f t="shared" si="137"/>
        <v>126.59999999999989</v>
      </c>
      <c r="BU11" s="188">
        <f t="shared" si="137"/>
        <v>128.39999999999989</v>
      </c>
      <c r="BV11" s="188">
        <f t="shared" si="137"/>
        <v>130.1999999999999</v>
      </c>
      <c r="BW11" s="188">
        <f t="shared" si="137"/>
        <v>131.99999999999991</v>
      </c>
      <c r="BX11" s="188">
        <f t="shared" si="137"/>
        <v>133.79999999999993</v>
      </c>
      <c r="BY11" s="188">
        <f t="shared" si="137"/>
        <v>135.59999999999994</v>
      </c>
      <c r="BZ11" s="188">
        <f t="shared" si="137"/>
        <v>137.39999999999995</v>
      </c>
      <c r="CA11" s="188">
        <f t="shared" si="137"/>
        <v>139.19999999999996</v>
      </c>
      <c r="CB11" s="188">
        <f t="shared" si="137"/>
        <v>140.99999999999997</v>
      </c>
      <c r="CC11" s="188">
        <f t="shared" si="137"/>
        <v>142.79999999999998</v>
      </c>
      <c r="CD11" s="188">
        <f t="shared" si="137"/>
        <v>144.6</v>
      </c>
      <c r="CE11" s="188">
        <f t="shared" si="137"/>
        <v>146.4</v>
      </c>
      <c r="CF11" s="188">
        <f t="shared" si="137"/>
        <v>148.20000000000002</v>
      </c>
      <c r="CG11" s="188">
        <f t="shared" si="137"/>
        <v>150.00000000000003</v>
      </c>
      <c r="CH11" s="188">
        <f t="shared" si="137"/>
        <v>151.80000000000004</v>
      </c>
      <c r="CI11" s="188">
        <f t="shared" si="137"/>
        <v>153.60000000000005</v>
      </c>
      <c r="CJ11" s="188">
        <f t="shared" si="137"/>
        <v>155.40000000000006</v>
      </c>
      <c r="CK11" s="188">
        <f t="shared" si="137"/>
        <v>157.20000000000007</v>
      </c>
      <c r="CL11" s="188">
        <f t="shared" si="137"/>
        <v>159.00000000000009</v>
      </c>
      <c r="CM11" s="188">
        <f t="shared" si="137"/>
        <v>160.8000000000001</v>
      </c>
      <c r="CN11" s="188">
        <f t="shared" si="137"/>
        <v>162.60000000000011</v>
      </c>
      <c r="CO11" s="188">
        <f t="shared" si="137"/>
        <v>164.40000000000012</v>
      </c>
      <c r="CP11" s="188">
        <f t="shared" si="137"/>
        <v>166.20000000000013</v>
      </c>
      <c r="CQ11" s="188">
        <f t="shared" si="137"/>
        <v>168.00000000000014</v>
      </c>
      <c r="CR11" s="188">
        <f t="shared" si="137"/>
        <v>169.80000000000015</v>
      </c>
      <c r="CS11" s="188">
        <f t="shared" si="137"/>
        <v>171.60000000000016</v>
      </c>
      <c r="CT11" s="188">
        <f t="shared" si="137"/>
        <v>173.40000000000018</v>
      </c>
      <c r="CU11" s="188">
        <f t="shared" si="137"/>
        <v>175.20000000000019</v>
      </c>
      <c r="CV11" s="188">
        <f t="shared" ref="CV11:ED11" si="138">IF(ISNONTEXT($AH11),CU11+$AH11,"")</f>
        <v>177.0000000000002</v>
      </c>
      <c r="CW11" s="188">
        <f t="shared" si="138"/>
        <v>178.80000000000021</v>
      </c>
      <c r="CX11" s="188">
        <f t="shared" si="138"/>
        <v>180.60000000000022</v>
      </c>
      <c r="CY11" s="188">
        <f t="shared" si="138"/>
        <v>182.40000000000023</v>
      </c>
      <c r="CZ11" s="188">
        <f t="shared" si="138"/>
        <v>184.20000000000024</v>
      </c>
      <c r="DA11" s="188">
        <f t="shared" si="138"/>
        <v>186.00000000000026</v>
      </c>
      <c r="DB11" s="188">
        <f t="shared" si="138"/>
        <v>187.80000000000027</v>
      </c>
      <c r="DC11" s="188">
        <f t="shared" si="138"/>
        <v>189.60000000000028</v>
      </c>
      <c r="DD11" s="188">
        <f t="shared" si="138"/>
        <v>191.40000000000029</v>
      </c>
      <c r="DE11" s="188">
        <f t="shared" si="138"/>
        <v>193.2000000000003</v>
      </c>
      <c r="DF11" s="188">
        <f t="shared" si="138"/>
        <v>195.00000000000031</v>
      </c>
      <c r="DG11" s="188">
        <f t="shared" si="138"/>
        <v>196.80000000000032</v>
      </c>
      <c r="DH11" s="188">
        <f t="shared" si="138"/>
        <v>198.60000000000034</v>
      </c>
      <c r="DI11" s="188">
        <f t="shared" si="138"/>
        <v>200.40000000000035</v>
      </c>
      <c r="DJ11" s="188">
        <f t="shared" si="138"/>
        <v>202.20000000000036</v>
      </c>
      <c r="DK11" s="188">
        <f t="shared" si="138"/>
        <v>204.00000000000037</v>
      </c>
      <c r="DL11" s="188">
        <f t="shared" si="138"/>
        <v>205.80000000000038</v>
      </c>
      <c r="DM11" s="188">
        <f t="shared" si="138"/>
        <v>207.60000000000039</v>
      </c>
      <c r="DN11" s="188">
        <f t="shared" si="138"/>
        <v>209.4000000000004</v>
      </c>
      <c r="DO11" s="188">
        <f t="shared" si="138"/>
        <v>211.20000000000041</v>
      </c>
      <c r="DP11" s="188">
        <f t="shared" si="138"/>
        <v>213.00000000000043</v>
      </c>
      <c r="DQ11" s="188">
        <f t="shared" si="138"/>
        <v>214.80000000000044</v>
      </c>
      <c r="DR11" s="188">
        <f t="shared" si="138"/>
        <v>216.60000000000045</v>
      </c>
      <c r="DS11" s="188">
        <f t="shared" si="138"/>
        <v>218.40000000000046</v>
      </c>
      <c r="DT11" s="188">
        <f t="shared" si="138"/>
        <v>220.20000000000047</v>
      </c>
      <c r="DU11" s="188">
        <f t="shared" si="138"/>
        <v>222.00000000000048</v>
      </c>
      <c r="DV11" s="188">
        <f t="shared" si="138"/>
        <v>223.80000000000049</v>
      </c>
      <c r="DW11" s="188">
        <f t="shared" si="138"/>
        <v>225.60000000000051</v>
      </c>
      <c r="DX11" s="188">
        <f t="shared" si="138"/>
        <v>227.40000000000052</v>
      </c>
      <c r="DY11" s="188">
        <f t="shared" si="138"/>
        <v>229.20000000000053</v>
      </c>
      <c r="DZ11" s="188">
        <f t="shared" si="138"/>
        <v>231.00000000000054</v>
      </c>
      <c r="EA11" s="188">
        <f t="shared" si="138"/>
        <v>232.80000000000055</v>
      </c>
      <c r="EB11" s="188">
        <f t="shared" si="138"/>
        <v>234.60000000000056</v>
      </c>
      <c r="EC11" s="188">
        <f t="shared" si="138"/>
        <v>236.40000000000057</v>
      </c>
      <c r="ED11" s="188">
        <f t="shared" si="138"/>
        <v>238.20000000000059</v>
      </c>
      <c r="EE11" s="204">
        <f t="shared" si="25"/>
        <v>239.999</v>
      </c>
      <c r="EF11" s="205">
        <f t="shared" si="26"/>
        <v>0</v>
      </c>
      <c r="EG11" s="205">
        <f t="shared" si="27"/>
        <v>2.0624999999999988E-3</v>
      </c>
      <c r="EH11" s="205">
        <f t="shared" si="28"/>
        <v>2.8873526898450675E-3</v>
      </c>
      <c r="EI11" s="205">
        <f t="shared" si="29"/>
        <v>3.5001860069621038E-3</v>
      </c>
      <c r="EJ11" s="205">
        <f t="shared" si="30"/>
        <v>3.9999999999999966E-3</v>
      </c>
      <c r="EK11" s="205">
        <f t="shared" si="31"/>
        <v>4.4255512054683314E-3</v>
      </c>
      <c r="EL11" s="205">
        <f t="shared" si="32"/>
        <v>4.7969174129503878E-3</v>
      </c>
      <c r="EM11" s="205">
        <f t="shared" si="33"/>
        <v>5.1261431651876401E-3</v>
      </c>
      <c r="EN11" s="205">
        <f t="shared" si="34"/>
        <v>5.4211519890968599E-3</v>
      </c>
      <c r="EO11" s="205">
        <f t="shared" si="35"/>
        <v>5.6874999999999972E-3</v>
      </c>
      <c r="EP11" s="205">
        <f t="shared" si="36"/>
        <v>5.9292706128157065E-3</v>
      </c>
      <c r="EQ11" s="205">
        <f t="shared" si="37"/>
        <v>6.1495751321172997E-3</v>
      </c>
      <c r="ER11" s="205">
        <f t="shared" si="38"/>
        <v>6.3508529610858799E-3</v>
      </c>
      <c r="ES11" s="205">
        <f t="shared" si="39"/>
        <v>6.5350616867784761E-3</v>
      </c>
      <c r="ET11" s="205">
        <f t="shared" si="40"/>
        <v>6.7038028179699748E-3</v>
      </c>
      <c r="EU11" s="205">
        <f t="shared" si="41"/>
        <v>6.8584080089089637E-3</v>
      </c>
      <c r="EV11" s="205">
        <f t="shared" si="42"/>
        <v>6.9999999999999967E-3</v>
      </c>
      <c r="EW11" s="205">
        <f t="shared" si="43"/>
        <v>7.1295368109638669E-3</v>
      </c>
      <c r="EX11" s="205">
        <f t="shared" si="44"/>
        <v>7.2478445071621081E-3</v>
      </c>
      <c r="EY11" s="205">
        <f t="shared" si="45"/>
        <v>7.3556419672248848E-3</v>
      </c>
      <c r="EZ11" s="205">
        <f t="shared" si="46"/>
        <v>7.4535599249992953E-3</v>
      </c>
      <c r="FA11" s="205">
        <f t="shared" si="47"/>
        <v>7.5421558312814829E-3</v>
      </c>
      <c r="FB11" s="205">
        <f t="shared" si="48"/>
        <v>7.6219256097130698E-3</v>
      </c>
      <c r="FC11" s="205">
        <f t="shared" si="49"/>
        <v>7.6933130686474846E-3</v>
      </c>
      <c r="FD11" s="205">
        <f t="shared" si="50"/>
        <v>7.7567175188133939E-3</v>
      </c>
      <c r="FE11" s="205">
        <f t="shared" si="51"/>
        <v>7.8124999999999974E-3</v>
      </c>
      <c r="FF11" s="205">
        <f t="shared" si="52"/>
        <v>7.8609884167888736E-3</v>
      </c>
      <c r="FG11" s="205">
        <f t="shared" si="53"/>
        <v>7.9024818095330008E-3</v>
      </c>
      <c r="FH11" s="205">
        <f t="shared" si="54"/>
        <v>7.9372539331937705E-3</v>
      </c>
      <c r="FI11" s="205">
        <f t="shared" si="55"/>
        <v>7.9655562772197857E-3</v>
      </c>
      <c r="FJ11" s="205">
        <f t="shared" si="56"/>
        <v>7.9876206302836716E-3</v>
      </c>
      <c r="FK11" s="205">
        <f t="shared" si="57"/>
        <v>8.0036612715681538E-3</v>
      </c>
      <c r="FL11" s="205">
        <f t="shared" si="58"/>
        <v>8.013876853447538E-3</v>
      </c>
      <c r="FM11" s="205">
        <f t="shared" si="59"/>
        <v>8.0184520274593322E-3</v>
      </c>
      <c r="FN11" s="205">
        <f t="shared" si="60"/>
        <v>8.0175588554122872E-3</v>
      </c>
      <c r="FO11" s="205">
        <f t="shared" si="61"/>
        <v>8.0113580396140634E-3</v>
      </c>
      <c r="FP11" s="205">
        <f t="shared" si="62"/>
        <v>8.0000000000000002E-3</v>
      </c>
      <c r="FQ11" s="205">
        <f t="shared" si="63"/>
        <v>7.983625821016414E-3</v>
      </c>
      <c r="FR11" s="205">
        <f t="shared" si="64"/>
        <v>7.9623680871682631E-3</v>
      </c>
      <c r="FS11" s="205">
        <f t="shared" si="65"/>
        <v>7.9363516229646307E-3</v>
      </c>
      <c r="FT11" s="205">
        <f t="shared" si="66"/>
        <v>7.9056941504209478E-3</v>
      </c>
      <c r="FU11" s="205">
        <f t="shared" si="67"/>
        <v>7.8705068751778774E-3</v>
      </c>
      <c r="FV11" s="205">
        <f t="shared" si="68"/>
        <v>7.8308950105761659E-3</v>
      </c>
      <c r="FW11" s="205">
        <f t="shared" si="69"/>
        <v>7.7869582476086255E-3</v>
      </c>
      <c r="FX11" s="205">
        <f t="shared" si="70"/>
        <v>7.738791177495933E-3</v>
      </c>
      <c r="FY11" s="205">
        <f t="shared" si="71"/>
        <v>7.6864836726555268E-3</v>
      </c>
      <c r="FZ11" s="205">
        <f t="shared" si="72"/>
        <v>7.630121231015927E-3</v>
      </c>
      <c r="GA11" s="205">
        <f t="shared" si="73"/>
        <v>7.5697852879428179E-3</v>
      </c>
      <c r="GB11" s="205">
        <f t="shared" si="74"/>
        <v>7.5055534994651341E-3</v>
      </c>
      <c r="GC11" s="205">
        <f t="shared" si="75"/>
        <v>7.4374999999999997E-3</v>
      </c>
      <c r="GD11" s="205">
        <f t="shared" si="76"/>
        <v>7.3656956373598682E-3</v>
      </c>
      <c r="GE11" s="205">
        <f t="shared" si="77"/>
        <v>7.290208187470823E-3</v>
      </c>
      <c r="GF11" s="205">
        <f t="shared" si="78"/>
        <v>7.2111025509279765E-3</v>
      </c>
      <c r="GG11" s="205">
        <f t="shared" si="79"/>
        <v>7.1284409332538368E-3</v>
      </c>
      <c r="GH11" s="205">
        <f t="shared" si="80"/>
        <v>7.0422830105016342E-3</v>
      </c>
      <c r="GI11" s="205">
        <f t="shared" si="81"/>
        <v>6.9526860816521794E-3</v>
      </c>
      <c r="GJ11" s="205">
        <f t="shared" si="82"/>
        <v>6.8597052090855534E-3</v>
      </c>
      <c r="GK11" s="205">
        <f t="shared" si="83"/>
        <v>6.7633933482633742E-3</v>
      </c>
      <c r="GL11" s="205">
        <f t="shared" si="84"/>
        <v>6.6638014676309127E-3</v>
      </c>
      <c r="GM11" s="205">
        <f t="shared" si="85"/>
        <v>6.5609786596377614E-3</v>
      </c>
      <c r="GN11" s="205">
        <f t="shared" si="86"/>
        <v>6.4549722436790195E-3</v>
      </c>
      <c r="GO11" s="205">
        <f t="shared" si="87"/>
        <v>6.345827861674147E-3</v>
      </c>
      <c r="GP11" s="205">
        <f t="shared" si="88"/>
        <v>6.2335895669260073E-3</v>
      </c>
      <c r="GQ11" s="205">
        <f t="shared" si="89"/>
        <v>6.1182999068368528E-3</v>
      </c>
      <c r="GR11" s="205">
        <f t="shared" si="90"/>
        <v>5.999999999999988E-3</v>
      </c>
      <c r="GS11" s="205">
        <f t="shared" si="91"/>
        <v>5.8787296081343468E-3</v>
      </c>
      <c r="GT11" s="205">
        <f t="shared" si="92"/>
        <v>5.7545272032837906E-3</v>
      </c>
      <c r="GU11" s="205">
        <f t="shared" si="93"/>
        <v>5.627430030662294E-3</v>
      </c>
      <c r="GV11" s="205">
        <f t="shared" si="94"/>
        <v>5.4974741674901984E-3</v>
      </c>
      <c r="GW11" s="205">
        <f t="shared" si="95"/>
        <v>5.3646945781345712E-3</v>
      </c>
      <c r="GX11" s="205">
        <f t="shared" si="96"/>
        <v>5.229125165837953E-3</v>
      </c>
      <c r="GY11" s="205">
        <f t="shared" si="97"/>
        <v>5.0907988212940299E-3</v>
      </c>
      <c r="GZ11" s="205">
        <f t="shared" si="98"/>
        <v>4.9497474683058099E-3</v>
      </c>
      <c r="HA11" s="205">
        <f t="shared" si="99"/>
        <v>4.8060021067410884E-3</v>
      </c>
      <c r="HB11" s="205">
        <f t="shared" si="100"/>
        <v>4.6595928529813988E-3</v>
      </c>
      <c r="HC11" s="205">
        <f t="shared" si="101"/>
        <v>4.510548978043925E-3</v>
      </c>
      <c r="HD11" s="205">
        <f t="shared" si="102"/>
        <v>4.3588989435406466E-3</v>
      </c>
      <c r="HE11" s="205">
        <f t="shared" si="103"/>
        <v>4.2046704356253628E-3</v>
      </c>
      <c r="HF11" s="205">
        <f t="shared" si="104"/>
        <v>4.0478903970668995E-3</v>
      </c>
      <c r="HG11" s="205">
        <f t="shared" si="105"/>
        <v>3.8885850575755367E-3</v>
      </c>
      <c r="HH11" s="205">
        <f t="shared" si="106"/>
        <v>3.7267799624996164E-3</v>
      </c>
      <c r="HI11" s="205">
        <f t="shared" si="107"/>
        <v>3.5624999999999646E-3</v>
      </c>
      <c r="HJ11" s="205">
        <f t="shared" si="108"/>
        <v>3.3957694268014946E-3</v>
      </c>
      <c r="HK11" s="205">
        <f t="shared" si="109"/>
        <v>3.2266118926135667E-3</v>
      </c>
      <c r="HL11" s="205">
        <f t="shared" si="110"/>
        <v>3.0550504633038537E-3</v>
      </c>
      <c r="HM11" s="205">
        <f t="shared" si="111"/>
        <v>2.8811076429039852E-3</v>
      </c>
      <c r="HN11" s="205">
        <f t="shared" si="112"/>
        <v>2.7048053945195375E-3</v>
      </c>
      <c r="HO11" s="205">
        <f t="shared" si="113"/>
        <v>2.526165160211508E-3</v>
      </c>
      <c r="HP11" s="205">
        <f t="shared" si="114"/>
        <v>2.345207879911668E-3</v>
      </c>
      <c r="HQ11" s="205">
        <f t="shared" si="115"/>
        <v>2.161954009429591E-3</v>
      </c>
      <c r="HR11" s="205">
        <f t="shared" si="116"/>
        <v>1.9764235376051871E-3</v>
      </c>
      <c r="HS11" s="205">
        <f t="shared" si="117"/>
        <v>1.7886360026567222E-3</v>
      </c>
      <c r="HT11" s="205">
        <f t="shared" si="118"/>
        <v>1.5986105077708528E-3</v>
      </c>
      <c r="HU11" s="205">
        <f t="shared" si="119"/>
        <v>1.4063657359780846E-3</v>
      </c>
      <c r="HV11" s="205">
        <f t="shared" si="120"/>
        <v>1.2119199643540243E-3</v>
      </c>
      <c r="HW11" s="205">
        <f t="shared" si="121"/>
        <v>1.0152910775842084E-3</v>
      </c>
      <c r="HX11" s="205">
        <f t="shared" si="122"/>
        <v>8.164965809276648E-4</v>
      </c>
      <c r="HY11" s="205">
        <f t="shared" si="123"/>
        <v>6.1555361261219396E-4</v>
      </c>
      <c r="HZ11" s="205">
        <f t="shared" si="124"/>
        <v>4.1247895569208756E-4</v>
      </c>
      <c r="IA11" s="205">
        <f t="shared" si="125"/>
        <v>2.0728904939714638E-4</v>
      </c>
      <c r="IB11" s="205">
        <f t="shared" si="126"/>
        <v>1.1574041923899473E-7</v>
      </c>
    </row>
    <row r="12" spans="1:237" x14ac:dyDescent="0.25">
      <c r="A12" s="22">
        <v>9</v>
      </c>
      <c r="B12" s="109">
        <f t="shared" si="10"/>
        <v>60</v>
      </c>
      <c r="C12" s="123">
        <v>120</v>
      </c>
      <c r="D12" s="109">
        <f t="shared" si="11"/>
        <v>240</v>
      </c>
      <c r="E12" s="118">
        <f t="shared" si="12"/>
        <v>1</v>
      </c>
      <c r="F12" s="23">
        <f t="shared" si="13"/>
        <v>33.333333333333329</v>
      </c>
      <c r="G12" s="24" t="str">
        <f t="shared" si="14"/>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15"/>
        <v>150</v>
      </c>
      <c r="K12" s="26" t="s">
        <v>52</v>
      </c>
      <c r="L12" s="24">
        <f>IF(OR(F12="",K12=""),"",MATCH(K12,Confidence!$A$3:$A$12,0))</f>
        <v>9</v>
      </c>
      <c r="M12" s="27">
        <f t="shared" si="16"/>
        <v>1.25</v>
      </c>
      <c r="N12" s="27">
        <f t="shared" si="17"/>
        <v>1.5</v>
      </c>
      <c r="O12" s="24"/>
      <c r="P12" s="110">
        <f t="shared" si="18"/>
        <v>141.81</v>
      </c>
      <c r="Q12" s="110">
        <f t="shared" si="19"/>
        <v>46.277999999999999</v>
      </c>
      <c r="R12" s="39">
        <f t="shared" si="20"/>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21"/>
        <v>1.8</v>
      </c>
      <c r="AI12" s="204">
        <f t="shared" si="22"/>
        <v>60</v>
      </c>
      <c r="AJ12" s="188">
        <f t="shared" ref="AJ12:CU12" si="139">IF(ISNONTEXT($AH12),AI12+$AH12,"")</f>
        <v>61.8</v>
      </c>
      <c r="AK12" s="188">
        <f t="shared" si="139"/>
        <v>63.599999999999994</v>
      </c>
      <c r="AL12" s="188">
        <f t="shared" si="139"/>
        <v>65.399999999999991</v>
      </c>
      <c r="AM12" s="188">
        <f t="shared" si="139"/>
        <v>67.199999999999989</v>
      </c>
      <c r="AN12" s="188">
        <f t="shared" si="139"/>
        <v>68.999999999999986</v>
      </c>
      <c r="AO12" s="188">
        <f t="shared" si="139"/>
        <v>70.799999999999983</v>
      </c>
      <c r="AP12" s="188">
        <f t="shared" si="139"/>
        <v>72.59999999999998</v>
      </c>
      <c r="AQ12" s="188">
        <f t="shared" si="139"/>
        <v>74.399999999999977</v>
      </c>
      <c r="AR12" s="188">
        <f t="shared" si="139"/>
        <v>76.199999999999974</v>
      </c>
      <c r="AS12" s="188">
        <f t="shared" si="139"/>
        <v>77.999999999999972</v>
      </c>
      <c r="AT12" s="188">
        <f t="shared" si="139"/>
        <v>79.799999999999969</v>
      </c>
      <c r="AU12" s="188">
        <f t="shared" si="139"/>
        <v>81.599999999999966</v>
      </c>
      <c r="AV12" s="188">
        <f t="shared" si="139"/>
        <v>83.399999999999963</v>
      </c>
      <c r="AW12" s="188">
        <f t="shared" si="139"/>
        <v>85.19999999999996</v>
      </c>
      <c r="AX12" s="188">
        <f t="shared" si="139"/>
        <v>86.999999999999957</v>
      </c>
      <c r="AY12" s="188">
        <f t="shared" si="139"/>
        <v>88.799999999999955</v>
      </c>
      <c r="AZ12" s="188">
        <f t="shared" si="139"/>
        <v>90.599999999999952</v>
      </c>
      <c r="BA12" s="188">
        <f t="shared" si="139"/>
        <v>92.399999999999949</v>
      </c>
      <c r="BB12" s="188">
        <f t="shared" si="139"/>
        <v>94.199999999999946</v>
      </c>
      <c r="BC12" s="188">
        <f t="shared" si="139"/>
        <v>95.999999999999943</v>
      </c>
      <c r="BD12" s="188">
        <f t="shared" si="139"/>
        <v>97.79999999999994</v>
      </c>
      <c r="BE12" s="188">
        <f t="shared" si="139"/>
        <v>99.599999999999937</v>
      </c>
      <c r="BF12" s="188">
        <f t="shared" si="139"/>
        <v>101.39999999999993</v>
      </c>
      <c r="BG12" s="188">
        <f t="shared" si="139"/>
        <v>103.19999999999993</v>
      </c>
      <c r="BH12" s="188">
        <f t="shared" si="139"/>
        <v>104.99999999999993</v>
      </c>
      <c r="BI12" s="188">
        <f t="shared" si="139"/>
        <v>106.79999999999993</v>
      </c>
      <c r="BJ12" s="188">
        <f t="shared" si="139"/>
        <v>108.59999999999992</v>
      </c>
      <c r="BK12" s="188">
        <f t="shared" si="139"/>
        <v>110.39999999999992</v>
      </c>
      <c r="BL12" s="188">
        <f t="shared" si="139"/>
        <v>112.19999999999992</v>
      </c>
      <c r="BM12" s="188">
        <f t="shared" si="139"/>
        <v>113.99999999999991</v>
      </c>
      <c r="BN12" s="188">
        <f t="shared" si="139"/>
        <v>115.79999999999991</v>
      </c>
      <c r="BO12" s="188">
        <f t="shared" si="139"/>
        <v>117.59999999999991</v>
      </c>
      <c r="BP12" s="188">
        <f t="shared" si="139"/>
        <v>119.39999999999991</v>
      </c>
      <c r="BQ12" s="188">
        <f t="shared" si="139"/>
        <v>121.1999999999999</v>
      </c>
      <c r="BR12" s="188">
        <f t="shared" si="139"/>
        <v>122.9999999999999</v>
      </c>
      <c r="BS12" s="188">
        <f t="shared" si="139"/>
        <v>124.7999999999999</v>
      </c>
      <c r="BT12" s="188">
        <f t="shared" si="139"/>
        <v>126.59999999999989</v>
      </c>
      <c r="BU12" s="188">
        <f t="shared" si="139"/>
        <v>128.39999999999989</v>
      </c>
      <c r="BV12" s="188">
        <f t="shared" si="139"/>
        <v>130.1999999999999</v>
      </c>
      <c r="BW12" s="188">
        <f t="shared" si="139"/>
        <v>131.99999999999991</v>
      </c>
      <c r="BX12" s="188">
        <f t="shared" si="139"/>
        <v>133.79999999999993</v>
      </c>
      <c r="BY12" s="188">
        <f t="shared" si="139"/>
        <v>135.59999999999994</v>
      </c>
      <c r="BZ12" s="188">
        <f t="shared" si="139"/>
        <v>137.39999999999995</v>
      </c>
      <c r="CA12" s="188">
        <f t="shared" si="139"/>
        <v>139.19999999999996</v>
      </c>
      <c r="CB12" s="188">
        <f t="shared" si="139"/>
        <v>140.99999999999997</v>
      </c>
      <c r="CC12" s="188">
        <f t="shared" si="139"/>
        <v>142.79999999999998</v>
      </c>
      <c r="CD12" s="188">
        <f t="shared" si="139"/>
        <v>144.6</v>
      </c>
      <c r="CE12" s="188">
        <f t="shared" si="139"/>
        <v>146.4</v>
      </c>
      <c r="CF12" s="188">
        <f t="shared" si="139"/>
        <v>148.20000000000002</v>
      </c>
      <c r="CG12" s="188">
        <f t="shared" si="139"/>
        <v>150.00000000000003</v>
      </c>
      <c r="CH12" s="188">
        <f t="shared" si="139"/>
        <v>151.80000000000004</v>
      </c>
      <c r="CI12" s="188">
        <f t="shared" si="139"/>
        <v>153.60000000000005</v>
      </c>
      <c r="CJ12" s="188">
        <f t="shared" si="139"/>
        <v>155.40000000000006</v>
      </c>
      <c r="CK12" s="188">
        <f t="shared" si="139"/>
        <v>157.20000000000007</v>
      </c>
      <c r="CL12" s="188">
        <f t="shared" si="139"/>
        <v>159.00000000000009</v>
      </c>
      <c r="CM12" s="188">
        <f t="shared" si="139"/>
        <v>160.8000000000001</v>
      </c>
      <c r="CN12" s="188">
        <f t="shared" si="139"/>
        <v>162.60000000000011</v>
      </c>
      <c r="CO12" s="188">
        <f t="shared" si="139"/>
        <v>164.40000000000012</v>
      </c>
      <c r="CP12" s="188">
        <f t="shared" si="139"/>
        <v>166.20000000000013</v>
      </c>
      <c r="CQ12" s="188">
        <f t="shared" si="139"/>
        <v>168.00000000000014</v>
      </c>
      <c r="CR12" s="188">
        <f t="shared" si="139"/>
        <v>169.80000000000015</v>
      </c>
      <c r="CS12" s="188">
        <f t="shared" si="139"/>
        <v>171.60000000000016</v>
      </c>
      <c r="CT12" s="188">
        <f t="shared" si="139"/>
        <v>173.40000000000018</v>
      </c>
      <c r="CU12" s="188">
        <f t="shared" si="139"/>
        <v>175.20000000000019</v>
      </c>
      <c r="CV12" s="188">
        <f t="shared" ref="CV12:ED12" si="140">IF(ISNONTEXT($AH12),CU12+$AH12,"")</f>
        <v>177.0000000000002</v>
      </c>
      <c r="CW12" s="188">
        <f t="shared" si="140"/>
        <v>178.80000000000021</v>
      </c>
      <c r="CX12" s="188">
        <f t="shared" si="140"/>
        <v>180.60000000000022</v>
      </c>
      <c r="CY12" s="188">
        <f t="shared" si="140"/>
        <v>182.40000000000023</v>
      </c>
      <c r="CZ12" s="188">
        <f t="shared" si="140"/>
        <v>184.20000000000024</v>
      </c>
      <c r="DA12" s="188">
        <f t="shared" si="140"/>
        <v>186.00000000000026</v>
      </c>
      <c r="DB12" s="188">
        <f t="shared" si="140"/>
        <v>187.80000000000027</v>
      </c>
      <c r="DC12" s="188">
        <f t="shared" si="140"/>
        <v>189.60000000000028</v>
      </c>
      <c r="DD12" s="188">
        <f t="shared" si="140"/>
        <v>191.40000000000029</v>
      </c>
      <c r="DE12" s="188">
        <f t="shared" si="140"/>
        <v>193.2000000000003</v>
      </c>
      <c r="DF12" s="188">
        <f t="shared" si="140"/>
        <v>195.00000000000031</v>
      </c>
      <c r="DG12" s="188">
        <f t="shared" si="140"/>
        <v>196.80000000000032</v>
      </c>
      <c r="DH12" s="188">
        <f t="shared" si="140"/>
        <v>198.60000000000034</v>
      </c>
      <c r="DI12" s="188">
        <f t="shared" si="140"/>
        <v>200.40000000000035</v>
      </c>
      <c r="DJ12" s="188">
        <f t="shared" si="140"/>
        <v>202.20000000000036</v>
      </c>
      <c r="DK12" s="188">
        <f t="shared" si="140"/>
        <v>204.00000000000037</v>
      </c>
      <c r="DL12" s="188">
        <f t="shared" si="140"/>
        <v>205.80000000000038</v>
      </c>
      <c r="DM12" s="188">
        <f t="shared" si="140"/>
        <v>207.60000000000039</v>
      </c>
      <c r="DN12" s="188">
        <f t="shared" si="140"/>
        <v>209.4000000000004</v>
      </c>
      <c r="DO12" s="188">
        <f t="shared" si="140"/>
        <v>211.20000000000041</v>
      </c>
      <c r="DP12" s="188">
        <f t="shared" si="140"/>
        <v>213.00000000000043</v>
      </c>
      <c r="DQ12" s="188">
        <f t="shared" si="140"/>
        <v>214.80000000000044</v>
      </c>
      <c r="DR12" s="188">
        <f t="shared" si="140"/>
        <v>216.60000000000045</v>
      </c>
      <c r="DS12" s="188">
        <f t="shared" si="140"/>
        <v>218.40000000000046</v>
      </c>
      <c r="DT12" s="188">
        <f t="shared" si="140"/>
        <v>220.20000000000047</v>
      </c>
      <c r="DU12" s="188">
        <f t="shared" si="140"/>
        <v>222.00000000000048</v>
      </c>
      <c r="DV12" s="188">
        <f t="shared" si="140"/>
        <v>223.80000000000049</v>
      </c>
      <c r="DW12" s="188">
        <f t="shared" si="140"/>
        <v>225.60000000000051</v>
      </c>
      <c r="DX12" s="188">
        <f t="shared" si="140"/>
        <v>227.40000000000052</v>
      </c>
      <c r="DY12" s="188">
        <f t="shared" si="140"/>
        <v>229.20000000000053</v>
      </c>
      <c r="DZ12" s="188">
        <f t="shared" si="140"/>
        <v>231.00000000000054</v>
      </c>
      <c r="EA12" s="188">
        <f t="shared" si="140"/>
        <v>232.80000000000055</v>
      </c>
      <c r="EB12" s="188">
        <f t="shared" si="140"/>
        <v>234.60000000000056</v>
      </c>
      <c r="EC12" s="188">
        <f t="shared" si="140"/>
        <v>236.40000000000057</v>
      </c>
      <c r="ED12" s="188">
        <f t="shared" si="140"/>
        <v>238.20000000000059</v>
      </c>
      <c r="EE12" s="204">
        <f t="shared" si="25"/>
        <v>239.999</v>
      </c>
      <c r="EF12" s="205">
        <f t="shared" si="26"/>
        <v>0</v>
      </c>
      <c r="EG12" s="205">
        <f t="shared" si="27"/>
        <v>3.4999527018263229E-3</v>
      </c>
      <c r="EH12" s="205">
        <f t="shared" si="28"/>
        <v>4.1410942480986403E-3</v>
      </c>
      <c r="EI12" s="205">
        <f t="shared" si="29"/>
        <v>4.5594321669992412E-3</v>
      </c>
      <c r="EJ12" s="205">
        <f t="shared" si="30"/>
        <v>4.874108498317902E-3</v>
      </c>
      <c r="EK12" s="205">
        <f t="shared" si="31"/>
        <v>5.1268295848390559E-3</v>
      </c>
      <c r="EL12" s="205">
        <f t="shared" si="32"/>
        <v>5.3376035989988217E-3</v>
      </c>
      <c r="EM12" s="205">
        <f t="shared" si="33"/>
        <v>5.5177314875105949E-3</v>
      </c>
      <c r="EN12" s="205">
        <f t="shared" si="34"/>
        <v>5.6742829531544105E-3</v>
      </c>
      <c r="EO12" s="205">
        <f t="shared" si="35"/>
        <v>5.8120039606311584E-3</v>
      </c>
      <c r="EP12" s="205">
        <f t="shared" si="36"/>
        <v>5.9342499223062669E-3</v>
      </c>
      <c r="EQ12" s="205">
        <f t="shared" si="37"/>
        <v>6.043489232433411E-3</v>
      </c>
      <c r="ER12" s="205">
        <f t="shared" si="38"/>
        <v>6.1415957299153154E-3</v>
      </c>
      <c r="ES12" s="205">
        <f t="shared" si="39"/>
        <v>6.2300286298200098E-3</v>
      </c>
      <c r="ET12" s="205">
        <f t="shared" si="40"/>
        <v>6.309948469912805E-3</v>
      </c>
      <c r="EU12" s="205">
        <f t="shared" si="41"/>
        <v>6.382294729081083E-3</v>
      </c>
      <c r="EV12" s="205">
        <f t="shared" si="42"/>
        <v>6.4478394748478263E-3</v>
      </c>
      <c r="EW12" s="205">
        <f t="shared" si="43"/>
        <v>6.5072254647691816E-3</v>
      </c>
      <c r="EX12" s="205">
        <f t="shared" si="44"/>
        <v>6.5609938478600038E-3</v>
      </c>
      <c r="EY12" s="205">
        <f t="shared" si="45"/>
        <v>6.6096047195225854E-3</v>
      </c>
      <c r="EZ12" s="205">
        <f t="shared" si="46"/>
        <v>6.6534526491826328E-3</v>
      </c>
      <c r="FA12" s="205">
        <f t="shared" si="47"/>
        <v>6.6928785975686154E-3</v>
      </c>
      <c r="FB12" s="205">
        <f t="shared" si="48"/>
        <v>6.72817919315679E-3</v>
      </c>
      <c r="FC12" s="205">
        <f t="shared" si="49"/>
        <v>6.7596140449455323E-3</v>
      </c>
      <c r="FD12" s="205">
        <f t="shared" si="50"/>
        <v>6.7874115733175464E-3</v>
      </c>
      <c r="FE12" s="205">
        <f t="shared" si="51"/>
        <v>6.8117737074676558E-3</v>
      </c>
      <c r="FF12" s="205">
        <f t="shared" si="52"/>
        <v>6.8328797052853406E-3</v>
      </c>
      <c r="FG12" s="205">
        <f t="shared" si="53"/>
        <v>6.8508892861817005E-3</v>
      </c>
      <c r="FH12" s="205">
        <f t="shared" si="54"/>
        <v>6.8659452204498529E-3</v>
      </c>
      <c r="FI12" s="205">
        <f t="shared" si="55"/>
        <v>6.8781754846422337E-3</v>
      </c>
      <c r="FJ12" s="205">
        <f t="shared" si="56"/>
        <v>6.8876950673279862E-3</v>
      </c>
      <c r="FK12" s="205">
        <f t="shared" si="57"/>
        <v>6.8946074908715826E-3</v>
      </c>
      <c r="FL12" s="205">
        <f t="shared" si="58"/>
        <v>6.8990061007667847E-3</v>
      </c>
      <c r="FM12" s="205">
        <f t="shared" si="59"/>
        <v>6.9009751633214867E-3</v>
      </c>
      <c r="FN12" s="205">
        <f t="shared" si="60"/>
        <v>6.900590804236573E-3</v>
      </c>
      <c r="FO12" s="205">
        <f t="shared" si="61"/>
        <v>6.8979218142231468E-3</v>
      </c>
      <c r="FP12" s="205">
        <f t="shared" si="62"/>
        <v>6.8930303427991394E-3</v>
      </c>
      <c r="FQ12" s="205">
        <f t="shared" si="63"/>
        <v>6.885972497462812E-3</v>
      </c>
      <c r="FR12" s="205">
        <f t="shared" si="64"/>
        <v>6.8767988623087799E-3</v>
      </c>
      <c r="FS12" s="205">
        <f t="shared" si="65"/>
        <v>6.8655549476466992E-3</v>
      </c>
      <c r="FT12" s="205">
        <f t="shared" si="66"/>
        <v>6.8522815801640817E-3</v>
      </c>
      <c r="FU12" s="205">
        <f t="shared" si="67"/>
        <v>6.8370152415368939E-3</v>
      </c>
      <c r="FV12" s="205">
        <f t="shared" si="68"/>
        <v>6.8197883620535063E-3</v>
      </c>
      <c r="FW12" s="205">
        <f t="shared" si="69"/>
        <v>6.8006295747165555E-3</v>
      </c>
      <c r="FX12" s="205">
        <f t="shared" si="70"/>
        <v>6.7795639343746364E-3</v>
      </c>
      <c r="FY12" s="205">
        <f t="shared" si="71"/>
        <v>6.756613105673325E-3</v>
      </c>
      <c r="FZ12" s="205">
        <f t="shared" si="72"/>
        <v>6.7317955229725277E-3</v>
      </c>
      <c r="GA12" s="205">
        <f t="shared" si="73"/>
        <v>6.7051265248306525E-3</v>
      </c>
      <c r="GB12" s="205">
        <f t="shared" si="74"/>
        <v>6.6766184651859562E-3</v>
      </c>
      <c r="GC12" s="205">
        <f t="shared" si="75"/>
        <v>6.6462808029561747E-3</v>
      </c>
      <c r="GD12" s="205">
        <f t="shared" si="76"/>
        <v>6.6141201714156718E-3</v>
      </c>
      <c r="GE12" s="205">
        <f t="shared" si="77"/>
        <v>6.5801404283843783E-3</v>
      </c>
      <c r="GF12" s="205">
        <f t="shared" si="78"/>
        <v>6.5443426879648828E-3</v>
      </c>
      <c r="GG12" s="205">
        <f t="shared" si="79"/>
        <v>6.5067253342851461E-3</v>
      </c>
      <c r="GH12" s="205">
        <f t="shared" si="80"/>
        <v>6.4672840174368387E-3</v>
      </c>
      <c r="GI12" s="205">
        <f t="shared" si="81"/>
        <v>6.4260116315361833E-3</v>
      </c>
      <c r="GJ12" s="205">
        <f t="shared" si="82"/>
        <v>6.3828982745684397E-3</v>
      </c>
      <c r="GK12" s="205">
        <f t="shared" si="83"/>
        <v>6.3379311894018195E-3</v>
      </c>
      <c r="GL12" s="205">
        <f t="shared" si="84"/>
        <v>6.2910946850641448E-3</v>
      </c>
      <c r="GM12" s="205">
        <f t="shared" si="85"/>
        <v>6.2423700370576865E-3</v>
      </c>
      <c r="GN12" s="205">
        <f t="shared" si="86"/>
        <v>6.1917353651350935E-3</v>
      </c>
      <c r="GO12" s="205">
        <f t="shared" si="87"/>
        <v>6.1391654865610617E-3</v>
      </c>
      <c r="GP12" s="205">
        <f t="shared" si="88"/>
        <v>6.084631742427609E-3</v>
      </c>
      <c r="GQ12" s="205">
        <f t="shared" si="89"/>
        <v>6.028101794059478E-3</v>
      </c>
      <c r="GR12" s="205">
        <f t="shared" si="90"/>
        <v>5.9695393859210064E-3</v>
      </c>
      <c r="GS12" s="205">
        <f t="shared" si="91"/>
        <v>5.9089040706923343E-3</v>
      </c>
      <c r="GT12" s="205">
        <f t="shared" si="92"/>
        <v>5.8461508912906416E-3</v>
      </c>
      <c r="GU12" s="205">
        <f t="shared" si="93"/>
        <v>5.7812300135320054E-3</v>
      </c>
      <c r="GV12" s="205">
        <f t="shared" si="94"/>
        <v>5.7140863018116583E-3</v>
      </c>
      <c r="GW12" s="205">
        <f t="shared" si="95"/>
        <v>5.6446588285600256E-3</v>
      </c>
      <c r="GX12" s="205">
        <f t="shared" si="96"/>
        <v>5.5728803062241681E-3</v>
      </c>
      <c r="GY12" s="205">
        <f t="shared" si="97"/>
        <v>5.4986764280179493E-3</v>
      </c>
      <c r="GZ12" s="205">
        <f t="shared" si="98"/>
        <v>5.4219651005309203E-3</v>
      </c>
      <c r="HA12" s="205">
        <f t="shared" si="99"/>
        <v>5.3426555472870316E-3</v>
      </c>
      <c r="HB12" s="205">
        <f t="shared" si="100"/>
        <v>5.2606472572302955E-3</v>
      </c>
      <c r="HC12" s="205">
        <f t="shared" si="101"/>
        <v>5.1758287455171631E-3</v>
      </c>
      <c r="HD12" s="205">
        <f t="shared" si="102"/>
        <v>5.088076085404499E-3</v>
      </c>
      <c r="HE12" s="205">
        <f t="shared" si="103"/>
        <v>4.9972511587236213E-3</v>
      </c>
      <c r="HF12" s="205">
        <f t="shared" si="104"/>
        <v>4.9031995574127752E-3</v>
      </c>
      <c r="HG12" s="205">
        <f t="shared" si="105"/>
        <v>4.8057480483876458E-3</v>
      </c>
      <c r="HH12" s="205">
        <f t="shared" si="106"/>
        <v>4.7047014865406189E-3</v>
      </c>
      <c r="HI12" s="205">
        <f t="shared" si="107"/>
        <v>4.5998390227307657E-3</v>
      </c>
      <c r="HJ12" s="205">
        <f t="shared" si="108"/>
        <v>4.4909094005190567E-3</v>
      </c>
      <c r="HK12" s="205">
        <f t="shared" si="109"/>
        <v>4.3776250598358303E-3</v>
      </c>
      <c r="HL12" s="205">
        <f t="shared" si="110"/>
        <v>4.2596546563196192E-3</v>
      </c>
      <c r="HM12" s="205">
        <f t="shared" si="111"/>
        <v>4.136613443406969E-3</v>
      </c>
      <c r="HN12" s="205">
        <f t="shared" si="112"/>
        <v>4.0080507202033674E-3</v>
      </c>
      <c r="HO12" s="205">
        <f t="shared" si="113"/>
        <v>3.8734331706062686E-3</v>
      </c>
      <c r="HP12" s="205">
        <f t="shared" si="114"/>
        <v>3.7321223186825379E-3</v>
      </c>
      <c r="HQ12" s="205">
        <f t="shared" si="115"/>
        <v>3.5833433398038497E-3</v>
      </c>
      <c r="HR12" s="205">
        <f t="shared" si="116"/>
        <v>3.4261407900819966E-3</v>
      </c>
      <c r="HS12" s="205">
        <f t="shared" si="117"/>
        <v>3.2593138405634277E-3</v>
      </c>
      <c r="HT12" s="205">
        <f t="shared" si="118"/>
        <v>3.0813180528265803E-3</v>
      </c>
      <c r="HU12" s="205">
        <f t="shared" si="119"/>
        <v>2.8901097505981922E-3</v>
      </c>
      <c r="HV12" s="205">
        <f t="shared" si="120"/>
        <v>2.6828856752738705E-3</v>
      </c>
      <c r="HW12" s="205">
        <f t="shared" si="121"/>
        <v>2.4556161532816702E-3</v>
      </c>
      <c r="HX12" s="205">
        <f t="shared" si="122"/>
        <v>2.2021271024458321E-3</v>
      </c>
      <c r="HY12" s="205">
        <f t="shared" si="123"/>
        <v>1.9120451311961152E-3</v>
      </c>
      <c r="HZ12" s="205">
        <f t="shared" si="124"/>
        <v>1.5651865051640214E-3</v>
      </c>
      <c r="IA12" s="205">
        <f t="shared" si="125"/>
        <v>1.1095666038592655E-3</v>
      </c>
      <c r="IB12" s="205">
        <f t="shared" si="126"/>
        <v>2.6218492809821185E-5</v>
      </c>
    </row>
    <row r="13" spans="1:237" x14ac:dyDescent="0.25">
      <c r="A13" s="22">
        <v>10</v>
      </c>
      <c r="B13" s="109">
        <f t="shared" si="10"/>
        <v>60</v>
      </c>
      <c r="C13" s="123">
        <v>120</v>
      </c>
      <c r="D13" s="109">
        <f t="shared" si="11"/>
        <v>240</v>
      </c>
      <c r="E13" s="118">
        <f t="shared" si="12"/>
        <v>1</v>
      </c>
      <c r="F13" s="23">
        <f t="shared" si="13"/>
        <v>33.333333333333329</v>
      </c>
      <c r="G13" s="24" t="str">
        <f t="shared" si="14"/>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15"/>
        <v>150</v>
      </c>
      <c r="K13" s="26" t="s">
        <v>35</v>
      </c>
      <c r="L13" s="24">
        <f>IF(OR(F13="",K13=""),"",MATCH(K13,Confidence!$A$3:$A$12,0))</f>
        <v>10</v>
      </c>
      <c r="M13" s="27">
        <f t="shared" si="16"/>
        <v>1.125</v>
      </c>
      <c r="N13" s="27">
        <f t="shared" si="17"/>
        <v>1.25</v>
      </c>
      <c r="O13" s="24"/>
      <c r="P13" s="110">
        <f t="shared" si="18"/>
        <v>145.24799999999999</v>
      </c>
      <c r="Q13" s="110">
        <f t="shared" si="19"/>
        <v>48.923999999999999</v>
      </c>
      <c r="R13" s="39">
        <f t="shared" si="20"/>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21"/>
        <v>1.8</v>
      </c>
      <c r="AI13" s="204">
        <f t="shared" si="22"/>
        <v>60</v>
      </c>
      <c r="AJ13" s="188">
        <f t="shared" ref="AJ13:CU13" si="141">IF(ISNONTEXT($AH13),AI13+$AH13,"")</f>
        <v>61.8</v>
      </c>
      <c r="AK13" s="188">
        <f t="shared" si="141"/>
        <v>63.599999999999994</v>
      </c>
      <c r="AL13" s="188">
        <f t="shared" si="141"/>
        <v>65.399999999999991</v>
      </c>
      <c r="AM13" s="188">
        <f t="shared" si="141"/>
        <v>67.199999999999989</v>
      </c>
      <c r="AN13" s="188">
        <f t="shared" si="141"/>
        <v>68.999999999999986</v>
      </c>
      <c r="AO13" s="188">
        <f t="shared" si="141"/>
        <v>70.799999999999983</v>
      </c>
      <c r="AP13" s="188">
        <f t="shared" si="141"/>
        <v>72.59999999999998</v>
      </c>
      <c r="AQ13" s="188">
        <f t="shared" si="141"/>
        <v>74.399999999999977</v>
      </c>
      <c r="AR13" s="188">
        <f t="shared" si="141"/>
        <v>76.199999999999974</v>
      </c>
      <c r="AS13" s="188">
        <f t="shared" si="141"/>
        <v>77.999999999999972</v>
      </c>
      <c r="AT13" s="188">
        <f t="shared" si="141"/>
        <v>79.799999999999969</v>
      </c>
      <c r="AU13" s="188">
        <f t="shared" si="141"/>
        <v>81.599999999999966</v>
      </c>
      <c r="AV13" s="188">
        <f t="shared" si="141"/>
        <v>83.399999999999963</v>
      </c>
      <c r="AW13" s="188">
        <f t="shared" si="141"/>
        <v>85.19999999999996</v>
      </c>
      <c r="AX13" s="188">
        <f t="shared" si="141"/>
        <v>86.999999999999957</v>
      </c>
      <c r="AY13" s="188">
        <f t="shared" si="141"/>
        <v>88.799999999999955</v>
      </c>
      <c r="AZ13" s="188">
        <f t="shared" si="141"/>
        <v>90.599999999999952</v>
      </c>
      <c r="BA13" s="188">
        <f t="shared" si="141"/>
        <v>92.399999999999949</v>
      </c>
      <c r="BB13" s="188">
        <f t="shared" si="141"/>
        <v>94.199999999999946</v>
      </c>
      <c r="BC13" s="188">
        <f t="shared" si="141"/>
        <v>95.999999999999943</v>
      </c>
      <c r="BD13" s="188">
        <f t="shared" si="141"/>
        <v>97.79999999999994</v>
      </c>
      <c r="BE13" s="188">
        <f t="shared" si="141"/>
        <v>99.599999999999937</v>
      </c>
      <c r="BF13" s="188">
        <f t="shared" si="141"/>
        <v>101.39999999999993</v>
      </c>
      <c r="BG13" s="188">
        <f t="shared" si="141"/>
        <v>103.19999999999993</v>
      </c>
      <c r="BH13" s="188">
        <f t="shared" si="141"/>
        <v>104.99999999999993</v>
      </c>
      <c r="BI13" s="188">
        <f t="shared" si="141"/>
        <v>106.79999999999993</v>
      </c>
      <c r="BJ13" s="188">
        <f t="shared" si="141"/>
        <v>108.59999999999992</v>
      </c>
      <c r="BK13" s="188">
        <f t="shared" si="141"/>
        <v>110.39999999999992</v>
      </c>
      <c r="BL13" s="188">
        <f t="shared" si="141"/>
        <v>112.19999999999992</v>
      </c>
      <c r="BM13" s="188">
        <f t="shared" si="141"/>
        <v>113.99999999999991</v>
      </c>
      <c r="BN13" s="188">
        <f t="shared" si="141"/>
        <v>115.79999999999991</v>
      </c>
      <c r="BO13" s="188">
        <f t="shared" si="141"/>
        <v>117.59999999999991</v>
      </c>
      <c r="BP13" s="188">
        <f t="shared" si="141"/>
        <v>119.39999999999991</v>
      </c>
      <c r="BQ13" s="188">
        <f t="shared" si="141"/>
        <v>121.1999999999999</v>
      </c>
      <c r="BR13" s="188">
        <f t="shared" si="141"/>
        <v>122.9999999999999</v>
      </c>
      <c r="BS13" s="188">
        <f t="shared" si="141"/>
        <v>124.7999999999999</v>
      </c>
      <c r="BT13" s="188">
        <f t="shared" si="141"/>
        <v>126.59999999999989</v>
      </c>
      <c r="BU13" s="188">
        <f t="shared" si="141"/>
        <v>128.39999999999989</v>
      </c>
      <c r="BV13" s="188">
        <f t="shared" si="141"/>
        <v>130.1999999999999</v>
      </c>
      <c r="BW13" s="188">
        <f t="shared" si="141"/>
        <v>131.99999999999991</v>
      </c>
      <c r="BX13" s="188">
        <f t="shared" si="141"/>
        <v>133.79999999999993</v>
      </c>
      <c r="BY13" s="188">
        <f t="shared" si="141"/>
        <v>135.59999999999994</v>
      </c>
      <c r="BZ13" s="188">
        <f t="shared" si="141"/>
        <v>137.39999999999995</v>
      </c>
      <c r="CA13" s="188">
        <f t="shared" si="141"/>
        <v>139.19999999999996</v>
      </c>
      <c r="CB13" s="188">
        <f t="shared" si="141"/>
        <v>140.99999999999997</v>
      </c>
      <c r="CC13" s="188">
        <f t="shared" si="141"/>
        <v>142.79999999999998</v>
      </c>
      <c r="CD13" s="188">
        <f t="shared" si="141"/>
        <v>144.6</v>
      </c>
      <c r="CE13" s="188">
        <f t="shared" si="141"/>
        <v>146.4</v>
      </c>
      <c r="CF13" s="188">
        <f t="shared" si="141"/>
        <v>148.20000000000002</v>
      </c>
      <c r="CG13" s="188">
        <f t="shared" si="141"/>
        <v>150.00000000000003</v>
      </c>
      <c r="CH13" s="188">
        <f t="shared" si="141"/>
        <v>151.80000000000004</v>
      </c>
      <c r="CI13" s="188">
        <f t="shared" si="141"/>
        <v>153.60000000000005</v>
      </c>
      <c r="CJ13" s="188">
        <f t="shared" si="141"/>
        <v>155.40000000000006</v>
      </c>
      <c r="CK13" s="188">
        <f t="shared" si="141"/>
        <v>157.20000000000007</v>
      </c>
      <c r="CL13" s="188">
        <f t="shared" si="141"/>
        <v>159.00000000000009</v>
      </c>
      <c r="CM13" s="188">
        <f t="shared" si="141"/>
        <v>160.8000000000001</v>
      </c>
      <c r="CN13" s="188">
        <f t="shared" si="141"/>
        <v>162.60000000000011</v>
      </c>
      <c r="CO13" s="188">
        <f t="shared" si="141"/>
        <v>164.40000000000012</v>
      </c>
      <c r="CP13" s="188">
        <f t="shared" si="141"/>
        <v>166.20000000000013</v>
      </c>
      <c r="CQ13" s="188">
        <f t="shared" si="141"/>
        <v>168.00000000000014</v>
      </c>
      <c r="CR13" s="188">
        <f t="shared" si="141"/>
        <v>169.80000000000015</v>
      </c>
      <c r="CS13" s="188">
        <f t="shared" si="141"/>
        <v>171.60000000000016</v>
      </c>
      <c r="CT13" s="188">
        <f t="shared" si="141"/>
        <v>173.40000000000018</v>
      </c>
      <c r="CU13" s="188">
        <f t="shared" si="141"/>
        <v>175.20000000000019</v>
      </c>
      <c r="CV13" s="188">
        <f t="shared" ref="CV13:ED13" si="142">IF(ISNONTEXT($AH13),CU13+$AH13,"")</f>
        <v>177.0000000000002</v>
      </c>
      <c r="CW13" s="188">
        <f t="shared" si="142"/>
        <v>178.80000000000021</v>
      </c>
      <c r="CX13" s="188">
        <f t="shared" si="142"/>
        <v>180.60000000000022</v>
      </c>
      <c r="CY13" s="188">
        <f t="shared" si="142"/>
        <v>182.40000000000023</v>
      </c>
      <c r="CZ13" s="188">
        <f t="shared" si="142"/>
        <v>184.20000000000024</v>
      </c>
      <c r="DA13" s="188">
        <f t="shared" si="142"/>
        <v>186.00000000000026</v>
      </c>
      <c r="DB13" s="188">
        <f t="shared" si="142"/>
        <v>187.80000000000027</v>
      </c>
      <c r="DC13" s="188">
        <f t="shared" si="142"/>
        <v>189.60000000000028</v>
      </c>
      <c r="DD13" s="188">
        <f t="shared" si="142"/>
        <v>191.40000000000029</v>
      </c>
      <c r="DE13" s="188">
        <f t="shared" si="142"/>
        <v>193.2000000000003</v>
      </c>
      <c r="DF13" s="188">
        <f t="shared" si="142"/>
        <v>195.00000000000031</v>
      </c>
      <c r="DG13" s="188">
        <f t="shared" si="142"/>
        <v>196.80000000000032</v>
      </c>
      <c r="DH13" s="188">
        <f t="shared" si="142"/>
        <v>198.60000000000034</v>
      </c>
      <c r="DI13" s="188">
        <f t="shared" si="142"/>
        <v>200.40000000000035</v>
      </c>
      <c r="DJ13" s="188">
        <f t="shared" si="142"/>
        <v>202.20000000000036</v>
      </c>
      <c r="DK13" s="188">
        <f t="shared" si="142"/>
        <v>204.00000000000037</v>
      </c>
      <c r="DL13" s="188">
        <f t="shared" si="142"/>
        <v>205.80000000000038</v>
      </c>
      <c r="DM13" s="188">
        <f t="shared" si="142"/>
        <v>207.60000000000039</v>
      </c>
      <c r="DN13" s="188">
        <f t="shared" si="142"/>
        <v>209.4000000000004</v>
      </c>
      <c r="DO13" s="188">
        <f t="shared" si="142"/>
        <v>211.20000000000041</v>
      </c>
      <c r="DP13" s="188">
        <f t="shared" si="142"/>
        <v>213.00000000000043</v>
      </c>
      <c r="DQ13" s="188">
        <f t="shared" si="142"/>
        <v>214.80000000000044</v>
      </c>
      <c r="DR13" s="188">
        <f t="shared" si="142"/>
        <v>216.60000000000045</v>
      </c>
      <c r="DS13" s="188">
        <f t="shared" si="142"/>
        <v>218.40000000000046</v>
      </c>
      <c r="DT13" s="188">
        <f t="shared" si="142"/>
        <v>220.20000000000047</v>
      </c>
      <c r="DU13" s="188">
        <f t="shared" si="142"/>
        <v>222.00000000000048</v>
      </c>
      <c r="DV13" s="188">
        <f t="shared" si="142"/>
        <v>223.80000000000049</v>
      </c>
      <c r="DW13" s="188">
        <f t="shared" si="142"/>
        <v>225.60000000000051</v>
      </c>
      <c r="DX13" s="188">
        <f t="shared" si="142"/>
        <v>227.40000000000052</v>
      </c>
      <c r="DY13" s="188">
        <f t="shared" si="142"/>
        <v>229.20000000000053</v>
      </c>
      <c r="DZ13" s="188">
        <f t="shared" si="142"/>
        <v>231.00000000000054</v>
      </c>
      <c r="EA13" s="188">
        <f t="shared" si="142"/>
        <v>232.80000000000055</v>
      </c>
      <c r="EB13" s="188">
        <f t="shared" si="142"/>
        <v>234.60000000000056</v>
      </c>
      <c r="EC13" s="188">
        <f t="shared" si="142"/>
        <v>236.40000000000057</v>
      </c>
      <c r="ED13" s="188">
        <f t="shared" si="142"/>
        <v>238.20000000000059</v>
      </c>
      <c r="EE13" s="204">
        <f t="shared" si="25"/>
        <v>239.999</v>
      </c>
      <c r="EF13" s="205">
        <f t="shared" si="26"/>
        <v>0</v>
      </c>
      <c r="EG13" s="205">
        <f t="shared" si="27"/>
        <v>4.4621604376416345E-3</v>
      </c>
      <c r="EH13" s="205">
        <f t="shared" si="28"/>
        <v>4.8536857098160921E-3</v>
      </c>
      <c r="EI13" s="205">
        <f t="shared" si="29"/>
        <v>5.0929507105847783E-3</v>
      </c>
      <c r="EJ13" s="205">
        <f t="shared" si="30"/>
        <v>5.2657676228903419E-3</v>
      </c>
      <c r="EK13" s="205">
        <f t="shared" si="31"/>
        <v>5.4005567560413215E-3</v>
      </c>
      <c r="EL13" s="205">
        <f t="shared" si="32"/>
        <v>5.5104523638248694E-3</v>
      </c>
      <c r="EM13" s="205">
        <f t="shared" si="33"/>
        <v>5.6026613795297697E-3</v>
      </c>
      <c r="EN13" s="205">
        <f t="shared" si="34"/>
        <v>5.6815860405376069E-3</v>
      </c>
      <c r="EO13" s="205">
        <f t="shared" si="35"/>
        <v>5.7501218050275233E-3</v>
      </c>
      <c r="EP13" s="205">
        <f t="shared" si="36"/>
        <v>5.8102793086049131E-3</v>
      </c>
      <c r="EQ13" s="205">
        <f t="shared" si="37"/>
        <v>5.8635140482917467E-3</v>
      </c>
      <c r="ER13" s="205">
        <f t="shared" si="38"/>
        <v>5.9109148956455176E-3</v>
      </c>
      <c r="ES13" s="205">
        <f t="shared" si="39"/>
        <v>5.9533184609595812E-3</v>
      </c>
      <c r="ET13" s="205">
        <f t="shared" si="40"/>
        <v>5.9913818571522386E-3</v>
      </c>
      <c r="EU13" s="205">
        <f t="shared" si="41"/>
        <v>6.0256308454348191E-3</v>
      </c>
      <c r="EV13" s="205">
        <f t="shared" si="42"/>
        <v>6.05649275514503E-3</v>
      </c>
      <c r="EW13" s="205">
        <f t="shared" si="43"/>
        <v>6.0843196303065582E-3</v>
      </c>
      <c r="EX13" s="205">
        <f t="shared" si="44"/>
        <v>6.1094049005707349E-3</v>
      </c>
      <c r="EY13" s="205">
        <f t="shared" si="45"/>
        <v>6.13199564214887E-3</v>
      </c>
      <c r="EZ13" s="205">
        <f t="shared" si="46"/>
        <v>6.1523017625766396E-3</v>
      </c>
      <c r="FA13" s="205">
        <f t="shared" si="47"/>
        <v>6.1705029938827882E-3</v>
      </c>
      <c r="FB13" s="205">
        <f t="shared" si="48"/>
        <v>6.18675429476337E-3</v>
      </c>
      <c r="FC13" s="205">
        <f t="shared" si="49"/>
        <v>6.2011900781883643E-3</v>
      </c>
      <c r="FD13" s="205">
        <f t="shared" si="50"/>
        <v>6.2139275586412853E-3</v>
      </c>
      <c r="FE13" s="205">
        <f t="shared" si="51"/>
        <v>6.2250694303864259E-3</v>
      </c>
      <c r="FF13" s="205">
        <f t="shared" si="52"/>
        <v>6.2347060310037955E-3</v>
      </c>
      <c r="FG13" s="205">
        <f t="shared" si="53"/>
        <v>6.2429171043090733E-3</v>
      </c>
      <c r="FH13" s="205">
        <f t="shared" si="54"/>
        <v>6.2497732481715624E-3</v>
      </c>
      <c r="FI13" s="205">
        <f t="shared" si="55"/>
        <v>6.2553371120599261E-3</v>
      </c>
      <c r="FJ13" s="205">
        <f t="shared" si="56"/>
        <v>6.2596643939939996E-3</v>
      </c>
      <c r="FK13" s="205">
        <f t="shared" si="57"/>
        <v>6.2628046753474553E-3</v>
      </c>
      <c r="FL13" s="205">
        <f t="shared" si="58"/>
        <v>6.2648021235238707E-3</v>
      </c>
      <c r="FM13" s="205">
        <f t="shared" si="59"/>
        <v>6.2656960861485226E-3</v>
      </c>
      <c r="FN13" s="205">
        <f t="shared" si="60"/>
        <v>6.2655215955373404E-3</v>
      </c>
      <c r="FO13" s="205">
        <f t="shared" si="61"/>
        <v>6.2643097984365244E-3</v>
      </c>
      <c r="FP13" s="205">
        <f t="shared" si="62"/>
        <v>6.2620883230921605E-3</v>
      </c>
      <c r="FQ13" s="205">
        <f t="shared" si="63"/>
        <v>6.2588815934052477E-3</v>
      </c>
      <c r="FR13" s="205">
        <f t="shared" si="64"/>
        <v>6.2547110981042682E-3</v>
      </c>
      <c r="FS13" s="205">
        <f t="shared" si="65"/>
        <v>6.2495956214130999E-3</v>
      </c>
      <c r="FT13" s="205">
        <f t="shared" si="66"/>
        <v>6.2435514405233183E-3</v>
      </c>
      <c r="FU13" s="205">
        <f t="shared" si="67"/>
        <v>6.236592494233242E-3</v>
      </c>
      <c r="FV13" s="205">
        <f t="shared" si="68"/>
        <v>6.2287305263434168E-3</v>
      </c>
      <c r="FW13" s="205">
        <f t="shared" si="69"/>
        <v>6.2199752067620901E-3</v>
      </c>
      <c r="FX13" s="205">
        <f t="shared" si="70"/>
        <v>6.2103342327459359E-3</v>
      </c>
      <c r="FY13" s="205">
        <f t="shared" si="71"/>
        <v>6.1998134122581003E-3</v>
      </c>
      <c r="FZ13" s="205">
        <f t="shared" si="72"/>
        <v>6.1884167310497281E-3</v>
      </c>
      <c r="GA13" s="205">
        <f t="shared" si="73"/>
        <v>6.1761464047479214E-3</v>
      </c>
      <c r="GB13" s="205">
        <f t="shared" si="74"/>
        <v>6.1630029169512856E-3</v>
      </c>
      <c r="GC13" s="205">
        <f t="shared" si="75"/>
        <v>6.1489850440838989E-3</v>
      </c>
      <c r="GD13" s="205">
        <f t="shared" si="76"/>
        <v>6.1340898675319123E-3</v>
      </c>
      <c r="GE13" s="205">
        <f t="shared" si="77"/>
        <v>6.1183127733768919E-3</v>
      </c>
      <c r="GF13" s="205">
        <f t="shared" si="78"/>
        <v>6.1016474398404496E-3</v>
      </c>
      <c r="GG13" s="205">
        <f t="shared" si="79"/>
        <v>6.0840858123599496E-3</v>
      </c>
      <c r="GH13" s="205">
        <f t="shared" si="80"/>
        <v>6.0656180660196611E-3</v>
      </c>
      <c r="GI13" s="205">
        <f t="shared" si="81"/>
        <v>6.0462325548603551E-3</v>
      </c>
      <c r="GJ13" s="205">
        <f t="shared" si="82"/>
        <v>6.0259157473773039E-3</v>
      </c>
      <c r="GK13" s="205">
        <f t="shared" si="83"/>
        <v>6.0046521472859405E-3</v>
      </c>
      <c r="GL13" s="205">
        <f t="shared" si="84"/>
        <v>5.9824241983791404E-3</v>
      </c>
      <c r="GM13" s="205">
        <f t="shared" si="85"/>
        <v>5.9592121720125164E-3</v>
      </c>
      <c r="GN13" s="205">
        <f t="shared" si="86"/>
        <v>5.934994035424827E-3</v>
      </c>
      <c r="GO13" s="205">
        <f t="shared" si="87"/>
        <v>5.9097452987184572E-3</v>
      </c>
      <c r="GP13" s="205">
        <f t="shared" si="88"/>
        <v>5.8834388378764162E-3</v>
      </c>
      <c r="GQ13" s="205">
        <f t="shared" si="89"/>
        <v>5.8560446906601848E-3</v>
      </c>
      <c r="GR13" s="205">
        <f t="shared" si="90"/>
        <v>5.8275298215960808E-3</v>
      </c>
      <c r="GS13" s="205">
        <f t="shared" si="91"/>
        <v>5.7978578514897355E-3</v>
      </c>
      <c r="GT13" s="205">
        <f t="shared" si="92"/>
        <v>5.7669887459744227E-3</v>
      </c>
      <c r="GU13" s="205">
        <f t="shared" si="93"/>
        <v>5.7348784564556828E-3</v>
      </c>
      <c r="GV13" s="205">
        <f t="shared" si="94"/>
        <v>5.7014785054047227E-3</v>
      </c>
      <c r="GW13" s="205">
        <f t="shared" si="95"/>
        <v>5.6667355062021757E-3</v>
      </c>
      <c r="GX13" s="205">
        <f t="shared" si="96"/>
        <v>5.6305906055439513E-3</v>
      </c>
      <c r="GY13" s="205">
        <f t="shared" si="97"/>
        <v>5.5929788336617128E-3</v>
      </c>
      <c r="GZ13" s="205">
        <f t="shared" si="98"/>
        <v>5.5538283441077868E-3</v>
      </c>
      <c r="HA13" s="205">
        <f t="shared" si="99"/>
        <v>5.5130595203716232E-3</v>
      </c>
      <c r="HB13" s="205">
        <f t="shared" si="100"/>
        <v>5.4705839208100083E-3</v>
      </c>
      <c r="HC13" s="205">
        <f t="shared" si="101"/>
        <v>5.4263030258406304E-3</v>
      </c>
      <c r="HD13" s="205">
        <f t="shared" si="102"/>
        <v>5.3801067414466965E-3</v>
      </c>
      <c r="HE13" s="205">
        <f t="shared" si="103"/>
        <v>5.3318715998903858E-3</v>
      </c>
      <c r="HF13" s="205">
        <f t="shared" si="104"/>
        <v>5.2814585808774834E-3</v>
      </c>
      <c r="HG13" s="205">
        <f t="shared" si="105"/>
        <v>5.2287104524291845E-3</v>
      </c>
      <c r="HH13" s="205">
        <f t="shared" si="106"/>
        <v>5.173448497709795E-3</v>
      </c>
      <c r="HI13" s="205">
        <f t="shared" si="107"/>
        <v>5.1154684480028186E-3</v>
      </c>
      <c r="HJ13" s="205">
        <f t="shared" si="108"/>
        <v>5.0545353767805553E-3</v>
      </c>
      <c r="HK13" s="205">
        <f t="shared" si="109"/>
        <v>4.9903772158264997E-3</v>
      </c>
      <c r="HL13" s="205">
        <f t="shared" si="110"/>
        <v>4.9226764164836834E-3</v>
      </c>
      <c r="HM13" s="205">
        <f t="shared" si="111"/>
        <v>4.8510590726624954E-3</v>
      </c>
      <c r="HN13" s="205">
        <f t="shared" si="112"/>
        <v>4.77508050610192E-3</v>
      </c>
      <c r="HO13" s="205">
        <f t="shared" si="113"/>
        <v>4.6942058178242084E-3</v>
      </c>
      <c r="HP13" s="205">
        <f t="shared" si="114"/>
        <v>4.6077831071661291E-3</v>
      </c>
      <c r="HQ13" s="205">
        <f t="shared" si="115"/>
        <v>4.5150057196907583E-3</v>
      </c>
      <c r="HR13" s="205">
        <f t="shared" si="116"/>
        <v>4.4148575622810484E-3</v>
      </c>
      <c r="HS13" s="205">
        <f t="shared" si="117"/>
        <v>4.306031317557941E-3</v>
      </c>
      <c r="HT13" s="205">
        <f t="shared" si="118"/>
        <v>4.1868013725345392E-3</v>
      </c>
      <c r="HU13" s="205">
        <f t="shared" si="119"/>
        <v>4.05481702473623E-3</v>
      </c>
      <c r="HV13" s="205">
        <f t="shared" si="120"/>
        <v>3.9067460075034831E-3</v>
      </c>
      <c r="HW13" s="205">
        <f t="shared" si="121"/>
        <v>3.7376130241330301E-3</v>
      </c>
      <c r="HX13" s="205">
        <f t="shared" si="122"/>
        <v>3.5394459496037841E-3</v>
      </c>
      <c r="HY13" s="205">
        <f t="shared" si="123"/>
        <v>3.2980950154763637E-3</v>
      </c>
      <c r="HZ13" s="205">
        <f t="shared" si="124"/>
        <v>2.9839884725436651E-3</v>
      </c>
      <c r="IA13" s="205">
        <f t="shared" si="125"/>
        <v>2.5124115544043184E-3</v>
      </c>
      <c r="IB13" s="205">
        <f t="shared" si="126"/>
        <v>3.8620505581287541E-4</v>
      </c>
    </row>
    <row r="14" spans="1:237" hidden="1" x14ac:dyDescent="0.25">
      <c r="A14" s="22">
        <v>11</v>
      </c>
      <c r="B14" s="109" t="str">
        <f t="shared" si="10"/>
        <v/>
      </c>
      <c r="C14" s="123"/>
      <c r="D14" s="109" t="str">
        <f t="shared" si="11"/>
        <v/>
      </c>
      <c r="E14" s="118" t="str">
        <f t="shared" si="12"/>
        <v/>
      </c>
      <c r="F14" s="23" t="str">
        <f t="shared" si="13"/>
        <v/>
      </c>
      <c r="G14" s="24" t="str">
        <f t="shared" si="14"/>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15"/>
        <v/>
      </c>
      <c r="K14" s="26"/>
      <c r="L14" s="24" t="str">
        <f>IF(OR(F14="",K14=""),"",MATCH(K14,Confidence!$A$3:$A$12,0))</f>
        <v/>
      </c>
      <c r="M14" s="27" t="str">
        <f t="shared" si="16"/>
        <v/>
      </c>
      <c r="N14" s="27" t="str">
        <f t="shared" si="17"/>
        <v/>
      </c>
      <c r="O14" s="24"/>
      <c r="P14" s="110" t="str">
        <f t="shared" si="18"/>
        <v/>
      </c>
      <c r="Q14" s="110" t="str">
        <f t="shared" si="19"/>
        <v/>
      </c>
      <c r="R14" s="39" t="str">
        <f t="shared" si="20"/>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21"/>
        <v/>
      </c>
      <c r="AI14" s="204" t="str">
        <f t="shared" si="22"/>
        <v/>
      </c>
      <c r="AJ14" s="188" t="str">
        <f t="shared" ref="AJ14:CU14" si="143">IF(ISNONTEXT($AH14),AI14+$AH14,"")</f>
        <v/>
      </c>
      <c r="AK14" s="188" t="str">
        <f t="shared" si="143"/>
        <v/>
      </c>
      <c r="AL14" s="188" t="str">
        <f t="shared" si="143"/>
        <v/>
      </c>
      <c r="AM14" s="188" t="str">
        <f t="shared" si="143"/>
        <v/>
      </c>
      <c r="AN14" s="188" t="str">
        <f t="shared" si="143"/>
        <v/>
      </c>
      <c r="AO14" s="188" t="str">
        <f t="shared" si="143"/>
        <v/>
      </c>
      <c r="AP14" s="188" t="str">
        <f t="shared" si="143"/>
        <v/>
      </c>
      <c r="AQ14" s="188" t="str">
        <f t="shared" si="143"/>
        <v/>
      </c>
      <c r="AR14" s="188" t="str">
        <f t="shared" si="143"/>
        <v/>
      </c>
      <c r="AS14" s="188" t="str">
        <f t="shared" si="143"/>
        <v/>
      </c>
      <c r="AT14" s="188" t="str">
        <f t="shared" si="143"/>
        <v/>
      </c>
      <c r="AU14" s="188" t="str">
        <f t="shared" si="143"/>
        <v/>
      </c>
      <c r="AV14" s="188" t="str">
        <f t="shared" si="143"/>
        <v/>
      </c>
      <c r="AW14" s="188" t="str">
        <f t="shared" si="143"/>
        <v/>
      </c>
      <c r="AX14" s="188" t="str">
        <f t="shared" si="143"/>
        <v/>
      </c>
      <c r="AY14" s="188" t="str">
        <f t="shared" si="143"/>
        <v/>
      </c>
      <c r="AZ14" s="188" t="str">
        <f t="shared" si="143"/>
        <v/>
      </c>
      <c r="BA14" s="188" t="str">
        <f t="shared" si="143"/>
        <v/>
      </c>
      <c r="BB14" s="188" t="str">
        <f t="shared" si="143"/>
        <v/>
      </c>
      <c r="BC14" s="188" t="str">
        <f t="shared" si="143"/>
        <v/>
      </c>
      <c r="BD14" s="188" t="str">
        <f t="shared" si="143"/>
        <v/>
      </c>
      <c r="BE14" s="188" t="str">
        <f t="shared" si="143"/>
        <v/>
      </c>
      <c r="BF14" s="188" t="str">
        <f t="shared" si="143"/>
        <v/>
      </c>
      <c r="BG14" s="188" t="str">
        <f t="shared" si="143"/>
        <v/>
      </c>
      <c r="BH14" s="188" t="str">
        <f t="shared" si="143"/>
        <v/>
      </c>
      <c r="BI14" s="188" t="str">
        <f t="shared" si="143"/>
        <v/>
      </c>
      <c r="BJ14" s="188" t="str">
        <f t="shared" si="143"/>
        <v/>
      </c>
      <c r="BK14" s="188" t="str">
        <f t="shared" si="143"/>
        <v/>
      </c>
      <c r="BL14" s="188" t="str">
        <f t="shared" si="143"/>
        <v/>
      </c>
      <c r="BM14" s="188" t="str">
        <f t="shared" si="143"/>
        <v/>
      </c>
      <c r="BN14" s="188" t="str">
        <f t="shared" si="143"/>
        <v/>
      </c>
      <c r="BO14" s="188" t="str">
        <f t="shared" si="143"/>
        <v/>
      </c>
      <c r="BP14" s="188" t="str">
        <f t="shared" si="143"/>
        <v/>
      </c>
      <c r="BQ14" s="188" t="str">
        <f t="shared" si="143"/>
        <v/>
      </c>
      <c r="BR14" s="188" t="str">
        <f t="shared" si="143"/>
        <v/>
      </c>
      <c r="BS14" s="188" t="str">
        <f t="shared" si="143"/>
        <v/>
      </c>
      <c r="BT14" s="188" t="str">
        <f t="shared" si="143"/>
        <v/>
      </c>
      <c r="BU14" s="188" t="str">
        <f t="shared" si="143"/>
        <v/>
      </c>
      <c r="BV14" s="188" t="str">
        <f t="shared" si="143"/>
        <v/>
      </c>
      <c r="BW14" s="188" t="str">
        <f t="shared" si="143"/>
        <v/>
      </c>
      <c r="BX14" s="188" t="str">
        <f t="shared" si="143"/>
        <v/>
      </c>
      <c r="BY14" s="188" t="str">
        <f t="shared" si="143"/>
        <v/>
      </c>
      <c r="BZ14" s="188" t="str">
        <f t="shared" si="143"/>
        <v/>
      </c>
      <c r="CA14" s="188" t="str">
        <f t="shared" si="143"/>
        <v/>
      </c>
      <c r="CB14" s="188" t="str">
        <f t="shared" si="143"/>
        <v/>
      </c>
      <c r="CC14" s="188" t="str">
        <f t="shared" si="143"/>
        <v/>
      </c>
      <c r="CD14" s="188" t="str">
        <f t="shared" si="143"/>
        <v/>
      </c>
      <c r="CE14" s="188" t="str">
        <f t="shared" si="143"/>
        <v/>
      </c>
      <c r="CF14" s="188" t="str">
        <f t="shared" si="143"/>
        <v/>
      </c>
      <c r="CG14" s="188" t="str">
        <f t="shared" si="143"/>
        <v/>
      </c>
      <c r="CH14" s="188" t="str">
        <f t="shared" si="143"/>
        <v/>
      </c>
      <c r="CI14" s="188" t="str">
        <f t="shared" si="143"/>
        <v/>
      </c>
      <c r="CJ14" s="188" t="str">
        <f t="shared" si="143"/>
        <v/>
      </c>
      <c r="CK14" s="188" t="str">
        <f t="shared" si="143"/>
        <v/>
      </c>
      <c r="CL14" s="188" t="str">
        <f t="shared" si="143"/>
        <v/>
      </c>
      <c r="CM14" s="188" t="str">
        <f t="shared" si="143"/>
        <v/>
      </c>
      <c r="CN14" s="188" t="str">
        <f t="shared" si="143"/>
        <v/>
      </c>
      <c r="CO14" s="188" t="str">
        <f t="shared" si="143"/>
        <v/>
      </c>
      <c r="CP14" s="188" t="str">
        <f t="shared" si="143"/>
        <v/>
      </c>
      <c r="CQ14" s="188" t="str">
        <f t="shared" si="143"/>
        <v/>
      </c>
      <c r="CR14" s="188" t="str">
        <f t="shared" si="143"/>
        <v/>
      </c>
      <c r="CS14" s="188" t="str">
        <f t="shared" si="143"/>
        <v/>
      </c>
      <c r="CT14" s="188" t="str">
        <f t="shared" si="143"/>
        <v/>
      </c>
      <c r="CU14" s="188" t="str">
        <f t="shared" si="143"/>
        <v/>
      </c>
      <c r="CV14" s="188" t="str">
        <f t="shared" ref="CV14:ED14" si="144">IF(ISNONTEXT($AH14),CU14+$AH14,"")</f>
        <v/>
      </c>
      <c r="CW14" s="188" t="str">
        <f t="shared" si="144"/>
        <v/>
      </c>
      <c r="CX14" s="188" t="str">
        <f t="shared" si="144"/>
        <v/>
      </c>
      <c r="CY14" s="188" t="str">
        <f t="shared" si="144"/>
        <v/>
      </c>
      <c r="CZ14" s="188" t="str">
        <f t="shared" si="144"/>
        <v/>
      </c>
      <c r="DA14" s="188" t="str">
        <f t="shared" si="144"/>
        <v/>
      </c>
      <c r="DB14" s="188" t="str">
        <f t="shared" si="144"/>
        <v/>
      </c>
      <c r="DC14" s="188" t="str">
        <f t="shared" si="144"/>
        <v/>
      </c>
      <c r="DD14" s="188" t="str">
        <f t="shared" si="144"/>
        <v/>
      </c>
      <c r="DE14" s="188" t="str">
        <f t="shared" si="144"/>
        <v/>
      </c>
      <c r="DF14" s="188" t="str">
        <f t="shared" si="144"/>
        <v/>
      </c>
      <c r="DG14" s="188" t="str">
        <f t="shared" si="144"/>
        <v/>
      </c>
      <c r="DH14" s="188" t="str">
        <f t="shared" si="144"/>
        <v/>
      </c>
      <c r="DI14" s="188" t="str">
        <f t="shared" si="144"/>
        <v/>
      </c>
      <c r="DJ14" s="188" t="str">
        <f t="shared" si="144"/>
        <v/>
      </c>
      <c r="DK14" s="188" t="str">
        <f t="shared" si="144"/>
        <v/>
      </c>
      <c r="DL14" s="188" t="str">
        <f t="shared" si="144"/>
        <v/>
      </c>
      <c r="DM14" s="188" t="str">
        <f t="shared" si="144"/>
        <v/>
      </c>
      <c r="DN14" s="188" t="str">
        <f t="shared" si="144"/>
        <v/>
      </c>
      <c r="DO14" s="188" t="str">
        <f t="shared" si="144"/>
        <v/>
      </c>
      <c r="DP14" s="188" t="str">
        <f t="shared" si="144"/>
        <v/>
      </c>
      <c r="DQ14" s="188" t="str">
        <f t="shared" si="144"/>
        <v/>
      </c>
      <c r="DR14" s="188" t="str">
        <f t="shared" si="144"/>
        <v/>
      </c>
      <c r="DS14" s="188" t="str">
        <f t="shared" si="144"/>
        <v/>
      </c>
      <c r="DT14" s="188" t="str">
        <f t="shared" si="144"/>
        <v/>
      </c>
      <c r="DU14" s="188" t="str">
        <f t="shared" si="144"/>
        <v/>
      </c>
      <c r="DV14" s="188" t="str">
        <f t="shared" si="144"/>
        <v/>
      </c>
      <c r="DW14" s="188" t="str">
        <f t="shared" si="144"/>
        <v/>
      </c>
      <c r="DX14" s="188" t="str">
        <f t="shared" si="144"/>
        <v/>
      </c>
      <c r="DY14" s="188" t="str">
        <f t="shared" si="144"/>
        <v/>
      </c>
      <c r="DZ14" s="188" t="str">
        <f t="shared" si="144"/>
        <v/>
      </c>
      <c r="EA14" s="188" t="str">
        <f t="shared" si="144"/>
        <v/>
      </c>
      <c r="EB14" s="188" t="str">
        <f t="shared" si="144"/>
        <v/>
      </c>
      <c r="EC14" s="188" t="str">
        <f t="shared" si="144"/>
        <v/>
      </c>
      <c r="ED14" s="188" t="str">
        <f t="shared" si="144"/>
        <v/>
      </c>
      <c r="EE14" s="204" t="str">
        <f t="shared" si="25"/>
        <v/>
      </c>
      <c r="EF14" s="205" t="e">
        <f t="shared" si="26"/>
        <v>#N/A</v>
      </c>
      <c r="EG14" s="205" t="e">
        <f t="shared" si="27"/>
        <v>#N/A</v>
      </c>
      <c r="EH14" s="205" t="e">
        <f t="shared" si="28"/>
        <v>#N/A</v>
      </c>
      <c r="EI14" s="205" t="e">
        <f t="shared" si="29"/>
        <v>#N/A</v>
      </c>
      <c r="EJ14" s="205" t="e">
        <f t="shared" si="30"/>
        <v>#N/A</v>
      </c>
      <c r="EK14" s="205" t="e">
        <f t="shared" si="31"/>
        <v>#N/A</v>
      </c>
      <c r="EL14" s="205" t="e">
        <f t="shared" si="32"/>
        <v>#N/A</v>
      </c>
      <c r="EM14" s="205" t="e">
        <f t="shared" si="33"/>
        <v>#N/A</v>
      </c>
      <c r="EN14" s="205" t="e">
        <f t="shared" si="34"/>
        <v>#N/A</v>
      </c>
      <c r="EO14" s="205" t="e">
        <f t="shared" si="35"/>
        <v>#N/A</v>
      </c>
      <c r="EP14" s="205" t="e">
        <f t="shared" si="36"/>
        <v>#N/A</v>
      </c>
      <c r="EQ14" s="205" t="e">
        <f t="shared" si="37"/>
        <v>#N/A</v>
      </c>
      <c r="ER14" s="205" t="e">
        <f t="shared" si="38"/>
        <v>#N/A</v>
      </c>
      <c r="ES14" s="205" t="e">
        <f t="shared" si="39"/>
        <v>#N/A</v>
      </c>
      <c r="ET14" s="205" t="e">
        <f t="shared" si="40"/>
        <v>#N/A</v>
      </c>
      <c r="EU14" s="205" t="e">
        <f t="shared" si="41"/>
        <v>#N/A</v>
      </c>
      <c r="EV14" s="205" t="e">
        <f t="shared" si="42"/>
        <v>#N/A</v>
      </c>
      <c r="EW14" s="205" t="e">
        <f t="shared" si="43"/>
        <v>#N/A</v>
      </c>
      <c r="EX14" s="205" t="e">
        <f t="shared" si="44"/>
        <v>#N/A</v>
      </c>
      <c r="EY14" s="205" t="e">
        <f t="shared" si="45"/>
        <v>#N/A</v>
      </c>
      <c r="EZ14" s="205" t="e">
        <f t="shared" si="46"/>
        <v>#N/A</v>
      </c>
      <c r="FA14" s="205" t="e">
        <f t="shared" si="47"/>
        <v>#N/A</v>
      </c>
      <c r="FB14" s="205" t="e">
        <f t="shared" si="48"/>
        <v>#N/A</v>
      </c>
      <c r="FC14" s="205" t="e">
        <f t="shared" si="49"/>
        <v>#N/A</v>
      </c>
      <c r="FD14" s="205" t="e">
        <f t="shared" si="50"/>
        <v>#N/A</v>
      </c>
      <c r="FE14" s="205" t="e">
        <f t="shared" si="51"/>
        <v>#N/A</v>
      </c>
      <c r="FF14" s="205" t="e">
        <f t="shared" si="52"/>
        <v>#N/A</v>
      </c>
      <c r="FG14" s="205" t="e">
        <f t="shared" si="53"/>
        <v>#N/A</v>
      </c>
      <c r="FH14" s="205" t="e">
        <f t="shared" si="54"/>
        <v>#N/A</v>
      </c>
      <c r="FI14" s="205" t="e">
        <f t="shared" si="55"/>
        <v>#N/A</v>
      </c>
      <c r="FJ14" s="205" t="e">
        <f t="shared" si="56"/>
        <v>#N/A</v>
      </c>
      <c r="FK14" s="205" t="e">
        <f t="shared" si="57"/>
        <v>#N/A</v>
      </c>
      <c r="FL14" s="205" t="e">
        <f t="shared" si="58"/>
        <v>#N/A</v>
      </c>
      <c r="FM14" s="205" t="e">
        <f t="shared" si="59"/>
        <v>#N/A</v>
      </c>
      <c r="FN14" s="205" t="e">
        <f t="shared" si="60"/>
        <v>#N/A</v>
      </c>
      <c r="FO14" s="205" t="e">
        <f t="shared" si="61"/>
        <v>#N/A</v>
      </c>
      <c r="FP14" s="205" t="e">
        <f t="shared" si="62"/>
        <v>#N/A</v>
      </c>
      <c r="FQ14" s="205" t="e">
        <f t="shared" si="63"/>
        <v>#N/A</v>
      </c>
      <c r="FR14" s="205" t="e">
        <f t="shared" si="64"/>
        <v>#N/A</v>
      </c>
      <c r="FS14" s="205" t="e">
        <f t="shared" si="65"/>
        <v>#N/A</v>
      </c>
      <c r="FT14" s="205" t="e">
        <f t="shared" si="66"/>
        <v>#N/A</v>
      </c>
      <c r="FU14" s="205" t="e">
        <f t="shared" si="67"/>
        <v>#N/A</v>
      </c>
      <c r="FV14" s="205" t="e">
        <f t="shared" si="68"/>
        <v>#N/A</v>
      </c>
      <c r="FW14" s="205" t="e">
        <f t="shared" si="69"/>
        <v>#N/A</v>
      </c>
      <c r="FX14" s="205" t="e">
        <f t="shared" si="70"/>
        <v>#N/A</v>
      </c>
      <c r="FY14" s="205" t="e">
        <f t="shared" si="71"/>
        <v>#N/A</v>
      </c>
      <c r="FZ14" s="205" t="e">
        <f t="shared" si="72"/>
        <v>#N/A</v>
      </c>
      <c r="GA14" s="205" t="e">
        <f t="shared" si="73"/>
        <v>#N/A</v>
      </c>
      <c r="GB14" s="205" t="e">
        <f t="shared" si="74"/>
        <v>#N/A</v>
      </c>
      <c r="GC14" s="205" t="e">
        <f t="shared" si="75"/>
        <v>#N/A</v>
      </c>
      <c r="GD14" s="205" t="e">
        <f t="shared" si="76"/>
        <v>#N/A</v>
      </c>
      <c r="GE14" s="205" t="e">
        <f t="shared" si="77"/>
        <v>#N/A</v>
      </c>
      <c r="GF14" s="205" t="e">
        <f t="shared" si="78"/>
        <v>#N/A</v>
      </c>
      <c r="GG14" s="205" t="e">
        <f t="shared" si="79"/>
        <v>#N/A</v>
      </c>
      <c r="GH14" s="205" t="e">
        <f t="shared" si="80"/>
        <v>#N/A</v>
      </c>
      <c r="GI14" s="205" t="e">
        <f t="shared" si="81"/>
        <v>#N/A</v>
      </c>
      <c r="GJ14" s="205" t="e">
        <f t="shared" si="82"/>
        <v>#N/A</v>
      </c>
      <c r="GK14" s="205" t="e">
        <f t="shared" si="83"/>
        <v>#N/A</v>
      </c>
      <c r="GL14" s="205" t="e">
        <f t="shared" si="84"/>
        <v>#N/A</v>
      </c>
      <c r="GM14" s="205" t="e">
        <f t="shared" si="85"/>
        <v>#N/A</v>
      </c>
      <c r="GN14" s="205" t="e">
        <f t="shared" si="86"/>
        <v>#N/A</v>
      </c>
      <c r="GO14" s="205" t="e">
        <f t="shared" si="87"/>
        <v>#N/A</v>
      </c>
      <c r="GP14" s="205" t="e">
        <f t="shared" si="88"/>
        <v>#N/A</v>
      </c>
      <c r="GQ14" s="205" t="e">
        <f t="shared" si="89"/>
        <v>#N/A</v>
      </c>
      <c r="GR14" s="205" t="e">
        <f t="shared" si="90"/>
        <v>#N/A</v>
      </c>
      <c r="GS14" s="205" t="e">
        <f t="shared" si="91"/>
        <v>#N/A</v>
      </c>
      <c r="GT14" s="205" t="e">
        <f t="shared" si="92"/>
        <v>#N/A</v>
      </c>
      <c r="GU14" s="205" t="e">
        <f t="shared" si="93"/>
        <v>#N/A</v>
      </c>
      <c r="GV14" s="205" t="e">
        <f t="shared" si="94"/>
        <v>#N/A</v>
      </c>
      <c r="GW14" s="205" t="e">
        <f t="shared" si="95"/>
        <v>#N/A</v>
      </c>
      <c r="GX14" s="205" t="e">
        <f t="shared" si="96"/>
        <v>#N/A</v>
      </c>
      <c r="GY14" s="205" t="e">
        <f t="shared" si="97"/>
        <v>#N/A</v>
      </c>
      <c r="GZ14" s="205" t="e">
        <f t="shared" si="98"/>
        <v>#N/A</v>
      </c>
      <c r="HA14" s="205" t="e">
        <f t="shared" si="99"/>
        <v>#N/A</v>
      </c>
      <c r="HB14" s="205" t="e">
        <f t="shared" si="100"/>
        <v>#N/A</v>
      </c>
      <c r="HC14" s="205" t="e">
        <f t="shared" si="101"/>
        <v>#N/A</v>
      </c>
      <c r="HD14" s="205" t="e">
        <f t="shared" si="102"/>
        <v>#N/A</v>
      </c>
      <c r="HE14" s="205" t="e">
        <f t="shared" si="103"/>
        <v>#N/A</v>
      </c>
      <c r="HF14" s="205" t="e">
        <f t="shared" si="104"/>
        <v>#N/A</v>
      </c>
      <c r="HG14" s="205" t="e">
        <f t="shared" si="105"/>
        <v>#N/A</v>
      </c>
      <c r="HH14" s="205" t="e">
        <f t="shared" si="106"/>
        <v>#N/A</v>
      </c>
      <c r="HI14" s="205" t="e">
        <f t="shared" si="107"/>
        <v>#N/A</v>
      </c>
      <c r="HJ14" s="205" t="e">
        <f t="shared" si="108"/>
        <v>#N/A</v>
      </c>
      <c r="HK14" s="205" t="e">
        <f t="shared" si="109"/>
        <v>#N/A</v>
      </c>
      <c r="HL14" s="205" t="e">
        <f t="shared" si="110"/>
        <v>#N/A</v>
      </c>
      <c r="HM14" s="205" t="e">
        <f t="shared" si="111"/>
        <v>#N/A</v>
      </c>
      <c r="HN14" s="205" t="e">
        <f t="shared" si="112"/>
        <v>#N/A</v>
      </c>
      <c r="HO14" s="205" t="e">
        <f t="shared" si="113"/>
        <v>#N/A</v>
      </c>
      <c r="HP14" s="205" t="e">
        <f t="shared" si="114"/>
        <v>#N/A</v>
      </c>
      <c r="HQ14" s="205" t="e">
        <f t="shared" si="115"/>
        <v>#N/A</v>
      </c>
      <c r="HR14" s="205" t="e">
        <f t="shared" si="116"/>
        <v>#N/A</v>
      </c>
      <c r="HS14" s="205" t="e">
        <f t="shared" si="117"/>
        <v>#N/A</v>
      </c>
      <c r="HT14" s="205" t="e">
        <f t="shared" si="118"/>
        <v>#N/A</v>
      </c>
      <c r="HU14" s="205" t="e">
        <f t="shared" si="119"/>
        <v>#N/A</v>
      </c>
      <c r="HV14" s="205" t="e">
        <f t="shared" si="120"/>
        <v>#N/A</v>
      </c>
      <c r="HW14" s="205" t="e">
        <f t="shared" si="121"/>
        <v>#N/A</v>
      </c>
      <c r="HX14" s="205" t="e">
        <f t="shared" si="122"/>
        <v>#N/A</v>
      </c>
      <c r="HY14" s="205" t="e">
        <f t="shared" si="123"/>
        <v>#N/A</v>
      </c>
      <c r="HZ14" s="205" t="e">
        <f t="shared" si="124"/>
        <v>#N/A</v>
      </c>
      <c r="IA14" s="205" t="e">
        <f t="shared" si="125"/>
        <v>#N/A</v>
      </c>
      <c r="IB14" s="205" t="e">
        <f t="shared" si="126"/>
        <v>#N/A</v>
      </c>
    </row>
    <row r="15" spans="1:237" hidden="1" x14ac:dyDescent="0.25">
      <c r="A15" s="22">
        <v>12</v>
      </c>
      <c r="B15" s="109" t="str">
        <f t="shared" si="10"/>
        <v/>
      </c>
      <c r="C15" s="123"/>
      <c r="D15" s="109" t="str">
        <f t="shared" si="11"/>
        <v/>
      </c>
      <c r="E15" s="118" t="str">
        <f t="shared" si="12"/>
        <v/>
      </c>
      <c r="F15" s="23" t="str">
        <f t="shared" si="13"/>
        <v/>
      </c>
      <c r="G15" s="24" t="str">
        <f t="shared" si="14"/>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15"/>
        <v/>
      </c>
      <c r="K15" s="26"/>
      <c r="L15" s="24" t="str">
        <f>IF(OR(F15="",K15=""),"",MATCH(K15,Confidence!$A$3:$A$12,0))</f>
        <v/>
      </c>
      <c r="M15" s="27" t="str">
        <f t="shared" si="16"/>
        <v/>
      </c>
      <c r="N15" s="27" t="str">
        <f t="shared" si="17"/>
        <v/>
      </c>
      <c r="O15" s="24"/>
      <c r="P15" s="110" t="str">
        <f t="shared" si="18"/>
        <v/>
      </c>
      <c r="Q15" s="110" t="str">
        <f t="shared" si="19"/>
        <v/>
      </c>
      <c r="R15" s="39" t="str">
        <f t="shared" si="20"/>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21"/>
        <v/>
      </c>
      <c r="AI15" s="204" t="str">
        <f t="shared" si="22"/>
        <v/>
      </c>
      <c r="AJ15" s="188" t="str">
        <f t="shared" ref="AJ15:CU15" si="145">IF(ISNONTEXT($AH15),AI15+$AH15,"")</f>
        <v/>
      </c>
      <c r="AK15" s="188" t="str">
        <f t="shared" si="145"/>
        <v/>
      </c>
      <c r="AL15" s="188" t="str">
        <f t="shared" si="145"/>
        <v/>
      </c>
      <c r="AM15" s="188" t="str">
        <f t="shared" si="145"/>
        <v/>
      </c>
      <c r="AN15" s="188" t="str">
        <f t="shared" si="145"/>
        <v/>
      </c>
      <c r="AO15" s="188" t="str">
        <f t="shared" si="145"/>
        <v/>
      </c>
      <c r="AP15" s="188" t="str">
        <f t="shared" si="145"/>
        <v/>
      </c>
      <c r="AQ15" s="188" t="str">
        <f t="shared" si="145"/>
        <v/>
      </c>
      <c r="AR15" s="188" t="str">
        <f t="shared" si="145"/>
        <v/>
      </c>
      <c r="AS15" s="188" t="str">
        <f t="shared" si="145"/>
        <v/>
      </c>
      <c r="AT15" s="188" t="str">
        <f t="shared" si="145"/>
        <v/>
      </c>
      <c r="AU15" s="188" t="str">
        <f t="shared" si="145"/>
        <v/>
      </c>
      <c r="AV15" s="188" t="str">
        <f t="shared" si="145"/>
        <v/>
      </c>
      <c r="AW15" s="188" t="str">
        <f t="shared" si="145"/>
        <v/>
      </c>
      <c r="AX15" s="188" t="str">
        <f t="shared" si="145"/>
        <v/>
      </c>
      <c r="AY15" s="188" t="str">
        <f t="shared" si="145"/>
        <v/>
      </c>
      <c r="AZ15" s="188" t="str">
        <f t="shared" si="145"/>
        <v/>
      </c>
      <c r="BA15" s="188" t="str">
        <f t="shared" si="145"/>
        <v/>
      </c>
      <c r="BB15" s="188" t="str">
        <f t="shared" si="145"/>
        <v/>
      </c>
      <c r="BC15" s="188" t="str">
        <f t="shared" si="145"/>
        <v/>
      </c>
      <c r="BD15" s="188" t="str">
        <f t="shared" si="145"/>
        <v/>
      </c>
      <c r="BE15" s="188" t="str">
        <f t="shared" si="145"/>
        <v/>
      </c>
      <c r="BF15" s="188" t="str">
        <f t="shared" si="145"/>
        <v/>
      </c>
      <c r="BG15" s="188" t="str">
        <f t="shared" si="145"/>
        <v/>
      </c>
      <c r="BH15" s="188" t="str">
        <f t="shared" si="145"/>
        <v/>
      </c>
      <c r="BI15" s="188" t="str">
        <f t="shared" si="145"/>
        <v/>
      </c>
      <c r="BJ15" s="188" t="str">
        <f t="shared" si="145"/>
        <v/>
      </c>
      <c r="BK15" s="188" t="str">
        <f t="shared" si="145"/>
        <v/>
      </c>
      <c r="BL15" s="188" t="str">
        <f t="shared" si="145"/>
        <v/>
      </c>
      <c r="BM15" s="188" t="str">
        <f t="shared" si="145"/>
        <v/>
      </c>
      <c r="BN15" s="188" t="str">
        <f t="shared" si="145"/>
        <v/>
      </c>
      <c r="BO15" s="188" t="str">
        <f t="shared" si="145"/>
        <v/>
      </c>
      <c r="BP15" s="188" t="str">
        <f t="shared" si="145"/>
        <v/>
      </c>
      <c r="BQ15" s="188" t="str">
        <f t="shared" si="145"/>
        <v/>
      </c>
      <c r="BR15" s="188" t="str">
        <f t="shared" si="145"/>
        <v/>
      </c>
      <c r="BS15" s="188" t="str">
        <f t="shared" si="145"/>
        <v/>
      </c>
      <c r="BT15" s="188" t="str">
        <f t="shared" si="145"/>
        <v/>
      </c>
      <c r="BU15" s="188" t="str">
        <f t="shared" si="145"/>
        <v/>
      </c>
      <c r="BV15" s="188" t="str">
        <f t="shared" si="145"/>
        <v/>
      </c>
      <c r="BW15" s="188" t="str">
        <f t="shared" si="145"/>
        <v/>
      </c>
      <c r="BX15" s="188" t="str">
        <f t="shared" si="145"/>
        <v/>
      </c>
      <c r="BY15" s="188" t="str">
        <f t="shared" si="145"/>
        <v/>
      </c>
      <c r="BZ15" s="188" t="str">
        <f t="shared" si="145"/>
        <v/>
      </c>
      <c r="CA15" s="188" t="str">
        <f t="shared" si="145"/>
        <v/>
      </c>
      <c r="CB15" s="188" t="str">
        <f t="shared" si="145"/>
        <v/>
      </c>
      <c r="CC15" s="188" t="str">
        <f t="shared" si="145"/>
        <v/>
      </c>
      <c r="CD15" s="188" t="str">
        <f t="shared" si="145"/>
        <v/>
      </c>
      <c r="CE15" s="188" t="str">
        <f t="shared" si="145"/>
        <v/>
      </c>
      <c r="CF15" s="188" t="str">
        <f t="shared" si="145"/>
        <v/>
      </c>
      <c r="CG15" s="188" t="str">
        <f t="shared" si="145"/>
        <v/>
      </c>
      <c r="CH15" s="188" t="str">
        <f t="shared" si="145"/>
        <v/>
      </c>
      <c r="CI15" s="188" t="str">
        <f t="shared" si="145"/>
        <v/>
      </c>
      <c r="CJ15" s="188" t="str">
        <f t="shared" si="145"/>
        <v/>
      </c>
      <c r="CK15" s="188" t="str">
        <f t="shared" si="145"/>
        <v/>
      </c>
      <c r="CL15" s="188" t="str">
        <f t="shared" si="145"/>
        <v/>
      </c>
      <c r="CM15" s="188" t="str">
        <f t="shared" si="145"/>
        <v/>
      </c>
      <c r="CN15" s="188" t="str">
        <f t="shared" si="145"/>
        <v/>
      </c>
      <c r="CO15" s="188" t="str">
        <f t="shared" si="145"/>
        <v/>
      </c>
      <c r="CP15" s="188" t="str">
        <f t="shared" si="145"/>
        <v/>
      </c>
      <c r="CQ15" s="188" t="str">
        <f t="shared" si="145"/>
        <v/>
      </c>
      <c r="CR15" s="188" t="str">
        <f t="shared" si="145"/>
        <v/>
      </c>
      <c r="CS15" s="188" t="str">
        <f t="shared" si="145"/>
        <v/>
      </c>
      <c r="CT15" s="188" t="str">
        <f t="shared" si="145"/>
        <v/>
      </c>
      <c r="CU15" s="188" t="str">
        <f t="shared" si="145"/>
        <v/>
      </c>
      <c r="CV15" s="188" t="str">
        <f t="shared" ref="CV15:ED15" si="146">IF(ISNONTEXT($AH15),CU15+$AH15,"")</f>
        <v/>
      </c>
      <c r="CW15" s="188" t="str">
        <f t="shared" si="146"/>
        <v/>
      </c>
      <c r="CX15" s="188" t="str">
        <f t="shared" si="146"/>
        <v/>
      </c>
      <c r="CY15" s="188" t="str">
        <f t="shared" si="146"/>
        <v/>
      </c>
      <c r="CZ15" s="188" t="str">
        <f t="shared" si="146"/>
        <v/>
      </c>
      <c r="DA15" s="188" t="str">
        <f t="shared" si="146"/>
        <v/>
      </c>
      <c r="DB15" s="188" t="str">
        <f t="shared" si="146"/>
        <v/>
      </c>
      <c r="DC15" s="188" t="str">
        <f t="shared" si="146"/>
        <v/>
      </c>
      <c r="DD15" s="188" t="str">
        <f t="shared" si="146"/>
        <v/>
      </c>
      <c r="DE15" s="188" t="str">
        <f t="shared" si="146"/>
        <v/>
      </c>
      <c r="DF15" s="188" t="str">
        <f t="shared" si="146"/>
        <v/>
      </c>
      <c r="DG15" s="188" t="str">
        <f t="shared" si="146"/>
        <v/>
      </c>
      <c r="DH15" s="188" t="str">
        <f t="shared" si="146"/>
        <v/>
      </c>
      <c r="DI15" s="188" t="str">
        <f t="shared" si="146"/>
        <v/>
      </c>
      <c r="DJ15" s="188" t="str">
        <f t="shared" si="146"/>
        <v/>
      </c>
      <c r="DK15" s="188" t="str">
        <f t="shared" si="146"/>
        <v/>
      </c>
      <c r="DL15" s="188" t="str">
        <f t="shared" si="146"/>
        <v/>
      </c>
      <c r="DM15" s="188" t="str">
        <f t="shared" si="146"/>
        <v/>
      </c>
      <c r="DN15" s="188" t="str">
        <f t="shared" si="146"/>
        <v/>
      </c>
      <c r="DO15" s="188" t="str">
        <f t="shared" si="146"/>
        <v/>
      </c>
      <c r="DP15" s="188" t="str">
        <f t="shared" si="146"/>
        <v/>
      </c>
      <c r="DQ15" s="188" t="str">
        <f t="shared" si="146"/>
        <v/>
      </c>
      <c r="DR15" s="188" t="str">
        <f t="shared" si="146"/>
        <v/>
      </c>
      <c r="DS15" s="188" t="str">
        <f t="shared" si="146"/>
        <v/>
      </c>
      <c r="DT15" s="188" t="str">
        <f t="shared" si="146"/>
        <v/>
      </c>
      <c r="DU15" s="188" t="str">
        <f t="shared" si="146"/>
        <v/>
      </c>
      <c r="DV15" s="188" t="str">
        <f t="shared" si="146"/>
        <v/>
      </c>
      <c r="DW15" s="188" t="str">
        <f t="shared" si="146"/>
        <v/>
      </c>
      <c r="DX15" s="188" t="str">
        <f t="shared" si="146"/>
        <v/>
      </c>
      <c r="DY15" s="188" t="str">
        <f t="shared" si="146"/>
        <v/>
      </c>
      <c r="DZ15" s="188" t="str">
        <f t="shared" si="146"/>
        <v/>
      </c>
      <c r="EA15" s="188" t="str">
        <f t="shared" si="146"/>
        <v/>
      </c>
      <c r="EB15" s="188" t="str">
        <f t="shared" si="146"/>
        <v/>
      </c>
      <c r="EC15" s="188" t="str">
        <f t="shared" si="146"/>
        <v/>
      </c>
      <c r="ED15" s="188" t="str">
        <f t="shared" si="146"/>
        <v/>
      </c>
      <c r="EE15" s="204" t="str">
        <f t="shared" si="25"/>
        <v/>
      </c>
      <c r="EF15" s="205" t="e">
        <f t="shared" si="26"/>
        <v>#N/A</v>
      </c>
      <c r="EG15" s="205" t="e">
        <f t="shared" si="27"/>
        <v>#N/A</v>
      </c>
      <c r="EH15" s="205" t="e">
        <f t="shared" si="28"/>
        <v>#N/A</v>
      </c>
      <c r="EI15" s="205" t="e">
        <f t="shared" si="29"/>
        <v>#N/A</v>
      </c>
      <c r="EJ15" s="205" t="e">
        <f t="shared" si="30"/>
        <v>#N/A</v>
      </c>
      <c r="EK15" s="205" t="e">
        <f t="shared" si="31"/>
        <v>#N/A</v>
      </c>
      <c r="EL15" s="205" t="e">
        <f t="shared" si="32"/>
        <v>#N/A</v>
      </c>
      <c r="EM15" s="205" t="e">
        <f t="shared" si="33"/>
        <v>#N/A</v>
      </c>
      <c r="EN15" s="205" t="e">
        <f t="shared" si="34"/>
        <v>#N/A</v>
      </c>
      <c r="EO15" s="205" t="e">
        <f t="shared" si="35"/>
        <v>#N/A</v>
      </c>
      <c r="EP15" s="205" t="e">
        <f t="shared" si="36"/>
        <v>#N/A</v>
      </c>
      <c r="EQ15" s="205" t="e">
        <f t="shared" si="37"/>
        <v>#N/A</v>
      </c>
      <c r="ER15" s="205" t="e">
        <f t="shared" si="38"/>
        <v>#N/A</v>
      </c>
      <c r="ES15" s="205" t="e">
        <f t="shared" si="39"/>
        <v>#N/A</v>
      </c>
      <c r="ET15" s="205" t="e">
        <f t="shared" si="40"/>
        <v>#N/A</v>
      </c>
      <c r="EU15" s="205" t="e">
        <f t="shared" si="41"/>
        <v>#N/A</v>
      </c>
      <c r="EV15" s="205" t="e">
        <f t="shared" si="42"/>
        <v>#N/A</v>
      </c>
      <c r="EW15" s="205" t="e">
        <f t="shared" si="43"/>
        <v>#N/A</v>
      </c>
      <c r="EX15" s="205" t="e">
        <f t="shared" si="44"/>
        <v>#N/A</v>
      </c>
      <c r="EY15" s="205" t="e">
        <f t="shared" si="45"/>
        <v>#N/A</v>
      </c>
      <c r="EZ15" s="205" t="e">
        <f t="shared" si="46"/>
        <v>#N/A</v>
      </c>
      <c r="FA15" s="205" t="e">
        <f t="shared" si="47"/>
        <v>#N/A</v>
      </c>
      <c r="FB15" s="205" t="e">
        <f t="shared" si="48"/>
        <v>#N/A</v>
      </c>
      <c r="FC15" s="205" t="e">
        <f t="shared" si="49"/>
        <v>#N/A</v>
      </c>
      <c r="FD15" s="205" t="e">
        <f t="shared" si="50"/>
        <v>#N/A</v>
      </c>
      <c r="FE15" s="205" t="e">
        <f t="shared" si="51"/>
        <v>#N/A</v>
      </c>
      <c r="FF15" s="205" t="e">
        <f t="shared" si="52"/>
        <v>#N/A</v>
      </c>
      <c r="FG15" s="205" t="e">
        <f t="shared" si="53"/>
        <v>#N/A</v>
      </c>
      <c r="FH15" s="205" t="e">
        <f t="shared" si="54"/>
        <v>#N/A</v>
      </c>
      <c r="FI15" s="205" t="e">
        <f t="shared" si="55"/>
        <v>#N/A</v>
      </c>
      <c r="FJ15" s="205" t="e">
        <f t="shared" si="56"/>
        <v>#N/A</v>
      </c>
      <c r="FK15" s="205" t="e">
        <f t="shared" si="57"/>
        <v>#N/A</v>
      </c>
      <c r="FL15" s="205" t="e">
        <f t="shared" si="58"/>
        <v>#N/A</v>
      </c>
      <c r="FM15" s="205" t="e">
        <f t="shared" si="59"/>
        <v>#N/A</v>
      </c>
      <c r="FN15" s="205" t="e">
        <f t="shared" si="60"/>
        <v>#N/A</v>
      </c>
      <c r="FO15" s="205" t="e">
        <f t="shared" si="61"/>
        <v>#N/A</v>
      </c>
      <c r="FP15" s="205" t="e">
        <f t="shared" si="62"/>
        <v>#N/A</v>
      </c>
      <c r="FQ15" s="205" t="e">
        <f t="shared" si="63"/>
        <v>#N/A</v>
      </c>
      <c r="FR15" s="205" t="e">
        <f t="shared" si="64"/>
        <v>#N/A</v>
      </c>
      <c r="FS15" s="205" t="e">
        <f t="shared" si="65"/>
        <v>#N/A</v>
      </c>
      <c r="FT15" s="205" t="e">
        <f t="shared" si="66"/>
        <v>#N/A</v>
      </c>
      <c r="FU15" s="205" t="e">
        <f t="shared" si="67"/>
        <v>#N/A</v>
      </c>
      <c r="FV15" s="205" t="e">
        <f t="shared" si="68"/>
        <v>#N/A</v>
      </c>
      <c r="FW15" s="205" t="e">
        <f t="shared" si="69"/>
        <v>#N/A</v>
      </c>
      <c r="FX15" s="205" t="e">
        <f t="shared" si="70"/>
        <v>#N/A</v>
      </c>
      <c r="FY15" s="205" t="e">
        <f t="shared" si="71"/>
        <v>#N/A</v>
      </c>
      <c r="FZ15" s="205" t="e">
        <f t="shared" si="72"/>
        <v>#N/A</v>
      </c>
      <c r="GA15" s="205" t="e">
        <f t="shared" si="73"/>
        <v>#N/A</v>
      </c>
      <c r="GB15" s="205" t="e">
        <f t="shared" si="74"/>
        <v>#N/A</v>
      </c>
      <c r="GC15" s="205" t="e">
        <f t="shared" si="75"/>
        <v>#N/A</v>
      </c>
      <c r="GD15" s="205" t="e">
        <f t="shared" si="76"/>
        <v>#N/A</v>
      </c>
      <c r="GE15" s="205" t="e">
        <f t="shared" si="77"/>
        <v>#N/A</v>
      </c>
      <c r="GF15" s="205" t="e">
        <f t="shared" si="78"/>
        <v>#N/A</v>
      </c>
      <c r="GG15" s="205" t="e">
        <f t="shared" si="79"/>
        <v>#N/A</v>
      </c>
      <c r="GH15" s="205" t="e">
        <f t="shared" si="80"/>
        <v>#N/A</v>
      </c>
      <c r="GI15" s="205" t="e">
        <f t="shared" si="81"/>
        <v>#N/A</v>
      </c>
      <c r="GJ15" s="205" t="e">
        <f t="shared" si="82"/>
        <v>#N/A</v>
      </c>
      <c r="GK15" s="205" t="e">
        <f t="shared" si="83"/>
        <v>#N/A</v>
      </c>
      <c r="GL15" s="205" t="e">
        <f t="shared" si="84"/>
        <v>#N/A</v>
      </c>
      <c r="GM15" s="205" t="e">
        <f t="shared" si="85"/>
        <v>#N/A</v>
      </c>
      <c r="GN15" s="205" t="e">
        <f t="shared" si="86"/>
        <v>#N/A</v>
      </c>
      <c r="GO15" s="205" t="e">
        <f t="shared" si="87"/>
        <v>#N/A</v>
      </c>
      <c r="GP15" s="205" t="e">
        <f t="shared" si="88"/>
        <v>#N/A</v>
      </c>
      <c r="GQ15" s="205" t="e">
        <f t="shared" si="89"/>
        <v>#N/A</v>
      </c>
      <c r="GR15" s="205" t="e">
        <f t="shared" si="90"/>
        <v>#N/A</v>
      </c>
      <c r="GS15" s="205" t="e">
        <f t="shared" si="91"/>
        <v>#N/A</v>
      </c>
      <c r="GT15" s="205" t="e">
        <f t="shared" si="92"/>
        <v>#N/A</v>
      </c>
      <c r="GU15" s="205" t="e">
        <f t="shared" si="93"/>
        <v>#N/A</v>
      </c>
      <c r="GV15" s="205" t="e">
        <f t="shared" si="94"/>
        <v>#N/A</v>
      </c>
      <c r="GW15" s="205" t="e">
        <f t="shared" si="95"/>
        <v>#N/A</v>
      </c>
      <c r="GX15" s="205" t="e">
        <f t="shared" si="96"/>
        <v>#N/A</v>
      </c>
      <c r="GY15" s="205" t="e">
        <f t="shared" si="97"/>
        <v>#N/A</v>
      </c>
      <c r="GZ15" s="205" t="e">
        <f t="shared" si="98"/>
        <v>#N/A</v>
      </c>
      <c r="HA15" s="205" t="e">
        <f t="shared" si="99"/>
        <v>#N/A</v>
      </c>
      <c r="HB15" s="205" t="e">
        <f t="shared" si="100"/>
        <v>#N/A</v>
      </c>
      <c r="HC15" s="205" t="e">
        <f t="shared" si="101"/>
        <v>#N/A</v>
      </c>
      <c r="HD15" s="205" t="e">
        <f t="shared" si="102"/>
        <v>#N/A</v>
      </c>
      <c r="HE15" s="205" t="e">
        <f t="shared" si="103"/>
        <v>#N/A</v>
      </c>
      <c r="HF15" s="205" t="e">
        <f t="shared" si="104"/>
        <v>#N/A</v>
      </c>
      <c r="HG15" s="205" t="e">
        <f t="shared" si="105"/>
        <v>#N/A</v>
      </c>
      <c r="HH15" s="205" t="e">
        <f t="shared" si="106"/>
        <v>#N/A</v>
      </c>
      <c r="HI15" s="205" t="e">
        <f t="shared" si="107"/>
        <v>#N/A</v>
      </c>
      <c r="HJ15" s="205" t="e">
        <f t="shared" si="108"/>
        <v>#N/A</v>
      </c>
      <c r="HK15" s="205" t="e">
        <f t="shared" si="109"/>
        <v>#N/A</v>
      </c>
      <c r="HL15" s="205" t="e">
        <f t="shared" si="110"/>
        <v>#N/A</v>
      </c>
      <c r="HM15" s="205" t="e">
        <f t="shared" si="111"/>
        <v>#N/A</v>
      </c>
      <c r="HN15" s="205" t="e">
        <f t="shared" si="112"/>
        <v>#N/A</v>
      </c>
      <c r="HO15" s="205" t="e">
        <f t="shared" si="113"/>
        <v>#N/A</v>
      </c>
      <c r="HP15" s="205" t="e">
        <f t="shared" si="114"/>
        <v>#N/A</v>
      </c>
      <c r="HQ15" s="205" t="e">
        <f t="shared" si="115"/>
        <v>#N/A</v>
      </c>
      <c r="HR15" s="205" t="e">
        <f t="shared" si="116"/>
        <v>#N/A</v>
      </c>
      <c r="HS15" s="205" t="e">
        <f t="shared" si="117"/>
        <v>#N/A</v>
      </c>
      <c r="HT15" s="205" t="e">
        <f t="shared" si="118"/>
        <v>#N/A</v>
      </c>
      <c r="HU15" s="205" t="e">
        <f t="shared" si="119"/>
        <v>#N/A</v>
      </c>
      <c r="HV15" s="205" t="e">
        <f t="shared" si="120"/>
        <v>#N/A</v>
      </c>
      <c r="HW15" s="205" t="e">
        <f t="shared" si="121"/>
        <v>#N/A</v>
      </c>
      <c r="HX15" s="205" t="e">
        <f t="shared" si="122"/>
        <v>#N/A</v>
      </c>
      <c r="HY15" s="205" t="e">
        <f t="shared" si="123"/>
        <v>#N/A</v>
      </c>
      <c r="HZ15" s="205" t="e">
        <f t="shared" si="124"/>
        <v>#N/A</v>
      </c>
      <c r="IA15" s="205" t="e">
        <f t="shared" si="125"/>
        <v>#N/A</v>
      </c>
      <c r="IB15" s="205" t="e">
        <f t="shared" si="126"/>
        <v>#N/A</v>
      </c>
    </row>
    <row r="16" spans="1:237" hidden="1" x14ac:dyDescent="0.25">
      <c r="A16" s="22">
        <v>13</v>
      </c>
      <c r="B16" s="109" t="str">
        <f t="shared" si="10"/>
        <v/>
      </c>
      <c r="C16" s="123"/>
      <c r="D16" s="109" t="str">
        <f t="shared" si="11"/>
        <v/>
      </c>
      <c r="E16" s="118" t="str">
        <f t="shared" si="12"/>
        <v/>
      </c>
      <c r="F16" s="23" t="str">
        <f t="shared" si="13"/>
        <v/>
      </c>
      <c r="G16" s="24" t="str">
        <f t="shared" si="14"/>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15"/>
        <v/>
      </c>
      <c r="K16" s="26"/>
      <c r="L16" s="24" t="str">
        <f>IF(OR(F16="",K16=""),"",MATCH(K16,Confidence!$A$3:$A$12,0))</f>
        <v/>
      </c>
      <c r="M16" s="27" t="str">
        <f t="shared" si="16"/>
        <v/>
      </c>
      <c r="N16" s="27" t="str">
        <f t="shared" si="17"/>
        <v/>
      </c>
      <c r="O16" s="24"/>
      <c r="P16" s="110" t="str">
        <f t="shared" si="18"/>
        <v/>
      </c>
      <c r="Q16" s="110" t="str">
        <f t="shared" si="19"/>
        <v/>
      </c>
      <c r="R16" s="39" t="str">
        <f t="shared" si="20"/>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21"/>
        <v/>
      </c>
      <c r="AI16" s="204" t="str">
        <f t="shared" si="22"/>
        <v/>
      </c>
      <c r="AJ16" s="188" t="str">
        <f t="shared" ref="AJ16:CU16" si="147">IF(ISNONTEXT($AH16),AI16+$AH16,"")</f>
        <v/>
      </c>
      <c r="AK16" s="188" t="str">
        <f t="shared" si="147"/>
        <v/>
      </c>
      <c r="AL16" s="188" t="str">
        <f t="shared" si="147"/>
        <v/>
      </c>
      <c r="AM16" s="188" t="str">
        <f t="shared" si="147"/>
        <v/>
      </c>
      <c r="AN16" s="188" t="str">
        <f t="shared" si="147"/>
        <v/>
      </c>
      <c r="AO16" s="188" t="str">
        <f t="shared" si="147"/>
        <v/>
      </c>
      <c r="AP16" s="188" t="str">
        <f t="shared" si="147"/>
        <v/>
      </c>
      <c r="AQ16" s="188" t="str">
        <f t="shared" si="147"/>
        <v/>
      </c>
      <c r="AR16" s="188" t="str">
        <f t="shared" si="147"/>
        <v/>
      </c>
      <c r="AS16" s="188" t="str">
        <f t="shared" si="147"/>
        <v/>
      </c>
      <c r="AT16" s="188" t="str">
        <f t="shared" si="147"/>
        <v/>
      </c>
      <c r="AU16" s="188" t="str">
        <f t="shared" si="147"/>
        <v/>
      </c>
      <c r="AV16" s="188" t="str">
        <f t="shared" si="147"/>
        <v/>
      </c>
      <c r="AW16" s="188" t="str">
        <f t="shared" si="147"/>
        <v/>
      </c>
      <c r="AX16" s="188" t="str">
        <f t="shared" si="147"/>
        <v/>
      </c>
      <c r="AY16" s="188" t="str">
        <f t="shared" si="147"/>
        <v/>
      </c>
      <c r="AZ16" s="188" t="str">
        <f t="shared" si="147"/>
        <v/>
      </c>
      <c r="BA16" s="188" t="str">
        <f t="shared" si="147"/>
        <v/>
      </c>
      <c r="BB16" s="188" t="str">
        <f t="shared" si="147"/>
        <v/>
      </c>
      <c r="BC16" s="188" t="str">
        <f t="shared" si="147"/>
        <v/>
      </c>
      <c r="BD16" s="188" t="str">
        <f t="shared" si="147"/>
        <v/>
      </c>
      <c r="BE16" s="188" t="str">
        <f t="shared" si="147"/>
        <v/>
      </c>
      <c r="BF16" s="188" t="str">
        <f t="shared" si="147"/>
        <v/>
      </c>
      <c r="BG16" s="188" t="str">
        <f t="shared" si="147"/>
        <v/>
      </c>
      <c r="BH16" s="188" t="str">
        <f t="shared" si="147"/>
        <v/>
      </c>
      <c r="BI16" s="188" t="str">
        <f t="shared" si="147"/>
        <v/>
      </c>
      <c r="BJ16" s="188" t="str">
        <f t="shared" si="147"/>
        <v/>
      </c>
      <c r="BK16" s="188" t="str">
        <f t="shared" si="147"/>
        <v/>
      </c>
      <c r="BL16" s="188" t="str">
        <f t="shared" si="147"/>
        <v/>
      </c>
      <c r="BM16" s="188" t="str">
        <f t="shared" si="147"/>
        <v/>
      </c>
      <c r="BN16" s="188" t="str">
        <f t="shared" si="147"/>
        <v/>
      </c>
      <c r="BO16" s="188" t="str">
        <f t="shared" si="147"/>
        <v/>
      </c>
      <c r="BP16" s="188" t="str">
        <f t="shared" si="147"/>
        <v/>
      </c>
      <c r="BQ16" s="188" t="str">
        <f t="shared" si="147"/>
        <v/>
      </c>
      <c r="BR16" s="188" t="str">
        <f t="shared" si="147"/>
        <v/>
      </c>
      <c r="BS16" s="188" t="str">
        <f t="shared" si="147"/>
        <v/>
      </c>
      <c r="BT16" s="188" t="str">
        <f t="shared" si="147"/>
        <v/>
      </c>
      <c r="BU16" s="188" t="str">
        <f t="shared" si="147"/>
        <v/>
      </c>
      <c r="BV16" s="188" t="str">
        <f t="shared" si="147"/>
        <v/>
      </c>
      <c r="BW16" s="188" t="str">
        <f t="shared" si="147"/>
        <v/>
      </c>
      <c r="BX16" s="188" t="str">
        <f t="shared" si="147"/>
        <v/>
      </c>
      <c r="BY16" s="188" t="str">
        <f t="shared" si="147"/>
        <v/>
      </c>
      <c r="BZ16" s="188" t="str">
        <f t="shared" si="147"/>
        <v/>
      </c>
      <c r="CA16" s="188" t="str">
        <f t="shared" si="147"/>
        <v/>
      </c>
      <c r="CB16" s="188" t="str">
        <f t="shared" si="147"/>
        <v/>
      </c>
      <c r="CC16" s="188" t="str">
        <f t="shared" si="147"/>
        <v/>
      </c>
      <c r="CD16" s="188" t="str">
        <f t="shared" si="147"/>
        <v/>
      </c>
      <c r="CE16" s="188" t="str">
        <f t="shared" si="147"/>
        <v/>
      </c>
      <c r="CF16" s="188" t="str">
        <f t="shared" si="147"/>
        <v/>
      </c>
      <c r="CG16" s="188" t="str">
        <f t="shared" si="147"/>
        <v/>
      </c>
      <c r="CH16" s="188" t="str">
        <f t="shared" si="147"/>
        <v/>
      </c>
      <c r="CI16" s="188" t="str">
        <f t="shared" si="147"/>
        <v/>
      </c>
      <c r="CJ16" s="188" t="str">
        <f t="shared" si="147"/>
        <v/>
      </c>
      <c r="CK16" s="188" t="str">
        <f t="shared" si="147"/>
        <v/>
      </c>
      <c r="CL16" s="188" t="str">
        <f t="shared" si="147"/>
        <v/>
      </c>
      <c r="CM16" s="188" t="str">
        <f t="shared" si="147"/>
        <v/>
      </c>
      <c r="CN16" s="188" t="str">
        <f t="shared" si="147"/>
        <v/>
      </c>
      <c r="CO16" s="188" t="str">
        <f t="shared" si="147"/>
        <v/>
      </c>
      <c r="CP16" s="188" t="str">
        <f t="shared" si="147"/>
        <v/>
      </c>
      <c r="CQ16" s="188" t="str">
        <f t="shared" si="147"/>
        <v/>
      </c>
      <c r="CR16" s="188" t="str">
        <f t="shared" si="147"/>
        <v/>
      </c>
      <c r="CS16" s="188" t="str">
        <f t="shared" si="147"/>
        <v/>
      </c>
      <c r="CT16" s="188" t="str">
        <f t="shared" si="147"/>
        <v/>
      </c>
      <c r="CU16" s="188" t="str">
        <f t="shared" si="147"/>
        <v/>
      </c>
      <c r="CV16" s="188" t="str">
        <f t="shared" ref="CV16:ED16" si="148">IF(ISNONTEXT($AH16),CU16+$AH16,"")</f>
        <v/>
      </c>
      <c r="CW16" s="188" t="str">
        <f t="shared" si="148"/>
        <v/>
      </c>
      <c r="CX16" s="188" t="str">
        <f t="shared" si="148"/>
        <v/>
      </c>
      <c r="CY16" s="188" t="str">
        <f t="shared" si="148"/>
        <v/>
      </c>
      <c r="CZ16" s="188" t="str">
        <f t="shared" si="148"/>
        <v/>
      </c>
      <c r="DA16" s="188" t="str">
        <f t="shared" si="148"/>
        <v/>
      </c>
      <c r="DB16" s="188" t="str">
        <f t="shared" si="148"/>
        <v/>
      </c>
      <c r="DC16" s="188" t="str">
        <f t="shared" si="148"/>
        <v/>
      </c>
      <c r="DD16" s="188" t="str">
        <f t="shared" si="148"/>
        <v/>
      </c>
      <c r="DE16" s="188" t="str">
        <f t="shared" si="148"/>
        <v/>
      </c>
      <c r="DF16" s="188" t="str">
        <f t="shared" si="148"/>
        <v/>
      </c>
      <c r="DG16" s="188" t="str">
        <f t="shared" si="148"/>
        <v/>
      </c>
      <c r="DH16" s="188" t="str">
        <f t="shared" si="148"/>
        <v/>
      </c>
      <c r="DI16" s="188" t="str">
        <f t="shared" si="148"/>
        <v/>
      </c>
      <c r="DJ16" s="188" t="str">
        <f t="shared" si="148"/>
        <v/>
      </c>
      <c r="DK16" s="188" t="str">
        <f t="shared" si="148"/>
        <v/>
      </c>
      <c r="DL16" s="188" t="str">
        <f t="shared" si="148"/>
        <v/>
      </c>
      <c r="DM16" s="188" t="str">
        <f t="shared" si="148"/>
        <v/>
      </c>
      <c r="DN16" s="188" t="str">
        <f t="shared" si="148"/>
        <v/>
      </c>
      <c r="DO16" s="188" t="str">
        <f t="shared" si="148"/>
        <v/>
      </c>
      <c r="DP16" s="188" t="str">
        <f t="shared" si="148"/>
        <v/>
      </c>
      <c r="DQ16" s="188" t="str">
        <f t="shared" si="148"/>
        <v/>
      </c>
      <c r="DR16" s="188" t="str">
        <f t="shared" si="148"/>
        <v/>
      </c>
      <c r="DS16" s="188" t="str">
        <f t="shared" si="148"/>
        <v/>
      </c>
      <c r="DT16" s="188" t="str">
        <f t="shared" si="148"/>
        <v/>
      </c>
      <c r="DU16" s="188" t="str">
        <f t="shared" si="148"/>
        <v/>
      </c>
      <c r="DV16" s="188" t="str">
        <f t="shared" si="148"/>
        <v/>
      </c>
      <c r="DW16" s="188" t="str">
        <f t="shared" si="148"/>
        <v/>
      </c>
      <c r="DX16" s="188" t="str">
        <f t="shared" si="148"/>
        <v/>
      </c>
      <c r="DY16" s="188" t="str">
        <f t="shared" si="148"/>
        <v/>
      </c>
      <c r="DZ16" s="188" t="str">
        <f t="shared" si="148"/>
        <v/>
      </c>
      <c r="EA16" s="188" t="str">
        <f t="shared" si="148"/>
        <v/>
      </c>
      <c r="EB16" s="188" t="str">
        <f t="shared" si="148"/>
        <v/>
      </c>
      <c r="EC16" s="188" t="str">
        <f t="shared" si="148"/>
        <v/>
      </c>
      <c r="ED16" s="188" t="str">
        <f t="shared" si="148"/>
        <v/>
      </c>
      <c r="EE16" s="204" t="str">
        <f t="shared" si="25"/>
        <v/>
      </c>
      <c r="EF16" s="205" t="e">
        <f t="shared" si="26"/>
        <v>#N/A</v>
      </c>
      <c r="EG16" s="205" t="e">
        <f t="shared" si="27"/>
        <v>#N/A</v>
      </c>
      <c r="EH16" s="205" t="e">
        <f t="shared" si="28"/>
        <v>#N/A</v>
      </c>
      <c r="EI16" s="205" t="e">
        <f t="shared" si="29"/>
        <v>#N/A</v>
      </c>
      <c r="EJ16" s="205" t="e">
        <f t="shared" si="30"/>
        <v>#N/A</v>
      </c>
      <c r="EK16" s="205" t="e">
        <f t="shared" si="31"/>
        <v>#N/A</v>
      </c>
      <c r="EL16" s="205" t="e">
        <f t="shared" si="32"/>
        <v>#N/A</v>
      </c>
      <c r="EM16" s="205" t="e">
        <f t="shared" si="33"/>
        <v>#N/A</v>
      </c>
      <c r="EN16" s="205" t="e">
        <f t="shared" si="34"/>
        <v>#N/A</v>
      </c>
      <c r="EO16" s="205" t="e">
        <f t="shared" si="35"/>
        <v>#N/A</v>
      </c>
      <c r="EP16" s="205" t="e">
        <f t="shared" si="36"/>
        <v>#N/A</v>
      </c>
      <c r="EQ16" s="205" t="e">
        <f t="shared" si="37"/>
        <v>#N/A</v>
      </c>
      <c r="ER16" s="205" t="e">
        <f t="shared" si="38"/>
        <v>#N/A</v>
      </c>
      <c r="ES16" s="205" t="e">
        <f t="shared" si="39"/>
        <v>#N/A</v>
      </c>
      <c r="ET16" s="205" t="e">
        <f t="shared" si="40"/>
        <v>#N/A</v>
      </c>
      <c r="EU16" s="205" t="e">
        <f t="shared" si="41"/>
        <v>#N/A</v>
      </c>
      <c r="EV16" s="205" t="e">
        <f t="shared" si="42"/>
        <v>#N/A</v>
      </c>
      <c r="EW16" s="205" t="e">
        <f t="shared" si="43"/>
        <v>#N/A</v>
      </c>
      <c r="EX16" s="205" t="e">
        <f t="shared" si="44"/>
        <v>#N/A</v>
      </c>
      <c r="EY16" s="205" t="e">
        <f t="shared" si="45"/>
        <v>#N/A</v>
      </c>
      <c r="EZ16" s="205" t="e">
        <f t="shared" si="46"/>
        <v>#N/A</v>
      </c>
      <c r="FA16" s="205" t="e">
        <f t="shared" si="47"/>
        <v>#N/A</v>
      </c>
      <c r="FB16" s="205" t="e">
        <f t="shared" si="48"/>
        <v>#N/A</v>
      </c>
      <c r="FC16" s="205" t="e">
        <f t="shared" si="49"/>
        <v>#N/A</v>
      </c>
      <c r="FD16" s="205" t="e">
        <f t="shared" si="50"/>
        <v>#N/A</v>
      </c>
      <c r="FE16" s="205" t="e">
        <f t="shared" si="51"/>
        <v>#N/A</v>
      </c>
      <c r="FF16" s="205" t="e">
        <f t="shared" si="52"/>
        <v>#N/A</v>
      </c>
      <c r="FG16" s="205" t="e">
        <f t="shared" si="53"/>
        <v>#N/A</v>
      </c>
      <c r="FH16" s="205" t="e">
        <f t="shared" si="54"/>
        <v>#N/A</v>
      </c>
      <c r="FI16" s="205" t="e">
        <f t="shared" si="55"/>
        <v>#N/A</v>
      </c>
      <c r="FJ16" s="205" t="e">
        <f t="shared" si="56"/>
        <v>#N/A</v>
      </c>
      <c r="FK16" s="205" t="e">
        <f t="shared" si="57"/>
        <v>#N/A</v>
      </c>
      <c r="FL16" s="205" t="e">
        <f t="shared" si="58"/>
        <v>#N/A</v>
      </c>
      <c r="FM16" s="205" t="e">
        <f t="shared" si="59"/>
        <v>#N/A</v>
      </c>
      <c r="FN16" s="205" t="e">
        <f t="shared" si="60"/>
        <v>#N/A</v>
      </c>
      <c r="FO16" s="205" t="e">
        <f t="shared" si="61"/>
        <v>#N/A</v>
      </c>
      <c r="FP16" s="205" t="e">
        <f t="shared" si="62"/>
        <v>#N/A</v>
      </c>
      <c r="FQ16" s="205" t="e">
        <f t="shared" si="63"/>
        <v>#N/A</v>
      </c>
      <c r="FR16" s="205" t="e">
        <f t="shared" si="64"/>
        <v>#N/A</v>
      </c>
      <c r="FS16" s="205" t="e">
        <f t="shared" si="65"/>
        <v>#N/A</v>
      </c>
      <c r="FT16" s="205" t="e">
        <f t="shared" si="66"/>
        <v>#N/A</v>
      </c>
      <c r="FU16" s="205" t="e">
        <f t="shared" si="67"/>
        <v>#N/A</v>
      </c>
      <c r="FV16" s="205" t="e">
        <f t="shared" si="68"/>
        <v>#N/A</v>
      </c>
      <c r="FW16" s="205" t="e">
        <f t="shared" si="69"/>
        <v>#N/A</v>
      </c>
      <c r="FX16" s="205" t="e">
        <f t="shared" si="70"/>
        <v>#N/A</v>
      </c>
      <c r="FY16" s="205" t="e">
        <f t="shared" si="71"/>
        <v>#N/A</v>
      </c>
      <c r="FZ16" s="205" t="e">
        <f t="shared" si="72"/>
        <v>#N/A</v>
      </c>
      <c r="GA16" s="205" t="e">
        <f t="shared" si="73"/>
        <v>#N/A</v>
      </c>
      <c r="GB16" s="205" t="e">
        <f t="shared" si="74"/>
        <v>#N/A</v>
      </c>
      <c r="GC16" s="205" t="e">
        <f t="shared" si="75"/>
        <v>#N/A</v>
      </c>
      <c r="GD16" s="205" t="e">
        <f t="shared" si="76"/>
        <v>#N/A</v>
      </c>
      <c r="GE16" s="205" t="e">
        <f t="shared" si="77"/>
        <v>#N/A</v>
      </c>
      <c r="GF16" s="205" t="e">
        <f t="shared" si="78"/>
        <v>#N/A</v>
      </c>
      <c r="GG16" s="205" t="e">
        <f t="shared" si="79"/>
        <v>#N/A</v>
      </c>
      <c r="GH16" s="205" t="e">
        <f t="shared" si="80"/>
        <v>#N/A</v>
      </c>
      <c r="GI16" s="205" t="e">
        <f t="shared" si="81"/>
        <v>#N/A</v>
      </c>
      <c r="GJ16" s="205" t="e">
        <f t="shared" si="82"/>
        <v>#N/A</v>
      </c>
      <c r="GK16" s="205" t="e">
        <f t="shared" si="83"/>
        <v>#N/A</v>
      </c>
      <c r="GL16" s="205" t="e">
        <f t="shared" si="84"/>
        <v>#N/A</v>
      </c>
      <c r="GM16" s="205" t="e">
        <f t="shared" si="85"/>
        <v>#N/A</v>
      </c>
      <c r="GN16" s="205" t="e">
        <f t="shared" si="86"/>
        <v>#N/A</v>
      </c>
      <c r="GO16" s="205" t="e">
        <f t="shared" si="87"/>
        <v>#N/A</v>
      </c>
      <c r="GP16" s="205" t="e">
        <f t="shared" si="88"/>
        <v>#N/A</v>
      </c>
      <c r="GQ16" s="205" t="e">
        <f t="shared" si="89"/>
        <v>#N/A</v>
      </c>
      <c r="GR16" s="205" t="e">
        <f t="shared" si="90"/>
        <v>#N/A</v>
      </c>
      <c r="GS16" s="205" t="e">
        <f t="shared" si="91"/>
        <v>#N/A</v>
      </c>
      <c r="GT16" s="205" t="e">
        <f t="shared" si="92"/>
        <v>#N/A</v>
      </c>
      <c r="GU16" s="205" t="e">
        <f t="shared" si="93"/>
        <v>#N/A</v>
      </c>
      <c r="GV16" s="205" t="e">
        <f t="shared" si="94"/>
        <v>#N/A</v>
      </c>
      <c r="GW16" s="205" t="e">
        <f t="shared" si="95"/>
        <v>#N/A</v>
      </c>
      <c r="GX16" s="205" t="e">
        <f t="shared" si="96"/>
        <v>#N/A</v>
      </c>
      <c r="GY16" s="205" t="e">
        <f t="shared" si="97"/>
        <v>#N/A</v>
      </c>
      <c r="GZ16" s="205" t="e">
        <f t="shared" si="98"/>
        <v>#N/A</v>
      </c>
      <c r="HA16" s="205" t="e">
        <f t="shared" si="99"/>
        <v>#N/A</v>
      </c>
      <c r="HB16" s="205" t="e">
        <f t="shared" si="100"/>
        <v>#N/A</v>
      </c>
      <c r="HC16" s="205" t="e">
        <f t="shared" si="101"/>
        <v>#N/A</v>
      </c>
      <c r="HD16" s="205" t="e">
        <f t="shared" si="102"/>
        <v>#N/A</v>
      </c>
      <c r="HE16" s="205" t="e">
        <f t="shared" si="103"/>
        <v>#N/A</v>
      </c>
      <c r="HF16" s="205" t="e">
        <f t="shared" si="104"/>
        <v>#N/A</v>
      </c>
      <c r="HG16" s="205" t="e">
        <f t="shared" si="105"/>
        <v>#N/A</v>
      </c>
      <c r="HH16" s="205" t="e">
        <f t="shared" si="106"/>
        <v>#N/A</v>
      </c>
      <c r="HI16" s="205" t="e">
        <f t="shared" si="107"/>
        <v>#N/A</v>
      </c>
      <c r="HJ16" s="205" t="e">
        <f t="shared" si="108"/>
        <v>#N/A</v>
      </c>
      <c r="HK16" s="205" t="e">
        <f t="shared" si="109"/>
        <v>#N/A</v>
      </c>
      <c r="HL16" s="205" t="e">
        <f t="shared" si="110"/>
        <v>#N/A</v>
      </c>
      <c r="HM16" s="205" t="e">
        <f t="shared" si="111"/>
        <v>#N/A</v>
      </c>
      <c r="HN16" s="205" t="e">
        <f t="shared" si="112"/>
        <v>#N/A</v>
      </c>
      <c r="HO16" s="205" t="e">
        <f t="shared" si="113"/>
        <v>#N/A</v>
      </c>
      <c r="HP16" s="205" t="e">
        <f t="shared" si="114"/>
        <v>#N/A</v>
      </c>
      <c r="HQ16" s="205" t="e">
        <f t="shared" si="115"/>
        <v>#N/A</v>
      </c>
      <c r="HR16" s="205" t="e">
        <f t="shared" si="116"/>
        <v>#N/A</v>
      </c>
      <c r="HS16" s="205" t="e">
        <f t="shared" si="117"/>
        <v>#N/A</v>
      </c>
      <c r="HT16" s="205" t="e">
        <f t="shared" si="118"/>
        <v>#N/A</v>
      </c>
      <c r="HU16" s="205" t="e">
        <f t="shared" si="119"/>
        <v>#N/A</v>
      </c>
      <c r="HV16" s="205" t="e">
        <f t="shared" si="120"/>
        <v>#N/A</v>
      </c>
      <c r="HW16" s="205" t="e">
        <f t="shared" si="121"/>
        <v>#N/A</v>
      </c>
      <c r="HX16" s="205" t="e">
        <f t="shared" si="122"/>
        <v>#N/A</v>
      </c>
      <c r="HY16" s="205" t="e">
        <f t="shared" si="123"/>
        <v>#N/A</v>
      </c>
      <c r="HZ16" s="205" t="e">
        <f t="shared" si="124"/>
        <v>#N/A</v>
      </c>
      <c r="IA16" s="205" t="e">
        <f t="shared" si="125"/>
        <v>#N/A</v>
      </c>
      <c r="IB16" s="205" t="e">
        <f t="shared" si="126"/>
        <v>#N/A</v>
      </c>
    </row>
    <row r="17" spans="1:236" hidden="1" x14ac:dyDescent="0.25">
      <c r="A17" s="22">
        <v>14</v>
      </c>
      <c r="B17" s="109" t="str">
        <f t="shared" si="10"/>
        <v/>
      </c>
      <c r="C17" s="123"/>
      <c r="D17" s="109" t="str">
        <f t="shared" si="11"/>
        <v/>
      </c>
      <c r="E17" s="118" t="str">
        <f t="shared" si="12"/>
        <v/>
      </c>
      <c r="F17" s="23" t="str">
        <f t="shared" si="13"/>
        <v/>
      </c>
      <c r="G17" s="24" t="str">
        <f t="shared" si="14"/>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15"/>
        <v/>
      </c>
      <c r="K17" s="26"/>
      <c r="L17" s="24" t="str">
        <f>IF(OR(F17="",K17=""),"",MATCH(K17,Confidence!$A$3:$A$12,0))</f>
        <v/>
      </c>
      <c r="M17" s="27" t="str">
        <f t="shared" si="16"/>
        <v/>
      </c>
      <c r="N17" s="27" t="str">
        <f t="shared" si="17"/>
        <v/>
      </c>
      <c r="O17" s="24"/>
      <c r="P17" s="110" t="str">
        <f t="shared" si="18"/>
        <v/>
      </c>
      <c r="Q17" s="110" t="str">
        <f t="shared" si="19"/>
        <v/>
      </c>
      <c r="R17" s="39" t="str">
        <f t="shared" si="20"/>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21"/>
        <v/>
      </c>
      <c r="AI17" s="204" t="str">
        <f t="shared" si="22"/>
        <v/>
      </c>
      <c r="AJ17" s="188" t="str">
        <f t="shared" ref="AJ17:CU17" si="149">IF(ISNONTEXT($AH17),AI17+$AH17,"")</f>
        <v/>
      </c>
      <c r="AK17" s="188" t="str">
        <f t="shared" si="149"/>
        <v/>
      </c>
      <c r="AL17" s="188" t="str">
        <f t="shared" si="149"/>
        <v/>
      </c>
      <c r="AM17" s="188" t="str">
        <f t="shared" si="149"/>
        <v/>
      </c>
      <c r="AN17" s="188" t="str">
        <f t="shared" si="149"/>
        <v/>
      </c>
      <c r="AO17" s="188" t="str">
        <f t="shared" si="149"/>
        <v/>
      </c>
      <c r="AP17" s="188" t="str">
        <f t="shared" si="149"/>
        <v/>
      </c>
      <c r="AQ17" s="188" t="str">
        <f t="shared" si="149"/>
        <v/>
      </c>
      <c r="AR17" s="188" t="str">
        <f t="shared" si="149"/>
        <v/>
      </c>
      <c r="AS17" s="188" t="str">
        <f t="shared" si="149"/>
        <v/>
      </c>
      <c r="AT17" s="188" t="str">
        <f t="shared" si="149"/>
        <v/>
      </c>
      <c r="AU17" s="188" t="str">
        <f t="shared" si="149"/>
        <v/>
      </c>
      <c r="AV17" s="188" t="str">
        <f t="shared" si="149"/>
        <v/>
      </c>
      <c r="AW17" s="188" t="str">
        <f t="shared" si="149"/>
        <v/>
      </c>
      <c r="AX17" s="188" t="str">
        <f t="shared" si="149"/>
        <v/>
      </c>
      <c r="AY17" s="188" t="str">
        <f t="shared" si="149"/>
        <v/>
      </c>
      <c r="AZ17" s="188" t="str">
        <f t="shared" si="149"/>
        <v/>
      </c>
      <c r="BA17" s="188" t="str">
        <f t="shared" si="149"/>
        <v/>
      </c>
      <c r="BB17" s="188" t="str">
        <f t="shared" si="149"/>
        <v/>
      </c>
      <c r="BC17" s="188" t="str">
        <f t="shared" si="149"/>
        <v/>
      </c>
      <c r="BD17" s="188" t="str">
        <f t="shared" si="149"/>
        <v/>
      </c>
      <c r="BE17" s="188" t="str">
        <f t="shared" si="149"/>
        <v/>
      </c>
      <c r="BF17" s="188" t="str">
        <f t="shared" si="149"/>
        <v/>
      </c>
      <c r="BG17" s="188" t="str">
        <f t="shared" si="149"/>
        <v/>
      </c>
      <c r="BH17" s="188" t="str">
        <f t="shared" si="149"/>
        <v/>
      </c>
      <c r="BI17" s="188" t="str">
        <f t="shared" si="149"/>
        <v/>
      </c>
      <c r="BJ17" s="188" t="str">
        <f t="shared" si="149"/>
        <v/>
      </c>
      <c r="BK17" s="188" t="str">
        <f t="shared" si="149"/>
        <v/>
      </c>
      <c r="BL17" s="188" t="str">
        <f t="shared" si="149"/>
        <v/>
      </c>
      <c r="BM17" s="188" t="str">
        <f t="shared" si="149"/>
        <v/>
      </c>
      <c r="BN17" s="188" t="str">
        <f t="shared" si="149"/>
        <v/>
      </c>
      <c r="BO17" s="188" t="str">
        <f t="shared" si="149"/>
        <v/>
      </c>
      <c r="BP17" s="188" t="str">
        <f t="shared" si="149"/>
        <v/>
      </c>
      <c r="BQ17" s="188" t="str">
        <f t="shared" si="149"/>
        <v/>
      </c>
      <c r="BR17" s="188" t="str">
        <f t="shared" si="149"/>
        <v/>
      </c>
      <c r="BS17" s="188" t="str">
        <f t="shared" si="149"/>
        <v/>
      </c>
      <c r="BT17" s="188" t="str">
        <f t="shared" si="149"/>
        <v/>
      </c>
      <c r="BU17" s="188" t="str">
        <f t="shared" si="149"/>
        <v/>
      </c>
      <c r="BV17" s="188" t="str">
        <f t="shared" si="149"/>
        <v/>
      </c>
      <c r="BW17" s="188" t="str">
        <f t="shared" si="149"/>
        <v/>
      </c>
      <c r="BX17" s="188" t="str">
        <f t="shared" si="149"/>
        <v/>
      </c>
      <c r="BY17" s="188" t="str">
        <f t="shared" si="149"/>
        <v/>
      </c>
      <c r="BZ17" s="188" t="str">
        <f t="shared" si="149"/>
        <v/>
      </c>
      <c r="CA17" s="188" t="str">
        <f t="shared" si="149"/>
        <v/>
      </c>
      <c r="CB17" s="188" t="str">
        <f t="shared" si="149"/>
        <v/>
      </c>
      <c r="CC17" s="188" t="str">
        <f t="shared" si="149"/>
        <v/>
      </c>
      <c r="CD17" s="188" t="str">
        <f t="shared" si="149"/>
        <v/>
      </c>
      <c r="CE17" s="188" t="str">
        <f t="shared" si="149"/>
        <v/>
      </c>
      <c r="CF17" s="188" t="str">
        <f t="shared" si="149"/>
        <v/>
      </c>
      <c r="CG17" s="188" t="str">
        <f t="shared" si="149"/>
        <v/>
      </c>
      <c r="CH17" s="188" t="str">
        <f t="shared" si="149"/>
        <v/>
      </c>
      <c r="CI17" s="188" t="str">
        <f t="shared" si="149"/>
        <v/>
      </c>
      <c r="CJ17" s="188" t="str">
        <f t="shared" si="149"/>
        <v/>
      </c>
      <c r="CK17" s="188" t="str">
        <f t="shared" si="149"/>
        <v/>
      </c>
      <c r="CL17" s="188" t="str">
        <f t="shared" si="149"/>
        <v/>
      </c>
      <c r="CM17" s="188" t="str">
        <f t="shared" si="149"/>
        <v/>
      </c>
      <c r="CN17" s="188" t="str">
        <f t="shared" si="149"/>
        <v/>
      </c>
      <c r="CO17" s="188" t="str">
        <f t="shared" si="149"/>
        <v/>
      </c>
      <c r="CP17" s="188" t="str">
        <f t="shared" si="149"/>
        <v/>
      </c>
      <c r="CQ17" s="188" t="str">
        <f t="shared" si="149"/>
        <v/>
      </c>
      <c r="CR17" s="188" t="str">
        <f t="shared" si="149"/>
        <v/>
      </c>
      <c r="CS17" s="188" t="str">
        <f t="shared" si="149"/>
        <v/>
      </c>
      <c r="CT17" s="188" t="str">
        <f t="shared" si="149"/>
        <v/>
      </c>
      <c r="CU17" s="188" t="str">
        <f t="shared" si="149"/>
        <v/>
      </c>
      <c r="CV17" s="188" t="str">
        <f t="shared" ref="CV17:ED17" si="150">IF(ISNONTEXT($AH17),CU17+$AH17,"")</f>
        <v/>
      </c>
      <c r="CW17" s="188" t="str">
        <f t="shared" si="150"/>
        <v/>
      </c>
      <c r="CX17" s="188" t="str">
        <f t="shared" si="150"/>
        <v/>
      </c>
      <c r="CY17" s="188" t="str">
        <f t="shared" si="150"/>
        <v/>
      </c>
      <c r="CZ17" s="188" t="str">
        <f t="shared" si="150"/>
        <v/>
      </c>
      <c r="DA17" s="188" t="str">
        <f t="shared" si="150"/>
        <v/>
      </c>
      <c r="DB17" s="188" t="str">
        <f t="shared" si="150"/>
        <v/>
      </c>
      <c r="DC17" s="188" t="str">
        <f t="shared" si="150"/>
        <v/>
      </c>
      <c r="DD17" s="188" t="str">
        <f t="shared" si="150"/>
        <v/>
      </c>
      <c r="DE17" s="188" t="str">
        <f t="shared" si="150"/>
        <v/>
      </c>
      <c r="DF17" s="188" t="str">
        <f t="shared" si="150"/>
        <v/>
      </c>
      <c r="DG17" s="188" t="str">
        <f t="shared" si="150"/>
        <v/>
      </c>
      <c r="DH17" s="188" t="str">
        <f t="shared" si="150"/>
        <v/>
      </c>
      <c r="DI17" s="188" t="str">
        <f t="shared" si="150"/>
        <v/>
      </c>
      <c r="DJ17" s="188" t="str">
        <f t="shared" si="150"/>
        <v/>
      </c>
      <c r="DK17" s="188" t="str">
        <f t="shared" si="150"/>
        <v/>
      </c>
      <c r="DL17" s="188" t="str">
        <f t="shared" si="150"/>
        <v/>
      </c>
      <c r="DM17" s="188" t="str">
        <f t="shared" si="150"/>
        <v/>
      </c>
      <c r="DN17" s="188" t="str">
        <f t="shared" si="150"/>
        <v/>
      </c>
      <c r="DO17" s="188" t="str">
        <f t="shared" si="150"/>
        <v/>
      </c>
      <c r="DP17" s="188" t="str">
        <f t="shared" si="150"/>
        <v/>
      </c>
      <c r="DQ17" s="188" t="str">
        <f t="shared" si="150"/>
        <v/>
      </c>
      <c r="DR17" s="188" t="str">
        <f t="shared" si="150"/>
        <v/>
      </c>
      <c r="DS17" s="188" t="str">
        <f t="shared" si="150"/>
        <v/>
      </c>
      <c r="DT17" s="188" t="str">
        <f t="shared" si="150"/>
        <v/>
      </c>
      <c r="DU17" s="188" t="str">
        <f t="shared" si="150"/>
        <v/>
      </c>
      <c r="DV17" s="188" t="str">
        <f t="shared" si="150"/>
        <v/>
      </c>
      <c r="DW17" s="188" t="str">
        <f t="shared" si="150"/>
        <v/>
      </c>
      <c r="DX17" s="188" t="str">
        <f t="shared" si="150"/>
        <v/>
      </c>
      <c r="DY17" s="188" t="str">
        <f t="shared" si="150"/>
        <v/>
      </c>
      <c r="DZ17" s="188" t="str">
        <f t="shared" si="150"/>
        <v/>
      </c>
      <c r="EA17" s="188" t="str">
        <f t="shared" si="150"/>
        <v/>
      </c>
      <c r="EB17" s="188" t="str">
        <f t="shared" si="150"/>
        <v/>
      </c>
      <c r="EC17" s="188" t="str">
        <f t="shared" si="150"/>
        <v/>
      </c>
      <c r="ED17" s="188" t="str">
        <f t="shared" si="150"/>
        <v/>
      </c>
      <c r="EE17" s="204" t="str">
        <f t="shared" si="25"/>
        <v/>
      </c>
      <c r="EF17" s="205" t="e">
        <f t="shared" si="26"/>
        <v>#N/A</v>
      </c>
      <c r="EG17" s="205" t="e">
        <f t="shared" si="27"/>
        <v>#N/A</v>
      </c>
      <c r="EH17" s="205" t="e">
        <f t="shared" si="28"/>
        <v>#N/A</v>
      </c>
      <c r="EI17" s="205" t="e">
        <f t="shared" si="29"/>
        <v>#N/A</v>
      </c>
      <c r="EJ17" s="205" t="e">
        <f t="shared" si="30"/>
        <v>#N/A</v>
      </c>
      <c r="EK17" s="205" t="e">
        <f t="shared" si="31"/>
        <v>#N/A</v>
      </c>
      <c r="EL17" s="205" t="e">
        <f t="shared" si="32"/>
        <v>#N/A</v>
      </c>
      <c r="EM17" s="205" t="e">
        <f t="shared" si="33"/>
        <v>#N/A</v>
      </c>
      <c r="EN17" s="205" t="e">
        <f t="shared" si="34"/>
        <v>#N/A</v>
      </c>
      <c r="EO17" s="205" t="e">
        <f t="shared" si="35"/>
        <v>#N/A</v>
      </c>
      <c r="EP17" s="205" t="e">
        <f t="shared" si="36"/>
        <v>#N/A</v>
      </c>
      <c r="EQ17" s="205" t="e">
        <f t="shared" si="37"/>
        <v>#N/A</v>
      </c>
      <c r="ER17" s="205" t="e">
        <f t="shared" si="38"/>
        <v>#N/A</v>
      </c>
      <c r="ES17" s="205" t="e">
        <f t="shared" si="39"/>
        <v>#N/A</v>
      </c>
      <c r="ET17" s="205" t="e">
        <f t="shared" si="40"/>
        <v>#N/A</v>
      </c>
      <c r="EU17" s="205" t="e">
        <f t="shared" si="41"/>
        <v>#N/A</v>
      </c>
      <c r="EV17" s="205" t="e">
        <f t="shared" si="42"/>
        <v>#N/A</v>
      </c>
      <c r="EW17" s="205" t="e">
        <f t="shared" si="43"/>
        <v>#N/A</v>
      </c>
      <c r="EX17" s="205" t="e">
        <f t="shared" si="44"/>
        <v>#N/A</v>
      </c>
      <c r="EY17" s="205" t="e">
        <f t="shared" si="45"/>
        <v>#N/A</v>
      </c>
      <c r="EZ17" s="205" t="e">
        <f t="shared" si="46"/>
        <v>#N/A</v>
      </c>
      <c r="FA17" s="205" t="e">
        <f t="shared" si="47"/>
        <v>#N/A</v>
      </c>
      <c r="FB17" s="205" t="e">
        <f t="shared" si="48"/>
        <v>#N/A</v>
      </c>
      <c r="FC17" s="205" t="e">
        <f t="shared" si="49"/>
        <v>#N/A</v>
      </c>
      <c r="FD17" s="205" t="e">
        <f t="shared" si="50"/>
        <v>#N/A</v>
      </c>
      <c r="FE17" s="205" t="e">
        <f t="shared" si="51"/>
        <v>#N/A</v>
      </c>
      <c r="FF17" s="205" t="e">
        <f t="shared" si="52"/>
        <v>#N/A</v>
      </c>
      <c r="FG17" s="205" t="e">
        <f t="shared" si="53"/>
        <v>#N/A</v>
      </c>
      <c r="FH17" s="205" t="e">
        <f t="shared" si="54"/>
        <v>#N/A</v>
      </c>
      <c r="FI17" s="205" t="e">
        <f t="shared" si="55"/>
        <v>#N/A</v>
      </c>
      <c r="FJ17" s="205" t="e">
        <f t="shared" si="56"/>
        <v>#N/A</v>
      </c>
      <c r="FK17" s="205" t="e">
        <f t="shared" si="57"/>
        <v>#N/A</v>
      </c>
      <c r="FL17" s="205" t="e">
        <f t="shared" si="58"/>
        <v>#N/A</v>
      </c>
      <c r="FM17" s="205" t="e">
        <f t="shared" si="59"/>
        <v>#N/A</v>
      </c>
      <c r="FN17" s="205" t="e">
        <f t="shared" si="60"/>
        <v>#N/A</v>
      </c>
      <c r="FO17" s="205" t="e">
        <f t="shared" si="61"/>
        <v>#N/A</v>
      </c>
      <c r="FP17" s="205" t="e">
        <f t="shared" si="62"/>
        <v>#N/A</v>
      </c>
      <c r="FQ17" s="205" t="e">
        <f t="shared" si="63"/>
        <v>#N/A</v>
      </c>
      <c r="FR17" s="205" t="e">
        <f t="shared" si="64"/>
        <v>#N/A</v>
      </c>
      <c r="FS17" s="205" t="e">
        <f t="shared" si="65"/>
        <v>#N/A</v>
      </c>
      <c r="FT17" s="205" t="e">
        <f t="shared" si="66"/>
        <v>#N/A</v>
      </c>
      <c r="FU17" s="205" t="e">
        <f t="shared" si="67"/>
        <v>#N/A</v>
      </c>
      <c r="FV17" s="205" t="e">
        <f t="shared" si="68"/>
        <v>#N/A</v>
      </c>
      <c r="FW17" s="205" t="e">
        <f t="shared" si="69"/>
        <v>#N/A</v>
      </c>
      <c r="FX17" s="205" t="e">
        <f t="shared" si="70"/>
        <v>#N/A</v>
      </c>
      <c r="FY17" s="205" t="e">
        <f t="shared" si="71"/>
        <v>#N/A</v>
      </c>
      <c r="FZ17" s="205" t="e">
        <f t="shared" si="72"/>
        <v>#N/A</v>
      </c>
      <c r="GA17" s="205" t="e">
        <f t="shared" si="73"/>
        <v>#N/A</v>
      </c>
      <c r="GB17" s="205" t="e">
        <f t="shared" si="74"/>
        <v>#N/A</v>
      </c>
      <c r="GC17" s="205" t="e">
        <f t="shared" si="75"/>
        <v>#N/A</v>
      </c>
      <c r="GD17" s="205" t="e">
        <f t="shared" si="76"/>
        <v>#N/A</v>
      </c>
      <c r="GE17" s="205" t="e">
        <f t="shared" si="77"/>
        <v>#N/A</v>
      </c>
      <c r="GF17" s="205" t="e">
        <f t="shared" si="78"/>
        <v>#N/A</v>
      </c>
      <c r="GG17" s="205" t="e">
        <f t="shared" si="79"/>
        <v>#N/A</v>
      </c>
      <c r="GH17" s="205" t="e">
        <f t="shared" si="80"/>
        <v>#N/A</v>
      </c>
      <c r="GI17" s="205" t="e">
        <f t="shared" si="81"/>
        <v>#N/A</v>
      </c>
      <c r="GJ17" s="205" t="e">
        <f t="shared" si="82"/>
        <v>#N/A</v>
      </c>
      <c r="GK17" s="205" t="e">
        <f t="shared" si="83"/>
        <v>#N/A</v>
      </c>
      <c r="GL17" s="205" t="e">
        <f t="shared" si="84"/>
        <v>#N/A</v>
      </c>
      <c r="GM17" s="205" t="e">
        <f t="shared" si="85"/>
        <v>#N/A</v>
      </c>
      <c r="GN17" s="205" t="e">
        <f t="shared" si="86"/>
        <v>#N/A</v>
      </c>
      <c r="GO17" s="205" t="e">
        <f t="shared" si="87"/>
        <v>#N/A</v>
      </c>
      <c r="GP17" s="205" t="e">
        <f t="shared" si="88"/>
        <v>#N/A</v>
      </c>
      <c r="GQ17" s="205" t="e">
        <f t="shared" si="89"/>
        <v>#N/A</v>
      </c>
      <c r="GR17" s="205" t="e">
        <f t="shared" si="90"/>
        <v>#N/A</v>
      </c>
      <c r="GS17" s="205" t="e">
        <f t="shared" si="91"/>
        <v>#N/A</v>
      </c>
      <c r="GT17" s="205" t="e">
        <f t="shared" si="92"/>
        <v>#N/A</v>
      </c>
      <c r="GU17" s="205" t="e">
        <f t="shared" si="93"/>
        <v>#N/A</v>
      </c>
      <c r="GV17" s="205" t="e">
        <f t="shared" si="94"/>
        <v>#N/A</v>
      </c>
      <c r="GW17" s="205" t="e">
        <f t="shared" si="95"/>
        <v>#N/A</v>
      </c>
      <c r="GX17" s="205" t="e">
        <f t="shared" si="96"/>
        <v>#N/A</v>
      </c>
      <c r="GY17" s="205" t="e">
        <f t="shared" si="97"/>
        <v>#N/A</v>
      </c>
      <c r="GZ17" s="205" t="e">
        <f t="shared" si="98"/>
        <v>#N/A</v>
      </c>
      <c r="HA17" s="205" t="e">
        <f t="shared" si="99"/>
        <v>#N/A</v>
      </c>
      <c r="HB17" s="205" t="e">
        <f t="shared" si="100"/>
        <v>#N/A</v>
      </c>
      <c r="HC17" s="205" t="e">
        <f t="shared" si="101"/>
        <v>#N/A</v>
      </c>
      <c r="HD17" s="205" t="e">
        <f t="shared" si="102"/>
        <v>#N/A</v>
      </c>
      <c r="HE17" s="205" t="e">
        <f t="shared" si="103"/>
        <v>#N/A</v>
      </c>
      <c r="HF17" s="205" t="e">
        <f t="shared" si="104"/>
        <v>#N/A</v>
      </c>
      <c r="HG17" s="205" t="e">
        <f t="shared" si="105"/>
        <v>#N/A</v>
      </c>
      <c r="HH17" s="205" t="e">
        <f t="shared" si="106"/>
        <v>#N/A</v>
      </c>
      <c r="HI17" s="205" t="e">
        <f t="shared" si="107"/>
        <v>#N/A</v>
      </c>
      <c r="HJ17" s="205" t="e">
        <f t="shared" si="108"/>
        <v>#N/A</v>
      </c>
      <c r="HK17" s="205" t="e">
        <f t="shared" si="109"/>
        <v>#N/A</v>
      </c>
      <c r="HL17" s="205" t="e">
        <f t="shared" si="110"/>
        <v>#N/A</v>
      </c>
      <c r="HM17" s="205" t="e">
        <f t="shared" si="111"/>
        <v>#N/A</v>
      </c>
      <c r="HN17" s="205" t="e">
        <f t="shared" si="112"/>
        <v>#N/A</v>
      </c>
      <c r="HO17" s="205" t="e">
        <f t="shared" si="113"/>
        <v>#N/A</v>
      </c>
      <c r="HP17" s="205" t="e">
        <f t="shared" si="114"/>
        <v>#N/A</v>
      </c>
      <c r="HQ17" s="205" t="e">
        <f t="shared" si="115"/>
        <v>#N/A</v>
      </c>
      <c r="HR17" s="205" t="e">
        <f t="shared" si="116"/>
        <v>#N/A</v>
      </c>
      <c r="HS17" s="205" t="e">
        <f t="shared" si="117"/>
        <v>#N/A</v>
      </c>
      <c r="HT17" s="205" t="e">
        <f t="shared" si="118"/>
        <v>#N/A</v>
      </c>
      <c r="HU17" s="205" t="e">
        <f t="shared" si="119"/>
        <v>#N/A</v>
      </c>
      <c r="HV17" s="205" t="e">
        <f t="shared" si="120"/>
        <v>#N/A</v>
      </c>
      <c r="HW17" s="205" t="e">
        <f t="shared" si="121"/>
        <v>#N/A</v>
      </c>
      <c r="HX17" s="205" t="e">
        <f t="shared" si="122"/>
        <v>#N/A</v>
      </c>
      <c r="HY17" s="205" t="e">
        <f t="shared" si="123"/>
        <v>#N/A</v>
      </c>
      <c r="HZ17" s="205" t="e">
        <f t="shared" si="124"/>
        <v>#N/A</v>
      </c>
      <c r="IA17" s="205" t="e">
        <f t="shared" si="125"/>
        <v>#N/A</v>
      </c>
      <c r="IB17" s="205" t="e">
        <f t="shared" si="126"/>
        <v>#N/A</v>
      </c>
    </row>
    <row r="18" spans="1:236" hidden="1" x14ac:dyDescent="0.25">
      <c r="A18" s="22">
        <v>15</v>
      </c>
      <c r="B18" s="109" t="str">
        <f t="shared" si="10"/>
        <v/>
      </c>
      <c r="C18" s="123"/>
      <c r="D18" s="109" t="str">
        <f t="shared" si="11"/>
        <v/>
      </c>
      <c r="E18" s="118" t="str">
        <f t="shared" si="12"/>
        <v/>
      </c>
      <c r="F18" s="23" t="str">
        <f t="shared" si="13"/>
        <v/>
      </c>
      <c r="G18" s="24" t="str">
        <f t="shared" si="14"/>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15"/>
        <v/>
      </c>
      <c r="K18" s="26"/>
      <c r="L18" s="24" t="str">
        <f>IF(OR(F18="",K18=""),"",MATCH(K18,Confidence!$A$3:$A$12,0))</f>
        <v/>
      </c>
      <c r="M18" s="27" t="str">
        <f t="shared" si="16"/>
        <v/>
      </c>
      <c r="N18" s="27" t="str">
        <f t="shared" si="17"/>
        <v/>
      </c>
      <c r="O18" s="24"/>
      <c r="P18" s="110" t="str">
        <f t="shared" si="18"/>
        <v/>
      </c>
      <c r="Q18" s="110" t="str">
        <f t="shared" si="19"/>
        <v/>
      </c>
      <c r="R18" s="39" t="str">
        <f t="shared" si="20"/>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21"/>
        <v/>
      </c>
      <c r="AI18" s="204" t="str">
        <f t="shared" si="22"/>
        <v/>
      </c>
      <c r="AJ18" s="188" t="str">
        <f t="shared" ref="AJ18:CU18" si="151">IF(ISNONTEXT($AH18),AI18+$AH18,"")</f>
        <v/>
      </c>
      <c r="AK18" s="188" t="str">
        <f t="shared" si="151"/>
        <v/>
      </c>
      <c r="AL18" s="188" t="str">
        <f t="shared" si="151"/>
        <v/>
      </c>
      <c r="AM18" s="188" t="str">
        <f t="shared" si="151"/>
        <v/>
      </c>
      <c r="AN18" s="188" t="str">
        <f t="shared" si="151"/>
        <v/>
      </c>
      <c r="AO18" s="188" t="str">
        <f t="shared" si="151"/>
        <v/>
      </c>
      <c r="AP18" s="188" t="str">
        <f t="shared" si="151"/>
        <v/>
      </c>
      <c r="AQ18" s="188" t="str">
        <f t="shared" si="151"/>
        <v/>
      </c>
      <c r="AR18" s="188" t="str">
        <f t="shared" si="151"/>
        <v/>
      </c>
      <c r="AS18" s="188" t="str">
        <f t="shared" si="151"/>
        <v/>
      </c>
      <c r="AT18" s="188" t="str">
        <f t="shared" si="151"/>
        <v/>
      </c>
      <c r="AU18" s="188" t="str">
        <f t="shared" si="151"/>
        <v/>
      </c>
      <c r="AV18" s="188" t="str">
        <f t="shared" si="151"/>
        <v/>
      </c>
      <c r="AW18" s="188" t="str">
        <f t="shared" si="151"/>
        <v/>
      </c>
      <c r="AX18" s="188" t="str">
        <f t="shared" si="151"/>
        <v/>
      </c>
      <c r="AY18" s="188" t="str">
        <f t="shared" si="151"/>
        <v/>
      </c>
      <c r="AZ18" s="188" t="str">
        <f t="shared" si="151"/>
        <v/>
      </c>
      <c r="BA18" s="188" t="str">
        <f t="shared" si="151"/>
        <v/>
      </c>
      <c r="BB18" s="188" t="str">
        <f t="shared" si="151"/>
        <v/>
      </c>
      <c r="BC18" s="188" t="str">
        <f t="shared" si="151"/>
        <v/>
      </c>
      <c r="BD18" s="188" t="str">
        <f t="shared" si="151"/>
        <v/>
      </c>
      <c r="BE18" s="188" t="str">
        <f t="shared" si="151"/>
        <v/>
      </c>
      <c r="BF18" s="188" t="str">
        <f t="shared" si="151"/>
        <v/>
      </c>
      <c r="BG18" s="188" t="str">
        <f t="shared" si="151"/>
        <v/>
      </c>
      <c r="BH18" s="188" t="str">
        <f t="shared" si="151"/>
        <v/>
      </c>
      <c r="BI18" s="188" t="str">
        <f t="shared" si="151"/>
        <v/>
      </c>
      <c r="BJ18" s="188" t="str">
        <f t="shared" si="151"/>
        <v/>
      </c>
      <c r="BK18" s="188" t="str">
        <f t="shared" si="151"/>
        <v/>
      </c>
      <c r="BL18" s="188" t="str">
        <f t="shared" si="151"/>
        <v/>
      </c>
      <c r="BM18" s="188" t="str">
        <f t="shared" si="151"/>
        <v/>
      </c>
      <c r="BN18" s="188" t="str">
        <f t="shared" si="151"/>
        <v/>
      </c>
      <c r="BO18" s="188" t="str">
        <f t="shared" si="151"/>
        <v/>
      </c>
      <c r="BP18" s="188" t="str">
        <f t="shared" si="151"/>
        <v/>
      </c>
      <c r="BQ18" s="188" t="str">
        <f t="shared" si="151"/>
        <v/>
      </c>
      <c r="BR18" s="188" t="str">
        <f t="shared" si="151"/>
        <v/>
      </c>
      <c r="BS18" s="188" t="str">
        <f t="shared" si="151"/>
        <v/>
      </c>
      <c r="BT18" s="188" t="str">
        <f t="shared" si="151"/>
        <v/>
      </c>
      <c r="BU18" s="188" t="str">
        <f t="shared" si="151"/>
        <v/>
      </c>
      <c r="BV18" s="188" t="str">
        <f t="shared" si="151"/>
        <v/>
      </c>
      <c r="BW18" s="188" t="str">
        <f t="shared" si="151"/>
        <v/>
      </c>
      <c r="BX18" s="188" t="str">
        <f t="shared" si="151"/>
        <v/>
      </c>
      <c r="BY18" s="188" t="str">
        <f t="shared" si="151"/>
        <v/>
      </c>
      <c r="BZ18" s="188" t="str">
        <f t="shared" si="151"/>
        <v/>
      </c>
      <c r="CA18" s="188" t="str">
        <f t="shared" si="151"/>
        <v/>
      </c>
      <c r="CB18" s="188" t="str">
        <f t="shared" si="151"/>
        <v/>
      </c>
      <c r="CC18" s="188" t="str">
        <f t="shared" si="151"/>
        <v/>
      </c>
      <c r="CD18" s="188" t="str">
        <f t="shared" si="151"/>
        <v/>
      </c>
      <c r="CE18" s="188" t="str">
        <f t="shared" si="151"/>
        <v/>
      </c>
      <c r="CF18" s="188" t="str">
        <f t="shared" si="151"/>
        <v/>
      </c>
      <c r="CG18" s="188" t="str">
        <f t="shared" si="151"/>
        <v/>
      </c>
      <c r="CH18" s="188" t="str">
        <f t="shared" si="151"/>
        <v/>
      </c>
      <c r="CI18" s="188" t="str">
        <f t="shared" si="151"/>
        <v/>
      </c>
      <c r="CJ18" s="188" t="str">
        <f t="shared" si="151"/>
        <v/>
      </c>
      <c r="CK18" s="188" t="str">
        <f t="shared" si="151"/>
        <v/>
      </c>
      <c r="CL18" s="188" t="str">
        <f t="shared" si="151"/>
        <v/>
      </c>
      <c r="CM18" s="188" t="str">
        <f t="shared" si="151"/>
        <v/>
      </c>
      <c r="CN18" s="188" t="str">
        <f t="shared" si="151"/>
        <v/>
      </c>
      <c r="CO18" s="188" t="str">
        <f t="shared" si="151"/>
        <v/>
      </c>
      <c r="CP18" s="188" t="str">
        <f t="shared" si="151"/>
        <v/>
      </c>
      <c r="CQ18" s="188" t="str">
        <f t="shared" si="151"/>
        <v/>
      </c>
      <c r="CR18" s="188" t="str">
        <f t="shared" si="151"/>
        <v/>
      </c>
      <c r="CS18" s="188" t="str">
        <f t="shared" si="151"/>
        <v/>
      </c>
      <c r="CT18" s="188" t="str">
        <f t="shared" si="151"/>
        <v/>
      </c>
      <c r="CU18" s="188" t="str">
        <f t="shared" si="151"/>
        <v/>
      </c>
      <c r="CV18" s="188" t="str">
        <f t="shared" ref="CV18:ED18" si="152">IF(ISNONTEXT($AH18),CU18+$AH18,"")</f>
        <v/>
      </c>
      <c r="CW18" s="188" t="str">
        <f t="shared" si="152"/>
        <v/>
      </c>
      <c r="CX18" s="188" t="str">
        <f t="shared" si="152"/>
        <v/>
      </c>
      <c r="CY18" s="188" t="str">
        <f t="shared" si="152"/>
        <v/>
      </c>
      <c r="CZ18" s="188" t="str">
        <f t="shared" si="152"/>
        <v/>
      </c>
      <c r="DA18" s="188" t="str">
        <f t="shared" si="152"/>
        <v/>
      </c>
      <c r="DB18" s="188" t="str">
        <f t="shared" si="152"/>
        <v/>
      </c>
      <c r="DC18" s="188" t="str">
        <f t="shared" si="152"/>
        <v/>
      </c>
      <c r="DD18" s="188" t="str">
        <f t="shared" si="152"/>
        <v/>
      </c>
      <c r="DE18" s="188" t="str">
        <f t="shared" si="152"/>
        <v/>
      </c>
      <c r="DF18" s="188" t="str">
        <f t="shared" si="152"/>
        <v/>
      </c>
      <c r="DG18" s="188" t="str">
        <f t="shared" si="152"/>
        <v/>
      </c>
      <c r="DH18" s="188" t="str">
        <f t="shared" si="152"/>
        <v/>
      </c>
      <c r="DI18" s="188" t="str">
        <f t="shared" si="152"/>
        <v/>
      </c>
      <c r="DJ18" s="188" t="str">
        <f t="shared" si="152"/>
        <v/>
      </c>
      <c r="DK18" s="188" t="str">
        <f t="shared" si="152"/>
        <v/>
      </c>
      <c r="DL18" s="188" t="str">
        <f t="shared" si="152"/>
        <v/>
      </c>
      <c r="DM18" s="188" t="str">
        <f t="shared" si="152"/>
        <v/>
      </c>
      <c r="DN18" s="188" t="str">
        <f t="shared" si="152"/>
        <v/>
      </c>
      <c r="DO18" s="188" t="str">
        <f t="shared" si="152"/>
        <v/>
      </c>
      <c r="DP18" s="188" t="str">
        <f t="shared" si="152"/>
        <v/>
      </c>
      <c r="DQ18" s="188" t="str">
        <f t="shared" si="152"/>
        <v/>
      </c>
      <c r="DR18" s="188" t="str">
        <f t="shared" si="152"/>
        <v/>
      </c>
      <c r="DS18" s="188" t="str">
        <f t="shared" si="152"/>
        <v/>
      </c>
      <c r="DT18" s="188" t="str">
        <f t="shared" si="152"/>
        <v/>
      </c>
      <c r="DU18" s="188" t="str">
        <f t="shared" si="152"/>
        <v/>
      </c>
      <c r="DV18" s="188" t="str">
        <f t="shared" si="152"/>
        <v/>
      </c>
      <c r="DW18" s="188" t="str">
        <f t="shared" si="152"/>
        <v/>
      </c>
      <c r="DX18" s="188" t="str">
        <f t="shared" si="152"/>
        <v/>
      </c>
      <c r="DY18" s="188" t="str">
        <f t="shared" si="152"/>
        <v/>
      </c>
      <c r="DZ18" s="188" t="str">
        <f t="shared" si="152"/>
        <v/>
      </c>
      <c r="EA18" s="188" t="str">
        <f t="shared" si="152"/>
        <v/>
      </c>
      <c r="EB18" s="188" t="str">
        <f t="shared" si="152"/>
        <v/>
      </c>
      <c r="EC18" s="188" t="str">
        <f t="shared" si="152"/>
        <v/>
      </c>
      <c r="ED18" s="188" t="str">
        <f t="shared" si="152"/>
        <v/>
      </c>
      <c r="EE18" s="204" t="str">
        <f t="shared" si="25"/>
        <v/>
      </c>
      <c r="EF18" s="205" t="e">
        <f t="shared" si="26"/>
        <v>#N/A</v>
      </c>
      <c r="EG18" s="205" t="e">
        <f t="shared" si="27"/>
        <v>#N/A</v>
      </c>
      <c r="EH18" s="205" t="e">
        <f t="shared" si="28"/>
        <v>#N/A</v>
      </c>
      <c r="EI18" s="205" t="e">
        <f t="shared" si="29"/>
        <v>#N/A</v>
      </c>
      <c r="EJ18" s="205" t="e">
        <f t="shared" si="30"/>
        <v>#N/A</v>
      </c>
      <c r="EK18" s="205" t="e">
        <f t="shared" si="31"/>
        <v>#N/A</v>
      </c>
      <c r="EL18" s="205" t="e">
        <f t="shared" si="32"/>
        <v>#N/A</v>
      </c>
      <c r="EM18" s="205" t="e">
        <f t="shared" si="33"/>
        <v>#N/A</v>
      </c>
      <c r="EN18" s="205" t="e">
        <f t="shared" si="34"/>
        <v>#N/A</v>
      </c>
      <c r="EO18" s="205" t="e">
        <f t="shared" si="35"/>
        <v>#N/A</v>
      </c>
      <c r="EP18" s="205" t="e">
        <f t="shared" si="36"/>
        <v>#N/A</v>
      </c>
      <c r="EQ18" s="205" t="e">
        <f t="shared" si="37"/>
        <v>#N/A</v>
      </c>
      <c r="ER18" s="205" t="e">
        <f t="shared" si="38"/>
        <v>#N/A</v>
      </c>
      <c r="ES18" s="205" t="e">
        <f t="shared" si="39"/>
        <v>#N/A</v>
      </c>
      <c r="ET18" s="205" t="e">
        <f t="shared" si="40"/>
        <v>#N/A</v>
      </c>
      <c r="EU18" s="205" t="e">
        <f t="shared" si="41"/>
        <v>#N/A</v>
      </c>
      <c r="EV18" s="205" t="e">
        <f t="shared" si="42"/>
        <v>#N/A</v>
      </c>
      <c r="EW18" s="205" t="e">
        <f t="shared" si="43"/>
        <v>#N/A</v>
      </c>
      <c r="EX18" s="205" t="e">
        <f t="shared" si="44"/>
        <v>#N/A</v>
      </c>
      <c r="EY18" s="205" t="e">
        <f t="shared" si="45"/>
        <v>#N/A</v>
      </c>
      <c r="EZ18" s="205" t="e">
        <f t="shared" si="46"/>
        <v>#N/A</v>
      </c>
      <c r="FA18" s="205" t="e">
        <f t="shared" si="47"/>
        <v>#N/A</v>
      </c>
      <c r="FB18" s="205" t="e">
        <f t="shared" si="48"/>
        <v>#N/A</v>
      </c>
      <c r="FC18" s="205" t="e">
        <f t="shared" si="49"/>
        <v>#N/A</v>
      </c>
      <c r="FD18" s="205" t="e">
        <f t="shared" si="50"/>
        <v>#N/A</v>
      </c>
      <c r="FE18" s="205" t="e">
        <f t="shared" si="51"/>
        <v>#N/A</v>
      </c>
      <c r="FF18" s="205" t="e">
        <f t="shared" si="52"/>
        <v>#N/A</v>
      </c>
      <c r="FG18" s="205" t="e">
        <f t="shared" si="53"/>
        <v>#N/A</v>
      </c>
      <c r="FH18" s="205" t="e">
        <f t="shared" si="54"/>
        <v>#N/A</v>
      </c>
      <c r="FI18" s="205" t="e">
        <f t="shared" si="55"/>
        <v>#N/A</v>
      </c>
      <c r="FJ18" s="205" t="e">
        <f t="shared" si="56"/>
        <v>#N/A</v>
      </c>
      <c r="FK18" s="205" t="e">
        <f t="shared" si="57"/>
        <v>#N/A</v>
      </c>
      <c r="FL18" s="205" t="e">
        <f t="shared" si="58"/>
        <v>#N/A</v>
      </c>
      <c r="FM18" s="205" t="e">
        <f t="shared" si="59"/>
        <v>#N/A</v>
      </c>
      <c r="FN18" s="205" t="e">
        <f t="shared" si="60"/>
        <v>#N/A</v>
      </c>
      <c r="FO18" s="205" t="e">
        <f t="shared" si="61"/>
        <v>#N/A</v>
      </c>
      <c r="FP18" s="205" t="e">
        <f t="shared" si="62"/>
        <v>#N/A</v>
      </c>
      <c r="FQ18" s="205" t="e">
        <f t="shared" si="63"/>
        <v>#N/A</v>
      </c>
      <c r="FR18" s="205" t="e">
        <f t="shared" si="64"/>
        <v>#N/A</v>
      </c>
      <c r="FS18" s="205" t="e">
        <f t="shared" si="65"/>
        <v>#N/A</v>
      </c>
      <c r="FT18" s="205" t="e">
        <f t="shared" si="66"/>
        <v>#N/A</v>
      </c>
      <c r="FU18" s="205" t="e">
        <f t="shared" si="67"/>
        <v>#N/A</v>
      </c>
      <c r="FV18" s="205" t="e">
        <f t="shared" si="68"/>
        <v>#N/A</v>
      </c>
      <c r="FW18" s="205" t="e">
        <f t="shared" si="69"/>
        <v>#N/A</v>
      </c>
      <c r="FX18" s="205" t="e">
        <f t="shared" si="70"/>
        <v>#N/A</v>
      </c>
      <c r="FY18" s="205" t="e">
        <f t="shared" si="71"/>
        <v>#N/A</v>
      </c>
      <c r="FZ18" s="205" t="e">
        <f t="shared" si="72"/>
        <v>#N/A</v>
      </c>
      <c r="GA18" s="205" t="e">
        <f t="shared" si="73"/>
        <v>#N/A</v>
      </c>
      <c r="GB18" s="205" t="e">
        <f t="shared" si="74"/>
        <v>#N/A</v>
      </c>
      <c r="GC18" s="205" t="e">
        <f t="shared" si="75"/>
        <v>#N/A</v>
      </c>
      <c r="GD18" s="205" t="e">
        <f t="shared" si="76"/>
        <v>#N/A</v>
      </c>
      <c r="GE18" s="205" t="e">
        <f t="shared" si="77"/>
        <v>#N/A</v>
      </c>
      <c r="GF18" s="205" t="e">
        <f t="shared" si="78"/>
        <v>#N/A</v>
      </c>
      <c r="GG18" s="205" t="e">
        <f t="shared" si="79"/>
        <v>#N/A</v>
      </c>
      <c r="GH18" s="205" t="e">
        <f t="shared" si="80"/>
        <v>#N/A</v>
      </c>
      <c r="GI18" s="205" t="e">
        <f t="shared" si="81"/>
        <v>#N/A</v>
      </c>
      <c r="GJ18" s="205" t="e">
        <f t="shared" si="82"/>
        <v>#N/A</v>
      </c>
      <c r="GK18" s="205" t="e">
        <f t="shared" si="83"/>
        <v>#N/A</v>
      </c>
      <c r="GL18" s="205" t="e">
        <f t="shared" si="84"/>
        <v>#N/A</v>
      </c>
      <c r="GM18" s="205" t="e">
        <f t="shared" si="85"/>
        <v>#N/A</v>
      </c>
      <c r="GN18" s="205" t="e">
        <f t="shared" si="86"/>
        <v>#N/A</v>
      </c>
      <c r="GO18" s="205" t="e">
        <f t="shared" si="87"/>
        <v>#N/A</v>
      </c>
      <c r="GP18" s="205" t="e">
        <f t="shared" si="88"/>
        <v>#N/A</v>
      </c>
      <c r="GQ18" s="205" t="e">
        <f t="shared" si="89"/>
        <v>#N/A</v>
      </c>
      <c r="GR18" s="205" t="e">
        <f t="shared" si="90"/>
        <v>#N/A</v>
      </c>
      <c r="GS18" s="205" t="e">
        <f t="shared" si="91"/>
        <v>#N/A</v>
      </c>
      <c r="GT18" s="205" t="e">
        <f t="shared" si="92"/>
        <v>#N/A</v>
      </c>
      <c r="GU18" s="205" t="e">
        <f t="shared" si="93"/>
        <v>#N/A</v>
      </c>
      <c r="GV18" s="205" t="e">
        <f t="shared" si="94"/>
        <v>#N/A</v>
      </c>
      <c r="GW18" s="205" t="e">
        <f t="shared" si="95"/>
        <v>#N/A</v>
      </c>
      <c r="GX18" s="205" t="e">
        <f t="shared" si="96"/>
        <v>#N/A</v>
      </c>
      <c r="GY18" s="205" t="e">
        <f t="shared" si="97"/>
        <v>#N/A</v>
      </c>
      <c r="GZ18" s="205" t="e">
        <f t="shared" si="98"/>
        <v>#N/A</v>
      </c>
      <c r="HA18" s="205" t="e">
        <f t="shared" si="99"/>
        <v>#N/A</v>
      </c>
      <c r="HB18" s="205" t="e">
        <f t="shared" si="100"/>
        <v>#N/A</v>
      </c>
      <c r="HC18" s="205" t="e">
        <f t="shared" si="101"/>
        <v>#N/A</v>
      </c>
      <c r="HD18" s="205" t="e">
        <f t="shared" si="102"/>
        <v>#N/A</v>
      </c>
      <c r="HE18" s="205" t="e">
        <f t="shared" si="103"/>
        <v>#N/A</v>
      </c>
      <c r="HF18" s="205" t="e">
        <f t="shared" si="104"/>
        <v>#N/A</v>
      </c>
      <c r="HG18" s="205" t="e">
        <f t="shared" si="105"/>
        <v>#N/A</v>
      </c>
      <c r="HH18" s="205" t="e">
        <f t="shared" si="106"/>
        <v>#N/A</v>
      </c>
      <c r="HI18" s="205" t="e">
        <f t="shared" si="107"/>
        <v>#N/A</v>
      </c>
      <c r="HJ18" s="205" t="e">
        <f t="shared" si="108"/>
        <v>#N/A</v>
      </c>
      <c r="HK18" s="205" t="e">
        <f t="shared" si="109"/>
        <v>#N/A</v>
      </c>
      <c r="HL18" s="205" t="e">
        <f t="shared" si="110"/>
        <v>#N/A</v>
      </c>
      <c r="HM18" s="205" t="e">
        <f t="shared" si="111"/>
        <v>#N/A</v>
      </c>
      <c r="HN18" s="205" t="e">
        <f t="shared" si="112"/>
        <v>#N/A</v>
      </c>
      <c r="HO18" s="205" t="e">
        <f t="shared" si="113"/>
        <v>#N/A</v>
      </c>
      <c r="HP18" s="205" t="e">
        <f t="shared" si="114"/>
        <v>#N/A</v>
      </c>
      <c r="HQ18" s="205" t="e">
        <f t="shared" si="115"/>
        <v>#N/A</v>
      </c>
      <c r="HR18" s="205" t="e">
        <f t="shared" si="116"/>
        <v>#N/A</v>
      </c>
      <c r="HS18" s="205" t="e">
        <f t="shared" si="117"/>
        <v>#N/A</v>
      </c>
      <c r="HT18" s="205" t="e">
        <f t="shared" si="118"/>
        <v>#N/A</v>
      </c>
      <c r="HU18" s="205" t="e">
        <f t="shared" si="119"/>
        <v>#N/A</v>
      </c>
      <c r="HV18" s="205" t="e">
        <f t="shared" si="120"/>
        <v>#N/A</v>
      </c>
      <c r="HW18" s="205" t="e">
        <f t="shared" si="121"/>
        <v>#N/A</v>
      </c>
      <c r="HX18" s="205" t="e">
        <f t="shared" si="122"/>
        <v>#N/A</v>
      </c>
      <c r="HY18" s="205" t="e">
        <f t="shared" si="123"/>
        <v>#N/A</v>
      </c>
      <c r="HZ18" s="205" t="e">
        <f t="shared" si="124"/>
        <v>#N/A</v>
      </c>
      <c r="IA18" s="205" t="e">
        <f t="shared" si="125"/>
        <v>#N/A</v>
      </c>
      <c r="IB18" s="205" t="e">
        <f t="shared" si="126"/>
        <v>#N/A</v>
      </c>
    </row>
    <row r="19" spans="1:236" hidden="1" x14ac:dyDescent="0.25">
      <c r="A19" s="22">
        <v>16</v>
      </c>
      <c r="B19" s="109" t="str">
        <f t="shared" si="10"/>
        <v/>
      </c>
      <c r="C19" s="123"/>
      <c r="D19" s="109" t="str">
        <f t="shared" si="11"/>
        <v/>
      </c>
      <c r="E19" s="118" t="str">
        <f t="shared" si="12"/>
        <v/>
      </c>
      <c r="F19" s="23" t="str">
        <f t="shared" si="13"/>
        <v/>
      </c>
      <c r="G19" s="24" t="str">
        <f t="shared" si="14"/>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15"/>
        <v/>
      </c>
      <c r="K19" s="26"/>
      <c r="L19" s="24" t="str">
        <f>IF(OR(F19="",K19=""),"",MATCH(K19,Confidence!$A$3:$A$12,0))</f>
        <v/>
      </c>
      <c r="M19" s="27" t="str">
        <f t="shared" si="16"/>
        <v/>
      </c>
      <c r="N19" s="27" t="str">
        <f t="shared" si="17"/>
        <v/>
      </c>
      <c r="O19" s="24"/>
      <c r="P19" s="110" t="str">
        <f t="shared" si="18"/>
        <v/>
      </c>
      <c r="Q19" s="110" t="str">
        <f t="shared" si="19"/>
        <v/>
      </c>
      <c r="R19" s="39" t="str">
        <f t="shared" si="20"/>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21"/>
        <v/>
      </c>
      <c r="AI19" s="204" t="str">
        <f t="shared" si="22"/>
        <v/>
      </c>
      <c r="AJ19" s="188" t="str">
        <f t="shared" ref="AJ19:CU19" si="153">IF(ISNONTEXT($AH19),AI19+$AH19,"")</f>
        <v/>
      </c>
      <c r="AK19" s="188" t="str">
        <f t="shared" si="153"/>
        <v/>
      </c>
      <c r="AL19" s="188" t="str">
        <f t="shared" si="153"/>
        <v/>
      </c>
      <c r="AM19" s="188" t="str">
        <f t="shared" si="153"/>
        <v/>
      </c>
      <c r="AN19" s="188" t="str">
        <f t="shared" si="153"/>
        <v/>
      </c>
      <c r="AO19" s="188" t="str">
        <f t="shared" si="153"/>
        <v/>
      </c>
      <c r="AP19" s="188" t="str">
        <f t="shared" si="153"/>
        <v/>
      </c>
      <c r="AQ19" s="188" t="str">
        <f t="shared" si="153"/>
        <v/>
      </c>
      <c r="AR19" s="188" t="str">
        <f t="shared" si="153"/>
        <v/>
      </c>
      <c r="AS19" s="188" t="str">
        <f t="shared" si="153"/>
        <v/>
      </c>
      <c r="AT19" s="188" t="str">
        <f t="shared" si="153"/>
        <v/>
      </c>
      <c r="AU19" s="188" t="str">
        <f t="shared" si="153"/>
        <v/>
      </c>
      <c r="AV19" s="188" t="str">
        <f t="shared" si="153"/>
        <v/>
      </c>
      <c r="AW19" s="188" t="str">
        <f t="shared" si="153"/>
        <v/>
      </c>
      <c r="AX19" s="188" t="str">
        <f t="shared" si="153"/>
        <v/>
      </c>
      <c r="AY19" s="188" t="str">
        <f t="shared" si="153"/>
        <v/>
      </c>
      <c r="AZ19" s="188" t="str">
        <f t="shared" si="153"/>
        <v/>
      </c>
      <c r="BA19" s="188" t="str">
        <f t="shared" si="153"/>
        <v/>
      </c>
      <c r="BB19" s="188" t="str">
        <f t="shared" si="153"/>
        <v/>
      </c>
      <c r="BC19" s="188" t="str">
        <f t="shared" si="153"/>
        <v/>
      </c>
      <c r="BD19" s="188" t="str">
        <f t="shared" si="153"/>
        <v/>
      </c>
      <c r="BE19" s="188" t="str">
        <f t="shared" si="153"/>
        <v/>
      </c>
      <c r="BF19" s="188" t="str">
        <f t="shared" si="153"/>
        <v/>
      </c>
      <c r="BG19" s="188" t="str">
        <f t="shared" si="153"/>
        <v/>
      </c>
      <c r="BH19" s="188" t="str">
        <f t="shared" si="153"/>
        <v/>
      </c>
      <c r="BI19" s="188" t="str">
        <f t="shared" si="153"/>
        <v/>
      </c>
      <c r="BJ19" s="188" t="str">
        <f t="shared" si="153"/>
        <v/>
      </c>
      <c r="BK19" s="188" t="str">
        <f t="shared" si="153"/>
        <v/>
      </c>
      <c r="BL19" s="188" t="str">
        <f t="shared" si="153"/>
        <v/>
      </c>
      <c r="BM19" s="188" t="str">
        <f t="shared" si="153"/>
        <v/>
      </c>
      <c r="BN19" s="188" t="str">
        <f t="shared" si="153"/>
        <v/>
      </c>
      <c r="BO19" s="188" t="str">
        <f t="shared" si="153"/>
        <v/>
      </c>
      <c r="BP19" s="188" t="str">
        <f t="shared" si="153"/>
        <v/>
      </c>
      <c r="BQ19" s="188" t="str">
        <f t="shared" si="153"/>
        <v/>
      </c>
      <c r="BR19" s="188" t="str">
        <f t="shared" si="153"/>
        <v/>
      </c>
      <c r="BS19" s="188" t="str">
        <f t="shared" si="153"/>
        <v/>
      </c>
      <c r="BT19" s="188" t="str">
        <f t="shared" si="153"/>
        <v/>
      </c>
      <c r="BU19" s="188" t="str">
        <f t="shared" si="153"/>
        <v/>
      </c>
      <c r="BV19" s="188" t="str">
        <f t="shared" si="153"/>
        <v/>
      </c>
      <c r="BW19" s="188" t="str">
        <f t="shared" si="153"/>
        <v/>
      </c>
      <c r="BX19" s="188" t="str">
        <f t="shared" si="153"/>
        <v/>
      </c>
      <c r="BY19" s="188" t="str">
        <f t="shared" si="153"/>
        <v/>
      </c>
      <c r="BZ19" s="188" t="str">
        <f t="shared" si="153"/>
        <v/>
      </c>
      <c r="CA19" s="188" t="str">
        <f t="shared" si="153"/>
        <v/>
      </c>
      <c r="CB19" s="188" t="str">
        <f t="shared" si="153"/>
        <v/>
      </c>
      <c r="CC19" s="188" t="str">
        <f t="shared" si="153"/>
        <v/>
      </c>
      <c r="CD19" s="188" t="str">
        <f t="shared" si="153"/>
        <v/>
      </c>
      <c r="CE19" s="188" t="str">
        <f t="shared" si="153"/>
        <v/>
      </c>
      <c r="CF19" s="188" t="str">
        <f t="shared" si="153"/>
        <v/>
      </c>
      <c r="CG19" s="188" t="str">
        <f t="shared" si="153"/>
        <v/>
      </c>
      <c r="CH19" s="188" t="str">
        <f t="shared" si="153"/>
        <v/>
      </c>
      <c r="CI19" s="188" t="str">
        <f t="shared" si="153"/>
        <v/>
      </c>
      <c r="CJ19" s="188" t="str">
        <f t="shared" si="153"/>
        <v/>
      </c>
      <c r="CK19" s="188" t="str">
        <f t="shared" si="153"/>
        <v/>
      </c>
      <c r="CL19" s="188" t="str">
        <f t="shared" si="153"/>
        <v/>
      </c>
      <c r="CM19" s="188" t="str">
        <f t="shared" si="153"/>
        <v/>
      </c>
      <c r="CN19" s="188" t="str">
        <f t="shared" si="153"/>
        <v/>
      </c>
      <c r="CO19" s="188" t="str">
        <f t="shared" si="153"/>
        <v/>
      </c>
      <c r="CP19" s="188" t="str">
        <f t="shared" si="153"/>
        <v/>
      </c>
      <c r="CQ19" s="188" t="str">
        <f t="shared" si="153"/>
        <v/>
      </c>
      <c r="CR19" s="188" t="str">
        <f t="shared" si="153"/>
        <v/>
      </c>
      <c r="CS19" s="188" t="str">
        <f t="shared" si="153"/>
        <v/>
      </c>
      <c r="CT19" s="188" t="str">
        <f t="shared" si="153"/>
        <v/>
      </c>
      <c r="CU19" s="188" t="str">
        <f t="shared" si="153"/>
        <v/>
      </c>
      <c r="CV19" s="188" t="str">
        <f t="shared" ref="CV19:ED19" si="154">IF(ISNONTEXT($AH19),CU19+$AH19,"")</f>
        <v/>
      </c>
      <c r="CW19" s="188" t="str">
        <f t="shared" si="154"/>
        <v/>
      </c>
      <c r="CX19" s="188" t="str">
        <f t="shared" si="154"/>
        <v/>
      </c>
      <c r="CY19" s="188" t="str">
        <f t="shared" si="154"/>
        <v/>
      </c>
      <c r="CZ19" s="188" t="str">
        <f t="shared" si="154"/>
        <v/>
      </c>
      <c r="DA19" s="188" t="str">
        <f t="shared" si="154"/>
        <v/>
      </c>
      <c r="DB19" s="188" t="str">
        <f t="shared" si="154"/>
        <v/>
      </c>
      <c r="DC19" s="188" t="str">
        <f t="shared" si="154"/>
        <v/>
      </c>
      <c r="DD19" s="188" t="str">
        <f t="shared" si="154"/>
        <v/>
      </c>
      <c r="DE19" s="188" t="str">
        <f t="shared" si="154"/>
        <v/>
      </c>
      <c r="DF19" s="188" t="str">
        <f t="shared" si="154"/>
        <v/>
      </c>
      <c r="DG19" s="188" t="str">
        <f t="shared" si="154"/>
        <v/>
      </c>
      <c r="DH19" s="188" t="str">
        <f t="shared" si="154"/>
        <v/>
      </c>
      <c r="DI19" s="188" t="str">
        <f t="shared" si="154"/>
        <v/>
      </c>
      <c r="DJ19" s="188" t="str">
        <f t="shared" si="154"/>
        <v/>
      </c>
      <c r="DK19" s="188" t="str">
        <f t="shared" si="154"/>
        <v/>
      </c>
      <c r="DL19" s="188" t="str">
        <f t="shared" si="154"/>
        <v/>
      </c>
      <c r="DM19" s="188" t="str">
        <f t="shared" si="154"/>
        <v/>
      </c>
      <c r="DN19" s="188" t="str">
        <f t="shared" si="154"/>
        <v/>
      </c>
      <c r="DO19" s="188" t="str">
        <f t="shared" si="154"/>
        <v/>
      </c>
      <c r="DP19" s="188" t="str">
        <f t="shared" si="154"/>
        <v/>
      </c>
      <c r="DQ19" s="188" t="str">
        <f t="shared" si="154"/>
        <v/>
      </c>
      <c r="DR19" s="188" t="str">
        <f t="shared" si="154"/>
        <v/>
      </c>
      <c r="DS19" s="188" t="str">
        <f t="shared" si="154"/>
        <v/>
      </c>
      <c r="DT19" s="188" t="str">
        <f t="shared" si="154"/>
        <v/>
      </c>
      <c r="DU19" s="188" t="str">
        <f t="shared" si="154"/>
        <v/>
      </c>
      <c r="DV19" s="188" t="str">
        <f t="shared" si="154"/>
        <v/>
      </c>
      <c r="DW19" s="188" t="str">
        <f t="shared" si="154"/>
        <v/>
      </c>
      <c r="DX19" s="188" t="str">
        <f t="shared" si="154"/>
        <v/>
      </c>
      <c r="DY19" s="188" t="str">
        <f t="shared" si="154"/>
        <v/>
      </c>
      <c r="DZ19" s="188" t="str">
        <f t="shared" si="154"/>
        <v/>
      </c>
      <c r="EA19" s="188" t="str">
        <f t="shared" si="154"/>
        <v/>
      </c>
      <c r="EB19" s="188" t="str">
        <f t="shared" si="154"/>
        <v/>
      </c>
      <c r="EC19" s="188" t="str">
        <f t="shared" si="154"/>
        <v/>
      </c>
      <c r="ED19" s="188" t="str">
        <f t="shared" si="154"/>
        <v/>
      </c>
      <c r="EE19" s="204" t="str">
        <f t="shared" si="25"/>
        <v/>
      </c>
      <c r="EF19" s="205" t="e">
        <f t="shared" si="26"/>
        <v>#N/A</v>
      </c>
      <c r="EG19" s="205" t="e">
        <f t="shared" si="27"/>
        <v>#N/A</v>
      </c>
      <c r="EH19" s="205" t="e">
        <f t="shared" si="28"/>
        <v>#N/A</v>
      </c>
      <c r="EI19" s="205" t="e">
        <f t="shared" si="29"/>
        <v>#N/A</v>
      </c>
      <c r="EJ19" s="205" t="e">
        <f t="shared" si="30"/>
        <v>#N/A</v>
      </c>
      <c r="EK19" s="205" t="e">
        <f t="shared" si="31"/>
        <v>#N/A</v>
      </c>
      <c r="EL19" s="205" t="e">
        <f t="shared" si="32"/>
        <v>#N/A</v>
      </c>
      <c r="EM19" s="205" t="e">
        <f t="shared" si="33"/>
        <v>#N/A</v>
      </c>
      <c r="EN19" s="205" t="e">
        <f t="shared" si="34"/>
        <v>#N/A</v>
      </c>
      <c r="EO19" s="205" t="e">
        <f t="shared" si="35"/>
        <v>#N/A</v>
      </c>
      <c r="EP19" s="205" t="e">
        <f t="shared" si="36"/>
        <v>#N/A</v>
      </c>
      <c r="EQ19" s="205" t="e">
        <f t="shared" si="37"/>
        <v>#N/A</v>
      </c>
      <c r="ER19" s="205" t="e">
        <f t="shared" si="38"/>
        <v>#N/A</v>
      </c>
      <c r="ES19" s="205" t="e">
        <f t="shared" si="39"/>
        <v>#N/A</v>
      </c>
      <c r="ET19" s="205" t="e">
        <f t="shared" si="40"/>
        <v>#N/A</v>
      </c>
      <c r="EU19" s="205" t="e">
        <f t="shared" si="41"/>
        <v>#N/A</v>
      </c>
      <c r="EV19" s="205" t="e">
        <f t="shared" si="42"/>
        <v>#N/A</v>
      </c>
      <c r="EW19" s="205" t="e">
        <f t="shared" si="43"/>
        <v>#N/A</v>
      </c>
      <c r="EX19" s="205" t="e">
        <f t="shared" si="44"/>
        <v>#N/A</v>
      </c>
      <c r="EY19" s="205" t="e">
        <f t="shared" si="45"/>
        <v>#N/A</v>
      </c>
      <c r="EZ19" s="205" t="e">
        <f t="shared" si="46"/>
        <v>#N/A</v>
      </c>
      <c r="FA19" s="205" t="e">
        <f t="shared" si="47"/>
        <v>#N/A</v>
      </c>
      <c r="FB19" s="205" t="e">
        <f t="shared" si="48"/>
        <v>#N/A</v>
      </c>
      <c r="FC19" s="205" t="e">
        <f t="shared" si="49"/>
        <v>#N/A</v>
      </c>
      <c r="FD19" s="205" t="e">
        <f t="shared" si="50"/>
        <v>#N/A</v>
      </c>
      <c r="FE19" s="205" t="e">
        <f t="shared" si="51"/>
        <v>#N/A</v>
      </c>
      <c r="FF19" s="205" t="e">
        <f t="shared" si="52"/>
        <v>#N/A</v>
      </c>
      <c r="FG19" s="205" t="e">
        <f t="shared" si="53"/>
        <v>#N/A</v>
      </c>
      <c r="FH19" s="205" t="e">
        <f t="shared" si="54"/>
        <v>#N/A</v>
      </c>
      <c r="FI19" s="205" t="e">
        <f t="shared" si="55"/>
        <v>#N/A</v>
      </c>
      <c r="FJ19" s="205" t="e">
        <f t="shared" si="56"/>
        <v>#N/A</v>
      </c>
      <c r="FK19" s="205" t="e">
        <f t="shared" si="57"/>
        <v>#N/A</v>
      </c>
      <c r="FL19" s="205" t="e">
        <f t="shared" si="58"/>
        <v>#N/A</v>
      </c>
      <c r="FM19" s="205" t="e">
        <f t="shared" si="59"/>
        <v>#N/A</v>
      </c>
      <c r="FN19" s="205" t="e">
        <f t="shared" si="60"/>
        <v>#N/A</v>
      </c>
      <c r="FO19" s="205" t="e">
        <f t="shared" si="61"/>
        <v>#N/A</v>
      </c>
      <c r="FP19" s="205" t="e">
        <f t="shared" si="62"/>
        <v>#N/A</v>
      </c>
      <c r="FQ19" s="205" t="e">
        <f t="shared" si="63"/>
        <v>#N/A</v>
      </c>
      <c r="FR19" s="205" t="e">
        <f t="shared" si="64"/>
        <v>#N/A</v>
      </c>
      <c r="FS19" s="205" t="e">
        <f t="shared" si="65"/>
        <v>#N/A</v>
      </c>
      <c r="FT19" s="205" t="e">
        <f t="shared" si="66"/>
        <v>#N/A</v>
      </c>
      <c r="FU19" s="205" t="e">
        <f t="shared" si="67"/>
        <v>#N/A</v>
      </c>
      <c r="FV19" s="205" t="e">
        <f t="shared" si="68"/>
        <v>#N/A</v>
      </c>
      <c r="FW19" s="205" t="e">
        <f t="shared" si="69"/>
        <v>#N/A</v>
      </c>
      <c r="FX19" s="205" t="e">
        <f t="shared" si="70"/>
        <v>#N/A</v>
      </c>
      <c r="FY19" s="205" t="e">
        <f t="shared" si="71"/>
        <v>#N/A</v>
      </c>
      <c r="FZ19" s="205" t="e">
        <f t="shared" si="72"/>
        <v>#N/A</v>
      </c>
      <c r="GA19" s="205" t="e">
        <f t="shared" si="73"/>
        <v>#N/A</v>
      </c>
      <c r="GB19" s="205" t="e">
        <f t="shared" si="74"/>
        <v>#N/A</v>
      </c>
      <c r="GC19" s="205" t="e">
        <f t="shared" si="75"/>
        <v>#N/A</v>
      </c>
      <c r="GD19" s="205" t="e">
        <f t="shared" si="76"/>
        <v>#N/A</v>
      </c>
      <c r="GE19" s="205" t="e">
        <f t="shared" si="77"/>
        <v>#N/A</v>
      </c>
      <c r="GF19" s="205" t="e">
        <f t="shared" si="78"/>
        <v>#N/A</v>
      </c>
      <c r="GG19" s="205" t="e">
        <f t="shared" si="79"/>
        <v>#N/A</v>
      </c>
      <c r="GH19" s="205" t="e">
        <f t="shared" si="80"/>
        <v>#N/A</v>
      </c>
      <c r="GI19" s="205" t="e">
        <f t="shared" si="81"/>
        <v>#N/A</v>
      </c>
      <c r="GJ19" s="205" t="e">
        <f t="shared" si="82"/>
        <v>#N/A</v>
      </c>
      <c r="GK19" s="205" t="e">
        <f t="shared" si="83"/>
        <v>#N/A</v>
      </c>
      <c r="GL19" s="205" t="e">
        <f t="shared" si="84"/>
        <v>#N/A</v>
      </c>
      <c r="GM19" s="205" t="e">
        <f t="shared" si="85"/>
        <v>#N/A</v>
      </c>
      <c r="GN19" s="205" t="e">
        <f t="shared" si="86"/>
        <v>#N/A</v>
      </c>
      <c r="GO19" s="205" t="e">
        <f t="shared" si="87"/>
        <v>#N/A</v>
      </c>
      <c r="GP19" s="205" t="e">
        <f t="shared" si="88"/>
        <v>#N/A</v>
      </c>
      <c r="GQ19" s="205" t="e">
        <f t="shared" si="89"/>
        <v>#N/A</v>
      </c>
      <c r="GR19" s="205" t="e">
        <f t="shared" si="90"/>
        <v>#N/A</v>
      </c>
      <c r="GS19" s="205" t="e">
        <f t="shared" si="91"/>
        <v>#N/A</v>
      </c>
      <c r="GT19" s="205" t="e">
        <f t="shared" si="92"/>
        <v>#N/A</v>
      </c>
      <c r="GU19" s="205" t="e">
        <f t="shared" si="93"/>
        <v>#N/A</v>
      </c>
      <c r="GV19" s="205" t="e">
        <f t="shared" si="94"/>
        <v>#N/A</v>
      </c>
      <c r="GW19" s="205" t="e">
        <f t="shared" si="95"/>
        <v>#N/A</v>
      </c>
      <c r="GX19" s="205" t="e">
        <f t="shared" si="96"/>
        <v>#N/A</v>
      </c>
      <c r="GY19" s="205" t="e">
        <f t="shared" si="97"/>
        <v>#N/A</v>
      </c>
      <c r="GZ19" s="205" t="e">
        <f t="shared" si="98"/>
        <v>#N/A</v>
      </c>
      <c r="HA19" s="205" t="e">
        <f t="shared" si="99"/>
        <v>#N/A</v>
      </c>
      <c r="HB19" s="205" t="e">
        <f t="shared" si="100"/>
        <v>#N/A</v>
      </c>
      <c r="HC19" s="205" t="e">
        <f t="shared" si="101"/>
        <v>#N/A</v>
      </c>
      <c r="HD19" s="205" t="e">
        <f t="shared" si="102"/>
        <v>#N/A</v>
      </c>
      <c r="HE19" s="205" t="e">
        <f t="shared" si="103"/>
        <v>#N/A</v>
      </c>
      <c r="HF19" s="205" t="e">
        <f t="shared" si="104"/>
        <v>#N/A</v>
      </c>
      <c r="HG19" s="205" t="e">
        <f t="shared" si="105"/>
        <v>#N/A</v>
      </c>
      <c r="HH19" s="205" t="e">
        <f t="shared" si="106"/>
        <v>#N/A</v>
      </c>
      <c r="HI19" s="205" t="e">
        <f t="shared" si="107"/>
        <v>#N/A</v>
      </c>
      <c r="HJ19" s="205" t="e">
        <f t="shared" si="108"/>
        <v>#N/A</v>
      </c>
      <c r="HK19" s="205" t="e">
        <f t="shared" si="109"/>
        <v>#N/A</v>
      </c>
      <c r="HL19" s="205" t="e">
        <f t="shared" si="110"/>
        <v>#N/A</v>
      </c>
      <c r="HM19" s="205" t="e">
        <f t="shared" si="111"/>
        <v>#N/A</v>
      </c>
      <c r="HN19" s="205" t="e">
        <f t="shared" si="112"/>
        <v>#N/A</v>
      </c>
      <c r="HO19" s="205" t="e">
        <f t="shared" si="113"/>
        <v>#N/A</v>
      </c>
      <c r="HP19" s="205" t="e">
        <f t="shared" si="114"/>
        <v>#N/A</v>
      </c>
      <c r="HQ19" s="205" t="e">
        <f t="shared" si="115"/>
        <v>#N/A</v>
      </c>
      <c r="HR19" s="205" t="e">
        <f t="shared" si="116"/>
        <v>#N/A</v>
      </c>
      <c r="HS19" s="205" t="e">
        <f t="shared" si="117"/>
        <v>#N/A</v>
      </c>
      <c r="HT19" s="205" t="e">
        <f t="shared" si="118"/>
        <v>#N/A</v>
      </c>
      <c r="HU19" s="205" t="e">
        <f t="shared" si="119"/>
        <v>#N/A</v>
      </c>
      <c r="HV19" s="205" t="e">
        <f t="shared" si="120"/>
        <v>#N/A</v>
      </c>
      <c r="HW19" s="205" t="e">
        <f t="shared" si="121"/>
        <v>#N/A</v>
      </c>
      <c r="HX19" s="205" t="e">
        <f t="shared" si="122"/>
        <v>#N/A</v>
      </c>
      <c r="HY19" s="205" t="e">
        <f t="shared" si="123"/>
        <v>#N/A</v>
      </c>
      <c r="HZ19" s="205" t="e">
        <f t="shared" si="124"/>
        <v>#N/A</v>
      </c>
      <c r="IA19" s="205" t="e">
        <f t="shared" si="125"/>
        <v>#N/A</v>
      </c>
      <c r="IB19" s="205" t="e">
        <f t="shared" si="126"/>
        <v>#N/A</v>
      </c>
    </row>
    <row r="20" spans="1:236" hidden="1" x14ac:dyDescent="0.25">
      <c r="A20" s="22">
        <v>17</v>
      </c>
      <c r="B20" s="109" t="str">
        <f t="shared" si="10"/>
        <v/>
      </c>
      <c r="C20" s="123"/>
      <c r="D20" s="109" t="str">
        <f t="shared" si="11"/>
        <v/>
      </c>
      <c r="E20" s="118" t="str">
        <f t="shared" si="12"/>
        <v/>
      </c>
      <c r="F20" s="23" t="str">
        <f t="shared" si="13"/>
        <v/>
      </c>
      <c r="G20" s="24" t="str">
        <f t="shared" si="14"/>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15"/>
        <v/>
      </c>
      <c r="K20" s="26"/>
      <c r="L20" s="24" t="str">
        <f>IF(OR(F20="",K20=""),"",MATCH(K20,Confidence!$A$3:$A$12,0))</f>
        <v/>
      </c>
      <c r="M20" s="27" t="str">
        <f t="shared" si="16"/>
        <v/>
      </c>
      <c r="N20" s="27" t="str">
        <f t="shared" si="17"/>
        <v/>
      </c>
      <c r="O20" s="24"/>
      <c r="P20" s="110" t="str">
        <f t="shared" si="18"/>
        <v/>
      </c>
      <c r="Q20" s="110" t="str">
        <f t="shared" si="19"/>
        <v/>
      </c>
      <c r="R20" s="39" t="str">
        <f t="shared" si="20"/>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21"/>
        <v/>
      </c>
      <c r="AI20" s="204" t="str">
        <f t="shared" si="22"/>
        <v/>
      </c>
      <c r="AJ20" s="188" t="str">
        <f t="shared" ref="AJ20:CU20" si="155">IF(ISNONTEXT($AH20),AI20+$AH20,"")</f>
        <v/>
      </c>
      <c r="AK20" s="188" t="str">
        <f t="shared" si="155"/>
        <v/>
      </c>
      <c r="AL20" s="188" t="str">
        <f t="shared" si="155"/>
        <v/>
      </c>
      <c r="AM20" s="188" t="str">
        <f t="shared" si="155"/>
        <v/>
      </c>
      <c r="AN20" s="188" t="str">
        <f t="shared" si="155"/>
        <v/>
      </c>
      <c r="AO20" s="188" t="str">
        <f t="shared" si="155"/>
        <v/>
      </c>
      <c r="AP20" s="188" t="str">
        <f t="shared" si="155"/>
        <v/>
      </c>
      <c r="AQ20" s="188" t="str">
        <f t="shared" si="155"/>
        <v/>
      </c>
      <c r="AR20" s="188" t="str">
        <f t="shared" si="155"/>
        <v/>
      </c>
      <c r="AS20" s="188" t="str">
        <f t="shared" si="155"/>
        <v/>
      </c>
      <c r="AT20" s="188" t="str">
        <f t="shared" si="155"/>
        <v/>
      </c>
      <c r="AU20" s="188" t="str">
        <f t="shared" si="155"/>
        <v/>
      </c>
      <c r="AV20" s="188" t="str">
        <f t="shared" si="155"/>
        <v/>
      </c>
      <c r="AW20" s="188" t="str">
        <f t="shared" si="155"/>
        <v/>
      </c>
      <c r="AX20" s="188" t="str">
        <f t="shared" si="155"/>
        <v/>
      </c>
      <c r="AY20" s="188" t="str">
        <f t="shared" si="155"/>
        <v/>
      </c>
      <c r="AZ20" s="188" t="str">
        <f t="shared" si="155"/>
        <v/>
      </c>
      <c r="BA20" s="188" t="str">
        <f t="shared" si="155"/>
        <v/>
      </c>
      <c r="BB20" s="188" t="str">
        <f t="shared" si="155"/>
        <v/>
      </c>
      <c r="BC20" s="188" t="str">
        <f t="shared" si="155"/>
        <v/>
      </c>
      <c r="BD20" s="188" t="str">
        <f t="shared" si="155"/>
        <v/>
      </c>
      <c r="BE20" s="188" t="str">
        <f t="shared" si="155"/>
        <v/>
      </c>
      <c r="BF20" s="188" t="str">
        <f t="shared" si="155"/>
        <v/>
      </c>
      <c r="BG20" s="188" t="str">
        <f t="shared" si="155"/>
        <v/>
      </c>
      <c r="BH20" s="188" t="str">
        <f t="shared" si="155"/>
        <v/>
      </c>
      <c r="BI20" s="188" t="str">
        <f t="shared" si="155"/>
        <v/>
      </c>
      <c r="BJ20" s="188" t="str">
        <f t="shared" si="155"/>
        <v/>
      </c>
      <c r="BK20" s="188" t="str">
        <f t="shared" si="155"/>
        <v/>
      </c>
      <c r="BL20" s="188" t="str">
        <f t="shared" si="155"/>
        <v/>
      </c>
      <c r="BM20" s="188" t="str">
        <f t="shared" si="155"/>
        <v/>
      </c>
      <c r="BN20" s="188" t="str">
        <f t="shared" si="155"/>
        <v/>
      </c>
      <c r="BO20" s="188" t="str">
        <f t="shared" si="155"/>
        <v/>
      </c>
      <c r="BP20" s="188" t="str">
        <f t="shared" si="155"/>
        <v/>
      </c>
      <c r="BQ20" s="188" t="str">
        <f t="shared" si="155"/>
        <v/>
      </c>
      <c r="BR20" s="188" t="str">
        <f t="shared" si="155"/>
        <v/>
      </c>
      <c r="BS20" s="188" t="str">
        <f t="shared" si="155"/>
        <v/>
      </c>
      <c r="BT20" s="188" t="str">
        <f t="shared" si="155"/>
        <v/>
      </c>
      <c r="BU20" s="188" t="str">
        <f t="shared" si="155"/>
        <v/>
      </c>
      <c r="BV20" s="188" t="str">
        <f t="shared" si="155"/>
        <v/>
      </c>
      <c r="BW20" s="188" t="str">
        <f t="shared" si="155"/>
        <v/>
      </c>
      <c r="BX20" s="188" t="str">
        <f t="shared" si="155"/>
        <v/>
      </c>
      <c r="BY20" s="188" t="str">
        <f t="shared" si="155"/>
        <v/>
      </c>
      <c r="BZ20" s="188" t="str">
        <f t="shared" si="155"/>
        <v/>
      </c>
      <c r="CA20" s="188" t="str">
        <f t="shared" si="155"/>
        <v/>
      </c>
      <c r="CB20" s="188" t="str">
        <f t="shared" si="155"/>
        <v/>
      </c>
      <c r="CC20" s="188" t="str">
        <f t="shared" si="155"/>
        <v/>
      </c>
      <c r="CD20" s="188" t="str">
        <f t="shared" si="155"/>
        <v/>
      </c>
      <c r="CE20" s="188" t="str">
        <f t="shared" si="155"/>
        <v/>
      </c>
      <c r="CF20" s="188" t="str">
        <f t="shared" si="155"/>
        <v/>
      </c>
      <c r="CG20" s="188" t="str">
        <f t="shared" si="155"/>
        <v/>
      </c>
      <c r="CH20" s="188" t="str">
        <f t="shared" si="155"/>
        <v/>
      </c>
      <c r="CI20" s="188" t="str">
        <f t="shared" si="155"/>
        <v/>
      </c>
      <c r="CJ20" s="188" t="str">
        <f t="shared" si="155"/>
        <v/>
      </c>
      <c r="CK20" s="188" t="str">
        <f t="shared" si="155"/>
        <v/>
      </c>
      <c r="CL20" s="188" t="str">
        <f t="shared" si="155"/>
        <v/>
      </c>
      <c r="CM20" s="188" t="str">
        <f t="shared" si="155"/>
        <v/>
      </c>
      <c r="CN20" s="188" t="str">
        <f t="shared" si="155"/>
        <v/>
      </c>
      <c r="CO20" s="188" t="str">
        <f t="shared" si="155"/>
        <v/>
      </c>
      <c r="CP20" s="188" t="str">
        <f t="shared" si="155"/>
        <v/>
      </c>
      <c r="CQ20" s="188" t="str">
        <f t="shared" si="155"/>
        <v/>
      </c>
      <c r="CR20" s="188" t="str">
        <f t="shared" si="155"/>
        <v/>
      </c>
      <c r="CS20" s="188" t="str">
        <f t="shared" si="155"/>
        <v/>
      </c>
      <c r="CT20" s="188" t="str">
        <f t="shared" si="155"/>
        <v/>
      </c>
      <c r="CU20" s="188" t="str">
        <f t="shared" si="155"/>
        <v/>
      </c>
      <c r="CV20" s="188" t="str">
        <f t="shared" ref="CV20:ED20" si="156">IF(ISNONTEXT($AH20),CU20+$AH20,"")</f>
        <v/>
      </c>
      <c r="CW20" s="188" t="str">
        <f t="shared" si="156"/>
        <v/>
      </c>
      <c r="CX20" s="188" t="str">
        <f t="shared" si="156"/>
        <v/>
      </c>
      <c r="CY20" s="188" t="str">
        <f t="shared" si="156"/>
        <v/>
      </c>
      <c r="CZ20" s="188" t="str">
        <f t="shared" si="156"/>
        <v/>
      </c>
      <c r="DA20" s="188" t="str">
        <f t="shared" si="156"/>
        <v/>
      </c>
      <c r="DB20" s="188" t="str">
        <f t="shared" si="156"/>
        <v/>
      </c>
      <c r="DC20" s="188" t="str">
        <f t="shared" si="156"/>
        <v/>
      </c>
      <c r="DD20" s="188" t="str">
        <f t="shared" si="156"/>
        <v/>
      </c>
      <c r="DE20" s="188" t="str">
        <f t="shared" si="156"/>
        <v/>
      </c>
      <c r="DF20" s="188" t="str">
        <f t="shared" si="156"/>
        <v/>
      </c>
      <c r="DG20" s="188" t="str">
        <f t="shared" si="156"/>
        <v/>
      </c>
      <c r="DH20" s="188" t="str">
        <f t="shared" si="156"/>
        <v/>
      </c>
      <c r="DI20" s="188" t="str">
        <f t="shared" si="156"/>
        <v/>
      </c>
      <c r="DJ20" s="188" t="str">
        <f t="shared" si="156"/>
        <v/>
      </c>
      <c r="DK20" s="188" t="str">
        <f t="shared" si="156"/>
        <v/>
      </c>
      <c r="DL20" s="188" t="str">
        <f t="shared" si="156"/>
        <v/>
      </c>
      <c r="DM20" s="188" t="str">
        <f t="shared" si="156"/>
        <v/>
      </c>
      <c r="DN20" s="188" t="str">
        <f t="shared" si="156"/>
        <v/>
      </c>
      <c r="DO20" s="188" t="str">
        <f t="shared" si="156"/>
        <v/>
      </c>
      <c r="DP20" s="188" t="str">
        <f t="shared" si="156"/>
        <v/>
      </c>
      <c r="DQ20" s="188" t="str">
        <f t="shared" si="156"/>
        <v/>
      </c>
      <c r="DR20" s="188" t="str">
        <f t="shared" si="156"/>
        <v/>
      </c>
      <c r="DS20" s="188" t="str">
        <f t="shared" si="156"/>
        <v/>
      </c>
      <c r="DT20" s="188" t="str">
        <f t="shared" si="156"/>
        <v/>
      </c>
      <c r="DU20" s="188" t="str">
        <f t="shared" si="156"/>
        <v/>
      </c>
      <c r="DV20" s="188" t="str">
        <f t="shared" si="156"/>
        <v/>
      </c>
      <c r="DW20" s="188" t="str">
        <f t="shared" si="156"/>
        <v/>
      </c>
      <c r="DX20" s="188" t="str">
        <f t="shared" si="156"/>
        <v/>
      </c>
      <c r="DY20" s="188" t="str">
        <f t="shared" si="156"/>
        <v/>
      </c>
      <c r="DZ20" s="188" t="str">
        <f t="shared" si="156"/>
        <v/>
      </c>
      <c r="EA20" s="188" t="str">
        <f t="shared" si="156"/>
        <v/>
      </c>
      <c r="EB20" s="188" t="str">
        <f t="shared" si="156"/>
        <v/>
      </c>
      <c r="EC20" s="188" t="str">
        <f t="shared" si="156"/>
        <v/>
      </c>
      <c r="ED20" s="188" t="str">
        <f t="shared" si="156"/>
        <v/>
      </c>
      <c r="EE20" s="204" t="str">
        <f t="shared" si="25"/>
        <v/>
      </c>
      <c r="EF20" s="205" t="e">
        <f t="shared" si="26"/>
        <v>#N/A</v>
      </c>
      <c r="EG20" s="205" t="e">
        <f t="shared" si="27"/>
        <v>#N/A</v>
      </c>
      <c r="EH20" s="205" t="e">
        <f t="shared" si="28"/>
        <v>#N/A</v>
      </c>
      <c r="EI20" s="205" t="e">
        <f t="shared" si="29"/>
        <v>#N/A</v>
      </c>
      <c r="EJ20" s="205" t="e">
        <f t="shared" si="30"/>
        <v>#N/A</v>
      </c>
      <c r="EK20" s="205" t="e">
        <f t="shared" si="31"/>
        <v>#N/A</v>
      </c>
      <c r="EL20" s="205" t="e">
        <f t="shared" si="32"/>
        <v>#N/A</v>
      </c>
      <c r="EM20" s="205" t="e">
        <f t="shared" si="33"/>
        <v>#N/A</v>
      </c>
      <c r="EN20" s="205" t="e">
        <f t="shared" si="34"/>
        <v>#N/A</v>
      </c>
      <c r="EO20" s="205" t="e">
        <f t="shared" si="35"/>
        <v>#N/A</v>
      </c>
      <c r="EP20" s="205" t="e">
        <f t="shared" si="36"/>
        <v>#N/A</v>
      </c>
      <c r="EQ20" s="205" t="e">
        <f t="shared" si="37"/>
        <v>#N/A</v>
      </c>
      <c r="ER20" s="205" t="e">
        <f t="shared" si="38"/>
        <v>#N/A</v>
      </c>
      <c r="ES20" s="205" t="e">
        <f t="shared" si="39"/>
        <v>#N/A</v>
      </c>
      <c r="ET20" s="205" t="e">
        <f t="shared" si="40"/>
        <v>#N/A</v>
      </c>
      <c r="EU20" s="205" t="e">
        <f t="shared" si="41"/>
        <v>#N/A</v>
      </c>
      <c r="EV20" s="205" t="e">
        <f t="shared" si="42"/>
        <v>#N/A</v>
      </c>
      <c r="EW20" s="205" t="e">
        <f t="shared" si="43"/>
        <v>#N/A</v>
      </c>
      <c r="EX20" s="205" t="e">
        <f t="shared" si="44"/>
        <v>#N/A</v>
      </c>
      <c r="EY20" s="205" t="e">
        <f t="shared" si="45"/>
        <v>#N/A</v>
      </c>
      <c r="EZ20" s="205" t="e">
        <f t="shared" si="46"/>
        <v>#N/A</v>
      </c>
      <c r="FA20" s="205" t="e">
        <f t="shared" si="47"/>
        <v>#N/A</v>
      </c>
      <c r="FB20" s="205" t="e">
        <f t="shared" si="48"/>
        <v>#N/A</v>
      </c>
      <c r="FC20" s="205" t="e">
        <f t="shared" si="49"/>
        <v>#N/A</v>
      </c>
      <c r="FD20" s="205" t="e">
        <f t="shared" si="50"/>
        <v>#N/A</v>
      </c>
      <c r="FE20" s="205" t="e">
        <f t="shared" si="51"/>
        <v>#N/A</v>
      </c>
      <c r="FF20" s="205" t="e">
        <f t="shared" si="52"/>
        <v>#N/A</v>
      </c>
      <c r="FG20" s="205" t="e">
        <f t="shared" si="53"/>
        <v>#N/A</v>
      </c>
      <c r="FH20" s="205" t="e">
        <f t="shared" si="54"/>
        <v>#N/A</v>
      </c>
      <c r="FI20" s="205" t="e">
        <f t="shared" si="55"/>
        <v>#N/A</v>
      </c>
      <c r="FJ20" s="205" t="e">
        <f t="shared" si="56"/>
        <v>#N/A</v>
      </c>
      <c r="FK20" s="205" t="e">
        <f t="shared" si="57"/>
        <v>#N/A</v>
      </c>
      <c r="FL20" s="205" t="e">
        <f t="shared" si="58"/>
        <v>#N/A</v>
      </c>
      <c r="FM20" s="205" t="e">
        <f t="shared" si="59"/>
        <v>#N/A</v>
      </c>
      <c r="FN20" s="205" t="e">
        <f t="shared" si="60"/>
        <v>#N/A</v>
      </c>
      <c r="FO20" s="205" t="e">
        <f t="shared" si="61"/>
        <v>#N/A</v>
      </c>
      <c r="FP20" s="205" t="e">
        <f t="shared" si="62"/>
        <v>#N/A</v>
      </c>
      <c r="FQ20" s="205" t="e">
        <f t="shared" si="63"/>
        <v>#N/A</v>
      </c>
      <c r="FR20" s="205" t="e">
        <f t="shared" si="64"/>
        <v>#N/A</v>
      </c>
      <c r="FS20" s="205" t="e">
        <f t="shared" si="65"/>
        <v>#N/A</v>
      </c>
      <c r="FT20" s="205" t="e">
        <f t="shared" si="66"/>
        <v>#N/A</v>
      </c>
      <c r="FU20" s="205" t="e">
        <f t="shared" si="67"/>
        <v>#N/A</v>
      </c>
      <c r="FV20" s="205" t="e">
        <f t="shared" si="68"/>
        <v>#N/A</v>
      </c>
      <c r="FW20" s="205" t="e">
        <f t="shared" si="69"/>
        <v>#N/A</v>
      </c>
      <c r="FX20" s="205" t="e">
        <f t="shared" si="70"/>
        <v>#N/A</v>
      </c>
      <c r="FY20" s="205" t="e">
        <f t="shared" si="71"/>
        <v>#N/A</v>
      </c>
      <c r="FZ20" s="205" t="e">
        <f t="shared" si="72"/>
        <v>#N/A</v>
      </c>
      <c r="GA20" s="205" t="e">
        <f t="shared" si="73"/>
        <v>#N/A</v>
      </c>
      <c r="GB20" s="205" t="e">
        <f t="shared" si="74"/>
        <v>#N/A</v>
      </c>
      <c r="GC20" s="205" t="e">
        <f t="shared" si="75"/>
        <v>#N/A</v>
      </c>
      <c r="GD20" s="205" t="e">
        <f t="shared" si="76"/>
        <v>#N/A</v>
      </c>
      <c r="GE20" s="205" t="e">
        <f t="shared" si="77"/>
        <v>#N/A</v>
      </c>
      <c r="GF20" s="205" t="e">
        <f t="shared" si="78"/>
        <v>#N/A</v>
      </c>
      <c r="GG20" s="205" t="e">
        <f t="shared" si="79"/>
        <v>#N/A</v>
      </c>
      <c r="GH20" s="205" t="e">
        <f t="shared" si="80"/>
        <v>#N/A</v>
      </c>
      <c r="GI20" s="205" t="e">
        <f t="shared" si="81"/>
        <v>#N/A</v>
      </c>
      <c r="GJ20" s="205" t="e">
        <f t="shared" si="82"/>
        <v>#N/A</v>
      </c>
      <c r="GK20" s="205" t="e">
        <f t="shared" si="83"/>
        <v>#N/A</v>
      </c>
      <c r="GL20" s="205" t="e">
        <f t="shared" si="84"/>
        <v>#N/A</v>
      </c>
      <c r="GM20" s="205" t="e">
        <f t="shared" si="85"/>
        <v>#N/A</v>
      </c>
      <c r="GN20" s="205" t="e">
        <f t="shared" si="86"/>
        <v>#N/A</v>
      </c>
      <c r="GO20" s="205" t="e">
        <f t="shared" si="87"/>
        <v>#N/A</v>
      </c>
      <c r="GP20" s="205" t="e">
        <f t="shared" si="88"/>
        <v>#N/A</v>
      </c>
      <c r="GQ20" s="205" t="e">
        <f t="shared" si="89"/>
        <v>#N/A</v>
      </c>
      <c r="GR20" s="205" t="e">
        <f t="shared" si="90"/>
        <v>#N/A</v>
      </c>
      <c r="GS20" s="205" t="e">
        <f t="shared" si="91"/>
        <v>#N/A</v>
      </c>
      <c r="GT20" s="205" t="e">
        <f t="shared" si="92"/>
        <v>#N/A</v>
      </c>
      <c r="GU20" s="205" t="e">
        <f t="shared" si="93"/>
        <v>#N/A</v>
      </c>
      <c r="GV20" s="205" t="e">
        <f t="shared" si="94"/>
        <v>#N/A</v>
      </c>
      <c r="GW20" s="205" t="e">
        <f t="shared" si="95"/>
        <v>#N/A</v>
      </c>
      <c r="GX20" s="205" t="e">
        <f t="shared" si="96"/>
        <v>#N/A</v>
      </c>
      <c r="GY20" s="205" t="e">
        <f t="shared" si="97"/>
        <v>#N/A</v>
      </c>
      <c r="GZ20" s="205" t="e">
        <f t="shared" si="98"/>
        <v>#N/A</v>
      </c>
      <c r="HA20" s="205" t="e">
        <f t="shared" si="99"/>
        <v>#N/A</v>
      </c>
      <c r="HB20" s="205" t="e">
        <f t="shared" si="100"/>
        <v>#N/A</v>
      </c>
      <c r="HC20" s="205" t="e">
        <f t="shared" si="101"/>
        <v>#N/A</v>
      </c>
      <c r="HD20" s="205" t="e">
        <f t="shared" si="102"/>
        <v>#N/A</v>
      </c>
      <c r="HE20" s="205" t="e">
        <f t="shared" si="103"/>
        <v>#N/A</v>
      </c>
      <c r="HF20" s="205" t="e">
        <f t="shared" si="104"/>
        <v>#N/A</v>
      </c>
      <c r="HG20" s="205" t="e">
        <f t="shared" si="105"/>
        <v>#N/A</v>
      </c>
      <c r="HH20" s="205" t="e">
        <f t="shared" si="106"/>
        <v>#N/A</v>
      </c>
      <c r="HI20" s="205" t="e">
        <f t="shared" si="107"/>
        <v>#N/A</v>
      </c>
      <c r="HJ20" s="205" t="e">
        <f t="shared" si="108"/>
        <v>#N/A</v>
      </c>
      <c r="HK20" s="205" t="e">
        <f t="shared" si="109"/>
        <v>#N/A</v>
      </c>
      <c r="HL20" s="205" t="e">
        <f t="shared" si="110"/>
        <v>#N/A</v>
      </c>
      <c r="HM20" s="205" t="e">
        <f t="shared" si="111"/>
        <v>#N/A</v>
      </c>
      <c r="HN20" s="205" t="e">
        <f t="shared" si="112"/>
        <v>#N/A</v>
      </c>
      <c r="HO20" s="205" t="e">
        <f t="shared" si="113"/>
        <v>#N/A</v>
      </c>
      <c r="HP20" s="205" t="e">
        <f t="shared" si="114"/>
        <v>#N/A</v>
      </c>
      <c r="HQ20" s="205" t="e">
        <f t="shared" si="115"/>
        <v>#N/A</v>
      </c>
      <c r="HR20" s="205" t="e">
        <f t="shared" si="116"/>
        <v>#N/A</v>
      </c>
      <c r="HS20" s="205" t="e">
        <f t="shared" si="117"/>
        <v>#N/A</v>
      </c>
      <c r="HT20" s="205" t="e">
        <f t="shared" si="118"/>
        <v>#N/A</v>
      </c>
      <c r="HU20" s="205" t="e">
        <f t="shared" si="119"/>
        <v>#N/A</v>
      </c>
      <c r="HV20" s="205" t="e">
        <f t="shared" si="120"/>
        <v>#N/A</v>
      </c>
      <c r="HW20" s="205" t="e">
        <f t="shared" si="121"/>
        <v>#N/A</v>
      </c>
      <c r="HX20" s="205" t="e">
        <f t="shared" si="122"/>
        <v>#N/A</v>
      </c>
      <c r="HY20" s="205" t="e">
        <f t="shared" si="123"/>
        <v>#N/A</v>
      </c>
      <c r="HZ20" s="205" t="e">
        <f t="shared" si="124"/>
        <v>#N/A</v>
      </c>
      <c r="IA20" s="205" t="e">
        <f t="shared" si="125"/>
        <v>#N/A</v>
      </c>
      <c r="IB20" s="205" t="e">
        <f t="shared" si="126"/>
        <v>#N/A</v>
      </c>
    </row>
    <row r="21" spans="1:236" hidden="1" x14ac:dyDescent="0.25">
      <c r="A21" s="22">
        <v>18</v>
      </c>
      <c r="B21" s="109" t="str">
        <f t="shared" si="10"/>
        <v/>
      </c>
      <c r="C21" s="123"/>
      <c r="D21" s="109" t="str">
        <f t="shared" si="11"/>
        <v/>
      </c>
      <c r="E21" s="118" t="str">
        <f t="shared" si="12"/>
        <v/>
      </c>
      <c r="F21" s="23" t="str">
        <f t="shared" si="13"/>
        <v/>
      </c>
      <c r="G21" s="24" t="str">
        <f t="shared" si="14"/>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15"/>
        <v/>
      </c>
      <c r="K21" s="26"/>
      <c r="L21" s="24" t="str">
        <f>IF(OR(F21="",K21=""),"",MATCH(K21,Confidence!$A$3:$A$12,0))</f>
        <v/>
      </c>
      <c r="M21" s="27" t="str">
        <f t="shared" si="16"/>
        <v/>
      </c>
      <c r="N21" s="27" t="str">
        <f t="shared" si="17"/>
        <v/>
      </c>
      <c r="O21" s="24"/>
      <c r="P21" s="110" t="str">
        <f t="shared" si="18"/>
        <v/>
      </c>
      <c r="Q21" s="110" t="str">
        <f t="shared" si="19"/>
        <v/>
      </c>
      <c r="R21" s="39" t="str">
        <f t="shared" si="20"/>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21"/>
        <v/>
      </c>
      <c r="AI21" s="204" t="str">
        <f t="shared" si="22"/>
        <v/>
      </c>
      <c r="AJ21" s="188" t="str">
        <f t="shared" ref="AJ21:CU21" si="157">IF(ISNONTEXT($AH21),AI21+$AH21,"")</f>
        <v/>
      </c>
      <c r="AK21" s="188" t="str">
        <f t="shared" si="157"/>
        <v/>
      </c>
      <c r="AL21" s="188" t="str">
        <f t="shared" si="157"/>
        <v/>
      </c>
      <c r="AM21" s="188" t="str">
        <f t="shared" si="157"/>
        <v/>
      </c>
      <c r="AN21" s="188" t="str">
        <f t="shared" si="157"/>
        <v/>
      </c>
      <c r="AO21" s="188" t="str">
        <f t="shared" si="157"/>
        <v/>
      </c>
      <c r="AP21" s="188" t="str">
        <f t="shared" si="157"/>
        <v/>
      </c>
      <c r="AQ21" s="188" t="str">
        <f t="shared" si="157"/>
        <v/>
      </c>
      <c r="AR21" s="188" t="str">
        <f t="shared" si="157"/>
        <v/>
      </c>
      <c r="AS21" s="188" t="str">
        <f t="shared" si="157"/>
        <v/>
      </c>
      <c r="AT21" s="188" t="str">
        <f t="shared" si="157"/>
        <v/>
      </c>
      <c r="AU21" s="188" t="str">
        <f t="shared" si="157"/>
        <v/>
      </c>
      <c r="AV21" s="188" t="str">
        <f t="shared" si="157"/>
        <v/>
      </c>
      <c r="AW21" s="188" t="str">
        <f t="shared" si="157"/>
        <v/>
      </c>
      <c r="AX21" s="188" t="str">
        <f t="shared" si="157"/>
        <v/>
      </c>
      <c r="AY21" s="188" t="str">
        <f t="shared" si="157"/>
        <v/>
      </c>
      <c r="AZ21" s="188" t="str">
        <f t="shared" si="157"/>
        <v/>
      </c>
      <c r="BA21" s="188" t="str">
        <f t="shared" si="157"/>
        <v/>
      </c>
      <c r="BB21" s="188" t="str">
        <f t="shared" si="157"/>
        <v/>
      </c>
      <c r="BC21" s="188" t="str">
        <f t="shared" si="157"/>
        <v/>
      </c>
      <c r="BD21" s="188" t="str">
        <f t="shared" si="157"/>
        <v/>
      </c>
      <c r="BE21" s="188" t="str">
        <f t="shared" si="157"/>
        <v/>
      </c>
      <c r="BF21" s="188" t="str">
        <f t="shared" si="157"/>
        <v/>
      </c>
      <c r="BG21" s="188" t="str">
        <f t="shared" si="157"/>
        <v/>
      </c>
      <c r="BH21" s="188" t="str">
        <f t="shared" si="157"/>
        <v/>
      </c>
      <c r="BI21" s="188" t="str">
        <f t="shared" si="157"/>
        <v/>
      </c>
      <c r="BJ21" s="188" t="str">
        <f t="shared" si="157"/>
        <v/>
      </c>
      <c r="BK21" s="188" t="str">
        <f t="shared" si="157"/>
        <v/>
      </c>
      <c r="BL21" s="188" t="str">
        <f t="shared" si="157"/>
        <v/>
      </c>
      <c r="BM21" s="188" t="str">
        <f t="shared" si="157"/>
        <v/>
      </c>
      <c r="BN21" s="188" t="str">
        <f t="shared" si="157"/>
        <v/>
      </c>
      <c r="BO21" s="188" t="str">
        <f t="shared" si="157"/>
        <v/>
      </c>
      <c r="BP21" s="188" t="str">
        <f t="shared" si="157"/>
        <v/>
      </c>
      <c r="BQ21" s="188" t="str">
        <f t="shared" si="157"/>
        <v/>
      </c>
      <c r="BR21" s="188" t="str">
        <f t="shared" si="157"/>
        <v/>
      </c>
      <c r="BS21" s="188" t="str">
        <f t="shared" si="157"/>
        <v/>
      </c>
      <c r="BT21" s="188" t="str">
        <f t="shared" si="157"/>
        <v/>
      </c>
      <c r="BU21" s="188" t="str">
        <f t="shared" si="157"/>
        <v/>
      </c>
      <c r="BV21" s="188" t="str">
        <f t="shared" si="157"/>
        <v/>
      </c>
      <c r="BW21" s="188" t="str">
        <f t="shared" si="157"/>
        <v/>
      </c>
      <c r="BX21" s="188" t="str">
        <f t="shared" si="157"/>
        <v/>
      </c>
      <c r="BY21" s="188" t="str">
        <f t="shared" si="157"/>
        <v/>
      </c>
      <c r="BZ21" s="188" t="str">
        <f t="shared" si="157"/>
        <v/>
      </c>
      <c r="CA21" s="188" t="str">
        <f t="shared" si="157"/>
        <v/>
      </c>
      <c r="CB21" s="188" t="str">
        <f t="shared" si="157"/>
        <v/>
      </c>
      <c r="CC21" s="188" t="str">
        <f t="shared" si="157"/>
        <v/>
      </c>
      <c r="CD21" s="188" t="str">
        <f t="shared" si="157"/>
        <v/>
      </c>
      <c r="CE21" s="188" t="str">
        <f t="shared" si="157"/>
        <v/>
      </c>
      <c r="CF21" s="188" t="str">
        <f t="shared" si="157"/>
        <v/>
      </c>
      <c r="CG21" s="188" t="str">
        <f t="shared" si="157"/>
        <v/>
      </c>
      <c r="CH21" s="188" t="str">
        <f t="shared" si="157"/>
        <v/>
      </c>
      <c r="CI21" s="188" t="str">
        <f t="shared" si="157"/>
        <v/>
      </c>
      <c r="CJ21" s="188" t="str">
        <f t="shared" si="157"/>
        <v/>
      </c>
      <c r="CK21" s="188" t="str">
        <f t="shared" si="157"/>
        <v/>
      </c>
      <c r="CL21" s="188" t="str">
        <f t="shared" si="157"/>
        <v/>
      </c>
      <c r="CM21" s="188" t="str">
        <f t="shared" si="157"/>
        <v/>
      </c>
      <c r="CN21" s="188" t="str">
        <f t="shared" si="157"/>
        <v/>
      </c>
      <c r="CO21" s="188" t="str">
        <f t="shared" si="157"/>
        <v/>
      </c>
      <c r="CP21" s="188" t="str">
        <f t="shared" si="157"/>
        <v/>
      </c>
      <c r="CQ21" s="188" t="str">
        <f t="shared" si="157"/>
        <v/>
      </c>
      <c r="CR21" s="188" t="str">
        <f t="shared" si="157"/>
        <v/>
      </c>
      <c r="CS21" s="188" t="str">
        <f t="shared" si="157"/>
        <v/>
      </c>
      <c r="CT21" s="188" t="str">
        <f t="shared" si="157"/>
        <v/>
      </c>
      <c r="CU21" s="188" t="str">
        <f t="shared" si="157"/>
        <v/>
      </c>
      <c r="CV21" s="188" t="str">
        <f t="shared" ref="CV21:ED21" si="158">IF(ISNONTEXT($AH21),CU21+$AH21,"")</f>
        <v/>
      </c>
      <c r="CW21" s="188" t="str">
        <f t="shared" si="158"/>
        <v/>
      </c>
      <c r="CX21" s="188" t="str">
        <f t="shared" si="158"/>
        <v/>
      </c>
      <c r="CY21" s="188" t="str">
        <f t="shared" si="158"/>
        <v/>
      </c>
      <c r="CZ21" s="188" t="str">
        <f t="shared" si="158"/>
        <v/>
      </c>
      <c r="DA21" s="188" t="str">
        <f t="shared" si="158"/>
        <v/>
      </c>
      <c r="DB21" s="188" t="str">
        <f t="shared" si="158"/>
        <v/>
      </c>
      <c r="DC21" s="188" t="str">
        <f t="shared" si="158"/>
        <v/>
      </c>
      <c r="DD21" s="188" t="str">
        <f t="shared" si="158"/>
        <v/>
      </c>
      <c r="DE21" s="188" t="str">
        <f t="shared" si="158"/>
        <v/>
      </c>
      <c r="DF21" s="188" t="str">
        <f t="shared" si="158"/>
        <v/>
      </c>
      <c r="DG21" s="188" t="str">
        <f t="shared" si="158"/>
        <v/>
      </c>
      <c r="DH21" s="188" t="str">
        <f t="shared" si="158"/>
        <v/>
      </c>
      <c r="DI21" s="188" t="str">
        <f t="shared" si="158"/>
        <v/>
      </c>
      <c r="DJ21" s="188" t="str">
        <f t="shared" si="158"/>
        <v/>
      </c>
      <c r="DK21" s="188" t="str">
        <f t="shared" si="158"/>
        <v/>
      </c>
      <c r="DL21" s="188" t="str">
        <f t="shared" si="158"/>
        <v/>
      </c>
      <c r="DM21" s="188" t="str">
        <f t="shared" si="158"/>
        <v/>
      </c>
      <c r="DN21" s="188" t="str">
        <f t="shared" si="158"/>
        <v/>
      </c>
      <c r="DO21" s="188" t="str">
        <f t="shared" si="158"/>
        <v/>
      </c>
      <c r="DP21" s="188" t="str">
        <f t="shared" si="158"/>
        <v/>
      </c>
      <c r="DQ21" s="188" t="str">
        <f t="shared" si="158"/>
        <v/>
      </c>
      <c r="DR21" s="188" t="str">
        <f t="shared" si="158"/>
        <v/>
      </c>
      <c r="DS21" s="188" t="str">
        <f t="shared" si="158"/>
        <v/>
      </c>
      <c r="DT21" s="188" t="str">
        <f t="shared" si="158"/>
        <v/>
      </c>
      <c r="DU21" s="188" t="str">
        <f t="shared" si="158"/>
        <v/>
      </c>
      <c r="DV21" s="188" t="str">
        <f t="shared" si="158"/>
        <v/>
      </c>
      <c r="DW21" s="188" t="str">
        <f t="shared" si="158"/>
        <v/>
      </c>
      <c r="DX21" s="188" t="str">
        <f t="shared" si="158"/>
        <v/>
      </c>
      <c r="DY21" s="188" t="str">
        <f t="shared" si="158"/>
        <v/>
      </c>
      <c r="DZ21" s="188" t="str">
        <f t="shared" si="158"/>
        <v/>
      </c>
      <c r="EA21" s="188" t="str">
        <f t="shared" si="158"/>
        <v/>
      </c>
      <c r="EB21" s="188" t="str">
        <f t="shared" si="158"/>
        <v/>
      </c>
      <c r="EC21" s="188" t="str">
        <f t="shared" si="158"/>
        <v/>
      </c>
      <c r="ED21" s="188" t="str">
        <f t="shared" si="158"/>
        <v/>
      </c>
      <c r="EE21" s="204" t="str">
        <f t="shared" si="25"/>
        <v/>
      </c>
      <c r="EF21" s="205" t="e">
        <f t="shared" si="26"/>
        <v>#N/A</v>
      </c>
      <c r="EG21" s="205" t="e">
        <f t="shared" si="27"/>
        <v>#N/A</v>
      </c>
      <c r="EH21" s="205" t="e">
        <f t="shared" si="28"/>
        <v>#N/A</v>
      </c>
      <c r="EI21" s="205" t="e">
        <f t="shared" si="29"/>
        <v>#N/A</v>
      </c>
      <c r="EJ21" s="205" t="e">
        <f t="shared" si="30"/>
        <v>#N/A</v>
      </c>
      <c r="EK21" s="205" t="e">
        <f t="shared" si="31"/>
        <v>#N/A</v>
      </c>
      <c r="EL21" s="205" t="e">
        <f t="shared" si="32"/>
        <v>#N/A</v>
      </c>
      <c r="EM21" s="205" t="e">
        <f t="shared" si="33"/>
        <v>#N/A</v>
      </c>
      <c r="EN21" s="205" t="e">
        <f t="shared" si="34"/>
        <v>#N/A</v>
      </c>
      <c r="EO21" s="205" t="e">
        <f t="shared" si="35"/>
        <v>#N/A</v>
      </c>
      <c r="EP21" s="205" t="e">
        <f t="shared" si="36"/>
        <v>#N/A</v>
      </c>
      <c r="EQ21" s="205" t="e">
        <f t="shared" si="37"/>
        <v>#N/A</v>
      </c>
      <c r="ER21" s="205" t="e">
        <f t="shared" si="38"/>
        <v>#N/A</v>
      </c>
      <c r="ES21" s="205" t="e">
        <f t="shared" si="39"/>
        <v>#N/A</v>
      </c>
      <c r="ET21" s="205" t="e">
        <f t="shared" si="40"/>
        <v>#N/A</v>
      </c>
      <c r="EU21" s="205" t="e">
        <f t="shared" si="41"/>
        <v>#N/A</v>
      </c>
      <c r="EV21" s="205" t="e">
        <f t="shared" si="42"/>
        <v>#N/A</v>
      </c>
      <c r="EW21" s="205" t="e">
        <f t="shared" si="43"/>
        <v>#N/A</v>
      </c>
      <c r="EX21" s="205" t="e">
        <f t="shared" si="44"/>
        <v>#N/A</v>
      </c>
      <c r="EY21" s="205" t="e">
        <f t="shared" si="45"/>
        <v>#N/A</v>
      </c>
      <c r="EZ21" s="205" t="e">
        <f t="shared" si="46"/>
        <v>#N/A</v>
      </c>
      <c r="FA21" s="205" t="e">
        <f t="shared" si="47"/>
        <v>#N/A</v>
      </c>
      <c r="FB21" s="205" t="e">
        <f t="shared" si="48"/>
        <v>#N/A</v>
      </c>
      <c r="FC21" s="205" t="e">
        <f t="shared" si="49"/>
        <v>#N/A</v>
      </c>
      <c r="FD21" s="205" t="e">
        <f t="shared" si="50"/>
        <v>#N/A</v>
      </c>
      <c r="FE21" s="205" t="e">
        <f t="shared" si="51"/>
        <v>#N/A</v>
      </c>
      <c r="FF21" s="205" t="e">
        <f t="shared" si="52"/>
        <v>#N/A</v>
      </c>
      <c r="FG21" s="205" t="e">
        <f t="shared" si="53"/>
        <v>#N/A</v>
      </c>
      <c r="FH21" s="205" t="e">
        <f t="shared" si="54"/>
        <v>#N/A</v>
      </c>
      <c r="FI21" s="205" t="e">
        <f t="shared" si="55"/>
        <v>#N/A</v>
      </c>
      <c r="FJ21" s="205" t="e">
        <f t="shared" si="56"/>
        <v>#N/A</v>
      </c>
      <c r="FK21" s="205" t="e">
        <f t="shared" si="57"/>
        <v>#N/A</v>
      </c>
      <c r="FL21" s="205" t="e">
        <f t="shared" si="58"/>
        <v>#N/A</v>
      </c>
      <c r="FM21" s="205" t="e">
        <f t="shared" si="59"/>
        <v>#N/A</v>
      </c>
      <c r="FN21" s="205" t="e">
        <f t="shared" si="60"/>
        <v>#N/A</v>
      </c>
      <c r="FO21" s="205" t="e">
        <f t="shared" si="61"/>
        <v>#N/A</v>
      </c>
      <c r="FP21" s="205" t="e">
        <f t="shared" si="62"/>
        <v>#N/A</v>
      </c>
      <c r="FQ21" s="205" t="e">
        <f t="shared" si="63"/>
        <v>#N/A</v>
      </c>
      <c r="FR21" s="205" t="e">
        <f t="shared" si="64"/>
        <v>#N/A</v>
      </c>
      <c r="FS21" s="205" t="e">
        <f t="shared" si="65"/>
        <v>#N/A</v>
      </c>
      <c r="FT21" s="205" t="e">
        <f t="shared" si="66"/>
        <v>#N/A</v>
      </c>
      <c r="FU21" s="205" t="e">
        <f t="shared" si="67"/>
        <v>#N/A</v>
      </c>
      <c r="FV21" s="205" t="e">
        <f t="shared" si="68"/>
        <v>#N/A</v>
      </c>
      <c r="FW21" s="205" t="e">
        <f t="shared" si="69"/>
        <v>#N/A</v>
      </c>
      <c r="FX21" s="205" t="e">
        <f t="shared" si="70"/>
        <v>#N/A</v>
      </c>
      <c r="FY21" s="205" t="e">
        <f t="shared" si="71"/>
        <v>#N/A</v>
      </c>
      <c r="FZ21" s="205" t="e">
        <f t="shared" si="72"/>
        <v>#N/A</v>
      </c>
      <c r="GA21" s="205" t="e">
        <f t="shared" si="73"/>
        <v>#N/A</v>
      </c>
      <c r="GB21" s="205" t="e">
        <f t="shared" si="74"/>
        <v>#N/A</v>
      </c>
      <c r="GC21" s="205" t="e">
        <f t="shared" si="75"/>
        <v>#N/A</v>
      </c>
      <c r="GD21" s="205" t="e">
        <f t="shared" si="76"/>
        <v>#N/A</v>
      </c>
      <c r="GE21" s="205" t="e">
        <f t="shared" si="77"/>
        <v>#N/A</v>
      </c>
      <c r="GF21" s="205" t="e">
        <f t="shared" si="78"/>
        <v>#N/A</v>
      </c>
      <c r="GG21" s="205" t="e">
        <f t="shared" si="79"/>
        <v>#N/A</v>
      </c>
      <c r="GH21" s="205" t="e">
        <f t="shared" si="80"/>
        <v>#N/A</v>
      </c>
      <c r="GI21" s="205" t="e">
        <f t="shared" si="81"/>
        <v>#N/A</v>
      </c>
      <c r="GJ21" s="205" t="e">
        <f t="shared" si="82"/>
        <v>#N/A</v>
      </c>
      <c r="GK21" s="205" t="e">
        <f t="shared" si="83"/>
        <v>#N/A</v>
      </c>
      <c r="GL21" s="205" t="e">
        <f t="shared" si="84"/>
        <v>#N/A</v>
      </c>
      <c r="GM21" s="205" t="e">
        <f t="shared" si="85"/>
        <v>#N/A</v>
      </c>
      <c r="GN21" s="205" t="e">
        <f t="shared" si="86"/>
        <v>#N/A</v>
      </c>
      <c r="GO21" s="205" t="e">
        <f t="shared" si="87"/>
        <v>#N/A</v>
      </c>
      <c r="GP21" s="205" t="e">
        <f t="shared" si="88"/>
        <v>#N/A</v>
      </c>
      <c r="GQ21" s="205" t="e">
        <f t="shared" si="89"/>
        <v>#N/A</v>
      </c>
      <c r="GR21" s="205" t="e">
        <f t="shared" si="90"/>
        <v>#N/A</v>
      </c>
      <c r="GS21" s="205" t="e">
        <f t="shared" si="91"/>
        <v>#N/A</v>
      </c>
      <c r="GT21" s="205" t="e">
        <f t="shared" si="92"/>
        <v>#N/A</v>
      </c>
      <c r="GU21" s="205" t="e">
        <f t="shared" si="93"/>
        <v>#N/A</v>
      </c>
      <c r="GV21" s="205" t="e">
        <f t="shared" si="94"/>
        <v>#N/A</v>
      </c>
      <c r="GW21" s="205" t="e">
        <f t="shared" si="95"/>
        <v>#N/A</v>
      </c>
      <c r="GX21" s="205" t="e">
        <f t="shared" si="96"/>
        <v>#N/A</v>
      </c>
      <c r="GY21" s="205" t="e">
        <f t="shared" si="97"/>
        <v>#N/A</v>
      </c>
      <c r="GZ21" s="205" t="e">
        <f t="shared" si="98"/>
        <v>#N/A</v>
      </c>
      <c r="HA21" s="205" t="e">
        <f t="shared" si="99"/>
        <v>#N/A</v>
      </c>
      <c r="HB21" s="205" t="e">
        <f t="shared" si="100"/>
        <v>#N/A</v>
      </c>
      <c r="HC21" s="205" t="e">
        <f t="shared" si="101"/>
        <v>#N/A</v>
      </c>
      <c r="HD21" s="205" t="e">
        <f t="shared" si="102"/>
        <v>#N/A</v>
      </c>
      <c r="HE21" s="205" t="e">
        <f t="shared" si="103"/>
        <v>#N/A</v>
      </c>
      <c r="HF21" s="205" t="e">
        <f t="shared" si="104"/>
        <v>#N/A</v>
      </c>
      <c r="HG21" s="205" t="e">
        <f t="shared" si="105"/>
        <v>#N/A</v>
      </c>
      <c r="HH21" s="205" t="e">
        <f t="shared" si="106"/>
        <v>#N/A</v>
      </c>
      <c r="HI21" s="205" t="e">
        <f t="shared" si="107"/>
        <v>#N/A</v>
      </c>
      <c r="HJ21" s="205" t="e">
        <f t="shared" si="108"/>
        <v>#N/A</v>
      </c>
      <c r="HK21" s="205" t="e">
        <f t="shared" si="109"/>
        <v>#N/A</v>
      </c>
      <c r="HL21" s="205" t="e">
        <f t="shared" si="110"/>
        <v>#N/A</v>
      </c>
      <c r="HM21" s="205" t="e">
        <f t="shared" si="111"/>
        <v>#N/A</v>
      </c>
      <c r="HN21" s="205" t="e">
        <f t="shared" si="112"/>
        <v>#N/A</v>
      </c>
      <c r="HO21" s="205" t="e">
        <f t="shared" si="113"/>
        <v>#N/A</v>
      </c>
      <c r="HP21" s="205" t="e">
        <f t="shared" si="114"/>
        <v>#N/A</v>
      </c>
      <c r="HQ21" s="205" t="e">
        <f t="shared" si="115"/>
        <v>#N/A</v>
      </c>
      <c r="HR21" s="205" t="e">
        <f t="shared" si="116"/>
        <v>#N/A</v>
      </c>
      <c r="HS21" s="205" t="e">
        <f t="shared" si="117"/>
        <v>#N/A</v>
      </c>
      <c r="HT21" s="205" t="e">
        <f t="shared" si="118"/>
        <v>#N/A</v>
      </c>
      <c r="HU21" s="205" t="e">
        <f t="shared" si="119"/>
        <v>#N/A</v>
      </c>
      <c r="HV21" s="205" t="e">
        <f t="shared" si="120"/>
        <v>#N/A</v>
      </c>
      <c r="HW21" s="205" t="e">
        <f t="shared" si="121"/>
        <v>#N/A</v>
      </c>
      <c r="HX21" s="205" t="e">
        <f t="shared" si="122"/>
        <v>#N/A</v>
      </c>
      <c r="HY21" s="205" t="e">
        <f t="shared" si="123"/>
        <v>#N/A</v>
      </c>
      <c r="HZ21" s="205" t="e">
        <f t="shared" si="124"/>
        <v>#N/A</v>
      </c>
      <c r="IA21" s="205" t="e">
        <f t="shared" si="125"/>
        <v>#N/A</v>
      </c>
      <c r="IB21" s="205" t="e">
        <f t="shared" si="126"/>
        <v>#N/A</v>
      </c>
    </row>
    <row r="22" spans="1:236" hidden="1" x14ac:dyDescent="0.25">
      <c r="A22" s="22">
        <v>19</v>
      </c>
      <c r="B22" s="109" t="str">
        <f t="shared" si="10"/>
        <v/>
      </c>
      <c r="C22" s="123"/>
      <c r="D22" s="109" t="str">
        <f t="shared" si="11"/>
        <v/>
      </c>
      <c r="E22" s="118" t="str">
        <f t="shared" si="12"/>
        <v/>
      </c>
      <c r="F22" s="23" t="str">
        <f t="shared" si="13"/>
        <v/>
      </c>
      <c r="G22" s="24" t="str">
        <f t="shared" si="14"/>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15"/>
        <v/>
      </c>
      <c r="K22" s="26"/>
      <c r="L22" s="24" t="str">
        <f>IF(OR(F22="",K22=""),"",MATCH(K22,Confidence!$A$3:$A$12,0))</f>
        <v/>
      </c>
      <c r="M22" s="27" t="str">
        <f t="shared" si="16"/>
        <v/>
      </c>
      <c r="N22" s="27" t="str">
        <f t="shared" si="17"/>
        <v/>
      </c>
      <c r="O22" s="24"/>
      <c r="P22" s="110" t="str">
        <f t="shared" si="18"/>
        <v/>
      </c>
      <c r="Q22" s="110" t="str">
        <f t="shared" si="19"/>
        <v/>
      </c>
      <c r="R22" s="39" t="str">
        <f t="shared" si="20"/>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21"/>
        <v/>
      </c>
      <c r="AI22" s="204" t="str">
        <f t="shared" si="22"/>
        <v/>
      </c>
      <c r="AJ22" s="188" t="str">
        <f t="shared" ref="AJ22:CU22" si="159">IF(ISNONTEXT($AH22),AI22+$AH22,"")</f>
        <v/>
      </c>
      <c r="AK22" s="188" t="str">
        <f t="shared" si="159"/>
        <v/>
      </c>
      <c r="AL22" s="188" t="str">
        <f t="shared" si="159"/>
        <v/>
      </c>
      <c r="AM22" s="188" t="str">
        <f t="shared" si="159"/>
        <v/>
      </c>
      <c r="AN22" s="188" t="str">
        <f t="shared" si="159"/>
        <v/>
      </c>
      <c r="AO22" s="188" t="str">
        <f t="shared" si="159"/>
        <v/>
      </c>
      <c r="AP22" s="188" t="str">
        <f t="shared" si="159"/>
        <v/>
      </c>
      <c r="AQ22" s="188" t="str">
        <f t="shared" si="159"/>
        <v/>
      </c>
      <c r="AR22" s="188" t="str">
        <f t="shared" si="159"/>
        <v/>
      </c>
      <c r="AS22" s="188" t="str">
        <f t="shared" si="159"/>
        <v/>
      </c>
      <c r="AT22" s="188" t="str">
        <f t="shared" si="159"/>
        <v/>
      </c>
      <c r="AU22" s="188" t="str">
        <f t="shared" si="159"/>
        <v/>
      </c>
      <c r="AV22" s="188" t="str">
        <f t="shared" si="159"/>
        <v/>
      </c>
      <c r="AW22" s="188" t="str">
        <f t="shared" si="159"/>
        <v/>
      </c>
      <c r="AX22" s="188" t="str">
        <f t="shared" si="159"/>
        <v/>
      </c>
      <c r="AY22" s="188" t="str">
        <f t="shared" si="159"/>
        <v/>
      </c>
      <c r="AZ22" s="188" t="str">
        <f t="shared" si="159"/>
        <v/>
      </c>
      <c r="BA22" s="188" t="str">
        <f t="shared" si="159"/>
        <v/>
      </c>
      <c r="BB22" s="188" t="str">
        <f t="shared" si="159"/>
        <v/>
      </c>
      <c r="BC22" s="188" t="str">
        <f t="shared" si="159"/>
        <v/>
      </c>
      <c r="BD22" s="188" t="str">
        <f t="shared" si="159"/>
        <v/>
      </c>
      <c r="BE22" s="188" t="str">
        <f t="shared" si="159"/>
        <v/>
      </c>
      <c r="BF22" s="188" t="str">
        <f t="shared" si="159"/>
        <v/>
      </c>
      <c r="BG22" s="188" t="str">
        <f t="shared" si="159"/>
        <v/>
      </c>
      <c r="BH22" s="188" t="str">
        <f t="shared" si="159"/>
        <v/>
      </c>
      <c r="BI22" s="188" t="str">
        <f t="shared" si="159"/>
        <v/>
      </c>
      <c r="BJ22" s="188" t="str">
        <f t="shared" si="159"/>
        <v/>
      </c>
      <c r="BK22" s="188" t="str">
        <f t="shared" si="159"/>
        <v/>
      </c>
      <c r="BL22" s="188" t="str">
        <f t="shared" si="159"/>
        <v/>
      </c>
      <c r="BM22" s="188" t="str">
        <f t="shared" si="159"/>
        <v/>
      </c>
      <c r="BN22" s="188" t="str">
        <f t="shared" si="159"/>
        <v/>
      </c>
      <c r="BO22" s="188" t="str">
        <f t="shared" si="159"/>
        <v/>
      </c>
      <c r="BP22" s="188" t="str">
        <f t="shared" si="159"/>
        <v/>
      </c>
      <c r="BQ22" s="188" t="str">
        <f t="shared" si="159"/>
        <v/>
      </c>
      <c r="BR22" s="188" t="str">
        <f t="shared" si="159"/>
        <v/>
      </c>
      <c r="BS22" s="188" t="str">
        <f t="shared" si="159"/>
        <v/>
      </c>
      <c r="BT22" s="188" t="str">
        <f t="shared" si="159"/>
        <v/>
      </c>
      <c r="BU22" s="188" t="str">
        <f t="shared" si="159"/>
        <v/>
      </c>
      <c r="BV22" s="188" t="str">
        <f t="shared" si="159"/>
        <v/>
      </c>
      <c r="BW22" s="188" t="str">
        <f t="shared" si="159"/>
        <v/>
      </c>
      <c r="BX22" s="188" t="str">
        <f t="shared" si="159"/>
        <v/>
      </c>
      <c r="BY22" s="188" t="str">
        <f t="shared" si="159"/>
        <v/>
      </c>
      <c r="BZ22" s="188" t="str">
        <f t="shared" si="159"/>
        <v/>
      </c>
      <c r="CA22" s="188" t="str">
        <f t="shared" si="159"/>
        <v/>
      </c>
      <c r="CB22" s="188" t="str">
        <f t="shared" si="159"/>
        <v/>
      </c>
      <c r="CC22" s="188" t="str">
        <f t="shared" si="159"/>
        <v/>
      </c>
      <c r="CD22" s="188" t="str">
        <f t="shared" si="159"/>
        <v/>
      </c>
      <c r="CE22" s="188" t="str">
        <f t="shared" si="159"/>
        <v/>
      </c>
      <c r="CF22" s="188" t="str">
        <f t="shared" si="159"/>
        <v/>
      </c>
      <c r="CG22" s="188" t="str">
        <f t="shared" si="159"/>
        <v/>
      </c>
      <c r="CH22" s="188" t="str">
        <f t="shared" si="159"/>
        <v/>
      </c>
      <c r="CI22" s="188" t="str">
        <f t="shared" si="159"/>
        <v/>
      </c>
      <c r="CJ22" s="188" t="str">
        <f t="shared" si="159"/>
        <v/>
      </c>
      <c r="CK22" s="188" t="str">
        <f t="shared" si="159"/>
        <v/>
      </c>
      <c r="CL22" s="188" t="str">
        <f t="shared" si="159"/>
        <v/>
      </c>
      <c r="CM22" s="188" t="str">
        <f t="shared" si="159"/>
        <v/>
      </c>
      <c r="CN22" s="188" t="str">
        <f t="shared" si="159"/>
        <v/>
      </c>
      <c r="CO22" s="188" t="str">
        <f t="shared" si="159"/>
        <v/>
      </c>
      <c r="CP22" s="188" t="str">
        <f t="shared" si="159"/>
        <v/>
      </c>
      <c r="CQ22" s="188" t="str">
        <f t="shared" si="159"/>
        <v/>
      </c>
      <c r="CR22" s="188" t="str">
        <f t="shared" si="159"/>
        <v/>
      </c>
      <c r="CS22" s="188" t="str">
        <f t="shared" si="159"/>
        <v/>
      </c>
      <c r="CT22" s="188" t="str">
        <f t="shared" si="159"/>
        <v/>
      </c>
      <c r="CU22" s="188" t="str">
        <f t="shared" si="159"/>
        <v/>
      </c>
      <c r="CV22" s="188" t="str">
        <f t="shared" ref="CV22:ED22" si="160">IF(ISNONTEXT($AH22),CU22+$AH22,"")</f>
        <v/>
      </c>
      <c r="CW22" s="188" t="str">
        <f t="shared" si="160"/>
        <v/>
      </c>
      <c r="CX22" s="188" t="str">
        <f t="shared" si="160"/>
        <v/>
      </c>
      <c r="CY22" s="188" t="str">
        <f t="shared" si="160"/>
        <v/>
      </c>
      <c r="CZ22" s="188" t="str">
        <f t="shared" si="160"/>
        <v/>
      </c>
      <c r="DA22" s="188" t="str">
        <f t="shared" si="160"/>
        <v/>
      </c>
      <c r="DB22" s="188" t="str">
        <f t="shared" si="160"/>
        <v/>
      </c>
      <c r="DC22" s="188" t="str">
        <f t="shared" si="160"/>
        <v/>
      </c>
      <c r="DD22" s="188" t="str">
        <f t="shared" si="160"/>
        <v/>
      </c>
      <c r="DE22" s="188" t="str">
        <f t="shared" si="160"/>
        <v/>
      </c>
      <c r="DF22" s="188" t="str">
        <f t="shared" si="160"/>
        <v/>
      </c>
      <c r="DG22" s="188" t="str">
        <f t="shared" si="160"/>
        <v/>
      </c>
      <c r="DH22" s="188" t="str">
        <f t="shared" si="160"/>
        <v/>
      </c>
      <c r="DI22" s="188" t="str">
        <f t="shared" si="160"/>
        <v/>
      </c>
      <c r="DJ22" s="188" t="str">
        <f t="shared" si="160"/>
        <v/>
      </c>
      <c r="DK22" s="188" t="str">
        <f t="shared" si="160"/>
        <v/>
      </c>
      <c r="DL22" s="188" t="str">
        <f t="shared" si="160"/>
        <v/>
      </c>
      <c r="DM22" s="188" t="str">
        <f t="shared" si="160"/>
        <v/>
      </c>
      <c r="DN22" s="188" t="str">
        <f t="shared" si="160"/>
        <v/>
      </c>
      <c r="DO22" s="188" t="str">
        <f t="shared" si="160"/>
        <v/>
      </c>
      <c r="DP22" s="188" t="str">
        <f t="shared" si="160"/>
        <v/>
      </c>
      <c r="DQ22" s="188" t="str">
        <f t="shared" si="160"/>
        <v/>
      </c>
      <c r="DR22" s="188" t="str">
        <f t="shared" si="160"/>
        <v/>
      </c>
      <c r="DS22" s="188" t="str">
        <f t="shared" si="160"/>
        <v/>
      </c>
      <c r="DT22" s="188" t="str">
        <f t="shared" si="160"/>
        <v/>
      </c>
      <c r="DU22" s="188" t="str">
        <f t="shared" si="160"/>
        <v/>
      </c>
      <c r="DV22" s="188" t="str">
        <f t="shared" si="160"/>
        <v/>
      </c>
      <c r="DW22" s="188" t="str">
        <f t="shared" si="160"/>
        <v/>
      </c>
      <c r="DX22" s="188" t="str">
        <f t="shared" si="160"/>
        <v/>
      </c>
      <c r="DY22" s="188" t="str">
        <f t="shared" si="160"/>
        <v/>
      </c>
      <c r="DZ22" s="188" t="str">
        <f t="shared" si="160"/>
        <v/>
      </c>
      <c r="EA22" s="188" t="str">
        <f t="shared" si="160"/>
        <v/>
      </c>
      <c r="EB22" s="188" t="str">
        <f t="shared" si="160"/>
        <v/>
      </c>
      <c r="EC22" s="188" t="str">
        <f t="shared" si="160"/>
        <v/>
      </c>
      <c r="ED22" s="188" t="str">
        <f t="shared" si="160"/>
        <v/>
      </c>
      <c r="EE22" s="204" t="str">
        <f t="shared" si="25"/>
        <v/>
      </c>
      <c r="EF22" s="205" t="e">
        <f t="shared" si="26"/>
        <v>#N/A</v>
      </c>
      <c r="EG22" s="205" t="e">
        <f t="shared" si="27"/>
        <v>#N/A</v>
      </c>
      <c r="EH22" s="205" t="e">
        <f t="shared" si="28"/>
        <v>#N/A</v>
      </c>
      <c r="EI22" s="205" t="e">
        <f t="shared" si="29"/>
        <v>#N/A</v>
      </c>
      <c r="EJ22" s="205" t="e">
        <f t="shared" si="30"/>
        <v>#N/A</v>
      </c>
      <c r="EK22" s="205" t="e">
        <f t="shared" si="31"/>
        <v>#N/A</v>
      </c>
      <c r="EL22" s="205" t="e">
        <f t="shared" si="32"/>
        <v>#N/A</v>
      </c>
      <c r="EM22" s="205" t="e">
        <f t="shared" si="33"/>
        <v>#N/A</v>
      </c>
      <c r="EN22" s="205" t="e">
        <f t="shared" si="34"/>
        <v>#N/A</v>
      </c>
      <c r="EO22" s="205" t="e">
        <f t="shared" si="35"/>
        <v>#N/A</v>
      </c>
      <c r="EP22" s="205" t="e">
        <f t="shared" si="36"/>
        <v>#N/A</v>
      </c>
      <c r="EQ22" s="205" t="e">
        <f t="shared" si="37"/>
        <v>#N/A</v>
      </c>
      <c r="ER22" s="205" t="e">
        <f t="shared" si="38"/>
        <v>#N/A</v>
      </c>
      <c r="ES22" s="205" t="e">
        <f t="shared" si="39"/>
        <v>#N/A</v>
      </c>
      <c r="ET22" s="205" t="e">
        <f t="shared" si="40"/>
        <v>#N/A</v>
      </c>
      <c r="EU22" s="205" t="e">
        <f t="shared" si="41"/>
        <v>#N/A</v>
      </c>
      <c r="EV22" s="205" t="e">
        <f t="shared" si="42"/>
        <v>#N/A</v>
      </c>
      <c r="EW22" s="205" t="e">
        <f t="shared" si="43"/>
        <v>#N/A</v>
      </c>
      <c r="EX22" s="205" t="e">
        <f t="shared" si="44"/>
        <v>#N/A</v>
      </c>
      <c r="EY22" s="205" t="e">
        <f t="shared" si="45"/>
        <v>#N/A</v>
      </c>
      <c r="EZ22" s="205" t="e">
        <f t="shared" si="46"/>
        <v>#N/A</v>
      </c>
      <c r="FA22" s="205" t="e">
        <f t="shared" si="47"/>
        <v>#N/A</v>
      </c>
      <c r="FB22" s="205" t="e">
        <f t="shared" si="48"/>
        <v>#N/A</v>
      </c>
      <c r="FC22" s="205" t="e">
        <f t="shared" si="49"/>
        <v>#N/A</v>
      </c>
      <c r="FD22" s="205" t="e">
        <f t="shared" si="50"/>
        <v>#N/A</v>
      </c>
      <c r="FE22" s="205" t="e">
        <f t="shared" si="51"/>
        <v>#N/A</v>
      </c>
      <c r="FF22" s="205" t="e">
        <f t="shared" si="52"/>
        <v>#N/A</v>
      </c>
      <c r="FG22" s="205" t="e">
        <f t="shared" si="53"/>
        <v>#N/A</v>
      </c>
      <c r="FH22" s="205" t="e">
        <f t="shared" si="54"/>
        <v>#N/A</v>
      </c>
      <c r="FI22" s="205" t="e">
        <f t="shared" si="55"/>
        <v>#N/A</v>
      </c>
      <c r="FJ22" s="205" t="e">
        <f t="shared" si="56"/>
        <v>#N/A</v>
      </c>
      <c r="FK22" s="205" t="e">
        <f t="shared" si="57"/>
        <v>#N/A</v>
      </c>
      <c r="FL22" s="205" t="e">
        <f t="shared" si="58"/>
        <v>#N/A</v>
      </c>
      <c r="FM22" s="205" t="e">
        <f t="shared" si="59"/>
        <v>#N/A</v>
      </c>
      <c r="FN22" s="205" t="e">
        <f t="shared" si="60"/>
        <v>#N/A</v>
      </c>
      <c r="FO22" s="205" t="e">
        <f t="shared" si="61"/>
        <v>#N/A</v>
      </c>
      <c r="FP22" s="205" t="e">
        <f t="shared" si="62"/>
        <v>#N/A</v>
      </c>
      <c r="FQ22" s="205" t="e">
        <f t="shared" si="63"/>
        <v>#N/A</v>
      </c>
      <c r="FR22" s="205" t="e">
        <f t="shared" si="64"/>
        <v>#N/A</v>
      </c>
      <c r="FS22" s="205" t="e">
        <f t="shared" si="65"/>
        <v>#N/A</v>
      </c>
      <c r="FT22" s="205" t="e">
        <f t="shared" si="66"/>
        <v>#N/A</v>
      </c>
      <c r="FU22" s="205" t="e">
        <f t="shared" si="67"/>
        <v>#N/A</v>
      </c>
      <c r="FV22" s="205" t="e">
        <f t="shared" si="68"/>
        <v>#N/A</v>
      </c>
      <c r="FW22" s="205" t="e">
        <f t="shared" si="69"/>
        <v>#N/A</v>
      </c>
      <c r="FX22" s="205" t="e">
        <f t="shared" si="70"/>
        <v>#N/A</v>
      </c>
      <c r="FY22" s="205" t="e">
        <f t="shared" si="71"/>
        <v>#N/A</v>
      </c>
      <c r="FZ22" s="205" t="e">
        <f t="shared" si="72"/>
        <v>#N/A</v>
      </c>
      <c r="GA22" s="205" t="e">
        <f t="shared" si="73"/>
        <v>#N/A</v>
      </c>
      <c r="GB22" s="205" t="e">
        <f t="shared" si="74"/>
        <v>#N/A</v>
      </c>
      <c r="GC22" s="205" t="e">
        <f t="shared" si="75"/>
        <v>#N/A</v>
      </c>
      <c r="GD22" s="205" t="e">
        <f t="shared" si="76"/>
        <v>#N/A</v>
      </c>
      <c r="GE22" s="205" t="e">
        <f t="shared" si="77"/>
        <v>#N/A</v>
      </c>
      <c r="GF22" s="205" t="e">
        <f t="shared" si="78"/>
        <v>#N/A</v>
      </c>
      <c r="GG22" s="205" t="e">
        <f t="shared" si="79"/>
        <v>#N/A</v>
      </c>
      <c r="GH22" s="205" t="e">
        <f t="shared" si="80"/>
        <v>#N/A</v>
      </c>
      <c r="GI22" s="205" t="e">
        <f t="shared" si="81"/>
        <v>#N/A</v>
      </c>
      <c r="GJ22" s="205" t="e">
        <f t="shared" si="82"/>
        <v>#N/A</v>
      </c>
      <c r="GK22" s="205" t="e">
        <f t="shared" si="83"/>
        <v>#N/A</v>
      </c>
      <c r="GL22" s="205" t="e">
        <f t="shared" si="84"/>
        <v>#N/A</v>
      </c>
      <c r="GM22" s="205" t="e">
        <f t="shared" si="85"/>
        <v>#N/A</v>
      </c>
      <c r="GN22" s="205" t="e">
        <f t="shared" si="86"/>
        <v>#N/A</v>
      </c>
      <c r="GO22" s="205" t="e">
        <f t="shared" si="87"/>
        <v>#N/A</v>
      </c>
      <c r="GP22" s="205" t="e">
        <f t="shared" si="88"/>
        <v>#N/A</v>
      </c>
      <c r="GQ22" s="205" t="e">
        <f t="shared" si="89"/>
        <v>#N/A</v>
      </c>
      <c r="GR22" s="205" t="e">
        <f t="shared" si="90"/>
        <v>#N/A</v>
      </c>
      <c r="GS22" s="205" t="e">
        <f t="shared" si="91"/>
        <v>#N/A</v>
      </c>
      <c r="GT22" s="205" t="e">
        <f t="shared" si="92"/>
        <v>#N/A</v>
      </c>
      <c r="GU22" s="205" t="e">
        <f t="shared" si="93"/>
        <v>#N/A</v>
      </c>
      <c r="GV22" s="205" t="e">
        <f t="shared" si="94"/>
        <v>#N/A</v>
      </c>
      <c r="GW22" s="205" t="e">
        <f t="shared" si="95"/>
        <v>#N/A</v>
      </c>
      <c r="GX22" s="205" t="e">
        <f t="shared" si="96"/>
        <v>#N/A</v>
      </c>
      <c r="GY22" s="205" t="e">
        <f t="shared" si="97"/>
        <v>#N/A</v>
      </c>
      <c r="GZ22" s="205" t="e">
        <f t="shared" si="98"/>
        <v>#N/A</v>
      </c>
      <c r="HA22" s="205" t="e">
        <f t="shared" si="99"/>
        <v>#N/A</v>
      </c>
      <c r="HB22" s="205" t="e">
        <f t="shared" si="100"/>
        <v>#N/A</v>
      </c>
      <c r="HC22" s="205" t="e">
        <f t="shared" si="101"/>
        <v>#N/A</v>
      </c>
      <c r="HD22" s="205" t="e">
        <f t="shared" si="102"/>
        <v>#N/A</v>
      </c>
      <c r="HE22" s="205" t="e">
        <f t="shared" si="103"/>
        <v>#N/A</v>
      </c>
      <c r="HF22" s="205" t="e">
        <f t="shared" si="104"/>
        <v>#N/A</v>
      </c>
      <c r="HG22" s="205" t="e">
        <f t="shared" si="105"/>
        <v>#N/A</v>
      </c>
      <c r="HH22" s="205" t="e">
        <f t="shared" si="106"/>
        <v>#N/A</v>
      </c>
      <c r="HI22" s="205" t="e">
        <f t="shared" si="107"/>
        <v>#N/A</v>
      </c>
      <c r="HJ22" s="205" t="e">
        <f t="shared" si="108"/>
        <v>#N/A</v>
      </c>
      <c r="HK22" s="205" t="e">
        <f t="shared" si="109"/>
        <v>#N/A</v>
      </c>
      <c r="HL22" s="205" t="e">
        <f t="shared" si="110"/>
        <v>#N/A</v>
      </c>
      <c r="HM22" s="205" t="e">
        <f t="shared" si="111"/>
        <v>#N/A</v>
      </c>
      <c r="HN22" s="205" t="e">
        <f t="shared" si="112"/>
        <v>#N/A</v>
      </c>
      <c r="HO22" s="205" t="e">
        <f t="shared" si="113"/>
        <v>#N/A</v>
      </c>
      <c r="HP22" s="205" t="e">
        <f t="shared" si="114"/>
        <v>#N/A</v>
      </c>
      <c r="HQ22" s="205" t="e">
        <f t="shared" si="115"/>
        <v>#N/A</v>
      </c>
      <c r="HR22" s="205" t="e">
        <f t="shared" si="116"/>
        <v>#N/A</v>
      </c>
      <c r="HS22" s="205" t="e">
        <f t="shared" si="117"/>
        <v>#N/A</v>
      </c>
      <c r="HT22" s="205" t="e">
        <f t="shared" si="118"/>
        <v>#N/A</v>
      </c>
      <c r="HU22" s="205" t="e">
        <f t="shared" si="119"/>
        <v>#N/A</v>
      </c>
      <c r="HV22" s="205" t="e">
        <f t="shared" si="120"/>
        <v>#N/A</v>
      </c>
      <c r="HW22" s="205" t="e">
        <f t="shared" si="121"/>
        <v>#N/A</v>
      </c>
      <c r="HX22" s="205" t="e">
        <f t="shared" si="122"/>
        <v>#N/A</v>
      </c>
      <c r="HY22" s="205" t="e">
        <f t="shared" si="123"/>
        <v>#N/A</v>
      </c>
      <c r="HZ22" s="205" t="e">
        <f t="shared" si="124"/>
        <v>#N/A</v>
      </c>
      <c r="IA22" s="205" t="e">
        <f t="shared" si="125"/>
        <v>#N/A</v>
      </c>
      <c r="IB22" s="205" t="e">
        <f t="shared" si="126"/>
        <v>#N/A</v>
      </c>
    </row>
    <row r="23" spans="1:236" hidden="1" x14ac:dyDescent="0.25">
      <c r="A23" s="22">
        <v>20</v>
      </c>
      <c r="B23" s="109" t="str">
        <f t="shared" si="10"/>
        <v/>
      </c>
      <c r="C23" s="123"/>
      <c r="D23" s="109" t="str">
        <f t="shared" si="11"/>
        <v/>
      </c>
      <c r="E23" s="118" t="str">
        <f t="shared" si="12"/>
        <v/>
      </c>
      <c r="F23" s="23" t="str">
        <f t="shared" si="13"/>
        <v/>
      </c>
      <c r="G23" s="24" t="str">
        <f t="shared" si="14"/>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15"/>
        <v/>
      </c>
      <c r="K23" s="26"/>
      <c r="L23" s="24" t="str">
        <f>IF(OR(F23="",K23=""),"",MATCH(K23,Confidence!$A$3:$A$12,0))</f>
        <v/>
      </c>
      <c r="M23" s="27" t="str">
        <f t="shared" si="16"/>
        <v/>
      </c>
      <c r="N23" s="27" t="str">
        <f t="shared" si="17"/>
        <v/>
      </c>
      <c r="O23" s="24"/>
      <c r="P23" s="110" t="str">
        <f t="shared" si="18"/>
        <v/>
      </c>
      <c r="Q23" s="110" t="str">
        <f t="shared" si="19"/>
        <v/>
      </c>
      <c r="R23" s="39" t="str">
        <f t="shared" si="20"/>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21"/>
        <v/>
      </c>
      <c r="AI23" s="204" t="str">
        <f t="shared" si="22"/>
        <v/>
      </c>
      <c r="AJ23" s="188" t="str">
        <f t="shared" ref="AJ23:CU23" si="161">IF(ISNONTEXT($AH23),AI23+$AH23,"")</f>
        <v/>
      </c>
      <c r="AK23" s="188" t="str">
        <f t="shared" si="161"/>
        <v/>
      </c>
      <c r="AL23" s="188" t="str">
        <f t="shared" si="161"/>
        <v/>
      </c>
      <c r="AM23" s="188" t="str">
        <f t="shared" si="161"/>
        <v/>
      </c>
      <c r="AN23" s="188" t="str">
        <f t="shared" si="161"/>
        <v/>
      </c>
      <c r="AO23" s="188" t="str">
        <f t="shared" si="161"/>
        <v/>
      </c>
      <c r="AP23" s="188" t="str">
        <f t="shared" si="161"/>
        <v/>
      </c>
      <c r="AQ23" s="188" t="str">
        <f t="shared" si="161"/>
        <v/>
      </c>
      <c r="AR23" s="188" t="str">
        <f t="shared" si="161"/>
        <v/>
      </c>
      <c r="AS23" s="188" t="str">
        <f t="shared" si="161"/>
        <v/>
      </c>
      <c r="AT23" s="188" t="str">
        <f t="shared" si="161"/>
        <v/>
      </c>
      <c r="AU23" s="188" t="str">
        <f t="shared" si="161"/>
        <v/>
      </c>
      <c r="AV23" s="188" t="str">
        <f t="shared" si="161"/>
        <v/>
      </c>
      <c r="AW23" s="188" t="str">
        <f t="shared" si="161"/>
        <v/>
      </c>
      <c r="AX23" s="188" t="str">
        <f t="shared" si="161"/>
        <v/>
      </c>
      <c r="AY23" s="188" t="str">
        <f t="shared" si="161"/>
        <v/>
      </c>
      <c r="AZ23" s="188" t="str">
        <f t="shared" si="161"/>
        <v/>
      </c>
      <c r="BA23" s="188" t="str">
        <f t="shared" si="161"/>
        <v/>
      </c>
      <c r="BB23" s="188" t="str">
        <f t="shared" si="161"/>
        <v/>
      </c>
      <c r="BC23" s="188" t="str">
        <f t="shared" si="161"/>
        <v/>
      </c>
      <c r="BD23" s="188" t="str">
        <f t="shared" si="161"/>
        <v/>
      </c>
      <c r="BE23" s="188" t="str">
        <f t="shared" si="161"/>
        <v/>
      </c>
      <c r="BF23" s="188" t="str">
        <f t="shared" si="161"/>
        <v/>
      </c>
      <c r="BG23" s="188" t="str">
        <f t="shared" si="161"/>
        <v/>
      </c>
      <c r="BH23" s="188" t="str">
        <f t="shared" si="161"/>
        <v/>
      </c>
      <c r="BI23" s="188" t="str">
        <f t="shared" si="161"/>
        <v/>
      </c>
      <c r="BJ23" s="188" t="str">
        <f t="shared" si="161"/>
        <v/>
      </c>
      <c r="BK23" s="188" t="str">
        <f t="shared" si="161"/>
        <v/>
      </c>
      <c r="BL23" s="188" t="str">
        <f t="shared" si="161"/>
        <v/>
      </c>
      <c r="BM23" s="188" t="str">
        <f t="shared" si="161"/>
        <v/>
      </c>
      <c r="BN23" s="188" t="str">
        <f t="shared" si="161"/>
        <v/>
      </c>
      <c r="BO23" s="188" t="str">
        <f t="shared" si="161"/>
        <v/>
      </c>
      <c r="BP23" s="188" t="str">
        <f t="shared" si="161"/>
        <v/>
      </c>
      <c r="BQ23" s="188" t="str">
        <f t="shared" si="161"/>
        <v/>
      </c>
      <c r="BR23" s="188" t="str">
        <f t="shared" si="161"/>
        <v/>
      </c>
      <c r="BS23" s="188" t="str">
        <f t="shared" si="161"/>
        <v/>
      </c>
      <c r="BT23" s="188" t="str">
        <f t="shared" si="161"/>
        <v/>
      </c>
      <c r="BU23" s="188" t="str">
        <f t="shared" si="161"/>
        <v/>
      </c>
      <c r="BV23" s="188" t="str">
        <f t="shared" si="161"/>
        <v/>
      </c>
      <c r="BW23" s="188" t="str">
        <f t="shared" si="161"/>
        <v/>
      </c>
      <c r="BX23" s="188" t="str">
        <f t="shared" si="161"/>
        <v/>
      </c>
      <c r="BY23" s="188" t="str">
        <f t="shared" si="161"/>
        <v/>
      </c>
      <c r="BZ23" s="188" t="str">
        <f t="shared" si="161"/>
        <v/>
      </c>
      <c r="CA23" s="188" t="str">
        <f t="shared" si="161"/>
        <v/>
      </c>
      <c r="CB23" s="188" t="str">
        <f t="shared" si="161"/>
        <v/>
      </c>
      <c r="CC23" s="188" t="str">
        <f t="shared" si="161"/>
        <v/>
      </c>
      <c r="CD23" s="188" t="str">
        <f t="shared" si="161"/>
        <v/>
      </c>
      <c r="CE23" s="188" t="str">
        <f t="shared" si="161"/>
        <v/>
      </c>
      <c r="CF23" s="188" t="str">
        <f t="shared" si="161"/>
        <v/>
      </c>
      <c r="CG23" s="188" t="str">
        <f t="shared" si="161"/>
        <v/>
      </c>
      <c r="CH23" s="188" t="str">
        <f t="shared" si="161"/>
        <v/>
      </c>
      <c r="CI23" s="188" t="str">
        <f t="shared" si="161"/>
        <v/>
      </c>
      <c r="CJ23" s="188" t="str">
        <f t="shared" si="161"/>
        <v/>
      </c>
      <c r="CK23" s="188" t="str">
        <f t="shared" si="161"/>
        <v/>
      </c>
      <c r="CL23" s="188" t="str">
        <f t="shared" si="161"/>
        <v/>
      </c>
      <c r="CM23" s="188" t="str">
        <f t="shared" si="161"/>
        <v/>
      </c>
      <c r="CN23" s="188" t="str">
        <f t="shared" si="161"/>
        <v/>
      </c>
      <c r="CO23" s="188" t="str">
        <f t="shared" si="161"/>
        <v/>
      </c>
      <c r="CP23" s="188" t="str">
        <f t="shared" si="161"/>
        <v/>
      </c>
      <c r="CQ23" s="188" t="str">
        <f t="shared" si="161"/>
        <v/>
      </c>
      <c r="CR23" s="188" t="str">
        <f t="shared" si="161"/>
        <v/>
      </c>
      <c r="CS23" s="188" t="str">
        <f t="shared" si="161"/>
        <v/>
      </c>
      <c r="CT23" s="188" t="str">
        <f t="shared" si="161"/>
        <v/>
      </c>
      <c r="CU23" s="188" t="str">
        <f t="shared" si="161"/>
        <v/>
      </c>
      <c r="CV23" s="188" t="str">
        <f t="shared" ref="CV23:ED23" si="162">IF(ISNONTEXT($AH23),CU23+$AH23,"")</f>
        <v/>
      </c>
      <c r="CW23" s="188" t="str">
        <f t="shared" si="162"/>
        <v/>
      </c>
      <c r="CX23" s="188" t="str">
        <f t="shared" si="162"/>
        <v/>
      </c>
      <c r="CY23" s="188" t="str">
        <f t="shared" si="162"/>
        <v/>
      </c>
      <c r="CZ23" s="188" t="str">
        <f t="shared" si="162"/>
        <v/>
      </c>
      <c r="DA23" s="188" t="str">
        <f t="shared" si="162"/>
        <v/>
      </c>
      <c r="DB23" s="188" t="str">
        <f t="shared" si="162"/>
        <v/>
      </c>
      <c r="DC23" s="188" t="str">
        <f t="shared" si="162"/>
        <v/>
      </c>
      <c r="DD23" s="188" t="str">
        <f t="shared" si="162"/>
        <v/>
      </c>
      <c r="DE23" s="188" t="str">
        <f t="shared" si="162"/>
        <v/>
      </c>
      <c r="DF23" s="188" t="str">
        <f t="shared" si="162"/>
        <v/>
      </c>
      <c r="DG23" s="188" t="str">
        <f t="shared" si="162"/>
        <v/>
      </c>
      <c r="DH23" s="188" t="str">
        <f t="shared" si="162"/>
        <v/>
      </c>
      <c r="DI23" s="188" t="str">
        <f t="shared" si="162"/>
        <v/>
      </c>
      <c r="DJ23" s="188" t="str">
        <f t="shared" si="162"/>
        <v/>
      </c>
      <c r="DK23" s="188" t="str">
        <f t="shared" si="162"/>
        <v/>
      </c>
      <c r="DL23" s="188" t="str">
        <f t="shared" si="162"/>
        <v/>
      </c>
      <c r="DM23" s="188" t="str">
        <f t="shared" si="162"/>
        <v/>
      </c>
      <c r="DN23" s="188" t="str">
        <f t="shared" si="162"/>
        <v/>
      </c>
      <c r="DO23" s="188" t="str">
        <f t="shared" si="162"/>
        <v/>
      </c>
      <c r="DP23" s="188" t="str">
        <f t="shared" si="162"/>
        <v/>
      </c>
      <c r="DQ23" s="188" t="str">
        <f t="shared" si="162"/>
        <v/>
      </c>
      <c r="DR23" s="188" t="str">
        <f t="shared" si="162"/>
        <v/>
      </c>
      <c r="DS23" s="188" t="str">
        <f t="shared" si="162"/>
        <v/>
      </c>
      <c r="DT23" s="188" t="str">
        <f t="shared" si="162"/>
        <v/>
      </c>
      <c r="DU23" s="188" t="str">
        <f t="shared" si="162"/>
        <v/>
      </c>
      <c r="DV23" s="188" t="str">
        <f t="shared" si="162"/>
        <v/>
      </c>
      <c r="DW23" s="188" t="str">
        <f t="shared" si="162"/>
        <v/>
      </c>
      <c r="DX23" s="188" t="str">
        <f t="shared" si="162"/>
        <v/>
      </c>
      <c r="DY23" s="188" t="str">
        <f t="shared" si="162"/>
        <v/>
      </c>
      <c r="DZ23" s="188" t="str">
        <f t="shared" si="162"/>
        <v/>
      </c>
      <c r="EA23" s="188" t="str">
        <f t="shared" si="162"/>
        <v/>
      </c>
      <c r="EB23" s="188" t="str">
        <f t="shared" si="162"/>
        <v/>
      </c>
      <c r="EC23" s="188" t="str">
        <f t="shared" si="162"/>
        <v/>
      </c>
      <c r="ED23" s="188" t="str">
        <f t="shared" si="162"/>
        <v/>
      </c>
      <c r="EE23" s="204" t="str">
        <f t="shared" si="25"/>
        <v/>
      </c>
      <c r="EF23" s="205" t="e">
        <f t="shared" si="26"/>
        <v>#N/A</v>
      </c>
      <c r="EG23" s="205" t="e">
        <f t="shared" si="27"/>
        <v>#N/A</v>
      </c>
      <c r="EH23" s="205" t="e">
        <f t="shared" si="28"/>
        <v>#N/A</v>
      </c>
      <c r="EI23" s="205" t="e">
        <f t="shared" si="29"/>
        <v>#N/A</v>
      </c>
      <c r="EJ23" s="205" t="e">
        <f t="shared" si="30"/>
        <v>#N/A</v>
      </c>
      <c r="EK23" s="205" t="e">
        <f t="shared" si="31"/>
        <v>#N/A</v>
      </c>
      <c r="EL23" s="205" t="e">
        <f t="shared" si="32"/>
        <v>#N/A</v>
      </c>
      <c r="EM23" s="205" t="e">
        <f t="shared" si="33"/>
        <v>#N/A</v>
      </c>
      <c r="EN23" s="205" t="e">
        <f t="shared" si="34"/>
        <v>#N/A</v>
      </c>
      <c r="EO23" s="205" t="e">
        <f t="shared" si="35"/>
        <v>#N/A</v>
      </c>
      <c r="EP23" s="205" t="e">
        <f t="shared" si="36"/>
        <v>#N/A</v>
      </c>
      <c r="EQ23" s="205" t="e">
        <f t="shared" si="37"/>
        <v>#N/A</v>
      </c>
      <c r="ER23" s="205" t="e">
        <f t="shared" si="38"/>
        <v>#N/A</v>
      </c>
      <c r="ES23" s="205" t="e">
        <f t="shared" si="39"/>
        <v>#N/A</v>
      </c>
      <c r="ET23" s="205" t="e">
        <f t="shared" si="40"/>
        <v>#N/A</v>
      </c>
      <c r="EU23" s="205" t="e">
        <f t="shared" si="41"/>
        <v>#N/A</v>
      </c>
      <c r="EV23" s="205" t="e">
        <f t="shared" si="42"/>
        <v>#N/A</v>
      </c>
      <c r="EW23" s="205" t="e">
        <f t="shared" si="43"/>
        <v>#N/A</v>
      </c>
      <c r="EX23" s="205" t="e">
        <f t="shared" si="44"/>
        <v>#N/A</v>
      </c>
      <c r="EY23" s="205" t="e">
        <f t="shared" si="45"/>
        <v>#N/A</v>
      </c>
      <c r="EZ23" s="205" t="e">
        <f t="shared" si="46"/>
        <v>#N/A</v>
      </c>
      <c r="FA23" s="205" t="e">
        <f t="shared" si="47"/>
        <v>#N/A</v>
      </c>
      <c r="FB23" s="205" t="e">
        <f t="shared" si="48"/>
        <v>#N/A</v>
      </c>
      <c r="FC23" s="205" t="e">
        <f t="shared" si="49"/>
        <v>#N/A</v>
      </c>
      <c r="FD23" s="205" t="e">
        <f t="shared" si="50"/>
        <v>#N/A</v>
      </c>
      <c r="FE23" s="205" t="e">
        <f t="shared" si="51"/>
        <v>#N/A</v>
      </c>
      <c r="FF23" s="205" t="e">
        <f t="shared" si="52"/>
        <v>#N/A</v>
      </c>
      <c r="FG23" s="205" t="e">
        <f t="shared" si="53"/>
        <v>#N/A</v>
      </c>
      <c r="FH23" s="205" t="e">
        <f t="shared" si="54"/>
        <v>#N/A</v>
      </c>
      <c r="FI23" s="205" t="e">
        <f t="shared" si="55"/>
        <v>#N/A</v>
      </c>
      <c r="FJ23" s="205" t="e">
        <f t="shared" si="56"/>
        <v>#N/A</v>
      </c>
      <c r="FK23" s="205" t="e">
        <f t="shared" si="57"/>
        <v>#N/A</v>
      </c>
      <c r="FL23" s="205" t="e">
        <f t="shared" si="58"/>
        <v>#N/A</v>
      </c>
      <c r="FM23" s="205" t="e">
        <f t="shared" si="59"/>
        <v>#N/A</v>
      </c>
      <c r="FN23" s="205" t="e">
        <f t="shared" si="60"/>
        <v>#N/A</v>
      </c>
      <c r="FO23" s="205" t="e">
        <f t="shared" si="61"/>
        <v>#N/A</v>
      </c>
      <c r="FP23" s="205" t="e">
        <f t="shared" si="62"/>
        <v>#N/A</v>
      </c>
      <c r="FQ23" s="205" t="e">
        <f t="shared" si="63"/>
        <v>#N/A</v>
      </c>
      <c r="FR23" s="205" t="e">
        <f t="shared" si="64"/>
        <v>#N/A</v>
      </c>
      <c r="FS23" s="205" t="e">
        <f t="shared" si="65"/>
        <v>#N/A</v>
      </c>
      <c r="FT23" s="205" t="e">
        <f t="shared" si="66"/>
        <v>#N/A</v>
      </c>
      <c r="FU23" s="205" t="e">
        <f t="shared" si="67"/>
        <v>#N/A</v>
      </c>
      <c r="FV23" s="205" t="e">
        <f t="shared" si="68"/>
        <v>#N/A</v>
      </c>
      <c r="FW23" s="205" t="e">
        <f t="shared" si="69"/>
        <v>#N/A</v>
      </c>
      <c r="FX23" s="205" t="e">
        <f t="shared" si="70"/>
        <v>#N/A</v>
      </c>
      <c r="FY23" s="205" t="e">
        <f t="shared" si="71"/>
        <v>#N/A</v>
      </c>
      <c r="FZ23" s="205" t="e">
        <f t="shared" si="72"/>
        <v>#N/A</v>
      </c>
      <c r="GA23" s="205" t="e">
        <f t="shared" si="73"/>
        <v>#N/A</v>
      </c>
      <c r="GB23" s="205" t="e">
        <f t="shared" si="74"/>
        <v>#N/A</v>
      </c>
      <c r="GC23" s="205" t="e">
        <f t="shared" si="75"/>
        <v>#N/A</v>
      </c>
      <c r="GD23" s="205" t="e">
        <f t="shared" si="76"/>
        <v>#N/A</v>
      </c>
      <c r="GE23" s="205" t="e">
        <f t="shared" si="77"/>
        <v>#N/A</v>
      </c>
      <c r="GF23" s="205" t="e">
        <f t="shared" si="78"/>
        <v>#N/A</v>
      </c>
      <c r="GG23" s="205" t="e">
        <f t="shared" si="79"/>
        <v>#N/A</v>
      </c>
      <c r="GH23" s="205" t="e">
        <f t="shared" si="80"/>
        <v>#N/A</v>
      </c>
      <c r="GI23" s="205" t="e">
        <f t="shared" si="81"/>
        <v>#N/A</v>
      </c>
      <c r="GJ23" s="205" t="e">
        <f t="shared" si="82"/>
        <v>#N/A</v>
      </c>
      <c r="GK23" s="205" t="e">
        <f t="shared" si="83"/>
        <v>#N/A</v>
      </c>
      <c r="GL23" s="205" t="e">
        <f t="shared" si="84"/>
        <v>#N/A</v>
      </c>
      <c r="GM23" s="205" t="e">
        <f t="shared" si="85"/>
        <v>#N/A</v>
      </c>
      <c r="GN23" s="205" t="e">
        <f t="shared" si="86"/>
        <v>#N/A</v>
      </c>
      <c r="GO23" s="205" t="e">
        <f t="shared" si="87"/>
        <v>#N/A</v>
      </c>
      <c r="GP23" s="205" t="e">
        <f t="shared" si="88"/>
        <v>#N/A</v>
      </c>
      <c r="GQ23" s="205" t="e">
        <f t="shared" si="89"/>
        <v>#N/A</v>
      </c>
      <c r="GR23" s="205" t="e">
        <f t="shared" si="90"/>
        <v>#N/A</v>
      </c>
      <c r="GS23" s="205" t="e">
        <f t="shared" si="91"/>
        <v>#N/A</v>
      </c>
      <c r="GT23" s="205" t="e">
        <f t="shared" si="92"/>
        <v>#N/A</v>
      </c>
      <c r="GU23" s="205" t="e">
        <f t="shared" si="93"/>
        <v>#N/A</v>
      </c>
      <c r="GV23" s="205" t="e">
        <f t="shared" si="94"/>
        <v>#N/A</v>
      </c>
      <c r="GW23" s="205" t="e">
        <f t="shared" si="95"/>
        <v>#N/A</v>
      </c>
      <c r="GX23" s="205" t="e">
        <f t="shared" si="96"/>
        <v>#N/A</v>
      </c>
      <c r="GY23" s="205" t="e">
        <f t="shared" si="97"/>
        <v>#N/A</v>
      </c>
      <c r="GZ23" s="205" t="e">
        <f t="shared" si="98"/>
        <v>#N/A</v>
      </c>
      <c r="HA23" s="205" t="e">
        <f t="shared" si="99"/>
        <v>#N/A</v>
      </c>
      <c r="HB23" s="205" t="e">
        <f t="shared" si="100"/>
        <v>#N/A</v>
      </c>
      <c r="HC23" s="205" t="e">
        <f t="shared" si="101"/>
        <v>#N/A</v>
      </c>
      <c r="HD23" s="205" t="e">
        <f t="shared" si="102"/>
        <v>#N/A</v>
      </c>
      <c r="HE23" s="205" t="e">
        <f t="shared" si="103"/>
        <v>#N/A</v>
      </c>
      <c r="HF23" s="205" t="e">
        <f t="shared" si="104"/>
        <v>#N/A</v>
      </c>
      <c r="HG23" s="205" t="e">
        <f t="shared" si="105"/>
        <v>#N/A</v>
      </c>
      <c r="HH23" s="205" t="e">
        <f t="shared" si="106"/>
        <v>#N/A</v>
      </c>
      <c r="HI23" s="205" t="e">
        <f t="shared" si="107"/>
        <v>#N/A</v>
      </c>
      <c r="HJ23" s="205" t="e">
        <f t="shared" si="108"/>
        <v>#N/A</v>
      </c>
      <c r="HK23" s="205" t="e">
        <f t="shared" si="109"/>
        <v>#N/A</v>
      </c>
      <c r="HL23" s="205" t="e">
        <f t="shared" si="110"/>
        <v>#N/A</v>
      </c>
      <c r="HM23" s="205" t="e">
        <f t="shared" si="111"/>
        <v>#N/A</v>
      </c>
      <c r="HN23" s="205" t="e">
        <f t="shared" si="112"/>
        <v>#N/A</v>
      </c>
      <c r="HO23" s="205" t="e">
        <f t="shared" si="113"/>
        <v>#N/A</v>
      </c>
      <c r="HP23" s="205" t="e">
        <f t="shared" si="114"/>
        <v>#N/A</v>
      </c>
      <c r="HQ23" s="205" t="e">
        <f t="shared" si="115"/>
        <v>#N/A</v>
      </c>
      <c r="HR23" s="205" t="e">
        <f t="shared" si="116"/>
        <v>#N/A</v>
      </c>
      <c r="HS23" s="205" t="e">
        <f t="shared" si="117"/>
        <v>#N/A</v>
      </c>
      <c r="HT23" s="205" t="e">
        <f t="shared" si="118"/>
        <v>#N/A</v>
      </c>
      <c r="HU23" s="205" t="e">
        <f t="shared" si="119"/>
        <v>#N/A</v>
      </c>
      <c r="HV23" s="205" t="e">
        <f t="shared" si="120"/>
        <v>#N/A</v>
      </c>
      <c r="HW23" s="205" t="e">
        <f t="shared" si="121"/>
        <v>#N/A</v>
      </c>
      <c r="HX23" s="205" t="e">
        <f t="shared" si="122"/>
        <v>#N/A</v>
      </c>
      <c r="HY23" s="205" t="e">
        <f t="shared" si="123"/>
        <v>#N/A</v>
      </c>
      <c r="HZ23" s="205" t="e">
        <f t="shared" si="124"/>
        <v>#N/A</v>
      </c>
      <c r="IA23" s="205" t="e">
        <f t="shared" si="125"/>
        <v>#N/A</v>
      </c>
      <c r="IB23" s="205" t="e">
        <f t="shared" si="126"/>
        <v>#N/A</v>
      </c>
    </row>
    <row r="24" spans="1:236" hidden="1" x14ac:dyDescent="0.25">
      <c r="A24" s="22">
        <v>21</v>
      </c>
      <c r="B24" s="109" t="str">
        <f t="shared" si="10"/>
        <v/>
      </c>
      <c r="C24" s="123"/>
      <c r="D24" s="109" t="str">
        <f t="shared" si="11"/>
        <v/>
      </c>
      <c r="E24" s="118" t="str">
        <f t="shared" si="12"/>
        <v/>
      </c>
      <c r="F24" s="23" t="str">
        <f t="shared" si="13"/>
        <v/>
      </c>
      <c r="G24" s="24" t="str">
        <f t="shared" si="14"/>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15"/>
        <v/>
      </c>
      <c r="K24" s="26"/>
      <c r="L24" s="24" t="str">
        <f>IF(OR(F24="",K24=""),"",MATCH(K24,Confidence!$A$3:$A$12,0))</f>
        <v/>
      </c>
      <c r="M24" s="27" t="str">
        <f t="shared" si="16"/>
        <v/>
      </c>
      <c r="N24" s="27" t="str">
        <f t="shared" si="17"/>
        <v/>
      </c>
      <c r="O24" s="24"/>
      <c r="P24" s="110" t="str">
        <f t="shared" si="18"/>
        <v/>
      </c>
      <c r="Q24" s="110" t="str">
        <f t="shared" si="19"/>
        <v/>
      </c>
      <c r="R24" s="39" t="str">
        <f t="shared" si="20"/>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21"/>
        <v/>
      </c>
      <c r="AI24" s="204" t="str">
        <f t="shared" si="22"/>
        <v/>
      </c>
      <c r="AJ24" s="188" t="str">
        <f t="shared" ref="AJ24:CU24" si="163">IF(ISNONTEXT($AH24),AI24+$AH24,"")</f>
        <v/>
      </c>
      <c r="AK24" s="188" t="str">
        <f t="shared" si="163"/>
        <v/>
      </c>
      <c r="AL24" s="188" t="str">
        <f t="shared" si="163"/>
        <v/>
      </c>
      <c r="AM24" s="188" t="str">
        <f t="shared" si="163"/>
        <v/>
      </c>
      <c r="AN24" s="188" t="str">
        <f t="shared" si="163"/>
        <v/>
      </c>
      <c r="AO24" s="188" t="str">
        <f t="shared" si="163"/>
        <v/>
      </c>
      <c r="AP24" s="188" t="str">
        <f t="shared" si="163"/>
        <v/>
      </c>
      <c r="AQ24" s="188" t="str">
        <f t="shared" si="163"/>
        <v/>
      </c>
      <c r="AR24" s="188" t="str">
        <f t="shared" si="163"/>
        <v/>
      </c>
      <c r="AS24" s="188" t="str">
        <f t="shared" si="163"/>
        <v/>
      </c>
      <c r="AT24" s="188" t="str">
        <f t="shared" si="163"/>
        <v/>
      </c>
      <c r="AU24" s="188" t="str">
        <f t="shared" si="163"/>
        <v/>
      </c>
      <c r="AV24" s="188" t="str">
        <f t="shared" si="163"/>
        <v/>
      </c>
      <c r="AW24" s="188" t="str">
        <f t="shared" si="163"/>
        <v/>
      </c>
      <c r="AX24" s="188" t="str">
        <f t="shared" si="163"/>
        <v/>
      </c>
      <c r="AY24" s="188" t="str">
        <f t="shared" si="163"/>
        <v/>
      </c>
      <c r="AZ24" s="188" t="str">
        <f t="shared" si="163"/>
        <v/>
      </c>
      <c r="BA24" s="188" t="str">
        <f t="shared" si="163"/>
        <v/>
      </c>
      <c r="BB24" s="188" t="str">
        <f t="shared" si="163"/>
        <v/>
      </c>
      <c r="BC24" s="188" t="str">
        <f t="shared" si="163"/>
        <v/>
      </c>
      <c r="BD24" s="188" t="str">
        <f t="shared" si="163"/>
        <v/>
      </c>
      <c r="BE24" s="188" t="str">
        <f t="shared" si="163"/>
        <v/>
      </c>
      <c r="BF24" s="188" t="str">
        <f t="shared" si="163"/>
        <v/>
      </c>
      <c r="BG24" s="188" t="str">
        <f t="shared" si="163"/>
        <v/>
      </c>
      <c r="BH24" s="188" t="str">
        <f t="shared" si="163"/>
        <v/>
      </c>
      <c r="BI24" s="188" t="str">
        <f t="shared" si="163"/>
        <v/>
      </c>
      <c r="BJ24" s="188" t="str">
        <f t="shared" si="163"/>
        <v/>
      </c>
      <c r="BK24" s="188" t="str">
        <f t="shared" si="163"/>
        <v/>
      </c>
      <c r="BL24" s="188" t="str">
        <f t="shared" si="163"/>
        <v/>
      </c>
      <c r="BM24" s="188" t="str">
        <f t="shared" si="163"/>
        <v/>
      </c>
      <c r="BN24" s="188" t="str">
        <f t="shared" si="163"/>
        <v/>
      </c>
      <c r="BO24" s="188" t="str">
        <f t="shared" si="163"/>
        <v/>
      </c>
      <c r="BP24" s="188" t="str">
        <f t="shared" si="163"/>
        <v/>
      </c>
      <c r="BQ24" s="188" t="str">
        <f t="shared" si="163"/>
        <v/>
      </c>
      <c r="BR24" s="188" t="str">
        <f t="shared" si="163"/>
        <v/>
      </c>
      <c r="BS24" s="188" t="str">
        <f t="shared" si="163"/>
        <v/>
      </c>
      <c r="BT24" s="188" t="str">
        <f t="shared" si="163"/>
        <v/>
      </c>
      <c r="BU24" s="188" t="str">
        <f t="shared" si="163"/>
        <v/>
      </c>
      <c r="BV24" s="188" t="str">
        <f t="shared" si="163"/>
        <v/>
      </c>
      <c r="BW24" s="188" t="str">
        <f t="shared" si="163"/>
        <v/>
      </c>
      <c r="BX24" s="188" t="str">
        <f t="shared" si="163"/>
        <v/>
      </c>
      <c r="BY24" s="188" t="str">
        <f t="shared" si="163"/>
        <v/>
      </c>
      <c r="BZ24" s="188" t="str">
        <f t="shared" si="163"/>
        <v/>
      </c>
      <c r="CA24" s="188" t="str">
        <f t="shared" si="163"/>
        <v/>
      </c>
      <c r="CB24" s="188" t="str">
        <f t="shared" si="163"/>
        <v/>
      </c>
      <c r="CC24" s="188" t="str">
        <f t="shared" si="163"/>
        <v/>
      </c>
      <c r="CD24" s="188" t="str">
        <f t="shared" si="163"/>
        <v/>
      </c>
      <c r="CE24" s="188" t="str">
        <f t="shared" si="163"/>
        <v/>
      </c>
      <c r="CF24" s="188" t="str">
        <f t="shared" si="163"/>
        <v/>
      </c>
      <c r="CG24" s="188" t="str">
        <f t="shared" si="163"/>
        <v/>
      </c>
      <c r="CH24" s="188" t="str">
        <f t="shared" si="163"/>
        <v/>
      </c>
      <c r="CI24" s="188" t="str">
        <f t="shared" si="163"/>
        <v/>
      </c>
      <c r="CJ24" s="188" t="str">
        <f t="shared" si="163"/>
        <v/>
      </c>
      <c r="CK24" s="188" t="str">
        <f t="shared" si="163"/>
        <v/>
      </c>
      <c r="CL24" s="188" t="str">
        <f t="shared" si="163"/>
        <v/>
      </c>
      <c r="CM24" s="188" t="str">
        <f t="shared" si="163"/>
        <v/>
      </c>
      <c r="CN24" s="188" t="str">
        <f t="shared" si="163"/>
        <v/>
      </c>
      <c r="CO24" s="188" t="str">
        <f t="shared" si="163"/>
        <v/>
      </c>
      <c r="CP24" s="188" t="str">
        <f t="shared" si="163"/>
        <v/>
      </c>
      <c r="CQ24" s="188" t="str">
        <f t="shared" si="163"/>
        <v/>
      </c>
      <c r="CR24" s="188" t="str">
        <f t="shared" si="163"/>
        <v/>
      </c>
      <c r="CS24" s="188" t="str">
        <f t="shared" si="163"/>
        <v/>
      </c>
      <c r="CT24" s="188" t="str">
        <f t="shared" si="163"/>
        <v/>
      </c>
      <c r="CU24" s="188" t="str">
        <f t="shared" si="163"/>
        <v/>
      </c>
      <c r="CV24" s="188" t="str">
        <f t="shared" ref="CV24:ED24" si="164">IF(ISNONTEXT($AH24),CU24+$AH24,"")</f>
        <v/>
      </c>
      <c r="CW24" s="188" t="str">
        <f t="shared" si="164"/>
        <v/>
      </c>
      <c r="CX24" s="188" t="str">
        <f t="shared" si="164"/>
        <v/>
      </c>
      <c r="CY24" s="188" t="str">
        <f t="shared" si="164"/>
        <v/>
      </c>
      <c r="CZ24" s="188" t="str">
        <f t="shared" si="164"/>
        <v/>
      </c>
      <c r="DA24" s="188" t="str">
        <f t="shared" si="164"/>
        <v/>
      </c>
      <c r="DB24" s="188" t="str">
        <f t="shared" si="164"/>
        <v/>
      </c>
      <c r="DC24" s="188" t="str">
        <f t="shared" si="164"/>
        <v/>
      </c>
      <c r="DD24" s="188" t="str">
        <f t="shared" si="164"/>
        <v/>
      </c>
      <c r="DE24" s="188" t="str">
        <f t="shared" si="164"/>
        <v/>
      </c>
      <c r="DF24" s="188" t="str">
        <f t="shared" si="164"/>
        <v/>
      </c>
      <c r="DG24" s="188" t="str">
        <f t="shared" si="164"/>
        <v/>
      </c>
      <c r="DH24" s="188" t="str">
        <f t="shared" si="164"/>
        <v/>
      </c>
      <c r="DI24" s="188" t="str">
        <f t="shared" si="164"/>
        <v/>
      </c>
      <c r="DJ24" s="188" t="str">
        <f t="shared" si="164"/>
        <v/>
      </c>
      <c r="DK24" s="188" t="str">
        <f t="shared" si="164"/>
        <v/>
      </c>
      <c r="DL24" s="188" t="str">
        <f t="shared" si="164"/>
        <v/>
      </c>
      <c r="DM24" s="188" t="str">
        <f t="shared" si="164"/>
        <v/>
      </c>
      <c r="DN24" s="188" t="str">
        <f t="shared" si="164"/>
        <v/>
      </c>
      <c r="DO24" s="188" t="str">
        <f t="shared" si="164"/>
        <v/>
      </c>
      <c r="DP24" s="188" t="str">
        <f t="shared" si="164"/>
        <v/>
      </c>
      <c r="DQ24" s="188" t="str">
        <f t="shared" si="164"/>
        <v/>
      </c>
      <c r="DR24" s="188" t="str">
        <f t="shared" si="164"/>
        <v/>
      </c>
      <c r="DS24" s="188" t="str">
        <f t="shared" si="164"/>
        <v/>
      </c>
      <c r="DT24" s="188" t="str">
        <f t="shared" si="164"/>
        <v/>
      </c>
      <c r="DU24" s="188" t="str">
        <f t="shared" si="164"/>
        <v/>
      </c>
      <c r="DV24" s="188" t="str">
        <f t="shared" si="164"/>
        <v/>
      </c>
      <c r="DW24" s="188" t="str">
        <f t="shared" si="164"/>
        <v/>
      </c>
      <c r="DX24" s="188" t="str">
        <f t="shared" si="164"/>
        <v/>
      </c>
      <c r="DY24" s="188" t="str">
        <f t="shared" si="164"/>
        <v/>
      </c>
      <c r="DZ24" s="188" t="str">
        <f t="shared" si="164"/>
        <v/>
      </c>
      <c r="EA24" s="188" t="str">
        <f t="shared" si="164"/>
        <v/>
      </c>
      <c r="EB24" s="188" t="str">
        <f t="shared" si="164"/>
        <v/>
      </c>
      <c r="EC24" s="188" t="str">
        <f t="shared" si="164"/>
        <v/>
      </c>
      <c r="ED24" s="188" t="str">
        <f t="shared" si="164"/>
        <v/>
      </c>
      <c r="EE24" s="204" t="str">
        <f t="shared" si="25"/>
        <v/>
      </c>
      <c r="EF24" s="205" t="e">
        <f t="shared" si="26"/>
        <v>#N/A</v>
      </c>
      <c r="EG24" s="205" t="e">
        <f t="shared" si="27"/>
        <v>#N/A</v>
      </c>
      <c r="EH24" s="205" t="e">
        <f t="shared" si="28"/>
        <v>#N/A</v>
      </c>
      <c r="EI24" s="205" t="e">
        <f t="shared" si="29"/>
        <v>#N/A</v>
      </c>
      <c r="EJ24" s="205" t="e">
        <f t="shared" si="30"/>
        <v>#N/A</v>
      </c>
      <c r="EK24" s="205" t="e">
        <f t="shared" si="31"/>
        <v>#N/A</v>
      </c>
      <c r="EL24" s="205" t="e">
        <f t="shared" si="32"/>
        <v>#N/A</v>
      </c>
      <c r="EM24" s="205" t="e">
        <f t="shared" si="33"/>
        <v>#N/A</v>
      </c>
      <c r="EN24" s="205" t="e">
        <f t="shared" si="34"/>
        <v>#N/A</v>
      </c>
      <c r="EO24" s="205" t="e">
        <f t="shared" si="35"/>
        <v>#N/A</v>
      </c>
      <c r="EP24" s="205" t="e">
        <f t="shared" si="36"/>
        <v>#N/A</v>
      </c>
      <c r="EQ24" s="205" t="e">
        <f t="shared" si="37"/>
        <v>#N/A</v>
      </c>
      <c r="ER24" s="205" t="e">
        <f t="shared" si="38"/>
        <v>#N/A</v>
      </c>
      <c r="ES24" s="205" t="e">
        <f t="shared" si="39"/>
        <v>#N/A</v>
      </c>
      <c r="ET24" s="205" t="e">
        <f t="shared" si="40"/>
        <v>#N/A</v>
      </c>
      <c r="EU24" s="205" t="e">
        <f t="shared" si="41"/>
        <v>#N/A</v>
      </c>
      <c r="EV24" s="205" t="e">
        <f t="shared" si="42"/>
        <v>#N/A</v>
      </c>
      <c r="EW24" s="205" t="e">
        <f t="shared" si="43"/>
        <v>#N/A</v>
      </c>
      <c r="EX24" s="205" t="e">
        <f t="shared" si="44"/>
        <v>#N/A</v>
      </c>
      <c r="EY24" s="205" t="e">
        <f t="shared" si="45"/>
        <v>#N/A</v>
      </c>
      <c r="EZ24" s="205" t="e">
        <f t="shared" si="46"/>
        <v>#N/A</v>
      </c>
      <c r="FA24" s="205" t="e">
        <f t="shared" si="47"/>
        <v>#N/A</v>
      </c>
      <c r="FB24" s="205" t="e">
        <f t="shared" si="48"/>
        <v>#N/A</v>
      </c>
      <c r="FC24" s="205" t="e">
        <f t="shared" si="49"/>
        <v>#N/A</v>
      </c>
      <c r="FD24" s="205" t="e">
        <f t="shared" si="50"/>
        <v>#N/A</v>
      </c>
      <c r="FE24" s="205" t="e">
        <f t="shared" si="51"/>
        <v>#N/A</v>
      </c>
      <c r="FF24" s="205" t="e">
        <f t="shared" si="52"/>
        <v>#N/A</v>
      </c>
      <c r="FG24" s="205" t="e">
        <f t="shared" si="53"/>
        <v>#N/A</v>
      </c>
      <c r="FH24" s="205" t="e">
        <f t="shared" si="54"/>
        <v>#N/A</v>
      </c>
      <c r="FI24" s="205" t="e">
        <f t="shared" si="55"/>
        <v>#N/A</v>
      </c>
      <c r="FJ24" s="205" t="e">
        <f t="shared" si="56"/>
        <v>#N/A</v>
      </c>
      <c r="FK24" s="205" t="e">
        <f t="shared" si="57"/>
        <v>#N/A</v>
      </c>
      <c r="FL24" s="205" t="e">
        <f t="shared" si="58"/>
        <v>#N/A</v>
      </c>
      <c r="FM24" s="205" t="e">
        <f t="shared" si="59"/>
        <v>#N/A</v>
      </c>
      <c r="FN24" s="205" t="e">
        <f t="shared" si="60"/>
        <v>#N/A</v>
      </c>
      <c r="FO24" s="205" t="e">
        <f t="shared" si="61"/>
        <v>#N/A</v>
      </c>
      <c r="FP24" s="205" t="e">
        <f t="shared" si="62"/>
        <v>#N/A</v>
      </c>
      <c r="FQ24" s="205" t="e">
        <f t="shared" si="63"/>
        <v>#N/A</v>
      </c>
      <c r="FR24" s="205" t="e">
        <f t="shared" si="64"/>
        <v>#N/A</v>
      </c>
      <c r="FS24" s="205" t="e">
        <f t="shared" si="65"/>
        <v>#N/A</v>
      </c>
      <c r="FT24" s="205" t="e">
        <f t="shared" si="66"/>
        <v>#N/A</v>
      </c>
      <c r="FU24" s="205" t="e">
        <f t="shared" si="67"/>
        <v>#N/A</v>
      </c>
      <c r="FV24" s="205" t="e">
        <f t="shared" si="68"/>
        <v>#N/A</v>
      </c>
      <c r="FW24" s="205" t="e">
        <f t="shared" si="69"/>
        <v>#N/A</v>
      </c>
      <c r="FX24" s="205" t="e">
        <f t="shared" si="70"/>
        <v>#N/A</v>
      </c>
      <c r="FY24" s="205" t="e">
        <f t="shared" si="71"/>
        <v>#N/A</v>
      </c>
      <c r="FZ24" s="205" t="e">
        <f t="shared" si="72"/>
        <v>#N/A</v>
      </c>
      <c r="GA24" s="205" t="e">
        <f t="shared" si="73"/>
        <v>#N/A</v>
      </c>
      <c r="GB24" s="205" t="e">
        <f t="shared" si="74"/>
        <v>#N/A</v>
      </c>
      <c r="GC24" s="205" t="e">
        <f t="shared" si="75"/>
        <v>#N/A</v>
      </c>
      <c r="GD24" s="205" t="e">
        <f t="shared" si="76"/>
        <v>#N/A</v>
      </c>
      <c r="GE24" s="205" t="e">
        <f t="shared" si="77"/>
        <v>#N/A</v>
      </c>
      <c r="GF24" s="205" t="e">
        <f t="shared" si="78"/>
        <v>#N/A</v>
      </c>
      <c r="GG24" s="205" t="e">
        <f t="shared" si="79"/>
        <v>#N/A</v>
      </c>
      <c r="GH24" s="205" t="e">
        <f t="shared" si="80"/>
        <v>#N/A</v>
      </c>
      <c r="GI24" s="205" t="e">
        <f t="shared" si="81"/>
        <v>#N/A</v>
      </c>
      <c r="GJ24" s="205" t="e">
        <f t="shared" si="82"/>
        <v>#N/A</v>
      </c>
      <c r="GK24" s="205" t="e">
        <f t="shared" si="83"/>
        <v>#N/A</v>
      </c>
      <c r="GL24" s="205" t="e">
        <f t="shared" si="84"/>
        <v>#N/A</v>
      </c>
      <c r="GM24" s="205" t="e">
        <f t="shared" si="85"/>
        <v>#N/A</v>
      </c>
      <c r="GN24" s="205" t="e">
        <f t="shared" si="86"/>
        <v>#N/A</v>
      </c>
      <c r="GO24" s="205" t="e">
        <f t="shared" si="87"/>
        <v>#N/A</v>
      </c>
      <c r="GP24" s="205" t="e">
        <f t="shared" si="88"/>
        <v>#N/A</v>
      </c>
      <c r="GQ24" s="205" t="e">
        <f t="shared" si="89"/>
        <v>#N/A</v>
      </c>
      <c r="GR24" s="205" t="e">
        <f t="shared" si="90"/>
        <v>#N/A</v>
      </c>
      <c r="GS24" s="205" t="e">
        <f t="shared" si="91"/>
        <v>#N/A</v>
      </c>
      <c r="GT24" s="205" t="e">
        <f t="shared" si="92"/>
        <v>#N/A</v>
      </c>
      <c r="GU24" s="205" t="e">
        <f t="shared" si="93"/>
        <v>#N/A</v>
      </c>
      <c r="GV24" s="205" t="e">
        <f t="shared" si="94"/>
        <v>#N/A</v>
      </c>
      <c r="GW24" s="205" t="e">
        <f t="shared" si="95"/>
        <v>#N/A</v>
      </c>
      <c r="GX24" s="205" t="e">
        <f t="shared" si="96"/>
        <v>#N/A</v>
      </c>
      <c r="GY24" s="205" t="e">
        <f t="shared" si="97"/>
        <v>#N/A</v>
      </c>
      <c r="GZ24" s="205" t="e">
        <f t="shared" si="98"/>
        <v>#N/A</v>
      </c>
      <c r="HA24" s="205" t="e">
        <f t="shared" si="99"/>
        <v>#N/A</v>
      </c>
      <c r="HB24" s="205" t="e">
        <f t="shared" si="100"/>
        <v>#N/A</v>
      </c>
      <c r="HC24" s="205" t="e">
        <f t="shared" si="101"/>
        <v>#N/A</v>
      </c>
      <c r="HD24" s="205" t="e">
        <f t="shared" si="102"/>
        <v>#N/A</v>
      </c>
      <c r="HE24" s="205" t="e">
        <f t="shared" si="103"/>
        <v>#N/A</v>
      </c>
      <c r="HF24" s="205" t="e">
        <f t="shared" si="104"/>
        <v>#N/A</v>
      </c>
      <c r="HG24" s="205" t="e">
        <f t="shared" si="105"/>
        <v>#N/A</v>
      </c>
      <c r="HH24" s="205" t="e">
        <f t="shared" si="106"/>
        <v>#N/A</v>
      </c>
      <c r="HI24" s="205" t="e">
        <f t="shared" si="107"/>
        <v>#N/A</v>
      </c>
      <c r="HJ24" s="205" t="e">
        <f t="shared" si="108"/>
        <v>#N/A</v>
      </c>
      <c r="HK24" s="205" t="e">
        <f t="shared" si="109"/>
        <v>#N/A</v>
      </c>
      <c r="HL24" s="205" t="e">
        <f t="shared" si="110"/>
        <v>#N/A</v>
      </c>
      <c r="HM24" s="205" t="e">
        <f t="shared" si="111"/>
        <v>#N/A</v>
      </c>
      <c r="HN24" s="205" t="e">
        <f t="shared" si="112"/>
        <v>#N/A</v>
      </c>
      <c r="HO24" s="205" t="e">
        <f t="shared" si="113"/>
        <v>#N/A</v>
      </c>
      <c r="HP24" s="205" t="e">
        <f t="shared" si="114"/>
        <v>#N/A</v>
      </c>
      <c r="HQ24" s="205" t="e">
        <f t="shared" si="115"/>
        <v>#N/A</v>
      </c>
      <c r="HR24" s="205" t="e">
        <f t="shared" si="116"/>
        <v>#N/A</v>
      </c>
      <c r="HS24" s="205" t="e">
        <f t="shared" si="117"/>
        <v>#N/A</v>
      </c>
      <c r="HT24" s="205" t="e">
        <f t="shared" si="118"/>
        <v>#N/A</v>
      </c>
      <c r="HU24" s="205" t="e">
        <f t="shared" si="119"/>
        <v>#N/A</v>
      </c>
      <c r="HV24" s="205" t="e">
        <f t="shared" si="120"/>
        <v>#N/A</v>
      </c>
      <c r="HW24" s="205" t="e">
        <f t="shared" si="121"/>
        <v>#N/A</v>
      </c>
      <c r="HX24" s="205" t="e">
        <f t="shared" si="122"/>
        <v>#N/A</v>
      </c>
      <c r="HY24" s="205" t="e">
        <f t="shared" si="123"/>
        <v>#N/A</v>
      </c>
      <c r="HZ24" s="205" t="e">
        <f t="shared" si="124"/>
        <v>#N/A</v>
      </c>
      <c r="IA24" s="205" t="e">
        <f t="shared" si="125"/>
        <v>#N/A</v>
      </c>
      <c r="IB24" s="205" t="e">
        <f t="shared" si="126"/>
        <v>#N/A</v>
      </c>
    </row>
    <row r="25" spans="1:236" hidden="1" x14ac:dyDescent="0.25">
      <c r="A25" s="22">
        <v>22</v>
      </c>
      <c r="B25" s="109" t="str">
        <f t="shared" si="10"/>
        <v/>
      </c>
      <c r="C25" s="123"/>
      <c r="D25" s="109" t="str">
        <f t="shared" si="11"/>
        <v/>
      </c>
      <c r="E25" s="118" t="str">
        <f t="shared" si="12"/>
        <v/>
      </c>
      <c r="F25" s="23" t="str">
        <f t="shared" si="13"/>
        <v/>
      </c>
      <c r="G25" s="24" t="str">
        <f t="shared" si="14"/>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15"/>
        <v/>
      </c>
      <c r="K25" s="26"/>
      <c r="L25" s="24" t="str">
        <f>IF(OR(F25="",K25=""),"",MATCH(K25,Confidence!$A$3:$A$12,0))</f>
        <v/>
      </c>
      <c r="M25" s="27" t="str">
        <f t="shared" si="16"/>
        <v/>
      </c>
      <c r="N25" s="27" t="str">
        <f t="shared" si="17"/>
        <v/>
      </c>
      <c r="O25" s="24"/>
      <c r="P25" s="110" t="str">
        <f t="shared" si="18"/>
        <v/>
      </c>
      <c r="Q25" s="110" t="str">
        <f t="shared" si="19"/>
        <v/>
      </c>
      <c r="R25" s="39" t="str">
        <f t="shared" si="20"/>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21"/>
        <v/>
      </c>
      <c r="AI25" s="204" t="str">
        <f t="shared" si="22"/>
        <v/>
      </c>
      <c r="AJ25" s="188" t="str">
        <f t="shared" ref="AJ25:CU25" si="165">IF(ISNONTEXT($AH25),AI25+$AH25,"")</f>
        <v/>
      </c>
      <c r="AK25" s="188" t="str">
        <f t="shared" si="165"/>
        <v/>
      </c>
      <c r="AL25" s="188" t="str">
        <f t="shared" si="165"/>
        <v/>
      </c>
      <c r="AM25" s="188" t="str">
        <f t="shared" si="165"/>
        <v/>
      </c>
      <c r="AN25" s="188" t="str">
        <f t="shared" si="165"/>
        <v/>
      </c>
      <c r="AO25" s="188" t="str">
        <f t="shared" si="165"/>
        <v/>
      </c>
      <c r="AP25" s="188" t="str">
        <f t="shared" si="165"/>
        <v/>
      </c>
      <c r="AQ25" s="188" t="str">
        <f t="shared" si="165"/>
        <v/>
      </c>
      <c r="AR25" s="188" t="str">
        <f t="shared" si="165"/>
        <v/>
      </c>
      <c r="AS25" s="188" t="str">
        <f t="shared" si="165"/>
        <v/>
      </c>
      <c r="AT25" s="188" t="str">
        <f t="shared" si="165"/>
        <v/>
      </c>
      <c r="AU25" s="188" t="str">
        <f t="shared" si="165"/>
        <v/>
      </c>
      <c r="AV25" s="188" t="str">
        <f t="shared" si="165"/>
        <v/>
      </c>
      <c r="AW25" s="188" t="str">
        <f t="shared" si="165"/>
        <v/>
      </c>
      <c r="AX25" s="188" t="str">
        <f t="shared" si="165"/>
        <v/>
      </c>
      <c r="AY25" s="188" t="str">
        <f t="shared" si="165"/>
        <v/>
      </c>
      <c r="AZ25" s="188" t="str">
        <f t="shared" si="165"/>
        <v/>
      </c>
      <c r="BA25" s="188" t="str">
        <f t="shared" si="165"/>
        <v/>
      </c>
      <c r="BB25" s="188" t="str">
        <f t="shared" si="165"/>
        <v/>
      </c>
      <c r="BC25" s="188" t="str">
        <f t="shared" si="165"/>
        <v/>
      </c>
      <c r="BD25" s="188" t="str">
        <f t="shared" si="165"/>
        <v/>
      </c>
      <c r="BE25" s="188" t="str">
        <f t="shared" si="165"/>
        <v/>
      </c>
      <c r="BF25" s="188" t="str">
        <f t="shared" si="165"/>
        <v/>
      </c>
      <c r="BG25" s="188" t="str">
        <f t="shared" si="165"/>
        <v/>
      </c>
      <c r="BH25" s="188" t="str">
        <f t="shared" si="165"/>
        <v/>
      </c>
      <c r="BI25" s="188" t="str">
        <f t="shared" si="165"/>
        <v/>
      </c>
      <c r="BJ25" s="188" t="str">
        <f t="shared" si="165"/>
        <v/>
      </c>
      <c r="BK25" s="188" t="str">
        <f t="shared" si="165"/>
        <v/>
      </c>
      <c r="BL25" s="188" t="str">
        <f t="shared" si="165"/>
        <v/>
      </c>
      <c r="BM25" s="188" t="str">
        <f t="shared" si="165"/>
        <v/>
      </c>
      <c r="BN25" s="188" t="str">
        <f t="shared" si="165"/>
        <v/>
      </c>
      <c r="BO25" s="188" t="str">
        <f t="shared" si="165"/>
        <v/>
      </c>
      <c r="BP25" s="188" t="str">
        <f t="shared" si="165"/>
        <v/>
      </c>
      <c r="BQ25" s="188" t="str">
        <f t="shared" si="165"/>
        <v/>
      </c>
      <c r="BR25" s="188" t="str">
        <f t="shared" si="165"/>
        <v/>
      </c>
      <c r="BS25" s="188" t="str">
        <f t="shared" si="165"/>
        <v/>
      </c>
      <c r="BT25" s="188" t="str">
        <f t="shared" si="165"/>
        <v/>
      </c>
      <c r="BU25" s="188" t="str">
        <f t="shared" si="165"/>
        <v/>
      </c>
      <c r="BV25" s="188" t="str">
        <f t="shared" si="165"/>
        <v/>
      </c>
      <c r="BW25" s="188" t="str">
        <f t="shared" si="165"/>
        <v/>
      </c>
      <c r="BX25" s="188" t="str">
        <f t="shared" si="165"/>
        <v/>
      </c>
      <c r="BY25" s="188" t="str">
        <f t="shared" si="165"/>
        <v/>
      </c>
      <c r="BZ25" s="188" t="str">
        <f t="shared" si="165"/>
        <v/>
      </c>
      <c r="CA25" s="188" t="str">
        <f t="shared" si="165"/>
        <v/>
      </c>
      <c r="CB25" s="188" t="str">
        <f t="shared" si="165"/>
        <v/>
      </c>
      <c r="CC25" s="188" t="str">
        <f t="shared" si="165"/>
        <v/>
      </c>
      <c r="CD25" s="188" t="str">
        <f t="shared" si="165"/>
        <v/>
      </c>
      <c r="CE25" s="188" t="str">
        <f t="shared" si="165"/>
        <v/>
      </c>
      <c r="CF25" s="188" t="str">
        <f t="shared" si="165"/>
        <v/>
      </c>
      <c r="CG25" s="188" t="str">
        <f t="shared" si="165"/>
        <v/>
      </c>
      <c r="CH25" s="188" t="str">
        <f t="shared" si="165"/>
        <v/>
      </c>
      <c r="CI25" s="188" t="str">
        <f t="shared" si="165"/>
        <v/>
      </c>
      <c r="CJ25" s="188" t="str">
        <f t="shared" si="165"/>
        <v/>
      </c>
      <c r="CK25" s="188" t="str">
        <f t="shared" si="165"/>
        <v/>
      </c>
      <c r="CL25" s="188" t="str">
        <f t="shared" si="165"/>
        <v/>
      </c>
      <c r="CM25" s="188" t="str">
        <f t="shared" si="165"/>
        <v/>
      </c>
      <c r="CN25" s="188" t="str">
        <f t="shared" si="165"/>
        <v/>
      </c>
      <c r="CO25" s="188" t="str">
        <f t="shared" si="165"/>
        <v/>
      </c>
      <c r="CP25" s="188" t="str">
        <f t="shared" si="165"/>
        <v/>
      </c>
      <c r="CQ25" s="188" t="str">
        <f t="shared" si="165"/>
        <v/>
      </c>
      <c r="CR25" s="188" t="str">
        <f t="shared" si="165"/>
        <v/>
      </c>
      <c r="CS25" s="188" t="str">
        <f t="shared" si="165"/>
        <v/>
      </c>
      <c r="CT25" s="188" t="str">
        <f t="shared" si="165"/>
        <v/>
      </c>
      <c r="CU25" s="188" t="str">
        <f t="shared" si="165"/>
        <v/>
      </c>
      <c r="CV25" s="188" t="str">
        <f t="shared" ref="CV25:ED25" si="166">IF(ISNONTEXT($AH25),CU25+$AH25,"")</f>
        <v/>
      </c>
      <c r="CW25" s="188" t="str">
        <f t="shared" si="166"/>
        <v/>
      </c>
      <c r="CX25" s="188" t="str">
        <f t="shared" si="166"/>
        <v/>
      </c>
      <c r="CY25" s="188" t="str">
        <f t="shared" si="166"/>
        <v/>
      </c>
      <c r="CZ25" s="188" t="str">
        <f t="shared" si="166"/>
        <v/>
      </c>
      <c r="DA25" s="188" t="str">
        <f t="shared" si="166"/>
        <v/>
      </c>
      <c r="DB25" s="188" t="str">
        <f t="shared" si="166"/>
        <v/>
      </c>
      <c r="DC25" s="188" t="str">
        <f t="shared" si="166"/>
        <v/>
      </c>
      <c r="DD25" s="188" t="str">
        <f t="shared" si="166"/>
        <v/>
      </c>
      <c r="DE25" s="188" t="str">
        <f t="shared" si="166"/>
        <v/>
      </c>
      <c r="DF25" s="188" t="str">
        <f t="shared" si="166"/>
        <v/>
      </c>
      <c r="DG25" s="188" t="str">
        <f t="shared" si="166"/>
        <v/>
      </c>
      <c r="DH25" s="188" t="str">
        <f t="shared" si="166"/>
        <v/>
      </c>
      <c r="DI25" s="188" t="str">
        <f t="shared" si="166"/>
        <v/>
      </c>
      <c r="DJ25" s="188" t="str">
        <f t="shared" si="166"/>
        <v/>
      </c>
      <c r="DK25" s="188" t="str">
        <f t="shared" si="166"/>
        <v/>
      </c>
      <c r="DL25" s="188" t="str">
        <f t="shared" si="166"/>
        <v/>
      </c>
      <c r="DM25" s="188" t="str">
        <f t="shared" si="166"/>
        <v/>
      </c>
      <c r="DN25" s="188" t="str">
        <f t="shared" si="166"/>
        <v/>
      </c>
      <c r="DO25" s="188" t="str">
        <f t="shared" si="166"/>
        <v/>
      </c>
      <c r="DP25" s="188" t="str">
        <f t="shared" si="166"/>
        <v/>
      </c>
      <c r="DQ25" s="188" t="str">
        <f t="shared" si="166"/>
        <v/>
      </c>
      <c r="DR25" s="188" t="str">
        <f t="shared" si="166"/>
        <v/>
      </c>
      <c r="DS25" s="188" t="str">
        <f t="shared" si="166"/>
        <v/>
      </c>
      <c r="DT25" s="188" t="str">
        <f t="shared" si="166"/>
        <v/>
      </c>
      <c r="DU25" s="188" t="str">
        <f t="shared" si="166"/>
        <v/>
      </c>
      <c r="DV25" s="188" t="str">
        <f t="shared" si="166"/>
        <v/>
      </c>
      <c r="DW25" s="188" t="str">
        <f t="shared" si="166"/>
        <v/>
      </c>
      <c r="DX25" s="188" t="str">
        <f t="shared" si="166"/>
        <v/>
      </c>
      <c r="DY25" s="188" t="str">
        <f t="shared" si="166"/>
        <v/>
      </c>
      <c r="DZ25" s="188" t="str">
        <f t="shared" si="166"/>
        <v/>
      </c>
      <c r="EA25" s="188" t="str">
        <f t="shared" si="166"/>
        <v/>
      </c>
      <c r="EB25" s="188" t="str">
        <f t="shared" si="166"/>
        <v/>
      </c>
      <c r="EC25" s="188" t="str">
        <f t="shared" si="166"/>
        <v/>
      </c>
      <c r="ED25" s="188" t="str">
        <f t="shared" si="166"/>
        <v/>
      </c>
      <c r="EE25" s="204" t="str">
        <f t="shared" si="25"/>
        <v/>
      </c>
      <c r="EF25" s="205" t="e">
        <f t="shared" si="26"/>
        <v>#N/A</v>
      </c>
      <c r="EG25" s="205" t="e">
        <f t="shared" si="27"/>
        <v>#N/A</v>
      </c>
      <c r="EH25" s="205" t="e">
        <f t="shared" si="28"/>
        <v>#N/A</v>
      </c>
      <c r="EI25" s="205" t="e">
        <f t="shared" si="29"/>
        <v>#N/A</v>
      </c>
      <c r="EJ25" s="205" t="e">
        <f t="shared" si="30"/>
        <v>#N/A</v>
      </c>
      <c r="EK25" s="205" t="e">
        <f t="shared" si="31"/>
        <v>#N/A</v>
      </c>
      <c r="EL25" s="205" t="e">
        <f t="shared" si="32"/>
        <v>#N/A</v>
      </c>
      <c r="EM25" s="205" t="e">
        <f t="shared" si="33"/>
        <v>#N/A</v>
      </c>
      <c r="EN25" s="205" t="e">
        <f t="shared" si="34"/>
        <v>#N/A</v>
      </c>
      <c r="EO25" s="205" t="e">
        <f t="shared" si="35"/>
        <v>#N/A</v>
      </c>
      <c r="EP25" s="205" t="e">
        <f t="shared" si="36"/>
        <v>#N/A</v>
      </c>
      <c r="EQ25" s="205" t="e">
        <f t="shared" si="37"/>
        <v>#N/A</v>
      </c>
      <c r="ER25" s="205" t="e">
        <f t="shared" si="38"/>
        <v>#N/A</v>
      </c>
      <c r="ES25" s="205" t="e">
        <f t="shared" si="39"/>
        <v>#N/A</v>
      </c>
      <c r="ET25" s="205" t="e">
        <f t="shared" si="40"/>
        <v>#N/A</v>
      </c>
      <c r="EU25" s="205" t="e">
        <f t="shared" si="41"/>
        <v>#N/A</v>
      </c>
      <c r="EV25" s="205" t="e">
        <f t="shared" si="42"/>
        <v>#N/A</v>
      </c>
      <c r="EW25" s="205" t="e">
        <f t="shared" si="43"/>
        <v>#N/A</v>
      </c>
      <c r="EX25" s="205" t="e">
        <f t="shared" si="44"/>
        <v>#N/A</v>
      </c>
      <c r="EY25" s="205" t="e">
        <f t="shared" si="45"/>
        <v>#N/A</v>
      </c>
      <c r="EZ25" s="205" t="e">
        <f t="shared" si="46"/>
        <v>#N/A</v>
      </c>
      <c r="FA25" s="205" t="e">
        <f t="shared" si="47"/>
        <v>#N/A</v>
      </c>
      <c r="FB25" s="205" t="e">
        <f t="shared" si="48"/>
        <v>#N/A</v>
      </c>
      <c r="FC25" s="205" t="e">
        <f t="shared" si="49"/>
        <v>#N/A</v>
      </c>
      <c r="FD25" s="205" t="e">
        <f t="shared" si="50"/>
        <v>#N/A</v>
      </c>
      <c r="FE25" s="205" t="e">
        <f t="shared" si="51"/>
        <v>#N/A</v>
      </c>
      <c r="FF25" s="205" t="e">
        <f t="shared" si="52"/>
        <v>#N/A</v>
      </c>
      <c r="FG25" s="205" t="e">
        <f t="shared" si="53"/>
        <v>#N/A</v>
      </c>
      <c r="FH25" s="205" t="e">
        <f t="shared" si="54"/>
        <v>#N/A</v>
      </c>
      <c r="FI25" s="205" t="e">
        <f t="shared" si="55"/>
        <v>#N/A</v>
      </c>
      <c r="FJ25" s="205" t="e">
        <f t="shared" si="56"/>
        <v>#N/A</v>
      </c>
      <c r="FK25" s="205" t="e">
        <f t="shared" si="57"/>
        <v>#N/A</v>
      </c>
      <c r="FL25" s="205" t="e">
        <f t="shared" si="58"/>
        <v>#N/A</v>
      </c>
      <c r="FM25" s="205" t="e">
        <f t="shared" si="59"/>
        <v>#N/A</v>
      </c>
      <c r="FN25" s="205" t="e">
        <f t="shared" si="60"/>
        <v>#N/A</v>
      </c>
      <c r="FO25" s="205" t="e">
        <f t="shared" si="61"/>
        <v>#N/A</v>
      </c>
      <c r="FP25" s="205" t="e">
        <f t="shared" si="62"/>
        <v>#N/A</v>
      </c>
      <c r="FQ25" s="205" t="e">
        <f t="shared" si="63"/>
        <v>#N/A</v>
      </c>
      <c r="FR25" s="205" t="e">
        <f t="shared" si="64"/>
        <v>#N/A</v>
      </c>
      <c r="FS25" s="205" t="e">
        <f t="shared" si="65"/>
        <v>#N/A</v>
      </c>
      <c r="FT25" s="205" t="e">
        <f t="shared" si="66"/>
        <v>#N/A</v>
      </c>
      <c r="FU25" s="205" t="e">
        <f t="shared" si="67"/>
        <v>#N/A</v>
      </c>
      <c r="FV25" s="205" t="e">
        <f t="shared" si="68"/>
        <v>#N/A</v>
      </c>
      <c r="FW25" s="205" t="e">
        <f t="shared" si="69"/>
        <v>#N/A</v>
      </c>
      <c r="FX25" s="205" t="e">
        <f t="shared" si="70"/>
        <v>#N/A</v>
      </c>
      <c r="FY25" s="205" t="e">
        <f t="shared" si="71"/>
        <v>#N/A</v>
      </c>
      <c r="FZ25" s="205" t="e">
        <f t="shared" si="72"/>
        <v>#N/A</v>
      </c>
      <c r="GA25" s="205" t="e">
        <f t="shared" si="73"/>
        <v>#N/A</v>
      </c>
      <c r="GB25" s="205" t="e">
        <f t="shared" si="74"/>
        <v>#N/A</v>
      </c>
      <c r="GC25" s="205" t="e">
        <f t="shared" si="75"/>
        <v>#N/A</v>
      </c>
      <c r="GD25" s="205" t="e">
        <f t="shared" si="76"/>
        <v>#N/A</v>
      </c>
      <c r="GE25" s="205" t="e">
        <f t="shared" si="77"/>
        <v>#N/A</v>
      </c>
      <c r="GF25" s="205" t="e">
        <f t="shared" si="78"/>
        <v>#N/A</v>
      </c>
      <c r="GG25" s="205" t="e">
        <f t="shared" si="79"/>
        <v>#N/A</v>
      </c>
      <c r="GH25" s="205" t="e">
        <f t="shared" si="80"/>
        <v>#N/A</v>
      </c>
      <c r="GI25" s="205" t="e">
        <f t="shared" si="81"/>
        <v>#N/A</v>
      </c>
      <c r="GJ25" s="205" t="e">
        <f t="shared" si="82"/>
        <v>#N/A</v>
      </c>
      <c r="GK25" s="205" t="e">
        <f t="shared" si="83"/>
        <v>#N/A</v>
      </c>
      <c r="GL25" s="205" t="e">
        <f t="shared" si="84"/>
        <v>#N/A</v>
      </c>
      <c r="GM25" s="205" t="e">
        <f t="shared" si="85"/>
        <v>#N/A</v>
      </c>
      <c r="GN25" s="205" t="e">
        <f t="shared" si="86"/>
        <v>#N/A</v>
      </c>
      <c r="GO25" s="205" t="e">
        <f t="shared" si="87"/>
        <v>#N/A</v>
      </c>
      <c r="GP25" s="205" t="e">
        <f t="shared" si="88"/>
        <v>#N/A</v>
      </c>
      <c r="GQ25" s="205" t="e">
        <f t="shared" si="89"/>
        <v>#N/A</v>
      </c>
      <c r="GR25" s="205" t="e">
        <f t="shared" si="90"/>
        <v>#N/A</v>
      </c>
      <c r="GS25" s="205" t="e">
        <f t="shared" si="91"/>
        <v>#N/A</v>
      </c>
      <c r="GT25" s="205" t="e">
        <f t="shared" si="92"/>
        <v>#N/A</v>
      </c>
      <c r="GU25" s="205" t="e">
        <f t="shared" si="93"/>
        <v>#N/A</v>
      </c>
      <c r="GV25" s="205" t="e">
        <f t="shared" si="94"/>
        <v>#N/A</v>
      </c>
      <c r="GW25" s="205" t="e">
        <f t="shared" si="95"/>
        <v>#N/A</v>
      </c>
      <c r="GX25" s="205" t="e">
        <f t="shared" si="96"/>
        <v>#N/A</v>
      </c>
      <c r="GY25" s="205" t="e">
        <f t="shared" si="97"/>
        <v>#N/A</v>
      </c>
      <c r="GZ25" s="205" t="e">
        <f t="shared" si="98"/>
        <v>#N/A</v>
      </c>
      <c r="HA25" s="205" t="e">
        <f t="shared" si="99"/>
        <v>#N/A</v>
      </c>
      <c r="HB25" s="205" t="e">
        <f t="shared" si="100"/>
        <v>#N/A</v>
      </c>
      <c r="HC25" s="205" t="e">
        <f t="shared" si="101"/>
        <v>#N/A</v>
      </c>
      <c r="HD25" s="205" t="e">
        <f t="shared" si="102"/>
        <v>#N/A</v>
      </c>
      <c r="HE25" s="205" t="e">
        <f t="shared" si="103"/>
        <v>#N/A</v>
      </c>
      <c r="HF25" s="205" t="e">
        <f t="shared" si="104"/>
        <v>#N/A</v>
      </c>
      <c r="HG25" s="205" t="e">
        <f t="shared" si="105"/>
        <v>#N/A</v>
      </c>
      <c r="HH25" s="205" t="e">
        <f t="shared" si="106"/>
        <v>#N/A</v>
      </c>
      <c r="HI25" s="205" t="e">
        <f t="shared" si="107"/>
        <v>#N/A</v>
      </c>
      <c r="HJ25" s="205" t="e">
        <f t="shared" si="108"/>
        <v>#N/A</v>
      </c>
      <c r="HK25" s="205" t="e">
        <f t="shared" si="109"/>
        <v>#N/A</v>
      </c>
      <c r="HL25" s="205" t="e">
        <f t="shared" si="110"/>
        <v>#N/A</v>
      </c>
      <c r="HM25" s="205" t="e">
        <f t="shared" si="111"/>
        <v>#N/A</v>
      </c>
      <c r="HN25" s="205" t="e">
        <f t="shared" si="112"/>
        <v>#N/A</v>
      </c>
      <c r="HO25" s="205" t="e">
        <f t="shared" si="113"/>
        <v>#N/A</v>
      </c>
      <c r="HP25" s="205" t="e">
        <f t="shared" si="114"/>
        <v>#N/A</v>
      </c>
      <c r="HQ25" s="205" t="e">
        <f t="shared" si="115"/>
        <v>#N/A</v>
      </c>
      <c r="HR25" s="205" t="e">
        <f t="shared" si="116"/>
        <v>#N/A</v>
      </c>
      <c r="HS25" s="205" t="e">
        <f t="shared" si="117"/>
        <v>#N/A</v>
      </c>
      <c r="HT25" s="205" t="e">
        <f t="shared" si="118"/>
        <v>#N/A</v>
      </c>
      <c r="HU25" s="205" t="e">
        <f t="shared" si="119"/>
        <v>#N/A</v>
      </c>
      <c r="HV25" s="205" t="e">
        <f t="shared" si="120"/>
        <v>#N/A</v>
      </c>
      <c r="HW25" s="205" t="e">
        <f t="shared" si="121"/>
        <v>#N/A</v>
      </c>
      <c r="HX25" s="205" t="e">
        <f t="shared" si="122"/>
        <v>#N/A</v>
      </c>
      <c r="HY25" s="205" t="e">
        <f t="shared" si="123"/>
        <v>#N/A</v>
      </c>
      <c r="HZ25" s="205" t="e">
        <f t="shared" si="124"/>
        <v>#N/A</v>
      </c>
      <c r="IA25" s="205" t="e">
        <f t="shared" si="125"/>
        <v>#N/A</v>
      </c>
      <c r="IB25" s="205" t="e">
        <f t="shared" si="126"/>
        <v>#N/A</v>
      </c>
    </row>
    <row r="26" spans="1:236" hidden="1" x14ac:dyDescent="0.25">
      <c r="A26" s="22">
        <v>23</v>
      </c>
      <c r="B26" s="109" t="str">
        <f t="shared" si="10"/>
        <v/>
      </c>
      <c r="C26" s="123"/>
      <c r="D26" s="109" t="str">
        <f t="shared" si="11"/>
        <v/>
      </c>
      <c r="E26" s="118" t="str">
        <f t="shared" si="12"/>
        <v/>
      </c>
      <c r="F26" s="23" t="str">
        <f t="shared" si="13"/>
        <v/>
      </c>
      <c r="G26" s="24" t="str">
        <f t="shared" si="14"/>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15"/>
        <v/>
      </c>
      <c r="K26" s="26"/>
      <c r="L26" s="24" t="str">
        <f>IF(OR(F26="",K26=""),"",MATCH(K26,Confidence!$A$3:$A$12,0))</f>
        <v/>
      </c>
      <c r="M26" s="27" t="str">
        <f t="shared" si="16"/>
        <v/>
      </c>
      <c r="N26" s="27" t="str">
        <f t="shared" si="17"/>
        <v/>
      </c>
      <c r="O26" s="24"/>
      <c r="P26" s="110" t="str">
        <f t="shared" si="18"/>
        <v/>
      </c>
      <c r="Q26" s="110" t="str">
        <f t="shared" si="19"/>
        <v/>
      </c>
      <c r="R26" s="39" t="str">
        <f t="shared" si="20"/>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21"/>
        <v/>
      </c>
      <c r="AI26" s="204" t="str">
        <f t="shared" si="22"/>
        <v/>
      </c>
      <c r="AJ26" s="188" t="str">
        <f t="shared" ref="AJ26:CU26" si="167">IF(ISNONTEXT($AH26),AI26+$AH26,"")</f>
        <v/>
      </c>
      <c r="AK26" s="188" t="str">
        <f t="shared" si="167"/>
        <v/>
      </c>
      <c r="AL26" s="188" t="str">
        <f t="shared" si="167"/>
        <v/>
      </c>
      <c r="AM26" s="188" t="str">
        <f t="shared" si="167"/>
        <v/>
      </c>
      <c r="AN26" s="188" t="str">
        <f t="shared" si="167"/>
        <v/>
      </c>
      <c r="AO26" s="188" t="str">
        <f t="shared" si="167"/>
        <v/>
      </c>
      <c r="AP26" s="188" t="str">
        <f t="shared" si="167"/>
        <v/>
      </c>
      <c r="AQ26" s="188" t="str">
        <f t="shared" si="167"/>
        <v/>
      </c>
      <c r="AR26" s="188" t="str">
        <f t="shared" si="167"/>
        <v/>
      </c>
      <c r="AS26" s="188" t="str">
        <f t="shared" si="167"/>
        <v/>
      </c>
      <c r="AT26" s="188" t="str">
        <f t="shared" si="167"/>
        <v/>
      </c>
      <c r="AU26" s="188" t="str">
        <f t="shared" si="167"/>
        <v/>
      </c>
      <c r="AV26" s="188" t="str">
        <f t="shared" si="167"/>
        <v/>
      </c>
      <c r="AW26" s="188" t="str">
        <f t="shared" si="167"/>
        <v/>
      </c>
      <c r="AX26" s="188" t="str">
        <f t="shared" si="167"/>
        <v/>
      </c>
      <c r="AY26" s="188" t="str">
        <f t="shared" si="167"/>
        <v/>
      </c>
      <c r="AZ26" s="188" t="str">
        <f t="shared" si="167"/>
        <v/>
      </c>
      <c r="BA26" s="188" t="str">
        <f t="shared" si="167"/>
        <v/>
      </c>
      <c r="BB26" s="188" t="str">
        <f t="shared" si="167"/>
        <v/>
      </c>
      <c r="BC26" s="188" t="str">
        <f t="shared" si="167"/>
        <v/>
      </c>
      <c r="BD26" s="188" t="str">
        <f t="shared" si="167"/>
        <v/>
      </c>
      <c r="BE26" s="188" t="str">
        <f t="shared" si="167"/>
        <v/>
      </c>
      <c r="BF26" s="188" t="str">
        <f t="shared" si="167"/>
        <v/>
      </c>
      <c r="BG26" s="188" t="str">
        <f t="shared" si="167"/>
        <v/>
      </c>
      <c r="BH26" s="188" t="str">
        <f t="shared" si="167"/>
        <v/>
      </c>
      <c r="BI26" s="188" t="str">
        <f t="shared" si="167"/>
        <v/>
      </c>
      <c r="BJ26" s="188" t="str">
        <f t="shared" si="167"/>
        <v/>
      </c>
      <c r="BK26" s="188" t="str">
        <f t="shared" si="167"/>
        <v/>
      </c>
      <c r="BL26" s="188" t="str">
        <f t="shared" si="167"/>
        <v/>
      </c>
      <c r="BM26" s="188" t="str">
        <f t="shared" si="167"/>
        <v/>
      </c>
      <c r="BN26" s="188" t="str">
        <f t="shared" si="167"/>
        <v/>
      </c>
      <c r="BO26" s="188" t="str">
        <f t="shared" si="167"/>
        <v/>
      </c>
      <c r="BP26" s="188" t="str">
        <f t="shared" si="167"/>
        <v/>
      </c>
      <c r="BQ26" s="188" t="str">
        <f t="shared" si="167"/>
        <v/>
      </c>
      <c r="BR26" s="188" t="str">
        <f t="shared" si="167"/>
        <v/>
      </c>
      <c r="BS26" s="188" t="str">
        <f t="shared" si="167"/>
        <v/>
      </c>
      <c r="BT26" s="188" t="str">
        <f t="shared" si="167"/>
        <v/>
      </c>
      <c r="BU26" s="188" t="str">
        <f t="shared" si="167"/>
        <v/>
      </c>
      <c r="BV26" s="188" t="str">
        <f t="shared" si="167"/>
        <v/>
      </c>
      <c r="BW26" s="188" t="str">
        <f t="shared" si="167"/>
        <v/>
      </c>
      <c r="BX26" s="188" t="str">
        <f t="shared" si="167"/>
        <v/>
      </c>
      <c r="BY26" s="188" t="str">
        <f t="shared" si="167"/>
        <v/>
      </c>
      <c r="BZ26" s="188" t="str">
        <f t="shared" si="167"/>
        <v/>
      </c>
      <c r="CA26" s="188" t="str">
        <f t="shared" si="167"/>
        <v/>
      </c>
      <c r="CB26" s="188" t="str">
        <f t="shared" si="167"/>
        <v/>
      </c>
      <c r="CC26" s="188" t="str">
        <f t="shared" si="167"/>
        <v/>
      </c>
      <c r="CD26" s="188" t="str">
        <f t="shared" si="167"/>
        <v/>
      </c>
      <c r="CE26" s="188" t="str">
        <f t="shared" si="167"/>
        <v/>
      </c>
      <c r="CF26" s="188" t="str">
        <f t="shared" si="167"/>
        <v/>
      </c>
      <c r="CG26" s="188" t="str">
        <f t="shared" si="167"/>
        <v/>
      </c>
      <c r="CH26" s="188" t="str">
        <f t="shared" si="167"/>
        <v/>
      </c>
      <c r="CI26" s="188" t="str">
        <f t="shared" si="167"/>
        <v/>
      </c>
      <c r="CJ26" s="188" t="str">
        <f t="shared" si="167"/>
        <v/>
      </c>
      <c r="CK26" s="188" t="str">
        <f t="shared" si="167"/>
        <v/>
      </c>
      <c r="CL26" s="188" t="str">
        <f t="shared" si="167"/>
        <v/>
      </c>
      <c r="CM26" s="188" t="str">
        <f t="shared" si="167"/>
        <v/>
      </c>
      <c r="CN26" s="188" t="str">
        <f t="shared" si="167"/>
        <v/>
      </c>
      <c r="CO26" s="188" t="str">
        <f t="shared" si="167"/>
        <v/>
      </c>
      <c r="CP26" s="188" t="str">
        <f t="shared" si="167"/>
        <v/>
      </c>
      <c r="CQ26" s="188" t="str">
        <f t="shared" si="167"/>
        <v/>
      </c>
      <c r="CR26" s="188" t="str">
        <f t="shared" si="167"/>
        <v/>
      </c>
      <c r="CS26" s="188" t="str">
        <f t="shared" si="167"/>
        <v/>
      </c>
      <c r="CT26" s="188" t="str">
        <f t="shared" si="167"/>
        <v/>
      </c>
      <c r="CU26" s="188" t="str">
        <f t="shared" si="167"/>
        <v/>
      </c>
      <c r="CV26" s="188" t="str">
        <f t="shared" ref="CV26:ED26" si="168">IF(ISNONTEXT($AH26),CU26+$AH26,"")</f>
        <v/>
      </c>
      <c r="CW26" s="188" t="str">
        <f t="shared" si="168"/>
        <v/>
      </c>
      <c r="CX26" s="188" t="str">
        <f t="shared" si="168"/>
        <v/>
      </c>
      <c r="CY26" s="188" t="str">
        <f t="shared" si="168"/>
        <v/>
      </c>
      <c r="CZ26" s="188" t="str">
        <f t="shared" si="168"/>
        <v/>
      </c>
      <c r="DA26" s="188" t="str">
        <f t="shared" si="168"/>
        <v/>
      </c>
      <c r="DB26" s="188" t="str">
        <f t="shared" si="168"/>
        <v/>
      </c>
      <c r="DC26" s="188" t="str">
        <f t="shared" si="168"/>
        <v/>
      </c>
      <c r="DD26" s="188" t="str">
        <f t="shared" si="168"/>
        <v/>
      </c>
      <c r="DE26" s="188" t="str">
        <f t="shared" si="168"/>
        <v/>
      </c>
      <c r="DF26" s="188" t="str">
        <f t="shared" si="168"/>
        <v/>
      </c>
      <c r="DG26" s="188" t="str">
        <f t="shared" si="168"/>
        <v/>
      </c>
      <c r="DH26" s="188" t="str">
        <f t="shared" si="168"/>
        <v/>
      </c>
      <c r="DI26" s="188" t="str">
        <f t="shared" si="168"/>
        <v/>
      </c>
      <c r="DJ26" s="188" t="str">
        <f t="shared" si="168"/>
        <v/>
      </c>
      <c r="DK26" s="188" t="str">
        <f t="shared" si="168"/>
        <v/>
      </c>
      <c r="DL26" s="188" t="str">
        <f t="shared" si="168"/>
        <v/>
      </c>
      <c r="DM26" s="188" t="str">
        <f t="shared" si="168"/>
        <v/>
      </c>
      <c r="DN26" s="188" t="str">
        <f t="shared" si="168"/>
        <v/>
      </c>
      <c r="DO26" s="188" t="str">
        <f t="shared" si="168"/>
        <v/>
      </c>
      <c r="DP26" s="188" t="str">
        <f t="shared" si="168"/>
        <v/>
      </c>
      <c r="DQ26" s="188" t="str">
        <f t="shared" si="168"/>
        <v/>
      </c>
      <c r="DR26" s="188" t="str">
        <f t="shared" si="168"/>
        <v/>
      </c>
      <c r="DS26" s="188" t="str">
        <f t="shared" si="168"/>
        <v/>
      </c>
      <c r="DT26" s="188" t="str">
        <f t="shared" si="168"/>
        <v/>
      </c>
      <c r="DU26" s="188" t="str">
        <f t="shared" si="168"/>
        <v/>
      </c>
      <c r="DV26" s="188" t="str">
        <f t="shared" si="168"/>
        <v/>
      </c>
      <c r="DW26" s="188" t="str">
        <f t="shared" si="168"/>
        <v/>
      </c>
      <c r="DX26" s="188" t="str">
        <f t="shared" si="168"/>
        <v/>
      </c>
      <c r="DY26" s="188" t="str">
        <f t="shared" si="168"/>
        <v/>
      </c>
      <c r="DZ26" s="188" t="str">
        <f t="shared" si="168"/>
        <v/>
      </c>
      <c r="EA26" s="188" t="str">
        <f t="shared" si="168"/>
        <v/>
      </c>
      <c r="EB26" s="188" t="str">
        <f t="shared" si="168"/>
        <v/>
      </c>
      <c r="EC26" s="188" t="str">
        <f t="shared" si="168"/>
        <v/>
      </c>
      <c r="ED26" s="188" t="str">
        <f t="shared" si="168"/>
        <v/>
      </c>
      <c r="EE26" s="204" t="str">
        <f t="shared" si="25"/>
        <v/>
      </c>
      <c r="EF26" s="205" t="e">
        <f t="shared" si="26"/>
        <v>#N/A</v>
      </c>
      <c r="EG26" s="205" t="e">
        <f t="shared" si="27"/>
        <v>#N/A</v>
      </c>
      <c r="EH26" s="205" t="e">
        <f t="shared" si="28"/>
        <v>#N/A</v>
      </c>
      <c r="EI26" s="205" t="e">
        <f t="shared" si="29"/>
        <v>#N/A</v>
      </c>
      <c r="EJ26" s="205" t="e">
        <f t="shared" si="30"/>
        <v>#N/A</v>
      </c>
      <c r="EK26" s="205" t="e">
        <f t="shared" si="31"/>
        <v>#N/A</v>
      </c>
      <c r="EL26" s="205" t="e">
        <f t="shared" si="32"/>
        <v>#N/A</v>
      </c>
      <c r="EM26" s="205" t="e">
        <f t="shared" si="33"/>
        <v>#N/A</v>
      </c>
      <c r="EN26" s="205" t="e">
        <f t="shared" si="34"/>
        <v>#N/A</v>
      </c>
      <c r="EO26" s="205" t="e">
        <f t="shared" si="35"/>
        <v>#N/A</v>
      </c>
      <c r="EP26" s="205" t="e">
        <f t="shared" si="36"/>
        <v>#N/A</v>
      </c>
      <c r="EQ26" s="205" t="e">
        <f t="shared" si="37"/>
        <v>#N/A</v>
      </c>
      <c r="ER26" s="205" t="e">
        <f t="shared" si="38"/>
        <v>#N/A</v>
      </c>
      <c r="ES26" s="205" t="e">
        <f t="shared" si="39"/>
        <v>#N/A</v>
      </c>
      <c r="ET26" s="205" t="e">
        <f t="shared" si="40"/>
        <v>#N/A</v>
      </c>
      <c r="EU26" s="205" t="e">
        <f t="shared" si="41"/>
        <v>#N/A</v>
      </c>
      <c r="EV26" s="205" t="e">
        <f t="shared" si="42"/>
        <v>#N/A</v>
      </c>
      <c r="EW26" s="205" t="e">
        <f t="shared" si="43"/>
        <v>#N/A</v>
      </c>
      <c r="EX26" s="205" t="e">
        <f t="shared" si="44"/>
        <v>#N/A</v>
      </c>
      <c r="EY26" s="205" t="e">
        <f t="shared" si="45"/>
        <v>#N/A</v>
      </c>
      <c r="EZ26" s="205" t="e">
        <f t="shared" si="46"/>
        <v>#N/A</v>
      </c>
      <c r="FA26" s="205" t="e">
        <f t="shared" si="47"/>
        <v>#N/A</v>
      </c>
      <c r="FB26" s="205" t="e">
        <f t="shared" si="48"/>
        <v>#N/A</v>
      </c>
      <c r="FC26" s="205" t="e">
        <f t="shared" si="49"/>
        <v>#N/A</v>
      </c>
      <c r="FD26" s="205" t="e">
        <f t="shared" si="50"/>
        <v>#N/A</v>
      </c>
      <c r="FE26" s="205" t="e">
        <f t="shared" si="51"/>
        <v>#N/A</v>
      </c>
      <c r="FF26" s="205" t="e">
        <f t="shared" si="52"/>
        <v>#N/A</v>
      </c>
      <c r="FG26" s="205" t="e">
        <f t="shared" si="53"/>
        <v>#N/A</v>
      </c>
      <c r="FH26" s="205" t="e">
        <f t="shared" si="54"/>
        <v>#N/A</v>
      </c>
      <c r="FI26" s="205" t="e">
        <f t="shared" si="55"/>
        <v>#N/A</v>
      </c>
      <c r="FJ26" s="205" t="e">
        <f t="shared" si="56"/>
        <v>#N/A</v>
      </c>
      <c r="FK26" s="205" t="e">
        <f t="shared" si="57"/>
        <v>#N/A</v>
      </c>
      <c r="FL26" s="205" t="e">
        <f t="shared" si="58"/>
        <v>#N/A</v>
      </c>
      <c r="FM26" s="205" t="e">
        <f t="shared" si="59"/>
        <v>#N/A</v>
      </c>
      <c r="FN26" s="205" t="e">
        <f t="shared" si="60"/>
        <v>#N/A</v>
      </c>
      <c r="FO26" s="205" t="e">
        <f t="shared" si="61"/>
        <v>#N/A</v>
      </c>
      <c r="FP26" s="205" t="e">
        <f t="shared" si="62"/>
        <v>#N/A</v>
      </c>
      <c r="FQ26" s="205" t="e">
        <f t="shared" si="63"/>
        <v>#N/A</v>
      </c>
      <c r="FR26" s="205" t="e">
        <f t="shared" si="64"/>
        <v>#N/A</v>
      </c>
      <c r="FS26" s="205" t="e">
        <f t="shared" si="65"/>
        <v>#N/A</v>
      </c>
      <c r="FT26" s="205" t="e">
        <f t="shared" si="66"/>
        <v>#N/A</v>
      </c>
      <c r="FU26" s="205" t="e">
        <f t="shared" si="67"/>
        <v>#N/A</v>
      </c>
      <c r="FV26" s="205" t="e">
        <f t="shared" si="68"/>
        <v>#N/A</v>
      </c>
      <c r="FW26" s="205" t="e">
        <f t="shared" si="69"/>
        <v>#N/A</v>
      </c>
      <c r="FX26" s="205" t="e">
        <f t="shared" si="70"/>
        <v>#N/A</v>
      </c>
      <c r="FY26" s="205" t="e">
        <f t="shared" si="71"/>
        <v>#N/A</v>
      </c>
      <c r="FZ26" s="205" t="e">
        <f t="shared" si="72"/>
        <v>#N/A</v>
      </c>
      <c r="GA26" s="205" t="e">
        <f t="shared" si="73"/>
        <v>#N/A</v>
      </c>
      <c r="GB26" s="205" t="e">
        <f t="shared" si="74"/>
        <v>#N/A</v>
      </c>
      <c r="GC26" s="205" t="e">
        <f t="shared" si="75"/>
        <v>#N/A</v>
      </c>
      <c r="GD26" s="205" t="e">
        <f t="shared" si="76"/>
        <v>#N/A</v>
      </c>
      <c r="GE26" s="205" t="e">
        <f t="shared" si="77"/>
        <v>#N/A</v>
      </c>
      <c r="GF26" s="205" t="e">
        <f t="shared" si="78"/>
        <v>#N/A</v>
      </c>
      <c r="GG26" s="205" t="e">
        <f t="shared" si="79"/>
        <v>#N/A</v>
      </c>
      <c r="GH26" s="205" t="e">
        <f t="shared" si="80"/>
        <v>#N/A</v>
      </c>
      <c r="GI26" s="205" t="e">
        <f t="shared" si="81"/>
        <v>#N/A</v>
      </c>
      <c r="GJ26" s="205" t="e">
        <f t="shared" si="82"/>
        <v>#N/A</v>
      </c>
      <c r="GK26" s="205" t="e">
        <f t="shared" si="83"/>
        <v>#N/A</v>
      </c>
      <c r="GL26" s="205" t="e">
        <f t="shared" si="84"/>
        <v>#N/A</v>
      </c>
      <c r="GM26" s="205" t="e">
        <f t="shared" si="85"/>
        <v>#N/A</v>
      </c>
      <c r="GN26" s="205" t="e">
        <f t="shared" si="86"/>
        <v>#N/A</v>
      </c>
      <c r="GO26" s="205" t="e">
        <f t="shared" si="87"/>
        <v>#N/A</v>
      </c>
      <c r="GP26" s="205" t="e">
        <f t="shared" si="88"/>
        <v>#N/A</v>
      </c>
      <c r="GQ26" s="205" t="e">
        <f t="shared" si="89"/>
        <v>#N/A</v>
      </c>
      <c r="GR26" s="205" t="e">
        <f t="shared" si="90"/>
        <v>#N/A</v>
      </c>
      <c r="GS26" s="205" t="e">
        <f t="shared" si="91"/>
        <v>#N/A</v>
      </c>
      <c r="GT26" s="205" t="e">
        <f t="shared" si="92"/>
        <v>#N/A</v>
      </c>
      <c r="GU26" s="205" t="e">
        <f t="shared" si="93"/>
        <v>#N/A</v>
      </c>
      <c r="GV26" s="205" t="e">
        <f t="shared" si="94"/>
        <v>#N/A</v>
      </c>
      <c r="GW26" s="205" t="e">
        <f t="shared" si="95"/>
        <v>#N/A</v>
      </c>
      <c r="GX26" s="205" t="e">
        <f t="shared" si="96"/>
        <v>#N/A</v>
      </c>
      <c r="GY26" s="205" t="e">
        <f t="shared" si="97"/>
        <v>#N/A</v>
      </c>
      <c r="GZ26" s="205" t="e">
        <f t="shared" si="98"/>
        <v>#N/A</v>
      </c>
      <c r="HA26" s="205" t="e">
        <f t="shared" si="99"/>
        <v>#N/A</v>
      </c>
      <c r="HB26" s="205" t="e">
        <f t="shared" si="100"/>
        <v>#N/A</v>
      </c>
      <c r="HC26" s="205" t="e">
        <f t="shared" si="101"/>
        <v>#N/A</v>
      </c>
      <c r="HD26" s="205" t="e">
        <f t="shared" si="102"/>
        <v>#N/A</v>
      </c>
      <c r="HE26" s="205" t="e">
        <f t="shared" si="103"/>
        <v>#N/A</v>
      </c>
      <c r="HF26" s="205" t="e">
        <f t="shared" si="104"/>
        <v>#N/A</v>
      </c>
      <c r="HG26" s="205" t="e">
        <f t="shared" si="105"/>
        <v>#N/A</v>
      </c>
      <c r="HH26" s="205" t="e">
        <f t="shared" si="106"/>
        <v>#N/A</v>
      </c>
      <c r="HI26" s="205" t="e">
        <f t="shared" si="107"/>
        <v>#N/A</v>
      </c>
      <c r="HJ26" s="205" t="e">
        <f t="shared" si="108"/>
        <v>#N/A</v>
      </c>
      <c r="HK26" s="205" t="e">
        <f t="shared" si="109"/>
        <v>#N/A</v>
      </c>
      <c r="HL26" s="205" t="e">
        <f t="shared" si="110"/>
        <v>#N/A</v>
      </c>
      <c r="HM26" s="205" t="e">
        <f t="shared" si="111"/>
        <v>#N/A</v>
      </c>
      <c r="HN26" s="205" t="e">
        <f t="shared" si="112"/>
        <v>#N/A</v>
      </c>
      <c r="HO26" s="205" t="e">
        <f t="shared" si="113"/>
        <v>#N/A</v>
      </c>
      <c r="HP26" s="205" t="e">
        <f t="shared" si="114"/>
        <v>#N/A</v>
      </c>
      <c r="HQ26" s="205" t="e">
        <f t="shared" si="115"/>
        <v>#N/A</v>
      </c>
      <c r="HR26" s="205" t="e">
        <f t="shared" si="116"/>
        <v>#N/A</v>
      </c>
      <c r="HS26" s="205" t="e">
        <f t="shared" si="117"/>
        <v>#N/A</v>
      </c>
      <c r="HT26" s="205" t="e">
        <f t="shared" si="118"/>
        <v>#N/A</v>
      </c>
      <c r="HU26" s="205" t="e">
        <f t="shared" si="119"/>
        <v>#N/A</v>
      </c>
      <c r="HV26" s="205" t="e">
        <f t="shared" si="120"/>
        <v>#N/A</v>
      </c>
      <c r="HW26" s="205" t="e">
        <f t="shared" si="121"/>
        <v>#N/A</v>
      </c>
      <c r="HX26" s="205" t="e">
        <f t="shared" si="122"/>
        <v>#N/A</v>
      </c>
      <c r="HY26" s="205" t="e">
        <f t="shared" si="123"/>
        <v>#N/A</v>
      </c>
      <c r="HZ26" s="205" t="e">
        <f t="shared" si="124"/>
        <v>#N/A</v>
      </c>
      <c r="IA26" s="205" t="e">
        <f t="shared" si="125"/>
        <v>#N/A</v>
      </c>
      <c r="IB26" s="205" t="e">
        <f t="shared" si="126"/>
        <v>#N/A</v>
      </c>
    </row>
    <row r="27" spans="1:236" hidden="1" x14ac:dyDescent="0.25">
      <c r="A27" s="22">
        <v>24</v>
      </c>
      <c r="B27" s="109" t="str">
        <f t="shared" si="10"/>
        <v/>
      </c>
      <c r="C27" s="123"/>
      <c r="D27" s="109" t="str">
        <f t="shared" si="11"/>
        <v/>
      </c>
      <c r="E27" s="118" t="str">
        <f t="shared" si="12"/>
        <v/>
      </c>
      <c r="F27" s="23" t="str">
        <f t="shared" si="13"/>
        <v/>
      </c>
      <c r="G27" s="24" t="str">
        <f t="shared" si="14"/>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15"/>
        <v/>
      </c>
      <c r="K27" s="26"/>
      <c r="L27" s="24" t="str">
        <f>IF(OR(F27="",K27=""),"",MATCH(K27,Confidence!$A$3:$A$12,0))</f>
        <v/>
      </c>
      <c r="M27" s="27" t="str">
        <f t="shared" si="16"/>
        <v/>
      </c>
      <c r="N27" s="27" t="str">
        <f t="shared" si="17"/>
        <v/>
      </c>
      <c r="O27" s="24"/>
      <c r="P27" s="110" t="str">
        <f t="shared" si="18"/>
        <v/>
      </c>
      <c r="Q27" s="110" t="str">
        <f t="shared" si="19"/>
        <v/>
      </c>
      <c r="R27" s="39" t="str">
        <f t="shared" si="20"/>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21"/>
        <v/>
      </c>
      <c r="AI27" s="204" t="str">
        <f t="shared" si="22"/>
        <v/>
      </c>
      <c r="AJ27" s="188" t="str">
        <f t="shared" ref="AJ27:CU27" si="169">IF(ISNONTEXT($AH27),AI27+$AH27,"")</f>
        <v/>
      </c>
      <c r="AK27" s="188" t="str">
        <f t="shared" si="169"/>
        <v/>
      </c>
      <c r="AL27" s="188" t="str">
        <f t="shared" si="169"/>
        <v/>
      </c>
      <c r="AM27" s="188" t="str">
        <f t="shared" si="169"/>
        <v/>
      </c>
      <c r="AN27" s="188" t="str">
        <f t="shared" si="169"/>
        <v/>
      </c>
      <c r="AO27" s="188" t="str">
        <f t="shared" si="169"/>
        <v/>
      </c>
      <c r="AP27" s="188" t="str">
        <f t="shared" si="169"/>
        <v/>
      </c>
      <c r="AQ27" s="188" t="str">
        <f t="shared" si="169"/>
        <v/>
      </c>
      <c r="AR27" s="188" t="str">
        <f t="shared" si="169"/>
        <v/>
      </c>
      <c r="AS27" s="188" t="str">
        <f t="shared" si="169"/>
        <v/>
      </c>
      <c r="AT27" s="188" t="str">
        <f t="shared" si="169"/>
        <v/>
      </c>
      <c r="AU27" s="188" t="str">
        <f t="shared" si="169"/>
        <v/>
      </c>
      <c r="AV27" s="188" t="str">
        <f t="shared" si="169"/>
        <v/>
      </c>
      <c r="AW27" s="188" t="str">
        <f t="shared" si="169"/>
        <v/>
      </c>
      <c r="AX27" s="188" t="str">
        <f t="shared" si="169"/>
        <v/>
      </c>
      <c r="AY27" s="188" t="str">
        <f t="shared" si="169"/>
        <v/>
      </c>
      <c r="AZ27" s="188" t="str">
        <f t="shared" si="169"/>
        <v/>
      </c>
      <c r="BA27" s="188" t="str">
        <f t="shared" si="169"/>
        <v/>
      </c>
      <c r="BB27" s="188" t="str">
        <f t="shared" si="169"/>
        <v/>
      </c>
      <c r="BC27" s="188" t="str">
        <f t="shared" si="169"/>
        <v/>
      </c>
      <c r="BD27" s="188" t="str">
        <f t="shared" si="169"/>
        <v/>
      </c>
      <c r="BE27" s="188" t="str">
        <f t="shared" si="169"/>
        <v/>
      </c>
      <c r="BF27" s="188" t="str">
        <f t="shared" si="169"/>
        <v/>
      </c>
      <c r="BG27" s="188" t="str">
        <f t="shared" si="169"/>
        <v/>
      </c>
      <c r="BH27" s="188" t="str">
        <f t="shared" si="169"/>
        <v/>
      </c>
      <c r="BI27" s="188" t="str">
        <f t="shared" si="169"/>
        <v/>
      </c>
      <c r="BJ27" s="188" t="str">
        <f t="shared" si="169"/>
        <v/>
      </c>
      <c r="BK27" s="188" t="str">
        <f t="shared" si="169"/>
        <v/>
      </c>
      <c r="BL27" s="188" t="str">
        <f t="shared" si="169"/>
        <v/>
      </c>
      <c r="BM27" s="188" t="str">
        <f t="shared" si="169"/>
        <v/>
      </c>
      <c r="BN27" s="188" t="str">
        <f t="shared" si="169"/>
        <v/>
      </c>
      <c r="BO27" s="188" t="str">
        <f t="shared" si="169"/>
        <v/>
      </c>
      <c r="BP27" s="188" t="str">
        <f t="shared" si="169"/>
        <v/>
      </c>
      <c r="BQ27" s="188" t="str">
        <f t="shared" si="169"/>
        <v/>
      </c>
      <c r="BR27" s="188" t="str">
        <f t="shared" si="169"/>
        <v/>
      </c>
      <c r="BS27" s="188" t="str">
        <f t="shared" si="169"/>
        <v/>
      </c>
      <c r="BT27" s="188" t="str">
        <f t="shared" si="169"/>
        <v/>
      </c>
      <c r="BU27" s="188" t="str">
        <f t="shared" si="169"/>
        <v/>
      </c>
      <c r="BV27" s="188" t="str">
        <f t="shared" si="169"/>
        <v/>
      </c>
      <c r="BW27" s="188" t="str">
        <f t="shared" si="169"/>
        <v/>
      </c>
      <c r="BX27" s="188" t="str">
        <f t="shared" si="169"/>
        <v/>
      </c>
      <c r="BY27" s="188" t="str">
        <f t="shared" si="169"/>
        <v/>
      </c>
      <c r="BZ27" s="188" t="str">
        <f t="shared" si="169"/>
        <v/>
      </c>
      <c r="CA27" s="188" t="str">
        <f t="shared" si="169"/>
        <v/>
      </c>
      <c r="CB27" s="188" t="str">
        <f t="shared" si="169"/>
        <v/>
      </c>
      <c r="CC27" s="188" t="str">
        <f t="shared" si="169"/>
        <v/>
      </c>
      <c r="CD27" s="188" t="str">
        <f t="shared" si="169"/>
        <v/>
      </c>
      <c r="CE27" s="188" t="str">
        <f t="shared" si="169"/>
        <v/>
      </c>
      <c r="CF27" s="188" t="str">
        <f t="shared" si="169"/>
        <v/>
      </c>
      <c r="CG27" s="188" t="str">
        <f t="shared" si="169"/>
        <v/>
      </c>
      <c r="CH27" s="188" t="str">
        <f t="shared" si="169"/>
        <v/>
      </c>
      <c r="CI27" s="188" t="str">
        <f t="shared" si="169"/>
        <v/>
      </c>
      <c r="CJ27" s="188" t="str">
        <f t="shared" si="169"/>
        <v/>
      </c>
      <c r="CK27" s="188" t="str">
        <f t="shared" si="169"/>
        <v/>
      </c>
      <c r="CL27" s="188" t="str">
        <f t="shared" si="169"/>
        <v/>
      </c>
      <c r="CM27" s="188" t="str">
        <f t="shared" si="169"/>
        <v/>
      </c>
      <c r="CN27" s="188" t="str">
        <f t="shared" si="169"/>
        <v/>
      </c>
      <c r="CO27" s="188" t="str">
        <f t="shared" si="169"/>
        <v/>
      </c>
      <c r="CP27" s="188" t="str">
        <f t="shared" si="169"/>
        <v/>
      </c>
      <c r="CQ27" s="188" t="str">
        <f t="shared" si="169"/>
        <v/>
      </c>
      <c r="CR27" s="188" t="str">
        <f t="shared" si="169"/>
        <v/>
      </c>
      <c r="CS27" s="188" t="str">
        <f t="shared" si="169"/>
        <v/>
      </c>
      <c r="CT27" s="188" t="str">
        <f t="shared" si="169"/>
        <v/>
      </c>
      <c r="CU27" s="188" t="str">
        <f t="shared" si="169"/>
        <v/>
      </c>
      <c r="CV27" s="188" t="str">
        <f t="shared" ref="CV27:ED27" si="170">IF(ISNONTEXT($AH27),CU27+$AH27,"")</f>
        <v/>
      </c>
      <c r="CW27" s="188" t="str">
        <f t="shared" si="170"/>
        <v/>
      </c>
      <c r="CX27" s="188" t="str">
        <f t="shared" si="170"/>
        <v/>
      </c>
      <c r="CY27" s="188" t="str">
        <f t="shared" si="170"/>
        <v/>
      </c>
      <c r="CZ27" s="188" t="str">
        <f t="shared" si="170"/>
        <v/>
      </c>
      <c r="DA27" s="188" t="str">
        <f t="shared" si="170"/>
        <v/>
      </c>
      <c r="DB27" s="188" t="str">
        <f t="shared" si="170"/>
        <v/>
      </c>
      <c r="DC27" s="188" t="str">
        <f t="shared" si="170"/>
        <v/>
      </c>
      <c r="DD27" s="188" t="str">
        <f t="shared" si="170"/>
        <v/>
      </c>
      <c r="DE27" s="188" t="str">
        <f t="shared" si="170"/>
        <v/>
      </c>
      <c r="DF27" s="188" t="str">
        <f t="shared" si="170"/>
        <v/>
      </c>
      <c r="DG27" s="188" t="str">
        <f t="shared" si="170"/>
        <v/>
      </c>
      <c r="DH27" s="188" t="str">
        <f t="shared" si="170"/>
        <v/>
      </c>
      <c r="DI27" s="188" t="str">
        <f t="shared" si="170"/>
        <v/>
      </c>
      <c r="DJ27" s="188" t="str">
        <f t="shared" si="170"/>
        <v/>
      </c>
      <c r="DK27" s="188" t="str">
        <f t="shared" si="170"/>
        <v/>
      </c>
      <c r="DL27" s="188" t="str">
        <f t="shared" si="170"/>
        <v/>
      </c>
      <c r="DM27" s="188" t="str">
        <f t="shared" si="170"/>
        <v/>
      </c>
      <c r="DN27" s="188" t="str">
        <f t="shared" si="170"/>
        <v/>
      </c>
      <c r="DO27" s="188" t="str">
        <f t="shared" si="170"/>
        <v/>
      </c>
      <c r="DP27" s="188" t="str">
        <f t="shared" si="170"/>
        <v/>
      </c>
      <c r="DQ27" s="188" t="str">
        <f t="shared" si="170"/>
        <v/>
      </c>
      <c r="DR27" s="188" t="str">
        <f t="shared" si="170"/>
        <v/>
      </c>
      <c r="DS27" s="188" t="str">
        <f t="shared" si="170"/>
        <v/>
      </c>
      <c r="DT27" s="188" t="str">
        <f t="shared" si="170"/>
        <v/>
      </c>
      <c r="DU27" s="188" t="str">
        <f t="shared" si="170"/>
        <v/>
      </c>
      <c r="DV27" s="188" t="str">
        <f t="shared" si="170"/>
        <v/>
      </c>
      <c r="DW27" s="188" t="str">
        <f t="shared" si="170"/>
        <v/>
      </c>
      <c r="DX27" s="188" t="str">
        <f t="shared" si="170"/>
        <v/>
      </c>
      <c r="DY27" s="188" t="str">
        <f t="shared" si="170"/>
        <v/>
      </c>
      <c r="DZ27" s="188" t="str">
        <f t="shared" si="170"/>
        <v/>
      </c>
      <c r="EA27" s="188" t="str">
        <f t="shared" si="170"/>
        <v/>
      </c>
      <c r="EB27" s="188" t="str">
        <f t="shared" si="170"/>
        <v/>
      </c>
      <c r="EC27" s="188" t="str">
        <f t="shared" si="170"/>
        <v/>
      </c>
      <c r="ED27" s="188" t="str">
        <f t="shared" si="170"/>
        <v/>
      </c>
      <c r="EE27" s="204" t="str">
        <f t="shared" si="25"/>
        <v/>
      </c>
      <c r="EF27" s="205" t="e">
        <f t="shared" si="26"/>
        <v>#N/A</v>
      </c>
      <c r="EG27" s="205" t="e">
        <f t="shared" si="27"/>
        <v>#N/A</v>
      </c>
      <c r="EH27" s="205" t="e">
        <f t="shared" si="28"/>
        <v>#N/A</v>
      </c>
      <c r="EI27" s="205" t="e">
        <f t="shared" si="29"/>
        <v>#N/A</v>
      </c>
      <c r="EJ27" s="205" t="e">
        <f t="shared" si="30"/>
        <v>#N/A</v>
      </c>
      <c r="EK27" s="205" t="e">
        <f t="shared" si="31"/>
        <v>#N/A</v>
      </c>
      <c r="EL27" s="205" t="e">
        <f t="shared" si="32"/>
        <v>#N/A</v>
      </c>
      <c r="EM27" s="205" t="e">
        <f t="shared" si="33"/>
        <v>#N/A</v>
      </c>
      <c r="EN27" s="205" t="e">
        <f t="shared" si="34"/>
        <v>#N/A</v>
      </c>
      <c r="EO27" s="205" t="e">
        <f t="shared" si="35"/>
        <v>#N/A</v>
      </c>
      <c r="EP27" s="205" t="e">
        <f t="shared" si="36"/>
        <v>#N/A</v>
      </c>
      <c r="EQ27" s="205" t="e">
        <f t="shared" si="37"/>
        <v>#N/A</v>
      </c>
      <c r="ER27" s="205" t="e">
        <f t="shared" si="38"/>
        <v>#N/A</v>
      </c>
      <c r="ES27" s="205" t="e">
        <f t="shared" si="39"/>
        <v>#N/A</v>
      </c>
      <c r="ET27" s="205" t="e">
        <f t="shared" si="40"/>
        <v>#N/A</v>
      </c>
      <c r="EU27" s="205" t="e">
        <f t="shared" si="41"/>
        <v>#N/A</v>
      </c>
      <c r="EV27" s="205" t="e">
        <f t="shared" si="42"/>
        <v>#N/A</v>
      </c>
      <c r="EW27" s="205" t="e">
        <f t="shared" si="43"/>
        <v>#N/A</v>
      </c>
      <c r="EX27" s="205" t="e">
        <f t="shared" si="44"/>
        <v>#N/A</v>
      </c>
      <c r="EY27" s="205" t="e">
        <f t="shared" si="45"/>
        <v>#N/A</v>
      </c>
      <c r="EZ27" s="205" t="e">
        <f t="shared" si="46"/>
        <v>#N/A</v>
      </c>
      <c r="FA27" s="205" t="e">
        <f t="shared" si="47"/>
        <v>#N/A</v>
      </c>
      <c r="FB27" s="205" t="e">
        <f t="shared" si="48"/>
        <v>#N/A</v>
      </c>
      <c r="FC27" s="205" t="e">
        <f t="shared" si="49"/>
        <v>#N/A</v>
      </c>
      <c r="FD27" s="205" t="e">
        <f t="shared" si="50"/>
        <v>#N/A</v>
      </c>
      <c r="FE27" s="205" t="e">
        <f t="shared" si="51"/>
        <v>#N/A</v>
      </c>
      <c r="FF27" s="205" t="e">
        <f t="shared" si="52"/>
        <v>#N/A</v>
      </c>
      <c r="FG27" s="205" t="e">
        <f t="shared" si="53"/>
        <v>#N/A</v>
      </c>
      <c r="FH27" s="205" t="e">
        <f t="shared" si="54"/>
        <v>#N/A</v>
      </c>
      <c r="FI27" s="205" t="e">
        <f t="shared" si="55"/>
        <v>#N/A</v>
      </c>
      <c r="FJ27" s="205" t="e">
        <f t="shared" si="56"/>
        <v>#N/A</v>
      </c>
      <c r="FK27" s="205" t="e">
        <f t="shared" si="57"/>
        <v>#N/A</v>
      </c>
      <c r="FL27" s="205" t="e">
        <f t="shared" si="58"/>
        <v>#N/A</v>
      </c>
      <c r="FM27" s="205" t="e">
        <f t="shared" si="59"/>
        <v>#N/A</v>
      </c>
      <c r="FN27" s="205" t="e">
        <f t="shared" si="60"/>
        <v>#N/A</v>
      </c>
      <c r="FO27" s="205" t="e">
        <f t="shared" si="61"/>
        <v>#N/A</v>
      </c>
      <c r="FP27" s="205" t="e">
        <f t="shared" si="62"/>
        <v>#N/A</v>
      </c>
      <c r="FQ27" s="205" t="e">
        <f t="shared" si="63"/>
        <v>#N/A</v>
      </c>
      <c r="FR27" s="205" t="e">
        <f t="shared" si="64"/>
        <v>#N/A</v>
      </c>
      <c r="FS27" s="205" t="e">
        <f t="shared" si="65"/>
        <v>#N/A</v>
      </c>
      <c r="FT27" s="205" t="e">
        <f t="shared" si="66"/>
        <v>#N/A</v>
      </c>
      <c r="FU27" s="205" t="e">
        <f t="shared" si="67"/>
        <v>#N/A</v>
      </c>
      <c r="FV27" s="205" t="e">
        <f t="shared" si="68"/>
        <v>#N/A</v>
      </c>
      <c r="FW27" s="205" t="e">
        <f t="shared" si="69"/>
        <v>#N/A</v>
      </c>
      <c r="FX27" s="205" t="e">
        <f t="shared" si="70"/>
        <v>#N/A</v>
      </c>
      <c r="FY27" s="205" t="e">
        <f t="shared" si="71"/>
        <v>#N/A</v>
      </c>
      <c r="FZ27" s="205" t="e">
        <f t="shared" si="72"/>
        <v>#N/A</v>
      </c>
      <c r="GA27" s="205" t="e">
        <f t="shared" si="73"/>
        <v>#N/A</v>
      </c>
      <c r="GB27" s="205" t="e">
        <f t="shared" si="74"/>
        <v>#N/A</v>
      </c>
      <c r="GC27" s="205" t="e">
        <f t="shared" si="75"/>
        <v>#N/A</v>
      </c>
      <c r="GD27" s="205" t="e">
        <f t="shared" si="76"/>
        <v>#N/A</v>
      </c>
      <c r="GE27" s="205" t="e">
        <f t="shared" si="77"/>
        <v>#N/A</v>
      </c>
      <c r="GF27" s="205" t="e">
        <f t="shared" si="78"/>
        <v>#N/A</v>
      </c>
      <c r="GG27" s="205" t="e">
        <f t="shared" si="79"/>
        <v>#N/A</v>
      </c>
      <c r="GH27" s="205" t="e">
        <f t="shared" si="80"/>
        <v>#N/A</v>
      </c>
      <c r="GI27" s="205" t="e">
        <f t="shared" si="81"/>
        <v>#N/A</v>
      </c>
      <c r="GJ27" s="205" t="e">
        <f t="shared" si="82"/>
        <v>#N/A</v>
      </c>
      <c r="GK27" s="205" t="e">
        <f t="shared" si="83"/>
        <v>#N/A</v>
      </c>
      <c r="GL27" s="205" t="e">
        <f t="shared" si="84"/>
        <v>#N/A</v>
      </c>
      <c r="GM27" s="205" t="e">
        <f t="shared" si="85"/>
        <v>#N/A</v>
      </c>
      <c r="GN27" s="205" t="e">
        <f t="shared" si="86"/>
        <v>#N/A</v>
      </c>
      <c r="GO27" s="205" t="e">
        <f t="shared" si="87"/>
        <v>#N/A</v>
      </c>
      <c r="GP27" s="205" t="e">
        <f t="shared" si="88"/>
        <v>#N/A</v>
      </c>
      <c r="GQ27" s="205" t="e">
        <f t="shared" si="89"/>
        <v>#N/A</v>
      </c>
      <c r="GR27" s="205" t="e">
        <f t="shared" si="90"/>
        <v>#N/A</v>
      </c>
      <c r="GS27" s="205" t="e">
        <f t="shared" si="91"/>
        <v>#N/A</v>
      </c>
      <c r="GT27" s="205" t="e">
        <f t="shared" si="92"/>
        <v>#N/A</v>
      </c>
      <c r="GU27" s="205" t="e">
        <f t="shared" si="93"/>
        <v>#N/A</v>
      </c>
      <c r="GV27" s="205" t="e">
        <f t="shared" si="94"/>
        <v>#N/A</v>
      </c>
      <c r="GW27" s="205" t="e">
        <f t="shared" si="95"/>
        <v>#N/A</v>
      </c>
      <c r="GX27" s="205" t="e">
        <f t="shared" si="96"/>
        <v>#N/A</v>
      </c>
      <c r="GY27" s="205" t="e">
        <f t="shared" si="97"/>
        <v>#N/A</v>
      </c>
      <c r="GZ27" s="205" t="e">
        <f t="shared" si="98"/>
        <v>#N/A</v>
      </c>
      <c r="HA27" s="205" t="e">
        <f t="shared" si="99"/>
        <v>#N/A</v>
      </c>
      <c r="HB27" s="205" t="e">
        <f t="shared" si="100"/>
        <v>#N/A</v>
      </c>
      <c r="HC27" s="205" t="e">
        <f t="shared" si="101"/>
        <v>#N/A</v>
      </c>
      <c r="HD27" s="205" t="e">
        <f t="shared" si="102"/>
        <v>#N/A</v>
      </c>
      <c r="HE27" s="205" t="e">
        <f t="shared" si="103"/>
        <v>#N/A</v>
      </c>
      <c r="HF27" s="205" t="e">
        <f t="shared" si="104"/>
        <v>#N/A</v>
      </c>
      <c r="HG27" s="205" t="e">
        <f t="shared" si="105"/>
        <v>#N/A</v>
      </c>
      <c r="HH27" s="205" t="e">
        <f t="shared" si="106"/>
        <v>#N/A</v>
      </c>
      <c r="HI27" s="205" t="e">
        <f t="shared" si="107"/>
        <v>#N/A</v>
      </c>
      <c r="HJ27" s="205" t="e">
        <f t="shared" si="108"/>
        <v>#N/A</v>
      </c>
      <c r="HK27" s="205" t="e">
        <f t="shared" si="109"/>
        <v>#N/A</v>
      </c>
      <c r="HL27" s="205" t="e">
        <f t="shared" si="110"/>
        <v>#N/A</v>
      </c>
      <c r="HM27" s="205" t="e">
        <f t="shared" si="111"/>
        <v>#N/A</v>
      </c>
      <c r="HN27" s="205" t="e">
        <f t="shared" si="112"/>
        <v>#N/A</v>
      </c>
      <c r="HO27" s="205" t="e">
        <f t="shared" si="113"/>
        <v>#N/A</v>
      </c>
      <c r="HP27" s="205" t="e">
        <f t="shared" si="114"/>
        <v>#N/A</v>
      </c>
      <c r="HQ27" s="205" t="e">
        <f t="shared" si="115"/>
        <v>#N/A</v>
      </c>
      <c r="HR27" s="205" t="e">
        <f t="shared" si="116"/>
        <v>#N/A</v>
      </c>
      <c r="HS27" s="205" t="e">
        <f t="shared" si="117"/>
        <v>#N/A</v>
      </c>
      <c r="HT27" s="205" t="e">
        <f t="shared" si="118"/>
        <v>#N/A</v>
      </c>
      <c r="HU27" s="205" t="e">
        <f t="shared" si="119"/>
        <v>#N/A</v>
      </c>
      <c r="HV27" s="205" t="e">
        <f t="shared" si="120"/>
        <v>#N/A</v>
      </c>
      <c r="HW27" s="205" t="e">
        <f t="shared" si="121"/>
        <v>#N/A</v>
      </c>
      <c r="HX27" s="205" t="e">
        <f t="shared" si="122"/>
        <v>#N/A</v>
      </c>
      <c r="HY27" s="205" t="e">
        <f t="shared" si="123"/>
        <v>#N/A</v>
      </c>
      <c r="HZ27" s="205" t="e">
        <f t="shared" si="124"/>
        <v>#N/A</v>
      </c>
      <c r="IA27" s="205" t="e">
        <f t="shared" si="125"/>
        <v>#N/A</v>
      </c>
      <c r="IB27" s="205" t="e">
        <f t="shared" si="126"/>
        <v>#N/A</v>
      </c>
    </row>
    <row r="28" spans="1:236" hidden="1" x14ac:dyDescent="0.25">
      <c r="A28" s="22">
        <v>25</v>
      </c>
      <c r="B28" s="109" t="str">
        <f t="shared" si="10"/>
        <v/>
      </c>
      <c r="C28" s="123"/>
      <c r="D28" s="109" t="str">
        <f t="shared" si="11"/>
        <v/>
      </c>
      <c r="E28" s="118" t="str">
        <f t="shared" si="12"/>
        <v/>
      </c>
      <c r="F28" s="23" t="str">
        <f t="shared" si="13"/>
        <v/>
      </c>
      <c r="G28" s="24" t="str">
        <f t="shared" si="14"/>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15"/>
        <v/>
      </c>
      <c r="K28" s="26"/>
      <c r="L28" s="24" t="str">
        <f>IF(OR(F28="",K28=""),"",MATCH(K28,Confidence!$A$3:$A$12,0))</f>
        <v/>
      </c>
      <c r="M28" s="27" t="str">
        <f t="shared" si="16"/>
        <v/>
      </c>
      <c r="N28" s="27" t="str">
        <f t="shared" si="17"/>
        <v/>
      </c>
      <c r="O28" s="24"/>
      <c r="P28" s="110" t="str">
        <f t="shared" si="18"/>
        <v/>
      </c>
      <c r="Q28" s="110" t="str">
        <f t="shared" si="19"/>
        <v/>
      </c>
      <c r="R28" s="39" t="str">
        <f t="shared" si="20"/>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21"/>
        <v/>
      </c>
      <c r="AI28" s="204" t="str">
        <f t="shared" si="22"/>
        <v/>
      </c>
      <c r="AJ28" s="188" t="str">
        <f t="shared" ref="AJ28:CU28" si="171">IF(ISNONTEXT($AH28),AI28+$AH28,"")</f>
        <v/>
      </c>
      <c r="AK28" s="188" t="str">
        <f t="shared" si="171"/>
        <v/>
      </c>
      <c r="AL28" s="188" t="str">
        <f t="shared" si="171"/>
        <v/>
      </c>
      <c r="AM28" s="188" t="str">
        <f t="shared" si="171"/>
        <v/>
      </c>
      <c r="AN28" s="188" t="str">
        <f t="shared" si="171"/>
        <v/>
      </c>
      <c r="AO28" s="188" t="str">
        <f t="shared" si="171"/>
        <v/>
      </c>
      <c r="AP28" s="188" t="str">
        <f t="shared" si="171"/>
        <v/>
      </c>
      <c r="AQ28" s="188" t="str">
        <f t="shared" si="171"/>
        <v/>
      </c>
      <c r="AR28" s="188" t="str">
        <f t="shared" si="171"/>
        <v/>
      </c>
      <c r="AS28" s="188" t="str">
        <f t="shared" si="171"/>
        <v/>
      </c>
      <c r="AT28" s="188" t="str">
        <f t="shared" si="171"/>
        <v/>
      </c>
      <c r="AU28" s="188" t="str">
        <f t="shared" si="171"/>
        <v/>
      </c>
      <c r="AV28" s="188" t="str">
        <f t="shared" si="171"/>
        <v/>
      </c>
      <c r="AW28" s="188" t="str">
        <f t="shared" si="171"/>
        <v/>
      </c>
      <c r="AX28" s="188" t="str">
        <f t="shared" si="171"/>
        <v/>
      </c>
      <c r="AY28" s="188" t="str">
        <f t="shared" si="171"/>
        <v/>
      </c>
      <c r="AZ28" s="188" t="str">
        <f t="shared" si="171"/>
        <v/>
      </c>
      <c r="BA28" s="188" t="str">
        <f t="shared" si="171"/>
        <v/>
      </c>
      <c r="BB28" s="188" t="str">
        <f t="shared" si="171"/>
        <v/>
      </c>
      <c r="BC28" s="188" t="str">
        <f t="shared" si="171"/>
        <v/>
      </c>
      <c r="BD28" s="188" t="str">
        <f t="shared" si="171"/>
        <v/>
      </c>
      <c r="BE28" s="188" t="str">
        <f t="shared" si="171"/>
        <v/>
      </c>
      <c r="BF28" s="188" t="str">
        <f t="shared" si="171"/>
        <v/>
      </c>
      <c r="BG28" s="188" t="str">
        <f t="shared" si="171"/>
        <v/>
      </c>
      <c r="BH28" s="188" t="str">
        <f t="shared" si="171"/>
        <v/>
      </c>
      <c r="BI28" s="188" t="str">
        <f t="shared" si="171"/>
        <v/>
      </c>
      <c r="BJ28" s="188" t="str">
        <f t="shared" si="171"/>
        <v/>
      </c>
      <c r="BK28" s="188" t="str">
        <f t="shared" si="171"/>
        <v/>
      </c>
      <c r="BL28" s="188" t="str">
        <f t="shared" si="171"/>
        <v/>
      </c>
      <c r="BM28" s="188" t="str">
        <f t="shared" si="171"/>
        <v/>
      </c>
      <c r="BN28" s="188" t="str">
        <f t="shared" si="171"/>
        <v/>
      </c>
      <c r="BO28" s="188" t="str">
        <f t="shared" si="171"/>
        <v/>
      </c>
      <c r="BP28" s="188" t="str">
        <f t="shared" si="171"/>
        <v/>
      </c>
      <c r="BQ28" s="188" t="str">
        <f t="shared" si="171"/>
        <v/>
      </c>
      <c r="BR28" s="188" t="str">
        <f t="shared" si="171"/>
        <v/>
      </c>
      <c r="BS28" s="188" t="str">
        <f t="shared" si="171"/>
        <v/>
      </c>
      <c r="BT28" s="188" t="str">
        <f t="shared" si="171"/>
        <v/>
      </c>
      <c r="BU28" s="188" t="str">
        <f t="shared" si="171"/>
        <v/>
      </c>
      <c r="BV28" s="188" t="str">
        <f t="shared" si="171"/>
        <v/>
      </c>
      <c r="BW28" s="188" t="str">
        <f t="shared" si="171"/>
        <v/>
      </c>
      <c r="BX28" s="188" t="str">
        <f t="shared" si="171"/>
        <v/>
      </c>
      <c r="BY28" s="188" t="str">
        <f t="shared" si="171"/>
        <v/>
      </c>
      <c r="BZ28" s="188" t="str">
        <f t="shared" si="171"/>
        <v/>
      </c>
      <c r="CA28" s="188" t="str">
        <f t="shared" si="171"/>
        <v/>
      </c>
      <c r="CB28" s="188" t="str">
        <f t="shared" si="171"/>
        <v/>
      </c>
      <c r="CC28" s="188" t="str">
        <f t="shared" si="171"/>
        <v/>
      </c>
      <c r="CD28" s="188" t="str">
        <f t="shared" si="171"/>
        <v/>
      </c>
      <c r="CE28" s="188" t="str">
        <f t="shared" si="171"/>
        <v/>
      </c>
      <c r="CF28" s="188" t="str">
        <f t="shared" si="171"/>
        <v/>
      </c>
      <c r="CG28" s="188" t="str">
        <f t="shared" si="171"/>
        <v/>
      </c>
      <c r="CH28" s="188" t="str">
        <f t="shared" si="171"/>
        <v/>
      </c>
      <c r="CI28" s="188" t="str">
        <f t="shared" si="171"/>
        <v/>
      </c>
      <c r="CJ28" s="188" t="str">
        <f t="shared" si="171"/>
        <v/>
      </c>
      <c r="CK28" s="188" t="str">
        <f t="shared" si="171"/>
        <v/>
      </c>
      <c r="CL28" s="188" t="str">
        <f t="shared" si="171"/>
        <v/>
      </c>
      <c r="CM28" s="188" t="str">
        <f t="shared" si="171"/>
        <v/>
      </c>
      <c r="CN28" s="188" t="str">
        <f t="shared" si="171"/>
        <v/>
      </c>
      <c r="CO28" s="188" t="str">
        <f t="shared" si="171"/>
        <v/>
      </c>
      <c r="CP28" s="188" t="str">
        <f t="shared" si="171"/>
        <v/>
      </c>
      <c r="CQ28" s="188" t="str">
        <f t="shared" si="171"/>
        <v/>
      </c>
      <c r="CR28" s="188" t="str">
        <f t="shared" si="171"/>
        <v/>
      </c>
      <c r="CS28" s="188" t="str">
        <f t="shared" si="171"/>
        <v/>
      </c>
      <c r="CT28" s="188" t="str">
        <f t="shared" si="171"/>
        <v/>
      </c>
      <c r="CU28" s="188" t="str">
        <f t="shared" si="171"/>
        <v/>
      </c>
      <c r="CV28" s="188" t="str">
        <f t="shared" ref="CV28:ED28" si="172">IF(ISNONTEXT($AH28),CU28+$AH28,"")</f>
        <v/>
      </c>
      <c r="CW28" s="188" t="str">
        <f t="shared" si="172"/>
        <v/>
      </c>
      <c r="CX28" s="188" t="str">
        <f t="shared" si="172"/>
        <v/>
      </c>
      <c r="CY28" s="188" t="str">
        <f t="shared" si="172"/>
        <v/>
      </c>
      <c r="CZ28" s="188" t="str">
        <f t="shared" si="172"/>
        <v/>
      </c>
      <c r="DA28" s="188" t="str">
        <f t="shared" si="172"/>
        <v/>
      </c>
      <c r="DB28" s="188" t="str">
        <f t="shared" si="172"/>
        <v/>
      </c>
      <c r="DC28" s="188" t="str">
        <f t="shared" si="172"/>
        <v/>
      </c>
      <c r="DD28" s="188" t="str">
        <f t="shared" si="172"/>
        <v/>
      </c>
      <c r="DE28" s="188" t="str">
        <f t="shared" si="172"/>
        <v/>
      </c>
      <c r="DF28" s="188" t="str">
        <f t="shared" si="172"/>
        <v/>
      </c>
      <c r="DG28" s="188" t="str">
        <f t="shared" si="172"/>
        <v/>
      </c>
      <c r="DH28" s="188" t="str">
        <f t="shared" si="172"/>
        <v/>
      </c>
      <c r="DI28" s="188" t="str">
        <f t="shared" si="172"/>
        <v/>
      </c>
      <c r="DJ28" s="188" t="str">
        <f t="shared" si="172"/>
        <v/>
      </c>
      <c r="DK28" s="188" t="str">
        <f t="shared" si="172"/>
        <v/>
      </c>
      <c r="DL28" s="188" t="str">
        <f t="shared" si="172"/>
        <v/>
      </c>
      <c r="DM28" s="188" t="str">
        <f t="shared" si="172"/>
        <v/>
      </c>
      <c r="DN28" s="188" t="str">
        <f t="shared" si="172"/>
        <v/>
      </c>
      <c r="DO28" s="188" t="str">
        <f t="shared" si="172"/>
        <v/>
      </c>
      <c r="DP28" s="188" t="str">
        <f t="shared" si="172"/>
        <v/>
      </c>
      <c r="DQ28" s="188" t="str">
        <f t="shared" si="172"/>
        <v/>
      </c>
      <c r="DR28" s="188" t="str">
        <f t="shared" si="172"/>
        <v/>
      </c>
      <c r="DS28" s="188" t="str">
        <f t="shared" si="172"/>
        <v/>
      </c>
      <c r="DT28" s="188" t="str">
        <f t="shared" si="172"/>
        <v/>
      </c>
      <c r="DU28" s="188" t="str">
        <f t="shared" si="172"/>
        <v/>
      </c>
      <c r="DV28" s="188" t="str">
        <f t="shared" si="172"/>
        <v/>
      </c>
      <c r="DW28" s="188" t="str">
        <f t="shared" si="172"/>
        <v/>
      </c>
      <c r="DX28" s="188" t="str">
        <f t="shared" si="172"/>
        <v/>
      </c>
      <c r="DY28" s="188" t="str">
        <f t="shared" si="172"/>
        <v/>
      </c>
      <c r="DZ28" s="188" t="str">
        <f t="shared" si="172"/>
        <v/>
      </c>
      <c r="EA28" s="188" t="str">
        <f t="shared" si="172"/>
        <v/>
      </c>
      <c r="EB28" s="188" t="str">
        <f t="shared" si="172"/>
        <v/>
      </c>
      <c r="EC28" s="188" t="str">
        <f t="shared" si="172"/>
        <v/>
      </c>
      <c r="ED28" s="188" t="str">
        <f t="shared" si="172"/>
        <v/>
      </c>
      <c r="EE28" s="204" t="str">
        <f t="shared" si="25"/>
        <v/>
      </c>
      <c r="EF28" s="205" t="e">
        <f t="shared" si="26"/>
        <v>#N/A</v>
      </c>
      <c r="EG28" s="205" t="e">
        <f t="shared" si="27"/>
        <v>#N/A</v>
      </c>
      <c r="EH28" s="205" t="e">
        <f t="shared" si="28"/>
        <v>#N/A</v>
      </c>
      <c r="EI28" s="205" t="e">
        <f t="shared" si="29"/>
        <v>#N/A</v>
      </c>
      <c r="EJ28" s="205" t="e">
        <f t="shared" si="30"/>
        <v>#N/A</v>
      </c>
      <c r="EK28" s="205" t="e">
        <f t="shared" si="31"/>
        <v>#N/A</v>
      </c>
      <c r="EL28" s="205" t="e">
        <f t="shared" si="32"/>
        <v>#N/A</v>
      </c>
      <c r="EM28" s="205" t="e">
        <f t="shared" si="33"/>
        <v>#N/A</v>
      </c>
      <c r="EN28" s="205" t="e">
        <f t="shared" si="34"/>
        <v>#N/A</v>
      </c>
      <c r="EO28" s="205" t="e">
        <f t="shared" si="35"/>
        <v>#N/A</v>
      </c>
      <c r="EP28" s="205" t="e">
        <f t="shared" si="36"/>
        <v>#N/A</v>
      </c>
      <c r="EQ28" s="205" t="e">
        <f t="shared" si="37"/>
        <v>#N/A</v>
      </c>
      <c r="ER28" s="205" t="e">
        <f t="shared" si="38"/>
        <v>#N/A</v>
      </c>
      <c r="ES28" s="205" t="e">
        <f t="shared" si="39"/>
        <v>#N/A</v>
      </c>
      <c r="ET28" s="205" t="e">
        <f t="shared" si="40"/>
        <v>#N/A</v>
      </c>
      <c r="EU28" s="205" t="e">
        <f t="shared" si="41"/>
        <v>#N/A</v>
      </c>
      <c r="EV28" s="205" t="e">
        <f t="shared" si="42"/>
        <v>#N/A</v>
      </c>
      <c r="EW28" s="205" t="e">
        <f t="shared" si="43"/>
        <v>#N/A</v>
      </c>
      <c r="EX28" s="205" t="e">
        <f t="shared" si="44"/>
        <v>#N/A</v>
      </c>
      <c r="EY28" s="205" t="e">
        <f t="shared" si="45"/>
        <v>#N/A</v>
      </c>
      <c r="EZ28" s="205" t="e">
        <f t="shared" si="46"/>
        <v>#N/A</v>
      </c>
      <c r="FA28" s="205" t="e">
        <f t="shared" si="47"/>
        <v>#N/A</v>
      </c>
      <c r="FB28" s="205" t="e">
        <f t="shared" si="48"/>
        <v>#N/A</v>
      </c>
      <c r="FC28" s="205" t="e">
        <f t="shared" si="49"/>
        <v>#N/A</v>
      </c>
      <c r="FD28" s="205" t="e">
        <f t="shared" si="50"/>
        <v>#N/A</v>
      </c>
      <c r="FE28" s="205" t="e">
        <f t="shared" si="51"/>
        <v>#N/A</v>
      </c>
      <c r="FF28" s="205" t="e">
        <f t="shared" si="52"/>
        <v>#N/A</v>
      </c>
      <c r="FG28" s="205" t="e">
        <f t="shared" si="53"/>
        <v>#N/A</v>
      </c>
      <c r="FH28" s="205" t="e">
        <f t="shared" si="54"/>
        <v>#N/A</v>
      </c>
      <c r="FI28" s="205" t="e">
        <f t="shared" si="55"/>
        <v>#N/A</v>
      </c>
      <c r="FJ28" s="205" t="e">
        <f t="shared" si="56"/>
        <v>#N/A</v>
      </c>
      <c r="FK28" s="205" t="e">
        <f t="shared" si="57"/>
        <v>#N/A</v>
      </c>
      <c r="FL28" s="205" t="e">
        <f t="shared" si="58"/>
        <v>#N/A</v>
      </c>
      <c r="FM28" s="205" t="e">
        <f t="shared" si="59"/>
        <v>#N/A</v>
      </c>
      <c r="FN28" s="205" t="e">
        <f t="shared" si="60"/>
        <v>#N/A</v>
      </c>
      <c r="FO28" s="205" t="e">
        <f t="shared" si="61"/>
        <v>#N/A</v>
      </c>
      <c r="FP28" s="205" t="e">
        <f t="shared" si="62"/>
        <v>#N/A</v>
      </c>
      <c r="FQ28" s="205" t="e">
        <f t="shared" si="63"/>
        <v>#N/A</v>
      </c>
      <c r="FR28" s="205" t="e">
        <f t="shared" si="64"/>
        <v>#N/A</v>
      </c>
      <c r="FS28" s="205" t="e">
        <f t="shared" si="65"/>
        <v>#N/A</v>
      </c>
      <c r="FT28" s="205" t="e">
        <f t="shared" si="66"/>
        <v>#N/A</v>
      </c>
      <c r="FU28" s="205" t="e">
        <f t="shared" si="67"/>
        <v>#N/A</v>
      </c>
      <c r="FV28" s="205" t="e">
        <f t="shared" si="68"/>
        <v>#N/A</v>
      </c>
      <c r="FW28" s="205" t="e">
        <f t="shared" si="69"/>
        <v>#N/A</v>
      </c>
      <c r="FX28" s="205" t="e">
        <f t="shared" si="70"/>
        <v>#N/A</v>
      </c>
      <c r="FY28" s="205" t="e">
        <f t="shared" si="71"/>
        <v>#N/A</v>
      </c>
      <c r="FZ28" s="205" t="e">
        <f t="shared" si="72"/>
        <v>#N/A</v>
      </c>
      <c r="GA28" s="205" t="e">
        <f t="shared" si="73"/>
        <v>#N/A</v>
      </c>
      <c r="GB28" s="205" t="e">
        <f t="shared" si="74"/>
        <v>#N/A</v>
      </c>
      <c r="GC28" s="205" t="e">
        <f t="shared" si="75"/>
        <v>#N/A</v>
      </c>
      <c r="GD28" s="205" t="e">
        <f t="shared" si="76"/>
        <v>#N/A</v>
      </c>
      <c r="GE28" s="205" t="e">
        <f t="shared" si="77"/>
        <v>#N/A</v>
      </c>
      <c r="GF28" s="205" t="e">
        <f t="shared" si="78"/>
        <v>#N/A</v>
      </c>
      <c r="GG28" s="205" t="e">
        <f t="shared" si="79"/>
        <v>#N/A</v>
      </c>
      <c r="GH28" s="205" t="e">
        <f t="shared" si="80"/>
        <v>#N/A</v>
      </c>
      <c r="GI28" s="205" t="e">
        <f t="shared" si="81"/>
        <v>#N/A</v>
      </c>
      <c r="GJ28" s="205" t="e">
        <f t="shared" si="82"/>
        <v>#N/A</v>
      </c>
      <c r="GK28" s="205" t="e">
        <f t="shared" si="83"/>
        <v>#N/A</v>
      </c>
      <c r="GL28" s="205" t="e">
        <f t="shared" si="84"/>
        <v>#N/A</v>
      </c>
      <c r="GM28" s="205" t="e">
        <f t="shared" si="85"/>
        <v>#N/A</v>
      </c>
      <c r="GN28" s="205" t="e">
        <f t="shared" si="86"/>
        <v>#N/A</v>
      </c>
      <c r="GO28" s="205" t="e">
        <f t="shared" si="87"/>
        <v>#N/A</v>
      </c>
      <c r="GP28" s="205" t="e">
        <f t="shared" si="88"/>
        <v>#N/A</v>
      </c>
      <c r="GQ28" s="205" t="e">
        <f t="shared" si="89"/>
        <v>#N/A</v>
      </c>
      <c r="GR28" s="205" t="e">
        <f t="shared" si="90"/>
        <v>#N/A</v>
      </c>
      <c r="GS28" s="205" t="e">
        <f t="shared" si="91"/>
        <v>#N/A</v>
      </c>
      <c r="GT28" s="205" t="e">
        <f t="shared" si="92"/>
        <v>#N/A</v>
      </c>
      <c r="GU28" s="205" t="e">
        <f t="shared" si="93"/>
        <v>#N/A</v>
      </c>
      <c r="GV28" s="205" t="e">
        <f t="shared" si="94"/>
        <v>#N/A</v>
      </c>
      <c r="GW28" s="205" t="e">
        <f t="shared" si="95"/>
        <v>#N/A</v>
      </c>
      <c r="GX28" s="205" t="e">
        <f t="shared" si="96"/>
        <v>#N/A</v>
      </c>
      <c r="GY28" s="205" t="e">
        <f t="shared" si="97"/>
        <v>#N/A</v>
      </c>
      <c r="GZ28" s="205" t="e">
        <f t="shared" si="98"/>
        <v>#N/A</v>
      </c>
      <c r="HA28" s="205" t="e">
        <f t="shared" si="99"/>
        <v>#N/A</v>
      </c>
      <c r="HB28" s="205" t="e">
        <f t="shared" si="100"/>
        <v>#N/A</v>
      </c>
      <c r="HC28" s="205" t="e">
        <f t="shared" si="101"/>
        <v>#N/A</v>
      </c>
      <c r="HD28" s="205" t="e">
        <f t="shared" si="102"/>
        <v>#N/A</v>
      </c>
      <c r="HE28" s="205" t="e">
        <f t="shared" si="103"/>
        <v>#N/A</v>
      </c>
      <c r="HF28" s="205" t="e">
        <f t="shared" si="104"/>
        <v>#N/A</v>
      </c>
      <c r="HG28" s="205" t="e">
        <f t="shared" si="105"/>
        <v>#N/A</v>
      </c>
      <c r="HH28" s="205" t="e">
        <f t="shared" si="106"/>
        <v>#N/A</v>
      </c>
      <c r="HI28" s="205" t="e">
        <f t="shared" si="107"/>
        <v>#N/A</v>
      </c>
      <c r="HJ28" s="205" t="e">
        <f t="shared" si="108"/>
        <v>#N/A</v>
      </c>
      <c r="HK28" s="205" t="e">
        <f t="shared" si="109"/>
        <v>#N/A</v>
      </c>
      <c r="HL28" s="205" t="e">
        <f t="shared" si="110"/>
        <v>#N/A</v>
      </c>
      <c r="HM28" s="205" t="e">
        <f t="shared" si="111"/>
        <v>#N/A</v>
      </c>
      <c r="HN28" s="205" t="e">
        <f t="shared" si="112"/>
        <v>#N/A</v>
      </c>
      <c r="HO28" s="205" t="e">
        <f t="shared" si="113"/>
        <v>#N/A</v>
      </c>
      <c r="HP28" s="205" t="e">
        <f t="shared" si="114"/>
        <v>#N/A</v>
      </c>
      <c r="HQ28" s="205" t="e">
        <f t="shared" si="115"/>
        <v>#N/A</v>
      </c>
      <c r="HR28" s="205" t="e">
        <f t="shared" si="116"/>
        <v>#N/A</v>
      </c>
      <c r="HS28" s="205" t="e">
        <f t="shared" si="117"/>
        <v>#N/A</v>
      </c>
      <c r="HT28" s="205" t="e">
        <f t="shared" si="118"/>
        <v>#N/A</v>
      </c>
      <c r="HU28" s="205" t="e">
        <f t="shared" si="119"/>
        <v>#N/A</v>
      </c>
      <c r="HV28" s="205" t="e">
        <f t="shared" si="120"/>
        <v>#N/A</v>
      </c>
      <c r="HW28" s="205" t="e">
        <f t="shared" si="121"/>
        <v>#N/A</v>
      </c>
      <c r="HX28" s="205" t="e">
        <f t="shared" si="122"/>
        <v>#N/A</v>
      </c>
      <c r="HY28" s="205" t="e">
        <f t="shared" si="123"/>
        <v>#N/A</v>
      </c>
      <c r="HZ28" s="205" t="e">
        <f t="shared" si="124"/>
        <v>#N/A</v>
      </c>
      <c r="IA28" s="205" t="e">
        <f t="shared" si="125"/>
        <v>#N/A</v>
      </c>
      <c r="IB28" s="205" t="e">
        <f t="shared" si="126"/>
        <v>#N/A</v>
      </c>
    </row>
    <row r="29" spans="1:236" hidden="1" x14ac:dyDescent="0.25">
      <c r="A29" s="22">
        <v>26</v>
      </c>
      <c r="B29" s="109" t="str">
        <f t="shared" si="10"/>
        <v/>
      </c>
      <c r="C29" s="123"/>
      <c r="D29" s="109" t="str">
        <f t="shared" si="11"/>
        <v/>
      </c>
      <c r="E29" s="118" t="str">
        <f t="shared" si="12"/>
        <v/>
      </c>
      <c r="F29" s="23" t="str">
        <f t="shared" si="13"/>
        <v/>
      </c>
      <c r="G29" s="24" t="str">
        <f t="shared" si="14"/>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15"/>
        <v/>
      </c>
      <c r="K29" s="26"/>
      <c r="L29" s="24" t="str">
        <f>IF(OR(F29="",K29=""),"",MATCH(K29,Confidence!$A$3:$A$12,0))</f>
        <v/>
      </c>
      <c r="M29" s="27" t="str">
        <f t="shared" si="16"/>
        <v/>
      </c>
      <c r="N29" s="27" t="str">
        <f t="shared" si="17"/>
        <v/>
      </c>
      <c r="O29" s="24"/>
      <c r="P29" s="110" t="str">
        <f t="shared" si="18"/>
        <v/>
      </c>
      <c r="Q29" s="110" t="str">
        <f t="shared" si="19"/>
        <v/>
      </c>
      <c r="R29" s="39" t="str">
        <f t="shared" si="20"/>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21"/>
        <v/>
      </c>
      <c r="AI29" s="204" t="str">
        <f t="shared" si="22"/>
        <v/>
      </c>
      <c r="AJ29" s="188" t="str">
        <f t="shared" ref="AJ29:CU29" si="173">IF(ISNONTEXT($AH29),AI29+$AH29,"")</f>
        <v/>
      </c>
      <c r="AK29" s="188" t="str">
        <f t="shared" si="173"/>
        <v/>
      </c>
      <c r="AL29" s="188" t="str">
        <f t="shared" si="173"/>
        <v/>
      </c>
      <c r="AM29" s="188" t="str">
        <f t="shared" si="173"/>
        <v/>
      </c>
      <c r="AN29" s="188" t="str">
        <f t="shared" si="173"/>
        <v/>
      </c>
      <c r="AO29" s="188" t="str">
        <f t="shared" si="173"/>
        <v/>
      </c>
      <c r="AP29" s="188" t="str">
        <f t="shared" si="173"/>
        <v/>
      </c>
      <c r="AQ29" s="188" t="str">
        <f t="shared" si="173"/>
        <v/>
      </c>
      <c r="AR29" s="188" t="str">
        <f t="shared" si="173"/>
        <v/>
      </c>
      <c r="AS29" s="188" t="str">
        <f t="shared" si="173"/>
        <v/>
      </c>
      <c r="AT29" s="188" t="str">
        <f t="shared" si="173"/>
        <v/>
      </c>
      <c r="AU29" s="188" t="str">
        <f t="shared" si="173"/>
        <v/>
      </c>
      <c r="AV29" s="188" t="str">
        <f t="shared" si="173"/>
        <v/>
      </c>
      <c r="AW29" s="188" t="str">
        <f t="shared" si="173"/>
        <v/>
      </c>
      <c r="AX29" s="188" t="str">
        <f t="shared" si="173"/>
        <v/>
      </c>
      <c r="AY29" s="188" t="str">
        <f t="shared" si="173"/>
        <v/>
      </c>
      <c r="AZ29" s="188" t="str">
        <f t="shared" si="173"/>
        <v/>
      </c>
      <c r="BA29" s="188" t="str">
        <f t="shared" si="173"/>
        <v/>
      </c>
      <c r="BB29" s="188" t="str">
        <f t="shared" si="173"/>
        <v/>
      </c>
      <c r="BC29" s="188" t="str">
        <f t="shared" si="173"/>
        <v/>
      </c>
      <c r="BD29" s="188" t="str">
        <f t="shared" si="173"/>
        <v/>
      </c>
      <c r="BE29" s="188" t="str">
        <f t="shared" si="173"/>
        <v/>
      </c>
      <c r="BF29" s="188" t="str">
        <f t="shared" si="173"/>
        <v/>
      </c>
      <c r="BG29" s="188" t="str">
        <f t="shared" si="173"/>
        <v/>
      </c>
      <c r="BH29" s="188" t="str">
        <f t="shared" si="173"/>
        <v/>
      </c>
      <c r="BI29" s="188" t="str">
        <f t="shared" si="173"/>
        <v/>
      </c>
      <c r="BJ29" s="188" t="str">
        <f t="shared" si="173"/>
        <v/>
      </c>
      <c r="BK29" s="188" t="str">
        <f t="shared" si="173"/>
        <v/>
      </c>
      <c r="BL29" s="188" t="str">
        <f t="shared" si="173"/>
        <v/>
      </c>
      <c r="BM29" s="188" t="str">
        <f t="shared" si="173"/>
        <v/>
      </c>
      <c r="BN29" s="188" t="str">
        <f t="shared" si="173"/>
        <v/>
      </c>
      <c r="BO29" s="188" t="str">
        <f t="shared" si="173"/>
        <v/>
      </c>
      <c r="BP29" s="188" t="str">
        <f t="shared" si="173"/>
        <v/>
      </c>
      <c r="BQ29" s="188" t="str">
        <f t="shared" si="173"/>
        <v/>
      </c>
      <c r="BR29" s="188" t="str">
        <f t="shared" si="173"/>
        <v/>
      </c>
      <c r="BS29" s="188" t="str">
        <f t="shared" si="173"/>
        <v/>
      </c>
      <c r="BT29" s="188" t="str">
        <f t="shared" si="173"/>
        <v/>
      </c>
      <c r="BU29" s="188" t="str">
        <f t="shared" si="173"/>
        <v/>
      </c>
      <c r="BV29" s="188" t="str">
        <f t="shared" si="173"/>
        <v/>
      </c>
      <c r="BW29" s="188" t="str">
        <f t="shared" si="173"/>
        <v/>
      </c>
      <c r="BX29" s="188" t="str">
        <f t="shared" si="173"/>
        <v/>
      </c>
      <c r="BY29" s="188" t="str">
        <f t="shared" si="173"/>
        <v/>
      </c>
      <c r="BZ29" s="188" t="str">
        <f t="shared" si="173"/>
        <v/>
      </c>
      <c r="CA29" s="188" t="str">
        <f t="shared" si="173"/>
        <v/>
      </c>
      <c r="CB29" s="188" t="str">
        <f t="shared" si="173"/>
        <v/>
      </c>
      <c r="CC29" s="188" t="str">
        <f t="shared" si="173"/>
        <v/>
      </c>
      <c r="CD29" s="188" t="str">
        <f t="shared" si="173"/>
        <v/>
      </c>
      <c r="CE29" s="188" t="str">
        <f t="shared" si="173"/>
        <v/>
      </c>
      <c r="CF29" s="188" t="str">
        <f t="shared" si="173"/>
        <v/>
      </c>
      <c r="CG29" s="188" t="str">
        <f t="shared" si="173"/>
        <v/>
      </c>
      <c r="CH29" s="188" t="str">
        <f t="shared" si="173"/>
        <v/>
      </c>
      <c r="CI29" s="188" t="str">
        <f t="shared" si="173"/>
        <v/>
      </c>
      <c r="CJ29" s="188" t="str">
        <f t="shared" si="173"/>
        <v/>
      </c>
      <c r="CK29" s="188" t="str">
        <f t="shared" si="173"/>
        <v/>
      </c>
      <c r="CL29" s="188" t="str">
        <f t="shared" si="173"/>
        <v/>
      </c>
      <c r="CM29" s="188" t="str">
        <f t="shared" si="173"/>
        <v/>
      </c>
      <c r="CN29" s="188" t="str">
        <f t="shared" si="173"/>
        <v/>
      </c>
      <c r="CO29" s="188" t="str">
        <f t="shared" si="173"/>
        <v/>
      </c>
      <c r="CP29" s="188" t="str">
        <f t="shared" si="173"/>
        <v/>
      </c>
      <c r="CQ29" s="188" t="str">
        <f t="shared" si="173"/>
        <v/>
      </c>
      <c r="CR29" s="188" t="str">
        <f t="shared" si="173"/>
        <v/>
      </c>
      <c r="CS29" s="188" t="str">
        <f t="shared" si="173"/>
        <v/>
      </c>
      <c r="CT29" s="188" t="str">
        <f t="shared" si="173"/>
        <v/>
      </c>
      <c r="CU29" s="188" t="str">
        <f t="shared" si="173"/>
        <v/>
      </c>
      <c r="CV29" s="188" t="str">
        <f t="shared" ref="CV29:ED29" si="174">IF(ISNONTEXT($AH29),CU29+$AH29,"")</f>
        <v/>
      </c>
      <c r="CW29" s="188" t="str">
        <f t="shared" si="174"/>
        <v/>
      </c>
      <c r="CX29" s="188" t="str">
        <f t="shared" si="174"/>
        <v/>
      </c>
      <c r="CY29" s="188" t="str">
        <f t="shared" si="174"/>
        <v/>
      </c>
      <c r="CZ29" s="188" t="str">
        <f t="shared" si="174"/>
        <v/>
      </c>
      <c r="DA29" s="188" t="str">
        <f t="shared" si="174"/>
        <v/>
      </c>
      <c r="DB29" s="188" t="str">
        <f t="shared" si="174"/>
        <v/>
      </c>
      <c r="DC29" s="188" t="str">
        <f t="shared" si="174"/>
        <v/>
      </c>
      <c r="DD29" s="188" t="str">
        <f t="shared" si="174"/>
        <v/>
      </c>
      <c r="DE29" s="188" t="str">
        <f t="shared" si="174"/>
        <v/>
      </c>
      <c r="DF29" s="188" t="str">
        <f t="shared" si="174"/>
        <v/>
      </c>
      <c r="DG29" s="188" t="str">
        <f t="shared" si="174"/>
        <v/>
      </c>
      <c r="DH29" s="188" t="str">
        <f t="shared" si="174"/>
        <v/>
      </c>
      <c r="DI29" s="188" t="str">
        <f t="shared" si="174"/>
        <v/>
      </c>
      <c r="DJ29" s="188" t="str">
        <f t="shared" si="174"/>
        <v/>
      </c>
      <c r="DK29" s="188" t="str">
        <f t="shared" si="174"/>
        <v/>
      </c>
      <c r="DL29" s="188" t="str">
        <f t="shared" si="174"/>
        <v/>
      </c>
      <c r="DM29" s="188" t="str">
        <f t="shared" si="174"/>
        <v/>
      </c>
      <c r="DN29" s="188" t="str">
        <f t="shared" si="174"/>
        <v/>
      </c>
      <c r="DO29" s="188" t="str">
        <f t="shared" si="174"/>
        <v/>
      </c>
      <c r="DP29" s="188" t="str">
        <f t="shared" si="174"/>
        <v/>
      </c>
      <c r="DQ29" s="188" t="str">
        <f t="shared" si="174"/>
        <v/>
      </c>
      <c r="DR29" s="188" t="str">
        <f t="shared" si="174"/>
        <v/>
      </c>
      <c r="DS29" s="188" t="str">
        <f t="shared" si="174"/>
        <v/>
      </c>
      <c r="DT29" s="188" t="str">
        <f t="shared" si="174"/>
        <v/>
      </c>
      <c r="DU29" s="188" t="str">
        <f t="shared" si="174"/>
        <v/>
      </c>
      <c r="DV29" s="188" t="str">
        <f t="shared" si="174"/>
        <v/>
      </c>
      <c r="DW29" s="188" t="str">
        <f t="shared" si="174"/>
        <v/>
      </c>
      <c r="DX29" s="188" t="str">
        <f t="shared" si="174"/>
        <v/>
      </c>
      <c r="DY29" s="188" t="str">
        <f t="shared" si="174"/>
        <v/>
      </c>
      <c r="DZ29" s="188" t="str">
        <f t="shared" si="174"/>
        <v/>
      </c>
      <c r="EA29" s="188" t="str">
        <f t="shared" si="174"/>
        <v/>
      </c>
      <c r="EB29" s="188" t="str">
        <f t="shared" si="174"/>
        <v/>
      </c>
      <c r="EC29" s="188" t="str">
        <f t="shared" si="174"/>
        <v/>
      </c>
      <c r="ED29" s="188" t="str">
        <f t="shared" si="174"/>
        <v/>
      </c>
      <c r="EE29" s="204" t="str">
        <f t="shared" si="25"/>
        <v/>
      </c>
      <c r="EF29" s="205" t="e">
        <f t="shared" si="26"/>
        <v>#N/A</v>
      </c>
      <c r="EG29" s="205" t="e">
        <f t="shared" si="27"/>
        <v>#N/A</v>
      </c>
      <c r="EH29" s="205" t="e">
        <f t="shared" si="28"/>
        <v>#N/A</v>
      </c>
      <c r="EI29" s="205" t="e">
        <f t="shared" si="29"/>
        <v>#N/A</v>
      </c>
      <c r="EJ29" s="205" t="e">
        <f t="shared" si="30"/>
        <v>#N/A</v>
      </c>
      <c r="EK29" s="205" t="e">
        <f t="shared" si="31"/>
        <v>#N/A</v>
      </c>
      <c r="EL29" s="205" t="e">
        <f t="shared" si="32"/>
        <v>#N/A</v>
      </c>
      <c r="EM29" s="205" t="e">
        <f t="shared" si="33"/>
        <v>#N/A</v>
      </c>
      <c r="EN29" s="205" t="e">
        <f t="shared" si="34"/>
        <v>#N/A</v>
      </c>
      <c r="EO29" s="205" t="e">
        <f t="shared" si="35"/>
        <v>#N/A</v>
      </c>
      <c r="EP29" s="205" t="e">
        <f t="shared" si="36"/>
        <v>#N/A</v>
      </c>
      <c r="EQ29" s="205" t="e">
        <f t="shared" si="37"/>
        <v>#N/A</v>
      </c>
      <c r="ER29" s="205" t="e">
        <f t="shared" si="38"/>
        <v>#N/A</v>
      </c>
      <c r="ES29" s="205" t="e">
        <f t="shared" si="39"/>
        <v>#N/A</v>
      </c>
      <c r="ET29" s="205" t="e">
        <f t="shared" si="40"/>
        <v>#N/A</v>
      </c>
      <c r="EU29" s="205" t="e">
        <f t="shared" si="41"/>
        <v>#N/A</v>
      </c>
      <c r="EV29" s="205" t="e">
        <f t="shared" si="42"/>
        <v>#N/A</v>
      </c>
      <c r="EW29" s="205" t="e">
        <f t="shared" si="43"/>
        <v>#N/A</v>
      </c>
      <c r="EX29" s="205" t="e">
        <f t="shared" si="44"/>
        <v>#N/A</v>
      </c>
      <c r="EY29" s="205" t="e">
        <f t="shared" si="45"/>
        <v>#N/A</v>
      </c>
      <c r="EZ29" s="205" t="e">
        <f t="shared" si="46"/>
        <v>#N/A</v>
      </c>
      <c r="FA29" s="205" t="e">
        <f t="shared" si="47"/>
        <v>#N/A</v>
      </c>
      <c r="FB29" s="205" t="e">
        <f t="shared" si="48"/>
        <v>#N/A</v>
      </c>
      <c r="FC29" s="205" t="e">
        <f t="shared" si="49"/>
        <v>#N/A</v>
      </c>
      <c r="FD29" s="205" t="e">
        <f t="shared" si="50"/>
        <v>#N/A</v>
      </c>
      <c r="FE29" s="205" t="e">
        <f t="shared" si="51"/>
        <v>#N/A</v>
      </c>
      <c r="FF29" s="205" t="e">
        <f t="shared" si="52"/>
        <v>#N/A</v>
      </c>
      <c r="FG29" s="205" t="e">
        <f t="shared" si="53"/>
        <v>#N/A</v>
      </c>
      <c r="FH29" s="205" t="e">
        <f t="shared" si="54"/>
        <v>#N/A</v>
      </c>
      <c r="FI29" s="205" t="e">
        <f t="shared" si="55"/>
        <v>#N/A</v>
      </c>
      <c r="FJ29" s="205" t="e">
        <f t="shared" si="56"/>
        <v>#N/A</v>
      </c>
      <c r="FK29" s="205" t="e">
        <f t="shared" si="57"/>
        <v>#N/A</v>
      </c>
      <c r="FL29" s="205" t="e">
        <f t="shared" si="58"/>
        <v>#N/A</v>
      </c>
      <c r="FM29" s="205" t="e">
        <f t="shared" si="59"/>
        <v>#N/A</v>
      </c>
      <c r="FN29" s="205" t="e">
        <f t="shared" si="60"/>
        <v>#N/A</v>
      </c>
      <c r="FO29" s="205" t="e">
        <f t="shared" si="61"/>
        <v>#N/A</v>
      </c>
      <c r="FP29" s="205" t="e">
        <f t="shared" si="62"/>
        <v>#N/A</v>
      </c>
      <c r="FQ29" s="205" t="e">
        <f t="shared" si="63"/>
        <v>#N/A</v>
      </c>
      <c r="FR29" s="205" t="e">
        <f t="shared" si="64"/>
        <v>#N/A</v>
      </c>
      <c r="FS29" s="205" t="e">
        <f t="shared" si="65"/>
        <v>#N/A</v>
      </c>
      <c r="FT29" s="205" t="e">
        <f t="shared" si="66"/>
        <v>#N/A</v>
      </c>
      <c r="FU29" s="205" t="e">
        <f t="shared" si="67"/>
        <v>#N/A</v>
      </c>
      <c r="FV29" s="205" t="e">
        <f t="shared" si="68"/>
        <v>#N/A</v>
      </c>
      <c r="FW29" s="205" t="e">
        <f t="shared" si="69"/>
        <v>#N/A</v>
      </c>
      <c r="FX29" s="205" t="e">
        <f t="shared" si="70"/>
        <v>#N/A</v>
      </c>
      <c r="FY29" s="205" t="e">
        <f t="shared" si="71"/>
        <v>#N/A</v>
      </c>
      <c r="FZ29" s="205" t="e">
        <f t="shared" si="72"/>
        <v>#N/A</v>
      </c>
      <c r="GA29" s="205" t="e">
        <f t="shared" si="73"/>
        <v>#N/A</v>
      </c>
      <c r="GB29" s="205" t="e">
        <f t="shared" si="74"/>
        <v>#N/A</v>
      </c>
      <c r="GC29" s="205" t="e">
        <f t="shared" si="75"/>
        <v>#N/A</v>
      </c>
      <c r="GD29" s="205" t="e">
        <f t="shared" si="76"/>
        <v>#N/A</v>
      </c>
      <c r="GE29" s="205" t="e">
        <f t="shared" si="77"/>
        <v>#N/A</v>
      </c>
      <c r="GF29" s="205" t="e">
        <f t="shared" si="78"/>
        <v>#N/A</v>
      </c>
      <c r="GG29" s="205" t="e">
        <f t="shared" si="79"/>
        <v>#N/A</v>
      </c>
      <c r="GH29" s="205" t="e">
        <f t="shared" si="80"/>
        <v>#N/A</v>
      </c>
      <c r="GI29" s="205" t="e">
        <f t="shared" si="81"/>
        <v>#N/A</v>
      </c>
      <c r="GJ29" s="205" t="e">
        <f t="shared" si="82"/>
        <v>#N/A</v>
      </c>
      <c r="GK29" s="205" t="e">
        <f t="shared" si="83"/>
        <v>#N/A</v>
      </c>
      <c r="GL29" s="205" t="e">
        <f t="shared" si="84"/>
        <v>#N/A</v>
      </c>
      <c r="GM29" s="205" t="e">
        <f t="shared" si="85"/>
        <v>#N/A</v>
      </c>
      <c r="GN29" s="205" t="e">
        <f t="shared" si="86"/>
        <v>#N/A</v>
      </c>
      <c r="GO29" s="205" t="e">
        <f t="shared" si="87"/>
        <v>#N/A</v>
      </c>
      <c r="GP29" s="205" t="e">
        <f t="shared" si="88"/>
        <v>#N/A</v>
      </c>
      <c r="GQ29" s="205" t="e">
        <f t="shared" si="89"/>
        <v>#N/A</v>
      </c>
      <c r="GR29" s="205" t="e">
        <f t="shared" si="90"/>
        <v>#N/A</v>
      </c>
      <c r="GS29" s="205" t="e">
        <f t="shared" si="91"/>
        <v>#N/A</v>
      </c>
      <c r="GT29" s="205" t="e">
        <f t="shared" si="92"/>
        <v>#N/A</v>
      </c>
      <c r="GU29" s="205" t="e">
        <f t="shared" si="93"/>
        <v>#N/A</v>
      </c>
      <c r="GV29" s="205" t="e">
        <f t="shared" si="94"/>
        <v>#N/A</v>
      </c>
      <c r="GW29" s="205" t="e">
        <f t="shared" si="95"/>
        <v>#N/A</v>
      </c>
      <c r="GX29" s="205" t="e">
        <f t="shared" si="96"/>
        <v>#N/A</v>
      </c>
      <c r="GY29" s="205" t="e">
        <f t="shared" si="97"/>
        <v>#N/A</v>
      </c>
      <c r="GZ29" s="205" t="e">
        <f t="shared" si="98"/>
        <v>#N/A</v>
      </c>
      <c r="HA29" s="205" t="e">
        <f t="shared" si="99"/>
        <v>#N/A</v>
      </c>
      <c r="HB29" s="205" t="e">
        <f t="shared" si="100"/>
        <v>#N/A</v>
      </c>
      <c r="HC29" s="205" t="e">
        <f t="shared" si="101"/>
        <v>#N/A</v>
      </c>
      <c r="HD29" s="205" t="e">
        <f t="shared" si="102"/>
        <v>#N/A</v>
      </c>
      <c r="HE29" s="205" t="e">
        <f t="shared" si="103"/>
        <v>#N/A</v>
      </c>
      <c r="HF29" s="205" t="e">
        <f t="shared" si="104"/>
        <v>#N/A</v>
      </c>
      <c r="HG29" s="205" t="e">
        <f t="shared" si="105"/>
        <v>#N/A</v>
      </c>
      <c r="HH29" s="205" t="e">
        <f t="shared" si="106"/>
        <v>#N/A</v>
      </c>
      <c r="HI29" s="205" t="e">
        <f t="shared" si="107"/>
        <v>#N/A</v>
      </c>
      <c r="HJ29" s="205" t="e">
        <f t="shared" si="108"/>
        <v>#N/A</v>
      </c>
      <c r="HK29" s="205" t="e">
        <f t="shared" si="109"/>
        <v>#N/A</v>
      </c>
      <c r="HL29" s="205" t="e">
        <f t="shared" si="110"/>
        <v>#N/A</v>
      </c>
      <c r="HM29" s="205" t="e">
        <f t="shared" si="111"/>
        <v>#N/A</v>
      </c>
      <c r="HN29" s="205" t="e">
        <f t="shared" si="112"/>
        <v>#N/A</v>
      </c>
      <c r="HO29" s="205" t="e">
        <f t="shared" si="113"/>
        <v>#N/A</v>
      </c>
      <c r="HP29" s="205" t="e">
        <f t="shared" si="114"/>
        <v>#N/A</v>
      </c>
      <c r="HQ29" s="205" t="e">
        <f t="shared" si="115"/>
        <v>#N/A</v>
      </c>
      <c r="HR29" s="205" t="e">
        <f t="shared" si="116"/>
        <v>#N/A</v>
      </c>
      <c r="HS29" s="205" t="e">
        <f t="shared" si="117"/>
        <v>#N/A</v>
      </c>
      <c r="HT29" s="205" t="e">
        <f t="shared" si="118"/>
        <v>#N/A</v>
      </c>
      <c r="HU29" s="205" t="e">
        <f t="shared" si="119"/>
        <v>#N/A</v>
      </c>
      <c r="HV29" s="205" t="e">
        <f t="shared" si="120"/>
        <v>#N/A</v>
      </c>
      <c r="HW29" s="205" t="e">
        <f t="shared" si="121"/>
        <v>#N/A</v>
      </c>
      <c r="HX29" s="205" t="e">
        <f t="shared" si="122"/>
        <v>#N/A</v>
      </c>
      <c r="HY29" s="205" t="e">
        <f t="shared" si="123"/>
        <v>#N/A</v>
      </c>
      <c r="HZ29" s="205" t="e">
        <f t="shared" si="124"/>
        <v>#N/A</v>
      </c>
      <c r="IA29" s="205" t="e">
        <f t="shared" si="125"/>
        <v>#N/A</v>
      </c>
      <c r="IB29" s="205" t="e">
        <f t="shared" si="126"/>
        <v>#N/A</v>
      </c>
    </row>
    <row r="30" spans="1:236" hidden="1" x14ac:dyDescent="0.25">
      <c r="A30" s="22">
        <v>27</v>
      </c>
      <c r="B30" s="109" t="str">
        <f t="shared" si="10"/>
        <v/>
      </c>
      <c r="C30" s="123"/>
      <c r="D30" s="109" t="str">
        <f t="shared" si="11"/>
        <v/>
      </c>
      <c r="E30" s="118" t="str">
        <f t="shared" si="12"/>
        <v/>
      </c>
      <c r="F30" s="23" t="str">
        <f t="shared" si="13"/>
        <v/>
      </c>
      <c r="G30" s="24" t="str">
        <f t="shared" si="14"/>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15"/>
        <v/>
      </c>
      <c r="K30" s="26"/>
      <c r="L30" s="24" t="str">
        <f>IF(OR(F30="",K30=""),"",MATCH(K30,Confidence!$A$3:$A$12,0))</f>
        <v/>
      </c>
      <c r="M30" s="27" t="str">
        <f t="shared" si="16"/>
        <v/>
      </c>
      <c r="N30" s="27" t="str">
        <f t="shared" si="17"/>
        <v/>
      </c>
      <c r="O30" s="24"/>
      <c r="P30" s="110" t="str">
        <f t="shared" si="18"/>
        <v/>
      </c>
      <c r="Q30" s="110" t="str">
        <f t="shared" si="19"/>
        <v/>
      </c>
      <c r="R30" s="39" t="str">
        <f t="shared" si="20"/>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21"/>
        <v/>
      </c>
      <c r="AI30" s="204" t="str">
        <f t="shared" si="22"/>
        <v/>
      </c>
      <c r="AJ30" s="188" t="str">
        <f t="shared" ref="AJ30:CU30" si="175">IF(ISNONTEXT($AH30),AI30+$AH30,"")</f>
        <v/>
      </c>
      <c r="AK30" s="188" t="str">
        <f t="shared" si="175"/>
        <v/>
      </c>
      <c r="AL30" s="188" t="str">
        <f t="shared" si="175"/>
        <v/>
      </c>
      <c r="AM30" s="188" t="str">
        <f t="shared" si="175"/>
        <v/>
      </c>
      <c r="AN30" s="188" t="str">
        <f t="shared" si="175"/>
        <v/>
      </c>
      <c r="AO30" s="188" t="str">
        <f t="shared" si="175"/>
        <v/>
      </c>
      <c r="AP30" s="188" t="str">
        <f t="shared" si="175"/>
        <v/>
      </c>
      <c r="AQ30" s="188" t="str">
        <f t="shared" si="175"/>
        <v/>
      </c>
      <c r="AR30" s="188" t="str">
        <f t="shared" si="175"/>
        <v/>
      </c>
      <c r="AS30" s="188" t="str">
        <f t="shared" si="175"/>
        <v/>
      </c>
      <c r="AT30" s="188" t="str">
        <f t="shared" si="175"/>
        <v/>
      </c>
      <c r="AU30" s="188" t="str">
        <f t="shared" si="175"/>
        <v/>
      </c>
      <c r="AV30" s="188" t="str">
        <f t="shared" si="175"/>
        <v/>
      </c>
      <c r="AW30" s="188" t="str">
        <f t="shared" si="175"/>
        <v/>
      </c>
      <c r="AX30" s="188" t="str">
        <f t="shared" si="175"/>
        <v/>
      </c>
      <c r="AY30" s="188" t="str">
        <f t="shared" si="175"/>
        <v/>
      </c>
      <c r="AZ30" s="188" t="str">
        <f t="shared" si="175"/>
        <v/>
      </c>
      <c r="BA30" s="188" t="str">
        <f t="shared" si="175"/>
        <v/>
      </c>
      <c r="BB30" s="188" t="str">
        <f t="shared" si="175"/>
        <v/>
      </c>
      <c r="BC30" s="188" t="str">
        <f t="shared" si="175"/>
        <v/>
      </c>
      <c r="BD30" s="188" t="str">
        <f t="shared" si="175"/>
        <v/>
      </c>
      <c r="BE30" s="188" t="str">
        <f t="shared" si="175"/>
        <v/>
      </c>
      <c r="BF30" s="188" t="str">
        <f t="shared" si="175"/>
        <v/>
      </c>
      <c r="BG30" s="188" t="str">
        <f t="shared" si="175"/>
        <v/>
      </c>
      <c r="BH30" s="188" t="str">
        <f t="shared" si="175"/>
        <v/>
      </c>
      <c r="BI30" s="188" t="str">
        <f t="shared" si="175"/>
        <v/>
      </c>
      <c r="BJ30" s="188" t="str">
        <f t="shared" si="175"/>
        <v/>
      </c>
      <c r="BK30" s="188" t="str">
        <f t="shared" si="175"/>
        <v/>
      </c>
      <c r="BL30" s="188" t="str">
        <f t="shared" si="175"/>
        <v/>
      </c>
      <c r="BM30" s="188" t="str">
        <f t="shared" si="175"/>
        <v/>
      </c>
      <c r="BN30" s="188" t="str">
        <f t="shared" si="175"/>
        <v/>
      </c>
      <c r="BO30" s="188" t="str">
        <f t="shared" si="175"/>
        <v/>
      </c>
      <c r="BP30" s="188" t="str">
        <f t="shared" si="175"/>
        <v/>
      </c>
      <c r="BQ30" s="188" t="str">
        <f t="shared" si="175"/>
        <v/>
      </c>
      <c r="BR30" s="188" t="str">
        <f t="shared" si="175"/>
        <v/>
      </c>
      <c r="BS30" s="188" t="str">
        <f t="shared" si="175"/>
        <v/>
      </c>
      <c r="BT30" s="188" t="str">
        <f t="shared" si="175"/>
        <v/>
      </c>
      <c r="BU30" s="188" t="str">
        <f t="shared" si="175"/>
        <v/>
      </c>
      <c r="BV30" s="188" t="str">
        <f t="shared" si="175"/>
        <v/>
      </c>
      <c r="BW30" s="188" t="str">
        <f t="shared" si="175"/>
        <v/>
      </c>
      <c r="BX30" s="188" t="str">
        <f t="shared" si="175"/>
        <v/>
      </c>
      <c r="BY30" s="188" t="str">
        <f t="shared" si="175"/>
        <v/>
      </c>
      <c r="BZ30" s="188" t="str">
        <f t="shared" si="175"/>
        <v/>
      </c>
      <c r="CA30" s="188" t="str">
        <f t="shared" si="175"/>
        <v/>
      </c>
      <c r="CB30" s="188" t="str">
        <f t="shared" si="175"/>
        <v/>
      </c>
      <c r="CC30" s="188" t="str">
        <f t="shared" si="175"/>
        <v/>
      </c>
      <c r="CD30" s="188" t="str">
        <f t="shared" si="175"/>
        <v/>
      </c>
      <c r="CE30" s="188" t="str">
        <f t="shared" si="175"/>
        <v/>
      </c>
      <c r="CF30" s="188" t="str">
        <f t="shared" si="175"/>
        <v/>
      </c>
      <c r="CG30" s="188" t="str">
        <f t="shared" si="175"/>
        <v/>
      </c>
      <c r="CH30" s="188" t="str">
        <f t="shared" si="175"/>
        <v/>
      </c>
      <c r="CI30" s="188" t="str">
        <f t="shared" si="175"/>
        <v/>
      </c>
      <c r="CJ30" s="188" t="str">
        <f t="shared" si="175"/>
        <v/>
      </c>
      <c r="CK30" s="188" t="str">
        <f t="shared" si="175"/>
        <v/>
      </c>
      <c r="CL30" s="188" t="str">
        <f t="shared" si="175"/>
        <v/>
      </c>
      <c r="CM30" s="188" t="str">
        <f t="shared" si="175"/>
        <v/>
      </c>
      <c r="CN30" s="188" t="str">
        <f t="shared" si="175"/>
        <v/>
      </c>
      <c r="CO30" s="188" t="str">
        <f t="shared" si="175"/>
        <v/>
      </c>
      <c r="CP30" s="188" t="str">
        <f t="shared" si="175"/>
        <v/>
      </c>
      <c r="CQ30" s="188" t="str">
        <f t="shared" si="175"/>
        <v/>
      </c>
      <c r="CR30" s="188" t="str">
        <f t="shared" si="175"/>
        <v/>
      </c>
      <c r="CS30" s="188" t="str">
        <f t="shared" si="175"/>
        <v/>
      </c>
      <c r="CT30" s="188" t="str">
        <f t="shared" si="175"/>
        <v/>
      </c>
      <c r="CU30" s="188" t="str">
        <f t="shared" si="175"/>
        <v/>
      </c>
      <c r="CV30" s="188" t="str">
        <f t="shared" ref="CV30:ED30" si="176">IF(ISNONTEXT($AH30),CU30+$AH30,"")</f>
        <v/>
      </c>
      <c r="CW30" s="188" t="str">
        <f t="shared" si="176"/>
        <v/>
      </c>
      <c r="CX30" s="188" t="str">
        <f t="shared" si="176"/>
        <v/>
      </c>
      <c r="CY30" s="188" t="str">
        <f t="shared" si="176"/>
        <v/>
      </c>
      <c r="CZ30" s="188" t="str">
        <f t="shared" si="176"/>
        <v/>
      </c>
      <c r="DA30" s="188" t="str">
        <f t="shared" si="176"/>
        <v/>
      </c>
      <c r="DB30" s="188" t="str">
        <f t="shared" si="176"/>
        <v/>
      </c>
      <c r="DC30" s="188" t="str">
        <f t="shared" si="176"/>
        <v/>
      </c>
      <c r="DD30" s="188" t="str">
        <f t="shared" si="176"/>
        <v/>
      </c>
      <c r="DE30" s="188" t="str">
        <f t="shared" si="176"/>
        <v/>
      </c>
      <c r="DF30" s="188" t="str">
        <f t="shared" si="176"/>
        <v/>
      </c>
      <c r="DG30" s="188" t="str">
        <f t="shared" si="176"/>
        <v/>
      </c>
      <c r="DH30" s="188" t="str">
        <f t="shared" si="176"/>
        <v/>
      </c>
      <c r="DI30" s="188" t="str">
        <f t="shared" si="176"/>
        <v/>
      </c>
      <c r="DJ30" s="188" t="str">
        <f t="shared" si="176"/>
        <v/>
      </c>
      <c r="DK30" s="188" t="str">
        <f t="shared" si="176"/>
        <v/>
      </c>
      <c r="DL30" s="188" t="str">
        <f t="shared" si="176"/>
        <v/>
      </c>
      <c r="DM30" s="188" t="str">
        <f t="shared" si="176"/>
        <v/>
      </c>
      <c r="DN30" s="188" t="str">
        <f t="shared" si="176"/>
        <v/>
      </c>
      <c r="DO30" s="188" t="str">
        <f t="shared" si="176"/>
        <v/>
      </c>
      <c r="DP30" s="188" t="str">
        <f t="shared" si="176"/>
        <v/>
      </c>
      <c r="DQ30" s="188" t="str">
        <f t="shared" si="176"/>
        <v/>
      </c>
      <c r="DR30" s="188" t="str">
        <f t="shared" si="176"/>
        <v/>
      </c>
      <c r="DS30" s="188" t="str">
        <f t="shared" si="176"/>
        <v/>
      </c>
      <c r="DT30" s="188" t="str">
        <f t="shared" si="176"/>
        <v/>
      </c>
      <c r="DU30" s="188" t="str">
        <f t="shared" si="176"/>
        <v/>
      </c>
      <c r="DV30" s="188" t="str">
        <f t="shared" si="176"/>
        <v/>
      </c>
      <c r="DW30" s="188" t="str">
        <f t="shared" si="176"/>
        <v/>
      </c>
      <c r="DX30" s="188" t="str">
        <f t="shared" si="176"/>
        <v/>
      </c>
      <c r="DY30" s="188" t="str">
        <f t="shared" si="176"/>
        <v/>
      </c>
      <c r="DZ30" s="188" t="str">
        <f t="shared" si="176"/>
        <v/>
      </c>
      <c r="EA30" s="188" t="str">
        <f t="shared" si="176"/>
        <v/>
      </c>
      <c r="EB30" s="188" t="str">
        <f t="shared" si="176"/>
        <v/>
      </c>
      <c r="EC30" s="188" t="str">
        <f t="shared" si="176"/>
        <v/>
      </c>
      <c r="ED30" s="188" t="str">
        <f t="shared" si="176"/>
        <v/>
      </c>
      <c r="EE30" s="204" t="str">
        <f t="shared" si="25"/>
        <v/>
      </c>
      <c r="EF30" s="205" t="e">
        <f t="shared" si="26"/>
        <v>#N/A</v>
      </c>
      <c r="EG30" s="205" t="e">
        <f t="shared" si="27"/>
        <v>#N/A</v>
      </c>
      <c r="EH30" s="205" t="e">
        <f t="shared" si="28"/>
        <v>#N/A</v>
      </c>
      <c r="EI30" s="205" t="e">
        <f t="shared" si="29"/>
        <v>#N/A</v>
      </c>
      <c r="EJ30" s="205" t="e">
        <f t="shared" si="30"/>
        <v>#N/A</v>
      </c>
      <c r="EK30" s="205" t="e">
        <f t="shared" si="31"/>
        <v>#N/A</v>
      </c>
      <c r="EL30" s="205" t="e">
        <f t="shared" si="32"/>
        <v>#N/A</v>
      </c>
      <c r="EM30" s="205" t="e">
        <f t="shared" si="33"/>
        <v>#N/A</v>
      </c>
      <c r="EN30" s="205" t="e">
        <f t="shared" si="34"/>
        <v>#N/A</v>
      </c>
      <c r="EO30" s="205" t="e">
        <f t="shared" si="35"/>
        <v>#N/A</v>
      </c>
      <c r="EP30" s="205" t="e">
        <f t="shared" si="36"/>
        <v>#N/A</v>
      </c>
      <c r="EQ30" s="205" t="e">
        <f t="shared" si="37"/>
        <v>#N/A</v>
      </c>
      <c r="ER30" s="205" t="e">
        <f t="shared" si="38"/>
        <v>#N/A</v>
      </c>
      <c r="ES30" s="205" t="e">
        <f t="shared" si="39"/>
        <v>#N/A</v>
      </c>
      <c r="ET30" s="205" t="e">
        <f t="shared" si="40"/>
        <v>#N/A</v>
      </c>
      <c r="EU30" s="205" t="e">
        <f t="shared" si="41"/>
        <v>#N/A</v>
      </c>
      <c r="EV30" s="205" t="e">
        <f t="shared" si="42"/>
        <v>#N/A</v>
      </c>
      <c r="EW30" s="205" t="e">
        <f t="shared" si="43"/>
        <v>#N/A</v>
      </c>
      <c r="EX30" s="205" t="e">
        <f t="shared" si="44"/>
        <v>#N/A</v>
      </c>
      <c r="EY30" s="205" t="e">
        <f t="shared" si="45"/>
        <v>#N/A</v>
      </c>
      <c r="EZ30" s="205" t="e">
        <f t="shared" si="46"/>
        <v>#N/A</v>
      </c>
      <c r="FA30" s="205" t="e">
        <f t="shared" si="47"/>
        <v>#N/A</v>
      </c>
      <c r="FB30" s="205" t="e">
        <f t="shared" si="48"/>
        <v>#N/A</v>
      </c>
      <c r="FC30" s="205" t="e">
        <f t="shared" si="49"/>
        <v>#N/A</v>
      </c>
      <c r="FD30" s="205" t="e">
        <f t="shared" si="50"/>
        <v>#N/A</v>
      </c>
      <c r="FE30" s="205" t="e">
        <f t="shared" si="51"/>
        <v>#N/A</v>
      </c>
      <c r="FF30" s="205" t="e">
        <f t="shared" si="52"/>
        <v>#N/A</v>
      </c>
      <c r="FG30" s="205" t="e">
        <f t="shared" si="53"/>
        <v>#N/A</v>
      </c>
      <c r="FH30" s="205" t="e">
        <f t="shared" si="54"/>
        <v>#N/A</v>
      </c>
      <c r="FI30" s="205" t="e">
        <f t="shared" si="55"/>
        <v>#N/A</v>
      </c>
      <c r="FJ30" s="205" t="e">
        <f t="shared" si="56"/>
        <v>#N/A</v>
      </c>
      <c r="FK30" s="205" t="e">
        <f t="shared" si="57"/>
        <v>#N/A</v>
      </c>
      <c r="FL30" s="205" t="e">
        <f t="shared" si="58"/>
        <v>#N/A</v>
      </c>
      <c r="FM30" s="205" t="e">
        <f t="shared" si="59"/>
        <v>#N/A</v>
      </c>
      <c r="FN30" s="205" t="e">
        <f t="shared" si="60"/>
        <v>#N/A</v>
      </c>
      <c r="FO30" s="205" t="e">
        <f t="shared" si="61"/>
        <v>#N/A</v>
      </c>
      <c r="FP30" s="205" t="e">
        <f t="shared" si="62"/>
        <v>#N/A</v>
      </c>
      <c r="FQ30" s="205" t="e">
        <f t="shared" si="63"/>
        <v>#N/A</v>
      </c>
      <c r="FR30" s="205" t="e">
        <f t="shared" si="64"/>
        <v>#N/A</v>
      </c>
      <c r="FS30" s="205" t="e">
        <f t="shared" si="65"/>
        <v>#N/A</v>
      </c>
      <c r="FT30" s="205" t="e">
        <f t="shared" si="66"/>
        <v>#N/A</v>
      </c>
      <c r="FU30" s="205" t="e">
        <f t="shared" si="67"/>
        <v>#N/A</v>
      </c>
      <c r="FV30" s="205" t="e">
        <f t="shared" si="68"/>
        <v>#N/A</v>
      </c>
      <c r="FW30" s="205" t="e">
        <f t="shared" si="69"/>
        <v>#N/A</v>
      </c>
      <c r="FX30" s="205" t="e">
        <f t="shared" si="70"/>
        <v>#N/A</v>
      </c>
      <c r="FY30" s="205" t="e">
        <f t="shared" si="71"/>
        <v>#N/A</v>
      </c>
      <c r="FZ30" s="205" t="e">
        <f t="shared" si="72"/>
        <v>#N/A</v>
      </c>
      <c r="GA30" s="205" t="e">
        <f t="shared" si="73"/>
        <v>#N/A</v>
      </c>
      <c r="GB30" s="205" t="e">
        <f t="shared" si="74"/>
        <v>#N/A</v>
      </c>
      <c r="GC30" s="205" t="e">
        <f t="shared" si="75"/>
        <v>#N/A</v>
      </c>
      <c r="GD30" s="205" t="e">
        <f t="shared" si="76"/>
        <v>#N/A</v>
      </c>
      <c r="GE30" s="205" t="e">
        <f t="shared" si="77"/>
        <v>#N/A</v>
      </c>
      <c r="GF30" s="205" t="e">
        <f t="shared" si="78"/>
        <v>#N/A</v>
      </c>
      <c r="GG30" s="205" t="e">
        <f t="shared" si="79"/>
        <v>#N/A</v>
      </c>
      <c r="GH30" s="205" t="e">
        <f t="shared" si="80"/>
        <v>#N/A</v>
      </c>
      <c r="GI30" s="205" t="e">
        <f t="shared" si="81"/>
        <v>#N/A</v>
      </c>
      <c r="GJ30" s="205" t="e">
        <f t="shared" si="82"/>
        <v>#N/A</v>
      </c>
      <c r="GK30" s="205" t="e">
        <f t="shared" si="83"/>
        <v>#N/A</v>
      </c>
      <c r="GL30" s="205" t="e">
        <f t="shared" si="84"/>
        <v>#N/A</v>
      </c>
      <c r="GM30" s="205" t="e">
        <f t="shared" si="85"/>
        <v>#N/A</v>
      </c>
      <c r="GN30" s="205" t="e">
        <f t="shared" si="86"/>
        <v>#N/A</v>
      </c>
      <c r="GO30" s="205" t="e">
        <f t="shared" si="87"/>
        <v>#N/A</v>
      </c>
      <c r="GP30" s="205" t="e">
        <f t="shared" si="88"/>
        <v>#N/A</v>
      </c>
      <c r="GQ30" s="205" t="e">
        <f t="shared" si="89"/>
        <v>#N/A</v>
      </c>
      <c r="GR30" s="205" t="e">
        <f t="shared" si="90"/>
        <v>#N/A</v>
      </c>
      <c r="GS30" s="205" t="e">
        <f t="shared" si="91"/>
        <v>#N/A</v>
      </c>
      <c r="GT30" s="205" t="e">
        <f t="shared" si="92"/>
        <v>#N/A</v>
      </c>
      <c r="GU30" s="205" t="e">
        <f t="shared" si="93"/>
        <v>#N/A</v>
      </c>
      <c r="GV30" s="205" t="e">
        <f t="shared" si="94"/>
        <v>#N/A</v>
      </c>
      <c r="GW30" s="205" t="e">
        <f t="shared" si="95"/>
        <v>#N/A</v>
      </c>
      <c r="GX30" s="205" t="e">
        <f t="shared" si="96"/>
        <v>#N/A</v>
      </c>
      <c r="GY30" s="205" t="e">
        <f t="shared" si="97"/>
        <v>#N/A</v>
      </c>
      <c r="GZ30" s="205" t="e">
        <f t="shared" si="98"/>
        <v>#N/A</v>
      </c>
      <c r="HA30" s="205" t="e">
        <f t="shared" si="99"/>
        <v>#N/A</v>
      </c>
      <c r="HB30" s="205" t="e">
        <f t="shared" si="100"/>
        <v>#N/A</v>
      </c>
      <c r="HC30" s="205" t="e">
        <f t="shared" si="101"/>
        <v>#N/A</v>
      </c>
      <c r="HD30" s="205" t="e">
        <f t="shared" si="102"/>
        <v>#N/A</v>
      </c>
      <c r="HE30" s="205" t="e">
        <f t="shared" si="103"/>
        <v>#N/A</v>
      </c>
      <c r="HF30" s="205" t="e">
        <f t="shared" si="104"/>
        <v>#N/A</v>
      </c>
      <c r="HG30" s="205" t="e">
        <f t="shared" si="105"/>
        <v>#N/A</v>
      </c>
      <c r="HH30" s="205" t="e">
        <f t="shared" si="106"/>
        <v>#N/A</v>
      </c>
      <c r="HI30" s="205" t="e">
        <f t="shared" si="107"/>
        <v>#N/A</v>
      </c>
      <c r="HJ30" s="205" t="e">
        <f t="shared" si="108"/>
        <v>#N/A</v>
      </c>
      <c r="HK30" s="205" t="e">
        <f t="shared" si="109"/>
        <v>#N/A</v>
      </c>
      <c r="HL30" s="205" t="e">
        <f t="shared" si="110"/>
        <v>#N/A</v>
      </c>
      <c r="HM30" s="205" t="e">
        <f t="shared" si="111"/>
        <v>#N/A</v>
      </c>
      <c r="HN30" s="205" t="e">
        <f t="shared" si="112"/>
        <v>#N/A</v>
      </c>
      <c r="HO30" s="205" t="e">
        <f t="shared" si="113"/>
        <v>#N/A</v>
      </c>
      <c r="HP30" s="205" t="e">
        <f t="shared" si="114"/>
        <v>#N/A</v>
      </c>
      <c r="HQ30" s="205" t="e">
        <f t="shared" si="115"/>
        <v>#N/A</v>
      </c>
      <c r="HR30" s="205" t="e">
        <f t="shared" si="116"/>
        <v>#N/A</v>
      </c>
      <c r="HS30" s="205" t="e">
        <f t="shared" si="117"/>
        <v>#N/A</v>
      </c>
      <c r="HT30" s="205" t="e">
        <f t="shared" si="118"/>
        <v>#N/A</v>
      </c>
      <c r="HU30" s="205" t="e">
        <f t="shared" si="119"/>
        <v>#N/A</v>
      </c>
      <c r="HV30" s="205" t="e">
        <f t="shared" si="120"/>
        <v>#N/A</v>
      </c>
      <c r="HW30" s="205" t="e">
        <f t="shared" si="121"/>
        <v>#N/A</v>
      </c>
      <c r="HX30" s="205" t="e">
        <f t="shared" si="122"/>
        <v>#N/A</v>
      </c>
      <c r="HY30" s="205" t="e">
        <f t="shared" si="123"/>
        <v>#N/A</v>
      </c>
      <c r="HZ30" s="205" t="e">
        <f t="shared" si="124"/>
        <v>#N/A</v>
      </c>
      <c r="IA30" s="205" t="e">
        <f t="shared" si="125"/>
        <v>#N/A</v>
      </c>
      <c r="IB30" s="205" t="e">
        <f t="shared" si="126"/>
        <v>#N/A</v>
      </c>
    </row>
    <row r="31" spans="1:236" hidden="1" x14ac:dyDescent="0.25">
      <c r="A31" s="22">
        <v>28</v>
      </c>
      <c r="B31" s="109" t="str">
        <f t="shared" si="10"/>
        <v/>
      </c>
      <c r="C31" s="123"/>
      <c r="D31" s="109" t="str">
        <f t="shared" si="11"/>
        <v/>
      </c>
      <c r="E31" s="118" t="str">
        <f t="shared" si="12"/>
        <v/>
      </c>
      <c r="F31" s="23" t="str">
        <f t="shared" si="13"/>
        <v/>
      </c>
      <c r="G31" s="24" t="str">
        <f t="shared" si="14"/>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15"/>
        <v/>
      </c>
      <c r="K31" s="26"/>
      <c r="L31" s="24" t="str">
        <f>IF(OR(F31="",K31=""),"",MATCH(K31,Confidence!$A$3:$A$12,0))</f>
        <v/>
      </c>
      <c r="M31" s="27" t="str">
        <f t="shared" si="16"/>
        <v/>
      </c>
      <c r="N31" s="27" t="str">
        <f t="shared" si="17"/>
        <v/>
      </c>
      <c r="O31" s="24"/>
      <c r="P31" s="110" t="str">
        <f t="shared" si="18"/>
        <v/>
      </c>
      <c r="Q31" s="110" t="str">
        <f t="shared" si="19"/>
        <v/>
      </c>
      <c r="R31" s="39" t="str">
        <f t="shared" si="20"/>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21"/>
        <v/>
      </c>
      <c r="AI31" s="204" t="str">
        <f t="shared" si="22"/>
        <v/>
      </c>
      <c r="AJ31" s="188" t="str">
        <f t="shared" ref="AJ31:CU31" si="177">IF(ISNONTEXT($AH31),AI31+$AH31,"")</f>
        <v/>
      </c>
      <c r="AK31" s="188" t="str">
        <f t="shared" si="177"/>
        <v/>
      </c>
      <c r="AL31" s="188" t="str">
        <f t="shared" si="177"/>
        <v/>
      </c>
      <c r="AM31" s="188" t="str">
        <f t="shared" si="177"/>
        <v/>
      </c>
      <c r="AN31" s="188" t="str">
        <f t="shared" si="177"/>
        <v/>
      </c>
      <c r="AO31" s="188" t="str">
        <f t="shared" si="177"/>
        <v/>
      </c>
      <c r="AP31" s="188" t="str">
        <f t="shared" si="177"/>
        <v/>
      </c>
      <c r="AQ31" s="188" t="str">
        <f t="shared" si="177"/>
        <v/>
      </c>
      <c r="AR31" s="188" t="str">
        <f t="shared" si="177"/>
        <v/>
      </c>
      <c r="AS31" s="188" t="str">
        <f t="shared" si="177"/>
        <v/>
      </c>
      <c r="AT31" s="188" t="str">
        <f t="shared" si="177"/>
        <v/>
      </c>
      <c r="AU31" s="188" t="str">
        <f t="shared" si="177"/>
        <v/>
      </c>
      <c r="AV31" s="188" t="str">
        <f t="shared" si="177"/>
        <v/>
      </c>
      <c r="AW31" s="188" t="str">
        <f t="shared" si="177"/>
        <v/>
      </c>
      <c r="AX31" s="188" t="str">
        <f t="shared" si="177"/>
        <v/>
      </c>
      <c r="AY31" s="188" t="str">
        <f t="shared" si="177"/>
        <v/>
      </c>
      <c r="AZ31" s="188" t="str">
        <f t="shared" si="177"/>
        <v/>
      </c>
      <c r="BA31" s="188" t="str">
        <f t="shared" si="177"/>
        <v/>
      </c>
      <c r="BB31" s="188" t="str">
        <f t="shared" si="177"/>
        <v/>
      </c>
      <c r="BC31" s="188" t="str">
        <f t="shared" si="177"/>
        <v/>
      </c>
      <c r="BD31" s="188" t="str">
        <f t="shared" si="177"/>
        <v/>
      </c>
      <c r="BE31" s="188" t="str">
        <f t="shared" si="177"/>
        <v/>
      </c>
      <c r="BF31" s="188" t="str">
        <f t="shared" si="177"/>
        <v/>
      </c>
      <c r="BG31" s="188" t="str">
        <f t="shared" si="177"/>
        <v/>
      </c>
      <c r="BH31" s="188" t="str">
        <f t="shared" si="177"/>
        <v/>
      </c>
      <c r="BI31" s="188" t="str">
        <f t="shared" si="177"/>
        <v/>
      </c>
      <c r="BJ31" s="188" t="str">
        <f t="shared" si="177"/>
        <v/>
      </c>
      <c r="BK31" s="188" t="str">
        <f t="shared" si="177"/>
        <v/>
      </c>
      <c r="BL31" s="188" t="str">
        <f t="shared" si="177"/>
        <v/>
      </c>
      <c r="BM31" s="188" t="str">
        <f t="shared" si="177"/>
        <v/>
      </c>
      <c r="BN31" s="188" t="str">
        <f t="shared" si="177"/>
        <v/>
      </c>
      <c r="BO31" s="188" t="str">
        <f t="shared" si="177"/>
        <v/>
      </c>
      <c r="BP31" s="188" t="str">
        <f t="shared" si="177"/>
        <v/>
      </c>
      <c r="BQ31" s="188" t="str">
        <f t="shared" si="177"/>
        <v/>
      </c>
      <c r="BR31" s="188" t="str">
        <f t="shared" si="177"/>
        <v/>
      </c>
      <c r="BS31" s="188" t="str">
        <f t="shared" si="177"/>
        <v/>
      </c>
      <c r="BT31" s="188" t="str">
        <f t="shared" si="177"/>
        <v/>
      </c>
      <c r="BU31" s="188" t="str">
        <f t="shared" si="177"/>
        <v/>
      </c>
      <c r="BV31" s="188" t="str">
        <f t="shared" si="177"/>
        <v/>
      </c>
      <c r="BW31" s="188" t="str">
        <f t="shared" si="177"/>
        <v/>
      </c>
      <c r="BX31" s="188" t="str">
        <f t="shared" si="177"/>
        <v/>
      </c>
      <c r="BY31" s="188" t="str">
        <f t="shared" si="177"/>
        <v/>
      </c>
      <c r="BZ31" s="188" t="str">
        <f t="shared" si="177"/>
        <v/>
      </c>
      <c r="CA31" s="188" t="str">
        <f t="shared" si="177"/>
        <v/>
      </c>
      <c r="CB31" s="188" t="str">
        <f t="shared" si="177"/>
        <v/>
      </c>
      <c r="CC31" s="188" t="str">
        <f t="shared" si="177"/>
        <v/>
      </c>
      <c r="CD31" s="188" t="str">
        <f t="shared" si="177"/>
        <v/>
      </c>
      <c r="CE31" s="188" t="str">
        <f t="shared" si="177"/>
        <v/>
      </c>
      <c r="CF31" s="188" t="str">
        <f t="shared" si="177"/>
        <v/>
      </c>
      <c r="CG31" s="188" t="str">
        <f t="shared" si="177"/>
        <v/>
      </c>
      <c r="CH31" s="188" t="str">
        <f t="shared" si="177"/>
        <v/>
      </c>
      <c r="CI31" s="188" t="str">
        <f t="shared" si="177"/>
        <v/>
      </c>
      <c r="CJ31" s="188" t="str">
        <f t="shared" si="177"/>
        <v/>
      </c>
      <c r="CK31" s="188" t="str">
        <f t="shared" si="177"/>
        <v/>
      </c>
      <c r="CL31" s="188" t="str">
        <f t="shared" si="177"/>
        <v/>
      </c>
      <c r="CM31" s="188" t="str">
        <f t="shared" si="177"/>
        <v/>
      </c>
      <c r="CN31" s="188" t="str">
        <f t="shared" si="177"/>
        <v/>
      </c>
      <c r="CO31" s="188" t="str">
        <f t="shared" si="177"/>
        <v/>
      </c>
      <c r="CP31" s="188" t="str">
        <f t="shared" si="177"/>
        <v/>
      </c>
      <c r="CQ31" s="188" t="str">
        <f t="shared" si="177"/>
        <v/>
      </c>
      <c r="CR31" s="188" t="str">
        <f t="shared" si="177"/>
        <v/>
      </c>
      <c r="CS31" s="188" t="str">
        <f t="shared" si="177"/>
        <v/>
      </c>
      <c r="CT31" s="188" t="str">
        <f t="shared" si="177"/>
        <v/>
      </c>
      <c r="CU31" s="188" t="str">
        <f t="shared" si="177"/>
        <v/>
      </c>
      <c r="CV31" s="188" t="str">
        <f t="shared" ref="CV31:ED31" si="178">IF(ISNONTEXT($AH31),CU31+$AH31,"")</f>
        <v/>
      </c>
      <c r="CW31" s="188" t="str">
        <f t="shared" si="178"/>
        <v/>
      </c>
      <c r="CX31" s="188" t="str">
        <f t="shared" si="178"/>
        <v/>
      </c>
      <c r="CY31" s="188" t="str">
        <f t="shared" si="178"/>
        <v/>
      </c>
      <c r="CZ31" s="188" t="str">
        <f t="shared" si="178"/>
        <v/>
      </c>
      <c r="DA31" s="188" t="str">
        <f t="shared" si="178"/>
        <v/>
      </c>
      <c r="DB31" s="188" t="str">
        <f t="shared" si="178"/>
        <v/>
      </c>
      <c r="DC31" s="188" t="str">
        <f t="shared" si="178"/>
        <v/>
      </c>
      <c r="DD31" s="188" t="str">
        <f t="shared" si="178"/>
        <v/>
      </c>
      <c r="DE31" s="188" t="str">
        <f t="shared" si="178"/>
        <v/>
      </c>
      <c r="DF31" s="188" t="str">
        <f t="shared" si="178"/>
        <v/>
      </c>
      <c r="DG31" s="188" t="str">
        <f t="shared" si="178"/>
        <v/>
      </c>
      <c r="DH31" s="188" t="str">
        <f t="shared" si="178"/>
        <v/>
      </c>
      <c r="DI31" s="188" t="str">
        <f t="shared" si="178"/>
        <v/>
      </c>
      <c r="DJ31" s="188" t="str">
        <f t="shared" si="178"/>
        <v/>
      </c>
      <c r="DK31" s="188" t="str">
        <f t="shared" si="178"/>
        <v/>
      </c>
      <c r="DL31" s="188" t="str">
        <f t="shared" si="178"/>
        <v/>
      </c>
      <c r="DM31" s="188" t="str">
        <f t="shared" si="178"/>
        <v/>
      </c>
      <c r="DN31" s="188" t="str">
        <f t="shared" si="178"/>
        <v/>
      </c>
      <c r="DO31" s="188" t="str">
        <f t="shared" si="178"/>
        <v/>
      </c>
      <c r="DP31" s="188" t="str">
        <f t="shared" si="178"/>
        <v/>
      </c>
      <c r="DQ31" s="188" t="str">
        <f t="shared" si="178"/>
        <v/>
      </c>
      <c r="DR31" s="188" t="str">
        <f t="shared" si="178"/>
        <v/>
      </c>
      <c r="DS31" s="188" t="str">
        <f t="shared" si="178"/>
        <v/>
      </c>
      <c r="DT31" s="188" t="str">
        <f t="shared" si="178"/>
        <v/>
      </c>
      <c r="DU31" s="188" t="str">
        <f t="shared" si="178"/>
        <v/>
      </c>
      <c r="DV31" s="188" t="str">
        <f t="shared" si="178"/>
        <v/>
      </c>
      <c r="DW31" s="188" t="str">
        <f t="shared" si="178"/>
        <v/>
      </c>
      <c r="DX31" s="188" t="str">
        <f t="shared" si="178"/>
        <v/>
      </c>
      <c r="DY31" s="188" t="str">
        <f t="shared" si="178"/>
        <v/>
      </c>
      <c r="DZ31" s="188" t="str">
        <f t="shared" si="178"/>
        <v/>
      </c>
      <c r="EA31" s="188" t="str">
        <f t="shared" si="178"/>
        <v/>
      </c>
      <c r="EB31" s="188" t="str">
        <f t="shared" si="178"/>
        <v/>
      </c>
      <c r="EC31" s="188" t="str">
        <f t="shared" si="178"/>
        <v/>
      </c>
      <c r="ED31" s="188" t="str">
        <f t="shared" si="178"/>
        <v/>
      </c>
      <c r="EE31" s="204" t="str">
        <f t="shared" si="25"/>
        <v/>
      </c>
      <c r="EF31" s="205" t="e">
        <f t="shared" si="26"/>
        <v>#N/A</v>
      </c>
      <c r="EG31" s="205" t="e">
        <f t="shared" si="27"/>
        <v>#N/A</v>
      </c>
      <c r="EH31" s="205" t="e">
        <f t="shared" si="28"/>
        <v>#N/A</v>
      </c>
      <c r="EI31" s="205" t="e">
        <f t="shared" si="29"/>
        <v>#N/A</v>
      </c>
      <c r="EJ31" s="205" t="e">
        <f t="shared" si="30"/>
        <v>#N/A</v>
      </c>
      <c r="EK31" s="205" t="e">
        <f t="shared" si="31"/>
        <v>#N/A</v>
      </c>
      <c r="EL31" s="205" t="e">
        <f t="shared" si="32"/>
        <v>#N/A</v>
      </c>
      <c r="EM31" s="205" t="e">
        <f t="shared" si="33"/>
        <v>#N/A</v>
      </c>
      <c r="EN31" s="205" t="e">
        <f t="shared" si="34"/>
        <v>#N/A</v>
      </c>
      <c r="EO31" s="205" t="e">
        <f t="shared" si="35"/>
        <v>#N/A</v>
      </c>
      <c r="EP31" s="205" t="e">
        <f t="shared" si="36"/>
        <v>#N/A</v>
      </c>
      <c r="EQ31" s="205" t="e">
        <f t="shared" si="37"/>
        <v>#N/A</v>
      </c>
      <c r="ER31" s="205" t="e">
        <f t="shared" si="38"/>
        <v>#N/A</v>
      </c>
      <c r="ES31" s="205" t="e">
        <f t="shared" si="39"/>
        <v>#N/A</v>
      </c>
      <c r="ET31" s="205" t="e">
        <f t="shared" si="40"/>
        <v>#N/A</v>
      </c>
      <c r="EU31" s="205" t="e">
        <f t="shared" si="41"/>
        <v>#N/A</v>
      </c>
      <c r="EV31" s="205" t="e">
        <f t="shared" si="42"/>
        <v>#N/A</v>
      </c>
      <c r="EW31" s="205" t="e">
        <f t="shared" si="43"/>
        <v>#N/A</v>
      </c>
      <c r="EX31" s="205" t="e">
        <f t="shared" si="44"/>
        <v>#N/A</v>
      </c>
      <c r="EY31" s="205" t="e">
        <f t="shared" si="45"/>
        <v>#N/A</v>
      </c>
      <c r="EZ31" s="205" t="e">
        <f t="shared" si="46"/>
        <v>#N/A</v>
      </c>
      <c r="FA31" s="205" t="e">
        <f t="shared" si="47"/>
        <v>#N/A</v>
      </c>
      <c r="FB31" s="205" t="e">
        <f t="shared" si="48"/>
        <v>#N/A</v>
      </c>
      <c r="FC31" s="205" t="e">
        <f t="shared" si="49"/>
        <v>#N/A</v>
      </c>
      <c r="FD31" s="205" t="e">
        <f t="shared" si="50"/>
        <v>#N/A</v>
      </c>
      <c r="FE31" s="205" t="e">
        <f t="shared" si="51"/>
        <v>#N/A</v>
      </c>
      <c r="FF31" s="205" t="e">
        <f t="shared" si="52"/>
        <v>#N/A</v>
      </c>
      <c r="FG31" s="205" t="e">
        <f t="shared" si="53"/>
        <v>#N/A</v>
      </c>
      <c r="FH31" s="205" t="e">
        <f t="shared" si="54"/>
        <v>#N/A</v>
      </c>
      <c r="FI31" s="205" t="e">
        <f t="shared" si="55"/>
        <v>#N/A</v>
      </c>
      <c r="FJ31" s="205" t="e">
        <f t="shared" si="56"/>
        <v>#N/A</v>
      </c>
      <c r="FK31" s="205" t="e">
        <f t="shared" si="57"/>
        <v>#N/A</v>
      </c>
      <c r="FL31" s="205" t="e">
        <f t="shared" si="58"/>
        <v>#N/A</v>
      </c>
      <c r="FM31" s="205" t="e">
        <f t="shared" si="59"/>
        <v>#N/A</v>
      </c>
      <c r="FN31" s="205" t="e">
        <f t="shared" si="60"/>
        <v>#N/A</v>
      </c>
      <c r="FO31" s="205" t="e">
        <f t="shared" si="61"/>
        <v>#N/A</v>
      </c>
      <c r="FP31" s="205" t="e">
        <f t="shared" si="62"/>
        <v>#N/A</v>
      </c>
      <c r="FQ31" s="205" t="e">
        <f t="shared" si="63"/>
        <v>#N/A</v>
      </c>
      <c r="FR31" s="205" t="e">
        <f t="shared" si="64"/>
        <v>#N/A</v>
      </c>
      <c r="FS31" s="205" t="e">
        <f t="shared" si="65"/>
        <v>#N/A</v>
      </c>
      <c r="FT31" s="205" t="e">
        <f t="shared" si="66"/>
        <v>#N/A</v>
      </c>
      <c r="FU31" s="205" t="e">
        <f t="shared" si="67"/>
        <v>#N/A</v>
      </c>
      <c r="FV31" s="205" t="e">
        <f t="shared" si="68"/>
        <v>#N/A</v>
      </c>
      <c r="FW31" s="205" t="e">
        <f t="shared" si="69"/>
        <v>#N/A</v>
      </c>
      <c r="FX31" s="205" t="e">
        <f t="shared" si="70"/>
        <v>#N/A</v>
      </c>
      <c r="FY31" s="205" t="e">
        <f t="shared" si="71"/>
        <v>#N/A</v>
      </c>
      <c r="FZ31" s="205" t="e">
        <f t="shared" si="72"/>
        <v>#N/A</v>
      </c>
      <c r="GA31" s="205" t="e">
        <f t="shared" si="73"/>
        <v>#N/A</v>
      </c>
      <c r="GB31" s="205" t="e">
        <f t="shared" si="74"/>
        <v>#N/A</v>
      </c>
      <c r="GC31" s="205" t="e">
        <f t="shared" si="75"/>
        <v>#N/A</v>
      </c>
      <c r="GD31" s="205" t="e">
        <f t="shared" si="76"/>
        <v>#N/A</v>
      </c>
      <c r="GE31" s="205" t="e">
        <f t="shared" si="77"/>
        <v>#N/A</v>
      </c>
      <c r="GF31" s="205" t="e">
        <f t="shared" si="78"/>
        <v>#N/A</v>
      </c>
      <c r="GG31" s="205" t="e">
        <f t="shared" si="79"/>
        <v>#N/A</v>
      </c>
      <c r="GH31" s="205" t="e">
        <f t="shared" si="80"/>
        <v>#N/A</v>
      </c>
      <c r="GI31" s="205" t="e">
        <f t="shared" si="81"/>
        <v>#N/A</v>
      </c>
      <c r="GJ31" s="205" t="e">
        <f t="shared" si="82"/>
        <v>#N/A</v>
      </c>
      <c r="GK31" s="205" t="e">
        <f t="shared" si="83"/>
        <v>#N/A</v>
      </c>
      <c r="GL31" s="205" t="e">
        <f t="shared" si="84"/>
        <v>#N/A</v>
      </c>
      <c r="GM31" s="205" t="e">
        <f t="shared" si="85"/>
        <v>#N/A</v>
      </c>
      <c r="GN31" s="205" t="e">
        <f t="shared" si="86"/>
        <v>#N/A</v>
      </c>
      <c r="GO31" s="205" t="e">
        <f t="shared" si="87"/>
        <v>#N/A</v>
      </c>
      <c r="GP31" s="205" t="e">
        <f t="shared" si="88"/>
        <v>#N/A</v>
      </c>
      <c r="GQ31" s="205" t="e">
        <f t="shared" si="89"/>
        <v>#N/A</v>
      </c>
      <c r="GR31" s="205" t="e">
        <f t="shared" si="90"/>
        <v>#N/A</v>
      </c>
      <c r="GS31" s="205" t="e">
        <f t="shared" si="91"/>
        <v>#N/A</v>
      </c>
      <c r="GT31" s="205" t="e">
        <f t="shared" si="92"/>
        <v>#N/A</v>
      </c>
      <c r="GU31" s="205" t="e">
        <f t="shared" si="93"/>
        <v>#N/A</v>
      </c>
      <c r="GV31" s="205" t="e">
        <f t="shared" si="94"/>
        <v>#N/A</v>
      </c>
      <c r="GW31" s="205" t="e">
        <f t="shared" si="95"/>
        <v>#N/A</v>
      </c>
      <c r="GX31" s="205" t="e">
        <f t="shared" si="96"/>
        <v>#N/A</v>
      </c>
      <c r="GY31" s="205" t="e">
        <f t="shared" si="97"/>
        <v>#N/A</v>
      </c>
      <c r="GZ31" s="205" t="e">
        <f t="shared" si="98"/>
        <v>#N/A</v>
      </c>
      <c r="HA31" s="205" t="e">
        <f t="shared" si="99"/>
        <v>#N/A</v>
      </c>
      <c r="HB31" s="205" t="e">
        <f t="shared" si="100"/>
        <v>#N/A</v>
      </c>
      <c r="HC31" s="205" t="e">
        <f t="shared" si="101"/>
        <v>#N/A</v>
      </c>
      <c r="HD31" s="205" t="e">
        <f t="shared" si="102"/>
        <v>#N/A</v>
      </c>
      <c r="HE31" s="205" t="e">
        <f t="shared" si="103"/>
        <v>#N/A</v>
      </c>
      <c r="HF31" s="205" t="e">
        <f t="shared" si="104"/>
        <v>#N/A</v>
      </c>
      <c r="HG31" s="205" t="e">
        <f t="shared" si="105"/>
        <v>#N/A</v>
      </c>
      <c r="HH31" s="205" t="e">
        <f t="shared" si="106"/>
        <v>#N/A</v>
      </c>
      <c r="HI31" s="205" t="e">
        <f t="shared" si="107"/>
        <v>#N/A</v>
      </c>
      <c r="HJ31" s="205" t="e">
        <f t="shared" si="108"/>
        <v>#N/A</v>
      </c>
      <c r="HK31" s="205" t="e">
        <f t="shared" si="109"/>
        <v>#N/A</v>
      </c>
      <c r="HL31" s="205" t="e">
        <f t="shared" si="110"/>
        <v>#N/A</v>
      </c>
      <c r="HM31" s="205" t="e">
        <f t="shared" si="111"/>
        <v>#N/A</v>
      </c>
      <c r="HN31" s="205" t="e">
        <f t="shared" si="112"/>
        <v>#N/A</v>
      </c>
      <c r="HO31" s="205" t="e">
        <f t="shared" si="113"/>
        <v>#N/A</v>
      </c>
      <c r="HP31" s="205" t="e">
        <f t="shared" si="114"/>
        <v>#N/A</v>
      </c>
      <c r="HQ31" s="205" t="e">
        <f t="shared" si="115"/>
        <v>#N/A</v>
      </c>
      <c r="HR31" s="205" t="e">
        <f t="shared" si="116"/>
        <v>#N/A</v>
      </c>
      <c r="HS31" s="205" t="e">
        <f t="shared" si="117"/>
        <v>#N/A</v>
      </c>
      <c r="HT31" s="205" t="e">
        <f t="shared" si="118"/>
        <v>#N/A</v>
      </c>
      <c r="HU31" s="205" t="e">
        <f t="shared" si="119"/>
        <v>#N/A</v>
      </c>
      <c r="HV31" s="205" t="e">
        <f t="shared" si="120"/>
        <v>#N/A</v>
      </c>
      <c r="HW31" s="205" t="e">
        <f t="shared" si="121"/>
        <v>#N/A</v>
      </c>
      <c r="HX31" s="205" t="e">
        <f t="shared" si="122"/>
        <v>#N/A</v>
      </c>
      <c r="HY31" s="205" t="e">
        <f t="shared" si="123"/>
        <v>#N/A</v>
      </c>
      <c r="HZ31" s="205" t="e">
        <f t="shared" si="124"/>
        <v>#N/A</v>
      </c>
      <c r="IA31" s="205" t="e">
        <f t="shared" si="125"/>
        <v>#N/A</v>
      </c>
      <c r="IB31" s="205" t="e">
        <f t="shared" si="126"/>
        <v>#N/A</v>
      </c>
    </row>
    <row r="32" spans="1:236" hidden="1" x14ac:dyDescent="0.25">
      <c r="A32" s="22">
        <v>29</v>
      </c>
      <c r="B32" s="109" t="str">
        <f t="shared" si="10"/>
        <v/>
      </c>
      <c r="C32" s="123"/>
      <c r="D32" s="109" t="str">
        <f t="shared" si="11"/>
        <v/>
      </c>
      <c r="E32" s="118" t="str">
        <f t="shared" si="12"/>
        <v/>
      </c>
      <c r="F32" s="23" t="str">
        <f t="shared" si="13"/>
        <v/>
      </c>
      <c r="G32" s="24" t="str">
        <f t="shared" si="14"/>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15"/>
        <v/>
      </c>
      <c r="K32" s="26"/>
      <c r="L32" s="24" t="str">
        <f>IF(OR(F32="",K32=""),"",MATCH(K32,Confidence!$A$3:$A$12,0))</f>
        <v/>
      </c>
      <c r="M32" s="27" t="str">
        <f t="shared" si="16"/>
        <v/>
      </c>
      <c r="N32" s="27" t="str">
        <f t="shared" si="17"/>
        <v/>
      </c>
      <c r="O32" s="24"/>
      <c r="P32" s="110" t="str">
        <f t="shared" si="18"/>
        <v/>
      </c>
      <c r="Q32" s="110" t="str">
        <f t="shared" si="19"/>
        <v/>
      </c>
      <c r="R32" s="39" t="str">
        <f t="shared" si="20"/>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21"/>
        <v/>
      </c>
      <c r="AI32" s="204" t="str">
        <f t="shared" si="22"/>
        <v/>
      </c>
      <c r="AJ32" s="188" t="str">
        <f t="shared" ref="AJ32:CU32" si="179">IF(ISNONTEXT($AH32),AI32+$AH32,"")</f>
        <v/>
      </c>
      <c r="AK32" s="188" t="str">
        <f t="shared" si="179"/>
        <v/>
      </c>
      <c r="AL32" s="188" t="str">
        <f t="shared" si="179"/>
        <v/>
      </c>
      <c r="AM32" s="188" t="str">
        <f t="shared" si="179"/>
        <v/>
      </c>
      <c r="AN32" s="188" t="str">
        <f t="shared" si="179"/>
        <v/>
      </c>
      <c r="AO32" s="188" t="str">
        <f t="shared" si="179"/>
        <v/>
      </c>
      <c r="AP32" s="188" t="str">
        <f t="shared" si="179"/>
        <v/>
      </c>
      <c r="AQ32" s="188" t="str">
        <f t="shared" si="179"/>
        <v/>
      </c>
      <c r="AR32" s="188" t="str">
        <f t="shared" si="179"/>
        <v/>
      </c>
      <c r="AS32" s="188" t="str">
        <f t="shared" si="179"/>
        <v/>
      </c>
      <c r="AT32" s="188" t="str">
        <f t="shared" si="179"/>
        <v/>
      </c>
      <c r="AU32" s="188" t="str">
        <f t="shared" si="179"/>
        <v/>
      </c>
      <c r="AV32" s="188" t="str">
        <f t="shared" si="179"/>
        <v/>
      </c>
      <c r="AW32" s="188" t="str">
        <f t="shared" si="179"/>
        <v/>
      </c>
      <c r="AX32" s="188" t="str">
        <f t="shared" si="179"/>
        <v/>
      </c>
      <c r="AY32" s="188" t="str">
        <f t="shared" si="179"/>
        <v/>
      </c>
      <c r="AZ32" s="188" t="str">
        <f t="shared" si="179"/>
        <v/>
      </c>
      <c r="BA32" s="188" t="str">
        <f t="shared" si="179"/>
        <v/>
      </c>
      <c r="BB32" s="188" t="str">
        <f t="shared" si="179"/>
        <v/>
      </c>
      <c r="BC32" s="188" t="str">
        <f t="shared" si="179"/>
        <v/>
      </c>
      <c r="BD32" s="188" t="str">
        <f t="shared" si="179"/>
        <v/>
      </c>
      <c r="BE32" s="188" t="str">
        <f t="shared" si="179"/>
        <v/>
      </c>
      <c r="BF32" s="188" t="str">
        <f t="shared" si="179"/>
        <v/>
      </c>
      <c r="BG32" s="188" t="str">
        <f t="shared" si="179"/>
        <v/>
      </c>
      <c r="BH32" s="188" t="str">
        <f t="shared" si="179"/>
        <v/>
      </c>
      <c r="BI32" s="188" t="str">
        <f t="shared" si="179"/>
        <v/>
      </c>
      <c r="BJ32" s="188" t="str">
        <f t="shared" si="179"/>
        <v/>
      </c>
      <c r="BK32" s="188" t="str">
        <f t="shared" si="179"/>
        <v/>
      </c>
      <c r="BL32" s="188" t="str">
        <f t="shared" si="179"/>
        <v/>
      </c>
      <c r="BM32" s="188" t="str">
        <f t="shared" si="179"/>
        <v/>
      </c>
      <c r="BN32" s="188" t="str">
        <f t="shared" si="179"/>
        <v/>
      </c>
      <c r="BO32" s="188" t="str">
        <f t="shared" si="179"/>
        <v/>
      </c>
      <c r="BP32" s="188" t="str">
        <f t="shared" si="179"/>
        <v/>
      </c>
      <c r="BQ32" s="188" t="str">
        <f t="shared" si="179"/>
        <v/>
      </c>
      <c r="BR32" s="188" t="str">
        <f t="shared" si="179"/>
        <v/>
      </c>
      <c r="BS32" s="188" t="str">
        <f t="shared" si="179"/>
        <v/>
      </c>
      <c r="BT32" s="188" t="str">
        <f t="shared" si="179"/>
        <v/>
      </c>
      <c r="BU32" s="188" t="str">
        <f t="shared" si="179"/>
        <v/>
      </c>
      <c r="BV32" s="188" t="str">
        <f t="shared" si="179"/>
        <v/>
      </c>
      <c r="BW32" s="188" t="str">
        <f t="shared" si="179"/>
        <v/>
      </c>
      <c r="BX32" s="188" t="str">
        <f t="shared" si="179"/>
        <v/>
      </c>
      <c r="BY32" s="188" t="str">
        <f t="shared" si="179"/>
        <v/>
      </c>
      <c r="BZ32" s="188" t="str">
        <f t="shared" si="179"/>
        <v/>
      </c>
      <c r="CA32" s="188" t="str">
        <f t="shared" si="179"/>
        <v/>
      </c>
      <c r="CB32" s="188" t="str">
        <f t="shared" si="179"/>
        <v/>
      </c>
      <c r="CC32" s="188" t="str">
        <f t="shared" si="179"/>
        <v/>
      </c>
      <c r="CD32" s="188" t="str">
        <f t="shared" si="179"/>
        <v/>
      </c>
      <c r="CE32" s="188" t="str">
        <f t="shared" si="179"/>
        <v/>
      </c>
      <c r="CF32" s="188" t="str">
        <f t="shared" si="179"/>
        <v/>
      </c>
      <c r="CG32" s="188" t="str">
        <f t="shared" si="179"/>
        <v/>
      </c>
      <c r="CH32" s="188" t="str">
        <f t="shared" si="179"/>
        <v/>
      </c>
      <c r="CI32" s="188" t="str">
        <f t="shared" si="179"/>
        <v/>
      </c>
      <c r="CJ32" s="188" t="str">
        <f t="shared" si="179"/>
        <v/>
      </c>
      <c r="CK32" s="188" t="str">
        <f t="shared" si="179"/>
        <v/>
      </c>
      <c r="CL32" s="188" t="str">
        <f t="shared" si="179"/>
        <v/>
      </c>
      <c r="CM32" s="188" t="str">
        <f t="shared" si="179"/>
        <v/>
      </c>
      <c r="CN32" s="188" t="str">
        <f t="shared" si="179"/>
        <v/>
      </c>
      <c r="CO32" s="188" t="str">
        <f t="shared" si="179"/>
        <v/>
      </c>
      <c r="CP32" s="188" t="str">
        <f t="shared" si="179"/>
        <v/>
      </c>
      <c r="CQ32" s="188" t="str">
        <f t="shared" si="179"/>
        <v/>
      </c>
      <c r="CR32" s="188" t="str">
        <f t="shared" si="179"/>
        <v/>
      </c>
      <c r="CS32" s="188" t="str">
        <f t="shared" si="179"/>
        <v/>
      </c>
      <c r="CT32" s="188" t="str">
        <f t="shared" si="179"/>
        <v/>
      </c>
      <c r="CU32" s="188" t="str">
        <f t="shared" si="179"/>
        <v/>
      </c>
      <c r="CV32" s="188" t="str">
        <f t="shared" ref="CV32:ED32" si="180">IF(ISNONTEXT($AH32),CU32+$AH32,"")</f>
        <v/>
      </c>
      <c r="CW32" s="188" t="str">
        <f t="shared" si="180"/>
        <v/>
      </c>
      <c r="CX32" s="188" t="str">
        <f t="shared" si="180"/>
        <v/>
      </c>
      <c r="CY32" s="188" t="str">
        <f t="shared" si="180"/>
        <v/>
      </c>
      <c r="CZ32" s="188" t="str">
        <f t="shared" si="180"/>
        <v/>
      </c>
      <c r="DA32" s="188" t="str">
        <f t="shared" si="180"/>
        <v/>
      </c>
      <c r="DB32" s="188" t="str">
        <f t="shared" si="180"/>
        <v/>
      </c>
      <c r="DC32" s="188" t="str">
        <f t="shared" si="180"/>
        <v/>
      </c>
      <c r="DD32" s="188" t="str">
        <f t="shared" si="180"/>
        <v/>
      </c>
      <c r="DE32" s="188" t="str">
        <f t="shared" si="180"/>
        <v/>
      </c>
      <c r="DF32" s="188" t="str">
        <f t="shared" si="180"/>
        <v/>
      </c>
      <c r="DG32" s="188" t="str">
        <f t="shared" si="180"/>
        <v/>
      </c>
      <c r="DH32" s="188" t="str">
        <f t="shared" si="180"/>
        <v/>
      </c>
      <c r="DI32" s="188" t="str">
        <f t="shared" si="180"/>
        <v/>
      </c>
      <c r="DJ32" s="188" t="str">
        <f t="shared" si="180"/>
        <v/>
      </c>
      <c r="DK32" s="188" t="str">
        <f t="shared" si="180"/>
        <v/>
      </c>
      <c r="DL32" s="188" t="str">
        <f t="shared" si="180"/>
        <v/>
      </c>
      <c r="DM32" s="188" t="str">
        <f t="shared" si="180"/>
        <v/>
      </c>
      <c r="DN32" s="188" t="str">
        <f t="shared" si="180"/>
        <v/>
      </c>
      <c r="DO32" s="188" t="str">
        <f t="shared" si="180"/>
        <v/>
      </c>
      <c r="DP32" s="188" t="str">
        <f t="shared" si="180"/>
        <v/>
      </c>
      <c r="DQ32" s="188" t="str">
        <f t="shared" si="180"/>
        <v/>
      </c>
      <c r="DR32" s="188" t="str">
        <f t="shared" si="180"/>
        <v/>
      </c>
      <c r="DS32" s="188" t="str">
        <f t="shared" si="180"/>
        <v/>
      </c>
      <c r="DT32" s="188" t="str">
        <f t="shared" si="180"/>
        <v/>
      </c>
      <c r="DU32" s="188" t="str">
        <f t="shared" si="180"/>
        <v/>
      </c>
      <c r="DV32" s="188" t="str">
        <f t="shared" si="180"/>
        <v/>
      </c>
      <c r="DW32" s="188" t="str">
        <f t="shared" si="180"/>
        <v/>
      </c>
      <c r="DX32" s="188" t="str">
        <f t="shared" si="180"/>
        <v/>
      </c>
      <c r="DY32" s="188" t="str">
        <f t="shared" si="180"/>
        <v/>
      </c>
      <c r="DZ32" s="188" t="str">
        <f t="shared" si="180"/>
        <v/>
      </c>
      <c r="EA32" s="188" t="str">
        <f t="shared" si="180"/>
        <v/>
      </c>
      <c r="EB32" s="188" t="str">
        <f t="shared" si="180"/>
        <v/>
      </c>
      <c r="EC32" s="188" t="str">
        <f t="shared" si="180"/>
        <v/>
      </c>
      <c r="ED32" s="188" t="str">
        <f t="shared" si="180"/>
        <v/>
      </c>
      <c r="EE32" s="204" t="str">
        <f t="shared" si="25"/>
        <v/>
      </c>
      <c r="EF32" s="205" t="e">
        <f t="shared" si="26"/>
        <v>#N/A</v>
      </c>
      <c r="EG32" s="205" t="e">
        <f t="shared" si="27"/>
        <v>#N/A</v>
      </c>
      <c r="EH32" s="205" t="e">
        <f t="shared" si="28"/>
        <v>#N/A</v>
      </c>
      <c r="EI32" s="205" t="e">
        <f t="shared" si="29"/>
        <v>#N/A</v>
      </c>
      <c r="EJ32" s="205" t="e">
        <f t="shared" si="30"/>
        <v>#N/A</v>
      </c>
      <c r="EK32" s="205" t="e">
        <f t="shared" si="31"/>
        <v>#N/A</v>
      </c>
      <c r="EL32" s="205" t="e">
        <f t="shared" si="32"/>
        <v>#N/A</v>
      </c>
      <c r="EM32" s="205" t="e">
        <f t="shared" si="33"/>
        <v>#N/A</v>
      </c>
      <c r="EN32" s="205" t="e">
        <f t="shared" si="34"/>
        <v>#N/A</v>
      </c>
      <c r="EO32" s="205" t="e">
        <f t="shared" si="35"/>
        <v>#N/A</v>
      </c>
      <c r="EP32" s="205" t="e">
        <f t="shared" si="36"/>
        <v>#N/A</v>
      </c>
      <c r="EQ32" s="205" t="e">
        <f t="shared" si="37"/>
        <v>#N/A</v>
      </c>
      <c r="ER32" s="205" t="e">
        <f t="shared" si="38"/>
        <v>#N/A</v>
      </c>
      <c r="ES32" s="205" t="e">
        <f t="shared" si="39"/>
        <v>#N/A</v>
      </c>
      <c r="ET32" s="205" t="e">
        <f t="shared" si="40"/>
        <v>#N/A</v>
      </c>
      <c r="EU32" s="205" t="e">
        <f t="shared" si="41"/>
        <v>#N/A</v>
      </c>
      <c r="EV32" s="205" t="e">
        <f t="shared" si="42"/>
        <v>#N/A</v>
      </c>
      <c r="EW32" s="205" t="e">
        <f t="shared" si="43"/>
        <v>#N/A</v>
      </c>
      <c r="EX32" s="205" t="e">
        <f t="shared" si="44"/>
        <v>#N/A</v>
      </c>
      <c r="EY32" s="205" t="e">
        <f t="shared" si="45"/>
        <v>#N/A</v>
      </c>
      <c r="EZ32" s="205" t="e">
        <f t="shared" si="46"/>
        <v>#N/A</v>
      </c>
      <c r="FA32" s="205" t="e">
        <f t="shared" si="47"/>
        <v>#N/A</v>
      </c>
      <c r="FB32" s="205" t="e">
        <f t="shared" si="48"/>
        <v>#N/A</v>
      </c>
      <c r="FC32" s="205" t="e">
        <f t="shared" si="49"/>
        <v>#N/A</v>
      </c>
      <c r="FD32" s="205" t="e">
        <f t="shared" si="50"/>
        <v>#N/A</v>
      </c>
      <c r="FE32" s="205" t="e">
        <f t="shared" si="51"/>
        <v>#N/A</v>
      </c>
      <c r="FF32" s="205" t="e">
        <f t="shared" si="52"/>
        <v>#N/A</v>
      </c>
      <c r="FG32" s="205" t="e">
        <f t="shared" si="53"/>
        <v>#N/A</v>
      </c>
      <c r="FH32" s="205" t="e">
        <f t="shared" si="54"/>
        <v>#N/A</v>
      </c>
      <c r="FI32" s="205" t="e">
        <f t="shared" si="55"/>
        <v>#N/A</v>
      </c>
      <c r="FJ32" s="205" t="e">
        <f t="shared" si="56"/>
        <v>#N/A</v>
      </c>
      <c r="FK32" s="205" t="e">
        <f t="shared" si="57"/>
        <v>#N/A</v>
      </c>
      <c r="FL32" s="205" t="e">
        <f t="shared" si="58"/>
        <v>#N/A</v>
      </c>
      <c r="FM32" s="205" t="e">
        <f t="shared" si="59"/>
        <v>#N/A</v>
      </c>
      <c r="FN32" s="205" t="e">
        <f t="shared" si="60"/>
        <v>#N/A</v>
      </c>
      <c r="FO32" s="205" t="e">
        <f t="shared" si="61"/>
        <v>#N/A</v>
      </c>
      <c r="FP32" s="205" t="e">
        <f t="shared" si="62"/>
        <v>#N/A</v>
      </c>
      <c r="FQ32" s="205" t="e">
        <f t="shared" si="63"/>
        <v>#N/A</v>
      </c>
      <c r="FR32" s="205" t="e">
        <f t="shared" si="64"/>
        <v>#N/A</v>
      </c>
      <c r="FS32" s="205" t="e">
        <f t="shared" si="65"/>
        <v>#N/A</v>
      </c>
      <c r="FT32" s="205" t="e">
        <f t="shared" si="66"/>
        <v>#N/A</v>
      </c>
      <c r="FU32" s="205" t="e">
        <f t="shared" si="67"/>
        <v>#N/A</v>
      </c>
      <c r="FV32" s="205" t="e">
        <f t="shared" si="68"/>
        <v>#N/A</v>
      </c>
      <c r="FW32" s="205" t="e">
        <f t="shared" si="69"/>
        <v>#N/A</v>
      </c>
      <c r="FX32" s="205" t="e">
        <f t="shared" si="70"/>
        <v>#N/A</v>
      </c>
      <c r="FY32" s="205" t="e">
        <f t="shared" si="71"/>
        <v>#N/A</v>
      </c>
      <c r="FZ32" s="205" t="e">
        <f t="shared" si="72"/>
        <v>#N/A</v>
      </c>
      <c r="GA32" s="205" t="e">
        <f t="shared" si="73"/>
        <v>#N/A</v>
      </c>
      <c r="GB32" s="205" t="e">
        <f t="shared" si="74"/>
        <v>#N/A</v>
      </c>
      <c r="GC32" s="205" t="e">
        <f t="shared" si="75"/>
        <v>#N/A</v>
      </c>
      <c r="GD32" s="205" t="e">
        <f t="shared" si="76"/>
        <v>#N/A</v>
      </c>
      <c r="GE32" s="205" t="e">
        <f t="shared" si="77"/>
        <v>#N/A</v>
      </c>
      <c r="GF32" s="205" t="e">
        <f t="shared" si="78"/>
        <v>#N/A</v>
      </c>
      <c r="GG32" s="205" t="e">
        <f t="shared" si="79"/>
        <v>#N/A</v>
      </c>
      <c r="GH32" s="205" t="e">
        <f t="shared" si="80"/>
        <v>#N/A</v>
      </c>
      <c r="GI32" s="205" t="e">
        <f t="shared" si="81"/>
        <v>#N/A</v>
      </c>
      <c r="GJ32" s="205" t="e">
        <f t="shared" si="82"/>
        <v>#N/A</v>
      </c>
      <c r="GK32" s="205" t="e">
        <f t="shared" si="83"/>
        <v>#N/A</v>
      </c>
      <c r="GL32" s="205" t="e">
        <f t="shared" si="84"/>
        <v>#N/A</v>
      </c>
      <c r="GM32" s="205" t="e">
        <f t="shared" si="85"/>
        <v>#N/A</v>
      </c>
      <c r="GN32" s="205" t="e">
        <f t="shared" si="86"/>
        <v>#N/A</v>
      </c>
      <c r="GO32" s="205" t="e">
        <f t="shared" si="87"/>
        <v>#N/A</v>
      </c>
      <c r="GP32" s="205" t="e">
        <f t="shared" si="88"/>
        <v>#N/A</v>
      </c>
      <c r="GQ32" s="205" t="e">
        <f t="shared" si="89"/>
        <v>#N/A</v>
      </c>
      <c r="GR32" s="205" t="e">
        <f t="shared" si="90"/>
        <v>#N/A</v>
      </c>
      <c r="GS32" s="205" t="e">
        <f t="shared" si="91"/>
        <v>#N/A</v>
      </c>
      <c r="GT32" s="205" t="e">
        <f t="shared" si="92"/>
        <v>#N/A</v>
      </c>
      <c r="GU32" s="205" t="e">
        <f t="shared" si="93"/>
        <v>#N/A</v>
      </c>
      <c r="GV32" s="205" t="e">
        <f t="shared" si="94"/>
        <v>#N/A</v>
      </c>
      <c r="GW32" s="205" t="e">
        <f t="shared" si="95"/>
        <v>#N/A</v>
      </c>
      <c r="GX32" s="205" t="e">
        <f t="shared" si="96"/>
        <v>#N/A</v>
      </c>
      <c r="GY32" s="205" t="e">
        <f t="shared" si="97"/>
        <v>#N/A</v>
      </c>
      <c r="GZ32" s="205" t="e">
        <f t="shared" si="98"/>
        <v>#N/A</v>
      </c>
      <c r="HA32" s="205" t="e">
        <f t="shared" si="99"/>
        <v>#N/A</v>
      </c>
      <c r="HB32" s="205" t="e">
        <f t="shared" si="100"/>
        <v>#N/A</v>
      </c>
      <c r="HC32" s="205" t="e">
        <f t="shared" si="101"/>
        <v>#N/A</v>
      </c>
      <c r="HD32" s="205" t="e">
        <f t="shared" si="102"/>
        <v>#N/A</v>
      </c>
      <c r="HE32" s="205" t="e">
        <f t="shared" si="103"/>
        <v>#N/A</v>
      </c>
      <c r="HF32" s="205" t="e">
        <f t="shared" si="104"/>
        <v>#N/A</v>
      </c>
      <c r="HG32" s="205" t="e">
        <f t="shared" si="105"/>
        <v>#N/A</v>
      </c>
      <c r="HH32" s="205" t="e">
        <f t="shared" si="106"/>
        <v>#N/A</v>
      </c>
      <c r="HI32" s="205" t="e">
        <f t="shared" si="107"/>
        <v>#N/A</v>
      </c>
      <c r="HJ32" s="205" t="e">
        <f t="shared" si="108"/>
        <v>#N/A</v>
      </c>
      <c r="HK32" s="205" t="e">
        <f t="shared" si="109"/>
        <v>#N/A</v>
      </c>
      <c r="HL32" s="205" t="e">
        <f t="shared" si="110"/>
        <v>#N/A</v>
      </c>
      <c r="HM32" s="205" t="e">
        <f t="shared" si="111"/>
        <v>#N/A</v>
      </c>
      <c r="HN32" s="205" t="e">
        <f t="shared" si="112"/>
        <v>#N/A</v>
      </c>
      <c r="HO32" s="205" t="e">
        <f t="shared" si="113"/>
        <v>#N/A</v>
      </c>
      <c r="HP32" s="205" t="e">
        <f t="shared" si="114"/>
        <v>#N/A</v>
      </c>
      <c r="HQ32" s="205" t="e">
        <f t="shared" si="115"/>
        <v>#N/A</v>
      </c>
      <c r="HR32" s="205" t="e">
        <f t="shared" si="116"/>
        <v>#N/A</v>
      </c>
      <c r="HS32" s="205" t="e">
        <f t="shared" si="117"/>
        <v>#N/A</v>
      </c>
      <c r="HT32" s="205" t="e">
        <f t="shared" si="118"/>
        <v>#N/A</v>
      </c>
      <c r="HU32" s="205" t="e">
        <f t="shared" si="119"/>
        <v>#N/A</v>
      </c>
      <c r="HV32" s="205" t="e">
        <f t="shared" si="120"/>
        <v>#N/A</v>
      </c>
      <c r="HW32" s="205" t="e">
        <f t="shared" si="121"/>
        <v>#N/A</v>
      </c>
      <c r="HX32" s="205" t="e">
        <f t="shared" si="122"/>
        <v>#N/A</v>
      </c>
      <c r="HY32" s="205" t="e">
        <f t="shared" si="123"/>
        <v>#N/A</v>
      </c>
      <c r="HZ32" s="205" t="e">
        <f t="shared" si="124"/>
        <v>#N/A</v>
      </c>
      <c r="IA32" s="205" t="e">
        <f t="shared" si="125"/>
        <v>#N/A</v>
      </c>
      <c r="IB32" s="205" t="e">
        <f t="shared" si="126"/>
        <v>#N/A</v>
      </c>
    </row>
    <row r="33" spans="1:236" hidden="1" x14ac:dyDescent="0.25">
      <c r="A33" s="22">
        <v>30</v>
      </c>
      <c r="B33" s="109" t="str">
        <f t="shared" si="10"/>
        <v/>
      </c>
      <c r="C33" s="123"/>
      <c r="D33" s="109" t="str">
        <f t="shared" si="11"/>
        <v/>
      </c>
      <c r="E33" s="118" t="str">
        <f t="shared" si="12"/>
        <v/>
      </c>
      <c r="F33" s="23" t="str">
        <f t="shared" si="13"/>
        <v/>
      </c>
      <c r="G33" s="24" t="str">
        <f t="shared" si="14"/>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15"/>
        <v/>
      </c>
      <c r="K33" s="26"/>
      <c r="L33" s="24" t="str">
        <f>IF(OR(F33="",K33=""),"",MATCH(K33,Confidence!$A$3:$A$12,0))</f>
        <v/>
      </c>
      <c r="M33" s="27" t="str">
        <f t="shared" si="16"/>
        <v/>
      </c>
      <c r="N33" s="27" t="str">
        <f t="shared" si="17"/>
        <v/>
      </c>
      <c r="O33" s="24"/>
      <c r="P33" s="110" t="str">
        <f t="shared" si="18"/>
        <v/>
      </c>
      <c r="Q33" s="110" t="str">
        <f t="shared" si="19"/>
        <v/>
      </c>
      <c r="R33" s="39" t="str">
        <f t="shared" si="20"/>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21"/>
        <v/>
      </c>
      <c r="AI33" s="204" t="str">
        <f t="shared" si="22"/>
        <v/>
      </c>
      <c r="AJ33" s="188" t="str">
        <f t="shared" ref="AJ33:CU33" si="181">IF(ISNONTEXT($AH33),AI33+$AH33,"")</f>
        <v/>
      </c>
      <c r="AK33" s="188" t="str">
        <f t="shared" si="181"/>
        <v/>
      </c>
      <c r="AL33" s="188" t="str">
        <f t="shared" si="181"/>
        <v/>
      </c>
      <c r="AM33" s="188" t="str">
        <f t="shared" si="181"/>
        <v/>
      </c>
      <c r="AN33" s="188" t="str">
        <f t="shared" si="181"/>
        <v/>
      </c>
      <c r="AO33" s="188" t="str">
        <f t="shared" si="181"/>
        <v/>
      </c>
      <c r="AP33" s="188" t="str">
        <f t="shared" si="181"/>
        <v/>
      </c>
      <c r="AQ33" s="188" t="str">
        <f t="shared" si="181"/>
        <v/>
      </c>
      <c r="AR33" s="188" t="str">
        <f t="shared" si="181"/>
        <v/>
      </c>
      <c r="AS33" s="188" t="str">
        <f t="shared" si="181"/>
        <v/>
      </c>
      <c r="AT33" s="188" t="str">
        <f t="shared" si="181"/>
        <v/>
      </c>
      <c r="AU33" s="188" t="str">
        <f t="shared" si="181"/>
        <v/>
      </c>
      <c r="AV33" s="188" t="str">
        <f t="shared" si="181"/>
        <v/>
      </c>
      <c r="AW33" s="188" t="str">
        <f t="shared" si="181"/>
        <v/>
      </c>
      <c r="AX33" s="188" t="str">
        <f t="shared" si="181"/>
        <v/>
      </c>
      <c r="AY33" s="188" t="str">
        <f t="shared" si="181"/>
        <v/>
      </c>
      <c r="AZ33" s="188" t="str">
        <f t="shared" si="181"/>
        <v/>
      </c>
      <c r="BA33" s="188" t="str">
        <f t="shared" si="181"/>
        <v/>
      </c>
      <c r="BB33" s="188" t="str">
        <f t="shared" si="181"/>
        <v/>
      </c>
      <c r="BC33" s="188" t="str">
        <f t="shared" si="181"/>
        <v/>
      </c>
      <c r="BD33" s="188" t="str">
        <f t="shared" si="181"/>
        <v/>
      </c>
      <c r="BE33" s="188" t="str">
        <f t="shared" si="181"/>
        <v/>
      </c>
      <c r="BF33" s="188" t="str">
        <f t="shared" si="181"/>
        <v/>
      </c>
      <c r="BG33" s="188" t="str">
        <f t="shared" si="181"/>
        <v/>
      </c>
      <c r="BH33" s="188" t="str">
        <f t="shared" si="181"/>
        <v/>
      </c>
      <c r="BI33" s="188" t="str">
        <f t="shared" si="181"/>
        <v/>
      </c>
      <c r="BJ33" s="188" t="str">
        <f t="shared" si="181"/>
        <v/>
      </c>
      <c r="BK33" s="188" t="str">
        <f t="shared" si="181"/>
        <v/>
      </c>
      <c r="BL33" s="188" t="str">
        <f t="shared" si="181"/>
        <v/>
      </c>
      <c r="BM33" s="188" t="str">
        <f t="shared" si="181"/>
        <v/>
      </c>
      <c r="BN33" s="188" t="str">
        <f t="shared" si="181"/>
        <v/>
      </c>
      <c r="BO33" s="188" t="str">
        <f t="shared" si="181"/>
        <v/>
      </c>
      <c r="BP33" s="188" t="str">
        <f t="shared" si="181"/>
        <v/>
      </c>
      <c r="BQ33" s="188" t="str">
        <f t="shared" si="181"/>
        <v/>
      </c>
      <c r="BR33" s="188" t="str">
        <f t="shared" si="181"/>
        <v/>
      </c>
      <c r="BS33" s="188" t="str">
        <f t="shared" si="181"/>
        <v/>
      </c>
      <c r="BT33" s="188" t="str">
        <f t="shared" si="181"/>
        <v/>
      </c>
      <c r="BU33" s="188" t="str">
        <f t="shared" si="181"/>
        <v/>
      </c>
      <c r="BV33" s="188" t="str">
        <f t="shared" si="181"/>
        <v/>
      </c>
      <c r="BW33" s="188" t="str">
        <f t="shared" si="181"/>
        <v/>
      </c>
      <c r="BX33" s="188" t="str">
        <f t="shared" si="181"/>
        <v/>
      </c>
      <c r="BY33" s="188" t="str">
        <f t="shared" si="181"/>
        <v/>
      </c>
      <c r="BZ33" s="188" t="str">
        <f t="shared" si="181"/>
        <v/>
      </c>
      <c r="CA33" s="188" t="str">
        <f t="shared" si="181"/>
        <v/>
      </c>
      <c r="CB33" s="188" t="str">
        <f t="shared" si="181"/>
        <v/>
      </c>
      <c r="CC33" s="188" t="str">
        <f t="shared" si="181"/>
        <v/>
      </c>
      <c r="CD33" s="188" t="str">
        <f t="shared" si="181"/>
        <v/>
      </c>
      <c r="CE33" s="188" t="str">
        <f t="shared" si="181"/>
        <v/>
      </c>
      <c r="CF33" s="188" t="str">
        <f t="shared" si="181"/>
        <v/>
      </c>
      <c r="CG33" s="188" t="str">
        <f t="shared" si="181"/>
        <v/>
      </c>
      <c r="CH33" s="188" t="str">
        <f t="shared" si="181"/>
        <v/>
      </c>
      <c r="CI33" s="188" t="str">
        <f t="shared" si="181"/>
        <v/>
      </c>
      <c r="CJ33" s="188" t="str">
        <f t="shared" si="181"/>
        <v/>
      </c>
      <c r="CK33" s="188" t="str">
        <f t="shared" si="181"/>
        <v/>
      </c>
      <c r="CL33" s="188" t="str">
        <f t="shared" si="181"/>
        <v/>
      </c>
      <c r="CM33" s="188" t="str">
        <f t="shared" si="181"/>
        <v/>
      </c>
      <c r="CN33" s="188" t="str">
        <f t="shared" si="181"/>
        <v/>
      </c>
      <c r="CO33" s="188" t="str">
        <f t="shared" si="181"/>
        <v/>
      </c>
      <c r="CP33" s="188" t="str">
        <f t="shared" si="181"/>
        <v/>
      </c>
      <c r="CQ33" s="188" t="str">
        <f t="shared" si="181"/>
        <v/>
      </c>
      <c r="CR33" s="188" t="str">
        <f t="shared" si="181"/>
        <v/>
      </c>
      <c r="CS33" s="188" t="str">
        <f t="shared" si="181"/>
        <v/>
      </c>
      <c r="CT33" s="188" t="str">
        <f t="shared" si="181"/>
        <v/>
      </c>
      <c r="CU33" s="188" t="str">
        <f t="shared" si="181"/>
        <v/>
      </c>
      <c r="CV33" s="188" t="str">
        <f t="shared" ref="CV33:ED33" si="182">IF(ISNONTEXT($AH33),CU33+$AH33,"")</f>
        <v/>
      </c>
      <c r="CW33" s="188" t="str">
        <f t="shared" si="182"/>
        <v/>
      </c>
      <c r="CX33" s="188" t="str">
        <f t="shared" si="182"/>
        <v/>
      </c>
      <c r="CY33" s="188" t="str">
        <f t="shared" si="182"/>
        <v/>
      </c>
      <c r="CZ33" s="188" t="str">
        <f t="shared" si="182"/>
        <v/>
      </c>
      <c r="DA33" s="188" t="str">
        <f t="shared" si="182"/>
        <v/>
      </c>
      <c r="DB33" s="188" t="str">
        <f t="shared" si="182"/>
        <v/>
      </c>
      <c r="DC33" s="188" t="str">
        <f t="shared" si="182"/>
        <v/>
      </c>
      <c r="DD33" s="188" t="str">
        <f t="shared" si="182"/>
        <v/>
      </c>
      <c r="DE33" s="188" t="str">
        <f t="shared" si="182"/>
        <v/>
      </c>
      <c r="DF33" s="188" t="str">
        <f t="shared" si="182"/>
        <v/>
      </c>
      <c r="DG33" s="188" t="str">
        <f t="shared" si="182"/>
        <v/>
      </c>
      <c r="DH33" s="188" t="str">
        <f t="shared" si="182"/>
        <v/>
      </c>
      <c r="DI33" s="188" t="str">
        <f t="shared" si="182"/>
        <v/>
      </c>
      <c r="DJ33" s="188" t="str">
        <f t="shared" si="182"/>
        <v/>
      </c>
      <c r="DK33" s="188" t="str">
        <f t="shared" si="182"/>
        <v/>
      </c>
      <c r="DL33" s="188" t="str">
        <f t="shared" si="182"/>
        <v/>
      </c>
      <c r="DM33" s="188" t="str">
        <f t="shared" si="182"/>
        <v/>
      </c>
      <c r="DN33" s="188" t="str">
        <f t="shared" si="182"/>
        <v/>
      </c>
      <c r="DO33" s="188" t="str">
        <f t="shared" si="182"/>
        <v/>
      </c>
      <c r="DP33" s="188" t="str">
        <f t="shared" si="182"/>
        <v/>
      </c>
      <c r="DQ33" s="188" t="str">
        <f t="shared" si="182"/>
        <v/>
      </c>
      <c r="DR33" s="188" t="str">
        <f t="shared" si="182"/>
        <v/>
      </c>
      <c r="DS33" s="188" t="str">
        <f t="shared" si="182"/>
        <v/>
      </c>
      <c r="DT33" s="188" t="str">
        <f t="shared" si="182"/>
        <v/>
      </c>
      <c r="DU33" s="188" t="str">
        <f t="shared" si="182"/>
        <v/>
      </c>
      <c r="DV33" s="188" t="str">
        <f t="shared" si="182"/>
        <v/>
      </c>
      <c r="DW33" s="188" t="str">
        <f t="shared" si="182"/>
        <v/>
      </c>
      <c r="DX33" s="188" t="str">
        <f t="shared" si="182"/>
        <v/>
      </c>
      <c r="DY33" s="188" t="str">
        <f t="shared" si="182"/>
        <v/>
      </c>
      <c r="DZ33" s="188" t="str">
        <f t="shared" si="182"/>
        <v/>
      </c>
      <c r="EA33" s="188" t="str">
        <f t="shared" si="182"/>
        <v/>
      </c>
      <c r="EB33" s="188" t="str">
        <f t="shared" si="182"/>
        <v/>
      </c>
      <c r="EC33" s="188" t="str">
        <f t="shared" si="182"/>
        <v/>
      </c>
      <c r="ED33" s="188" t="str">
        <f t="shared" si="182"/>
        <v/>
      </c>
      <c r="EE33" s="204" t="str">
        <f t="shared" si="25"/>
        <v/>
      </c>
      <c r="EF33" s="205" t="e">
        <f t="shared" si="26"/>
        <v>#N/A</v>
      </c>
      <c r="EG33" s="205" t="e">
        <f t="shared" si="27"/>
        <v>#N/A</v>
      </c>
      <c r="EH33" s="205" t="e">
        <f t="shared" si="28"/>
        <v>#N/A</v>
      </c>
      <c r="EI33" s="205" t="e">
        <f t="shared" si="29"/>
        <v>#N/A</v>
      </c>
      <c r="EJ33" s="205" t="e">
        <f t="shared" si="30"/>
        <v>#N/A</v>
      </c>
      <c r="EK33" s="205" t="e">
        <f t="shared" si="31"/>
        <v>#N/A</v>
      </c>
      <c r="EL33" s="205" t="e">
        <f t="shared" si="32"/>
        <v>#N/A</v>
      </c>
      <c r="EM33" s="205" t="e">
        <f t="shared" si="33"/>
        <v>#N/A</v>
      </c>
      <c r="EN33" s="205" t="e">
        <f t="shared" si="34"/>
        <v>#N/A</v>
      </c>
      <c r="EO33" s="205" t="e">
        <f t="shared" si="35"/>
        <v>#N/A</v>
      </c>
      <c r="EP33" s="205" t="e">
        <f t="shared" si="36"/>
        <v>#N/A</v>
      </c>
      <c r="EQ33" s="205" t="e">
        <f t="shared" si="37"/>
        <v>#N/A</v>
      </c>
      <c r="ER33" s="205" t="e">
        <f t="shared" si="38"/>
        <v>#N/A</v>
      </c>
      <c r="ES33" s="205" t="e">
        <f t="shared" si="39"/>
        <v>#N/A</v>
      </c>
      <c r="ET33" s="205" t="e">
        <f t="shared" si="40"/>
        <v>#N/A</v>
      </c>
      <c r="EU33" s="205" t="e">
        <f t="shared" si="41"/>
        <v>#N/A</v>
      </c>
      <c r="EV33" s="205" t="e">
        <f t="shared" si="42"/>
        <v>#N/A</v>
      </c>
      <c r="EW33" s="205" t="e">
        <f t="shared" si="43"/>
        <v>#N/A</v>
      </c>
      <c r="EX33" s="205" t="e">
        <f t="shared" si="44"/>
        <v>#N/A</v>
      </c>
      <c r="EY33" s="205" t="e">
        <f t="shared" si="45"/>
        <v>#N/A</v>
      </c>
      <c r="EZ33" s="205" t="e">
        <f t="shared" si="46"/>
        <v>#N/A</v>
      </c>
      <c r="FA33" s="205" t="e">
        <f t="shared" si="47"/>
        <v>#N/A</v>
      </c>
      <c r="FB33" s="205" t="e">
        <f t="shared" si="48"/>
        <v>#N/A</v>
      </c>
      <c r="FC33" s="205" t="e">
        <f t="shared" si="49"/>
        <v>#N/A</v>
      </c>
      <c r="FD33" s="205" t="e">
        <f t="shared" si="50"/>
        <v>#N/A</v>
      </c>
      <c r="FE33" s="205" t="e">
        <f t="shared" si="51"/>
        <v>#N/A</v>
      </c>
      <c r="FF33" s="205" t="e">
        <f t="shared" si="52"/>
        <v>#N/A</v>
      </c>
      <c r="FG33" s="205" t="e">
        <f t="shared" si="53"/>
        <v>#N/A</v>
      </c>
      <c r="FH33" s="205" t="e">
        <f t="shared" si="54"/>
        <v>#N/A</v>
      </c>
      <c r="FI33" s="205" t="e">
        <f t="shared" si="55"/>
        <v>#N/A</v>
      </c>
      <c r="FJ33" s="205" t="e">
        <f t="shared" si="56"/>
        <v>#N/A</v>
      </c>
      <c r="FK33" s="205" t="e">
        <f t="shared" si="57"/>
        <v>#N/A</v>
      </c>
      <c r="FL33" s="205" t="e">
        <f t="shared" si="58"/>
        <v>#N/A</v>
      </c>
      <c r="FM33" s="205" t="e">
        <f t="shared" si="59"/>
        <v>#N/A</v>
      </c>
      <c r="FN33" s="205" t="e">
        <f t="shared" si="60"/>
        <v>#N/A</v>
      </c>
      <c r="FO33" s="205" t="e">
        <f t="shared" si="61"/>
        <v>#N/A</v>
      </c>
      <c r="FP33" s="205" t="e">
        <f t="shared" si="62"/>
        <v>#N/A</v>
      </c>
      <c r="FQ33" s="205" t="e">
        <f t="shared" si="63"/>
        <v>#N/A</v>
      </c>
      <c r="FR33" s="205" t="e">
        <f t="shared" si="64"/>
        <v>#N/A</v>
      </c>
      <c r="FS33" s="205" t="e">
        <f t="shared" si="65"/>
        <v>#N/A</v>
      </c>
      <c r="FT33" s="205" t="e">
        <f t="shared" si="66"/>
        <v>#N/A</v>
      </c>
      <c r="FU33" s="205" t="e">
        <f t="shared" si="67"/>
        <v>#N/A</v>
      </c>
      <c r="FV33" s="205" t="e">
        <f t="shared" si="68"/>
        <v>#N/A</v>
      </c>
      <c r="FW33" s="205" t="e">
        <f t="shared" si="69"/>
        <v>#N/A</v>
      </c>
      <c r="FX33" s="205" t="e">
        <f t="shared" si="70"/>
        <v>#N/A</v>
      </c>
      <c r="FY33" s="205" t="e">
        <f t="shared" si="71"/>
        <v>#N/A</v>
      </c>
      <c r="FZ33" s="205" t="e">
        <f t="shared" si="72"/>
        <v>#N/A</v>
      </c>
      <c r="GA33" s="205" t="e">
        <f t="shared" si="73"/>
        <v>#N/A</v>
      </c>
      <c r="GB33" s="205" t="e">
        <f t="shared" si="74"/>
        <v>#N/A</v>
      </c>
      <c r="GC33" s="205" t="e">
        <f t="shared" si="75"/>
        <v>#N/A</v>
      </c>
      <c r="GD33" s="205" t="e">
        <f t="shared" si="76"/>
        <v>#N/A</v>
      </c>
      <c r="GE33" s="205" t="e">
        <f t="shared" si="77"/>
        <v>#N/A</v>
      </c>
      <c r="GF33" s="205" t="e">
        <f t="shared" si="78"/>
        <v>#N/A</v>
      </c>
      <c r="GG33" s="205" t="e">
        <f t="shared" si="79"/>
        <v>#N/A</v>
      </c>
      <c r="GH33" s="205" t="e">
        <f t="shared" si="80"/>
        <v>#N/A</v>
      </c>
      <c r="GI33" s="205" t="e">
        <f t="shared" si="81"/>
        <v>#N/A</v>
      </c>
      <c r="GJ33" s="205" t="e">
        <f t="shared" si="82"/>
        <v>#N/A</v>
      </c>
      <c r="GK33" s="205" t="e">
        <f t="shared" si="83"/>
        <v>#N/A</v>
      </c>
      <c r="GL33" s="205" t="e">
        <f t="shared" si="84"/>
        <v>#N/A</v>
      </c>
      <c r="GM33" s="205" t="e">
        <f t="shared" si="85"/>
        <v>#N/A</v>
      </c>
      <c r="GN33" s="205" t="e">
        <f t="shared" si="86"/>
        <v>#N/A</v>
      </c>
      <c r="GO33" s="205" t="e">
        <f t="shared" si="87"/>
        <v>#N/A</v>
      </c>
      <c r="GP33" s="205" t="e">
        <f t="shared" si="88"/>
        <v>#N/A</v>
      </c>
      <c r="GQ33" s="205" t="e">
        <f t="shared" si="89"/>
        <v>#N/A</v>
      </c>
      <c r="GR33" s="205" t="e">
        <f t="shared" si="90"/>
        <v>#N/A</v>
      </c>
      <c r="GS33" s="205" t="e">
        <f t="shared" si="91"/>
        <v>#N/A</v>
      </c>
      <c r="GT33" s="205" t="e">
        <f t="shared" si="92"/>
        <v>#N/A</v>
      </c>
      <c r="GU33" s="205" t="e">
        <f t="shared" si="93"/>
        <v>#N/A</v>
      </c>
      <c r="GV33" s="205" t="e">
        <f t="shared" si="94"/>
        <v>#N/A</v>
      </c>
      <c r="GW33" s="205" t="e">
        <f t="shared" si="95"/>
        <v>#N/A</v>
      </c>
      <c r="GX33" s="205" t="e">
        <f t="shared" si="96"/>
        <v>#N/A</v>
      </c>
      <c r="GY33" s="205" t="e">
        <f t="shared" si="97"/>
        <v>#N/A</v>
      </c>
      <c r="GZ33" s="205" t="e">
        <f t="shared" si="98"/>
        <v>#N/A</v>
      </c>
      <c r="HA33" s="205" t="e">
        <f t="shared" si="99"/>
        <v>#N/A</v>
      </c>
      <c r="HB33" s="205" t="e">
        <f t="shared" si="100"/>
        <v>#N/A</v>
      </c>
      <c r="HC33" s="205" t="e">
        <f t="shared" si="101"/>
        <v>#N/A</v>
      </c>
      <c r="HD33" s="205" t="e">
        <f t="shared" si="102"/>
        <v>#N/A</v>
      </c>
      <c r="HE33" s="205" t="e">
        <f t="shared" si="103"/>
        <v>#N/A</v>
      </c>
      <c r="HF33" s="205" t="e">
        <f t="shared" si="104"/>
        <v>#N/A</v>
      </c>
      <c r="HG33" s="205" t="e">
        <f t="shared" si="105"/>
        <v>#N/A</v>
      </c>
      <c r="HH33" s="205" t="e">
        <f t="shared" si="106"/>
        <v>#N/A</v>
      </c>
      <c r="HI33" s="205" t="e">
        <f t="shared" si="107"/>
        <v>#N/A</v>
      </c>
      <c r="HJ33" s="205" t="e">
        <f t="shared" si="108"/>
        <v>#N/A</v>
      </c>
      <c r="HK33" s="205" t="e">
        <f t="shared" si="109"/>
        <v>#N/A</v>
      </c>
      <c r="HL33" s="205" t="e">
        <f t="shared" si="110"/>
        <v>#N/A</v>
      </c>
      <c r="HM33" s="205" t="e">
        <f t="shared" si="111"/>
        <v>#N/A</v>
      </c>
      <c r="HN33" s="205" t="e">
        <f t="shared" si="112"/>
        <v>#N/A</v>
      </c>
      <c r="HO33" s="205" t="e">
        <f t="shared" si="113"/>
        <v>#N/A</v>
      </c>
      <c r="HP33" s="205" t="e">
        <f t="shared" si="114"/>
        <v>#N/A</v>
      </c>
      <c r="HQ33" s="205" t="e">
        <f t="shared" si="115"/>
        <v>#N/A</v>
      </c>
      <c r="HR33" s="205" t="e">
        <f t="shared" si="116"/>
        <v>#N/A</v>
      </c>
      <c r="HS33" s="205" t="e">
        <f t="shared" si="117"/>
        <v>#N/A</v>
      </c>
      <c r="HT33" s="205" t="e">
        <f t="shared" si="118"/>
        <v>#N/A</v>
      </c>
      <c r="HU33" s="205" t="e">
        <f t="shared" si="119"/>
        <v>#N/A</v>
      </c>
      <c r="HV33" s="205" t="e">
        <f t="shared" si="120"/>
        <v>#N/A</v>
      </c>
      <c r="HW33" s="205" t="e">
        <f t="shared" si="121"/>
        <v>#N/A</v>
      </c>
      <c r="HX33" s="205" t="e">
        <f t="shared" si="122"/>
        <v>#N/A</v>
      </c>
      <c r="HY33" s="205" t="e">
        <f t="shared" si="123"/>
        <v>#N/A</v>
      </c>
      <c r="HZ33" s="205" t="e">
        <f t="shared" si="124"/>
        <v>#N/A</v>
      </c>
      <c r="IA33" s="205" t="e">
        <f t="shared" si="125"/>
        <v>#N/A</v>
      </c>
      <c r="IB33" s="205" t="e">
        <f t="shared" si="126"/>
        <v>#N/A</v>
      </c>
    </row>
    <row r="34" spans="1:236" hidden="1" x14ac:dyDescent="0.25">
      <c r="A34" s="22">
        <v>31</v>
      </c>
      <c r="B34" s="109" t="str">
        <f t="shared" si="10"/>
        <v/>
      </c>
      <c r="C34" s="123"/>
      <c r="D34" s="109" t="str">
        <f t="shared" si="11"/>
        <v/>
      </c>
      <c r="E34" s="118" t="str">
        <f t="shared" si="12"/>
        <v/>
      </c>
      <c r="F34" s="23" t="str">
        <f t="shared" si="13"/>
        <v/>
      </c>
      <c r="G34" s="24" t="str">
        <f t="shared" si="14"/>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15"/>
        <v/>
      </c>
      <c r="K34" s="26"/>
      <c r="L34" s="24" t="str">
        <f>IF(OR(F34="",K34=""),"",MATCH(K34,Confidence!$A$3:$A$12,0))</f>
        <v/>
      </c>
      <c r="M34" s="27" t="str">
        <f t="shared" si="16"/>
        <v/>
      </c>
      <c r="N34" s="27" t="str">
        <f t="shared" si="17"/>
        <v/>
      </c>
      <c r="O34" s="24"/>
      <c r="P34" s="110" t="str">
        <f t="shared" si="18"/>
        <v/>
      </c>
      <c r="Q34" s="110" t="str">
        <f t="shared" si="19"/>
        <v/>
      </c>
      <c r="R34" s="39" t="str">
        <f t="shared" si="20"/>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21"/>
        <v/>
      </c>
      <c r="AI34" s="204" t="str">
        <f t="shared" si="22"/>
        <v/>
      </c>
      <c r="AJ34" s="188" t="str">
        <f t="shared" ref="AJ34:CU34" si="183">IF(ISNONTEXT($AH34),AI34+$AH34,"")</f>
        <v/>
      </c>
      <c r="AK34" s="188" t="str">
        <f t="shared" si="183"/>
        <v/>
      </c>
      <c r="AL34" s="188" t="str">
        <f t="shared" si="183"/>
        <v/>
      </c>
      <c r="AM34" s="188" t="str">
        <f t="shared" si="183"/>
        <v/>
      </c>
      <c r="AN34" s="188" t="str">
        <f t="shared" si="183"/>
        <v/>
      </c>
      <c r="AO34" s="188" t="str">
        <f t="shared" si="183"/>
        <v/>
      </c>
      <c r="AP34" s="188" t="str">
        <f t="shared" si="183"/>
        <v/>
      </c>
      <c r="AQ34" s="188" t="str">
        <f t="shared" si="183"/>
        <v/>
      </c>
      <c r="AR34" s="188" t="str">
        <f t="shared" si="183"/>
        <v/>
      </c>
      <c r="AS34" s="188" t="str">
        <f t="shared" si="183"/>
        <v/>
      </c>
      <c r="AT34" s="188" t="str">
        <f t="shared" si="183"/>
        <v/>
      </c>
      <c r="AU34" s="188" t="str">
        <f t="shared" si="183"/>
        <v/>
      </c>
      <c r="AV34" s="188" t="str">
        <f t="shared" si="183"/>
        <v/>
      </c>
      <c r="AW34" s="188" t="str">
        <f t="shared" si="183"/>
        <v/>
      </c>
      <c r="AX34" s="188" t="str">
        <f t="shared" si="183"/>
        <v/>
      </c>
      <c r="AY34" s="188" t="str">
        <f t="shared" si="183"/>
        <v/>
      </c>
      <c r="AZ34" s="188" t="str">
        <f t="shared" si="183"/>
        <v/>
      </c>
      <c r="BA34" s="188" t="str">
        <f t="shared" si="183"/>
        <v/>
      </c>
      <c r="BB34" s="188" t="str">
        <f t="shared" si="183"/>
        <v/>
      </c>
      <c r="BC34" s="188" t="str">
        <f t="shared" si="183"/>
        <v/>
      </c>
      <c r="BD34" s="188" t="str">
        <f t="shared" si="183"/>
        <v/>
      </c>
      <c r="BE34" s="188" t="str">
        <f t="shared" si="183"/>
        <v/>
      </c>
      <c r="BF34" s="188" t="str">
        <f t="shared" si="183"/>
        <v/>
      </c>
      <c r="BG34" s="188" t="str">
        <f t="shared" si="183"/>
        <v/>
      </c>
      <c r="BH34" s="188" t="str">
        <f t="shared" si="183"/>
        <v/>
      </c>
      <c r="BI34" s="188" t="str">
        <f t="shared" si="183"/>
        <v/>
      </c>
      <c r="BJ34" s="188" t="str">
        <f t="shared" si="183"/>
        <v/>
      </c>
      <c r="BK34" s="188" t="str">
        <f t="shared" si="183"/>
        <v/>
      </c>
      <c r="BL34" s="188" t="str">
        <f t="shared" si="183"/>
        <v/>
      </c>
      <c r="BM34" s="188" t="str">
        <f t="shared" si="183"/>
        <v/>
      </c>
      <c r="BN34" s="188" t="str">
        <f t="shared" si="183"/>
        <v/>
      </c>
      <c r="BO34" s="188" t="str">
        <f t="shared" si="183"/>
        <v/>
      </c>
      <c r="BP34" s="188" t="str">
        <f t="shared" si="183"/>
        <v/>
      </c>
      <c r="BQ34" s="188" t="str">
        <f t="shared" si="183"/>
        <v/>
      </c>
      <c r="BR34" s="188" t="str">
        <f t="shared" si="183"/>
        <v/>
      </c>
      <c r="BS34" s="188" t="str">
        <f t="shared" si="183"/>
        <v/>
      </c>
      <c r="BT34" s="188" t="str">
        <f t="shared" si="183"/>
        <v/>
      </c>
      <c r="BU34" s="188" t="str">
        <f t="shared" si="183"/>
        <v/>
      </c>
      <c r="BV34" s="188" t="str">
        <f t="shared" si="183"/>
        <v/>
      </c>
      <c r="BW34" s="188" t="str">
        <f t="shared" si="183"/>
        <v/>
      </c>
      <c r="BX34" s="188" t="str">
        <f t="shared" si="183"/>
        <v/>
      </c>
      <c r="BY34" s="188" t="str">
        <f t="shared" si="183"/>
        <v/>
      </c>
      <c r="BZ34" s="188" t="str">
        <f t="shared" si="183"/>
        <v/>
      </c>
      <c r="CA34" s="188" t="str">
        <f t="shared" si="183"/>
        <v/>
      </c>
      <c r="CB34" s="188" t="str">
        <f t="shared" si="183"/>
        <v/>
      </c>
      <c r="CC34" s="188" t="str">
        <f t="shared" si="183"/>
        <v/>
      </c>
      <c r="CD34" s="188" t="str">
        <f t="shared" si="183"/>
        <v/>
      </c>
      <c r="CE34" s="188" t="str">
        <f t="shared" si="183"/>
        <v/>
      </c>
      <c r="CF34" s="188" t="str">
        <f t="shared" si="183"/>
        <v/>
      </c>
      <c r="CG34" s="188" t="str">
        <f t="shared" si="183"/>
        <v/>
      </c>
      <c r="CH34" s="188" t="str">
        <f t="shared" si="183"/>
        <v/>
      </c>
      <c r="CI34" s="188" t="str">
        <f t="shared" si="183"/>
        <v/>
      </c>
      <c r="CJ34" s="188" t="str">
        <f t="shared" si="183"/>
        <v/>
      </c>
      <c r="CK34" s="188" t="str">
        <f t="shared" si="183"/>
        <v/>
      </c>
      <c r="CL34" s="188" t="str">
        <f t="shared" si="183"/>
        <v/>
      </c>
      <c r="CM34" s="188" t="str">
        <f t="shared" si="183"/>
        <v/>
      </c>
      <c r="CN34" s="188" t="str">
        <f t="shared" si="183"/>
        <v/>
      </c>
      <c r="CO34" s="188" t="str">
        <f t="shared" si="183"/>
        <v/>
      </c>
      <c r="CP34" s="188" t="str">
        <f t="shared" si="183"/>
        <v/>
      </c>
      <c r="CQ34" s="188" t="str">
        <f t="shared" si="183"/>
        <v/>
      </c>
      <c r="CR34" s="188" t="str">
        <f t="shared" si="183"/>
        <v/>
      </c>
      <c r="CS34" s="188" t="str">
        <f t="shared" si="183"/>
        <v/>
      </c>
      <c r="CT34" s="188" t="str">
        <f t="shared" si="183"/>
        <v/>
      </c>
      <c r="CU34" s="188" t="str">
        <f t="shared" si="183"/>
        <v/>
      </c>
      <c r="CV34" s="188" t="str">
        <f t="shared" ref="CV34:ED34" si="184">IF(ISNONTEXT($AH34),CU34+$AH34,"")</f>
        <v/>
      </c>
      <c r="CW34" s="188" t="str">
        <f t="shared" si="184"/>
        <v/>
      </c>
      <c r="CX34" s="188" t="str">
        <f t="shared" si="184"/>
        <v/>
      </c>
      <c r="CY34" s="188" t="str">
        <f t="shared" si="184"/>
        <v/>
      </c>
      <c r="CZ34" s="188" t="str">
        <f t="shared" si="184"/>
        <v/>
      </c>
      <c r="DA34" s="188" t="str">
        <f t="shared" si="184"/>
        <v/>
      </c>
      <c r="DB34" s="188" t="str">
        <f t="shared" si="184"/>
        <v/>
      </c>
      <c r="DC34" s="188" t="str">
        <f t="shared" si="184"/>
        <v/>
      </c>
      <c r="DD34" s="188" t="str">
        <f t="shared" si="184"/>
        <v/>
      </c>
      <c r="DE34" s="188" t="str">
        <f t="shared" si="184"/>
        <v/>
      </c>
      <c r="DF34" s="188" t="str">
        <f t="shared" si="184"/>
        <v/>
      </c>
      <c r="DG34" s="188" t="str">
        <f t="shared" si="184"/>
        <v/>
      </c>
      <c r="DH34" s="188" t="str">
        <f t="shared" si="184"/>
        <v/>
      </c>
      <c r="DI34" s="188" t="str">
        <f t="shared" si="184"/>
        <v/>
      </c>
      <c r="DJ34" s="188" t="str">
        <f t="shared" si="184"/>
        <v/>
      </c>
      <c r="DK34" s="188" t="str">
        <f t="shared" si="184"/>
        <v/>
      </c>
      <c r="DL34" s="188" t="str">
        <f t="shared" si="184"/>
        <v/>
      </c>
      <c r="DM34" s="188" t="str">
        <f t="shared" si="184"/>
        <v/>
      </c>
      <c r="DN34" s="188" t="str">
        <f t="shared" si="184"/>
        <v/>
      </c>
      <c r="DO34" s="188" t="str">
        <f t="shared" si="184"/>
        <v/>
      </c>
      <c r="DP34" s="188" t="str">
        <f t="shared" si="184"/>
        <v/>
      </c>
      <c r="DQ34" s="188" t="str">
        <f t="shared" si="184"/>
        <v/>
      </c>
      <c r="DR34" s="188" t="str">
        <f t="shared" si="184"/>
        <v/>
      </c>
      <c r="DS34" s="188" t="str">
        <f t="shared" si="184"/>
        <v/>
      </c>
      <c r="DT34" s="188" t="str">
        <f t="shared" si="184"/>
        <v/>
      </c>
      <c r="DU34" s="188" t="str">
        <f t="shared" si="184"/>
        <v/>
      </c>
      <c r="DV34" s="188" t="str">
        <f t="shared" si="184"/>
        <v/>
      </c>
      <c r="DW34" s="188" t="str">
        <f t="shared" si="184"/>
        <v/>
      </c>
      <c r="DX34" s="188" t="str">
        <f t="shared" si="184"/>
        <v/>
      </c>
      <c r="DY34" s="188" t="str">
        <f t="shared" si="184"/>
        <v/>
      </c>
      <c r="DZ34" s="188" t="str">
        <f t="shared" si="184"/>
        <v/>
      </c>
      <c r="EA34" s="188" t="str">
        <f t="shared" si="184"/>
        <v/>
      </c>
      <c r="EB34" s="188" t="str">
        <f t="shared" si="184"/>
        <v/>
      </c>
      <c r="EC34" s="188" t="str">
        <f t="shared" si="184"/>
        <v/>
      </c>
      <c r="ED34" s="188" t="str">
        <f t="shared" si="184"/>
        <v/>
      </c>
      <c r="EE34" s="204" t="str">
        <f t="shared" si="25"/>
        <v/>
      </c>
      <c r="EF34" s="205" t="e">
        <f t="shared" si="26"/>
        <v>#N/A</v>
      </c>
      <c r="EG34" s="205" t="e">
        <f t="shared" si="27"/>
        <v>#N/A</v>
      </c>
      <c r="EH34" s="205" t="e">
        <f t="shared" si="28"/>
        <v>#N/A</v>
      </c>
      <c r="EI34" s="205" t="e">
        <f t="shared" si="29"/>
        <v>#N/A</v>
      </c>
      <c r="EJ34" s="205" t="e">
        <f t="shared" si="30"/>
        <v>#N/A</v>
      </c>
      <c r="EK34" s="205" t="e">
        <f t="shared" si="31"/>
        <v>#N/A</v>
      </c>
      <c r="EL34" s="205" t="e">
        <f t="shared" si="32"/>
        <v>#N/A</v>
      </c>
      <c r="EM34" s="205" t="e">
        <f t="shared" si="33"/>
        <v>#N/A</v>
      </c>
      <c r="EN34" s="205" t="e">
        <f t="shared" si="34"/>
        <v>#N/A</v>
      </c>
      <c r="EO34" s="205" t="e">
        <f t="shared" si="35"/>
        <v>#N/A</v>
      </c>
      <c r="EP34" s="205" t="e">
        <f t="shared" si="36"/>
        <v>#N/A</v>
      </c>
      <c r="EQ34" s="205" t="e">
        <f t="shared" si="37"/>
        <v>#N/A</v>
      </c>
      <c r="ER34" s="205" t="e">
        <f t="shared" si="38"/>
        <v>#N/A</v>
      </c>
      <c r="ES34" s="205" t="e">
        <f t="shared" si="39"/>
        <v>#N/A</v>
      </c>
      <c r="ET34" s="205" t="e">
        <f t="shared" si="40"/>
        <v>#N/A</v>
      </c>
      <c r="EU34" s="205" t="e">
        <f t="shared" si="41"/>
        <v>#N/A</v>
      </c>
      <c r="EV34" s="205" t="e">
        <f t="shared" si="42"/>
        <v>#N/A</v>
      </c>
      <c r="EW34" s="205" t="e">
        <f t="shared" si="43"/>
        <v>#N/A</v>
      </c>
      <c r="EX34" s="205" t="e">
        <f t="shared" si="44"/>
        <v>#N/A</v>
      </c>
      <c r="EY34" s="205" t="e">
        <f t="shared" si="45"/>
        <v>#N/A</v>
      </c>
      <c r="EZ34" s="205" t="e">
        <f t="shared" si="46"/>
        <v>#N/A</v>
      </c>
      <c r="FA34" s="205" t="e">
        <f t="shared" si="47"/>
        <v>#N/A</v>
      </c>
      <c r="FB34" s="205" t="e">
        <f t="shared" si="48"/>
        <v>#N/A</v>
      </c>
      <c r="FC34" s="205" t="e">
        <f t="shared" si="49"/>
        <v>#N/A</v>
      </c>
      <c r="FD34" s="205" t="e">
        <f t="shared" si="50"/>
        <v>#N/A</v>
      </c>
      <c r="FE34" s="205" t="e">
        <f t="shared" si="51"/>
        <v>#N/A</v>
      </c>
      <c r="FF34" s="205" t="e">
        <f t="shared" si="52"/>
        <v>#N/A</v>
      </c>
      <c r="FG34" s="205" t="e">
        <f t="shared" si="53"/>
        <v>#N/A</v>
      </c>
      <c r="FH34" s="205" t="e">
        <f t="shared" si="54"/>
        <v>#N/A</v>
      </c>
      <c r="FI34" s="205" t="e">
        <f t="shared" si="55"/>
        <v>#N/A</v>
      </c>
      <c r="FJ34" s="205" t="e">
        <f t="shared" si="56"/>
        <v>#N/A</v>
      </c>
      <c r="FK34" s="205" t="e">
        <f t="shared" si="57"/>
        <v>#N/A</v>
      </c>
      <c r="FL34" s="205" t="e">
        <f t="shared" si="58"/>
        <v>#N/A</v>
      </c>
      <c r="FM34" s="205" t="e">
        <f t="shared" si="59"/>
        <v>#N/A</v>
      </c>
      <c r="FN34" s="205" t="e">
        <f t="shared" si="60"/>
        <v>#N/A</v>
      </c>
      <c r="FO34" s="205" t="e">
        <f t="shared" si="61"/>
        <v>#N/A</v>
      </c>
      <c r="FP34" s="205" t="e">
        <f t="shared" si="62"/>
        <v>#N/A</v>
      </c>
      <c r="FQ34" s="205" t="e">
        <f t="shared" si="63"/>
        <v>#N/A</v>
      </c>
      <c r="FR34" s="205" t="e">
        <f t="shared" si="64"/>
        <v>#N/A</v>
      </c>
      <c r="FS34" s="205" t="e">
        <f t="shared" si="65"/>
        <v>#N/A</v>
      </c>
      <c r="FT34" s="205" t="e">
        <f t="shared" si="66"/>
        <v>#N/A</v>
      </c>
      <c r="FU34" s="205" t="e">
        <f t="shared" si="67"/>
        <v>#N/A</v>
      </c>
      <c r="FV34" s="205" t="e">
        <f t="shared" si="68"/>
        <v>#N/A</v>
      </c>
      <c r="FW34" s="205" t="e">
        <f t="shared" si="69"/>
        <v>#N/A</v>
      </c>
      <c r="FX34" s="205" t="e">
        <f t="shared" si="70"/>
        <v>#N/A</v>
      </c>
      <c r="FY34" s="205" t="e">
        <f t="shared" si="71"/>
        <v>#N/A</v>
      </c>
      <c r="FZ34" s="205" t="e">
        <f t="shared" si="72"/>
        <v>#N/A</v>
      </c>
      <c r="GA34" s="205" t="e">
        <f t="shared" si="73"/>
        <v>#N/A</v>
      </c>
      <c r="GB34" s="205" t="e">
        <f t="shared" si="74"/>
        <v>#N/A</v>
      </c>
      <c r="GC34" s="205" t="e">
        <f t="shared" si="75"/>
        <v>#N/A</v>
      </c>
      <c r="GD34" s="205" t="e">
        <f t="shared" si="76"/>
        <v>#N/A</v>
      </c>
      <c r="GE34" s="205" t="e">
        <f t="shared" si="77"/>
        <v>#N/A</v>
      </c>
      <c r="GF34" s="205" t="e">
        <f t="shared" si="78"/>
        <v>#N/A</v>
      </c>
      <c r="GG34" s="205" t="e">
        <f t="shared" si="79"/>
        <v>#N/A</v>
      </c>
      <c r="GH34" s="205" t="e">
        <f t="shared" si="80"/>
        <v>#N/A</v>
      </c>
      <c r="GI34" s="205" t="e">
        <f t="shared" si="81"/>
        <v>#N/A</v>
      </c>
      <c r="GJ34" s="205" t="e">
        <f t="shared" si="82"/>
        <v>#N/A</v>
      </c>
      <c r="GK34" s="205" t="e">
        <f t="shared" si="83"/>
        <v>#N/A</v>
      </c>
      <c r="GL34" s="205" t="e">
        <f t="shared" si="84"/>
        <v>#N/A</v>
      </c>
      <c r="GM34" s="205" t="e">
        <f t="shared" si="85"/>
        <v>#N/A</v>
      </c>
      <c r="GN34" s="205" t="e">
        <f t="shared" si="86"/>
        <v>#N/A</v>
      </c>
      <c r="GO34" s="205" t="e">
        <f t="shared" si="87"/>
        <v>#N/A</v>
      </c>
      <c r="GP34" s="205" t="e">
        <f t="shared" si="88"/>
        <v>#N/A</v>
      </c>
      <c r="GQ34" s="205" t="e">
        <f t="shared" si="89"/>
        <v>#N/A</v>
      </c>
      <c r="GR34" s="205" t="e">
        <f t="shared" si="90"/>
        <v>#N/A</v>
      </c>
      <c r="GS34" s="205" t="e">
        <f t="shared" si="91"/>
        <v>#N/A</v>
      </c>
      <c r="GT34" s="205" t="e">
        <f t="shared" si="92"/>
        <v>#N/A</v>
      </c>
      <c r="GU34" s="205" t="e">
        <f t="shared" si="93"/>
        <v>#N/A</v>
      </c>
      <c r="GV34" s="205" t="e">
        <f t="shared" si="94"/>
        <v>#N/A</v>
      </c>
      <c r="GW34" s="205" t="e">
        <f t="shared" si="95"/>
        <v>#N/A</v>
      </c>
      <c r="GX34" s="205" t="e">
        <f t="shared" si="96"/>
        <v>#N/A</v>
      </c>
      <c r="GY34" s="205" t="e">
        <f t="shared" si="97"/>
        <v>#N/A</v>
      </c>
      <c r="GZ34" s="205" t="e">
        <f t="shared" si="98"/>
        <v>#N/A</v>
      </c>
      <c r="HA34" s="205" t="e">
        <f t="shared" si="99"/>
        <v>#N/A</v>
      </c>
      <c r="HB34" s="205" t="e">
        <f t="shared" si="100"/>
        <v>#N/A</v>
      </c>
      <c r="HC34" s="205" t="e">
        <f t="shared" si="101"/>
        <v>#N/A</v>
      </c>
      <c r="HD34" s="205" t="e">
        <f t="shared" si="102"/>
        <v>#N/A</v>
      </c>
      <c r="HE34" s="205" t="e">
        <f t="shared" si="103"/>
        <v>#N/A</v>
      </c>
      <c r="HF34" s="205" t="e">
        <f t="shared" si="104"/>
        <v>#N/A</v>
      </c>
      <c r="HG34" s="205" t="e">
        <f t="shared" si="105"/>
        <v>#N/A</v>
      </c>
      <c r="HH34" s="205" t="e">
        <f t="shared" si="106"/>
        <v>#N/A</v>
      </c>
      <c r="HI34" s="205" t="e">
        <f t="shared" si="107"/>
        <v>#N/A</v>
      </c>
      <c r="HJ34" s="205" t="e">
        <f t="shared" si="108"/>
        <v>#N/A</v>
      </c>
      <c r="HK34" s="205" t="e">
        <f t="shared" si="109"/>
        <v>#N/A</v>
      </c>
      <c r="HL34" s="205" t="e">
        <f t="shared" si="110"/>
        <v>#N/A</v>
      </c>
      <c r="HM34" s="205" t="e">
        <f t="shared" si="111"/>
        <v>#N/A</v>
      </c>
      <c r="HN34" s="205" t="e">
        <f t="shared" si="112"/>
        <v>#N/A</v>
      </c>
      <c r="HO34" s="205" t="e">
        <f t="shared" si="113"/>
        <v>#N/A</v>
      </c>
      <c r="HP34" s="205" t="e">
        <f t="shared" si="114"/>
        <v>#N/A</v>
      </c>
      <c r="HQ34" s="205" t="e">
        <f t="shared" si="115"/>
        <v>#N/A</v>
      </c>
      <c r="HR34" s="205" t="e">
        <f t="shared" si="116"/>
        <v>#N/A</v>
      </c>
      <c r="HS34" s="205" t="e">
        <f t="shared" si="117"/>
        <v>#N/A</v>
      </c>
      <c r="HT34" s="205" t="e">
        <f t="shared" si="118"/>
        <v>#N/A</v>
      </c>
      <c r="HU34" s="205" t="e">
        <f t="shared" si="119"/>
        <v>#N/A</v>
      </c>
      <c r="HV34" s="205" t="e">
        <f t="shared" si="120"/>
        <v>#N/A</v>
      </c>
      <c r="HW34" s="205" t="e">
        <f t="shared" si="121"/>
        <v>#N/A</v>
      </c>
      <c r="HX34" s="205" t="e">
        <f t="shared" si="122"/>
        <v>#N/A</v>
      </c>
      <c r="HY34" s="205" t="e">
        <f t="shared" si="123"/>
        <v>#N/A</v>
      </c>
      <c r="HZ34" s="205" t="e">
        <f t="shared" si="124"/>
        <v>#N/A</v>
      </c>
      <c r="IA34" s="205" t="e">
        <f t="shared" si="125"/>
        <v>#N/A</v>
      </c>
      <c r="IB34" s="205" t="e">
        <f t="shared" si="126"/>
        <v>#N/A</v>
      </c>
    </row>
    <row r="35" spans="1:236" hidden="1" x14ac:dyDescent="0.25">
      <c r="A35" s="22">
        <v>32</v>
      </c>
      <c r="B35" s="109" t="str">
        <f t="shared" si="10"/>
        <v/>
      </c>
      <c r="C35" s="123"/>
      <c r="D35" s="109" t="str">
        <f t="shared" si="11"/>
        <v/>
      </c>
      <c r="E35" s="118" t="str">
        <f t="shared" si="12"/>
        <v/>
      </c>
      <c r="F35" s="23" t="str">
        <f t="shared" si="13"/>
        <v/>
      </c>
      <c r="G35" s="24" t="str">
        <f t="shared" si="14"/>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15"/>
        <v/>
      </c>
      <c r="K35" s="26"/>
      <c r="L35" s="24" t="str">
        <f>IF(OR(F35="",K35=""),"",MATCH(K35,Confidence!$A$3:$A$12,0))</f>
        <v/>
      </c>
      <c r="M35" s="27" t="str">
        <f t="shared" si="16"/>
        <v/>
      </c>
      <c r="N35" s="27" t="str">
        <f t="shared" si="17"/>
        <v/>
      </c>
      <c r="O35" s="24"/>
      <c r="P35" s="110" t="str">
        <f t="shared" si="18"/>
        <v/>
      </c>
      <c r="Q35" s="110" t="str">
        <f t="shared" si="19"/>
        <v/>
      </c>
      <c r="R35" s="39" t="str">
        <f t="shared" si="20"/>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21"/>
        <v/>
      </c>
      <c r="AI35" s="204" t="str">
        <f t="shared" si="22"/>
        <v/>
      </c>
      <c r="AJ35" s="188" t="str">
        <f t="shared" ref="AJ35:CU35" si="185">IF(ISNONTEXT($AH35),AI35+$AH35,"")</f>
        <v/>
      </c>
      <c r="AK35" s="188" t="str">
        <f t="shared" si="185"/>
        <v/>
      </c>
      <c r="AL35" s="188" t="str">
        <f t="shared" si="185"/>
        <v/>
      </c>
      <c r="AM35" s="188" t="str">
        <f t="shared" si="185"/>
        <v/>
      </c>
      <c r="AN35" s="188" t="str">
        <f t="shared" si="185"/>
        <v/>
      </c>
      <c r="AO35" s="188" t="str">
        <f t="shared" si="185"/>
        <v/>
      </c>
      <c r="AP35" s="188" t="str">
        <f t="shared" si="185"/>
        <v/>
      </c>
      <c r="AQ35" s="188" t="str">
        <f t="shared" si="185"/>
        <v/>
      </c>
      <c r="AR35" s="188" t="str">
        <f t="shared" si="185"/>
        <v/>
      </c>
      <c r="AS35" s="188" t="str">
        <f t="shared" si="185"/>
        <v/>
      </c>
      <c r="AT35" s="188" t="str">
        <f t="shared" si="185"/>
        <v/>
      </c>
      <c r="AU35" s="188" t="str">
        <f t="shared" si="185"/>
        <v/>
      </c>
      <c r="AV35" s="188" t="str">
        <f t="shared" si="185"/>
        <v/>
      </c>
      <c r="AW35" s="188" t="str">
        <f t="shared" si="185"/>
        <v/>
      </c>
      <c r="AX35" s="188" t="str">
        <f t="shared" si="185"/>
        <v/>
      </c>
      <c r="AY35" s="188" t="str">
        <f t="shared" si="185"/>
        <v/>
      </c>
      <c r="AZ35" s="188" t="str">
        <f t="shared" si="185"/>
        <v/>
      </c>
      <c r="BA35" s="188" t="str">
        <f t="shared" si="185"/>
        <v/>
      </c>
      <c r="BB35" s="188" t="str">
        <f t="shared" si="185"/>
        <v/>
      </c>
      <c r="BC35" s="188" t="str">
        <f t="shared" si="185"/>
        <v/>
      </c>
      <c r="BD35" s="188" t="str">
        <f t="shared" si="185"/>
        <v/>
      </c>
      <c r="BE35" s="188" t="str">
        <f t="shared" si="185"/>
        <v/>
      </c>
      <c r="BF35" s="188" t="str">
        <f t="shared" si="185"/>
        <v/>
      </c>
      <c r="BG35" s="188" t="str">
        <f t="shared" si="185"/>
        <v/>
      </c>
      <c r="BH35" s="188" t="str">
        <f t="shared" si="185"/>
        <v/>
      </c>
      <c r="BI35" s="188" t="str">
        <f t="shared" si="185"/>
        <v/>
      </c>
      <c r="BJ35" s="188" t="str">
        <f t="shared" si="185"/>
        <v/>
      </c>
      <c r="BK35" s="188" t="str">
        <f t="shared" si="185"/>
        <v/>
      </c>
      <c r="BL35" s="188" t="str">
        <f t="shared" si="185"/>
        <v/>
      </c>
      <c r="BM35" s="188" t="str">
        <f t="shared" si="185"/>
        <v/>
      </c>
      <c r="BN35" s="188" t="str">
        <f t="shared" si="185"/>
        <v/>
      </c>
      <c r="BO35" s="188" t="str">
        <f t="shared" si="185"/>
        <v/>
      </c>
      <c r="BP35" s="188" t="str">
        <f t="shared" si="185"/>
        <v/>
      </c>
      <c r="BQ35" s="188" t="str">
        <f t="shared" si="185"/>
        <v/>
      </c>
      <c r="BR35" s="188" t="str">
        <f t="shared" si="185"/>
        <v/>
      </c>
      <c r="BS35" s="188" t="str">
        <f t="shared" si="185"/>
        <v/>
      </c>
      <c r="BT35" s="188" t="str">
        <f t="shared" si="185"/>
        <v/>
      </c>
      <c r="BU35" s="188" t="str">
        <f t="shared" si="185"/>
        <v/>
      </c>
      <c r="BV35" s="188" t="str">
        <f t="shared" si="185"/>
        <v/>
      </c>
      <c r="BW35" s="188" t="str">
        <f t="shared" si="185"/>
        <v/>
      </c>
      <c r="BX35" s="188" t="str">
        <f t="shared" si="185"/>
        <v/>
      </c>
      <c r="BY35" s="188" t="str">
        <f t="shared" si="185"/>
        <v/>
      </c>
      <c r="BZ35" s="188" t="str">
        <f t="shared" si="185"/>
        <v/>
      </c>
      <c r="CA35" s="188" t="str">
        <f t="shared" si="185"/>
        <v/>
      </c>
      <c r="CB35" s="188" t="str">
        <f t="shared" si="185"/>
        <v/>
      </c>
      <c r="CC35" s="188" t="str">
        <f t="shared" si="185"/>
        <v/>
      </c>
      <c r="CD35" s="188" t="str">
        <f t="shared" si="185"/>
        <v/>
      </c>
      <c r="CE35" s="188" t="str">
        <f t="shared" si="185"/>
        <v/>
      </c>
      <c r="CF35" s="188" t="str">
        <f t="shared" si="185"/>
        <v/>
      </c>
      <c r="CG35" s="188" t="str">
        <f t="shared" si="185"/>
        <v/>
      </c>
      <c r="CH35" s="188" t="str">
        <f t="shared" si="185"/>
        <v/>
      </c>
      <c r="CI35" s="188" t="str">
        <f t="shared" si="185"/>
        <v/>
      </c>
      <c r="CJ35" s="188" t="str">
        <f t="shared" si="185"/>
        <v/>
      </c>
      <c r="CK35" s="188" t="str">
        <f t="shared" si="185"/>
        <v/>
      </c>
      <c r="CL35" s="188" t="str">
        <f t="shared" si="185"/>
        <v/>
      </c>
      <c r="CM35" s="188" t="str">
        <f t="shared" si="185"/>
        <v/>
      </c>
      <c r="CN35" s="188" t="str">
        <f t="shared" si="185"/>
        <v/>
      </c>
      <c r="CO35" s="188" t="str">
        <f t="shared" si="185"/>
        <v/>
      </c>
      <c r="CP35" s="188" t="str">
        <f t="shared" si="185"/>
        <v/>
      </c>
      <c r="CQ35" s="188" t="str">
        <f t="shared" si="185"/>
        <v/>
      </c>
      <c r="CR35" s="188" t="str">
        <f t="shared" si="185"/>
        <v/>
      </c>
      <c r="CS35" s="188" t="str">
        <f t="shared" si="185"/>
        <v/>
      </c>
      <c r="CT35" s="188" t="str">
        <f t="shared" si="185"/>
        <v/>
      </c>
      <c r="CU35" s="188" t="str">
        <f t="shared" si="185"/>
        <v/>
      </c>
      <c r="CV35" s="188" t="str">
        <f t="shared" ref="CV35:ED35" si="186">IF(ISNONTEXT($AH35),CU35+$AH35,"")</f>
        <v/>
      </c>
      <c r="CW35" s="188" t="str">
        <f t="shared" si="186"/>
        <v/>
      </c>
      <c r="CX35" s="188" t="str">
        <f t="shared" si="186"/>
        <v/>
      </c>
      <c r="CY35" s="188" t="str">
        <f t="shared" si="186"/>
        <v/>
      </c>
      <c r="CZ35" s="188" t="str">
        <f t="shared" si="186"/>
        <v/>
      </c>
      <c r="DA35" s="188" t="str">
        <f t="shared" si="186"/>
        <v/>
      </c>
      <c r="DB35" s="188" t="str">
        <f t="shared" si="186"/>
        <v/>
      </c>
      <c r="DC35" s="188" t="str">
        <f t="shared" si="186"/>
        <v/>
      </c>
      <c r="DD35" s="188" t="str">
        <f t="shared" si="186"/>
        <v/>
      </c>
      <c r="DE35" s="188" t="str">
        <f t="shared" si="186"/>
        <v/>
      </c>
      <c r="DF35" s="188" t="str">
        <f t="shared" si="186"/>
        <v/>
      </c>
      <c r="DG35" s="188" t="str">
        <f t="shared" si="186"/>
        <v/>
      </c>
      <c r="DH35" s="188" t="str">
        <f t="shared" si="186"/>
        <v/>
      </c>
      <c r="DI35" s="188" t="str">
        <f t="shared" si="186"/>
        <v/>
      </c>
      <c r="DJ35" s="188" t="str">
        <f t="shared" si="186"/>
        <v/>
      </c>
      <c r="DK35" s="188" t="str">
        <f t="shared" si="186"/>
        <v/>
      </c>
      <c r="DL35" s="188" t="str">
        <f t="shared" si="186"/>
        <v/>
      </c>
      <c r="DM35" s="188" t="str">
        <f t="shared" si="186"/>
        <v/>
      </c>
      <c r="DN35" s="188" t="str">
        <f t="shared" si="186"/>
        <v/>
      </c>
      <c r="DO35" s="188" t="str">
        <f t="shared" si="186"/>
        <v/>
      </c>
      <c r="DP35" s="188" t="str">
        <f t="shared" si="186"/>
        <v/>
      </c>
      <c r="DQ35" s="188" t="str">
        <f t="shared" si="186"/>
        <v/>
      </c>
      <c r="DR35" s="188" t="str">
        <f t="shared" si="186"/>
        <v/>
      </c>
      <c r="DS35" s="188" t="str">
        <f t="shared" si="186"/>
        <v/>
      </c>
      <c r="DT35" s="188" t="str">
        <f t="shared" si="186"/>
        <v/>
      </c>
      <c r="DU35" s="188" t="str">
        <f t="shared" si="186"/>
        <v/>
      </c>
      <c r="DV35" s="188" t="str">
        <f t="shared" si="186"/>
        <v/>
      </c>
      <c r="DW35" s="188" t="str">
        <f t="shared" si="186"/>
        <v/>
      </c>
      <c r="DX35" s="188" t="str">
        <f t="shared" si="186"/>
        <v/>
      </c>
      <c r="DY35" s="188" t="str">
        <f t="shared" si="186"/>
        <v/>
      </c>
      <c r="DZ35" s="188" t="str">
        <f t="shared" si="186"/>
        <v/>
      </c>
      <c r="EA35" s="188" t="str">
        <f t="shared" si="186"/>
        <v/>
      </c>
      <c r="EB35" s="188" t="str">
        <f t="shared" si="186"/>
        <v/>
      </c>
      <c r="EC35" s="188" t="str">
        <f t="shared" si="186"/>
        <v/>
      </c>
      <c r="ED35" s="188" t="str">
        <f t="shared" si="186"/>
        <v/>
      </c>
      <c r="EE35" s="204" t="str">
        <f t="shared" si="25"/>
        <v/>
      </c>
      <c r="EF35" s="205" t="e">
        <f t="shared" si="26"/>
        <v>#N/A</v>
      </c>
      <c r="EG35" s="205" t="e">
        <f t="shared" si="27"/>
        <v>#N/A</v>
      </c>
      <c r="EH35" s="205" t="e">
        <f t="shared" si="28"/>
        <v>#N/A</v>
      </c>
      <c r="EI35" s="205" t="e">
        <f t="shared" si="29"/>
        <v>#N/A</v>
      </c>
      <c r="EJ35" s="205" t="e">
        <f t="shared" si="30"/>
        <v>#N/A</v>
      </c>
      <c r="EK35" s="205" t="e">
        <f t="shared" si="31"/>
        <v>#N/A</v>
      </c>
      <c r="EL35" s="205" t="e">
        <f t="shared" si="32"/>
        <v>#N/A</v>
      </c>
      <c r="EM35" s="205" t="e">
        <f t="shared" si="33"/>
        <v>#N/A</v>
      </c>
      <c r="EN35" s="205" t="e">
        <f t="shared" si="34"/>
        <v>#N/A</v>
      </c>
      <c r="EO35" s="205" t="e">
        <f t="shared" si="35"/>
        <v>#N/A</v>
      </c>
      <c r="EP35" s="205" t="e">
        <f t="shared" si="36"/>
        <v>#N/A</v>
      </c>
      <c r="EQ35" s="205" t="e">
        <f t="shared" si="37"/>
        <v>#N/A</v>
      </c>
      <c r="ER35" s="205" t="e">
        <f t="shared" si="38"/>
        <v>#N/A</v>
      </c>
      <c r="ES35" s="205" t="e">
        <f t="shared" si="39"/>
        <v>#N/A</v>
      </c>
      <c r="ET35" s="205" t="e">
        <f t="shared" si="40"/>
        <v>#N/A</v>
      </c>
      <c r="EU35" s="205" t="e">
        <f t="shared" si="41"/>
        <v>#N/A</v>
      </c>
      <c r="EV35" s="205" t="e">
        <f t="shared" si="42"/>
        <v>#N/A</v>
      </c>
      <c r="EW35" s="205" t="e">
        <f t="shared" si="43"/>
        <v>#N/A</v>
      </c>
      <c r="EX35" s="205" t="e">
        <f t="shared" si="44"/>
        <v>#N/A</v>
      </c>
      <c r="EY35" s="205" t="e">
        <f t="shared" si="45"/>
        <v>#N/A</v>
      </c>
      <c r="EZ35" s="205" t="e">
        <f t="shared" si="46"/>
        <v>#N/A</v>
      </c>
      <c r="FA35" s="205" t="e">
        <f t="shared" si="47"/>
        <v>#N/A</v>
      </c>
      <c r="FB35" s="205" t="e">
        <f t="shared" si="48"/>
        <v>#N/A</v>
      </c>
      <c r="FC35" s="205" t="e">
        <f t="shared" si="49"/>
        <v>#N/A</v>
      </c>
      <c r="FD35" s="205" t="e">
        <f t="shared" si="50"/>
        <v>#N/A</v>
      </c>
      <c r="FE35" s="205" t="e">
        <f t="shared" si="51"/>
        <v>#N/A</v>
      </c>
      <c r="FF35" s="205" t="e">
        <f t="shared" si="52"/>
        <v>#N/A</v>
      </c>
      <c r="FG35" s="205" t="e">
        <f t="shared" si="53"/>
        <v>#N/A</v>
      </c>
      <c r="FH35" s="205" t="e">
        <f t="shared" si="54"/>
        <v>#N/A</v>
      </c>
      <c r="FI35" s="205" t="e">
        <f t="shared" si="55"/>
        <v>#N/A</v>
      </c>
      <c r="FJ35" s="205" t="e">
        <f t="shared" si="56"/>
        <v>#N/A</v>
      </c>
      <c r="FK35" s="205" t="e">
        <f t="shared" si="57"/>
        <v>#N/A</v>
      </c>
      <c r="FL35" s="205" t="e">
        <f t="shared" si="58"/>
        <v>#N/A</v>
      </c>
      <c r="FM35" s="205" t="e">
        <f t="shared" si="59"/>
        <v>#N/A</v>
      </c>
      <c r="FN35" s="205" t="e">
        <f t="shared" si="60"/>
        <v>#N/A</v>
      </c>
      <c r="FO35" s="205" t="e">
        <f t="shared" si="61"/>
        <v>#N/A</v>
      </c>
      <c r="FP35" s="205" t="e">
        <f t="shared" si="62"/>
        <v>#N/A</v>
      </c>
      <c r="FQ35" s="205" t="e">
        <f t="shared" si="63"/>
        <v>#N/A</v>
      </c>
      <c r="FR35" s="205" t="e">
        <f t="shared" si="64"/>
        <v>#N/A</v>
      </c>
      <c r="FS35" s="205" t="e">
        <f t="shared" si="65"/>
        <v>#N/A</v>
      </c>
      <c r="FT35" s="205" t="e">
        <f t="shared" si="66"/>
        <v>#N/A</v>
      </c>
      <c r="FU35" s="205" t="e">
        <f t="shared" si="67"/>
        <v>#N/A</v>
      </c>
      <c r="FV35" s="205" t="e">
        <f t="shared" si="68"/>
        <v>#N/A</v>
      </c>
      <c r="FW35" s="205" t="e">
        <f t="shared" si="69"/>
        <v>#N/A</v>
      </c>
      <c r="FX35" s="205" t="e">
        <f t="shared" si="70"/>
        <v>#N/A</v>
      </c>
      <c r="FY35" s="205" t="e">
        <f t="shared" si="71"/>
        <v>#N/A</v>
      </c>
      <c r="FZ35" s="205" t="e">
        <f t="shared" si="72"/>
        <v>#N/A</v>
      </c>
      <c r="GA35" s="205" t="e">
        <f t="shared" si="73"/>
        <v>#N/A</v>
      </c>
      <c r="GB35" s="205" t="e">
        <f t="shared" si="74"/>
        <v>#N/A</v>
      </c>
      <c r="GC35" s="205" t="e">
        <f t="shared" si="75"/>
        <v>#N/A</v>
      </c>
      <c r="GD35" s="205" t="e">
        <f t="shared" si="76"/>
        <v>#N/A</v>
      </c>
      <c r="GE35" s="205" t="e">
        <f t="shared" si="77"/>
        <v>#N/A</v>
      </c>
      <c r="GF35" s="205" t="e">
        <f t="shared" si="78"/>
        <v>#N/A</v>
      </c>
      <c r="GG35" s="205" t="e">
        <f t="shared" si="79"/>
        <v>#N/A</v>
      </c>
      <c r="GH35" s="205" t="e">
        <f t="shared" si="80"/>
        <v>#N/A</v>
      </c>
      <c r="GI35" s="205" t="e">
        <f t="shared" si="81"/>
        <v>#N/A</v>
      </c>
      <c r="GJ35" s="205" t="e">
        <f t="shared" si="82"/>
        <v>#N/A</v>
      </c>
      <c r="GK35" s="205" t="e">
        <f t="shared" si="83"/>
        <v>#N/A</v>
      </c>
      <c r="GL35" s="205" t="e">
        <f t="shared" si="84"/>
        <v>#N/A</v>
      </c>
      <c r="GM35" s="205" t="e">
        <f t="shared" si="85"/>
        <v>#N/A</v>
      </c>
      <c r="GN35" s="205" t="e">
        <f t="shared" si="86"/>
        <v>#N/A</v>
      </c>
      <c r="GO35" s="205" t="e">
        <f t="shared" si="87"/>
        <v>#N/A</v>
      </c>
      <c r="GP35" s="205" t="e">
        <f t="shared" si="88"/>
        <v>#N/A</v>
      </c>
      <c r="GQ35" s="205" t="e">
        <f t="shared" si="89"/>
        <v>#N/A</v>
      </c>
      <c r="GR35" s="205" t="e">
        <f t="shared" si="90"/>
        <v>#N/A</v>
      </c>
      <c r="GS35" s="205" t="e">
        <f t="shared" si="91"/>
        <v>#N/A</v>
      </c>
      <c r="GT35" s="205" t="e">
        <f t="shared" si="92"/>
        <v>#N/A</v>
      </c>
      <c r="GU35" s="205" t="e">
        <f t="shared" si="93"/>
        <v>#N/A</v>
      </c>
      <c r="GV35" s="205" t="e">
        <f t="shared" si="94"/>
        <v>#N/A</v>
      </c>
      <c r="GW35" s="205" t="e">
        <f t="shared" si="95"/>
        <v>#N/A</v>
      </c>
      <c r="GX35" s="205" t="e">
        <f t="shared" si="96"/>
        <v>#N/A</v>
      </c>
      <c r="GY35" s="205" t="e">
        <f t="shared" si="97"/>
        <v>#N/A</v>
      </c>
      <c r="GZ35" s="205" t="e">
        <f t="shared" si="98"/>
        <v>#N/A</v>
      </c>
      <c r="HA35" s="205" t="e">
        <f t="shared" si="99"/>
        <v>#N/A</v>
      </c>
      <c r="HB35" s="205" t="e">
        <f t="shared" si="100"/>
        <v>#N/A</v>
      </c>
      <c r="HC35" s="205" t="e">
        <f t="shared" si="101"/>
        <v>#N/A</v>
      </c>
      <c r="HD35" s="205" t="e">
        <f t="shared" si="102"/>
        <v>#N/A</v>
      </c>
      <c r="HE35" s="205" t="e">
        <f t="shared" si="103"/>
        <v>#N/A</v>
      </c>
      <c r="HF35" s="205" t="e">
        <f t="shared" si="104"/>
        <v>#N/A</v>
      </c>
      <c r="HG35" s="205" t="e">
        <f t="shared" si="105"/>
        <v>#N/A</v>
      </c>
      <c r="HH35" s="205" t="e">
        <f t="shared" si="106"/>
        <v>#N/A</v>
      </c>
      <c r="HI35" s="205" t="e">
        <f t="shared" si="107"/>
        <v>#N/A</v>
      </c>
      <c r="HJ35" s="205" t="e">
        <f t="shared" si="108"/>
        <v>#N/A</v>
      </c>
      <c r="HK35" s="205" t="e">
        <f t="shared" si="109"/>
        <v>#N/A</v>
      </c>
      <c r="HL35" s="205" t="e">
        <f t="shared" si="110"/>
        <v>#N/A</v>
      </c>
      <c r="HM35" s="205" t="e">
        <f t="shared" si="111"/>
        <v>#N/A</v>
      </c>
      <c r="HN35" s="205" t="e">
        <f t="shared" si="112"/>
        <v>#N/A</v>
      </c>
      <c r="HO35" s="205" t="e">
        <f t="shared" si="113"/>
        <v>#N/A</v>
      </c>
      <c r="HP35" s="205" t="e">
        <f t="shared" si="114"/>
        <v>#N/A</v>
      </c>
      <c r="HQ35" s="205" t="e">
        <f t="shared" si="115"/>
        <v>#N/A</v>
      </c>
      <c r="HR35" s="205" t="e">
        <f t="shared" si="116"/>
        <v>#N/A</v>
      </c>
      <c r="HS35" s="205" t="e">
        <f t="shared" si="117"/>
        <v>#N/A</v>
      </c>
      <c r="HT35" s="205" t="e">
        <f t="shared" si="118"/>
        <v>#N/A</v>
      </c>
      <c r="HU35" s="205" t="e">
        <f t="shared" si="119"/>
        <v>#N/A</v>
      </c>
      <c r="HV35" s="205" t="e">
        <f t="shared" si="120"/>
        <v>#N/A</v>
      </c>
      <c r="HW35" s="205" t="e">
        <f t="shared" si="121"/>
        <v>#N/A</v>
      </c>
      <c r="HX35" s="205" t="e">
        <f t="shared" si="122"/>
        <v>#N/A</v>
      </c>
      <c r="HY35" s="205" t="e">
        <f t="shared" si="123"/>
        <v>#N/A</v>
      </c>
      <c r="HZ35" s="205" t="e">
        <f t="shared" si="124"/>
        <v>#N/A</v>
      </c>
      <c r="IA35" s="205" t="e">
        <f t="shared" si="125"/>
        <v>#N/A</v>
      </c>
      <c r="IB35" s="205" t="e">
        <f t="shared" si="126"/>
        <v>#N/A</v>
      </c>
    </row>
    <row r="36" spans="1:236" hidden="1" x14ac:dyDescent="0.25">
      <c r="A36" s="22">
        <v>33</v>
      </c>
      <c r="B36" s="109" t="str">
        <f t="shared" si="10"/>
        <v/>
      </c>
      <c r="C36" s="123"/>
      <c r="D36" s="109" t="str">
        <f t="shared" si="11"/>
        <v/>
      </c>
      <c r="E36" s="118" t="str">
        <f t="shared" si="12"/>
        <v/>
      </c>
      <c r="F36" s="23" t="str">
        <f t="shared" si="13"/>
        <v/>
      </c>
      <c r="G36" s="24" t="str">
        <f t="shared" si="14"/>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15"/>
        <v/>
      </c>
      <c r="K36" s="26"/>
      <c r="L36" s="24" t="str">
        <f>IF(OR(F36="",K36=""),"",MATCH(K36,Confidence!$A$3:$A$12,0))</f>
        <v/>
      </c>
      <c r="M36" s="27" t="str">
        <f t="shared" si="16"/>
        <v/>
      </c>
      <c r="N36" s="27" t="str">
        <f t="shared" si="17"/>
        <v/>
      </c>
      <c r="O36" s="24"/>
      <c r="P36" s="110" t="str">
        <f t="shared" si="18"/>
        <v/>
      </c>
      <c r="Q36" s="110" t="str">
        <f t="shared" si="19"/>
        <v/>
      </c>
      <c r="R36" s="39" t="str">
        <f t="shared" si="20"/>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21"/>
        <v/>
      </c>
      <c r="AI36" s="204" t="str">
        <f t="shared" si="22"/>
        <v/>
      </c>
      <c r="AJ36" s="188" t="str">
        <f t="shared" ref="AJ36:CU36" si="187">IF(ISNONTEXT($AH36),AI36+$AH36,"")</f>
        <v/>
      </c>
      <c r="AK36" s="188" t="str">
        <f t="shared" si="187"/>
        <v/>
      </c>
      <c r="AL36" s="188" t="str">
        <f t="shared" si="187"/>
        <v/>
      </c>
      <c r="AM36" s="188" t="str">
        <f t="shared" si="187"/>
        <v/>
      </c>
      <c r="AN36" s="188" t="str">
        <f t="shared" si="187"/>
        <v/>
      </c>
      <c r="AO36" s="188" t="str">
        <f t="shared" si="187"/>
        <v/>
      </c>
      <c r="AP36" s="188" t="str">
        <f t="shared" si="187"/>
        <v/>
      </c>
      <c r="AQ36" s="188" t="str">
        <f t="shared" si="187"/>
        <v/>
      </c>
      <c r="AR36" s="188" t="str">
        <f t="shared" si="187"/>
        <v/>
      </c>
      <c r="AS36" s="188" t="str">
        <f t="shared" si="187"/>
        <v/>
      </c>
      <c r="AT36" s="188" t="str">
        <f t="shared" si="187"/>
        <v/>
      </c>
      <c r="AU36" s="188" t="str">
        <f t="shared" si="187"/>
        <v/>
      </c>
      <c r="AV36" s="188" t="str">
        <f t="shared" si="187"/>
        <v/>
      </c>
      <c r="AW36" s="188" t="str">
        <f t="shared" si="187"/>
        <v/>
      </c>
      <c r="AX36" s="188" t="str">
        <f t="shared" si="187"/>
        <v/>
      </c>
      <c r="AY36" s="188" t="str">
        <f t="shared" si="187"/>
        <v/>
      </c>
      <c r="AZ36" s="188" t="str">
        <f t="shared" si="187"/>
        <v/>
      </c>
      <c r="BA36" s="188" t="str">
        <f t="shared" si="187"/>
        <v/>
      </c>
      <c r="BB36" s="188" t="str">
        <f t="shared" si="187"/>
        <v/>
      </c>
      <c r="BC36" s="188" t="str">
        <f t="shared" si="187"/>
        <v/>
      </c>
      <c r="BD36" s="188" t="str">
        <f t="shared" si="187"/>
        <v/>
      </c>
      <c r="BE36" s="188" t="str">
        <f t="shared" si="187"/>
        <v/>
      </c>
      <c r="BF36" s="188" t="str">
        <f t="shared" si="187"/>
        <v/>
      </c>
      <c r="BG36" s="188" t="str">
        <f t="shared" si="187"/>
        <v/>
      </c>
      <c r="BH36" s="188" t="str">
        <f t="shared" si="187"/>
        <v/>
      </c>
      <c r="BI36" s="188" t="str">
        <f t="shared" si="187"/>
        <v/>
      </c>
      <c r="BJ36" s="188" t="str">
        <f t="shared" si="187"/>
        <v/>
      </c>
      <c r="BK36" s="188" t="str">
        <f t="shared" si="187"/>
        <v/>
      </c>
      <c r="BL36" s="188" t="str">
        <f t="shared" si="187"/>
        <v/>
      </c>
      <c r="BM36" s="188" t="str">
        <f t="shared" si="187"/>
        <v/>
      </c>
      <c r="BN36" s="188" t="str">
        <f t="shared" si="187"/>
        <v/>
      </c>
      <c r="BO36" s="188" t="str">
        <f t="shared" si="187"/>
        <v/>
      </c>
      <c r="BP36" s="188" t="str">
        <f t="shared" si="187"/>
        <v/>
      </c>
      <c r="BQ36" s="188" t="str">
        <f t="shared" si="187"/>
        <v/>
      </c>
      <c r="BR36" s="188" t="str">
        <f t="shared" si="187"/>
        <v/>
      </c>
      <c r="BS36" s="188" t="str">
        <f t="shared" si="187"/>
        <v/>
      </c>
      <c r="BT36" s="188" t="str">
        <f t="shared" si="187"/>
        <v/>
      </c>
      <c r="BU36" s="188" t="str">
        <f t="shared" si="187"/>
        <v/>
      </c>
      <c r="BV36" s="188" t="str">
        <f t="shared" si="187"/>
        <v/>
      </c>
      <c r="BW36" s="188" t="str">
        <f t="shared" si="187"/>
        <v/>
      </c>
      <c r="BX36" s="188" t="str">
        <f t="shared" si="187"/>
        <v/>
      </c>
      <c r="BY36" s="188" t="str">
        <f t="shared" si="187"/>
        <v/>
      </c>
      <c r="BZ36" s="188" t="str">
        <f t="shared" si="187"/>
        <v/>
      </c>
      <c r="CA36" s="188" t="str">
        <f t="shared" si="187"/>
        <v/>
      </c>
      <c r="CB36" s="188" t="str">
        <f t="shared" si="187"/>
        <v/>
      </c>
      <c r="CC36" s="188" t="str">
        <f t="shared" si="187"/>
        <v/>
      </c>
      <c r="CD36" s="188" t="str">
        <f t="shared" si="187"/>
        <v/>
      </c>
      <c r="CE36" s="188" t="str">
        <f t="shared" si="187"/>
        <v/>
      </c>
      <c r="CF36" s="188" t="str">
        <f t="shared" si="187"/>
        <v/>
      </c>
      <c r="CG36" s="188" t="str">
        <f t="shared" si="187"/>
        <v/>
      </c>
      <c r="CH36" s="188" t="str">
        <f t="shared" si="187"/>
        <v/>
      </c>
      <c r="CI36" s="188" t="str">
        <f t="shared" si="187"/>
        <v/>
      </c>
      <c r="CJ36" s="188" t="str">
        <f t="shared" si="187"/>
        <v/>
      </c>
      <c r="CK36" s="188" t="str">
        <f t="shared" si="187"/>
        <v/>
      </c>
      <c r="CL36" s="188" t="str">
        <f t="shared" si="187"/>
        <v/>
      </c>
      <c r="CM36" s="188" t="str">
        <f t="shared" si="187"/>
        <v/>
      </c>
      <c r="CN36" s="188" t="str">
        <f t="shared" si="187"/>
        <v/>
      </c>
      <c r="CO36" s="188" t="str">
        <f t="shared" si="187"/>
        <v/>
      </c>
      <c r="CP36" s="188" t="str">
        <f t="shared" si="187"/>
        <v/>
      </c>
      <c r="CQ36" s="188" t="str">
        <f t="shared" si="187"/>
        <v/>
      </c>
      <c r="CR36" s="188" t="str">
        <f t="shared" si="187"/>
        <v/>
      </c>
      <c r="CS36" s="188" t="str">
        <f t="shared" si="187"/>
        <v/>
      </c>
      <c r="CT36" s="188" t="str">
        <f t="shared" si="187"/>
        <v/>
      </c>
      <c r="CU36" s="188" t="str">
        <f t="shared" si="187"/>
        <v/>
      </c>
      <c r="CV36" s="188" t="str">
        <f t="shared" ref="CV36:ED36" si="188">IF(ISNONTEXT($AH36),CU36+$AH36,"")</f>
        <v/>
      </c>
      <c r="CW36" s="188" t="str">
        <f t="shared" si="188"/>
        <v/>
      </c>
      <c r="CX36" s="188" t="str">
        <f t="shared" si="188"/>
        <v/>
      </c>
      <c r="CY36" s="188" t="str">
        <f t="shared" si="188"/>
        <v/>
      </c>
      <c r="CZ36" s="188" t="str">
        <f t="shared" si="188"/>
        <v/>
      </c>
      <c r="DA36" s="188" t="str">
        <f t="shared" si="188"/>
        <v/>
      </c>
      <c r="DB36" s="188" t="str">
        <f t="shared" si="188"/>
        <v/>
      </c>
      <c r="DC36" s="188" t="str">
        <f t="shared" si="188"/>
        <v/>
      </c>
      <c r="DD36" s="188" t="str">
        <f t="shared" si="188"/>
        <v/>
      </c>
      <c r="DE36" s="188" t="str">
        <f t="shared" si="188"/>
        <v/>
      </c>
      <c r="DF36" s="188" t="str">
        <f t="shared" si="188"/>
        <v/>
      </c>
      <c r="DG36" s="188" t="str">
        <f t="shared" si="188"/>
        <v/>
      </c>
      <c r="DH36" s="188" t="str">
        <f t="shared" si="188"/>
        <v/>
      </c>
      <c r="DI36" s="188" t="str">
        <f t="shared" si="188"/>
        <v/>
      </c>
      <c r="DJ36" s="188" t="str">
        <f t="shared" si="188"/>
        <v/>
      </c>
      <c r="DK36" s="188" t="str">
        <f t="shared" si="188"/>
        <v/>
      </c>
      <c r="DL36" s="188" t="str">
        <f t="shared" si="188"/>
        <v/>
      </c>
      <c r="DM36" s="188" t="str">
        <f t="shared" si="188"/>
        <v/>
      </c>
      <c r="DN36" s="188" t="str">
        <f t="shared" si="188"/>
        <v/>
      </c>
      <c r="DO36" s="188" t="str">
        <f t="shared" si="188"/>
        <v/>
      </c>
      <c r="DP36" s="188" t="str">
        <f t="shared" si="188"/>
        <v/>
      </c>
      <c r="DQ36" s="188" t="str">
        <f t="shared" si="188"/>
        <v/>
      </c>
      <c r="DR36" s="188" t="str">
        <f t="shared" si="188"/>
        <v/>
      </c>
      <c r="DS36" s="188" t="str">
        <f t="shared" si="188"/>
        <v/>
      </c>
      <c r="DT36" s="188" t="str">
        <f t="shared" si="188"/>
        <v/>
      </c>
      <c r="DU36" s="188" t="str">
        <f t="shared" si="188"/>
        <v/>
      </c>
      <c r="DV36" s="188" t="str">
        <f t="shared" si="188"/>
        <v/>
      </c>
      <c r="DW36" s="188" t="str">
        <f t="shared" si="188"/>
        <v/>
      </c>
      <c r="DX36" s="188" t="str">
        <f t="shared" si="188"/>
        <v/>
      </c>
      <c r="DY36" s="188" t="str">
        <f t="shared" si="188"/>
        <v/>
      </c>
      <c r="DZ36" s="188" t="str">
        <f t="shared" si="188"/>
        <v/>
      </c>
      <c r="EA36" s="188" t="str">
        <f t="shared" si="188"/>
        <v/>
      </c>
      <c r="EB36" s="188" t="str">
        <f t="shared" si="188"/>
        <v/>
      </c>
      <c r="EC36" s="188" t="str">
        <f t="shared" si="188"/>
        <v/>
      </c>
      <c r="ED36" s="188" t="str">
        <f t="shared" si="188"/>
        <v/>
      </c>
      <c r="EE36" s="204" t="str">
        <f t="shared" si="25"/>
        <v/>
      </c>
      <c r="EF36" s="205" t="e">
        <f t="shared" si="26"/>
        <v>#N/A</v>
      </c>
      <c r="EG36" s="205" t="e">
        <f t="shared" si="27"/>
        <v>#N/A</v>
      </c>
      <c r="EH36" s="205" t="e">
        <f t="shared" si="28"/>
        <v>#N/A</v>
      </c>
      <c r="EI36" s="205" t="e">
        <f t="shared" si="29"/>
        <v>#N/A</v>
      </c>
      <c r="EJ36" s="205" t="e">
        <f t="shared" si="30"/>
        <v>#N/A</v>
      </c>
      <c r="EK36" s="205" t="e">
        <f t="shared" si="31"/>
        <v>#N/A</v>
      </c>
      <c r="EL36" s="205" t="e">
        <f t="shared" si="32"/>
        <v>#N/A</v>
      </c>
      <c r="EM36" s="205" t="e">
        <f t="shared" si="33"/>
        <v>#N/A</v>
      </c>
      <c r="EN36" s="205" t="e">
        <f t="shared" si="34"/>
        <v>#N/A</v>
      </c>
      <c r="EO36" s="205" t="e">
        <f t="shared" si="35"/>
        <v>#N/A</v>
      </c>
      <c r="EP36" s="205" t="e">
        <f t="shared" si="36"/>
        <v>#N/A</v>
      </c>
      <c r="EQ36" s="205" t="e">
        <f t="shared" si="37"/>
        <v>#N/A</v>
      </c>
      <c r="ER36" s="205" t="e">
        <f t="shared" si="38"/>
        <v>#N/A</v>
      </c>
      <c r="ES36" s="205" t="e">
        <f t="shared" si="39"/>
        <v>#N/A</v>
      </c>
      <c r="ET36" s="205" t="e">
        <f t="shared" si="40"/>
        <v>#N/A</v>
      </c>
      <c r="EU36" s="205" t="e">
        <f t="shared" si="41"/>
        <v>#N/A</v>
      </c>
      <c r="EV36" s="205" t="e">
        <f t="shared" si="42"/>
        <v>#N/A</v>
      </c>
      <c r="EW36" s="205" t="e">
        <f t="shared" si="43"/>
        <v>#N/A</v>
      </c>
      <c r="EX36" s="205" t="e">
        <f t="shared" si="44"/>
        <v>#N/A</v>
      </c>
      <c r="EY36" s="205" t="e">
        <f t="shared" si="45"/>
        <v>#N/A</v>
      </c>
      <c r="EZ36" s="205" t="e">
        <f t="shared" si="46"/>
        <v>#N/A</v>
      </c>
      <c r="FA36" s="205" t="e">
        <f t="shared" si="47"/>
        <v>#N/A</v>
      </c>
      <c r="FB36" s="205" t="e">
        <f t="shared" si="48"/>
        <v>#N/A</v>
      </c>
      <c r="FC36" s="205" t="e">
        <f t="shared" si="49"/>
        <v>#N/A</v>
      </c>
      <c r="FD36" s="205" t="e">
        <f t="shared" si="50"/>
        <v>#N/A</v>
      </c>
      <c r="FE36" s="205" t="e">
        <f t="shared" si="51"/>
        <v>#N/A</v>
      </c>
      <c r="FF36" s="205" t="e">
        <f t="shared" si="52"/>
        <v>#N/A</v>
      </c>
      <c r="FG36" s="205" t="e">
        <f t="shared" si="53"/>
        <v>#N/A</v>
      </c>
      <c r="FH36" s="205" t="e">
        <f t="shared" si="54"/>
        <v>#N/A</v>
      </c>
      <c r="FI36" s="205" t="e">
        <f t="shared" si="55"/>
        <v>#N/A</v>
      </c>
      <c r="FJ36" s="205" t="e">
        <f t="shared" si="56"/>
        <v>#N/A</v>
      </c>
      <c r="FK36" s="205" t="e">
        <f t="shared" si="57"/>
        <v>#N/A</v>
      </c>
      <c r="FL36" s="205" t="e">
        <f t="shared" si="58"/>
        <v>#N/A</v>
      </c>
      <c r="FM36" s="205" t="e">
        <f t="shared" si="59"/>
        <v>#N/A</v>
      </c>
      <c r="FN36" s="205" t="e">
        <f t="shared" si="60"/>
        <v>#N/A</v>
      </c>
      <c r="FO36" s="205" t="e">
        <f t="shared" si="61"/>
        <v>#N/A</v>
      </c>
      <c r="FP36" s="205" t="e">
        <f t="shared" si="62"/>
        <v>#N/A</v>
      </c>
      <c r="FQ36" s="205" t="e">
        <f t="shared" si="63"/>
        <v>#N/A</v>
      </c>
      <c r="FR36" s="205" t="e">
        <f t="shared" si="64"/>
        <v>#N/A</v>
      </c>
      <c r="FS36" s="205" t="e">
        <f t="shared" si="65"/>
        <v>#N/A</v>
      </c>
      <c r="FT36" s="205" t="e">
        <f t="shared" si="66"/>
        <v>#N/A</v>
      </c>
      <c r="FU36" s="205" t="e">
        <f t="shared" si="67"/>
        <v>#N/A</v>
      </c>
      <c r="FV36" s="205" t="e">
        <f t="shared" si="68"/>
        <v>#N/A</v>
      </c>
      <c r="FW36" s="205" t="e">
        <f t="shared" si="69"/>
        <v>#N/A</v>
      </c>
      <c r="FX36" s="205" t="e">
        <f t="shared" si="70"/>
        <v>#N/A</v>
      </c>
      <c r="FY36" s="205" t="e">
        <f t="shared" si="71"/>
        <v>#N/A</v>
      </c>
      <c r="FZ36" s="205" t="e">
        <f t="shared" si="72"/>
        <v>#N/A</v>
      </c>
      <c r="GA36" s="205" t="e">
        <f t="shared" si="73"/>
        <v>#N/A</v>
      </c>
      <c r="GB36" s="205" t="e">
        <f t="shared" si="74"/>
        <v>#N/A</v>
      </c>
      <c r="GC36" s="205" t="e">
        <f t="shared" si="75"/>
        <v>#N/A</v>
      </c>
      <c r="GD36" s="205" t="e">
        <f t="shared" si="76"/>
        <v>#N/A</v>
      </c>
      <c r="GE36" s="205" t="e">
        <f t="shared" si="77"/>
        <v>#N/A</v>
      </c>
      <c r="GF36" s="205" t="e">
        <f t="shared" si="78"/>
        <v>#N/A</v>
      </c>
      <c r="GG36" s="205" t="e">
        <f t="shared" si="79"/>
        <v>#N/A</v>
      </c>
      <c r="GH36" s="205" t="e">
        <f t="shared" si="80"/>
        <v>#N/A</v>
      </c>
      <c r="GI36" s="205" t="e">
        <f t="shared" si="81"/>
        <v>#N/A</v>
      </c>
      <c r="GJ36" s="205" t="e">
        <f t="shared" si="82"/>
        <v>#N/A</v>
      </c>
      <c r="GK36" s="205" t="e">
        <f t="shared" si="83"/>
        <v>#N/A</v>
      </c>
      <c r="GL36" s="205" t="e">
        <f t="shared" si="84"/>
        <v>#N/A</v>
      </c>
      <c r="GM36" s="205" t="e">
        <f t="shared" si="85"/>
        <v>#N/A</v>
      </c>
      <c r="GN36" s="205" t="e">
        <f t="shared" si="86"/>
        <v>#N/A</v>
      </c>
      <c r="GO36" s="205" t="e">
        <f t="shared" si="87"/>
        <v>#N/A</v>
      </c>
      <c r="GP36" s="205" t="e">
        <f t="shared" si="88"/>
        <v>#N/A</v>
      </c>
      <c r="GQ36" s="205" t="e">
        <f t="shared" si="89"/>
        <v>#N/A</v>
      </c>
      <c r="GR36" s="205" t="e">
        <f t="shared" si="90"/>
        <v>#N/A</v>
      </c>
      <c r="GS36" s="205" t="e">
        <f t="shared" si="91"/>
        <v>#N/A</v>
      </c>
      <c r="GT36" s="205" t="e">
        <f t="shared" si="92"/>
        <v>#N/A</v>
      </c>
      <c r="GU36" s="205" t="e">
        <f t="shared" si="93"/>
        <v>#N/A</v>
      </c>
      <c r="GV36" s="205" t="e">
        <f t="shared" si="94"/>
        <v>#N/A</v>
      </c>
      <c r="GW36" s="205" t="e">
        <f t="shared" si="95"/>
        <v>#N/A</v>
      </c>
      <c r="GX36" s="205" t="e">
        <f t="shared" si="96"/>
        <v>#N/A</v>
      </c>
      <c r="GY36" s="205" t="e">
        <f t="shared" si="97"/>
        <v>#N/A</v>
      </c>
      <c r="GZ36" s="205" t="e">
        <f t="shared" si="98"/>
        <v>#N/A</v>
      </c>
      <c r="HA36" s="205" t="e">
        <f t="shared" si="99"/>
        <v>#N/A</v>
      </c>
      <c r="HB36" s="205" t="e">
        <f t="shared" si="100"/>
        <v>#N/A</v>
      </c>
      <c r="HC36" s="205" t="e">
        <f t="shared" si="101"/>
        <v>#N/A</v>
      </c>
      <c r="HD36" s="205" t="e">
        <f t="shared" si="102"/>
        <v>#N/A</v>
      </c>
      <c r="HE36" s="205" t="e">
        <f t="shared" si="103"/>
        <v>#N/A</v>
      </c>
      <c r="HF36" s="205" t="e">
        <f t="shared" si="104"/>
        <v>#N/A</v>
      </c>
      <c r="HG36" s="205" t="e">
        <f t="shared" si="105"/>
        <v>#N/A</v>
      </c>
      <c r="HH36" s="205" t="e">
        <f t="shared" si="106"/>
        <v>#N/A</v>
      </c>
      <c r="HI36" s="205" t="e">
        <f t="shared" si="107"/>
        <v>#N/A</v>
      </c>
      <c r="HJ36" s="205" t="e">
        <f t="shared" si="108"/>
        <v>#N/A</v>
      </c>
      <c r="HK36" s="205" t="e">
        <f t="shared" si="109"/>
        <v>#N/A</v>
      </c>
      <c r="HL36" s="205" t="e">
        <f t="shared" si="110"/>
        <v>#N/A</v>
      </c>
      <c r="HM36" s="205" t="e">
        <f t="shared" si="111"/>
        <v>#N/A</v>
      </c>
      <c r="HN36" s="205" t="e">
        <f t="shared" si="112"/>
        <v>#N/A</v>
      </c>
      <c r="HO36" s="205" t="e">
        <f t="shared" si="113"/>
        <v>#N/A</v>
      </c>
      <c r="HP36" s="205" t="e">
        <f t="shared" si="114"/>
        <v>#N/A</v>
      </c>
      <c r="HQ36" s="205" t="e">
        <f t="shared" si="115"/>
        <v>#N/A</v>
      </c>
      <c r="HR36" s="205" t="e">
        <f t="shared" si="116"/>
        <v>#N/A</v>
      </c>
      <c r="HS36" s="205" t="e">
        <f t="shared" si="117"/>
        <v>#N/A</v>
      </c>
      <c r="HT36" s="205" t="e">
        <f t="shared" si="118"/>
        <v>#N/A</v>
      </c>
      <c r="HU36" s="205" t="e">
        <f t="shared" si="119"/>
        <v>#N/A</v>
      </c>
      <c r="HV36" s="205" t="e">
        <f t="shared" si="120"/>
        <v>#N/A</v>
      </c>
      <c r="HW36" s="205" t="e">
        <f t="shared" si="121"/>
        <v>#N/A</v>
      </c>
      <c r="HX36" s="205" t="e">
        <f t="shared" si="122"/>
        <v>#N/A</v>
      </c>
      <c r="HY36" s="205" t="e">
        <f t="shared" si="123"/>
        <v>#N/A</v>
      </c>
      <c r="HZ36" s="205" t="e">
        <f t="shared" si="124"/>
        <v>#N/A</v>
      </c>
      <c r="IA36" s="205" t="e">
        <f t="shared" si="125"/>
        <v>#N/A</v>
      </c>
      <c r="IB36" s="205" t="e">
        <f t="shared" si="126"/>
        <v>#N/A</v>
      </c>
    </row>
    <row r="37" spans="1:236" hidden="1" x14ac:dyDescent="0.25">
      <c r="A37" s="22">
        <v>34</v>
      </c>
      <c r="B37" s="109" t="str">
        <f t="shared" si="10"/>
        <v/>
      </c>
      <c r="C37" s="123"/>
      <c r="D37" s="109" t="str">
        <f t="shared" si="11"/>
        <v/>
      </c>
      <c r="E37" s="118" t="str">
        <f t="shared" si="12"/>
        <v/>
      </c>
      <c r="F37" s="23" t="str">
        <f t="shared" si="13"/>
        <v/>
      </c>
      <c r="G37" s="24" t="str">
        <f t="shared" si="14"/>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15"/>
        <v/>
      </c>
      <c r="K37" s="26"/>
      <c r="L37" s="24" t="str">
        <f>IF(OR(F37="",K37=""),"",MATCH(K37,Confidence!$A$3:$A$12,0))</f>
        <v/>
      </c>
      <c r="M37" s="27" t="str">
        <f t="shared" si="16"/>
        <v/>
      </c>
      <c r="N37" s="27" t="str">
        <f t="shared" si="17"/>
        <v/>
      </c>
      <c r="O37" s="24"/>
      <c r="P37" s="110" t="str">
        <f t="shared" si="18"/>
        <v/>
      </c>
      <c r="Q37" s="110" t="str">
        <f t="shared" si="19"/>
        <v/>
      </c>
      <c r="R37" s="39" t="str">
        <f t="shared" si="20"/>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21"/>
        <v/>
      </c>
      <c r="AI37" s="204" t="str">
        <f t="shared" si="22"/>
        <v/>
      </c>
      <c r="AJ37" s="188" t="str">
        <f t="shared" ref="AJ37:CU37" si="189">IF(ISNONTEXT($AH37),AI37+$AH37,"")</f>
        <v/>
      </c>
      <c r="AK37" s="188" t="str">
        <f t="shared" si="189"/>
        <v/>
      </c>
      <c r="AL37" s="188" t="str">
        <f t="shared" si="189"/>
        <v/>
      </c>
      <c r="AM37" s="188" t="str">
        <f t="shared" si="189"/>
        <v/>
      </c>
      <c r="AN37" s="188" t="str">
        <f t="shared" si="189"/>
        <v/>
      </c>
      <c r="AO37" s="188" t="str">
        <f t="shared" si="189"/>
        <v/>
      </c>
      <c r="AP37" s="188" t="str">
        <f t="shared" si="189"/>
        <v/>
      </c>
      <c r="AQ37" s="188" t="str">
        <f t="shared" si="189"/>
        <v/>
      </c>
      <c r="AR37" s="188" t="str">
        <f t="shared" si="189"/>
        <v/>
      </c>
      <c r="AS37" s="188" t="str">
        <f t="shared" si="189"/>
        <v/>
      </c>
      <c r="AT37" s="188" t="str">
        <f t="shared" si="189"/>
        <v/>
      </c>
      <c r="AU37" s="188" t="str">
        <f t="shared" si="189"/>
        <v/>
      </c>
      <c r="AV37" s="188" t="str">
        <f t="shared" si="189"/>
        <v/>
      </c>
      <c r="AW37" s="188" t="str">
        <f t="shared" si="189"/>
        <v/>
      </c>
      <c r="AX37" s="188" t="str">
        <f t="shared" si="189"/>
        <v/>
      </c>
      <c r="AY37" s="188" t="str">
        <f t="shared" si="189"/>
        <v/>
      </c>
      <c r="AZ37" s="188" t="str">
        <f t="shared" si="189"/>
        <v/>
      </c>
      <c r="BA37" s="188" t="str">
        <f t="shared" si="189"/>
        <v/>
      </c>
      <c r="BB37" s="188" t="str">
        <f t="shared" si="189"/>
        <v/>
      </c>
      <c r="BC37" s="188" t="str">
        <f t="shared" si="189"/>
        <v/>
      </c>
      <c r="BD37" s="188" t="str">
        <f t="shared" si="189"/>
        <v/>
      </c>
      <c r="BE37" s="188" t="str">
        <f t="shared" si="189"/>
        <v/>
      </c>
      <c r="BF37" s="188" t="str">
        <f t="shared" si="189"/>
        <v/>
      </c>
      <c r="BG37" s="188" t="str">
        <f t="shared" si="189"/>
        <v/>
      </c>
      <c r="BH37" s="188" t="str">
        <f t="shared" si="189"/>
        <v/>
      </c>
      <c r="BI37" s="188" t="str">
        <f t="shared" si="189"/>
        <v/>
      </c>
      <c r="BJ37" s="188" t="str">
        <f t="shared" si="189"/>
        <v/>
      </c>
      <c r="BK37" s="188" t="str">
        <f t="shared" si="189"/>
        <v/>
      </c>
      <c r="BL37" s="188" t="str">
        <f t="shared" si="189"/>
        <v/>
      </c>
      <c r="BM37" s="188" t="str">
        <f t="shared" si="189"/>
        <v/>
      </c>
      <c r="BN37" s="188" t="str">
        <f t="shared" si="189"/>
        <v/>
      </c>
      <c r="BO37" s="188" t="str">
        <f t="shared" si="189"/>
        <v/>
      </c>
      <c r="BP37" s="188" t="str">
        <f t="shared" si="189"/>
        <v/>
      </c>
      <c r="BQ37" s="188" t="str">
        <f t="shared" si="189"/>
        <v/>
      </c>
      <c r="BR37" s="188" t="str">
        <f t="shared" si="189"/>
        <v/>
      </c>
      <c r="BS37" s="188" t="str">
        <f t="shared" si="189"/>
        <v/>
      </c>
      <c r="BT37" s="188" t="str">
        <f t="shared" si="189"/>
        <v/>
      </c>
      <c r="BU37" s="188" t="str">
        <f t="shared" si="189"/>
        <v/>
      </c>
      <c r="BV37" s="188" t="str">
        <f t="shared" si="189"/>
        <v/>
      </c>
      <c r="BW37" s="188" t="str">
        <f t="shared" si="189"/>
        <v/>
      </c>
      <c r="BX37" s="188" t="str">
        <f t="shared" si="189"/>
        <v/>
      </c>
      <c r="BY37" s="188" t="str">
        <f t="shared" si="189"/>
        <v/>
      </c>
      <c r="BZ37" s="188" t="str">
        <f t="shared" si="189"/>
        <v/>
      </c>
      <c r="CA37" s="188" t="str">
        <f t="shared" si="189"/>
        <v/>
      </c>
      <c r="CB37" s="188" t="str">
        <f t="shared" si="189"/>
        <v/>
      </c>
      <c r="CC37" s="188" t="str">
        <f t="shared" si="189"/>
        <v/>
      </c>
      <c r="CD37" s="188" t="str">
        <f t="shared" si="189"/>
        <v/>
      </c>
      <c r="CE37" s="188" t="str">
        <f t="shared" si="189"/>
        <v/>
      </c>
      <c r="CF37" s="188" t="str">
        <f t="shared" si="189"/>
        <v/>
      </c>
      <c r="CG37" s="188" t="str">
        <f t="shared" si="189"/>
        <v/>
      </c>
      <c r="CH37" s="188" t="str">
        <f t="shared" si="189"/>
        <v/>
      </c>
      <c r="CI37" s="188" t="str">
        <f t="shared" si="189"/>
        <v/>
      </c>
      <c r="CJ37" s="188" t="str">
        <f t="shared" si="189"/>
        <v/>
      </c>
      <c r="CK37" s="188" t="str">
        <f t="shared" si="189"/>
        <v/>
      </c>
      <c r="CL37" s="188" t="str">
        <f t="shared" si="189"/>
        <v/>
      </c>
      <c r="CM37" s="188" t="str">
        <f t="shared" si="189"/>
        <v/>
      </c>
      <c r="CN37" s="188" t="str">
        <f t="shared" si="189"/>
        <v/>
      </c>
      <c r="CO37" s="188" t="str">
        <f t="shared" si="189"/>
        <v/>
      </c>
      <c r="CP37" s="188" t="str">
        <f t="shared" si="189"/>
        <v/>
      </c>
      <c r="CQ37" s="188" t="str">
        <f t="shared" si="189"/>
        <v/>
      </c>
      <c r="CR37" s="188" t="str">
        <f t="shared" si="189"/>
        <v/>
      </c>
      <c r="CS37" s="188" t="str">
        <f t="shared" si="189"/>
        <v/>
      </c>
      <c r="CT37" s="188" t="str">
        <f t="shared" si="189"/>
        <v/>
      </c>
      <c r="CU37" s="188" t="str">
        <f t="shared" si="189"/>
        <v/>
      </c>
      <c r="CV37" s="188" t="str">
        <f t="shared" ref="CV37:ED37" si="190">IF(ISNONTEXT($AH37),CU37+$AH37,"")</f>
        <v/>
      </c>
      <c r="CW37" s="188" t="str">
        <f t="shared" si="190"/>
        <v/>
      </c>
      <c r="CX37" s="188" t="str">
        <f t="shared" si="190"/>
        <v/>
      </c>
      <c r="CY37" s="188" t="str">
        <f t="shared" si="190"/>
        <v/>
      </c>
      <c r="CZ37" s="188" t="str">
        <f t="shared" si="190"/>
        <v/>
      </c>
      <c r="DA37" s="188" t="str">
        <f t="shared" si="190"/>
        <v/>
      </c>
      <c r="DB37" s="188" t="str">
        <f t="shared" si="190"/>
        <v/>
      </c>
      <c r="DC37" s="188" t="str">
        <f t="shared" si="190"/>
        <v/>
      </c>
      <c r="DD37" s="188" t="str">
        <f t="shared" si="190"/>
        <v/>
      </c>
      <c r="DE37" s="188" t="str">
        <f t="shared" si="190"/>
        <v/>
      </c>
      <c r="DF37" s="188" t="str">
        <f t="shared" si="190"/>
        <v/>
      </c>
      <c r="DG37" s="188" t="str">
        <f t="shared" si="190"/>
        <v/>
      </c>
      <c r="DH37" s="188" t="str">
        <f t="shared" si="190"/>
        <v/>
      </c>
      <c r="DI37" s="188" t="str">
        <f t="shared" si="190"/>
        <v/>
      </c>
      <c r="DJ37" s="188" t="str">
        <f t="shared" si="190"/>
        <v/>
      </c>
      <c r="DK37" s="188" t="str">
        <f t="shared" si="190"/>
        <v/>
      </c>
      <c r="DL37" s="188" t="str">
        <f t="shared" si="190"/>
        <v/>
      </c>
      <c r="DM37" s="188" t="str">
        <f t="shared" si="190"/>
        <v/>
      </c>
      <c r="DN37" s="188" t="str">
        <f t="shared" si="190"/>
        <v/>
      </c>
      <c r="DO37" s="188" t="str">
        <f t="shared" si="190"/>
        <v/>
      </c>
      <c r="DP37" s="188" t="str">
        <f t="shared" si="190"/>
        <v/>
      </c>
      <c r="DQ37" s="188" t="str">
        <f t="shared" si="190"/>
        <v/>
      </c>
      <c r="DR37" s="188" t="str">
        <f t="shared" si="190"/>
        <v/>
      </c>
      <c r="DS37" s="188" t="str">
        <f t="shared" si="190"/>
        <v/>
      </c>
      <c r="DT37" s="188" t="str">
        <f t="shared" si="190"/>
        <v/>
      </c>
      <c r="DU37" s="188" t="str">
        <f t="shared" si="190"/>
        <v/>
      </c>
      <c r="DV37" s="188" t="str">
        <f t="shared" si="190"/>
        <v/>
      </c>
      <c r="DW37" s="188" t="str">
        <f t="shared" si="190"/>
        <v/>
      </c>
      <c r="DX37" s="188" t="str">
        <f t="shared" si="190"/>
        <v/>
      </c>
      <c r="DY37" s="188" t="str">
        <f t="shared" si="190"/>
        <v/>
      </c>
      <c r="DZ37" s="188" t="str">
        <f t="shared" si="190"/>
        <v/>
      </c>
      <c r="EA37" s="188" t="str">
        <f t="shared" si="190"/>
        <v/>
      </c>
      <c r="EB37" s="188" t="str">
        <f t="shared" si="190"/>
        <v/>
      </c>
      <c r="EC37" s="188" t="str">
        <f t="shared" si="190"/>
        <v/>
      </c>
      <c r="ED37" s="188" t="str">
        <f t="shared" si="190"/>
        <v/>
      </c>
      <c r="EE37" s="204" t="str">
        <f t="shared" si="25"/>
        <v/>
      </c>
      <c r="EF37" s="205" t="e">
        <f t="shared" si="26"/>
        <v>#N/A</v>
      </c>
      <c r="EG37" s="205" t="e">
        <f t="shared" si="27"/>
        <v>#N/A</v>
      </c>
      <c r="EH37" s="205" t="e">
        <f t="shared" si="28"/>
        <v>#N/A</v>
      </c>
      <c r="EI37" s="205" t="e">
        <f t="shared" si="29"/>
        <v>#N/A</v>
      </c>
      <c r="EJ37" s="205" t="e">
        <f t="shared" si="30"/>
        <v>#N/A</v>
      </c>
      <c r="EK37" s="205" t="e">
        <f t="shared" si="31"/>
        <v>#N/A</v>
      </c>
      <c r="EL37" s="205" t="e">
        <f t="shared" si="32"/>
        <v>#N/A</v>
      </c>
      <c r="EM37" s="205" t="e">
        <f t="shared" si="33"/>
        <v>#N/A</v>
      </c>
      <c r="EN37" s="205" t="e">
        <f t="shared" si="34"/>
        <v>#N/A</v>
      </c>
      <c r="EO37" s="205" t="e">
        <f t="shared" si="35"/>
        <v>#N/A</v>
      </c>
      <c r="EP37" s="205" t="e">
        <f t="shared" si="36"/>
        <v>#N/A</v>
      </c>
      <c r="EQ37" s="205" t="e">
        <f t="shared" si="37"/>
        <v>#N/A</v>
      </c>
      <c r="ER37" s="205" t="e">
        <f t="shared" si="38"/>
        <v>#N/A</v>
      </c>
      <c r="ES37" s="205" t="e">
        <f t="shared" si="39"/>
        <v>#N/A</v>
      </c>
      <c r="ET37" s="205" t="e">
        <f t="shared" si="40"/>
        <v>#N/A</v>
      </c>
      <c r="EU37" s="205" t="e">
        <f t="shared" si="41"/>
        <v>#N/A</v>
      </c>
      <c r="EV37" s="205" t="e">
        <f t="shared" si="42"/>
        <v>#N/A</v>
      </c>
      <c r="EW37" s="205" t="e">
        <f t="shared" si="43"/>
        <v>#N/A</v>
      </c>
      <c r="EX37" s="205" t="e">
        <f t="shared" si="44"/>
        <v>#N/A</v>
      </c>
      <c r="EY37" s="205" t="e">
        <f t="shared" si="45"/>
        <v>#N/A</v>
      </c>
      <c r="EZ37" s="205" t="e">
        <f t="shared" si="46"/>
        <v>#N/A</v>
      </c>
      <c r="FA37" s="205" t="e">
        <f t="shared" si="47"/>
        <v>#N/A</v>
      </c>
      <c r="FB37" s="205" t="e">
        <f t="shared" si="48"/>
        <v>#N/A</v>
      </c>
      <c r="FC37" s="205" t="e">
        <f t="shared" si="49"/>
        <v>#N/A</v>
      </c>
      <c r="FD37" s="205" t="e">
        <f t="shared" si="50"/>
        <v>#N/A</v>
      </c>
      <c r="FE37" s="205" t="e">
        <f t="shared" si="51"/>
        <v>#N/A</v>
      </c>
      <c r="FF37" s="205" t="e">
        <f t="shared" si="52"/>
        <v>#N/A</v>
      </c>
      <c r="FG37" s="205" t="e">
        <f t="shared" si="53"/>
        <v>#N/A</v>
      </c>
      <c r="FH37" s="205" t="e">
        <f t="shared" si="54"/>
        <v>#N/A</v>
      </c>
      <c r="FI37" s="205" t="e">
        <f t="shared" si="55"/>
        <v>#N/A</v>
      </c>
      <c r="FJ37" s="205" t="e">
        <f t="shared" si="56"/>
        <v>#N/A</v>
      </c>
      <c r="FK37" s="205" t="e">
        <f t="shared" si="57"/>
        <v>#N/A</v>
      </c>
      <c r="FL37" s="205" t="e">
        <f t="shared" si="58"/>
        <v>#N/A</v>
      </c>
      <c r="FM37" s="205" t="e">
        <f t="shared" si="59"/>
        <v>#N/A</v>
      </c>
      <c r="FN37" s="205" t="e">
        <f t="shared" si="60"/>
        <v>#N/A</v>
      </c>
      <c r="FO37" s="205" t="e">
        <f t="shared" si="61"/>
        <v>#N/A</v>
      </c>
      <c r="FP37" s="205" t="e">
        <f t="shared" si="62"/>
        <v>#N/A</v>
      </c>
      <c r="FQ37" s="205" t="e">
        <f t="shared" si="63"/>
        <v>#N/A</v>
      </c>
      <c r="FR37" s="205" t="e">
        <f t="shared" si="64"/>
        <v>#N/A</v>
      </c>
      <c r="FS37" s="205" t="e">
        <f t="shared" si="65"/>
        <v>#N/A</v>
      </c>
      <c r="FT37" s="205" t="e">
        <f t="shared" si="66"/>
        <v>#N/A</v>
      </c>
      <c r="FU37" s="205" t="e">
        <f t="shared" si="67"/>
        <v>#N/A</v>
      </c>
      <c r="FV37" s="205" t="e">
        <f t="shared" si="68"/>
        <v>#N/A</v>
      </c>
      <c r="FW37" s="205" t="e">
        <f t="shared" si="69"/>
        <v>#N/A</v>
      </c>
      <c r="FX37" s="205" t="e">
        <f t="shared" si="70"/>
        <v>#N/A</v>
      </c>
      <c r="FY37" s="205" t="e">
        <f t="shared" si="71"/>
        <v>#N/A</v>
      </c>
      <c r="FZ37" s="205" t="e">
        <f t="shared" si="72"/>
        <v>#N/A</v>
      </c>
      <c r="GA37" s="205" t="e">
        <f t="shared" si="73"/>
        <v>#N/A</v>
      </c>
      <c r="GB37" s="205" t="e">
        <f t="shared" si="74"/>
        <v>#N/A</v>
      </c>
      <c r="GC37" s="205" t="e">
        <f t="shared" si="75"/>
        <v>#N/A</v>
      </c>
      <c r="GD37" s="205" t="e">
        <f t="shared" si="76"/>
        <v>#N/A</v>
      </c>
      <c r="GE37" s="205" t="e">
        <f t="shared" si="77"/>
        <v>#N/A</v>
      </c>
      <c r="GF37" s="205" t="e">
        <f t="shared" si="78"/>
        <v>#N/A</v>
      </c>
      <c r="GG37" s="205" t="e">
        <f t="shared" si="79"/>
        <v>#N/A</v>
      </c>
      <c r="GH37" s="205" t="e">
        <f t="shared" si="80"/>
        <v>#N/A</v>
      </c>
      <c r="GI37" s="205" t="e">
        <f t="shared" si="81"/>
        <v>#N/A</v>
      </c>
      <c r="GJ37" s="205" t="e">
        <f t="shared" si="82"/>
        <v>#N/A</v>
      </c>
      <c r="GK37" s="205" t="e">
        <f t="shared" si="83"/>
        <v>#N/A</v>
      </c>
      <c r="GL37" s="205" t="e">
        <f t="shared" si="84"/>
        <v>#N/A</v>
      </c>
      <c r="GM37" s="205" t="e">
        <f t="shared" si="85"/>
        <v>#N/A</v>
      </c>
      <c r="GN37" s="205" t="e">
        <f t="shared" si="86"/>
        <v>#N/A</v>
      </c>
      <c r="GO37" s="205" t="e">
        <f t="shared" si="87"/>
        <v>#N/A</v>
      </c>
      <c r="GP37" s="205" t="e">
        <f t="shared" si="88"/>
        <v>#N/A</v>
      </c>
      <c r="GQ37" s="205" t="e">
        <f t="shared" si="89"/>
        <v>#N/A</v>
      </c>
      <c r="GR37" s="205" t="e">
        <f t="shared" si="90"/>
        <v>#N/A</v>
      </c>
      <c r="GS37" s="205" t="e">
        <f t="shared" si="91"/>
        <v>#N/A</v>
      </c>
      <c r="GT37" s="205" t="e">
        <f t="shared" si="92"/>
        <v>#N/A</v>
      </c>
      <c r="GU37" s="205" t="e">
        <f t="shared" si="93"/>
        <v>#N/A</v>
      </c>
      <c r="GV37" s="205" t="e">
        <f t="shared" si="94"/>
        <v>#N/A</v>
      </c>
      <c r="GW37" s="205" t="e">
        <f t="shared" si="95"/>
        <v>#N/A</v>
      </c>
      <c r="GX37" s="205" t="e">
        <f t="shared" si="96"/>
        <v>#N/A</v>
      </c>
      <c r="GY37" s="205" t="e">
        <f t="shared" si="97"/>
        <v>#N/A</v>
      </c>
      <c r="GZ37" s="205" t="e">
        <f t="shared" si="98"/>
        <v>#N/A</v>
      </c>
      <c r="HA37" s="205" t="e">
        <f t="shared" si="99"/>
        <v>#N/A</v>
      </c>
      <c r="HB37" s="205" t="e">
        <f t="shared" si="100"/>
        <v>#N/A</v>
      </c>
      <c r="HC37" s="205" t="e">
        <f t="shared" si="101"/>
        <v>#N/A</v>
      </c>
      <c r="HD37" s="205" t="e">
        <f t="shared" si="102"/>
        <v>#N/A</v>
      </c>
      <c r="HE37" s="205" t="e">
        <f t="shared" si="103"/>
        <v>#N/A</v>
      </c>
      <c r="HF37" s="205" t="e">
        <f t="shared" si="104"/>
        <v>#N/A</v>
      </c>
      <c r="HG37" s="205" t="e">
        <f t="shared" si="105"/>
        <v>#N/A</v>
      </c>
      <c r="HH37" s="205" t="e">
        <f t="shared" si="106"/>
        <v>#N/A</v>
      </c>
      <c r="HI37" s="205" t="e">
        <f t="shared" si="107"/>
        <v>#N/A</v>
      </c>
      <c r="HJ37" s="205" t="e">
        <f t="shared" si="108"/>
        <v>#N/A</v>
      </c>
      <c r="HK37" s="205" t="e">
        <f t="shared" si="109"/>
        <v>#N/A</v>
      </c>
      <c r="HL37" s="205" t="e">
        <f t="shared" si="110"/>
        <v>#N/A</v>
      </c>
      <c r="HM37" s="205" t="e">
        <f t="shared" si="111"/>
        <v>#N/A</v>
      </c>
      <c r="HN37" s="205" t="e">
        <f t="shared" si="112"/>
        <v>#N/A</v>
      </c>
      <c r="HO37" s="205" t="e">
        <f t="shared" si="113"/>
        <v>#N/A</v>
      </c>
      <c r="HP37" s="205" t="e">
        <f t="shared" si="114"/>
        <v>#N/A</v>
      </c>
      <c r="HQ37" s="205" t="e">
        <f t="shared" si="115"/>
        <v>#N/A</v>
      </c>
      <c r="HR37" s="205" t="e">
        <f t="shared" si="116"/>
        <v>#N/A</v>
      </c>
      <c r="HS37" s="205" t="e">
        <f t="shared" si="117"/>
        <v>#N/A</v>
      </c>
      <c r="HT37" s="205" t="e">
        <f t="shared" si="118"/>
        <v>#N/A</v>
      </c>
      <c r="HU37" s="205" t="e">
        <f t="shared" si="119"/>
        <v>#N/A</v>
      </c>
      <c r="HV37" s="205" t="e">
        <f t="shared" si="120"/>
        <v>#N/A</v>
      </c>
      <c r="HW37" s="205" t="e">
        <f t="shared" si="121"/>
        <v>#N/A</v>
      </c>
      <c r="HX37" s="205" t="e">
        <f t="shared" si="122"/>
        <v>#N/A</v>
      </c>
      <c r="HY37" s="205" t="e">
        <f t="shared" si="123"/>
        <v>#N/A</v>
      </c>
      <c r="HZ37" s="205" t="e">
        <f t="shared" si="124"/>
        <v>#N/A</v>
      </c>
      <c r="IA37" s="205" t="e">
        <f t="shared" si="125"/>
        <v>#N/A</v>
      </c>
      <c r="IB37" s="205" t="e">
        <f t="shared" si="126"/>
        <v>#N/A</v>
      </c>
    </row>
    <row r="38" spans="1:236" hidden="1" x14ac:dyDescent="0.25">
      <c r="A38" s="22">
        <v>35</v>
      </c>
      <c r="B38" s="109" t="str">
        <f t="shared" si="10"/>
        <v/>
      </c>
      <c r="C38" s="123"/>
      <c r="D38" s="109" t="str">
        <f t="shared" si="11"/>
        <v/>
      </c>
      <c r="E38" s="118" t="str">
        <f t="shared" si="12"/>
        <v/>
      </c>
      <c r="F38" s="23" t="str">
        <f t="shared" si="13"/>
        <v/>
      </c>
      <c r="G38" s="24" t="str">
        <f t="shared" si="14"/>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15"/>
        <v/>
      </c>
      <c r="K38" s="26"/>
      <c r="L38" s="24" t="str">
        <f>IF(OR(F38="",K38=""),"",MATCH(K38,Confidence!$A$3:$A$12,0))</f>
        <v/>
      </c>
      <c r="M38" s="27" t="str">
        <f t="shared" si="16"/>
        <v/>
      </c>
      <c r="N38" s="27" t="str">
        <f t="shared" si="17"/>
        <v/>
      </c>
      <c r="O38" s="24"/>
      <c r="P38" s="110" t="str">
        <f t="shared" si="18"/>
        <v/>
      </c>
      <c r="Q38" s="110" t="str">
        <f t="shared" si="19"/>
        <v/>
      </c>
      <c r="R38" s="39" t="str">
        <f t="shared" si="20"/>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21"/>
        <v/>
      </c>
      <c r="AI38" s="204" t="str">
        <f t="shared" si="22"/>
        <v/>
      </c>
      <c r="AJ38" s="188" t="str">
        <f t="shared" ref="AJ38:CU38" si="191">IF(ISNONTEXT($AH38),AI38+$AH38,"")</f>
        <v/>
      </c>
      <c r="AK38" s="188" t="str">
        <f t="shared" si="191"/>
        <v/>
      </c>
      <c r="AL38" s="188" t="str">
        <f t="shared" si="191"/>
        <v/>
      </c>
      <c r="AM38" s="188" t="str">
        <f t="shared" si="191"/>
        <v/>
      </c>
      <c r="AN38" s="188" t="str">
        <f t="shared" si="191"/>
        <v/>
      </c>
      <c r="AO38" s="188" t="str">
        <f t="shared" si="191"/>
        <v/>
      </c>
      <c r="AP38" s="188" t="str">
        <f t="shared" si="191"/>
        <v/>
      </c>
      <c r="AQ38" s="188" t="str">
        <f t="shared" si="191"/>
        <v/>
      </c>
      <c r="AR38" s="188" t="str">
        <f t="shared" si="191"/>
        <v/>
      </c>
      <c r="AS38" s="188" t="str">
        <f t="shared" si="191"/>
        <v/>
      </c>
      <c r="AT38" s="188" t="str">
        <f t="shared" si="191"/>
        <v/>
      </c>
      <c r="AU38" s="188" t="str">
        <f t="shared" si="191"/>
        <v/>
      </c>
      <c r="AV38" s="188" t="str">
        <f t="shared" si="191"/>
        <v/>
      </c>
      <c r="AW38" s="188" t="str">
        <f t="shared" si="191"/>
        <v/>
      </c>
      <c r="AX38" s="188" t="str">
        <f t="shared" si="191"/>
        <v/>
      </c>
      <c r="AY38" s="188" t="str">
        <f t="shared" si="191"/>
        <v/>
      </c>
      <c r="AZ38" s="188" t="str">
        <f t="shared" si="191"/>
        <v/>
      </c>
      <c r="BA38" s="188" t="str">
        <f t="shared" si="191"/>
        <v/>
      </c>
      <c r="BB38" s="188" t="str">
        <f t="shared" si="191"/>
        <v/>
      </c>
      <c r="BC38" s="188" t="str">
        <f t="shared" si="191"/>
        <v/>
      </c>
      <c r="BD38" s="188" t="str">
        <f t="shared" si="191"/>
        <v/>
      </c>
      <c r="BE38" s="188" t="str">
        <f t="shared" si="191"/>
        <v/>
      </c>
      <c r="BF38" s="188" t="str">
        <f t="shared" si="191"/>
        <v/>
      </c>
      <c r="BG38" s="188" t="str">
        <f t="shared" si="191"/>
        <v/>
      </c>
      <c r="BH38" s="188" t="str">
        <f t="shared" si="191"/>
        <v/>
      </c>
      <c r="BI38" s="188" t="str">
        <f t="shared" si="191"/>
        <v/>
      </c>
      <c r="BJ38" s="188" t="str">
        <f t="shared" si="191"/>
        <v/>
      </c>
      <c r="BK38" s="188" t="str">
        <f t="shared" si="191"/>
        <v/>
      </c>
      <c r="BL38" s="188" t="str">
        <f t="shared" si="191"/>
        <v/>
      </c>
      <c r="BM38" s="188" t="str">
        <f t="shared" si="191"/>
        <v/>
      </c>
      <c r="BN38" s="188" t="str">
        <f t="shared" si="191"/>
        <v/>
      </c>
      <c r="BO38" s="188" t="str">
        <f t="shared" si="191"/>
        <v/>
      </c>
      <c r="BP38" s="188" t="str">
        <f t="shared" si="191"/>
        <v/>
      </c>
      <c r="BQ38" s="188" t="str">
        <f t="shared" si="191"/>
        <v/>
      </c>
      <c r="BR38" s="188" t="str">
        <f t="shared" si="191"/>
        <v/>
      </c>
      <c r="BS38" s="188" t="str">
        <f t="shared" si="191"/>
        <v/>
      </c>
      <c r="BT38" s="188" t="str">
        <f t="shared" si="191"/>
        <v/>
      </c>
      <c r="BU38" s="188" t="str">
        <f t="shared" si="191"/>
        <v/>
      </c>
      <c r="BV38" s="188" t="str">
        <f t="shared" si="191"/>
        <v/>
      </c>
      <c r="BW38" s="188" t="str">
        <f t="shared" si="191"/>
        <v/>
      </c>
      <c r="BX38" s="188" t="str">
        <f t="shared" si="191"/>
        <v/>
      </c>
      <c r="BY38" s="188" t="str">
        <f t="shared" si="191"/>
        <v/>
      </c>
      <c r="BZ38" s="188" t="str">
        <f t="shared" si="191"/>
        <v/>
      </c>
      <c r="CA38" s="188" t="str">
        <f t="shared" si="191"/>
        <v/>
      </c>
      <c r="CB38" s="188" t="str">
        <f t="shared" si="191"/>
        <v/>
      </c>
      <c r="CC38" s="188" t="str">
        <f t="shared" si="191"/>
        <v/>
      </c>
      <c r="CD38" s="188" t="str">
        <f t="shared" si="191"/>
        <v/>
      </c>
      <c r="CE38" s="188" t="str">
        <f t="shared" si="191"/>
        <v/>
      </c>
      <c r="CF38" s="188" t="str">
        <f t="shared" si="191"/>
        <v/>
      </c>
      <c r="CG38" s="188" t="str">
        <f t="shared" si="191"/>
        <v/>
      </c>
      <c r="CH38" s="188" t="str">
        <f t="shared" si="191"/>
        <v/>
      </c>
      <c r="CI38" s="188" t="str">
        <f t="shared" si="191"/>
        <v/>
      </c>
      <c r="CJ38" s="188" t="str">
        <f t="shared" si="191"/>
        <v/>
      </c>
      <c r="CK38" s="188" t="str">
        <f t="shared" si="191"/>
        <v/>
      </c>
      <c r="CL38" s="188" t="str">
        <f t="shared" si="191"/>
        <v/>
      </c>
      <c r="CM38" s="188" t="str">
        <f t="shared" si="191"/>
        <v/>
      </c>
      <c r="CN38" s="188" t="str">
        <f t="shared" si="191"/>
        <v/>
      </c>
      <c r="CO38" s="188" t="str">
        <f t="shared" si="191"/>
        <v/>
      </c>
      <c r="CP38" s="188" t="str">
        <f t="shared" si="191"/>
        <v/>
      </c>
      <c r="CQ38" s="188" t="str">
        <f t="shared" si="191"/>
        <v/>
      </c>
      <c r="CR38" s="188" t="str">
        <f t="shared" si="191"/>
        <v/>
      </c>
      <c r="CS38" s="188" t="str">
        <f t="shared" si="191"/>
        <v/>
      </c>
      <c r="CT38" s="188" t="str">
        <f t="shared" si="191"/>
        <v/>
      </c>
      <c r="CU38" s="188" t="str">
        <f t="shared" si="191"/>
        <v/>
      </c>
      <c r="CV38" s="188" t="str">
        <f t="shared" ref="CV38:ED38" si="192">IF(ISNONTEXT($AH38),CU38+$AH38,"")</f>
        <v/>
      </c>
      <c r="CW38" s="188" t="str">
        <f t="shared" si="192"/>
        <v/>
      </c>
      <c r="CX38" s="188" t="str">
        <f t="shared" si="192"/>
        <v/>
      </c>
      <c r="CY38" s="188" t="str">
        <f t="shared" si="192"/>
        <v/>
      </c>
      <c r="CZ38" s="188" t="str">
        <f t="shared" si="192"/>
        <v/>
      </c>
      <c r="DA38" s="188" t="str">
        <f t="shared" si="192"/>
        <v/>
      </c>
      <c r="DB38" s="188" t="str">
        <f t="shared" si="192"/>
        <v/>
      </c>
      <c r="DC38" s="188" t="str">
        <f t="shared" si="192"/>
        <v/>
      </c>
      <c r="DD38" s="188" t="str">
        <f t="shared" si="192"/>
        <v/>
      </c>
      <c r="DE38" s="188" t="str">
        <f t="shared" si="192"/>
        <v/>
      </c>
      <c r="DF38" s="188" t="str">
        <f t="shared" si="192"/>
        <v/>
      </c>
      <c r="DG38" s="188" t="str">
        <f t="shared" si="192"/>
        <v/>
      </c>
      <c r="DH38" s="188" t="str">
        <f t="shared" si="192"/>
        <v/>
      </c>
      <c r="DI38" s="188" t="str">
        <f t="shared" si="192"/>
        <v/>
      </c>
      <c r="DJ38" s="188" t="str">
        <f t="shared" si="192"/>
        <v/>
      </c>
      <c r="DK38" s="188" t="str">
        <f t="shared" si="192"/>
        <v/>
      </c>
      <c r="DL38" s="188" t="str">
        <f t="shared" si="192"/>
        <v/>
      </c>
      <c r="DM38" s="188" t="str">
        <f t="shared" si="192"/>
        <v/>
      </c>
      <c r="DN38" s="188" t="str">
        <f t="shared" si="192"/>
        <v/>
      </c>
      <c r="DO38" s="188" t="str">
        <f t="shared" si="192"/>
        <v/>
      </c>
      <c r="DP38" s="188" t="str">
        <f t="shared" si="192"/>
        <v/>
      </c>
      <c r="DQ38" s="188" t="str">
        <f t="shared" si="192"/>
        <v/>
      </c>
      <c r="DR38" s="188" t="str">
        <f t="shared" si="192"/>
        <v/>
      </c>
      <c r="DS38" s="188" t="str">
        <f t="shared" si="192"/>
        <v/>
      </c>
      <c r="DT38" s="188" t="str">
        <f t="shared" si="192"/>
        <v/>
      </c>
      <c r="DU38" s="188" t="str">
        <f t="shared" si="192"/>
        <v/>
      </c>
      <c r="DV38" s="188" t="str">
        <f t="shared" si="192"/>
        <v/>
      </c>
      <c r="DW38" s="188" t="str">
        <f t="shared" si="192"/>
        <v/>
      </c>
      <c r="DX38" s="188" t="str">
        <f t="shared" si="192"/>
        <v/>
      </c>
      <c r="DY38" s="188" t="str">
        <f t="shared" si="192"/>
        <v/>
      </c>
      <c r="DZ38" s="188" t="str">
        <f t="shared" si="192"/>
        <v/>
      </c>
      <c r="EA38" s="188" t="str">
        <f t="shared" si="192"/>
        <v/>
      </c>
      <c r="EB38" s="188" t="str">
        <f t="shared" si="192"/>
        <v/>
      </c>
      <c r="EC38" s="188" t="str">
        <f t="shared" si="192"/>
        <v/>
      </c>
      <c r="ED38" s="188" t="str">
        <f t="shared" si="192"/>
        <v/>
      </c>
      <c r="EE38" s="204" t="str">
        <f t="shared" si="25"/>
        <v/>
      </c>
      <c r="EF38" s="205" t="e">
        <f t="shared" si="26"/>
        <v>#N/A</v>
      </c>
      <c r="EG38" s="205" t="e">
        <f t="shared" si="27"/>
        <v>#N/A</v>
      </c>
      <c r="EH38" s="205" t="e">
        <f t="shared" si="28"/>
        <v>#N/A</v>
      </c>
      <c r="EI38" s="205" t="e">
        <f t="shared" si="29"/>
        <v>#N/A</v>
      </c>
      <c r="EJ38" s="205" t="e">
        <f t="shared" si="30"/>
        <v>#N/A</v>
      </c>
      <c r="EK38" s="205" t="e">
        <f t="shared" si="31"/>
        <v>#N/A</v>
      </c>
      <c r="EL38" s="205" t="e">
        <f t="shared" si="32"/>
        <v>#N/A</v>
      </c>
      <c r="EM38" s="205" t="e">
        <f t="shared" si="33"/>
        <v>#N/A</v>
      </c>
      <c r="EN38" s="205" t="e">
        <f t="shared" si="34"/>
        <v>#N/A</v>
      </c>
      <c r="EO38" s="205" t="e">
        <f t="shared" si="35"/>
        <v>#N/A</v>
      </c>
      <c r="EP38" s="205" t="e">
        <f t="shared" si="36"/>
        <v>#N/A</v>
      </c>
      <c r="EQ38" s="205" t="e">
        <f t="shared" si="37"/>
        <v>#N/A</v>
      </c>
      <c r="ER38" s="205" t="e">
        <f t="shared" si="38"/>
        <v>#N/A</v>
      </c>
      <c r="ES38" s="205" t="e">
        <f t="shared" si="39"/>
        <v>#N/A</v>
      </c>
      <c r="ET38" s="205" t="e">
        <f t="shared" si="40"/>
        <v>#N/A</v>
      </c>
      <c r="EU38" s="205" t="e">
        <f t="shared" si="41"/>
        <v>#N/A</v>
      </c>
      <c r="EV38" s="205" t="e">
        <f t="shared" si="42"/>
        <v>#N/A</v>
      </c>
      <c r="EW38" s="205" t="e">
        <f t="shared" si="43"/>
        <v>#N/A</v>
      </c>
      <c r="EX38" s="205" t="e">
        <f t="shared" si="44"/>
        <v>#N/A</v>
      </c>
      <c r="EY38" s="205" t="e">
        <f t="shared" si="45"/>
        <v>#N/A</v>
      </c>
      <c r="EZ38" s="205" t="e">
        <f t="shared" si="46"/>
        <v>#N/A</v>
      </c>
      <c r="FA38" s="205" t="e">
        <f t="shared" si="47"/>
        <v>#N/A</v>
      </c>
      <c r="FB38" s="205" t="e">
        <f t="shared" si="48"/>
        <v>#N/A</v>
      </c>
      <c r="FC38" s="205" t="e">
        <f t="shared" si="49"/>
        <v>#N/A</v>
      </c>
      <c r="FD38" s="205" t="e">
        <f t="shared" si="50"/>
        <v>#N/A</v>
      </c>
      <c r="FE38" s="205" t="e">
        <f t="shared" si="51"/>
        <v>#N/A</v>
      </c>
      <c r="FF38" s="205" t="e">
        <f t="shared" si="52"/>
        <v>#N/A</v>
      </c>
      <c r="FG38" s="205" t="e">
        <f t="shared" si="53"/>
        <v>#N/A</v>
      </c>
      <c r="FH38" s="205" t="e">
        <f t="shared" si="54"/>
        <v>#N/A</v>
      </c>
      <c r="FI38" s="205" t="e">
        <f t="shared" si="55"/>
        <v>#N/A</v>
      </c>
      <c r="FJ38" s="205" t="e">
        <f t="shared" si="56"/>
        <v>#N/A</v>
      </c>
      <c r="FK38" s="205" t="e">
        <f t="shared" si="57"/>
        <v>#N/A</v>
      </c>
      <c r="FL38" s="205" t="e">
        <f t="shared" si="58"/>
        <v>#N/A</v>
      </c>
      <c r="FM38" s="205" t="e">
        <f t="shared" si="59"/>
        <v>#N/A</v>
      </c>
      <c r="FN38" s="205" t="e">
        <f t="shared" si="60"/>
        <v>#N/A</v>
      </c>
      <c r="FO38" s="205" t="e">
        <f t="shared" si="61"/>
        <v>#N/A</v>
      </c>
      <c r="FP38" s="205" t="e">
        <f t="shared" si="62"/>
        <v>#N/A</v>
      </c>
      <c r="FQ38" s="205" t="e">
        <f t="shared" si="63"/>
        <v>#N/A</v>
      </c>
      <c r="FR38" s="205" t="e">
        <f t="shared" si="64"/>
        <v>#N/A</v>
      </c>
      <c r="FS38" s="205" t="e">
        <f t="shared" si="65"/>
        <v>#N/A</v>
      </c>
      <c r="FT38" s="205" t="e">
        <f t="shared" si="66"/>
        <v>#N/A</v>
      </c>
      <c r="FU38" s="205" t="e">
        <f t="shared" si="67"/>
        <v>#N/A</v>
      </c>
      <c r="FV38" s="205" t="e">
        <f t="shared" si="68"/>
        <v>#N/A</v>
      </c>
      <c r="FW38" s="205" t="e">
        <f t="shared" si="69"/>
        <v>#N/A</v>
      </c>
      <c r="FX38" s="205" t="e">
        <f t="shared" si="70"/>
        <v>#N/A</v>
      </c>
      <c r="FY38" s="205" t="e">
        <f t="shared" si="71"/>
        <v>#N/A</v>
      </c>
      <c r="FZ38" s="205" t="e">
        <f t="shared" si="72"/>
        <v>#N/A</v>
      </c>
      <c r="GA38" s="205" t="e">
        <f t="shared" si="73"/>
        <v>#N/A</v>
      </c>
      <c r="GB38" s="205" t="e">
        <f t="shared" si="74"/>
        <v>#N/A</v>
      </c>
      <c r="GC38" s="205" t="e">
        <f t="shared" si="75"/>
        <v>#N/A</v>
      </c>
      <c r="GD38" s="205" t="e">
        <f t="shared" si="76"/>
        <v>#N/A</v>
      </c>
      <c r="GE38" s="205" t="e">
        <f t="shared" si="77"/>
        <v>#N/A</v>
      </c>
      <c r="GF38" s="205" t="e">
        <f t="shared" si="78"/>
        <v>#N/A</v>
      </c>
      <c r="GG38" s="205" t="e">
        <f t="shared" si="79"/>
        <v>#N/A</v>
      </c>
      <c r="GH38" s="205" t="e">
        <f t="shared" si="80"/>
        <v>#N/A</v>
      </c>
      <c r="GI38" s="205" t="e">
        <f t="shared" si="81"/>
        <v>#N/A</v>
      </c>
      <c r="GJ38" s="205" t="e">
        <f t="shared" si="82"/>
        <v>#N/A</v>
      </c>
      <c r="GK38" s="205" t="e">
        <f t="shared" si="83"/>
        <v>#N/A</v>
      </c>
      <c r="GL38" s="205" t="e">
        <f t="shared" si="84"/>
        <v>#N/A</v>
      </c>
      <c r="GM38" s="205" t="e">
        <f t="shared" si="85"/>
        <v>#N/A</v>
      </c>
      <c r="GN38" s="205" t="e">
        <f t="shared" si="86"/>
        <v>#N/A</v>
      </c>
      <c r="GO38" s="205" t="e">
        <f t="shared" si="87"/>
        <v>#N/A</v>
      </c>
      <c r="GP38" s="205" t="e">
        <f t="shared" si="88"/>
        <v>#N/A</v>
      </c>
      <c r="GQ38" s="205" t="e">
        <f t="shared" si="89"/>
        <v>#N/A</v>
      </c>
      <c r="GR38" s="205" t="e">
        <f t="shared" si="90"/>
        <v>#N/A</v>
      </c>
      <c r="GS38" s="205" t="e">
        <f t="shared" si="91"/>
        <v>#N/A</v>
      </c>
      <c r="GT38" s="205" t="e">
        <f t="shared" si="92"/>
        <v>#N/A</v>
      </c>
      <c r="GU38" s="205" t="e">
        <f t="shared" si="93"/>
        <v>#N/A</v>
      </c>
      <c r="GV38" s="205" t="e">
        <f t="shared" si="94"/>
        <v>#N/A</v>
      </c>
      <c r="GW38" s="205" t="e">
        <f t="shared" si="95"/>
        <v>#N/A</v>
      </c>
      <c r="GX38" s="205" t="e">
        <f t="shared" si="96"/>
        <v>#N/A</v>
      </c>
      <c r="GY38" s="205" t="e">
        <f t="shared" si="97"/>
        <v>#N/A</v>
      </c>
      <c r="GZ38" s="205" t="e">
        <f t="shared" si="98"/>
        <v>#N/A</v>
      </c>
      <c r="HA38" s="205" t="e">
        <f t="shared" si="99"/>
        <v>#N/A</v>
      </c>
      <c r="HB38" s="205" t="e">
        <f t="shared" si="100"/>
        <v>#N/A</v>
      </c>
      <c r="HC38" s="205" t="e">
        <f t="shared" si="101"/>
        <v>#N/A</v>
      </c>
      <c r="HD38" s="205" t="e">
        <f t="shared" si="102"/>
        <v>#N/A</v>
      </c>
      <c r="HE38" s="205" t="e">
        <f t="shared" si="103"/>
        <v>#N/A</v>
      </c>
      <c r="HF38" s="205" t="e">
        <f t="shared" si="104"/>
        <v>#N/A</v>
      </c>
      <c r="HG38" s="205" t="e">
        <f t="shared" si="105"/>
        <v>#N/A</v>
      </c>
      <c r="HH38" s="205" t="e">
        <f t="shared" si="106"/>
        <v>#N/A</v>
      </c>
      <c r="HI38" s="205" t="e">
        <f t="shared" si="107"/>
        <v>#N/A</v>
      </c>
      <c r="HJ38" s="205" t="e">
        <f t="shared" si="108"/>
        <v>#N/A</v>
      </c>
      <c r="HK38" s="205" t="e">
        <f t="shared" si="109"/>
        <v>#N/A</v>
      </c>
      <c r="HL38" s="205" t="e">
        <f t="shared" si="110"/>
        <v>#N/A</v>
      </c>
      <c r="HM38" s="205" t="e">
        <f t="shared" si="111"/>
        <v>#N/A</v>
      </c>
      <c r="HN38" s="205" t="e">
        <f t="shared" si="112"/>
        <v>#N/A</v>
      </c>
      <c r="HO38" s="205" t="e">
        <f t="shared" si="113"/>
        <v>#N/A</v>
      </c>
      <c r="HP38" s="205" t="e">
        <f t="shared" si="114"/>
        <v>#N/A</v>
      </c>
      <c r="HQ38" s="205" t="e">
        <f t="shared" si="115"/>
        <v>#N/A</v>
      </c>
      <c r="HR38" s="205" t="e">
        <f t="shared" si="116"/>
        <v>#N/A</v>
      </c>
      <c r="HS38" s="205" t="e">
        <f t="shared" si="117"/>
        <v>#N/A</v>
      </c>
      <c r="HT38" s="205" t="e">
        <f t="shared" si="118"/>
        <v>#N/A</v>
      </c>
      <c r="HU38" s="205" t="e">
        <f t="shared" si="119"/>
        <v>#N/A</v>
      </c>
      <c r="HV38" s="205" t="e">
        <f t="shared" si="120"/>
        <v>#N/A</v>
      </c>
      <c r="HW38" s="205" t="e">
        <f t="shared" si="121"/>
        <v>#N/A</v>
      </c>
      <c r="HX38" s="205" t="e">
        <f t="shared" si="122"/>
        <v>#N/A</v>
      </c>
      <c r="HY38" s="205" t="e">
        <f t="shared" si="123"/>
        <v>#N/A</v>
      </c>
      <c r="HZ38" s="205" t="e">
        <f t="shared" si="124"/>
        <v>#N/A</v>
      </c>
      <c r="IA38" s="205" t="e">
        <f t="shared" si="125"/>
        <v>#N/A</v>
      </c>
      <c r="IB38" s="205" t="e">
        <f t="shared" si="126"/>
        <v>#N/A</v>
      </c>
    </row>
    <row r="39" spans="1:236" hidden="1" x14ac:dyDescent="0.25">
      <c r="A39" s="22">
        <v>36</v>
      </c>
      <c r="B39" s="109" t="str">
        <f t="shared" si="10"/>
        <v/>
      </c>
      <c r="C39" s="123"/>
      <c r="D39" s="109" t="str">
        <f t="shared" si="11"/>
        <v/>
      </c>
      <c r="E39" s="118" t="str">
        <f t="shared" si="12"/>
        <v/>
      </c>
      <c r="F39" s="23" t="str">
        <f t="shared" si="13"/>
        <v/>
      </c>
      <c r="G39" s="24" t="str">
        <f t="shared" si="14"/>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15"/>
        <v/>
      </c>
      <c r="K39" s="26"/>
      <c r="L39" s="24" t="str">
        <f>IF(OR(F39="",K39=""),"",MATCH(K39,Confidence!$A$3:$A$12,0))</f>
        <v/>
      </c>
      <c r="M39" s="27" t="str">
        <f t="shared" si="16"/>
        <v/>
      </c>
      <c r="N39" s="27" t="str">
        <f t="shared" si="17"/>
        <v/>
      </c>
      <c r="O39" s="24"/>
      <c r="P39" s="110" t="str">
        <f t="shared" si="18"/>
        <v/>
      </c>
      <c r="Q39" s="110" t="str">
        <f t="shared" si="19"/>
        <v/>
      </c>
      <c r="R39" s="39" t="str">
        <f t="shared" si="20"/>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21"/>
        <v/>
      </c>
      <c r="AI39" s="204" t="str">
        <f t="shared" si="22"/>
        <v/>
      </c>
      <c r="AJ39" s="188" t="str">
        <f t="shared" ref="AJ39:CU39" si="193">IF(ISNONTEXT($AH39),AI39+$AH39,"")</f>
        <v/>
      </c>
      <c r="AK39" s="188" t="str">
        <f t="shared" si="193"/>
        <v/>
      </c>
      <c r="AL39" s="188" t="str">
        <f t="shared" si="193"/>
        <v/>
      </c>
      <c r="AM39" s="188" t="str">
        <f t="shared" si="193"/>
        <v/>
      </c>
      <c r="AN39" s="188" t="str">
        <f t="shared" si="193"/>
        <v/>
      </c>
      <c r="AO39" s="188" t="str">
        <f t="shared" si="193"/>
        <v/>
      </c>
      <c r="AP39" s="188" t="str">
        <f t="shared" si="193"/>
        <v/>
      </c>
      <c r="AQ39" s="188" t="str">
        <f t="shared" si="193"/>
        <v/>
      </c>
      <c r="AR39" s="188" t="str">
        <f t="shared" si="193"/>
        <v/>
      </c>
      <c r="AS39" s="188" t="str">
        <f t="shared" si="193"/>
        <v/>
      </c>
      <c r="AT39" s="188" t="str">
        <f t="shared" si="193"/>
        <v/>
      </c>
      <c r="AU39" s="188" t="str">
        <f t="shared" si="193"/>
        <v/>
      </c>
      <c r="AV39" s="188" t="str">
        <f t="shared" si="193"/>
        <v/>
      </c>
      <c r="AW39" s="188" t="str">
        <f t="shared" si="193"/>
        <v/>
      </c>
      <c r="AX39" s="188" t="str">
        <f t="shared" si="193"/>
        <v/>
      </c>
      <c r="AY39" s="188" t="str">
        <f t="shared" si="193"/>
        <v/>
      </c>
      <c r="AZ39" s="188" t="str">
        <f t="shared" si="193"/>
        <v/>
      </c>
      <c r="BA39" s="188" t="str">
        <f t="shared" si="193"/>
        <v/>
      </c>
      <c r="BB39" s="188" t="str">
        <f t="shared" si="193"/>
        <v/>
      </c>
      <c r="BC39" s="188" t="str">
        <f t="shared" si="193"/>
        <v/>
      </c>
      <c r="BD39" s="188" t="str">
        <f t="shared" si="193"/>
        <v/>
      </c>
      <c r="BE39" s="188" t="str">
        <f t="shared" si="193"/>
        <v/>
      </c>
      <c r="BF39" s="188" t="str">
        <f t="shared" si="193"/>
        <v/>
      </c>
      <c r="BG39" s="188" t="str">
        <f t="shared" si="193"/>
        <v/>
      </c>
      <c r="BH39" s="188" t="str">
        <f t="shared" si="193"/>
        <v/>
      </c>
      <c r="BI39" s="188" t="str">
        <f t="shared" si="193"/>
        <v/>
      </c>
      <c r="BJ39" s="188" t="str">
        <f t="shared" si="193"/>
        <v/>
      </c>
      <c r="BK39" s="188" t="str">
        <f t="shared" si="193"/>
        <v/>
      </c>
      <c r="BL39" s="188" t="str">
        <f t="shared" si="193"/>
        <v/>
      </c>
      <c r="BM39" s="188" t="str">
        <f t="shared" si="193"/>
        <v/>
      </c>
      <c r="BN39" s="188" t="str">
        <f t="shared" si="193"/>
        <v/>
      </c>
      <c r="BO39" s="188" t="str">
        <f t="shared" si="193"/>
        <v/>
      </c>
      <c r="BP39" s="188" t="str">
        <f t="shared" si="193"/>
        <v/>
      </c>
      <c r="BQ39" s="188" t="str">
        <f t="shared" si="193"/>
        <v/>
      </c>
      <c r="BR39" s="188" t="str">
        <f t="shared" si="193"/>
        <v/>
      </c>
      <c r="BS39" s="188" t="str">
        <f t="shared" si="193"/>
        <v/>
      </c>
      <c r="BT39" s="188" t="str">
        <f t="shared" si="193"/>
        <v/>
      </c>
      <c r="BU39" s="188" t="str">
        <f t="shared" si="193"/>
        <v/>
      </c>
      <c r="BV39" s="188" t="str">
        <f t="shared" si="193"/>
        <v/>
      </c>
      <c r="BW39" s="188" t="str">
        <f t="shared" si="193"/>
        <v/>
      </c>
      <c r="BX39" s="188" t="str">
        <f t="shared" si="193"/>
        <v/>
      </c>
      <c r="BY39" s="188" t="str">
        <f t="shared" si="193"/>
        <v/>
      </c>
      <c r="BZ39" s="188" t="str">
        <f t="shared" si="193"/>
        <v/>
      </c>
      <c r="CA39" s="188" t="str">
        <f t="shared" si="193"/>
        <v/>
      </c>
      <c r="CB39" s="188" t="str">
        <f t="shared" si="193"/>
        <v/>
      </c>
      <c r="CC39" s="188" t="str">
        <f t="shared" si="193"/>
        <v/>
      </c>
      <c r="CD39" s="188" t="str">
        <f t="shared" si="193"/>
        <v/>
      </c>
      <c r="CE39" s="188" t="str">
        <f t="shared" si="193"/>
        <v/>
      </c>
      <c r="CF39" s="188" t="str">
        <f t="shared" si="193"/>
        <v/>
      </c>
      <c r="CG39" s="188" t="str">
        <f t="shared" si="193"/>
        <v/>
      </c>
      <c r="CH39" s="188" t="str">
        <f t="shared" si="193"/>
        <v/>
      </c>
      <c r="CI39" s="188" t="str">
        <f t="shared" si="193"/>
        <v/>
      </c>
      <c r="CJ39" s="188" t="str">
        <f t="shared" si="193"/>
        <v/>
      </c>
      <c r="CK39" s="188" t="str">
        <f t="shared" si="193"/>
        <v/>
      </c>
      <c r="CL39" s="188" t="str">
        <f t="shared" si="193"/>
        <v/>
      </c>
      <c r="CM39" s="188" t="str">
        <f t="shared" si="193"/>
        <v/>
      </c>
      <c r="CN39" s="188" t="str">
        <f t="shared" si="193"/>
        <v/>
      </c>
      <c r="CO39" s="188" t="str">
        <f t="shared" si="193"/>
        <v/>
      </c>
      <c r="CP39" s="188" t="str">
        <f t="shared" si="193"/>
        <v/>
      </c>
      <c r="CQ39" s="188" t="str">
        <f t="shared" si="193"/>
        <v/>
      </c>
      <c r="CR39" s="188" t="str">
        <f t="shared" si="193"/>
        <v/>
      </c>
      <c r="CS39" s="188" t="str">
        <f t="shared" si="193"/>
        <v/>
      </c>
      <c r="CT39" s="188" t="str">
        <f t="shared" si="193"/>
        <v/>
      </c>
      <c r="CU39" s="188" t="str">
        <f t="shared" si="193"/>
        <v/>
      </c>
      <c r="CV39" s="188" t="str">
        <f t="shared" ref="CV39:ED39" si="194">IF(ISNONTEXT($AH39),CU39+$AH39,"")</f>
        <v/>
      </c>
      <c r="CW39" s="188" t="str">
        <f t="shared" si="194"/>
        <v/>
      </c>
      <c r="CX39" s="188" t="str">
        <f t="shared" si="194"/>
        <v/>
      </c>
      <c r="CY39" s="188" t="str">
        <f t="shared" si="194"/>
        <v/>
      </c>
      <c r="CZ39" s="188" t="str">
        <f t="shared" si="194"/>
        <v/>
      </c>
      <c r="DA39" s="188" t="str">
        <f t="shared" si="194"/>
        <v/>
      </c>
      <c r="DB39" s="188" t="str">
        <f t="shared" si="194"/>
        <v/>
      </c>
      <c r="DC39" s="188" t="str">
        <f t="shared" si="194"/>
        <v/>
      </c>
      <c r="DD39" s="188" t="str">
        <f t="shared" si="194"/>
        <v/>
      </c>
      <c r="DE39" s="188" t="str">
        <f t="shared" si="194"/>
        <v/>
      </c>
      <c r="DF39" s="188" t="str">
        <f t="shared" si="194"/>
        <v/>
      </c>
      <c r="DG39" s="188" t="str">
        <f t="shared" si="194"/>
        <v/>
      </c>
      <c r="DH39" s="188" t="str">
        <f t="shared" si="194"/>
        <v/>
      </c>
      <c r="DI39" s="188" t="str">
        <f t="shared" si="194"/>
        <v/>
      </c>
      <c r="DJ39" s="188" t="str">
        <f t="shared" si="194"/>
        <v/>
      </c>
      <c r="DK39" s="188" t="str">
        <f t="shared" si="194"/>
        <v/>
      </c>
      <c r="DL39" s="188" t="str">
        <f t="shared" si="194"/>
        <v/>
      </c>
      <c r="DM39" s="188" t="str">
        <f t="shared" si="194"/>
        <v/>
      </c>
      <c r="DN39" s="188" t="str">
        <f t="shared" si="194"/>
        <v/>
      </c>
      <c r="DO39" s="188" t="str">
        <f t="shared" si="194"/>
        <v/>
      </c>
      <c r="DP39" s="188" t="str">
        <f t="shared" si="194"/>
        <v/>
      </c>
      <c r="DQ39" s="188" t="str">
        <f t="shared" si="194"/>
        <v/>
      </c>
      <c r="DR39" s="188" t="str">
        <f t="shared" si="194"/>
        <v/>
      </c>
      <c r="DS39" s="188" t="str">
        <f t="shared" si="194"/>
        <v/>
      </c>
      <c r="DT39" s="188" t="str">
        <f t="shared" si="194"/>
        <v/>
      </c>
      <c r="DU39" s="188" t="str">
        <f t="shared" si="194"/>
        <v/>
      </c>
      <c r="DV39" s="188" t="str">
        <f t="shared" si="194"/>
        <v/>
      </c>
      <c r="DW39" s="188" t="str">
        <f t="shared" si="194"/>
        <v/>
      </c>
      <c r="DX39" s="188" t="str">
        <f t="shared" si="194"/>
        <v/>
      </c>
      <c r="DY39" s="188" t="str">
        <f t="shared" si="194"/>
        <v/>
      </c>
      <c r="DZ39" s="188" t="str">
        <f t="shared" si="194"/>
        <v/>
      </c>
      <c r="EA39" s="188" t="str">
        <f t="shared" si="194"/>
        <v/>
      </c>
      <c r="EB39" s="188" t="str">
        <f t="shared" si="194"/>
        <v/>
      </c>
      <c r="EC39" s="188" t="str">
        <f t="shared" si="194"/>
        <v/>
      </c>
      <c r="ED39" s="188" t="str">
        <f t="shared" si="194"/>
        <v/>
      </c>
      <c r="EE39" s="204" t="str">
        <f t="shared" si="25"/>
        <v/>
      </c>
      <c r="EF39" s="205" t="e">
        <f t="shared" si="26"/>
        <v>#N/A</v>
      </c>
      <c r="EG39" s="205" t="e">
        <f t="shared" si="27"/>
        <v>#N/A</v>
      </c>
      <c r="EH39" s="205" t="e">
        <f t="shared" si="28"/>
        <v>#N/A</v>
      </c>
      <c r="EI39" s="205" t="e">
        <f t="shared" si="29"/>
        <v>#N/A</v>
      </c>
      <c r="EJ39" s="205" t="e">
        <f t="shared" si="30"/>
        <v>#N/A</v>
      </c>
      <c r="EK39" s="205" t="e">
        <f t="shared" si="31"/>
        <v>#N/A</v>
      </c>
      <c r="EL39" s="205" t="e">
        <f t="shared" si="32"/>
        <v>#N/A</v>
      </c>
      <c r="EM39" s="205" t="e">
        <f t="shared" si="33"/>
        <v>#N/A</v>
      </c>
      <c r="EN39" s="205" t="e">
        <f t="shared" si="34"/>
        <v>#N/A</v>
      </c>
      <c r="EO39" s="205" t="e">
        <f t="shared" si="35"/>
        <v>#N/A</v>
      </c>
      <c r="EP39" s="205" t="e">
        <f t="shared" si="36"/>
        <v>#N/A</v>
      </c>
      <c r="EQ39" s="205" t="e">
        <f t="shared" si="37"/>
        <v>#N/A</v>
      </c>
      <c r="ER39" s="205" t="e">
        <f t="shared" si="38"/>
        <v>#N/A</v>
      </c>
      <c r="ES39" s="205" t="e">
        <f t="shared" si="39"/>
        <v>#N/A</v>
      </c>
      <c r="ET39" s="205" t="e">
        <f t="shared" si="40"/>
        <v>#N/A</v>
      </c>
      <c r="EU39" s="205" t="e">
        <f t="shared" si="41"/>
        <v>#N/A</v>
      </c>
      <c r="EV39" s="205" t="e">
        <f t="shared" si="42"/>
        <v>#N/A</v>
      </c>
      <c r="EW39" s="205" t="e">
        <f t="shared" si="43"/>
        <v>#N/A</v>
      </c>
      <c r="EX39" s="205" t="e">
        <f t="shared" si="44"/>
        <v>#N/A</v>
      </c>
      <c r="EY39" s="205" t="e">
        <f t="shared" si="45"/>
        <v>#N/A</v>
      </c>
      <c r="EZ39" s="205" t="e">
        <f t="shared" si="46"/>
        <v>#N/A</v>
      </c>
      <c r="FA39" s="205" t="e">
        <f t="shared" si="47"/>
        <v>#N/A</v>
      </c>
      <c r="FB39" s="205" t="e">
        <f t="shared" si="48"/>
        <v>#N/A</v>
      </c>
      <c r="FC39" s="205" t="e">
        <f t="shared" si="49"/>
        <v>#N/A</v>
      </c>
      <c r="FD39" s="205" t="e">
        <f t="shared" si="50"/>
        <v>#N/A</v>
      </c>
      <c r="FE39" s="205" t="e">
        <f t="shared" si="51"/>
        <v>#N/A</v>
      </c>
      <c r="FF39" s="205" t="e">
        <f t="shared" si="52"/>
        <v>#N/A</v>
      </c>
      <c r="FG39" s="205" t="e">
        <f t="shared" si="53"/>
        <v>#N/A</v>
      </c>
      <c r="FH39" s="205" t="e">
        <f t="shared" si="54"/>
        <v>#N/A</v>
      </c>
      <c r="FI39" s="205" t="e">
        <f t="shared" si="55"/>
        <v>#N/A</v>
      </c>
      <c r="FJ39" s="205" t="e">
        <f t="shared" si="56"/>
        <v>#N/A</v>
      </c>
      <c r="FK39" s="205" t="e">
        <f t="shared" si="57"/>
        <v>#N/A</v>
      </c>
      <c r="FL39" s="205" t="e">
        <f t="shared" si="58"/>
        <v>#N/A</v>
      </c>
      <c r="FM39" s="205" t="e">
        <f t="shared" si="59"/>
        <v>#N/A</v>
      </c>
      <c r="FN39" s="205" t="e">
        <f t="shared" si="60"/>
        <v>#N/A</v>
      </c>
      <c r="FO39" s="205" t="e">
        <f t="shared" si="61"/>
        <v>#N/A</v>
      </c>
      <c r="FP39" s="205" t="e">
        <f t="shared" si="62"/>
        <v>#N/A</v>
      </c>
      <c r="FQ39" s="205" t="e">
        <f t="shared" si="63"/>
        <v>#N/A</v>
      </c>
      <c r="FR39" s="205" t="e">
        <f t="shared" si="64"/>
        <v>#N/A</v>
      </c>
      <c r="FS39" s="205" t="e">
        <f t="shared" si="65"/>
        <v>#N/A</v>
      </c>
      <c r="FT39" s="205" t="e">
        <f t="shared" si="66"/>
        <v>#N/A</v>
      </c>
      <c r="FU39" s="205" t="e">
        <f t="shared" si="67"/>
        <v>#N/A</v>
      </c>
      <c r="FV39" s="205" t="e">
        <f t="shared" si="68"/>
        <v>#N/A</v>
      </c>
      <c r="FW39" s="205" t="e">
        <f t="shared" si="69"/>
        <v>#N/A</v>
      </c>
      <c r="FX39" s="205" t="e">
        <f t="shared" si="70"/>
        <v>#N/A</v>
      </c>
      <c r="FY39" s="205" t="e">
        <f t="shared" si="71"/>
        <v>#N/A</v>
      </c>
      <c r="FZ39" s="205" t="e">
        <f t="shared" si="72"/>
        <v>#N/A</v>
      </c>
      <c r="GA39" s="205" t="e">
        <f t="shared" si="73"/>
        <v>#N/A</v>
      </c>
      <c r="GB39" s="205" t="e">
        <f t="shared" si="74"/>
        <v>#N/A</v>
      </c>
      <c r="GC39" s="205" t="e">
        <f t="shared" si="75"/>
        <v>#N/A</v>
      </c>
      <c r="GD39" s="205" t="e">
        <f t="shared" si="76"/>
        <v>#N/A</v>
      </c>
      <c r="GE39" s="205" t="e">
        <f t="shared" si="77"/>
        <v>#N/A</v>
      </c>
      <c r="GF39" s="205" t="e">
        <f t="shared" si="78"/>
        <v>#N/A</v>
      </c>
      <c r="GG39" s="205" t="e">
        <f t="shared" si="79"/>
        <v>#N/A</v>
      </c>
      <c r="GH39" s="205" t="e">
        <f t="shared" si="80"/>
        <v>#N/A</v>
      </c>
      <c r="GI39" s="205" t="e">
        <f t="shared" si="81"/>
        <v>#N/A</v>
      </c>
      <c r="GJ39" s="205" t="e">
        <f t="shared" si="82"/>
        <v>#N/A</v>
      </c>
      <c r="GK39" s="205" t="e">
        <f t="shared" si="83"/>
        <v>#N/A</v>
      </c>
      <c r="GL39" s="205" t="e">
        <f t="shared" si="84"/>
        <v>#N/A</v>
      </c>
      <c r="GM39" s="205" t="e">
        <f t="shared" si="85"/>
        <v>#N/A</v>
      </c>
      <c r="GN39" s="205" t="e">
        <f t="shared" si="86"/>
        <v>#N/A</v>
      </c>
      <c r="GO39" s="205" t="e">
        <f t="shared" si="87"/>
        <v>#N/A</v>
      </c>
      <c r="GP39" s="205" t="e">
        <f t="shared" si="88"/>
        <v>#N/A</v>
      </c>
      <c r="GQ39" s="205" t="e">
        <f t="shared" si="89"/>
        <v>#N/A</v>
      </c>
      <c r="GR39" s="205" t="e">
        <f t="shared" si="90"/>
        <v>#N/A</v>
      </c>
      <c r="GS39" s="205" t="e">
        <f t="shared" si="91"/>
        <v>#N/A</v>
      </c>
      <c r="GT39" s="205" t="e">
        <f t="shared" si="92"/>
        <v>#N/A</v>
      </c>
      <c r="GU39" s="205" t="e">
        <f t="shared" si="93"/>
        <v>#N/A</v>
      </c>
      <c r="GV39" s="205" t="e">
        <f t="shared" si="94"/>
        <v>#N/A</v>
      </c>
      <c r="GW39" s="205" t="e">
        <f t="shared" si="95"/>
        <v>#N/A</v>
      </c>
      <c r="GX39" s="205" t="e">
        <f t="shared" si="96"/>
        <v>#N/A</v>
      </c>
      <c r="GY39" s="205" t="e">
        <f t="shared" si="97"/>
        <v>#N/A</v>
      </c>
      <c r="GZ39" s="205" t="e">
        <f t="shared" si="98"/>
        <v>#N/A</v>
      </c>
      <c r="HA39" s="205" t="e">
        <f t="shared" si="99"/>
        <v>#N/A</v>
      </c>
      <c r="HB39" s="205" t="e">
        <f t="shared" si="100"/>
        <v>#N/A</v>
      </c>
      <c r="HC39" s="205" t="e">
        <f t="shared" si="101"/>
        <v>#N/A</v>
      </c>
      <c r="HD39" s="205" t="e">
        <f t="shared" si="102"/>
        <v>#N/A</v>
      </c>
      <c r="HE39" s="205" t="e">
        <f t="shared" si="103"/>
        <v>#N/A</v>
      </c>
      <c r="HF39" s="205" t="e">
        <f t="shared" si="104"/>
        <v>#N/A</v>
      </c>
      <c r="HG39" s="205" t="e">
        <f t="shared" si="105"/>
        <v>#N/A</v>
      </c>
      <c r="HH39" s="205" t="e">
        <f t="shared" si="106"/>
        <v>#N/A</v>
      </c>
      <c r="HI39" s="205" t="e">
        <f t="shared" si="107"/>
        <v>#N/A</v>
      </c>
      <c r="HJ39" s="205" t="e">
        <f t="shared" si="108"/>
        <v>#N/A</v>
      </c>
      <c r="HK39" s="205" t="e">
        <f t="shared" si="109"/>
        <v>#N/A</v>
      </c>
      <c r="HL39" s="205" t="e">
        <f t="shared" si="110"/>
        <v>#N/A</v>
      </c>
      <c r="HM39" s="205" t="e">
        <f t="shared" si="111"/>
        <v>#N/A</v>
      </c>
      <c r="HN39" s="205" t="e">
        <f t="shared" si="112"/>
        <v>#N/A</v>
      </c>
      <c r="HO39" s="205" t="e">
        <f t="shared" si="113"/>
        <v>#N/A</v>
      </c>
      <c r="HP39" s="205" t="e">
        <f t="shared" si="114"/>
        <v>#N/A</v>
      </c>
      <c r="HQ39" s="205" t="e">
        <f t="shared" si="115"/>
        <v>#N/A</v>
      </c>
      <c r="HR39" s="205" t="e">
        <f t="shared" si="116"/>
        <v>#N/A</v>
      </c>
      <c r="HS39" s="205" t="e">
        <f t="shared" si="117"/>
        <v>#N/A</v>
      </c>
      <c r="HT39" s="205" t="e">
        <f t="shared" si="118"/>
        <v>#N/A</v>
      </c>
      <c r="HU39" s="205" t="e">
        <f t="shared" si="119"/>
        <v>#N/A</v>
      </c>
      <c r="HV39" s="205" t="e">
        <f t="shared" si="120"/>
        <v>#N/A</v>
      </c>
      <c r="HW39" s="205" t="e">
        <f t="shared" si="121"/>
        <v>#N/A</v>
      </c>
      <c r="HX39" s="205" t="e">
        <f t="shared" si="122"/>
        <v>#N/A</v>
      </c>
      <c r="HY39" s="205" t="e">
        <f t="shared" si="123"/>
        <v>#N/A</v>
      </c>
      <c r="HZ39" s="205" t="e">
        <f t="shared" si="124"/>
        <v>#N/A</v>
      </c>
      <c r="IA39" s="205" t="e">
        <f t="shared" si="125"/>
        <v>#N/A</v>
      </c>
      <c r="IB39" s="205" t="e">
        <f t="shared" si="126"/>
        <v>#N/A</v>
      </c>
    </row>
    <row r="40" spans="1:236" hidden="1" x14ac:dyDescent="0.25">
      <c r="A40" s="22">
        <v>37</v>
      </c>
      <c r="B40" s="109" t="str">
        <f t="shared" si="10"/>
        <v/>
      </c>
      <c r="C40" s="123"/>
      <c r="D40" s="109" t="str">
        <f t="shared" si="11"/>
        <v/>
      </c>
      <c r="E40" s="118" t="str">
        <f t="shared" si="12"/>
        <v/>
      </c>
      <c r="F40" s="23" t="str">
        <f t="shared" si="13"/>
        <v/>
      </c>
      <c r="G40" s="24" t="str">
        <f t="shared" si="14"/>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15"/>
        <v/>
      </c>
      <c r="K40" s="26"/>
      <c r="L40" s="24" t="str">
        <f>IF(OR(F40="",K40=""),"",MATCH(K40,Confidence!$A$3:$A$12,0))</f>
        <v/>
      </c>
      <c r="M40" s="27" t="str">
        <f t="shared" si="16"/>
        <v/>
      </c>
      <c r="N40" s="27" t="str">
        <f t="shared" si="17"/>
        <v/>
      </c>
      <c r="O40" s="24"/>
      <c r="P40" s="110" t="str">
        <f t="shared" si="18"/>
        <v/>
      </c>
      <c r="Q40" s="110" t="str">
        <f t="shared" si="19"/>
        <v/>
      </c>
      <c r="R40" s="39" t="str">
        <f t="shared" si="20"/>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21"/>
        <v/>
      </c>
      <c r="AI40" s="204" t="str">
        <f t="shared" si="22"/>
        <v/>
      </c>
      <c r="AJ40" s="188" t="str">
        <f t="shared" ref="AJ40:CU40" si="195">IF(ISNONTEXT($AH40),AI40+$AH40,"")</f>
        <v/>
      </c>
      <c r="AK40" s="188" t="str">
        <f t="shared" si="195"/>
        <v/>
      </c>
      <c r="AL40" s="188" t="str">
        <f t="shared" si="195"/>
        <v/>
      </c>
      <c r="AM40" s="188" t="str">
        <f t="shared" si="195"/>
        <v/>
      </c>
      <c r="AN40" s="188" t="str">
        <f t="shared" si="195"/>
        <v/>
      </c>
      <c r="AO40" s="188" t="str">
        <f t="shared" si="195"/>
        <v/>
      </c>
      <c r="AP40" s="188" t="str">
        <f t="shared" si="195"/>
        <v/>
      </c>
      <c r="AQ40" s="188" t="str">
        <f t="shared" si="195"/>
        <v/>
      </c>
      <c r="AR40" s="188" t="str">
        <f t="shared" si="195"/>
        <v/>
      </c>
      <c r="AS40" s="188" t="str">
        <f t="shared" si="195"/>
        <v/>
      </c>
      <c r="AT40" s="188" t="str">
        <f t="shared" si="195"/>
        <v/>
      </c>
      <c r="AU40" s="188" t="str">
        <f t="shared" si="195"/>
        <v/>
      </c>
      <c r="AV40" s="188" t="str">
        <f t="shared" si="195"/>
        <v/>
      </c>
      <c r="AW40" s="188" t="str">
        <f t="shared" si="195"/>
        <v/>
      </c>
      <c r="AX40" s="188" t="str">
        <f t="shared" si="195"/>
        <v/>
      </c>
      <c r="AY40" s="188" t="str">
        <f t="shared" si="195"/>
        <v/>
      </c>
      <c r="AZ40" s="188" t="str">
        <f t="shared" si="195"/>
        <v/>
      </c>
      <c r="BA40" s="188" t="str">
        <f t="shared" si="195"/>
        <v/>
      </c>
      <c r="BB40" s="188" t="str">
        <f t="shared" si="195"/>
        <v/>
      </c>
      <c r="BC40" s="188" t="str">
        <f t="shared" si="195"/>
        <v/>
      </c>
      <c r="BD40" s="188" t="str">
        <f t="shared" si="195"/>
        <v/>
      </c>
      <c r="BE40" s="188" t="str">
        <f t="shared" si="195"/>
        <v/>
      </c>
      <c r="BF40" s="188" t="str">
        <f t="shared" si="195"/>
        <v/>
      </c>
      <c r="BG40" s="188" t="str">
        <f t="shared" si="195"/>
        <v/>
      </c>
      <c r="BH40" s="188" t="str">
        <f t="shared" si="195"/>
        <v/>
      </c>
      <c r="BI40" s="188" t="str">
        <f t="shared" si="195"/>
        <v/>
      </c>
      <c r="BJ40" s="188" t="str">
        <f t="shared" si="195"/>
        <v/>
      </c>
      <c r="BK40" s="188" t="str">
        <f t="shared" si="195"/>
        <v/>
      </c>
      <c r="BL40" s="188" t="str">
        <f t="shared" si="195"/>
        <v/>
      </c>
      <c r="BM40" s="188" t="str">
        <f t="shared" si="195"/>
        <v/>
      </c>
      <c r="BN40" s="188" t="str">
        <f t="shared" si="195"/>
        <v/>
      </c>
      <c r="BO40" s="188" t="str">
        <f t="shared" si="195"/>
        <v/>
      </c>
      <c r="BP40" s="188" t="str">
        <f t="shared" si="195"/>
        <v/>
      </c>
      <c r="BQ40" s="188" t="str">
        <f t="shared" si="195"/>
        <v/>
      </c>
      <c r="BR40" s="188" t="str">
        <f t="shared" si="195"/>
        <v/>
      </c>
      <c r="BS40" s="188" t="str">
        <f t="shared" si="195"/>
        <v/>
      </c>
      <c r="BT40" s="188" t="str">
        <f t="shared" si="195"/>
        <v/>
      </c>
      <c r="BU40" s="188" t="str">
        <f t="shared" si="195"/>
        <v/>
      </c>
      <c r="BV40" s="188" t="str">
        <f t="shared" si="195"/>
        <v/>
      </c>
      <c r="BW40" s="188" t="str">
        <f t="shared" si="195"/>
        <v/>
      </c>
      <c r="BX40" s="188" t="str">
        <f t="shared" si="195"/>
        <v/>
      </c>
      <c r="BY40" s="188" t="str">
        <f t="shared" si="195"/>
        <v/>
      </c>
      <c r="BZ40" s="188" t="str">
        <f t="shared" si="195"/>
        <v/>
      </c>
      <c r="CA40" s="188" t="str">
        <f t="shared" si="195"/>
        <v/>
      </c>
      <c r="CB40" s="188" t="str">
        <f t="shared" si="195"/>
        <v/>
      </c>
      <c r="CC40" s="188" t="str">
        <f t="shared" si="195"/>
        <v/>
      </c>
      <c r="CD40" s="188" t="str">
        <f t="shared" si="195"/>
        <v/>
      </c>
      <c r="CE40" s="188" t="str">
        <f t="shared" si="195"/>
        <v/>
      </c>
      <c r="CF40" s="188" t="str">
        <f t="shared" si="195"/>
        <v/>
      </c>
      <c r="CG40" s="188" t="str">
        <f t="shared" si="195"/>
        <v/>
      </c>
      <c r="CH40" s="188" t="str">
        <f t="shared" si="195"/>
        <v/>
      </c>
      <c r="CI40" s="188" t="str">
        <f t="shared" si="195"/>
        <v/>
      </c>
      <c r="CJ40" s="188" t="str">
        <f t="shared" si="195"/>
        <v/>
      </c>
      <c r="CK40" s="188" t="str">
        <f t="shared" si="195"/>
        <v/>
      </c>
      <c r="CL40" s="188" t="str">
        <f t="shared" si="195"/>
        <v/>
      </c>
      <c r="CM40" s="188" t="str">
        <f t="shared" si="195"/>
        <v/>
      </c>
      <c r="CN40" s="188" t="str">
        <f t="shared" si="195"/>
        <v/>
      </c>
      <c r="CO40" s="188" t="str">
        <f t="shared" si="195"/>
        <v/>
      </c>
      <c r="CP40" s="188" t="str">
        <f t="shared" si="195"/>
        <v/>
      </c>
      <c r="CQ40" s="188" t="str">
        <f t="shared" si="195"/>
        <v/>
      </c>
      <c r="CR40" s="188" t="str">
        <f t="shared" si="195"/>
        <v/>
      </c>
      <c r="CS40" s="188" t="str">
        <f t="shared" si="195"/>
        <v/>
      </c>
      <c r="CT40" s="188" t="str">
        <f t="shared" si="195"/>
        <v/>
      </c>
      <c r="CU40" s="188" t="str">
        <f t="shared" si="195"/>
        <v/>
      </c>
      <c r="CV40" s="188" t="str">
        <f t="shared" ref="CV40:ED40" si="196">IF(ISNONTEXT($AH40),CU40+$AH40,"")</f>
        <v/>
      </c>
      <c r="CW40" s="188" t="str">
        <f t="shared" si="196"/>
        <v/>
      </c>
      <c r="CX40" s="188" t="str">
        <f t="shared" si="196"/>
        <v/>
      </c>
      <c r="CY40" s="188" t="str">
        <f t="shared" si="196"/>
        <v/>
      </c>
      <c r="CZ40" s="188" t="str">
        <f t="shared" si="196"/>
        <v/>
      </c>
      <c r="DA40" s="188" t="str">
        <f t="shared" si="196"/>
        <v/>
      </c>
      <c r="DB40" s="188" t="str">
        <f t="shared" si="196"/>
        <v/>
      </c>
      <c r="DC40" s="188" t="str">
        <f t="shared" si="196"/>
        <v/>
      </c>
      <c r="DD40" s="188" t="str">
        <f t="shared" si="196"/>
        <v/>
      </c>
      <c r="DE40" s="188" t="str">
        <f t="shared" si="196"/>
        <v/>
      </c>
      <c r="DF40" s="188" t="str">
        <f t="shared" si="196"/>
        <v/>
      </c>
      <c r="DG40" s="188" t="str">
        <f t="shared" si="196"/>
        <v/>
      </c>
      <c r="DH40" s="188" t="str">
        <f t="shared" si="196"/>
        <v/>
      </c>
      <c r="DI40" s="188" t="str">
        <f t="shared" si="196"/>
        <v/>
      </c>
      <c r="DJ40" s="188" t="str">
        <f t="shared" si="196"/>
        <v/>
      </c>
      <c r="DK40" s="188" t="str">
        <f t="shared" si="196"/>
        <v/>
      </c>
      <c r="DL40" s="188" t="str">
        <f t="shared" si="196"/>
        <v/>
      </c>
      <c r="DM40" s="188" t="str">
        <f t="shared" si="196"/>
        <v/>
      </c>
      <c r="DN40" s="188" t="str">
        <f t="shared" si="196"/>
        <v/>
      </c>
      <c r="DO40" s="188" t="str">
        <f t="shared" si="196"/>
        <v/>
      </c>
      <c r="DP40" s="188" t="str">
        <f t="shared" si="196"/>
        <v/>
      </c>
      <c r="DQ40" s="188" t="str">
        <f t="shared" si="196"/>
        <v/>
      </c>
      <c r="DR40" s="188" t="str">
        <f t="shared" si="196"/>
        <v/>
      </c>
      <c r="DS40" s="188" t="str">
        <f t="shared" si="196"/>
        <v/>
      </c>
      <c r="DT40" s="188" t="str">
        <f t="shared" si="196"/>
        <v/>
      </c>
      <c r="DU40" s="188" t="str">
        <f t="shared" si="196"/>
        <v/>
      </c>
      <c r="DV40" s="188" t="str">
        <f t="shared" si="196"/>
        <v/>
      </c>
      <c r="DW40" s="188" t="str">
        <f t="shared" si="196"/>
        <v/>
      </c>
      <c r="DX40" s="188" t="str">
        <f t="shared" si="196"/>
        <v/>
      </c>
      <c r="DY40" s="188" t="str">
        <f t="shared" si="196"/>
        <v/>
      </c>
      <c r="DZ40" s="188" t="str">
        <f t="shared" si="196"/>
        <v/>
      </c>
      <c r="EA40" s="188" t="str">
        <f t="shared" si="196"/>
        <v/>
      </c>
      <c r="EB40" s="188" t="str">
        <f t="shared" si="196"/>
        <v/>
      </c>
      <c r="EC40" s="188" t="str">
        <f t="shared" si="196"/>
        <v/>
      </c>
      <c r="ED40" s="188" t="str">
        <f t="shared" si="196"/>
        <v/>
      </c>
      <c r="EE40" s="204" t="str">
        <f t="shared" si="25"/>
        <v/>
      </c>
      <c r="EF40" s="205" t="e">
        <f t="shared" si="26"/>
        <v>#N/A</v>
      </c>
      <c r="EG40" s="205" t="e">
        <f t="shared" si="27"/>
        <v>#N/A</v>
      </c>
      <c r="EH40" s="205" t="e">
        <f t="shared" si="28"/>
        <v>#N/A</v>
      </c>
      <c r="EI40" s="205" t="e">
        <f t="shared" si="29"/>
        <v>#N/A</v>
      </c>
      <c r="EJ40" s="205" t="e">
        <f t="shared" si="30"/>
        <v>#N/A</v>
      </c>
      <c r="EK40" s="205" t="e">
        <f t="shared" si="31"/>
        <v>#N/A</v>
      </c>
      <c r="EL40" s="205" t="e">
        <f t="shared" si="32"/>
        <v>#N/A</v>
      </c>
      <c r="EM40" s="205" t="e">
        <f t="shared" si="33"/>
        <v>#N/A</v>
      </c>
      <c r="EN40" s="205" t="e">
        <f t="shared" si="34"/>
        <v>#N/A</v>
      </c>
      <c r="EO40" s="205" t="e">
        <f t="shared" si="35"/>
        <v>#N/A</v>
      </c>
      <c r="EP40" s="205" t="e">
        <f t="shared" si="36"/>
        <v>#N/A</v>
      </c>
      <c r="EQ40" s="205" t="e">
        <f t="shared" si="37"/>
        <v>#N/A</v>
      </c>
      <c r="ER40" s="205" t="e">
        <f t="shared" si="38"/>
        <v>#N/A</v>
      </c>
      <c r="ES40" s="205" t="e">
        <f t="shared" si="39"/>
        <v>#N/A</v>
      </c>
      <c r="ET40" s="205" t="e">
        <f t="shared" si="40"/>
        <v>#N/A</v>
      </c>
      <c r="EU40" s="205" t="e">
        <f t="shared" si="41"/>
        <v>#N/A</v>
      </c>
      <c r="EV40" s="205" t="e">
        <f t="shared" si="42"/>
        <v>#N/A</v>
      </c>
      <c r="EW40" s="205" t="e">
        <f t="shared" si="43"/>
        <v>#N/A</v>
      </c>
      <c r="EX40" s="205" t="e">
        <f t="shared" si="44"/>
        <v>#N/A</v>
      </c>
      <c r="EY40" s="205" t="e">
        <f t="shared" si="45"/>
        <v>#N/A</v>
      </c>
      <c r="EZ40" s="205" t="e">
        <f t="shared" si="46"/>
        <v>#N/A</v>
      </c>
      <c r="FA40" s="205" t="e">
        <f t="shared" si="47"/>
        <v>#N/A</v>
      </c>
      <c r="FB40" s="205" t="e">
        <f t="shared" si="48"/>
        <v>#N/A</v>
      </c>
      <c r="FC40" s="205" t="e">
        <f t="shared" si="49"/>
        <v>#N/A</v>
      </c>
      <c r="FD40" s="205" t="e">
        <f t="shared" si="50"/>
        <v>#N/A</v>
      </c>
      <c r="FE40" s="205" t="e">
        <f t="shared" si="51"/>
        <v>#N/A</v>
      </c>
      <c r="FF40" s="205" t="e">
        <f t="shared" si="52"/>
        <v>#N/A</v>
      </c>
      <c r="FG40" s="205" t="e">
        <f t="shared" si="53"/>
        <v>#N/A</v>
      </c>
      <c r="FH40" s="205" t="e">
        <f t="shared" si="54"/>
        <v>#N/A</v>
      </c>
      <c r="FI40" s="205" t="e">
        <f t="shared" si="55"/>
        <v>#N/A</v>
      </c>
      <c r="FJ40" s="205" t="e">
        <f t="shared" si="56"/>
        <v>#N/A</v>
      </c>
      <c r="FK40" s="205" t="e">
        <f t="shared" si="57"/>
        <v>#N/A</v>
      </c>
      <c r="FL40" s="205" t="e">
        <f t="shared" si="58"/>
        <v>#N/A</v>
      </c>
      <c r="FM40" s="205" t="e">
        <f t="shared" si="59"/>
        <v>#N/A</v>
      </c>
      <c r="FN40" s="205" t="e">
        <f t="shared" si="60"/>
        <v>#N/A</v>
      </c>
      <c r="FO40" s="205" t="e">
        <f t="shared" si="61"/>
        <v>#N/A</v>
      </c>
      <c r="FP40" s="205" t="e">
        <f t="shared" si="62"/>
        <v>#N/A</v>
      </c>
      <c r="FQ40" s="205" t="e">
        <f t="shared" si="63"/>
        <v>#N/A</v>
      </c>
      <c r="FR40" s="205" t="e">
        <f t="shared" si="64"/>
        <v>#N/A</v>
      </c>
      <c r="FS40" s="205" t="e">
        <f t="shared" si="65"/>
        <v>#N/A</v>
      </c>
      <c r="FT40" s="205" t="e">
        <f t="shared" si="66"/>
        <v>#N/A</v>
      </c>
      <c r="FU40" s="205" t="e">
        <f t="shared" si="67"/>
        <v>#N/A</v>
      </c>
      <c r="FV40" s="205" t="e">
        <f t="shared" si="68"/>
        <v>#N/A</v>
      </c>
      <c r="FW40" s="205" t="e">
        <f t="shared" si="69"/>
        <v>#N/A</v>
      </c>
      <c r="FX40" s="205" t="e">
        <f t="shared" si="70"/>
        <v>#N/A</v>
      </c>
      <c r="FY40" s="205" t="e">
        <f t="shared" si="71"/>
        <v>#N/A</v>
      </c>
      <c r="FZ40" s="205" t="e">
        <f t="shared" si="72"/>
        <v>#N/A</v>
      </c>
      <c r="GA40" s="205" t="e">
        <f t="shared" si="73"/>
        <v>#N/A</v>
      </c>
      <c r="GB40" s="205" t="e">
        <f t="shared" si="74"/>
        <v>#N/A</v>
      </c>
      <c r="GC40" s="205" t="e">
        <f t="shared" si="75"/>
        <v>#N/A</v>
      </c>
      <c r="GD40" s="205" t="e">
        <f t="shared" si="76"/>
        <v>#N/A</v>
      </c>
      <c r="GE40" s="205" t="e">
        <f t="shared" si="77"/>
        <v>#N/A</v>
      </c>
      <c r="GF40" s="205" t="e">
        <f t="shared" si="78"/>
        <v>#N/A</v>
      </c>
      <c r="GG40" s="205" t="e">
        <f t="shared" si="79"/>
        <v>#N/A</v>
      </c>
      <c r="GH40" s="205" t="e">
        <f t="shared" si="80"/>
        <v>#N/A</v>
      </c>
      <c r="GI40" s="205" t="e">
        <f t="shared" si="81"/>
        <v>#N/A</v>
      </c>
      <c r="GJ40" s="205" t="e">
        <f t="shared" si="82"/>
        <v>#N/A</v>
      </c>
      <c r="GK40" s="205" t="e">
        <f t="shared" si="83"/>
        <v>#N/A</v>
      </c>
      <c r="GL40" s="205" t="e">
        <f t="shared" si="84"/>
        <v>#N/A</v>
      </c>
      <c r="GM40" s="205" t="e">
        <f t="shared" si="85"/>
        <v>#N/A</v>
      </c>
      <c r="GN40" s="205" t="e">
        <f t="shared" si="86"/>
        <v>#N/A</v>
      </c>
      <c r="GO40" s="205" t="e">
        <f t="shared" si="87"/>
        <v>#N/A</v>
      </c>
      <c r="GP40" s="205" t="e">
        <f t="shared" si="88"/>
        <v>#N/A</v>
      </c>
      <c r="GQ40" s="205" t="e">
        <f t="shared" si="89"/>
        <v>#N/A</v>
      </c>
      <c r="GR40" s="205" t="e">
        <f t="shared" si="90"/>
        <v>#N/A</v>
      </c>
      <c r="GS40" s="205" t="e">
        <f t="shared" si="91"/>
        <v>#N/A</v>
      </c>
      <c r="GT40" s="205" t="e">
        <f t="shared" si="92"/>
        <v>#N/A</v>
      </c>
      <c r="GU40" s="205" t="e">
        <f t="shared" si="93"/>
        <v>#N/A</v>
      </c>
      <c r="GV40" s="205" t="e">
        <f t="shared" si="94"/>
        <v>#N/A</v>
      </c>
      <c r="GW40" s="205" t="e">
        <f t="shared" si="95"/>
        <v>#N/A</v>
      </c>
      <c r="GX40" s="205" t="e">
        <f t="shared" si="96"/>
        <v>#N/A</v>
      </c>
      <c r="GY40" s="205" t="e">
        <f t="shared" si="97"/>
        <v>#N/A</v>
      </c>
      <c r="GZ40" s="205" t="e">
        <f t="shared" si="98"/>
        <v>#N/A</v>
      </c>
      <c r="HA40" s="205" t="e">
        <f t="shared" si="99"/>
        <v>#N/A</v>
      </c>
      <c r="HB40" s="205" t="e">
        <f t="shared" si="100"/>
        <v>#N/A</v>
      </c>
      <c r="HC40" s="205" t="e">
        <f t="shared" si="101"/>
        <v>#N/A</v>
      </c>
      <c r="HD40" s="205" t="e">
        <f t="shared" si="102"/>
        <v>#N/A</v>
      </c>
      <c r="HE40" s="205" t="e">
        <f t="shared" si="103"/>
        <v>#N/A</v>
      </c>
      <c r="HF40" s="205" t="e">
        <f t="shared" si="104"/>
        <v>#N/A</v>
      </c>
      <c r="HG40" s="205" t="e">
        <f t="shared" si="105"/>
        <v>#N/A</v>
      </c>
      <c r="HH40" s="205" t="e">
        <f t="shared" si="106"/>
        <v>#N/A</v>
      </c>
      <c r="HI40" s="205" t="e">
        <f t="shared" si="107"/>
        <v>#N/A</v>
      </c>
      <c r="HJ40" s="205" t="e">
        <f t="shared" si="108"/>
        <v>#N/A</v>
      </c>
      <c r="HK40" s="205" t="e">
        <f t="shared" si="109"/>
        <v>#N/A</v>
      </c>
      <c r="HL40" s="205" t="e">
        <f t="shared" si="110"/>
        <v>#N/A</v>
      </c>
      <c r="HM40" s="205" t="e">
        <f t="shared" si="111"/>
        <v>#N/A</v>
      </c>
      <c r="HN40" s="205" t="e">
        <f t="shared" si="112"/>
        <v>#N/A</v>
      </c>
      <c r="HO40" s="205" t="e">
        <f t="shared" si="113"/>
        <v>#N/A</v>
      </c>
      <c r="HP40" s="205" t="e">
        <f t="shared" si="114"/>
        <v>#N/A</v>
      </c>
      <c r="HQ40" s="205" t="e">
        <f t="shared" si="115"/>
        <v>#N/A</v>
      </c>
      <c r="HR40" s="205" t="e">
        <f t="shared" si="116"/>
        <v>#N/A</v>
      </c>
      <c r="HS40" s="205" t="e">
        <f t="shared" si="117"/>
        <v>#N/A</v>
      </c>
      <c r="HT40" s="205" t="e">
        <f t="shared" si="118"/>
        <v>#N/A</v>
      </c>
      <c r="HU40" s="205" t="e">
        <f t="shared" si="119"/>
        <v>#N/A</v>
      </c>
      <c r="HV40" s="205" t="e">
        <f t="shared" si="120"/>
        <v>#N/A</v>
      </c>
      <c r="HW40" s="205" t="e">
        <f t="shared" si="121"/>
        <v>#N/A</v>
      </c>
      <c r="HX40" s="205" t="e">
        <f t="shared" si="122"/>
        <v>#N/A</v>
      </c>
      <c r="HY40" s="205" t="e">
        <f t="shared" si="123"/>
        <v>#N/A</v>
      </c>
      <c r="HZ40" s="205" t="e">
        <f t="shared" si="124"/>
        <v>#N/A</v>
      </c>
      <c r="IA40" s="205" t="e">
        <f t="shared" si="125"/>
        <v>#N/A</v>
      </c>
      <c r="IB40" s="205" t="e">
        <f t="shared" si="126"/>
        <v>#N/A</v>
      </c>
    </row>
    <row r="41" spans="1:236" hidden="1" x14ac:dyDescent="0.25">
      <c r="A41" s="22">
        <v>38</v>
      </c>
      <c r="B41" s="109" t="str">
        <f t="shared" si="10"/>
        <v/>
      </c>
      <c r="C41" s="123"/>
      <c r="D41" s="109" t="str">
        <f t="shared" si="11"/>
        <v/>
      </c>
      <c r="E41" s="118" t="str">
        <f t="shared" si="12"/>
        <v/>
      </c>
      <c r="F41" s="23" t="str">
        <f t="shared" si="13"/>
        <v/>
      </c>
      <c r="G41" s="24" t="str">
        <f t="shared" si="14"/>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15"/>
        <v/>
      </c>
      <c r="K41" s="26"/>
      <c r="L41" s="24" t="str">
        <f>IF(OR(F41="",K41=""),"",MATCH(K41,Confidence!$A$3:$A$12,0))</f>
        <v/>
      </c>
      <c r="M41" s="27" t="str">
        <f t="shared" si="16"/>
        <v/>
      </c>
      <c r="N41" s="27" t="str">
        <f t="shared" si="17"/>
        <v/>
      </c>
      <c r="O41" s="24"/>
      <c r="P41" s="110" t="str">
        <f t="shared" si="18"/>
        <v/>
      </c>
      <c r="Q41" s="110" t="str">
        <f t="shared" si="19"/>
        <v/>
      </c>
      <c r="R41" s="39" t="str">
        <f t="shared" si="20"/>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21"/>
        <v/>
      </c>
      <c r="AI41" s="204" t="str">
        <f t="shared" si="22"/>
        <v/>
      </c>
      <c r="AJ41" s="188" t="str">
        <f t="shared" ref="AJ41:CU41" si="197">IF(ISNONTEXT($AH41),AI41+$AH41,"")</f>
        <v/>
      </c>
      <c r="AK41" s="188" t="str">
        <f t="shared" si="197"/>
        <v/>
      </c>
      <c r="AL41" s="188" t="str">
        <f t="shared" si="197"/>
        <v/>
      </c>
      <c r="AM41" s="188" t="str">
        <f t="shared" si="197"/>
        <v/>
      </c>
      <c r="AN41" s="188" t="str">
        <f t="shared" si="197"/>
        <v/>
      </c>
      <c r="AO41" s="188" t="str">
        <f t="shared" si="197"/>
        <v/>
      </c>
      <c r="AP41" s="188" t="str">
        <f t="shared" si="197"/>
        <v/>
      </c>
      <c r="AQ41" s="188" t="str">
        <f t="shared" si="197"/>
        <v/>
      </c>
      <c r="AR41" s="188" t="str">
        <f t="shared" si="197"/>
        <v/>
      </c>
      <c r="AS41" s="188" t="str">
        <f t="shared" si="197"/>
        <v/>
      </c>
      <c r="AT41" s="188" t="str">
        <f t="shared" si="197"/>
        <v/>
      </c>
      <c r="AU41" s="188" t="str">
        <f t="shared" si="197"/>
        <v/>
      </c>
      <c r="AV41" s="188" t="str">
        <f t="shared" si="197"/>
        <v/>
      </c>
      <c r="AW41" s="188" t="str">
        <f t="shared" si="197"/>
        <v/>
      </c>
      <c r="AX41" s="188" t="str">
        <f t="shared" si="197"/>
        <v/>
      </c>
      <c r="AY41" s="188" t="str">
        <f t="shared" si="197"/>
        <v/>
      </c>
      <c r="AZ41" s="188" t="str">
        <f t="shared" si="197"/>
        <v/>
      </c>
      <c r="BA41" s="188" t="str">
        <f t="shared" si="197"/>
        <v/>
      </c>
      <c r="BB41" s="188" t="str">
        <f t="shared" si="197"/>
        <v/>
      </c>
      <c r="BC41" s="188" t="str">
        <f t="shared" si="197"/>
        <v/>
      </c>
      <c r="BD41" s="188" t="str">
        <f t="shared" si="197"/>
        <v/>
      </c>
      <c r="BE41" s="188" t="str">
        <f t="shared" si="197"/>
        <v/>
      </c>
      <c r="BF41" s="188" t="str">
        <f t="shared" si="197"/>
        <v/>
      </c>
      <c r="BG41" s="188" t="str">
        <f t="shared" si="197"/>
        <v/>
      </c>
      <c r="BH41" s="188" t="str">
        <f t="shared" si="197"/>
        <v/>
      </c>
      <c r="BI41" s="188" t="str">
        <f t="shared" si="197"/>
        <v/>
      </c>
      <c r="BJ41" s="188" t="str">
        <f t="shared" si="197"/>
        <v/>
      </c>
      <c r="BK41" s="188" t="str">
        <f t="shared" si="197"/>
        <v/>
      </c>
      <c r="BL41" s="188" t="str">
        <f t="shared" si="197"/>
        <v/>
      </c>
      <c r="BM41" s="188" t="str">
        <f t="shared" si="197"/>
        <v/>
      </c>
      <c r="BN41" s="188" t="str">
        <f t="shared" si="197"/>
        <v/>
      </c>
      <c r="BO41" s="188" t="str">
        <f t="shared" si="197"/>
        <v/>
      </c>
      <c r="BP41" s="188" t="str">
        <f t="shared" si="197"/>
        <v/>
      </c>
      <c r="BQ41" s="188" t="str">
        <f t="shared" si="197"/>
        <v/>
      </c>
      <c r="BR41" s="188" t="str">
        <f t="shared" si="197"/>
        <v/>
      </c>
      <c r="BS41" s="188" t="str">
        <f t="shared" si="197"/>
        <v/>
      </c>
      <c r="BT41" s="188" t="str">
        <f t="shared" si="197"/>
        <v/>
      </c>
      <c r="BU41" s="188" t="str">
        <f t="shared" si="197"/>
        <v/>
      </c>
      <c r="BV41" s="188" t="str">
        <f t="shared" si="197"/>
        <v/>
      </c>
      <c r="BW41" s="188" t="str">
        <f t="shared" si="197"/>
        <v/>
      </c>
      <c r="BX41" s="188" t="str">
        <f t="shared" si="197"/>
        <v/>
      </c>
      <c r="BY41" s="188" t="str">
        <f t="shared" si="197"/>
        <v/>
      </c>
      <c r="BZ41" s="188" t="str">
        <f t="shared" si="197"/>
        <v/>
      </c>
      <c r="CA41" s="188" t="str">
        <f t="shared" si="197"/>
        <v/>
      </c>
      <c r="CB41" s="188" t="str">
        <f t="shared" si="197"/>
        <v/>
      </c>
      <c r="CC41" s="188" t="str">
        <f t="shared" si="197"/>
        <v/>
      </c>
      <c r="CD41" s="188" t="str">
        <f t="shared" si="197"/>
        <v/>
      </c>
      <c r="CE41" s="188" t="str">
        <f t="shared" si="197"/>
        <v/>
      </c>
      <c r="CF41" s="188" t="str">
        <f t="shared" si="197"/>
        <v/>
      </c>
      <c r="CG41" s="188" t="str">
        <f t="shared" si="197"/>
        <v/>
      </c>
      <c r="CH41" s="188" t="str">
        <f t="shared" si="197"/>
        <v/>
      </c>
      <c r="CI41" s="188" t="str">
        <f t="shared" si="197"/>
        <v/>
      </c>
      <c r="CJ41" s="188" t="str">
        <f t="shared" si="197"/>
        <v/>
      </c>
      <c r="CK41" s="188" t="str">
        <f t="shared" si="197"/>
        <v/>
      </c>
      <c r="CL41" s="188" t="str">
        <f t="shared" si="197"/>
        <v/>
      </c>
      <c r="CM41" s="188" t="str">
        <f t="shared" si="197"/>
        <v/>
      </c>
      <c r="CN41" s="188" t="str">
        <f t="shared" si="197"/>
        <v/>
      </c>
      <c r="CO41" s="188" t="str">
        <f t="shared" si="197"/>
        <v/>
      </c>
      <c r="CP41" s="188" t="str">
        <f t="shared" si="197"/>
        <v/>
      </c>
      <c r="CQ41" s="188" t="str">
        <f t="shared" si="197"/>
        <v/>
      </c>
      <c r="CR41" s="188" t="str">
        <f t="shared" si="197"/>
        <v/>
      </c>
      <c r="CS41" s="188" t="str">
        <f t="shared" si="197"/>
        <v/>
      </c>
      <c r="CT41" s="188" t="str">
        <f t="shared" si="197"/>
        <v/>
      </c>
      <c r="CU41" s="188" t="str">
        <f t="shared" si="197"/>
        <v/>
      </c>
      <c r="CV41" s="188" t="str">
        <f t="shared" ref="CV41:ED41" si="198">IF(ISNONTEXT($AH41),CU41+$AH41,"")</f>
        <v/>
      </c>
      <c r="CW41" s="188" t="str">
        <f t="shared" si="198"/>
        <v/>
      </c>
      <c r="CX41" s="188" t="str">
        <f t="shared" si="198"/>
        <v/>
      </c>
      <c r="CY41" s="188" t="str">
        <f t="shared" si="198"/>
        <v/>
      </c>
      <c r="CZ41" s="188" t="str">
        <f t="shared" si="198"/>
        <v/>
      </c>
      <c r="DA41" s="188" t="str">
        <f t="shared" si="198"/>
        <v/>
      </c>
      <c r="DB41" s="188" t="str">
        <f t="shared" si="198"/>
        <v/>
      </c>
      <c r="DC41" s="188" t="str">
        <f t="shared" si="198"/>
        <v/>
      </c>
      <c r="DD41" s="188" t="str">
        <f t="shared" si="198"/>
        <v/>
      </c>
      <c r="DE41" s="188" t="str">
        <f t="shared" si="198"/>
        <v/>
      </c>
      <c r="DF41" s="188" t="str">
        <f t="shared" si="198"/>
        <v/>
      </c>
      <c r="DG41" s="188" t="str">
        <f t="shared" si="198"/>
        <v/>
      </c>
      <c r="DH41" s="188" t="str">
        <f t="shared" si="198"/>
        <v/>
      </c>
      <c r="DI41" s="188" t="str">
        <f t="shared" si="198"/>
        <v/>
      </c>
      <c r="DJ41" s="188" t="str">
        <f t="shared" si="198"/>
        <v/>
      </c>
      <c r="DK41" s="188" t="str">
        <f t="shared" si="198"/>
        <v/>
      </c>
      <c r="DL41" s="188" t="str">
        <f t="shared" si="198"/>
        <v/>
      </c>
      <c r="DM41" s="188" t="str">
        <f t="shared" si="198"/>
        <v/>
      </c>
      <c r="DN41" s="188" t="str">
        <f t="shared" si="198"/>
        <v/>
      </c>
      <c r="DO41" s="188" t="str">
        <f t="shared" si="198"/>
        <v/>
      </c>
      <c r="DP41" s="188" t="str">
        <f t="shared" si="198"/>
        <v/>
      </c>
      <c r="DQ41" s="188" t="str">
        <f t="shared" si="198"/>
        <v/>
      </c>
      <c r="DR41" s="188" t="str">
        <f t="shared" si="198"/>
        <v/>
      </c>
      <c r="DS41" s="188" t="str">
        <f t="shared" si="198"/>
        <v/>
      </c>
      <c r="DT41" s="188" t="str">
        <f t="shared" si="198"/>
        <v/>
      </c>
      <c r="DU41" s="188" t="str">
        <f t="shared" si="198"/>
        <v/>
      </c>
      <c r="DV41" s="188" t="str">
        <f t="shared" si="198"/>
        <v/>
      </c>
      <c r="DW41" s="188" t="str">
        <f t="shared" si="198"/>
        <v/>
      </c>
      <c r="DX41" s="188" t="str">
        <f t="shared" si="198"/>
        <v/>
      </c>
      <c r="DY41" s="188" t="str">
        <f t="shared" si="198"/>
        <v/>
      </c>
      <c r="DZ41" s="188" t="str">
        <f t="shared" si="198"/>
        <v/>
      </c>
      <c r="EA41" s="188" t="str">
        <f t="shared" si="198"/>
        <v/>
      </c>
      <c r="EB41" s="188" t="str">
        <f t="shared" si="198"/>
        <v/>
      </c>
      <c r="EC41" s="188" t="str">
        <f t="shared" si="198"/>
        <v/>
      </c>
      <c r="ED41" s="188" t="str">
        <f t="shared" si="198"/>
        <v/>
      </c>
      <c r="EE41" s="204" t="str">
        <f t="shared" si="25"/>
        <v/>
      </c>
      <c r="EF41" s="205" t="e">
        <f t="shared" si="26"/>
        <v>#N/A</v>
      </c>
      <c r="EG41" s="205" t="e">
        <f t="shared" si="27"/>
        <v>#N/A</v>
      </c>
      <c r="EH41" s="205" t="e">
        <f t="shared" si="28"/>
        <v>#N/A</v>
      </c>
      <c r="EI41" s="205" t="e">
        <f t="shared" si="29"/>
        <v>#N/A</v>
      </c>
      <c r="EJ41" s="205" t="e">
        <f t="shared" si="30"/>
        <v>#N/A</v>
      </c>
      <c r="EK41" s="205" t="e">
        <f t="shared" si="31"/>
        <v>#N/A</v>
      </c>
      <c r="EL41" s="205" t="e">
        <f t="shared" si="32"/>
        <v>#N/A</v>
      </c>
      <c r="EM41" s="205" t="e">
        <f t="shared" si="33"/>
        <v>#N/A</v>
      </c>
      <c r="EN41" s="205" t="e">
        <f t="shared" si="34"/>
        <v>#N/A</v>
      </c>
      <c r="EO41" s="205" t="e">
        <f t="shared" si="35"/>
        <v>#N/A</v>
      </c>
      <c r="EP41" s="205" t="e">
        <f t="shared" si="36"/>
        <v>#N/A</v>
      </c>
      <c r="EQ41" s="205" t="e">
        <f t="shared" si="37"/>
        <v>#N/A</v>
      </c>
      <c r="ER41" s="205" t="e">
        <f t="shared" si="38"/>
        <v>#N/A</v>
      </c>
      <c r="ES41" s="205" t="e">
        <f t="shared" si="39"/>
        <v>#N/A</v>
      </c>
      <c r="ET41" s="205" t="e">
        <f t="shared" si="40"/>
        <v>#N/A</v>
      </c>
      <c r="EU41" s="205" t="e">
        <f t="shared" si="41"/>
        <v>#N/A</v>
      </c>
      <c r="EV41" s="205" t="e">
        <f t="shared" si="42"/>
        <v>#N/A</v>
      </c>
      <c r="EW41" s="205" t="e">
        <f t="shared" si="43"/>
        <v>#N/A</v>
      </c>
      <c r="EX41" s="205" t="e">
        <f t="shared" si="44"/>
        <v>#N/A</v>
      </c>
      <c r="EY41" s="205" t="e">
        <f t="shared" si="45"/>
        <v>#N/A</v>
      </c>
      <c r="EZ41" s="205" t="e">
        <f t="shared" si="46"/>
        <v>#N/A</v>
      </c>
      <c r="FA41" s="205" t="e">
        <f t="shared" si="47"/>
        <v>#N/A</v>
      </c>
      <c r="FB41" s="205" t="e">
        <f t="shared" si="48"/>
        <v>#N/A</v>
      </c>
      <c r="FC41" s="205" t="e">
        <f t="shared" si="49"/>
        <v>#N/A</v>
      </c>
      <c r="FD41" s="205" t="e">
        <f t="shared" si="50"/>
        <v>#N/A</v>
      </c>
      <c r="FE41" s="205" t="e">
        <f t="shared" si="51"/>
        <v>#N/A</v>
      </c>
      <c r="FF41" s="205" t="e">
        <f t="shared" si="52"/>
        <v>#N/A</v>
      </c>
      <c r="FG41" s="205" t="e">
        <f t="shared" si="53"/>
        <v>#N/A</v>
      </c>
      <c r="FH41" s="205" t="e">
        <f t="shared" si="54"/>
        <v>#N/A</v>
      </c>
      <c r="FI41" s="205" t="e">
        <f t="shared" si="55"/>
        <v>#N/A</v>
      </c>
      <c r="FJ41" s="205" t="e">
        <f t="shared" si="56"/>
        <v>#N/A</v>
      </c>
      <c r="FK41" s="205" t="e">
        <f t="shared" si="57"/>
        <v>#N/A</v>
      </c>
      <c r="FL41" s="205" t="e">
        <f t="shared" si="58"/>
        <v>#N/A</v>
      </c>
      <c r="FM41" s="205" t="e">
        <f t="shared" si="59"/>
        <v>#N/A</v>
      </c>
      <c r="FN41" s="205" t="e">
        <f t="shared" si="60"/>
        <v>#N/A</v>
      </c>
      <c r="FO41" s="205" t="e">
        <f t="shared" si="61"/>
        <v>#N/A</v>
      </c>
      <c r="FP41" s="205" t="e">
        <f t="shared" si="62"/>
        <v>#N/A</v>
      </c>
      <c r="FQ41" s="205" t="e">
        <f t="shared" si="63"/>
        <v>#N/A</v>
      </c>
      <c r="FR41" s="205" t="e">
        <f t="shared" si="64"/>
        <v>#N/A</v>
      </c>
      <c r="FS41" s="205" t="e">
        <f t="shared" si="65"/>
        <v>#N/A</v>
      </c>
      <c r="FT41" s="205" t="e">
        <f t="shared" si="66"/>
        <v>#N/A</v>
      </c>
      <c r="FU41" s="205" t="e">
        <f t="shared" si="67"/>
        <v>#N/A</v>
      </c>
      <c r="FV41" s="205" t="e">
        <f t="shared" si="68"/>
        <v>#N/A</v>
      </c>
      <c r="FW41" s="205" t="e">
        <f t="shared" si="69"/>
        <v>#N/A</v>
      </c>
      <c r="FX41" s="205" t="e">
        <f t="shared" si="70"/>
        <v>#N/A</v>
      </c>
      <c r="FY41" s="205" t="e">
        <f t="shared" si="71"/>
        <v>#N/A</v>
      </c>
      <c r="FZ41" s="205" t="e">
        <f t="shared" si="72"/>
        <v>#N/A</v>
      </c>
      <c r="GA41" s="205" t="e">
        <f t="shared" si="73"/>
        <v>#N/A</v>
      </c>
      <c r="GB41" s="205" t="e">
        <f t="shared" si="74"/>
        <v>#N/A</v>
      </c>
      <c r="GC41" s="205" t="e">
        <f t="shared" si="75"/>
        <v>#N/A</v>
      </c>
      <c r="GD41" s="205" t="e">
        <f t="shared" si="76"/>
        <v>#N/A</v>
      </c>
      <c r="GE41" s="205" t="e">
        <f t="shared" si="77"/>
        <v>#N/A</v>
      </c>
      <c r="GF41" s="205" t="e">
        <f t="shared" si="78"/>
        <v>#N/A</v>
      </c>
      <c r="GG41" s="205" t="e">
        <f t="shared" si="79"/>
        <v>#N/A</v>
      </c>
      <c r="GH41" s="205" t="e">
        <f t="shared" si="80"/>
        <v>#N/A</v>
      </c>
      <c r="GI41" s="205" t="e">
        <f t="shared" si="81"/>
        <v>#N/A</v>
      </c>
      <c r="GJ41" s="205" t="e">
        <f t="shared" si="82"/>
        <v>#N/A</v>
      </c>
      <c r="GK41" s="205" t="e">
        <f t="shared" si="83"/>
        <v>#N/A</v>
      </c>
      <c r="GL41" s="205" t="e">
        <f t="shared" si="84"/>
        <v>#N/A</v>
      </c>
      <c r="GM41" s="205" t="e">
        <f t="shared" si="85"/>
        <v>#N/A</v>
      </c>
      <c r="GN41" s="205" t="e">
        <f t="shared" si="86"/>
        <v>#N/A</v>
      </c>
      <c r="GO41" s="205" t="e">
        <f t="shared" si="87"/>
        <v>#N/A</v>
      </c>
      <c r="GP41" s="205" t="e">
        <f t="shared" si="88"/>
        <v>#N/A</v>
      </c>
      <c r="GQ41" s="205" t="e">
        <f t="shared" si="89"/>
        <v>#N/A</v>
      </c>
      <c r="GR41" s="205" t="e">
        <f t="shared" si="90"/>
        <v>#N/A</v>
      </c>
      <c r="GS41" s="205" t="e">
        <f t="shared" si="91"/>
        <v>#N/A</v>
      </c>
      <c r="GT41" s="205" t="e">
        <f t="shared" si="92"/>
        <v>#N/A</v>
      </c>
      <c r="GU41" s="205" t="e">
        <f t="shared" si="93"/>
        <v>#N/A</v>
      </c>
      <c r="GV41" s="205" t="e">
        <f t="shared" si="94"/>
        <v>#N/A</v>
      </c>
      <c r="GW41" s="205" t="e">
        <f t="shared" si="95"/>
        <v>#N/A</v>
      </c>
      <c r="GX41" s="205" t="e">
        <f t="shared" si="96"/>
        <v>#N/A</v>
      </c>
      <c r="GY41" s="205" t="e">
        <f t="shared" si="97"/>
        <v>#N/A</v>
      </c>
      <c r="GZ41" s="205" t="e">
        <f t="shared" si="98"/>
        <v>#N/A</v>
      </c>
      <c r="HA41" s="205" t="e">
        <f t="shared" si="99"/>
        <v>#N/A</v>
      </c>
      <c r="HB41" s="205" t="e">
        <f t="shared" si="100"/>
        <v>#N/A</v>
      </c>
      <c r="HC41" s="205" t="e">
        <f t="shared" si="101"/>
        <v>#N/A</v>
      </c>
      <c r="HD41" s="205" t="e">
        <f t="shared" si="102"/>
        <v>#N/A</v>
      </c>
      <c r="HE41" s="205" t="e">
        <f t="shared" si="103"/>
        <v>#N/A</v>
      </c>
      <c r="HF41" s="205" t="e">
        <f t="shared" si="104"/>
        <v>#N/A</v>
      </c>
      <c r="HG41" s="205" t="e">
        <f t="shared" si="105"/>
        <v>#N/A</v>
      </c>
      <c r="HH41" s="205" t="e">
        <f t="shared" si="106"/>
        <v>#N/A</v>
      </c>
      <c r="HI41" s="205" t="e">
        <f t="shared" si="107"/>
        <v>#N/A</v>
      </c>
      <c r="HJ41" s="205" t="e">
        <f t="shared" si="108"/>
        <v>#N/A</v>
      </c>
      <c r="HK41" s="205" t="e">
        <f t="shared" si="109"/>
        <v>#N/A</v>
      </c>
      <c r="HL41" s="205" t="e">
        <f t="shared" si="110"/>
        <v>#N/A</v>
      </c>
      <c r="HM41" s="205" t="e">
        <f t="shared" si="111"/>
        <v>#N/A</v>
      </c>
      <c r="HN41" s="205" t="e">
        <f t="shared" si="112"/>
        <v>#N/A</v>
      </c>
      <c r="HO41" s="205" t="e">
        <f t="shared" si="113"/>
        <v>#N/A</v>
      </c>
      <c r="HP41" s="205" t="e">
        <f t="shared" si="114"/>
        <v>#N/A</v>
      </c>
      <c r="HQ41" s="205" t="e">
        <f t="shared" si="115"/>
        <v>#N/A</v>
      </c>
      <c r="HR41" s="205" t="e">
        <f t="shared" si="116"/>
        <v>#N/A</v>
      </c>
      <c r="HS41" s="205" t="e">
        <f t="shared" si="117"/>
        <v>#N/A</v>
      </c>
      <c r="HT41" s="205" t="e">
        <f t="shared" si="118"/>
        <v>#N/A</v>
      </c>
      <c r="HU41" s="205" t="e">
        <f t="shared" si="119"/>
        <v>#N/A</v>
      </c>
      <c r="HV41" s="205" t="e">
        <f t="shared" si="120"/>
        <v>#N/A</v>
      </c>
      <c r="HW41" s="205" t="e">
        <f t="shared" si="121"/>
        <v>#N/A</v>
      </c>
      <c r="HX41" s="205" t="e">
        <f t="shared" si="122"/>
        <v>#N/A</v>
      </c>
      <c r="HY41" s="205" t="e">
        <f t="shared" si="123"/>
        <v>#N/A</v>
      </c>
      <c r="HZ41" s="205" t="e">
        <f t="shared" si="124"/>
        <v>#N/A</v>
      </c>
      <c r="IA41" s="205" t="e">
        <f t="shared" si="125"/>
        <v>#N/A</v>
      </c>
      <c r="IB41" s="205" t="e">
        <f t="shared" si="126"/>
        <v>#N/A</v>
      </c>
    </row>
    <row r="42" spans="1:236" hidden="1" x14ac:dyDescent="0.25">
      <c r="A42" s="22">
        <v>39</v>
      </c>
      <c r="B42" s="109" t="str">
        <f t="shared" si="10"/>
        <v/>
      </c>
      <c r="C42" s="123"/>
      <c r="D42" s="109" t="str">
        <f t="shared" si="11"/>
        <v/>
      </c>
      <c r="E42" s="118" t="str">
        <f t="shared" si="12"/>
        <v/>
      </c>
      <c r="F42" s="23" t="str">
        <f t="shared" si="13"/>
        <v/>
      </c>
      <c r="G42" s="24" t="str">
        <f t="shared" si="14"/>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15"/>
        <v/>
      </c>
      <c r="K42" s="26"/>
      <c r="L42" s="24" t="str">
        <f>IF(OR(F42="",K42=""),"",MATCH(K42,Confidence!$A$3:$A$12,0))</f>
        <v/>
      </c>
      <c r="M42" s="27" t="str">
        <f t="shared" si="16"/>
        <v/>
      </c>
      <c r="N42" s="27" t="str">
        <f t="shared" si="17"/>
        <v/>
      </c>
      <c r="O42" s="24"/>
      <c r="P42" s="110" t="str">
        <f t="shared" si="18"/>
        <v/>
      </c>
      <c r="Q42" s="110" t="str">
        <f t="shared" si="19"/>
        <v/>
      </c>
      <c r="R42" s="39" t="str">
        <f t="shared" si="20"/>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21"/>
        <v/>
      </c>
      <c r="AI42" s="204" t="str">
        <f t="shared" si="22"/>
        <v/>
      </c>
      <c r="AJ42" s="188" t="str">
        <f t="shared" ref="AJ42:CU42" si="199">IF(ISNONTEXT($AH42),AI42+$AH42,"")</f>
        <v/>
      </c>
      <c r="AK42" s="188" t="str">
        <f t="shared" si="199"/>
        <v/>
      </c>
      <c r="AL42" s="188" t="str">
        <f t="shared" si="199"/>
        <v/>
      </c>
      <c r="AM42" s="188" t="str">
        <f t="shared" si="199"/>
        <v/>
      </c>
      <c r="AN42" s="188" t="str">
        <f t="shared" si="199"/>
        <v/>
      </c>
      <c r="AO42" s="188" t="str">
        <f t="shared" si="199"/>
        <v/>
      </c>
      <c r="AP42" s="188" t="str">
        <f t="shared" si="199"/>
        <v/>
      </c>
      <c r="AQ42" s="188" t="str">
        <f t="shared" si="199"/>
        <v/>
      </c>
      <c r="AR42" s="188" t="str">
        <f t="shared" si="199"/>
        <v/>
      </c>
      <c r="AS42" s="188" t="str">
        <f t="shared" si="199"/>
        <v/>
      </c>
      <c r="AT42" s="188" t="str">
        <f t="shared" si="199"/>
        <v/>
      </c>
      <c r="AU42" s="188" t="str">
        <f t="shared" si="199"/>
        <v/>
      </c>
      <c r="AV42" s="188" t="str">
        <f t="shared" si="199"/>
        <v/>
      </c>
      <c r="AW42" s="188" t="str">
        <f t="shared" si="199"/>
        <v/>
      </c>
      <c r="AX42" s="188" t="str">
        <f t="shared" si="199"/>
        <v/>
      </c>
      <c r="AY42" s="188" t="str">
        <f t="shared" si="199"/>
        <v/>
      </c>
      <c r="AZ42" s="188" t="str">
        <f t="shared" si="199"/>
        <v/>
      </c>
      <c r="BA42" s="188" t="str">
        <f t="shared" si="199"/>
        <v/>
      </c>
      <c r="BB42" s="188" t="str">
        <f t="shared" si="199"/>
        <v/>
      </c>
      <c r="BC42" s="188" t="str">
        <f t="shared" si="199"/>
        <v/>
      </c>
      <c r="BD42" s="188" t="str">
        <f t="shared" si="199"/>
        <v/>
      </c>
      <c r="BE42" s="188" t="str">
        <f t="shared" si="199"/>
        <v/>
      </c>
      <c r="BF42" s="188" t="str">
        <f t="shared" si="199"/>
        <v/>
      </c>
      <c r="BG42" s="188" t="str">
        <f t="shared" si="199"/>
        <v/>
      </c>
      <c r="BH42" s="188" t="str">
        <f t="shared" si="199"/>
        <v/>
      </c>
      <c r="BI42" s="188" t="str">
        <f t="shared" si="199"/>
        <v/>
      </c>
      <c r="BJ42" s="188" t="str">
        <f t="shared" si="199"/>
        <v/>
      </c>
      <c r="BK42" s="188" t="str">
        <f t="shared" si="199"/>
        <v/>
      </c>
      <c r="BL42" s="188" t="str">
        <f t="shared" si="199"/>
        <v/>
      </c>
      <c r="BM42" s="188" t="str">
        <f t="shared" si="199"/>
        <v/>
      </c>
      <c r="BN42" s="188" t="str">
        <f t="shared" si="199"/>
        <v/>
      </c>
      <c r="BO42" s="188" t="str">
        <f t="shared" si="199"/>
        <v/>
      </c>
      <c r="BP42" s="188" t="str">
        <f t="shared" si="199"/>
        <v/>
      </c>
      <c r="BQ42" s="188" t="str">
        <f t="shared" si="199"/>
        <v/>
      </c>
      <c r="BR42" s="188" t="str">
        <f t="shared" si="199"/>
        <v/>
      </c>
      <c r="BS42" s="188" t="str">
        <f t="shared" si="199"/>
        <v/>
      </c>
      <c r="BT42" s="188" t="str">
        <f t="shared" si="199"/>
        <v/>
      </c>
      <c r="BU42" s="188" t="str">
        <f t="shared" si="199"/>
        <v/>
      </c>
      <c r="BV42" s="188" t="str">
        <f t="shared" si="199"/>
        <v/>
      </c>
      <c r="BW42" s="188" t="str">
        <f t="shared" si="199"/>
        <v/>
      </c>
      <c r="BX42" s="188" t="str">
        <f t="shared" si="199"/>
        <v/>
      </c>
      <c r="BY42" s="188" t="str">
        <f t="shared" si="199"/>
        <v/>
      </c>
      <c r="BZ42" s="188" t="str">
        <f t="shared" si="199"/>
        <v/>
      </c>
      <c r="CA42" s="188" t="str">
        <f t="shared" si="199"/>
        <v/>
      </c>
      <c r="CB42" s="188" t="str">
        <f t="shared" si="199"/>
        <v/>
      </c>
      <c r="CC42" s="188" t="str">
        <f t="shared" si="199"/>
        <v/>
      </c>
      <c r="CD42" s="188" t="str">
        <f t="shared" si="199"/>
        <v/>
      </c>
      <c r="CE42" s="188" t="str">
        <f t="shared" si="199"/>
        <v/>
      </c>
      <c r="CF42" s="188" t="str">
        <f t="shared" si="199"/>
        <v/>
      </c>
      <c r="CG42" s="188" t="str">
        <f t="shared" si="199"/>
        <v/>
      </c>
      <c r="CH42" s="188" t="str">
        <f t="shared" si="199"/>
        <v/>
      </c>
      <c r="CI42" s="188" t="str">
        <f t="shared" si="199"/>
        <v/>
      </c>
      <c r="CJ42" s="188" t="str">
        <f t="shared" si="199"/>
        <v/>
      </c>
      <c r="CK42" s="188" t="str">
        <f t="shared" si="199"/>
        <v/>
      </c>
      <c r="CL42" s="188" t="str">
        <f t="shared" si="199"/>
        <v/>
      </c>
      <c r="CM42" s="188" t="str">
        <f t="shared" si="199"/>
        <v/>
      </c>
      <c r="CN42" s="188" t="str">
        <f t="shared" si="199"/>
        <v/>
      </c>
      <c r="CO42" s="188" t="str">
        <f t="shared" si="199"/>
        <v/>
      </c>
      <c r="CP42" s="188" t="str">
        <f t="shared" si="199"/>
        <v/>
      </c>
      <c r="CQ42" s="188" t="str">
        <f t="shared" si="199"/>
        <v/>
      </c>
      <c r="CR42" s="188" t="str">
        <f t="shared" si="199"/>
        <v/>
      </c>
      <c r="CS42" s="188" t="str">
        <f t="shared" si="199"/>
        <v/>
      </c>
      <c r="CT42" s="188" t="str">
        <f t="shared" si="199"/>
        <v/>
      </c>
      <c r="CU42" s="188" t="str">
        <f t="shared" si="199"/>
        <v/>
      </c>
      <c r="CV42" s="188" t="str">
        <f t="shared" ref="CV42:ED42" si="200">IF(ISNONTEXT($AH42),CU42+$AH42,"")</f>
        <v/>
      </c>
      <c r="CW42" s="188" t="str">
        <f t="shared" si="200"/>
        <v/>
      </c>
      <c r="CX42" s="188" t="str">
        <f t="shared" si="200"/>
        <v/>
      </c>
      <c r="CY42" s="188" t="str">
        <f t="shared" si="200"/>
        <v/>
      </c>
      <c r="CZ42" s="188" t="str">
        <f t="shared" si="200"/>
        <v/>
      </c>
      <c r="DA42" s="188" t="str">
        <f t="shared" si="200"/>
        <v/>
      </c>
      <c r="DB42" s="188" t="str">
        <f t="shared" si="200"/>
        <v/>
      </c>
      <c r="DC42" s="188" t="str">
        <f t="shared" si="200"/>
        <v/>
      </c>
      <c r="DD42" s="188" t="str">
        <f t="shared" si="200"/>
        <v/>
      </c>
      <c r="DE42" s="188" t="str">
        <f t="shared" si="200"/>
        <v/>
      </c>
      <c r="DF42" s="188" t="str">
        <f t="shared" si="200"/>
        <v/>
      </c>
      <c r="DG42" s="188" t="str">
        <f t="shared" si="200"/>
        <v/>
      </c>
      <c r="DH42" s="188" t="str">
        <f t="shared" si="200"/>
        <v/>
      </c>
      <c r="DI42" s="188" t="str">
        <f t="shared" si="200"/>
        <v/>
      </c>
      <c r="DJ42" s="188" t="str">
        <f t="shared" si="200"/>
        <v/>
      </c>
      <c r="DK42" s="188" t="str">
        <f t="shared" si="200"/>
        <v/>
      </c>
      <c r="DL42" s="188" t="str">
        <f t="shared" si="200"/>
        <v/>
      </c>
      <c r="DM42" s="188" t="str">
        <f t="shared" si="200"/>
        <v/>
      </c>
      <c r="DN42" s="188" t="str">
        <f t="shared" si="200"/>
        <v/>
      </c>
      <c r="DO42" s="188" t="str">
        <f t="shared" si="200"/>
        <v/>
      </c>
      <c r="DP42" s="188" t="str">
        <f t="shared" si="200"/>
        <v/>
      </c>
      <c r="DQ42" s="188" t="str">
        <f t="shared" si="200"/>
        <v/>
      </c>
      <c r="DR42" s="188" t="str">
        <f t="shared" si="200"/>
        <v/>
      </c>
      <c r="DS42" s="188" t="str">
        <f t="shared" si="200"/>
        <v/>
      </c>
      <c r="DT42" s="188" t="str">
        <f t="shared" si="200"/>
        <v/>
      </c>
      <c r="DU42" s="188" t="str">
        <f t="shared" si="200"/>
        <v/>
      </c>
      <c r="DV42" s="188" t="str">
        <f t="shared" si="200"/>
        <v/>
      </c>
      <c r="DW42" s="188" t="str">
        <f t="shared" si="200"/>
        <v/>
      </c>
      <c r="DX42" s="188" t="str">
        <f t="shared" si="200"/>
        <v/>
      </c>
      <c r="DY42" s="188" t="str">
        <f t="shared" si="200"/>
        <v/>
      </c>
      <c r="DZ42" s="188" t="str">
        <f t="shared" si="200"/>
        <v/>
      </c>
      <c r="EA42" s="188" t="str">
        <f t="shared" si="200"/>
        <v/>
      </c>
      <c r="EB42" s="188" t="str">
        <f t="shared" si="200"/>
        <v/>
      </c>
      <c r="EC42" s="188" t="str">
        <f t="shared" si="200"/>
        <v/>
      </c>
      <c r="ED42" s="188" t="str">
        <f t="shared" si="200"/>
        <v/>
      </c>
      <c r="EE42" s="204" t="str">
        <f t="shared" si="25"/>
        <v/>
      </c>
      <c r="EF42" s="205" t="e">
        <f t="shared" si="26"/>
        <v>#N/A</v>
      </c>
      <c r="EG42" s="205" t="e">
        <f t="shared" si="27"/>
        <v>#N/A</v>
      </c>
      <c r="EH42" s="205" t="e">
        <f t="shared" si="28"/>
        <v>#N/A</v>
      </c>
      <c r="EI42" s="205" t="e">
        <f t="shared" si="29"/>
        <v>#N/A</v>
      </c>
      <c r="EJ42" s="205" t="e">
        <f t="shared" si="30"/>
        <v>#N/A</v>
      </c>
      <c r="EK42" s="205" t="e">
        <f t="shared" si="31"/>
        <v>#N/A</v>
      </c>
      <c r="EL42" s="205" t="e">
        <f t="shared" si="32"/>
        <v>#N/A</v>
      </c>
      <c r="EM42" s="205" t="e">
        <f t="shared" si="33"/>
        <v>#N/A</v>
      </c>
      <c r="EN42" s="205" t="e">
        <f t="shared" si="34"/>
        <v>#N/A</v>
      </c>
      <c r="EO42" s="205" t="e">
        <f t="shared" si="35"/>
        <v>#N/A</v>
      </c>
      <c r="EP42" s="205" t="e">
        <f t="shared" si="36"/>
        <v>#N/A</v>
      </c>
      <c r="EQ42" s="205" t="e">
        <f t="shared" si="37"/>
        <v>#N/A</v>
      </c>
      <c r="ER42" s="205" t="e">
        <f t="shared" si="38"/>
        <v>#N/A</v>
      </c>
      <c r="ES42" s="205" t="e">
        <f t="shared" si="39"/>
        <v>#N/A</v>
      </c>
      <c r="ET42" s="205" t="e">
        <f t="shared" si="40"/>
        <v>#N/A</v>
      </c>
      <c r="EU42" s="205" t="e">
        <f t="shared" si="41"/>
        <v>#N/A</v>
      </c>
      <c r="EV42" s="205" t="e">
        <f t="shared" si="42"/>
        <v>#N/A</v>
      </c>
      <c r="EW42" s="205" t="e">
        <f t="shared" si="43"/>
        <v>#N/A</v>
      </c>
      <c r="EX42" s="205" t="e">
        <f t="shared" si="44"/>
        <v>#N/A</v>
      </c>
      <c r="EY42" s="205" t="e">
        <f t="shared" si="45"/>
        <v>#N/A</v>
      </c>
      <c r="EZ42" s="205" t="e">
        <f t="shared" si="46"/>
        <v>#N/A</v>
      </c>
      <c r="FA42" s="205" t="e">
        <f t="shared" si="47"/>
        <v>#N/A</v>
      </c>
      <c r="FB42" s="205" t="e">
        <f t="shared" si="48"/>
        <v>#N/A</v>
      </c>
      <c r="FC42" s="205" t="e">
        <f t="shared" si="49"/>
        <v>#N/A</v>
      </c>
      <c r="FD42" s="205" t="e">
        <f t="shared" si="50"/>
        <v>#N/A</v>
      </c>
      <c r="FE42" s="205" t="e">
        <f t="shared" si="51"/>
        <v>#N/A</v>
      </c>
      <c r="FF42" s="205" t="e">
        <f t="shared" si="52"/>
        <v>#N/A</v>
      </c>
      <c r="FG42" s="205" t="e">
        <f t="shared" si="53"/>
        <v>#N/A</v>
      </c>
      <c r="FH42" s="205" t="e">
        <f t="shared" si="54"/>
        <v>#N/A</v>
      </c>
      <c r="FI42" s="205" t="e">
        <f t="shared" si="55"/>
        <v>#N/A</v>
      </c>
      <c r="FJ42" s="205" t="e">
        <f t="shared" si="56"/>
        <v>#N/A</v>
      </c>
      <c r="FK42" s="205" t="e">
        <f t="shared" si="57"/>
        <v>#N/A</v>
      </c>
      <c r="FL42" s="205" t="e">
        <f t="shared" si="58"/>
        <v>#N/A</v>
      </c>
      <c r="FM42" s="205" t="e">
        <f t="shared" si="59"/>
        <v>#N/A</v>
      </c>
      <c r="FN42" s="205" t="e">
        <f t="shared" si="60"/>
        <v>#N/A</v>
      </c>
      <c r="FO42" s="205" t="e">
        <f t="shared" si="61"/>
        <v>#N/A</v>
      </c>
      <c r="FP42" s="205" t="e">
        <f t="shared" si="62"/>
        <v>#N/A</v>
      </c>
      <c r="FQ42" s="205" t="e">
        <f t="shared" si="63"/>
        <v>#N/A</v>
      </c>
      <c r="FR42" s="205" t="e">
        <f t="shared" si="64"/>
        <v>#N/A</v>
      </c>
      <c r="FS42" s="205" t="e">
        <f t="shared" si="65"/>
        <v>#N/A</v>
      </c>
      <c r="FT42" s="205" t="e">
        <f t="shared" si="66"/>
        <v>#N/A</v>
      </c>
      <c r="FU42" s="205" t="e">
        <f t="shared" si="67"/>
        <v>#N/A</v>
      </c>
      <c r="FV42" s="205" t="e">
        <f t="shared" si="68"/>
        <v>#N/A</v>
      </c>
      <c r="FW42" s="205" t="e">
        <f t="shared" si="69"/>
        <v>#N/A</v>
      </c>
      <c r="FX42" s="205" t="e">
        <f t="shared" si="70"/>
        <v>#N/A</v>
      </c>
      <c r="FY42" s="205" t="e">
        <f t="shared" si="71"/>
        <v>#N/A</v>
      </c>
      <c r="FZ42" s="205" t="e">
        <f t="shared" si="72"/>
        <v>#N/A</v>
      </c>
      <c r="GA42" s="205" t="e">
        <f t="shared" si="73"/>
        <v>#N/A</v>
      </c>
      <c r="GB42" s="205" t="e">
        <f t="shared" si="74"/>
        <v>#N/A</v>
      </c>
      <c r="GC42" s="205" t="e">
        <f t="shared" si="75"/>
        <v>#N/A</v>
      </c>
      <c r="GD42" s="205" t="e">
        <f t="shared" si="76"/>
        <v>#N/A</v>
      </c>
      <c r="GE42" s="205" t="e">
        <f t="shared" si="77"/>
        <v>#N/A</v>
      </c>
      <c r="GF42" s="205" t="e">
        <f t="shared" si="78"/>
        <v>#N/A</v>
      </c>
      <c r="GG42" s="205" t="e">
        <f t="shared" si="79"/>
        <v>#N/A</v>
      </c>
      <c r="GH42" s="205" t="e">
        <f t="shared" si="80"/>
        <v>#N/A</v>
      </c>
      <c r="GI42" s="205" t="e">
        <f t="shared" si="81"/>
        <v>#N/A</v>
      </c>
      <c r="GJ42" s="205" t="e">
        <f t="shared" si="82"/>
        <v>#N/A</v>
      </c>
      <c r="GK42" s="205" t="e">
        <f t="shared" si="83"/>
        <v>#N/A</v>
      </c>
      <c r="GL42" s="205" t="e">
        <f t="shared" si="84"/>
        <v>#N/A</v>
      </c>
      <c r="GM42" s="205" t="e">
        <f t="shared" si="85"/>
        <v>#N/A</v>
      </c>
      <c r="GN42" s="205" t="e">
        <f t="shared" si="86"/>
        <v>#N/A</v>
      </c>
      <c r="GO42" s="205" t="e">
        <f t="shared" si="87"/>
        <v>#N/A</v>
      </c>
      <c r="GP42" s="205" t="e">
        <f t="shared" si="88"/>
        <v>#N/A</v>
      </c>
      <c r="GQ42" s="205" t="e">
        <f t="shared" si="89"/>
        <v>#N/A</v>
      </c>
      <c r="GR42" s="205" t="e">
        <f t="shared" si="90"/>
        <v>#N/A</v>
      </c>
      <c r="GS42" s="205" t="e">
        <f t="shared" si="91"/>
        <v>#N/A</v>
      </c>
      <c r="GT42" s="205" t="e">
        <f t="shared" si="92"/>
        <v>#N/A</v>
      </c>
      <c r="GU42" s="205" t="e">
        <f t="shared" si="93"/>
        <v>#N/A</v>
      </c>
      <c r="GV42" s="205" t="e">
        <f t="shared" si="94"/>
        <v>#N/A</v>
      </c>
      <c r="GW42" s="205" t="e">
        <f t="shared" si="95"/>
        <v>#N/A</v>
      </c>
      <c r="GX42" s="205" t="e">
        <f t="shared" si="96"/>
        <v>#N/A</v>
      </c>
      <c r="GY42" s="205" t="e">
        <f t="shared" si="97"/>
        <v>#N/A</v>
      </c>
      <c r="GZ42" s="205" t="e">
        <f t="shared" si="98"/>
        <v>#N/A</v>
      </c>
      <c r="HA42" s="205" t="e">
        <f t="shared" si="99"/>
        <v>#N/A</v>
      </c>
      <c r="HB42" s="205" t="e">
        <f t="shared" si="100"/>
        <v>#N/A</v>
      </c>
      <c r="HC42" s="205" t="e">
        <f t="shared" si="101"/>
        <v>#N/A</v>
      </c>
      <c r="HD42" s="205" t="e">
        <f t="shared" si="102"/>
        <v>#N/A</v>
      </c>
      <c r="HE42" s="205" t="e">
        <f t="shared" si="103"/>
        <v>#N/A</v>
      </c>
      <c r="HF42" s="205" t="e">
        <f t="shared" si="104"/>
        <v>#N/A</v>
      </c>
      <c r="HG42" s="205" t="e">
        <f t="shared" si="105"/>
        <v>#N/A</v>
      </c>
      <c r="HH42" s="205" t="e">
        <f t="shared" si="106"/>
        <v>#N/A</v>
      </c>
      <c r="HI42" s="205" t="e">
        <f t="shared" si="107"/>
        <v>#N/A</v>
      </c>
      <c r="HJ42" s="205" t="e">
        <f t="shared" si="108"/>
        <v>#N/A</v>
      </c>
      <c r="HK42" s="205" t="e">
        <f t="shared" si="109"/>
        <v>#N/A</v>
      </c>
      <c r="HL42" s="205" t="e">
        <f t="shared" si="110"/>
        <v>#N/A</v>
      </c>
      <c r="HM42" s="205" t="e">
        <f t="shared" si="111"/>
        <v>#N/A</v>
      </c>
      <c r="HN42" s="205" t="e">
        <f t="shared" si="112"/>
        <v>#N/A</v>
      </c>
      <c r="HO42" s="205" t="e">
        <f t="shared" si="113"/>
        <v>#N/A</v>
      </c>
      <c r="HP42" s="205" t="e">
        <f t="shared" si="114"/>
        <v>#N/A</v>
      </c>
      <c r="HQ42" s="205" t="e">
        <f t="shared" si="115"/>
        <v>#N/A</v>
      </c>
      <c r="HR42" s="205" t="e">
        <f t="shared" si="116"/>
        <v>#N/A</v>
      </c>
      <c r="HS42" s="205" t="e">
        <f t="shared" si="117"/>
        <v>#N/A</v>
      </c>
      <c r="HT42" s="205" t="e">
        <f t="shared" si="118"/>
        <v>#N/A</v>
      </c>
      <c r="HU42" s="205" t="e">
        <f t="shared" si="119"/>
        <v>#N/A</v>
      </c>
      <c r="HV42" s="205" t="e">
        <f t="shared" si="120"/>
        <v>#N/A</v>
      </c>
      <c r="HW42" s="205" t="e">
        <f t="shared" si="121"/>
        <v>#N/A</v>
      </c>
      <c r="HX42" s="205" t="e">
        <f t="shared" si="122"/>
        <v>#N/A</v>
      </c>
      <c r="HY42" s="205" t="e">
        <f t="shared" si="123"/>
        <v>#N/A</v>
      </c>
      <c r="HZ42" s="205" t="e">
        <f t="shared" si="124"/>
        <v>#N/A</v>
      </c>
      <c r="IA42" s="205" t="e">
        <f t="shared" si="125"/>
        <v>#N/A</v>
      </c>
      <c r="IB42" s="205" t="e">
        <f t="shared" si="126"/>
        <v>#N/A</v>
      </c>
    </row>
    <row r="43" spans="1:236" hidden="1" x14ac:dyDescent="0.25">
      <c r="A43" s="22">
        <v>40</v>
      </c>
      <c r="B43" s="109" t="str">
        <f t="shared" si="10"/>
        <v/>
      </c>
      <c r="C43" s="123"/>
      <c r="D43" s="109" t="str">
        <f t="shared" si="11"/>
        <v/>
      </c>
      <c r="E43" s="118" t="str">
        <f t="shared" si="12"/>
        <v/>
      </c>
      <c r="F43" s="23" t="str">
        <f t="shared" si="13"/>
        <v/>
      </c>
      <c r="G43" s="24" t="str">
        <f t="shared" si="14"/>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15"/>
        <v/>
      </c>
      <c r="K43" s="26"/>
      <c r="L43" s="24" t="str">
        <f>IF(OR(F43="",K43=""),"",MATCH(K43,Confidence!$A$3:$A$12,0))</f>
        <v/>
      </c>
      <c r="M43" s="27" t="str">
        <f t="shared" si="16"/>
        <v/>
      </c>
      <c r="N43" s="27" t="str">
        <f t="shared" si="17"/>
        <v/>
      </c>
      <c r="O43" s="24"/>
      <c r="P43" s="110" t="str">
        <f t="shared" si="18"/>
        <v/>
      </c>
      <c r="Q43" s="110" t="str">
        <f t="shared" si="19"/>
        <v/>
      </c>
      <c r="R43" s="39" t="str">
        <f t="shared" si="20"/>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21"/>
        <v/>
      </c>
      <c r="AI43" s="204" t="str">
        <f t="shared" si="22"/>
        <v/>
      </c>
      <c r="AJ43" s="188" t="str">
        <f t="shared" ref="AJ43:CU43" si="201">IF(ISNONTEXT($AH43),AI43+$AH43,"")</f>
        <v/>
      </c>
      <c r="AK43" s="188" t="str">
        <f t="shared" si="201"/>
        <v/>
      </c>
      <c r="AL43" s="188" t="str">
        <f t="shared" si="201"/>
        <v/>
      </c>
      <c r="AM43" s="188" t="str">
        <f t="shared" si="201"/>
        <v/>
      </c>
      <c r="AN43" s="188" t="str">
        <f t="shared" si="201"/>
        <v/>
      </c>
      <c r="AO43" s="188" t="str">
        <f t="shared" si="201"/>
        <v/>
      </c>
      <c r="AP43" s="188" t="str">
        <f t="shared" si="201"/>
        <v/>
      </c>
      <c r="AQ43" s="188" t="str">
        <f t="shared" si="201"/>
        <v/>
      </c>
      <c r="AR43" s="188" t="str">
        <f t="shared" si="201"/>
        <v/>
      </c>
      <c r="AS43" s="188" t="str">
        <f t="shared" si="201"/>
        <v/>
      </c>
      <c r="AT43" s="188" t="str">
        <f t="shared" si="201"/>
        <v/>
      </c>
      <c r="AU43" s="188" t="str">
        <f t="shared" si="201"/>
        <v/>
      </c>
      <c r="AV43" s="188" t="str">
        <f t="shared" si="201"/>
        <v/>
      </c>
      <c r="AW43" s="188" t="str">
        <f t="shared" si="201"/>
        <v/>
      </c>
      <c r="AX43" s="188" t="str">
        <f t="shared" si="201"/>
        <v/>
      </c>
      <c r="AY43" s="188" t="str">
        <f t="shared" si="201"/>
        <v/>
      </c>
      <c r="AZ43" s="188" t="str">
        <f t="shared" si="201"/>
        <v/>
      </c>
      <c r="BA43" s="188" t="str">
        <f t="shared" si="201"/>
        <v/>
      </c>
      <c r="BB43" s="188" t="str">
        <f t="shared" si="201"/>
        <v/>
      </c>
      <c r="BC43" s="188" t="str">
        <f t="shared" si="201"/>
        <v/>
      </c>
      <c r="BD43" s="188" t="str">
        <f t="shared" si="201"/>
        <v/>
      </c>
      <c r="BE43" s="188" t="str">
        <f t="shared" si="201"/>
        <v/>
      </c>
      <c r="BF43" s="188" t="str">
        <f t="shared" si="201"/>
        <v/>
      </c>
      <c r="BG43" s="188" t="str">
        <f t="shared" si="201"/>
        <v/>
      </c>
      <c r="BH43" s="188" t="str">
        <f t="shared" si="201"/>
        <v/>
      </c>
      <c r="BI43" s="188" t="str">
        <f t="shared" si="201"/>
        <v/>
      </c>
      <c r="BJ43" s="188" t="str">
        <f t="shared" si="201"/>
        <v/>
      </c>
      <c r="BK43" s="188" t="str">
        <f t="shared" si="201"/>
        <v/>
      </c>
      <c r="BL43" s="188" t="str">
        <f t="shared" si="201"/>
        <v/>
      </c>
      <c r="BM43" s="188" t="str">
        <f t="shared" si="201"/>
        <v/>
      </c>
      <c r="BN43" s="188" t="str">
        <f t="shared" si="201"/>
        <v/>
      </c>
      <c r="BO43" s="188" t="str">
        <f t="shared" si="201"/>
        <v/>
      </c>
      <c r="BP43" s="188" t="str">
        <f t="shared" si="201"/>
        <v/>
      </c>
      <c r="BQ43" s="188" t="str">
        <f t="shared" si="201"/>
        <v/>
      </c>
      <c r="BR43" s="188" t="str">
        <f t="shared" si="201"/>
        <v/>
      </c>
      <c r="BS43" s="188" t="str">
        <f t="shared" si="201"/>
        <v/>
      </c>
      <c r="BT43" s="188" t="str">
        <f t="shared" si="201"/>
        <v/>
      </c>
      <c r="BU43" s="188" t="str">
        <f t="shared" si="201"/>
        <v/>
      </c>
      <c r="BV43" s="188" t="str">
        <f t="shared" si="201"/>
        <v/>
      </c>
      <c r="BW43" s="188" t="str">
        <f t="shared" si="201"/>
        <v/>
      </c>
      <c r="BX43" s="188" t="str">
        <f t="shared" si="201"/>
        <v/>
      </c>
      <c r="BY43" s="188" t="str">
        <f t="shared" si="201"/>
        <v/>
      </c>
      <c r="BZ43" s="188" t="str">
        <f t="shared" si="201"/>
        <v/>
      </c>
      <c r="CA43" s="188" t="str">
        <f t="shared" si="201"/>
        <v/>
      </c>
      <c r="CB43" s="188" t="str">
        <f t="shared" si="201"/>
        <v/>
      </c>
      <c r="CC43" s="188" t="str">
        <f t="shared" si="201"/>
        <v/>
      </c>
      <c r="CD43" s="188" t="str">
        <f t="shared" si="201"/>
        <v/>
      </c>
      <c r="CE43" s="188" t="str">
        <f t="shared" si="201"/>
        <v/>
      </c>
      <c r="CF43" s="188" t="str">
        <f t="shared" si="201"/>
        <v/>
      </c>
      <c r="CG43" s="188" t="str">
        <f t="shared" si="201"/>
        <v/>
      </c>
      <c r="CH43" s="188" t="str">
        <f t="shared" si="201"/>
        <v/>
      </c>
      <c r="CI43" s="188" t="str">
        <f t="shared" si="201"/>
        <v/>
      </c>
      <c r="CJ43" s="188" t="str">
        <f t="shared" si="201"/>
        <v/>
      </c>
      <c r="CK43" s="188" t="str">
        <f t="shared" si="201"/>
        <v/>
      </c>
      <c r="CL43" s="188" t="str">
        <f t="shared" si="201"/>
        <v/>
      </c>
      <c r="CM43" s="188" t="str">
        <f t="shared" si="201"/>
        <v/>
      </c>
      <c r="CN43" s="188" t="str">
        <f t="shared" si="201"/>
        <v/>
      </c>
      <c r="CO43" s="188" t="str">
        <f t="shared" si="201"/>
        <v/>
      </c>
      <c r="CP43" s="188" t="str">
        <f t="shared" si="201"/>
        <v/>
      </c>
      <c r="CQ43" s="188" t="str">
        <f t="shared" si="201"/>
        <v/>
      </c>
      <c r="CR43" s="188" t="str">
        <f t="shared" si="201"/>
        <v/>
      </c>
      <c r="CS43" s="188" t="str">
        <f t="shared" si="201"/>
        <v/>
      </c>
      <c r="CT43" s="188" t="str">
        <f t="shared" si="201"/>
        <v/>
      </c>
      <c r="CU43" s="188" t="str">
        <f t="shared" si="201"/>
        <v/>
      </c>
      <c r="CV43" s="188" t="str">
        <f t="shared" ref="CV43:ED43" si="202">IF(ISNONTEXT($AH43),CU43+$AH43,"")</f>
        <v/>
      </c>
      <c r="CW43" s="188" t="str">
        <f t="shared" si="202"/>
        <v/>
      </c>
      <c r="CX43" s="188" t="str">
        <f t="shared" si="202"/>
        <v/>
      </c>
      <c r="CY43" s="188" t="str">
        <f t="shared" si="202"/>
        <v/>
      </c>
      <c r="CZ43" s="188" t="str">
        <f t="shared" si="202"/>
        <v/>
      </c>
      <c r="DA43" s="188" t="str">
        <f t="shared" si="202"/>
        <v/>
      </c>
      <c r="DB43" s="188" t="str">
        <f t="shared" si="202"/>
        <v/>
      </c>
      <c r="DC43" s="188" t="str">
        <f t="shared" si="202"/>
        <v/>
      </c>
      <c r="DD43" s="188" t="str">
        <f t="shared" si="202"/>
        <v/>
      </c>
      <c r="DE43" s="188" t="str">
        <f t="shared" si="202"/>
        <v/>
      </c>
      <c r="DF43" s="188" t="str">
        <f t="shared" si="202"/>
        <v/>
      </c>
      <c r="DG43" s="188" t="str">
        <f t="shared" si="202"/>
        <v/>
      </c>
      <c r="DH43" s="188" t="str">
        <f t="shared" si="202"/>
        <v/>
      </c>
      <c r="DI43" s="188" t="str">
        <f t="shared" si="202"/>
        <v/>
      </c>
      <c r="DJ43" s="188" t="str">
        <f t="shared" si="202"/>
        <v/>
      </c>
      <c r="DK43" s="188" t="str">
        <f t="shared" si="202"/>
        <v/>
      </c>
      <c r="DL43" s="188" t="str">
        <f t="shared" si="202"/>
        <v/>
      </c>
      <c r="DM43" s="188" t="str">
        <f t="shared" si="202"/>
        <v/>
      </c>
      <c r="DN43" s="188" t="str">
        <f t="shared" si="202"/>
        <v/>
      </c>
      <c r="DO43" s="188" t="str">
        <f t="shared" si="202"/>
        <v/>
      </c>
      <c r="DP43" s="188" t="str">
        <f t="shared" si="202"/>
        <v/>
      </c>
      <c r="DQ43" s="188" t="str">
        <f t="shared" si="202"/>
        <v/>
      </c>
      <c r="DR43" s="188" t="str">
        <f t="shared" si="202"/>
        <v/>
      </c>
      <c r="DS43" s="188" t="str">
        <f t="shared" si="202"/>
        <v/>
      </c>
      <c r="DT43" s="188" t="str">
        <f t="shared" si="202"/>
        <v/>
      </c>
      <c r="DU43" s="188" t="str">
        <f t="shared" si="202"/>
        <v/>
      </c>
      <c r="DV43" s="188" t="str">
        <f t="shared" si="202"/>
        <v/>
      </c>
      <c r="DW43" s="188" t="str">
        <f t="shared" si="202"/>
        <v/>
      </c>
      <c r="DX43" s="188" t="str">
        <f t="shared" si="202"/>
        <v/>
      </c>
      <c r="DY43" s="188" t="str">
        <f t="shared" si="202"/>
        <v/>
      </c>
      <c r="DZ43" s="188" t="str">
        <f t="shared" si="202"/>
        <v/>
      </c>
      <c r="EA43" s="188" t="str">
        <f t="shared" si="202"/>
        <v/>
      </c>
      <c r="EB43" s="188" t="str">
        <f t="shared" si="202"/>
        <v/>
      </c>
      <c r="EC43" s="188" t="str">
        <f t="shared" si="202"/>
        <v/>
      </c>
      <c r="ED43" s="188" t="str">
        <f t="shared" si="202"/>
        <v/>
      </c>
      <c r="EE43" s="204" t="str">
        <f t="shared" si="25"/>
        <v/>
      </c>
      <c r="EF43" s="205" t="e">
        <f t="shared" si="26"/>
        <v>#N/A</v>
      </c>
      <c r="EG43" s="205" t="e">
        <f t="shared" si="27"/>
        <v>#N/A</v>
      </c>
      <c r="EH43" s="205" t="e">
        <f t="shared" si="28"/>
        <v>#N/A</v>
      </c>
      <c r="EI43" s="205" t="e">
        <f t="shared" si="29"/>
        <v>#N/A</v>
      </c>
      <c r="EJ43" s="205" t="e">
        <f t="shared" si="30"/>
        <v>#N/A</v>
      </c>
      <c r="EK43" s="205" t="e">
        <f t="shared" si="31"/>
        <v>#N/A</v>
      </c>
      <c r="EL43" s="205" t="e">
        <f t="shared" si="32"/>
        <v>#N/A</v>
      </c>
      <c r="EM43" s="205" t="e">
        <f t="shared" si="33"/>
        <v>#N/A</v>
      </c>
      <c r="EN43" s="205" t="e">
        <f t="shared" si="34"/>
        <v>#N/A</v>
      </c>
      <c r="EO43" s="205" t="e">
        <f t="shared" si="35"/>
        <v>#N/A</v>
      </c>
      <c r="EP43" s="205" t="e">
        <f t="shared" si="36"/>
        <v>#N/A</v>
      </c>
      <c r="EQ43" s="205" t="e">
        <f t="shared" si="37"/>
        <v>#N/A</v>
      </c>
      <c r="ER43" s="205" t="e">
        <f t="shared" si="38"/>
        <v>#N/A</v>
      </c>
      <c r="ES43" s="205" t="e">
        <f t="shared" si="39"/>
        <v>#N/A</v>
      </c>
      <c r="ET43" s="205" t="e">
        <f t="shared" si="40"/>
        <v>#N/A</v>
      </c>
      <c r="EU43" s="205" t="e">
        <f t="shared" si="41"/>
        <v>#N/A</v>
      </c>
      <c r="EV43" s="205" t="e">
        <f t="shared" si="42"/>
        <v>#N/A</v>
      </c>
      <c r="EW43" s="205" t="e">
        <f t="shared" si="43"/>
        <v>#N/A</v>
      </c>
      <c r="EX43" s="205" t="e">
        <f t="shared" si="44"/>
        <v>#N/A</v>
      </c>
      <c r="EY43" s="205" t="e">
        <f t="shared" si="45"/>
        <v>#N/A</v>
      </c>
      <c r="EZ43" s="205" t="e">
        <f t="shared" si="46"/>
        <v>#N/A</v>
      </c>
      <c r="FA43" s="205" t="e">
        <f t="shared" si="47"/>
        <v>#N/A</v>
      </c>
      <c r="FB43" s="205" t="e">
        <f t="shared" si="48"/>
        <v>#N/A</v>
      </c>
      <c r="FC43" s="205" t="e">
        <f t="shared" si="49"/>
        <v>#N/A</v>
      </c>
      <c r="FD43" s="205" t="e">
        <f t="shared" si="50"/>
        <v>#N/A</v>
      </c>
      <c r="FE43" s="205" t="e">
        <f t="shared" si="51"/>
        <v>#N/A</v>
      </c>
      <c r="FF43" s="205" t="e">
        <f t="shared" si="52"/>
        <v>#N/A</v>
      </c>
      <c r="FG43" s="205" t="e">
        <f t="shared" si="53"/>
        <v>#N/A</v>
      </c>
      <c r="FH43" s="205" t="e">
        <f t="shared" si="54"/>
        <v>#N/A</v>
      </c>
      <c r="FI43" s="205" t="e">
        <f t="shared" si="55"/>
        <v>#N/A</v>
      </c>
      <c r="FJ43" s="205" t="e">
        <f t="shared" si="56"/>
        <v>#N/A</v>
      </c>
      <c r="FK43" s="205" t="e">
        <f t="shared" si="57"/>
        <v>#N/A</v>
      </c>
      <c r="FL43" s="205" t="e">
        <f t="shared" si="58"/>
        <v>#N/A</v>
      </c>
      <c r="FM43" s="205" t="e">
        <f t="shared" si="59"/>
        <v>#N/A</v>
      </c>
      <c r="FN43" s="205" t="e">
        <f t="shared" si="60"/>
        <v>#N/A</v>
      </c>
      <c r="FO43" s="205" t="e">
        <f t="shared" si="61"/>
        <v>#N/A</v>
      </c>
      <c r="FP43" s="205" t="e">
        <f t="shared" si="62"/>
        <v>#N/A</v>
      </c>
      <c r="FQ43" s="205" t="e">
        <f t="shared" si="63"/>
        <v>#N/A</v>
      </c>
      <c r="FR43" s="205" t="e">
        <f t="shared" si="64"/>
        <v>#N/A</v>
      </c>
      <c r="FS43" s="205" t="e">
        <f t="shared" si="65"/>
        <v>#N/A</v>
      </c>
      <c r="FT43" s="205" t="e">
        <f t="shared" si="66"/>
        <v>#N/A</v>
      </c>
      <c r="FU43" s="205" t="e">
        <f t="shared" si="67"/>
        <v>#N/A</v>
      </c>
      <c r="FV43" s="205" t="e">
        <f t="shared" si="68"/>
        <v>#N/A</v>
      </c>
      <c r="FW43" s="205" t="e">
        <f t="shared" si="69"/>
        <v>#N/A</v>
      </c>
      <c r="FX43" s="205" t="e">
        <f t="shared" si="70"/>
        <v>#N/A</v>
      </c>
      <c r="FY43" s="205" t="e">
        <f t="shared" si="71"/>
        <v>#N/A</v>
      </c>
      <c r="FZ43" s="205" t="e">
        <f t="shared" si="72"/>
        <v>#N/A</v>
      </c>
      <c r="GA43" s="205" t="e">
        <f t="shared" si="73"/>
        <v>#N/A</v>
      </c>
      <c r="GB43" s="205" t="e">
        <f t="shared" si="74"/>
        <v>#N/A</v>
      </c>
      <c r="GC43" s="205" t="e">
        <f t="shared" si="75"/>
        <v>#N/A</v>
      </c>
      <c r="GD43" s="205" t="e">
        <f t="shared" si="76"/>
        <v>#N/A</v>
      </c>
      <c r="GE43" s="205" t="e">
        <f t="shared" si="77"/>
        <v>#N/A</v>
      </c>
      <c r="GF43" s="205" t="e">
        <f t="shared" si="78"/>
        <v>#N/A</v>
      </c>
      <c r="GG43" s="205" t="e">
        <f t="shared" si="79"/>
        <v>#N/A</v>
      </c>
      <c r="GH43" s="205" t="e">
        <f t="shared" si="80"/>
        <v>#N/A</v>
      </c>
      <c r="GI43" s="205" t="e">
        <f t="shared" si="81"/>
        <v>#N/A</v>
      </c>
      <c r="GJ43" s="205" t="e">
        <f t="shared" si="82"/>
        <v>#N/A</v>
      </c>
      <c r="GK43" s="205" t="e">
        <f t="shared" si="83"/>
        <v>#N/A</v>
      </c>
      <c r="GL43" s="205" t="e">
        <f t="shared" si="84"/>
        <v>#N/A</v>
      </c>
      <c r="GM43" s="205" t="e">
        <f t="shared" si="85"/>
        <v>#N/A</v>
      </c>
      <c r="GN43" s="205" t="e">
        <f t="shared" si="86"/>
        <v>#N/A</v>
      </c>
      <c r="GO43" s="205" t="e">
        <f t="shared" si="87"/>
        <v>#N/A</v>
      </c>
      <c r="GP43" s="205" t="e">
        <f t="shared" si="88"/>
        <v>#N/A</v>
      </c>
      <c r="GQ43" s="205" t="e">
        <f t="shared" si="89"/>
        <v>#N/A</v>
      </c>
      <c r="GR43" s="205" t="e">
        <f t="shared" si="90"/>
        <v>#N/A</v>
      </c>
      <c r="GS43" s="205" t="e">
        <f t="shared" si="91"/>
        <v>#N/A</v>
      </c>
      <c r="GT43" s="205" t="e">
        <f t="shared" si="92"/>
        <v>#N/A</v>
      </c>
      <c r="GU43" s="205" t="e">
        <f t="shared" si="93"/>
        <v>#N/A</v>
      </c>
      <c r="GV43" s="205" t="e">
        <f t="shared" si="94"/>
        <v>#N/A</v>
      </c>
      <c r="GW43" s="205" t="e">
        <f t="shared" si="95"/>
        <v>#N/A</v>
      </c>
      <c r="GX43" s="205" t="e">
        <f t="shared" si="96"/>
        <v>#N/A</v>
      </c>
      <c r="GY43" s="205" t="e">
        <f t="shared" si="97"/>
        <v>#N/A</v>
      </c>
      <c r="GZ43" s="205" t="e">
        <f t="shared" si="98"/>
        <v>#N/A</v>
      </c>
      <c r="HA43" s="205" t="e">
        <f t="shared" si="99"/>
        <v>#N/A</v>
      </c>
      <c r="HB43" s="205" t="e">
        <f t="shared" si="100"/>
        <v>#N/A</v>
      </c>
      <c r="HC43" s="205" t="e">
        <f t="shared" si="101"/>
        <v>#N/A</v>
      </c>
      <c r="HD43" s="205" t="e">
        <f t="shared" si="102"/>
        <v>#N/A</v>
      </c>
      <c r="HE43" s="205" t="e">
        <f t="shared" si="103"/>
        <v>#N/A</v>
      </c>
      <c r="HF43" s="205" t="e">
        <f t="shared" si="104"/>
        <v>#N/A</v>
      </c>
      <c r="HG43" s="205" t="e">
        <f t="shared" si="105"/>
        <v>#N/A</v>
      </c>
      <c r="HH43" s="205" t="e">
        <f t="shared" si="106"/>
        <v>#N/A</v>
      </c>
      <c r="HI43" s="205" t="e">
        <f t="shared" si="107"/>
        <v>#N/A</v>
      </c>
      <c r="HJ43" s="205" t="e">
        <f t="shared" si="108"/>
        <v>#N/A</v>
      </c>
      <c r="HK43" s="205" t="e">
        <f t="shared" si="109"/>
        <v>#N/A</v>
      </c>
      <c r="HL43" s="205" t="e">
        <f t="shared" si="110"/>
        <v>#N/A</v>
      </c>
      <c r="HM43" s="205" t="e">
        <f t="shared" si="111"/>
        <v>#N/A</v>
      </c>
      <c r="HN43" s="205" t="e">
        <f t="shared" si="112"/>
        <v>#N/A</v>
      </c>
      <c r="HO43" s="205" t="e">
        <f t="shared" si="113"/>
        <v>#N/A</v>
      </c>
      <c r="HP43" s="205" t="e">
        <f t="shared" si="114"/>
        <v>#N/A</v>
      </c>
      <c r="HQ43" s="205" t="e">
        <f t="shared" si="115"/>
        <v>#N/A</v>
      </c>
      <c r="HR43" s="205" t="e">
        <f t="shared" si="116"/>
        <v>#N/A</v>
      </c>
      <c r="HS43" s="205" t="e">
        <f t="shared" si="117"/>
        <v>#N/A</v>
      </c>
      <c r="HT43" s="205" t="e">
        <f t="shared" si="118"/>
        <v>#N/A</v>
      </c>
      <c r="HU43" s="205" t="e">
        <f t="shared" si="119"/>
        <v>#N/A</v>
      </c>
      <c r="HV43" s="205" t="e">
        <f t="shared" si="120"/>
        <v>#N/A</v>
      </c>
      <c r="HW43" s="205" t="e">
        <f t="shared" si="121"/>
        <v>#N/A</v>
      </c>
      <c r="HX43" s="205" t="e">
        <f t="shared" si="122"/>
        <v>#N/A</v>
      </c>
      <c r="HY43" s="205" t="e">
        <f t="shared" si="123"/>
        <v>#N/A</v>
      </c>
      <c r="HZ43" s="205" t="e">
        <f t="shared" si="124"/>
        <v>#N/A</v>
      </c>
      <c r="IA43" s="205" t="e">
        <f t="shared" si="125"/>
        <v>#N/A</v>
      </c>
      <c r="IB43" s="205" t="e">
        <f t="shared" si="126"/>
        <v>#N/A</v>
      </c>
    </row>
    <row r="44" spans="1:236" hidden="1" x14ac:dyDescent="0.25">
      <c r="A44" s="22">
        <v>41</v>
      </c>
      <c r="B44" s="109" t="str">
        <f t="shared" si="10"/>
        <v/>
      </c>
      <c r="C44" s="123"/>
      <c r="D44" s="109" t="str">
        <f t="shared" si="11"/>
        <v/>
      </c>
      <c r="E44" s="118" t="str">
        <f t="shared" si="12"/>
        <v/>
      </c>
      <c r="F44" s="23" t="str">
        <f t="shared" si="13"/>
        <v/>
      </c>
      <c r="G44" s="24" t="str">
        <f t="shared" si="14"/>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15"/>
        <v/>
      </c>
      <c r="K44" s="26"/>
      <c r="L44" s="24" t="str">
        <f>IF(OR(F44="",K44=""),"",MATCH(K44,Confidence!$A$3:$A$12,0))</f>
        <v/>
      </c>
      <c r="M44" s="27" t="str">
        <f t="shared" si="16"/>
        <v/>
      </c>
      <c r="N44" s="27" t="str">
        <f t="shared" si="17"/>
        <v/>
      </c>
      <c r="O44" s="24"/>
      <c r="P44" s="110" t="str">
        <f t="shared" si="18"/>
        <v/>
      </c>
      <c r="Q44" s="110" t="str">
        <f t="shared" si="19"/>
        <v/>
      </c>
      <c r="R44" s="39" t="str">
        <f t="shared" si="20"/>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21"/>
        <v/>
      </c>
      <c r="AI44" s="204" t="str">
        <f t="shared" si="22"/>
        <v/>
      </c>
      <c r="AJ44" s="188" t="str">
        <f t="shared" ref="AJ44:CU44" si="203">IF(ISNONTEXT($AH44),AI44+$AH44,"")</f>
        <v/>
      </c>
      <c r="AK44" s="188" t="str">
        <f t="shared" si="203"/>
        <v/>
      </c>
      <c r="AL44" s="188" t="str">
        <f t="shared" si="203"/>
        <v/>
      </c>
      <c r="AM44" s="188" t="str">
        <f t="shared" si="203"/>
        <v/>
      </c>
      <c r="AN44" s="188" t="str">
        <f t="shared" si="203"/>
        <v/>
      </c>
      <c r="AO44" s="188" t="str">
        <f t="shared" si="203"/>
        <v/>
      </c>
      <c r="AP44" s="188" t="str">
        <f t="shared" si="203"/>
        <v/>
      </c>
      <c r="AQ44" s="188" t="str">
        <f t="shared" si="203"/>
        <v/>
      </c>
      <c r="AR44" s="188" t="str">
        <f t="shared" si="203"/>
        <v/>
      </c>
      <c r="AS44" s="188" t="str">
        <f t="shared" si="203"/>
        <v/>
      </c>
      <c r="AT44" s="188" t="str">
        <f t="shared" si="203"/>
        <v/>
      </c>
      <c r="AU44" s="188" t="str">
        <f t="shared" si="203"/>
        <v/>
      </c>
      <c r="AV44" s="188" t="str">
        <f t="shared" si="203"/>
        <v/>
      </c>
      <c r="AW44" s="188" t="str">
        <f t="shared" si="203"/>
        <v/>
      </c>
      <c r="AX44" s="188" t="str">
        <f t="shared" si="203"/>
        <v/>
      </c>
      <c r="AY44" s="188" t="str">
        <f t="shared" si="203"/>
        <v/>
      </c>
      <c r="AZ44" s="188" t="str">
        <f t="shared" si="203"/>
        <v/>
      </c>
      <c r="BA44" s="188" t="str">
        <f t="shared" si="203"/>
        <v/>
      </c>
      <c r="BB44" s="188" t="str">
        <f t="shared" si="203"/>
        <v/>
      </c>
      <c r="BC44" s="188" t="str">
        <f t="shared" si="203"/>
        <v/>
      </c>
      <c r="BD44" s="188" t="str">
        <f t="shared" si="203"/>
        <v/>
      </c>
      <c r="BE44" s="188" t="str">
        <f t="shared" si="203"/>
        <v/>
      </c>
      <c r="BF44" s="188" t="str">
        <f t="shared" si="203"/>
        <v/>
      </c>
      <c r="BG44" s="188" t="str">
        <f t="shared" si="203"/>
        <v/>
      </c>
      <c r="BH44" s="188" t="str">
        <f t="shared" si="203"/>
        <v/>
      </c>
      <c r="BI44" s="188" t="str">
        <f t="shared" si="203"/>
        <v/>
      </c>
      <c r="BJ44" s="188" t="str">
        <f t="shared" si="203"/>
        <v/>
      </c>
      <c r="BK44" s="188" t="str">
        <f t="shared" si="203"/>
        <v/>
      </c>
      <c r="BL44" s="188" t="str">
        <f t="shared" si="203"/>
        <v/>
      </c>
      <c r="BM44" s="188" t="str">
        <f t="shared" si="203"/>
        <v/>
      </c>
      <c r="BN44" s="188" t="str">
        <f t="shared" si="203"/>
        <v/>
      </c>
      <c r="BO44" s="188" t="str">
        <f t="shared" si="203"/>
        <v/>
      </c>
      <c r="BP44" s="188" t="str">
        <f t="shared" si="203"/>
        <v/>
      </c>
      <c r="BQ44" s="188" t="str">
        <f t="shared" si="203"/>
        <v/>
      </c>
      <c r="BR44" s="188" t="str">
        <f t="shared" si="203"/>
        <v/>
      </c>
      <c r="BS44" s="188" t="str">
        <f t="shared" si="203"/>
        <v/>
      </c>
      <c r="BT44" s="188" t="str">
        <f t="shared" si="203"/>
        <v/>
      </c>
      <c r="BU44" s="188" t="str">
        <f t="shared" si="203"/>
        <v/>
      </c>
      <c r="BV44" s="188" t="str">
        <f t="shared" si="203"/>
        <v/>
      </c>
      <c r="BW44" s="188" t="str">
        <f t="shared" si="203"/>
        <v/>
      </c>
      <c r="BX44" s="188" t="str">
        <f t="shared" si="203"/>
        <v/>
      </c>
      <c r="BY44" s="188" t="str">
        <f t="shared" si="203"/>
        <v/>
      </c>
      <c r="BZ44" s="188" t="str">
        <f t="shared" si="203"/>
        <v/>
      </c>
      <c r="CA44" s="188" t="str">
        <f t="shared" si="203"/>
        <v/>
      </c>
      <c r="CB44" s="188" t="str">
        <f t="shared" si="203"/>
        <v/>
      </c>
      <c r="CC44" s="188" t="str">
        <f t="shared" si="203"/>
        <v/>
      </c>
      <c r="CD44" s="188" t="str">
        <f t="shared" si="203"/>
        <v/>
      </c>
      <c r="CE44" s="188" t="str">
        <f t="shared" si="203"/>
        <v/>
      </c>
      <c r="CF44" s="188" t="str">
        <f t="shared" si="203"/>
        <v/>
      </c>
      <c r="CG44" s="188" t="str">
        <f t="shared" si="203"/>
        <v/>
      </c>
      <c r="CH44" s="188" t="str">
        <f t="shared" si="203"/>
        <v/>
      </c>
      <c r="CI44" s="188" t="str">
        <f t="shared" si="203"/>
        <v/>
      </c>
      <c r="CJ44" s="188" t="str">
        <f t="shared" si="203"/>
        <v/>
      </c>
      <c r="CK44" s="188" t="str">
        <f t="shared" si="203"/>
        <v/>
      </c>
      <c r="CL44" s="188" t="str">
        <f t="shared" si="203"/>
        <v/>
      </c>
      <c r="CM44" s="188" t="str">
        <f t="shared" si="203"/>
        <v/>
      </c>
      <c r="CN44" s="188" t="str">
        <f t="shared" si="203"/>
        <v/>
      </c>
      <c r="CO44" s="188" t="str">
        <f t="shared" si="203"/>
        <v/>
      </c>
      <c r="CP44" s="188" t="str">
        <f t="shared" si="203"/>
        <v/>
      </c>
      <c r="CQ44" s="188" t="str">
        <f t="shared" si="203"/>
        <v/>
      </c>
      <c r="CR44" s="188" t="str">
        <f t="shared" si="203"/>
        <v/>
      </c>
      <c r="CS44" s="188" t="str">
        <f t="shared" si="203"/>
        <v/>
      </c>
      <c r="CT44" s="188" t="str">
        <f t="shared" si="203"/>
        <v/>
      </c>
      <c r="CU44" s="188" t="str">
        <f t="shared" si="203"/>
        <v/>
      </c>
      <c r="CV44" s="188" t="str">
        <f t="shared" ref="CV44:ED44" si="204">IF(ISNONTEXT($AH44),CU44+$AH44,"")</f>
        <v/>
      </c>
      <c r="CW44" s="188" t="str">
        <f t="shared" si="204"/>
        <v/>
      </c>
      <c r="CX44" s="188" t="str">
        <f t="shared" si="204"/>
        <v/>
      </c>
      <c r="CY44" s="188" t="str">
        <f t="shared" si="204"/>
        <v/>
      </c>
      <c r="CZ44" s="188" t="str">
        <f t="shared" si="204"/>
        <v/>
      </c>
      <c r="DA44" s="188" t="str">
        <f t="shared" si="204"/>
        <v/>
      </c>
      <c r="DB44" s="188" t="str">
        <f t="shared" si="204"/>
        <v/>
      </c>
      <c r="DC44" s="188" t="str">
        <f t="shared" si="204"/>
        <v/>
      </c>
      <c r="DD44" s="188" t="str">
        <f t="shared" si="204"/>
        <v/>
      </c>
      <c r="DE44" s="188" t="str">
        <f t="shared" si="204"/>
        <v/>
      </c>
      <c r="DF44" s="188" t="str">
        <f t="shared" si="204"/>
        <v/>
      </c>
      <c r="DG44" s="188" t="str">
        <f t="shared" si="204"/>
        <v/>
      </c>
      <c r="DH44" s="188" t="str">
        <f t="shared" si="204"/>
        <v/>
      </c>
      <c r="DI44" s="188" t="str">
        <f t="shared" si="204"/>
        <v/>
      </c>
      <c r="DJ44" s="188" t="str">
        <f t="shared" si="204"/>
        <v/>
      </c>
      <c r="DK44" s="188" t="str">
        <f t="shared" si="204"/>
        <v/>
      </c>
      <c r="DL44" s="188" t="str">
        <f t="shared" si="204"/>
        <v/>
      </c>
      <c r="DM44" s="188" t="str">
        <f t="shared" si="204"/>
        <v/>
      </c>
      <c r="DN44" s="188" t="str">
        <f t="shared" si="204"/>
        <v/>
      </c>
      <c r="DO44" s="188" t="str">
        <f t="shared" si="204"/>
        <v/>
      </c>
      <c r="DP44" s="188" t="str">
        <f t="shared" si="204"/>
        <v/>
      </c>
      <c r="DQ44" s="188" t="str">
        <f t="shared" si="204"/>
        <v/>
      </c>
      <c r="DR44" s="188" t="str">
        <f t="shared" si="204"/>
        <v/>
      </c>
      <c r="DS44" s="188" t="str">
        <f t="shared" si="204"/>
        <v/>
      </c>
      <c r="DT44" s="188" t="str">
        <f t="shared" si="204"/>
        <v/>
      </c>
      <c r="DU44" s="188" t="str">
        <f t="shared" si="204"/>
        <v/>
      </c>
      <c r="DV44" s="188" t="str">
        <f t="shared" si="204"/>
        <v/>
      </c>
      <c r="DW44" s="188" t="str">
        <f t="shared" si="204"/>
        <v/>
      </c>
      <c r="DX44" s="188" t="str">
        <f t="shared" si="204"/>
        <v/>
      </c>
      <c r="DY44" s="188" t="str">
        <f t="shared" si="204"/>
        <v/>
      </c>
      <c r="DZ44" s="188" t="str">
        <f t="shared" si="204"/>
        <v/>
      </c>
      <c r="EA44" s="188" t="str">
        <f t="shared" si="204"/>
        <v/>
      </c>
      <c r="EB44" s="188" t="str">
        <f t="shared" si="204"/>
        <v/>
      </c>
      <c r="EC44" s="188" t="str">
        <f t="shared" si="204"/>
        <v/>
      </c>
      <c r="ED44" s="188" t="str">
        <f t="shared" si="204"/>
        <v/>
      </c>
      <c r="EE44" s="204" t="str">
        <f t="shared" si="25"/>
        <v/>
      </c>
      <c r="EF44" s="205" t="e">
        <f t="shared" si="26"/>
        <v>#N/A</v>
      </c>
      <c r="EG44" s="205" t="e">
        <f t="shared" si="27"/>
        <v>#N/A</v>
      </c>
      <c r="EH44" s="205" t="e">
        <f t="shared" si="28"/>
        <v>#N/A</v>
      </c>
      <c r="EI44" s="205" t="e">
        <f t="shared" si="29"/>
        <v>#N/A</v>
      </c>
      <c r="EJ44" s="205" t="e">
        <f t="shared" si="30"/>
        <v>#N/A</v>
      </c>
      <c r="EK44" s="205" t="e">
        <f t="shared" si="31"/>
        <v>#N/A</v>
      </c>
      <c r="EL44" s="205" t="e">
        <f t="shared" si="32"/>
        <v>#N/A</v>
      </c>
      <c r="EM44" s="205" t="e">
        <f t="shared" si="33"/>
        <v>#N/A</v>
      </c>
      <c r="EN44" s="205" t="e">
        <f t="shared" si="34"/>
        <v>#N/A</v>
      </c>
      <c r="EO44" s="205" t="e">
        <f t="shared" si="35"/>
        <v>#N/A</v>
      </c>
      <c r="EP44" s="205" t="e">
        <f t="shared" si="36"/>
        <v>#N/A</v>
      </c>
      <c r="EQ44" s="205" t="e">
        <f t="shared" si="37"/>
        <v>#N/A</v>
      </c>
      <c r="ER44" s="205" t="e">
        <f t="shared" si="38"/>
        <v>#N/A</v>
      </c>
      <c r="ES44" s="205" t="e">
        <f t="shared" si="39"/>
        <v>#N/A</v>
      </c>
      <c r="ET44" s="205" t="e">
        <f t="shared" si="40"/>
        <v>#N/A</v>
      </c>
      <c r="EU44" s="205" t="e">
        <f t="shared" si="41"/>
        <v>#N/A</v>
      </c>
      <c r="EV44" s="205" t="e">
        <f t="shared" si="42"/>
        <v>#N/A</v>
      </c>
      <c r="EW44" s="205" t="e">
        <f t="shared" si="43"/>
        <v>#N/A</v>
      </c>
      <c r="EX44" s="205" t="e">
        <f t="shared" si="44"/>
        <v>#N/A</v>
      </c>
      <c r="EY44" s="205" t="e">
        <f t="shared" si="45"/>
        <v>#N/A</v>
      </c>
      <c r="EZ44" s="205" t="e">
        <f t="shared" si="46"/>
        <v>#N/A</v>
      </c>
      <c r="FA44" s="205" t="e">
        <f t="shared" si="47"/>
        <v>#N/A</v>
      </c>
      <c r="FB44" s="205" t="e">
        <f t="shared" si="48"/>
        <v>#N/A</v>
      </c>
      <c r="FC44" s="205" t="e">
        <f t="shared" si="49"/>
        <v>#N/A</v>
      </c>
      <c r="FD44" s="205" t="e">
        <f t="shared" si="50"/>
        <v>#N/A</v>
      </c>
      <c r="FE44" s="205" t="e">
        <f t="shared" si="51"/>
        <v>#N/A</v>
      </c>
      <c r="FF44" s="205" t="e">
        <f t="shared" si="52"/>
        <v>#N/A</v>
      </c>
      <c r="FG44" s="205" t="e">
        <f t="shared" si="53"/>
        <v>#N/A</v>
      </c>
      <c r="FH44" s="205" t="e">
        <f t="shared" si="54"/>
        <v>#N/A</v>
      </c>
      <c r="FI44" s="205" t="e">
        <f t="shared" si="55"/>
        <v>#N/A</v>
      </c>
      <c r="FJ44" s="205" t="e">
        <f t="shared" si="56"/>
        <v>#N/A</v>
      </c>
      <c r="FK44" s="205" t="e">
        <f t="shared" si="57"/>
        <v>#N/A</v>
      </c>
      <c r="FL44" s="205" t="e">
        <f t="shared" si="58"/>
        <v>#N/A</v>
      </c>
      <c r="FM44" s="205" t="e">
        <f t="shared" si="59"/>
        <v>#N/A</v>
      </c>
      <c r="FN44" s="205" t="e">
        <f t="shared" si="60"/>
        <v>#N/A</v>
      </c>
      <c r="FO44" s="205" t="e">
        <f t="shared" si="61"/>
        <v>#N/A</v>
      </c>
      <c r="FP44" s="205" t="e">
        <f t="shared" si="62"/>
        <v>#N/A</v>
      </c>
      <c r="FQ44" s="205" t="e">
        <f t="shared" si="63"/>
        <v>#N/A</v>
      </c>
      <c r="FR44" s="205" t="e">
        <f t="shared" si="64"/>
        <v>#N/A</v>
      </c>
      <c r="FS44" s="205" t="e">
        <f t="shared" si="65"/>
        <v>#N/A</v>
      </c>
      <c r="FT44" s="205" t="e">
        <f t="shared" si="66"/>
        <v>#N/A</v>
      </c>
      <c r="FU44" s="205" t="e">
        <f t="shared" si="67"/>
        <v>#N/A</v>
      </c>
      <c r="FV44" s="205" t="e">
        <f t="shared" si="68"/>
        <v>#N/A</v>
      </c>
      <c r="FW44" s="205" t="e">
        <f t="shared" si="69"/>
        <v>#N/A</v>
      </c>
      <c r="FX44" s="205" t="e">
        <f t="shared" si="70"/>
        <v>#N/A</v>
      </c>
      <c r="FY44" s="205" t="e">
        <f t="shared" si="71"/>
        <v>#N/A</v>
      </c>
      <c r="FZ44" s="205" t="e">
        <f t="shared" si="72"/>
        <v>#N/A</v>
      </c>
      <c r="GA44" s="205" t="e">
        <f t="shared" si="73"/>
        <v>#N/A</v>
      </c>
      <c r="GB44" s="205" t="e">
        <f t="shared" si="74"/>
        <v>#N/A</v>
      </c>
      <c r="GC44" s="205" t="e">
        <f t="shared" si="75"/>
        <v>#N/A</v>
      </c>
      <c r="GD44" s="205" t="e">
        <f t="shared" si="76"/>
        <v>#N/A</v>
      </c>
      <c r="GE44" s="205" t="e">
        <f t="shared" si="77"/>
        <v>#N/A</v>
      </c>
      <c r="GF44" s="205" t="e">
        <f t="shared" si="78"/>
        <v>#N/A</v>
      </c>
      <c r="GG44" s="205" t="e">
        <f t="shared" si="79"/>
        <v>#N/A</v>
      </c>
      <c r="GH44" s="205" t="e">
        <f t="shared" si="80"/>
        <v>#N/A</v>
      </c>
      <c r="GI44" s="205" t="e">
        <f t="shared" si="81"/>
        <v>#N/A</v>
      </c>
      <c r="GJ44" s="205" t="e">
        <f t="shared" si="82"/>
        <v>#N/A</v>
      </c>
      <c r="GK44" s="205" t="e">
        <f t="shared" si="83"/>
        <v>#N/A</v>
      </c>
      <c r="GL44" s="205" t="e">
        <f t="shared" si="84"/>
        <v>#N/A</v>
      </c>
      <c r="GM44" s="205" t="e">
        <f t="shared" si="85"/>
        <v>#N/A</v>
      </c>
      <c r="GN44" s="205" t="e">
        <f t="shared" si="86"/>
        <v>#N/A</v>
      </c>
      <c r="GO44" s="205" t="e">
        <f t="shared" si="87"/>
        <v>#N/A</v>
      </c>
      <c r="GP44" s="205" t="e">
        <f t="shared" si="88"/>
        <v>#N/A</v>
      </c>
      <c r="GQ44" s="205" t="e">
        <f t="shared" si="89"/>
        <v>#N/A</v>
      </c>
      <c r="GR44" s="205" t="e">
        <f t="shared" si="90"/>
        <v>#N/A</v>
      </c>
      <c r="GS44" s="205" t="e">
        <f t="shared" si="91"/>
        <v>#N/A</v>
      </c>
      <c r="GT44" s="205" t="e">
        <f t="shared" si="92"/>
        <v>#N/A</v>
      </c>
      <c r="GU44" s="205" t="e">
        <f t="shared" si="93"/>
        <v>#N/A</v>
      </c>
      <c r="GV44" s="205" t="e">
        <f t="shared" si="94"/>
        <v>#N/A</v>
      </c>
      <c r="GW44" s="205" t="e">
        <f t="shared" si="95"/>
        <v>#N/A</v>
      </c>
      <c r="GX44" s="205" t="e">
        <f t="shared" si="96"/>
        <v>#N/A</v>
      </c>
      <c r="GY44" s="205" t="e">
        <f t="shared" si="97"/>
        <v>#N/A</v>
      </c>
      <c r="GZ44" s="205" t="e">
        <f t="shared" si="98"/>
        <v>#N/A</v>
      </c>
      <c r="HA44" s="205" t="e">
        <f t="shared" si="99"/>
        <v>#N/A</v>
      </c>
      <c r="HB44" s="205" t="e">
        <f t="shared" si="100"/>
        <v>#N/A</v>
      </c>
      <c r="HC44" s="205" t="e">
        <f t="shared" si="101"/>
        <v>#N/A</v>
      </c>
      <c r="HD44" s="205" t="e">
        <f t="shared" si="102"/>
        <v>#N/A</v>
      </c>
      <c r="HE44" s="205" t="e">
        <f t="shared" si="103"/>
        <v>#N/A</v>
      </c>
      <c r="HF44" s="205" t="e">
        <f t="shared" si="104"/>
        <v>#N/A</v>
      </c>
      <c r="HG44" s="205" t="e">
        <f t="shared" si="105"/>
        <v>#N/A</v>
      </c>
      <c r="HH44" s="205" t="e">
        <f t="shared" si="106"/>
        <v>#N/A</v>
      </c>
      <c r="HI44" s="205" t="e">
        <f t="shared" si="107"/>
        <v>#N/A</v>
      </c>
      <c r="HJ44" s="205" t="e">
        <f t="shared" si="108"/>
        <v>#N/A</v>
      </c>
      <c r="HK44" s="205" t="e">
        <f t="shared" si="109"/>
        <v>#N/A</v>
      </c>
      <c r="HL44" s="205" t="e">
        <f t="shared" si="110"/>
        <v>#N/A</v>
      </c>
      <c r="HM44" s="205" t="e">
        <f t="shared" si="111"/>
        <v>#N/A</v>
      </c>
      <c r="HN44" s="205" t="e">
        <f t="shared" si="112"/>
        <v>#N/A</v>
      </c>
      <c r="HO44" s="205" t="e">
        <f t="shared" si="113"/>
        <v>#N/A</v>
      </c>
      <c r="HP44" s="205" t="e">
        <f t="shared" si="114"/>
        <v>#N/A</v>
      </c>
      <c r="HQ44" s="205" t="e">
        <f t="shared" si="115"/>
        <v>#N/A</v>
      </c>
      <c r="HR44" s="205" t="e">
        <f t="shared" si="116"/>
        <v>#N/A</v>
      </c>
      <c r="HS44" s="205" t="e">
        <f t="shared" si="117"/>
        <v>#N/A</v>
      </c>
      <c r="HT44" s="205" t="e">
        <f t="shared" si="118"/>
        <v>#N/A</v>
      </c>
      <c r="HU44" s="205" t="e">
        <f t="shared" si="119"/>
        <v>#N/A</v>
      </c>
      <c r="HV44" s="205" t="e">
        <f t="shared" si="120"/>
        <v>#N/A</v>
      </c>
      <c r="HW44" s="205" t="e">
        <f t="shared" si="121"/>
        <v>#N/A</v>
      </c>
      <c r="HX44" s="205" t="e">
        <f t="shared" si="122"/>
        <v>#N/A</v>
      </c>
      <c r="HY44" s="205" t="e">
        <f t="shared" si="123"/>
        <v>#N/A</v>
      </c>
      <c r="HZ44" s="205" t="e">
        <f t="shared" si="124"/>
        <v>#N/A</v>
      </c>
      <c r="IA44" s="205" t="e">
        <f t="shared" si="125"/>
        <v>#N/A</v>
      </c>
      <c r="IB44" s="205" t="e">
        <f t="shared" si="126"/>
        <v>#N/A</v>
      </c>
    </row>
    <row r="45" spans="1:236" hidden="1" x14ac:dyDescent="0.25">
      <c r="A45" s="22">
        <v>42</v>
      </c>
      <c r="B45" s="109" t="str">
        <f t="shared" si="10"/>
        <v/>
      </c>
      <c r="C45" s="123"/>
      <c r="D45" s="109" t="str">
        <f t="shared" si="11"/>
        <v/>
      </c>
      <c r="E45" s="118" t="str">
        <f t="shared" si="12"/>
        <v/>
      </c>
      <c r="F45" s="23" t="str">
        <f t="shared" si="13"/>
        <v/>
      </c>
      <c r="G45" s="24" t="str">
        <f t="shared" si="14"/>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15"/>
        <v/>
      </c>
      <c r="K45" s="26"/>
      <c r="L45" s="24" t="str">
        <f>IF(OR(F45="",K45=""),"",MATCH(K45,Confidence!$A$3:$A$12,0))</f>
        <v/>
      </c>
      <c r="M45" s="27" t="str">
        <f t="shared" si="16"/>
        <v/>
      </c>
      <c r="N45" s="27" t="str">
        <f t="shared" si="17"/>
        <v/>
      </c>
      <c r="O45" s="24"/>
      <c r="P45" s="110" t="str">
        <f t="shared" si="18"/>
        <v/>
      </c>
      <c r="Q45" s="110" t="str">
        <f t="shared" si="19"/>
        <v/>
      </c>
      <c r="R45" s="39" t="str">
        <f t="shared" si="20"/>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21"/>
        <v/>
      </c>
      <c r="AI45" s="204" t="str">
        <f t="shared" si="22"/>
        <v/>
      </c>
      <c r="AJ45" s="188" t="str">
        <f t="shared" ref="AJ45:CU45" si="205">IF(ISNONTEXT($AH45),AI45+$AH45,"")</f>
        <v/>
      </c>
      <c r="AK45" s="188" t="str">
        <f t="shared" si="205"/>
        <v/>
      </c>
      <c r="AL45" s="188" t="str">
        <f t="shared" si="205"/>
        <v/>
      </c>
      <c r="AM45" s="188" t="str">
        <f t="shared" si="205"/>
        <v/>
      </c>
      <c r="AN45" s="188" t="str">
        <f t="shared" si="205"/>
        <v/>
      </c>
      <c r="AO45" s="188" t="str">
        <f t="shared" si="205"/>
        <v/>
      </c>
      <c r="AP45" s="188" t="str">
        <f t="shared" si="205"/>
        <v/>
      </c>
      <c r="AQ45" s="188" t="str">
        <f t="shared" si="205"/>
        <v/>
      </c>
      <c r="AR45" s="188" t="str">
        <f t="shared" si="205"/>
        <v/>
      </c>
      <c r="AS45" s="188" t="str">
        <f t="shared" si="205"/>
        <v/>
      </c>
      <c r="AT45" s="188" t="str">
        <f t="shared" si="205"/>
        <v/>
      </c>
      <c r="AU45" s="188" t="str">
        <f t="shared" si="205"/>
        <v/>
      </c>
      <c r="AV45" s="188" t="str">
        <f t="shared" si="205"/>
        <v/>
      </c>
      <c r="AW45" s="188" t="str">
        <f t="shared" si="205"/>
        <v/>
      </c>
      <c r="AX45" s="188" t="str">
        <f t="shared" si="205"/>
        <v/>
      </c>
      <c r="AY45" s="188" t="str">
        <f t="shared" si="205"/>
        <v/>
      </c>
      <c r="AZ45" s="188" t="str">
        <f t="shared" si="205"/>
        <v/>
      </c>
      <c r="BA45" s="188" t="str">
        <f t="shared" si="205"/>
        <v/>
      </c>
      <c r="BB45" s="188" t="str">
        <f t="shared" si="205"/>
        <v/>
      </c>
      <c r="BC45" s="188" t="str">
        <f t="shared" si="205"/>
        <v/>
      </c>
      <c r="BD45" s="188" t="str">
        <f t="shared" si="205"/>
        <v/>
      </c>
      <c r="BE45" s="188" t="str">
        <f t="shared" si="205"/>
        <v/>
      </c>
      <c r="BF45" s="188" t="str">
        <f t="shared" si="205"/>
        <v/>
      </c>
      <c r="BG45" s="188" t="str">
        <f t="shared" si="205"/>
        <v/>
      </c>
      <c r="BH45" s="188" t="str">
        <f t="shared" si="205"/>
        <v/>
      </c>
      <c r="BI45" s="188" t="str">
        <f t="shared" si="205"/>
        <v/>
      </c>
      <c r="BJ45" s="188" t="str">
        <f t="shared" si="205"/>
        <v/>
      </c>
      <c r="BK45" s="188" t="str">
        <f t="shared" si="205"/>
        <v/>
      </c>
      <c r="BL45" s="188" t="str">
        <f t="shared" si="205"/>
        <v/>
      </c>
      <c r="BM45" s="188" t="str">
        <f t="shared" si="205"/>
        <v/>
      </c>
      <c r="BN45" s="188" t="str">
        <f t="shared" si="205"/>
        <v/>
      </c>
      <c r="BO45" s="188" t="str">
        <f t="shared" si="205"/>
        <v/>
      </c>
      <c r="BP45" s="188" t="str">
        <f t="shared" si="205"/>
        <v/>
      </c>
      <c r="BQ45" s="188" t="str">
        <f t="shared" si="205"/>
        <v/>
      </c>
      <c r="BR45" s="188" t="str">
        <f t="shared" si="205"/>
        <v/>
      </c>
      <c r="BS45" s="188" t="str">
        <f t="shared" si="205"/>
        <v/>
      </c>
      <c r="BT45" s="188" t="str">
        <f t="shared" si="205"/>
        <v/>
      </c>
      <c r="BU45" s="188" t="str">
        <f t="shared" si="205"/>
        <v/>
      </c>
      <c r="BV45" s="188" t="str">
        <f t="shared" si="205"/>
        <v/>
      </c>
      <c r="BW45" s="188" t="str">
        <f t="shared" si="205"/>
        <v/>
      </c>
      <c r="BX45" s="188" t="str">
        <f t="shared" si="205"/>
        <v/>
      </c>
      <c r="BY45" s="188" t="str">
        <f t="shared" si="205"/>
        <v/>
      </c>
      <c r="BZ45" s="188" t="str">
        <f t="shared" si="205"/>
        <v/>
      </c>
      <c r="CA45" s="188" t="str">
        <f t="shared" si="205"/>
        <v/>
      </c>
      <c r="CB45" s="188" t="str">
        <f t="shared" si="205"/>
        <v/>
      </c>
      <c r="CC45" s="188" t="str">
        <f t="shared" si="205"/>
        <v/>
      </c>
      <c r="CD45" s="188" t="str">
        <f t="shared" si="205"/>
        <v/>
      </c>
      <c r="CE45" s="188" t="str">
        <f t="shared" si="205"/>
        <v/>
      </c>
      <c r="CF45" s="188" t="str">
        <f t="shared" si="205"/>
        <v/>
      </c>
      <c r="CG45" s="188" t="str">
        <f t="shared" si="205"/>
        <v/>
      </c>
      <c r="CH45" s="188" t="str">
        <f t="shared" si="205"/>
        <v/>
      </c>
      <c r="CI45" s="188" t="str">
        <f t="shared" si="205"/>
        <v/>
      </c>
      <c r="CJ45" s="188" t="str">
        <f t="shared" si="205"/>
        <v/>
      </c>
      <c r="CK45" s="188" t="str">
        <f t="shared" si="205"/>
        <v/>
      </c>
      <c r="CL45" s="188" t="str">
        <f t="shared" si="205"/>
        <v/>
      </c>
      <c r="CM45" s="188" t="str">
        <f t="shared" si="205"/>
        <v/>
      </c>
      <c r="CN45" s="188" t="str">
        <f t="shared" si="205"/>
        <v/>
      </c>
      <c r="CO45" s="188" t="str">
        <f t="shared" si="205"/>
        <v/>
      </c>
      <c r="CP45" s="188" t="str">
        <f t="shared" si="205"/>
        <v/>
      </c>
      <c r="CQ45" s="188" t="str">
        <f t="shared" si="205"/>
        <v/>
      </c>
      <c r="CR45" s="188" t="str">
        <f t="shared" si="205"/>
        <v/>
      </c>
      <c r="CS45" s="188" t="str">
        <f t="shared" si="205"/>
        <v/>
      </c>
      <c r="CT45" s="188" t="str">
        <f t="shared" si="205"/>
        <v/>
      </c>
      <c r="CU45" s="188" t="str">
        <f t="shared" si="205"/>
        <v/>
      </c>
      <c r="CV45" s="188" t="str">
        <f t="shared" ref="CV45:ED45" si="206">IF(ISNONTEXT($AH45),CU45+$AH45,"")</f>
        <v/>
      </c>
      <c r="CW45" s="188" t="str">
        <f t="shared" si="206"/>
        <v/>
      </c>
      <c r="CX45" s="188" t="str">
        <f t="shared" si="206"/>
        <v/>
      </c>
      <c r="CY45" s="188" t="str">
        <f t="shared" si="206"/>
        <v/>
      </c>
      <c r="CZ45" s="188" t="str">
        <f t="shared" si="206"/>
        <v/>
      </c>
      <c r="DA45" s="188" t="str">
        <f t="shared" si="206"/>
        <v/>
      </c>
      <c r="DB45" s="188" t="str">
        <f t="shared" si="206"/>
        <v/>
      </c>
      <c r="DC45" s="188" t="str">
        <f t="shared" si="206"/>
        <v/>
      </c>
      <c r="DD45" s="188" t="str">
        <f t="shared" si="206"/>
        <v/>
      </c>
      <c r="DE45" s="188" t="str">
        <f t="shared" si="206"/>
        <v/>
      </c>
      <c r="DF45" s="188" t="str">
        <f t="shared" si="206"/>
        <v/>
      </c>
      <c r="DG45" s="188" t="str">
        <f t="shared" si="206"/>
        <v/>
      </c>
      <c r="DH45" s="188" t="str">
        <f t="shared" si="206"/>
        <v/>
      </c>
      <c r="DI45" s="188" t="str">
        <f t="shared" si="206"/>
        <v/>
      </c>
      <c r="DJ45" s="188" t="str">
        <f t="shared" si="206"/>
        <v/>
      </c>
      <c r="DK45" s="188" t="str">
        <f t="shared" si="206"/>
        <v/>
      </c>
      <c r="DL45" s="188" t="str">
        <f t="shared" si="206"/>
        <v/>
      </c>
      <c r="DM45" s="188" t="str">
        <f t="shared" si="206"/>
        <v/>
      </c>
      <c r="DN45" s="188" t="str">
        <f t="shared" si="206"/>
        <v/>
      </c>
      <c r="DO45" s="188" t="str">
        <f t="shared" si="206"/>
        <v/>
      </c>
      <c r="DP45" s="188" t="str">
        <f t="shared" si="206"/>
        <v/>
      </c>
      <c r="DQ45" s="188" t="str">
        <f t="shared" si="206"/>
        <v/>
      </c>
      <c r="DR45" s="188" t="str">
        <f t="shared" si="206"/>
        <v/>
      </c>
      <c r="DS45" s="188" t="str">
        <f t="shared" si="206"/>
        <v/>
      </c>
      <c r="DT45" s="188" t="str">
        <f t="shared" si="206"/>
        <v/>
      </c>
      <c r="DU45" s="188" t="str">
        <f t="shared" si="206"/>
        <v/>
      </c>
      <c r="DV45" s="188" t="str">
        <f t="shared" si="206"/>
        <v/>
      </c>
      <c r="DW45" s="188" t="str">
        <f t="shared" si="206"/>
        <v/>
      </c>
      <c r="DX45" s="188" t="str">
        <f t="shared" si="206"/>
        <v/>
      </c>
      <c r="DY45" s="188" t="str">
        <f t="shared" si="206"/>
        <v/>
      </c>
      <c r="DZ45" s="188" t="str">
        <f t="shared" si="206"/>
        <v/>
      </c>
      <c r="EA45" s="188" t="str">
        <f t="shared" si="206"/>
        <v/>
      </c>
      <c r="EB45" s="188" t="str">
        <f t="shared" si="206"/>
        <v/>
      </c>
      <c r="EC45" s="188" t="str">
        <f t="shared" si="206"/>
        <v/>
      </c>
      <c r="ED45" s="188" t="str">
        <f t="shared" si="206"/>
        <v/>
      </c>
      <c r="EE45" s="204" t="str">
        <f t="shared" si="25"/>
        <v/>
      </c>
      <c r="EF45" s="205" t="e">
        <f t="shared" si="26"/>
        <v>#N/A</v>
      </c>
      <c r="EG45" s="205" t="e">
        <f t="shared" si="27"/>
        <v>#N/A</v>
      </c>
      <c r="EH45" s="205" t="e">
        <f t="shared" si="28"/>
        <v>#N/A</v>
      </c>
      <c r="EI45" s="205" t="e">
        <f t="shared" si="29"/>
        <v>#N/A</v>
      </c>
      <c r="EJ45" s="205" t="e">
        <f t="shared" si="30"/>
        <v>#N/A</v>
      </c>
      <c r="EK45" s="205" t="e">
        <f t="shared" si="31"/>
        <v>#N/A</v>
      </c>
      <c r="EL45" s="205" t="e">
        <f t="shared" si="32"/>
        <v>#N/A</v>
      </c>
      <c r="EM45" s="205" t="e">
        <f t="shared" si="33"/>
        <v>#N/A</v>
      </c>
      <c r="EN45" s="205" t="e">
        <f t="shared" si="34"/>
        <v>#N/A</v>
      </c>
      <c r="EO45" s="205" t="e">
        <f t="shared" si="35"/>
        <v>#N/A</v>
      </c>
      <c r="EP45" s="205" t="e">
        <f t="shared" si="36"/>
        <v>#N/A</v>
      </c>
      <c r="EQ45" s="205" t="e">
        <f t="shared" si="37"/>
        <v>#N/A</v>
      </c>
      <c r="ER45" s="205" t="e">
        <f t="shared" si="38"/>
        <v>#N/A</v>
      </c>
      <c r="ES45" s="205" t="e">
        <f t="shared" si="39"/>
        <v>#N/A</v>
      </c>
      <c r="ET45" s="205" t="e">
        <f t="shared" si="40"/>
        <v>#N/A</v>
      </c>
      <c r="EU45" s="205" t="e">
        <f t="shared" si="41"/>
        <v>#N/A</v>
      </c>
      <c r="EV45" s="205" t="e">
        <f t="shared" si="42"/>
        <v>#N/A</v>
      </c>
      <c r="EW45" s="205" t="e">
        <f t="shared" si="43"/>
        <v>#N/A</v>
      </c>
      <c r="EX45" s="205" t="e">
        <f t="shared" si="44"/>
        <v>#N/A</v>
      </c>
      <c r="EY45" s="205" t="e">
        <f t="shared" si="45"/>
        <v>#N/A</v>
      </c>
      <c r="EZ45" s="205" t="e">
        <f t="shared" si="46"/>
        <v>#N/A</v>
      </c>
      <c r="FA45" s="205" t="e">
        <f t="shared" si="47"/>
        <v>#N/A</v>
      </c>
      <c r="FB45" s="205" t="e">
        <f t="shared" si="48"/>
        <v>#N/A</v>
      </c>
      <c r="FC45" s="205" t="e">
        <f t="shared" si="49"/>
        <v>#N/A</v>
      </c>
      <c r="FD45" s="205" t="e">
        <f t="shared" si="50"/>
        <v>#N/A</v>
      </c>
      <c r="FE45" s="205" t="e">
        <f t="shared" si="51"/>
        <v>#N/A</v>
      </c>
      <c r="FF45" s="205" t="e">
        <f t="shared" si="52"/>
        <v>#N/A</v>
      </c>
      <c r="FG45" s="205" t="e">
        <f t="shared" si="53"/>
        <v>#N/A</v>
      </c>
      <c r="FH45" s="205" t="e">
        <f t="shared" si="54"/>
        <v>#N/A</v>
      </c>
      <c r="FI45" s="205" t="e">
        <f t="shared" si="55"/>
        <v>#N/A</v>
      </c>
      <c r="FJ45" s="205" t="e">
        <f t="shared" si="56"/>
        <v>#N/A</v>
      </c>
      <c r="FK45" s="205" t="e">
        <f t="shared" si="57"/>
        <v>#N/A</v>
      </c>
      <c r="FL45" s="205" t="e">
        <f t="shared" si="58"/>
        <v>#N/A</v>
      </c>
      <c r="FM45" s="205" t="e">
        <f t="shared" si="59"/>
        <v>#N/A</v>
      </c>
      <c r="FN45" s="205" t="e">
        <f t="shared" si="60"/>
        <v>#N/A</v>
      </c>
      <c r="FO45" s="205" t="e">
        <f t="shared" si="61"/>
        <v>#N/A</v>
      </c>
      <c r="FP45" s="205" t="e">
        <f t="shared" si="62"/>
        <v>#N/A</v>
      </c>
      <c r="FQ45" s="205" t="e">
        <f t="shared" si="63"/>
        <v>#N/A</v>
      </c>
      <c r="FR45" s="205" t="e">
        <f t="shared" si="64"/>
        <v>#N/A</v>
      </c>
      <c r="FS45" s="205" t="e">
        <f t="shared" si="65"/>
        <v>#N/A</v>
      </c>
      <c r="FT45" s="205" t="e">
        <f t="shared" si="66"/>
        <v>#N/A</v>
      </c>
      <c r="FU45" s="205" t="e">
        <f t="shared" si="67"/>
        <v>#N/A</v>
      </c>
      <c r="FV45" s="205" t="e">
        <f t="shared" si="68"/>
        <v>#N/A</v>
      </c>
      <c r="FW45" s="205" t="e">
        <f t="shared" si="69"/>
        <v>#N/A</v>
      </c>
      <c r="FX45" s="205" t="e">
        <f t="shared" si="70"/>
        <v>#N/A</v>
      </c>
      <c r="FY45" s="205" t="e">
        <f t="shared" si="71"/>
        <v>#N/A</v>
      </c>
      <c r="FZ45" s="205" t="e">
        <f t="shared" si="72"/>
        <v>#N/A</v>
      </c>
      <c r="GA45" s="205" t="e">
        <f t="shared" si="73"/>
        <v>#N/A</v>
      </c>
      <c r="GB45" s="205" t="e">
        <f t="shared" si="74"/>
        <v>#N/A</v>
      </c>
      <c r="GC45" s="205" t="e">
        <f t="shared" si="75"/>
        <v>#N/A</v>
      </c>
      <c r="GD45" s="205" t="e">
        <f t="shared" si="76"/>
        <v>#N/A</v>
      </c>
      <c r="GE45" s="205" t="e">
        <f t="shared" si="77"/>
        <v>#N/A</v>
      </c>
      <c r="GF45" s="205" t="e">
        <f t="shared" si="78"/>
        <v>#N/A</v>
      </c>
      <c r="GG45" s="205" t="e">
        <f t="shared" si="79"/>
        <v>#N/A</v>
      </c>
      <c r="GH45" s="205" t="e">
        <f t="shared" si="80"/>
        <v>#N/A</v>
      </c>
      <c r="GI45" s="205" t="e">
        <f t="shared" si="81"/>
        <v>#N/A</v>
      </c>
      <c r="GJ45" s="205" t="e">
        <f t="shared" si="82"/>
        <v>#N/A</v>
      </c>
      <c r="GK45" s="205" t="e">
        <f t="shared" si="83"/>
        <v>#N/A</v>
      </c>
      <c r="GL45" s="205" t="e">
        <f t="shared" si="84"/>
        <v>#N/A</v>
      </c>
      <c r="GM45" s="205" t="e">
        <f t="shared" si="85"/>
        <v>#N/A</v>
      </c>
      <c r="GN45" s="205" t="e">
        <f t="shared" si="86"/>
        <v>#N/A</v>
      </c>
      <c r="GO45" s="205" t="e">
        <f t="shared" si="87"/>
        <v>#N/A</v>
      </c>
      <c r="GP45" s="205" t="e">
        <f t="shared" si="88"/>
        <v>#N/A</v>
      </c>
      <c r="GQ45" s="205" t="e">
        <f t="shared" si="89"/>
        <v>#N/A</v>
      </c>
      <c r="GR45" s="205" t="e">
        <f t="shared" si="90"/>
        <v>#N/A</v>
      </c>
      <c r="GS45" s="205" t="e">
        <f t="shared" si="91"/>
        <v>#N/A</v>
      </c>
      <c r="GT45" s="205" t="e">
        <f t="shared" si="92"/>
        <v>#N/A</v>
      </c>
      <c r="GU45" s="205" t="e">
        <f t="shared" si="93"/>
        <v>#N/A</v>
      </c>
      <c r="GV45" s="205" t="e">
        <f t="shared" si="94"/>
        <v>#N/A</v>
      </c>
      <c r="GW45" s="205" t="e">
        <f t="shared" si="95"/>
        <v>#N/A</v>
      </c>
      <c r="GX45" s="205" t="e">
        <f t="shared" si="96"/>
        <v>#N/A</v>
      </c>
      <c r="GY45" s="205" t="e">
        <f t="shared" si="97"/>
        <v>#N/A</v>
      </c>
      <c r="GZ45" s="205" t="e">
        <f t="shared" si="98"/>
        <v>#N/A</v>
      </c>
      <c r="HA45" s="205" t="e">
        <f t="shared" si="99"/>
        <v>#N/A</v>
      </c>
      <c r="HB45" s="205" t="e">
        <f t="shared" si="100"/>
        <v>#N/A</v>
      </c>
      <c r="HC45" s="205" t="e">
        <f t="shared" si="101"/>
        <v>#N/A</v>
      </c>
      <c r="HD45" s="205" t="e">
        <f t="shared" si="102"/>
        <v>#N/A</v>
      </c>
      <c r="HE45" s="205" t="e">
        <f t="shared" si="103"/>
        <v>#N/A</v>
      </c>
      <c r="HF45" s="205" t="e">
        <f t="shared" si="104"/>
        <v>#N/A</v>
      </c>
      <c r="HG45" s="205" t="e">
        <f t="shared" si="105"/>
        <v>#N/A</v>
      </c>
      <c r="HH45" s="205" t="e">
        <f t="shared" si="106"/>
        <v>#N/A</v>
      </c>
      <c r="HI45" s="205" t="e">
        <f t="shared" si="107"/>
        <v>#N/A</v>
      </c>
      <c r="HJ45" s="205" t="e">
        <f t="shared" si="108"/>
        <v>#N/A</v>
      </c>
      <c r="HK45" s="205" t="e">
        <f t="shared" si="109"/>
        <v>#N/A</v>
      </c>
      <c r="HL45" s="205" t="e">
        <f t="shared" si="110"/>
        <v>#N/A</v>
      </c>
      <c r="HM45" s="205" t="e">
        <f t="shared" si="111"/>
        <v>#N/A</v>
      </c>
      <c r="HN45" s="205" t="e">
        <f t="shared" si="112"/>
        <v>#N/A</v>
      </c>
      <c r="HO45" s="205" t="e">
        <f t="shared" si="113"/>
        <v>#N/A</v>
      </c>
      <c r="HP45" s="205" t="e">
        <f t="shared" si="114"/>
        <v>#N/A</v>
      </c>
      <c r="HQ45" s="205" t="e">
        <f t="shared" si="115"/>
        <v>#N/A</v>
      </c>
      <c r="HR45" s="205" t="e">
        <f t="shared" si="116"/>
        <v>#N/A</v>
      </c>
      <c r="HS45" s="205" t="e">
        <f t="shared" si="117"/>
        <v>#N/A</v>
      </c>
      <c r="HT45" s="205" t="e">
        <f t="shared" si="118"/>
        <v>#N/A</v>
      </c>
      <c r="HU45" s="205" t="e">
        <f t="shared" si="119"/>
        <v>#N/A</v>
      </c>
      <c r="HV45" s="205" t="e">
        <f t="shared" si="120"/>
        <v>#N/A</v>
      </c>
      <c r="HW45" s="205" t="e">
        <f t="shared" si="121"/>
        <v>#N/A</v>
      </c>
      <c r="HX45" s="205" t="e">
        <f t="shared" si="122"/>
        <v>#N/A</v>
      </c>
      <c r="HY45" s="205" t="e">
        <f t="shared" si="123"/>
        <v>#N/A</v>
      </c>
      <c r="HZ45" s="205" t="e">
        <f t="shared" si="124"/>
        <v>#N/A</v>
      </c>
      <c r="IA45" s="205" t="e">
        <f t="shared" si="125"/>
        <v>#N/A</v>
      </c>
      <c r="IB45" s="205" t="e">
        <f t="shared" si="126"/>
        <v>#N/A</v>
      </c>
    </row>
    <row r="46" spans="1:236" hidden="1" x14ac:dyDescent="0.25">
      <c r="A46" s="22">
        <v>43</v>
      </c>
      <c r="B46" s="109" t="str">
        <f t="shared" si="10"/>
        <v/>
      </c>
      <c r="C46" s="123"/>
      <c r="D46" s="109" t="str">
        <f t="shared" si="11"/>
        <v/>
      </c>
      <c r="E46" s="118" t="str">
        <f t="shared" si="12"/>
        <v/>
      </c>
      <c r="F46" s="23" t="str">
        <f t="shared" si="13"/>
        <v/>
      </c>
      <c r="G46" s="24" t="str">
        <f t="shared" si="14"/>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15"/>
        <v/>
      </c>
      <c r="K46" s="26"/>
      <c r="L46" s="24" t="str">
        <f>IF(OR(F46="",K46=""),"",MATCH(K46,Confidence!$A$3:$A$12,0))</f>
        <v/>
      </c>
      <c r="M46" s="27" t="str">
        <f t="shared" si="16"/>
        <v/>
      </c>
      <c r="N46" s="27" t="str">
        <f t="shared" si="17"/>
        <v/>
      </c>
      <c r="O46" s="24"/>
      <c r="P46" s="110" t="str">
        <f t="shared" si="18"/>
        <v/>
      </c>
      <c r="Q46" s="110" t="str">
        <f t="shared" si="19"/>
        <v/>
      </c>
      <c r="R46" s="39" t="str">
        <f t="shared" si="20"/>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21"/>
        <v/>
      </c>
      <c r="AI46" s="204" t="str">
        <f t="shared" si="22"/>
        <v/>
      </c>
      <c r="AJ46" s="188" t="str">
        <f t="shared" ref="AJ46:CU46" si="207">IF(ISNONTEXT($AH46),AI46+$AH46,"")</f>
        <v/>
      </c>
      <c r="AK46" s="188" t="str">
        <f t="shared" si="207"/>
        <v/>
      </c>
      <c r="AL46" s="188" t="str">
        <f t="shared" si="207"/>
        <v/>
      </c>
      <c r="AM46" s="188" t="str">
        <f t="shared" si="207"/>
        <v/>
      </c>
      <c r="AN46" s="188" t="str">
        <f t="shared" si="207"/>
        <v/>
      </c>
      <c r="AO46" s="188" t="str">
        <f t="shared" si="207"/>
        <v/>
      </c>
      <c r="AP46" s="188" t="str">
        <f t="shared" si="207"/>
        <v/>
      </c>
      <c r="AQ46" s="188" t="str">
        <f t="shared" si="207"/>
        <v/>
      </c>
      <c r="AR46" s="188" t="str">
        <f t="shared" si="207"/>
        <v/>
      </c>
      <c r="AS46" s="188" t="str">
        <f t="shared" si="207"/>
        <v/>
      </c>
      <c r="AT46" s="188" t="str">
        <f t="shared" si="207"/>
        <v/>
      </c>
      <c r="AU46" s="188" t="str">
        <f t="shared" si="207"/>
        <v/>
      </c>
      <c r="AV46" s="188" t="str">
        <f t="shared" si="207"/>
        <v/>
      </c>
      <c r="AW46" s="188" t="str">
        <f t="shared" si="207"/>
        <v/>
      </c>
      <c r="AX46" s="188" t="str">
        <f t="shared" si="207"/>
        <v/>
      </c>
      <c r="AY46" s="188" t="str">
        <f t="shared" si="207"/>
        <v/>
      </c>
      <c r="AZ46" s="188" t="str">
        <f t="shared" si="207"/>
        <v/>
      </c>
      <c r="BA46" s="188" t="str">
        <f t="shared" si="207"/>
        <v/>
      </c>
      <c r="BB46" s="188" t="str">
        <f t="shared" si="207"/>
        <v/>
      </c>
      <c r="BC46" s="188" t="str">
        <f t="shared" si="207"/>
        <v/>
      </c>
      <c r="BD46" s="188" t="str">
        <f t="shared" si="207"/>
        <v/>
      </c>
      <c r="BE46" s="188" t="str">
        <f t="shared" si="207"/>
        <v/>
      </c>
      <c r="BF46" s="188" t="str">
        <f t="shared" si="207"/>
        <v/>
      </c>
      <c r="BG46" s="188" t="str">
        <f t="shared" si="207"/>
        <v/>
      </c>
      <c r="BH46" s="188" t="str">
        <f t="shared" si="207"/>
        <v/>
      </c>
      <c r="BI46" s="188" t="str">
        <f t="shared" si="207"/>
        <v/>
      </c>
      <c r="BJ46" s="188" t="str">
        <f t="shared" si="207"/>
        <v/>
      </c>
      <c r="BK46" s="188" t="str">
        <f t="shared" si="207"/>
        <v/>
      </c>
      <c r="BL46" s="188" t="str">
        <f t="shared" si="207"/>
        <v/>
      </c>
      <c r="BM46" s="188" t="str">
        <f t="shared" si="207"/>
        <v/>
      </c>
      <c r="BN46" s="188" t="str">
        <f t="shared" si="207"/>
        <v/>
      </c>
      <c r="BO46" s="188" t="str">
        <f t="shared" si="207"/>
        <v/>
      </c>
      <c r="BP46" s="188" t="str">
        <f t="shared" si="207"/>
        <v/>
      </c>
      <c r="BQ46" s="188" t="str">
        <f t="shared" si="207"/>
        <v/>
      </c>
      <c r="BR46" s="188" t="str">
        <f t="shared" si="207"/>
        <v/>
      </c>
      <c r="BS46" s="188" t="str">
        <f t="shared" si="207"/>
        <v/>
      </c>
      <c r="BT46" s="188" t="str">
        <f t="shared" si="207"/>
        <v/>
      </c>
      <c r="BU46" s="188" t="str">
        <f t="shared" si="207"/>
        <v/>
      </c>
      <c r="BV46" s="188" t="str">
        <f t="shared" si="207"/>
        <v/>
      </c>
      <c r="BW46" s="188" t="str">
        <f t="shared" si="207"/>
        <v/>
      </c>
      <c r="BX46" s="188" t="str">
        <f t="shared" si="207"/>
        <v/>
      </c>
      <c r="BY46" s="188" t="str">
        <f t="shared" si="207"/>
        <v/>
      </c>
      <c r="BZ46" s="188" t="str">
        <f t="shared" si="207"/>
        <v/>
      </c>
      <c r="CA46" s="188" t="str">
        <f t="shared" si="207"/>
        <v/>
      </c>
      <c r="CB46" s="188" t="str">
        <f t="shared" si="207"/>
        <v/>
      </c>
      <c r="CC46" s="188" t="str">
        <f t="shared" si="207"/>
        <v/>
      </c>
      <c r="CD46" s="188" t="str">
        <f t="shared" si="207"/>
        <v/>
      </c>
      <c r="CE46" s="188" t="str">
        <f t="shared" si="207"/>
        <v/>
      </c>
      <c r="CF46" s="188" t="str">
        <f t="shared" si="207"/>
        <v/>
      </c>
      <c r="CG46" s="188" t="str">
        <f t="shared" si="207"/>
        <v/>
      </c>
      <c r="CH46" s="188" t="str">
        <f t="shared" si="207"/>
        <v/>
      </c>
      <c r="CI46" s="188" t="str">
        <f t="shared" si="207"/>
        <v/>
      </c>
      <c r="CJ46" s="188" t="str">
        <f t="shared" si="207"/>
        <v/>
      </c>
      <c r="CK46" s="188" t="str">
        <f t="shared" si="207"/>
        <v/>
      </c>
      <c r="CL46" s="188" t="str">
        <f t="shared" si="207"/>
        <v/>
      </c>
      <c r="CM46" s="188" t="str">
        <f t="shared" si="207"/>
        <v/>
      </c>
      <c r="CN46" s="188" t="str">
        <f t="shared" si="207"/>
        <v/>
      </c>
      <c r="CO46" s="188" t="str">
        <f t="shared" si="207"/>
        <v/>
      </c>
      <c r="CP46" s="188" t="str">
        <f t="shared" si="207"/>
        <v/>
      </c>
      <c r="CQ46" s="188" t="str">
        <f t="shared" si="207"/>
        <v/>
      </c>
      <c r="CR46" s="188" t="str">
        <f t="shared" si="207"/>
        <v/>
      </c>
      <c r="CS46" s="188" t="str">
        <f t="shared" si="207"/>
        <v/>
      </c>
      <c r="CT46" s="188" t="str">
        <f t="shared" si="207"/>
        <v/>
      </c>
      <c r="CU46" s="188" t="str">
        <f t="shared" si="207"/>
        <v/>
      </c>
      <c r="CV46" s="188" t="str">
        <f t="shared" ref="CV46:ED46" si="208">IF(ISNONTEXT($AH46),CU46+$AH46,"")</f>
        <v/>
      </c>
      <c r="CW46" s="188" t="str">
        <f t="shared" si="208"/>
        <v/>
      </c>
      <c r="CX46" s="188" t="str">
        <f t="shared" si="208"/>
        <v/>
      </c>
      <c r="CY46" s="188" t="str">
        <f t="shared" si="208"/>
        <v/>
      </c>
      <c r="CZ46" s="188" t="str">
        <f t="shared" si="208"/>
        <v/>
      </c>
      <c r="DA46" s="188" t="str">
        <f t="shared" si="208"/>
        <v/>
      </c>
      <c r="DB46" s="188" t="str">
        <f t="shared" si="208"/>
        <v/>
      </c>
      <c r="DC46" s="188" t="str">
        <f t="shared" si="208"/>
        <v/>
      </c>
      <c r="DD46" s="188" t="str">
        <f t="shared" si="208"/>
        <v/>
      </c>
      <c r="DE46" s="188" t="str">
        <f t="shared" si="208"/>
        <v/>
      </c>
      <c r="DF46" s="188" t="str">
        <f t="shared" si="208"/>
        <v/>
      </c>
      <c r="DG46" s="188" t="str">
        <f t="shared" si="208"/>
        <v/>
      </c>
      <c r="DH46" s="188" t="str">
        <f t="shared" si="208"/>
        <v/>
      </c>
      <c r="DI46" s="188" t="str">
        <f t="shared" si="208"/>
        <v/>
      </c>
      <c r="DJ46" s="188" t="str">
        <f t="shared" si="208"/>
        <v/>
      </c>
      <c r="DK46" s="188" t="str">
        <f t="shared" si="208"/>
        <v/>
      </c>
      <c r="DL46" s="188" t="str">
        <f t="shared" si="208"/>
        <v/>
      </c>
      <c r="DM46" s="188" t="str">
        <f t="shared" si="208"/>
        <v/>
      </c>
      <c r="DN46" s="188" t="str">
        <f t="shared" si="208"/>
        <v/>
      </c>
      <c r="DO46" s="188" t="str">
        <f t="shared" si="208"/>
        <v/>
      </c>
      <c r="DP46" s="188" t="str">
        <f t="shared" si="208"/>
        <v/>
      </c>
      <c r="DQ46" s="188" t="str">
        <f t="shared" si="208"/>
        <v/>
      </c>
      <c r="DR46" s="188" t="str">
        <f t="shared" si="208"/>
        <v/>
      </c>
      <c r="DS46" s="188" t="str">
        <f t="shared" si="208"/>
        <v/>
      </c>
      <c r="DT46" s="188" t="str">
        <f t="shared" si="208"/>
        <v/>
      </c>
      <c r="DU46" s="188" t="str">
        <f t="shared" si="208"/>
        <v/>
      </c>
      <c r="DV46" s="188" t="str">
        <f t="shared" si="208"/>
        <v/>
      </c>
      <c r="DW46" s="188" t="str">
        <f t="shared" si="208"/>
        <v/>
      </c>
      <c r="DX46" s="188" t="str">
        <f t="shared" si="208"/>
        <v/>
      </c>
      <c r="DY46" s="188" t="str">
        <f t="shared" si="208"/>
        <v/>
      </c>
      <c r="DZ46" s="188" t="str">
        <f t="shared" si="208"/>
        <v/>
      </c>
      <c r="EA46" s="188" t="str">
        <f t="shared" si="208"/>
        <v/>
      </c>
      <c r="EB46" s="188" t="str">
        <f t="shared" si="208"/>
        <v/>
      </c>
      <c r="EC46" s="188" t="str">
        <f t="shared" si="208"/>
        <v/>
      </c>
      <c r="ED46" s="188" t="str">
        <f t="shared" si="208"/>
        <v/>
      </c>
      <c r="EE46" s="204" t="str">
        <f t="shared" si="25"/>
        <v/>
      </c>
      <c r="EF46" s="205" t="e">
        <f t="shared" si="26"/>
        <v>#N/A</v>
      </c>
      <c r="EG46" s="205" t="e">
        <f t="shared" si="27"/>
        <v>#N/A</v>
      </c>
      <c r="EH46" s="205" t="e">
        <f t="shared" si="28"/>
        <v>#N/A</v>
      </c>
      <c r="EI46" s="205" t="e">
        <f t="shared" si="29"/>
        <v>#N/A</v>
      </c>
      <c r="EJ46" s="205" t="e">
        <f t="shared" si="30"/>
        <v>#N/A</v>
      </c>
      <c r="EK46" s="205" t="e">
        <f t="shared" si="31"/>
        <v>#N/A</v>
      </c>
      <c r="EL46" s="205" t="e">
        <f t="shared" si="32"/>
        <v>#N/A</v>
      </c>
      <c r="EM46" s="205" t="e">
        <f t="shared" si="33"/>
        <v>#N/A</v>
      </c>
      <c r="EN46" s="205" t="e">
        <f t="shared" si="34"/>
        <v>#N/A</v>
      </c>
      <c r="EO46" s="205" t="e">
        <f t="shared" si="35"/>
        <v>#N/A</v>
      </c>
      <c r="EP46" s="205" t="e">
        <f t="shared" si="36"/>
        <v>#N/A</v>
      </c>
      <c r="EQ46" s="205" t="e">
        <f t="shared" si="37"/>
        <v>#N/A</v>
      </c>
      <c r="ER46" s="205" t="e">
        <f t="shared" si="38"/>
        <v>#N/A</v>
      </c>
      <c r="ES46" s="205" t="e">
        <f t="shared" si="39"/>
        <v>#N/A</v>
      </c>
      <c r="ET46" s="205" t="e">
        <f t="shared" si="40"/>
        <v>#N/A</v>
      </c>
      <c r="EU46" s="205" t="e">
        <f t="shared" si="41"/>
        <v>#N/A</v>
      </c>
      <c r="EV46" s="205" t="e">
        <f t="shared" si="42"/>
        <v>#N/A</v>
      </c>
      <c r="EW46" s="205" t="e">
        <f t="shared" si="43"/>
        <v>#N/A</v>
      </c>
      <c r="EX46" s="205" t="e">
        <f t="shared" si="44"/>
        <v>#N/A</v>
      </c>
      <c r="EY46" s="205" t="e">
        <f t="shared" si="45"/>
        <v>#N/A</v>
      </c>
      <c r="EZ46" s="205" t="e">
        <f t="shared" si="46"/>
        <v>#N/A</v>
      </c>
      <c r="FA46" s="205" t="e">
        <f t="shared" si="47"/>
        <v>#N/A</v>
      </c>
      <c r="FB46" s="205" t="e">
        <f t="shared" si="48"/>
        <v>#N/A</v>
      </c>
      <c r="FC46" s="205" t="e">
        <f t="shared" si="49"/>
        <v>#N/A</v>
      </c>
      <c r="FD46" s="205" t="e">
        <f t="shared" si="50"/>
        <v>#N/A</v>
      </c>
      <c r="FE46" s="205" t="e">
        <f t="shared" si="51"/>
        <v>#N/A</v>
      </c>
      <c r="FF46" s="205" t="e">
        <f t="shared" si="52"/>
        <v>#N/A</v>
      </c>
      <c r="FG46" s="205" t="e">
        <f t="shared" si="53"/>
        <v>#N/A</v>
      </c>
      <c r="FH46" s="205" t="e">
        <f t="shared" si="54"/>
        <v>#N/A</v>
      </c>
      <c r="FI46" s="205" t="e">
        <f t="shared" si="55"/>
        <v>#N/A</v>
      </c>
      <c r="FJ46" s="205" t="e">
        <f t="shared" si="56"/>
        <v>#N/A</v>
      </c>
      <c r="FK46" s="205" t="e">
        <f t="shared" si="57"/>
        <v>#N/A</v>
      </c>
      <c r="FL46" s="205" t="e">
        <f t="shared" si="58"/>
        <v>#N/A</v>
      </c>
      <c r="FM46" s="205" t="e">
        <f t="shared" si="59"/>
        <v>#N/A</v>
      </c>
      <c r="FN46" s="205" t="e">
        <f t="shared" si="60"/>
        <v>#N/A</v>
      </c>
      <c r="FO46" s="205" t="e">
        <f t="shared" si="61"/>
        <v>#N/A</v>
      </c>
      <c r="FP46" s="205" t="e">
        <f t="shared" si="62"/>
        <v>#N/A</v>
      </c>
      <c r="FQ46" s="205" t="e">
        <f t="shared" si="63"/>
        <v>#N/A</v>
      </c>
      <c r="FR46" s="205" t="e">
        <f t="shared" si="64"/>
        <v>#N/A</v>
      </c>
      <c r="FS46" s="205" t="e">
        <f t="shared" si="65"/>
        <v>#N/A</v>
      </c>
      <c r="FT46" s="205" t="e">
        <f t="shared" si="66"/>
        <v>#N/A</v>
      </c>
      <c r="FU46" s="205" t="e">
        <f t="shared" si="67"/>
        <v>#N/A</v>
      </c>
      <c r="FV46" s="205" t="e">
        <f t="shared" si="68"/>
        <v>#N/A</v>
      </c>
      <c r="FW46" s="205" t="e">
        <f t="shared" si="69"/>
        <v>#N/A</v>
      </c>
      <c r="FX46" s="205" t="e">
        <f t="shared" si="70"/>
        <v>#N/A</v>
      </c>
      <c r="FY46" s="205" t="e">
        <f t="shared" si="71"/>
        <v>#N/A</v>
      </c>
      <c r="FZ46" s="205" t="e">
        <f t="shared" si="72"/>
        <v>#N/A</v>
      </c>
      <c r="GA46" s="205" t="e">
        <f t="shared" si="73"/>
        <v>#N/A</v>
      </c>
      <c r="GB46" s="205" t="e">
        <f t="shared" si="74"/>
        <v>#N/A</v>
      </c>
      <c r="GC46" s="205" t="e">
        <f t="shared" si="75"/>
        <v>#N/A</v>
      </c>
      <c r="GD46" s="205" t="e">
        <f t="shared" si="76"/>
        <v>#N/A</v>
      </c>
      <c r="GE46" s="205" t="e">
        <f t="shared" si="77"/>
        <v>#N/A</v>
      </c>
      <c r="GF46" s="205" t="e">
        <f t="shared" si="78"/>
        <v>#N/A</v>
      </c>
      <c r="GG46" s="205" t="e">
        <f t="shared" si="79"/>
        <v>#N/A</v>
      </c>
      <c r="GH46" s="205" t="e">
        <f t="shared" si="80"/>
        <v>#N/A</v>
      </c>
      <c r="GI46" s="205" t="e">
        <f t="shared" si="81"/>
        <v>#N/A</v>
      </c>
      <c r="GJ46" s="205" t="e">
        <f t="shared" si="82"/>
        <v>#N/A</v>
      </c>
      <c r="GK46" s="205" t="e">
        <f t="shared" si="83"/>
        <v>#N/A</v>
      </c>
      <c r="GL46" s="205" t="e">
        <f t="shared" si="84"/>
        <v>#N/A</v>
      </c>
      <c r="GM46" s="205" t="e">
        <f t="shared" si="85"/>
        <v>#N/A</v>
      </c>
      <c r="GN46" s="205" t="e">
        <f t="shared" si="86"/>
        <v>#N/A</v>
      </c>
      <c r="GO46" s="205" t="e">
        <f t="shared" si="87"/>
        <v>#N/A</v>
      </c>
      <c r="GP46" s="205" t="e">
        <f t="shared" si="88"/>
        <v>#N/A</v>
      </c>
      <c r="GQ46" s="205" t="e">
        <f t="shared" si="89"/>
        <v>#N/A</v>
      </c>
      <c r="GR46" s="205" t="e">
        <f t="shared" si="90"/>
        <v>#N/A</v>
      </c>
      <c r="GS46" s="205" t="e">
        <f t="shared" si="91"/>
        <v>#N/A</v>
      </c>
      <c r="GT46" s="205" t="e">
        <f t="shared" si="92"/>
        <v>#N/A</v>
      </c>
      <c r="GU46" s="205" t="e">
        <f t="shared" si="93"/>
        <v>#N/A</v>
      </c>
      <c r="GV46" s="205" t="e">
        <f t="shared" si="94"/>
        <v>#N/A</v>
      </c>
      <c r="GW46" s="205" t="e">
        <f t="shared" si="95"/>
        <v>#N/A</v>
      </c>
      <c r="GX46" s="205" t="e">
        <f t="shared" si="96"/>
        <v>#N/A</v>
      </c>
      <c r="GY46" s="205" t="e">
        <f t="shared" si="97"/>
        <v>#N/A</v>
      </c>
      <c r="GZ46" s="205" t="e">
        <f t="shared" si="98"/>
        <v>#N/A</v>
      </c>
      <c r="HA46" s="205" t="e">
        <f t="shared" si="99"/>
        <v>#N/A</v>
      </c>
      <c r="HB46" s="205" t="e">
        <f t="shared" si="100"/>
        <v>#N/A</v>
      </c>
      <c r="HC46" s="205" t="e">
        <f t="shared" si="101"/>
        <v>#N/A</v>
      </c>
      <c r="HD46" s="205" t="e">
        <f t="shared" si="102"/>
        <v>#N/A</v>
      </c>
      <c r="HE46" s="205" t="e">
        <f t="shared" si="103"/>
        <v>#N/A</v>
      </c>
      <c r="HF46" s="205" t="e">
        <f t="shared" si="104"/>
        <v>#N/A</v>
      </c>
      <c r="HG46" s="205" t="e">
        <f t="shared" si="105"/>
        <v>#N/A</v>
      </c>
      <c r="HH46" s="205" t="e">
        <f t="shared" si="106"/>
        <v>#N/A</v>
      </c>
      <c r="HI46" s="205" t="e">
        <f t="shared" si="107"/>
        <v>#N/A</v>
      </c>
      <c r="HJ46" s="205" t="e">
        <f t="shared" si="108"/>
        <v>#N/A</v>
      </c>
      <c r="HK46" s="205" t="e">
        <f t="shared" si="109"/>
        <v>#N/A</v>
      </c>
      <c r="HL46" s="205" t="e">
        <f t="shared" si="110"/>
        <v>#N/A</v>
      </c>
      <c r="HM46" s="205" t="e">
        <f t="shared" si="111"/>
        <v>#N/A</v>
      </c>
      <c r="HN46" s="205" t="e">
        <f t="shared" si="112"/>
        <v>#N/A</v>
      </c>
      <c r="HO46" s="205" t="e">
        <f t="shared" si="113"/>
        <v>#N/A</v>
      </c>
      <c r="HP46" s="205" t="e">
        <f t="shared" si="114"/>
        <v>#N/A</v>
      </c>
      <c r="HQ46" s="205" t="e">
        <f t="shared" si="115"/>
        <v>#N/A</v>
      </c>
      <c r="HR46" s="205" t="e">
        <f t="shared" si="116"/>
        <v>#N/A</v>
      </c>
      <c r="HS46" s="205" t="e">
        <f t="shared" si="117"/>
        <v>#N/A</v>
      </c>
      <c r="HT46" s="205" t="e">
        <f t="shared" si="118"/>
        <v>#N/A</v>
      </c>
      <c r="HU46" s="205" t="e">
        <f t="shared" si="119"/>
        <v>#N/A</v>
      </c>
      <c r="HV46" s="205" t="e">
        <f t="shared" si="120"/>
        <v>#N/A</v>
      </c>
      <c r="HW46" s="205" t="e">
        <f t="shared" si="121"/>
        <v>#N/A</v>
      </c>
      <c r="HX46" s="205" t="e">
        <f t="shared" si="122"/>
        <v>#N/A</v>
      </c>
      <c r="HY46" s="205" t="e">
        <f t="shared" si="123"/>
        <v>#N/A</v>
      </c>
      <c r="HZ46" s="205" t="e">
        <f t="shared" si="124"/>
        <v>#N/A</v>
      </c>
      <c r="IA46" s="205" t="e">
        <f t="shared" si="125"/>
        <v>#N/A</v>
      </c>
      <c r="IB46" s="205" t="e">
        <f t="shared" si="126"/>
        <v>#N/A</v>
      </c>
    </row>
    <row r="47" spans="1:236" hidden="1" x14ac:dyDescent="0.25">
      <c r="A47" s="22">
        <v>44</v>
      </c>
      <c r="B47" s="109" t="str">
        <f t="shared" si="10"/>
        <v/>
      </c>
      <c r="C47" s="123"/>
      <c r="D47" s="109" t="str">
        <f t="shared" si="11"/>
        <v/>
      </c>
      <c r="E47" s="118" t="str">
        <f t="shared" si="12"/>
        <v/>
      </c>
      <c r="F47" s="23" t="str">
        <f t="shared" si="13"/>
        <v/>
      </c>
      <c r="G47" s="24" t="str">
        <f t="shared" si="14"/>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15"/>
        <v/>
      </c>
      <c r="K47" s="26"/>
      <c r="L47" s="24" t="str">
        <f>IF(OR(F47="",K47=""),"",MATCH(K47,Confidence!$A$3:$A$12,0))</f>
        <v/>
      </c>
      <c r="M47" s="27" t="str">
        <f t="shared" si="16"/>
        <v/>
      </c>
      <c r="N47" s="27" t="str">
        <f t="shared" si="17"/>
        <v/>
      </c>
      <c r="O47" s="24"/>
      <c r="P47" s="110" t="str">
        <f t="shared" si="18"/>
        <v/>
      </c>
      <c r="Q47" s="110" t="str">
        <f t="shared" si="19"/>
        <v/>
      </c>
      <c r="R47" s="39" t="str">
        <f t="shared" si="20"/>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21"/>
        <v/>
      </c>
      <c r="AI47" s="204" t="str">
        <f t="shared" si="22"/>
        <v/>
      </c>
      <c r="AJ47" s="188" t="str">
        <f t="shared" ref="AJ47:CU47" si="209">IF(ISNONTEXT($AH47),AI47+$AH47,"")</f>
        <v/>
      </c>
      <c r="AK47" s="188" t="str">
        <f t="shared" si="209"/>
        <v/>
      </c>
      <c r="AL47" s="188" t="str">
        <f t="shared" si="209"/>
        <v/>
      </c>
      <c r="AM47" s="188" t="str">
        <f t="shared" si="209"/>
        <v/>
      </c>
      <c r="AN47" s="188" t="str">
        <f t="shared" si="209"/>
        <v/>
      </c>
      <c r="AO47" s="188" t="str">
        <f t="shared" si="209"/>
        <v/>
      </c>
      <c r="AP47" s="188" t="str">
        <f t="shared" si="209"/>
        <v/>
      </c>
      <c r="AQ47" s="188" t="str">
        <f t="shared" si="209"/>
        <v/>
      </c>
      <c r="AR47" s="188" t="str">
        <f t="shared" si="209"/>
        <v/>
      </c>
      <c r="AS47" s="188" t="str">
        <f t="shared" si="209"/>
        <v/>
      </c>
      <c r="AT47" s="188" t="str">
        <f t="shared" si="209"/>
        <v/>
      </c>
      <c r="AU47" s="188" t="str">
        <f t="shared" si="209"/>
        <v/>
      </c>
      <c r="AV47" s="188" t="str">
        <f t="shared" si="209"/>
        <v/>
      </c>
      <c r="AW47" s="188" t="str">
        <f t="shared" si="209"/>
        <v/>
      </c>
      <c r="AX47" s="188" t="str">
        <f t="shared" si="209"/>
        <v/>
      </c>
      <c r="AY47" s="188" t="str">
        <f t="shared" si="209"/>
        <v/>
      </c>
      <c r="AZ47" s="188" t="str">
        <f t="shared" si="209"/>
        <v/>
      </c>
      <c r="BA47" s="188" t="str">
        <f t="shared" si="209"/>
        <v/>
      </c>
      <c r="BB47" s="188" t="str">
        <f t="shared" si="209"/>
        <v/>
      </c>
      <c r="BC47" s="188" t="str">
        <f t="shared" si="209"/>
        <v/>
      </c>
      <c r="BD47" s="188" t="str">
        <f t="shared" si="209"/>
        <v/>
      </c>
      <c r="BE47" s="188" t="str">
        <f t="shared" si="209"/>
        <v/>
      </c>
      <c r="BF47" s="188" t="str">
        <f t="shared" si="209"/>
        <v/>
      </c>
      <c r="BG47" s="188" t="str">
        <f t="shared" si="209"/>
        <v/>
      </c>
      <c r="BH47" s="188" t="str">
        <f t="shared" si="209"/>
        <v/>
      </c>
      <c r="BI47" s="188" t="str">
        <f t="shared" si="209"/>
        <v/>
      </c>
      <c r="BJ47" s="188" t="str">
        <f t="shared" si="209"/>
        <v/>
      </c>
      <c r="BK47" s="188" t="str">
        <f t="shared" si="209"/>
        <v/>
      </c>
      <c r="BL47" s="188" t="str">
        <f t="shared" si="209"/>
        <v/>
      </c>
      <c r="BM47" s="188" t="str">
        <f t="shared" si="209"/>
        <v/>
      </c>
      <c r="BN47" s="188" t="str">
        <f t="shared" si="209"/>
        <v/>
      </c>
      <c r="BO47" s="188" t="str">
        <f t="shared" si="209"/>
        <v/>
      </c>
      <c r="BP47" s="188" t="str">
        <f t="shared" si="209"/>
        <v/>
      </c>
      <c r="BQ47" s="188" t="str">
        <f t="shared" si="209"/>
        <v/>
      </c>
      <c r="BR47" s="188" t="str">
        <f t="shared" si="209"/>
        <v/>
      </c>
      <c r="BS47" s="188" t="str">
        <f t="shared" si="209"/>
        <v/>
      </c>
      <c r="BT47" s="188" t="str">
        <f t="shared" si="209"/>
        <v/>
      </c>
      <c r="BU47" s="188" t="str">
        <f t="shared" si="209"/>
        <v/>
      </c>
      <c r="BV47" s="188" t="str">
        <f t="shared" si="209"/>
        <v/>
      </c>
      <c r="BW47" s="188" t="str">
        <f t="shared" si="209"/>
        <v/>
      </c>
      <c r="BX47" s="188" t="str">
        <f t="shared" si="209"/>
        <v/>
      </c>
      <c r="BY47" s="188" t="str">
        <f t="shared" si="209"/>
        <v/>
      </c>
      <c r="BZ47" s="188" t="str">
        <f t="shared" si="209"/>
        <v/>
      </c>
      <c r="CA47" s="188" t="str">
        <f t="shared" si="209"/>
        <v/>
      </c>
      <c r="CB47" s="188" t="str">
        <f t="shared" si="209"/>
        <v/>
      </c>
      <c r="CC47" s="188" t="str">
        <f t="shared" si="209"/>
        <v/>
      </c>
      <c r="CD47" s="188" t="str">
        <f t="shared" si="209"/>
        <v/>
      </c>
      <c r="CE47" s="188" t="str">
        <f t="shared" si="209"/>
        <v/>
      </c>
      <c r="CF47" s="188" t="str">
        <f t="shared" si="209"/>
        <v/>
      </c>
      <c r="CG47" s="188" t="str">
        <f t="shared" si="209"/>
        <v/>
      </c>
      <c r="CH47" s="188" t="str">
        <f t="shared" si="209"/>
        <v/>
      </c>
      <c r="CI47" s="188" t="str">
        <f t="shared" si="209"/>
        <v/>
      </c>
      <c r="CJ47" s="188" t="str">
        <f t="shared" si="209"/>
        <v/>
      </c>
      <c r="CK47" s="188" t="str">
        <f t="shared" si="209"/>
        <v/>
      </c>
      <c r="CL47" s="188" t="str">
        <f t="shared" si="209"/>
        <v/>
      </c>
      <c r="CM47" s="188" t="str">
        <f t="shared" si="209"/>
        <v/>
      </c>
      <c r="CN47" s="188" t="str">
        <f t="shared" si="209"/>
        <v/>
      </c>
      <c r="CO47" s="188" t="str">
        <f t="shared" si="209"/>
        <v/>
      </c>
      <c r="CP47" s="188" t="str">
        <f t="shared" si="209"/>
        <v/>
      </c>
      <c r="CQ47" s="188" t="str">
        <f t="shared" si="209"/>
        <v/>
      </c>
      <c r="CR47" s="188" t="str">
        <f t="shared" si="209"/>
        <v/>
      </c>
      <c r="CS47" s="188" t="str">
        <f t="shared" si="209"/>
        <v/>
      </c>
      <c r="CT47" s="188" t="str">
        <f t="shared" si="209"/>
        <v/>
      </c>
      <c r="CU47" s="188" t="str">
        <f t="shared" si="209"/>
        <v/>
      </c>
      <c r="CV47" s="188" t="str">
        <f t="shared" ref="CV47:ED47" si="210">IF(ISNONTEXT($AH47),CU47+$AH47,"")</f>
        <v/>
      </c>
      <c r="CW47" s="188" t="str">
        <f t="shared" si="210"/>
        <v/>
      </c>
      <c r="CX47" s="188" t="str">
        <f t="shared" si="210"/>
        <v/>
      </c>
      <c r="CY47" s="188" t="str">
        <f t="shared" si="210"/>
        <v/>
      </c>
      <c r="CZ47" s="188" t="str">
        <f t="shared" si="210"/>
        <v/>
      </c>
      <c r="DA47" s="188" t="str">
        <f t="shared" si="210"/>
        <v/>
      </c>
      <c r="DB47" s="188" t="str">
        <f t="shared" si="210"/>
        <v/>
      </c>
      <c r="DC47" s="188" t="str">
        <f t="shared" si="210"/>
        <v/>
      </c>
      <c r="DD47" s="188" t="str">
        <f t="shared" si="210"/>
        <v/>
      </c>
      <c r="DE47" s="188" t="str">
        <f t="shared" si="210"/>
        <v/>
      </c>
      <c r="DF47" s="188" t="str">
        <f t="shared" si="210"/>
        <v/>
      </c>
      <c r="DG47" s="188" t="str">
        <f t="shared" si="210"/>
        <v/>
      </c>
      <c r="DH47" s="188" t="str">
        <f t="shared" si="210"/>
        <v/>
      </c>
      <c r="DI47" s="188" t="str">
        <f t="shared" si="210"/>
        <v/>
      </c>
      <c r="DJ47" s="188" t="str">
        <f t="shared" si="210"/>
        <v/>
      </c>
      <c r="DK47" s="188" t="str">
        <f t="shared" si="210"/>
        <v/>
      </c>
      <c r="DL47" s="188" t="str">
        <f t="shared" si="210"/>
        <v/>
      </c>
      <c r="DM47" s="188" t="str">
        <f t="shared" si="210"/>
        <v/>
      </c>
      <c r="DN47" s="188" t="str">
        <f t="shared" si="210"/>
        <v/>
      </c>
      <c r="DO47" s="188" t="str">
        <f t="shared" si="210"/>
        <v/>
      </c>
      <c r="DP47" s="188" t="str">
        <f t="shared" si="210"/>
        <v/>
      </c>
      <c r="DQ47" s="188" t="str">
        <f t="shared" si="210"/>
        <v/>
      </c>
      <c r="DR47" s="188" t="str">
        <f t="shared" si="210"/>
        <v/>
      </c>
      <c r="DS47" s="188" t="str">
        <f t="shared" si="210"/>
        <v/>
      </c>
      <c r="DT47" s="188" t="str">
        <f t="shared" si="210"/>
        <v/>
      </c>
      <c r="DU47" s="188" t="str">
        <f t="shared" si="210"/>
        <v/>
      </c>
      <c r="DV47" s="188" t="str">
        <f t="shared" si="210"/>
        <v/>
      </c>
      <c r="DW47" s="188" t="str">
        <f t="shared" si="210"/>
        <v/>
      </c>
      <c r="DX47" s="188" t="str">
        <f t="shared" si="210"/>
        <v/>
      </c>
      <c r="DY47" s="188" t="str">
        <f t="shared" si="210"/>
        <v/>
      </c>
      <c r="DZ47" s="188" t="str">
        <f t="shared" si="210"/>
        <v/>
      </c>
      <c r="EA47" s="188" t="str">
        <f t="shared" si="210"/>
        <v/>
      </c>
      <c r="EB47" s="188" t="str">
        <f t="shared" si="210"/>
        <v/>
      </c>
      <c r="EC47" s="188" t="str">
        <f t="shared" si="210"/>
        <v/>
      </c>
      <c r="ED47" s="188" t="str">
        <f t="shared" si="210"/>
        <v/>
      </c>
      <c r="EE47" s="204" t="str">
        <f t="shared" si="25"/>
        <v/>
      </c>
      <c r="EF47" s="205" t="e">
        <f t="shared" si="26"/>
        <v>#N/A</v>
      </c>
      <c r="EG47" s="205" t="e">
        <f t="shared" si="27"/>
        <v>#N/A</v>
      </c>
      <c r="EH47" s="205" t="e">
        <f t="shared" si="28"/>
        <v>#N/A</v>
      </c>
      <c r="EI47" s="205" t="e">
        <f t="shared" si="29"/>
        <v>#N/A</v>
      </c>
      <c r="EJ47" s="205" t="e">
        <f t="shared" si="30"/>
        <v>#N/A</v>
      </c>
      <c r="EK47" s="205" t="e">
        <f t="shared" si="31"/>
        <v>#N/A</v>
      </c>
      <c r="EL47" s="205" t="e">
        <f t="shared" si="32"/>
        <v>#N/A</v>
      </c>
      <c r="EM47" s="205" t="e">
        <f t="shared" si="33"/>
        <v>#N/A</v>
      </c>
      <c r="EN47" s="205" t="e">
        <f t="shared" si="34"/>
        <v>#N/A</v>
      </c>
      <c r="EO47" s="205" t="e">
        <f t="shared" si="35"/>
        <v>#N/A</v>
      </c>
      <c r="EP47" s="205" t="e">
        <f t="shared" si="36"/>
        <v>#N/A</v>
      </c>
      <c r="EQ47" s="205" t="e">
        <f t="shared" si="37"/>
        <v>#N/A</v>
      </c>
      <c r="ER47" s="205" t="e">
        <f t="shared" si="38"/>
        <v>#N/A</v>
      </c>
      <c r="ES47" s="205" t="e">
        <f t="shared" si="39"/>
        <v>#N/A</v>
      </c>
      <c r="ET47" s="205" t="e">
        <f t="shared" si="40"/>
        <v>#N/A</v>
      </c>
      <c r="EU47" s="205" t="e">
        <f t="shared" si="41"/>
        <v>#N/A</v>
      </c>
      <c r="EV47" s="205" t="e">
        <f t="shared" si="42"/>
        <v>#N/A</v>
      </c>
      <c r="EW47" s="205" t="e">
        <f t="shared" si="43"/>
        <v>#N/A</v>
      </c>
      <c r="EX47" s="205" t="e">
        <f t="shared" si="44"/>
        <v>#N/A</v>
      </c>
      <c r="EY47" s="205" t="e">
        <f t="shared" si="45"/>
        <v>#N/A</v>
      </c>
      <c r="EZ47" s="205" t="e">
        <f t="shared" si="46"/>
        <v>#N/A</v>
      </c>
      <c r="FA47" s="205" t="e">
        <f t="shared" si="47"/>
        <v>#N/A</v>
      </c>
      <c r="FB47" s="205" t="e">
        <f t="shared" si="48"/>
        <v>#N/A</v>
      </c>
      <c r="FC47" s="205" t="e">
        <f t="shared" si="49"/>
        <v>#N/A</v>
      </c>
      <c r="FD47" s="205" t="e">
        <f t="shared" si="50"/>
        <v>#N/A</v>
      </c>
      <c r="FE47" s="205" t="e">
        <f t="shared" si="51"/>
        <v>#N/A</v>
      </c>
      <c r="FF47" s="205" t="e">
        <f t="shared" si="52"/>
        <v>#N/A</v>
      </c>
      <c r="FG47" s="205" t="e">
        <f t="shared" si="53"/>
        <v>#N/A</v>
      </c>
      <c r="FH47" s="205" t="e">
        <f t="shared" si="54"/>
        <v>#N/A</v>
      </c>
      <c r="FI47" s="205" t="e">
        <f t="shared" si="55"/>
        <v>#N/A</v>
      </c>
      <c r="FJ47" s="205" t="e">
        <f t="shared" si="56"/>
        <v>#N/A</v>
      </c>
      <c r="FK47" s="205" t="e">
        <f t="shared" si="57"/>
        <v>#N/A</v>
      </c>
      <c r="FL47" s="205" t="e">
        <f t="shared" si="58"/>
        <v>#N/A</v>
      </c>
      <c r="FM47" s="205" t="e">
        <f t="shared" si="59"/>
        <v>#N/A</v>
      </c>
      <c r="FN47" s="205" t="e">
        <f t="shared" si="60"/>
        <v>#N/A</v>
      </c>
      <c r="FO47" s="205" t="e">
        <f t="shared" si="61"/>
        <v>#N/A</v>
      </c>
      <c r="FP47" s="205" t="e">
        <f t="shared" si="62"/>
        <v>#N/A</v>
      </c>
      <c r="FQ47" s="205" t="e">
        <f t="shared" si="63"/>
        <v>#N/A</v>
      </c>
      <c r="FR47" s="205" t="e">
        <f t="shared" si="64"/>
        <v>#N/A</v>
      </c>
      <c r="FS47" s="205" t="e">
        <f t="shared" si="65"/>
        <v>#N/A</v>
      </c>
      <c r="FT47" s="205" t="e">
        <f t="shared" si="66"/>
        <v>#N/A</v>
      </c>
      <c r="FU47" s="205" t="e">
        <f t="shared" si="67"/>
        <v>#N/A</v>
      </c>
      <c r="FV47" s="205" t="e">
        <f t="shared" si="68"/>
        <v>#N/A</v>
      </c>
      <c r="FW47" s="205" t="e">
        <f t="shared" si="69"/>
        <v>#N/A</v>
      </c>
      <c r="FX47" s="205" t="e">
        <f t="shared" si="70"/>
        <v>#N/A</v>
      </c>
      <c r="FY47" s="205" t="e">
        <f t="shared" si="71"/>
        <v>#N/A</v>
      </c>
      <c r="FZ47" s="205" t="e">
        <f t="shared" si="72"/>
        <v>#N/A</v>
      </c>
      <c r="GA47" s="205" t="e">
        <f t="shared" si="73"/>
        <v>#N/A</v>
      </c>
      <c r="GB47" s="205" t="e">
        <f t="shared" si="74"/>
        <v>#N/A</v>
      </c>
      <c r="GC47" s="205" t="e">
        <f t="shared" si="75"/>
        <v>#N/A</v>
      </c>
      <c r="GD47" s="205" t="e">
        <f t="shared" si="76"/>
        <v>#N/A</v>
      </c>
      <c r="GE47" s="205" t="e">
        <f t="shared" si="77"/>
        <v>#N/A</v>
      </c>
      <c r="GF47" s="205" t="e">
        <f t="shared" si="78"/>
        <v>#N/A</v>
      </c>
      <c r="GG47" s="205" t="e">
        <f t="shared" si="79"/>
        <v>#N/A</v>
      </c>
      <c r="GH47" s="205" t="e">
        <f t="shared" si="80"/>
        <v>#N/A</v>
      </c>
      <c r="GI47" s="205" t="e">
        <f t="shared" si="81"/>
        <v>#N/A</v>
      </c>
      <c r="GJ47" s="205" t="e">
        <f t="shared" si="82"/>
        <v>#N/A</v>
      </c>
      <c r="GK47" s="205" t="e">
        <f t="shared" si="83"/>
        <v>#N/A</v>
      </c>
      <c r="GL47" s="205" t="e">
        <f t="shared" si="84"/>
        <v>#N/A</v>
      </c>
      <c r="GM47" s="205" t="e">
        <f t="shared" si="85"/>
        <v>#N/A</v>
      </c>
      <c r="GN47" s="205" t="e">
        <f t="shared" si="86"/>
        <v>#N/A</v>
      </c>
      <c r="GO47" s="205" t="e">
        <f t="shared" si="87"/>
        <v>#N/A</v>
      </c>
      <c r="GP47" s="205" t="e">
        <f t="shared" si="88"/>
        <v>#N/A</v>
      </c>
      <c r="GQ47" s="205" t="e">
        <f t="shared" si="89"/>
        <v>#N/A</v>
      </c>
      <c r="GR47" s="205" t="e">
        <f t="shared" si="90"/>
        <v>#N/A</v>
      </c>
      <c r="GS47" s="205" t="e">
        <f t="shared" si="91"/>
        <v>#N/A</v>
      </c>
      <c r="GT47" s="205" t="e">
        <f t="shared" si="92"/>
        <v>#N/A</v>
      </c>
      <c r="GU47" s="205" t="e">
        <f t="shared" si="93"/>
        <v>#N/A</v>
      </c>
      <c r="GV47" s="205" t="e">
        <f t="shared" si="94"/>
        <v>#N/A</v>
      </c>
      <c r="GW47" s="205" t="e">
        <f t="shared" si="95"/>
        <v>#N/A</v>
      </c>
      <c r="GX47" s="205" t="e">
        <f t="shared" si="96"/>
        <v>#N/A</v>
      </c>
      <c r="GY47" s="205" t="e">
        <f t="shared" si="97"/>
        <v>#N/A</v>
      </c>
      <c r="GZ47" s="205" t="e">
        <f t="shared" si="98"/>
        <v>#N/A</v>
      </c>
      <c r="HA47" s="205" t="e">
        <f t="shared" si="99"/>
        <v>#N/A</v>
      </c>
      <c r="HB47" s="205" t="e">
        <f t="shared" si="100"/>
        <v>#N/A</v>
      </c>
      <c r="HC47" s="205" t="e">
        <f t="shared" si="101"/>
        <v>#N/A</v>
      </c>
      <c r="HD47" s="205" t="e">
        <f t="shared" si="102"/>
        <v>#N/A</v>
      </c>
      <c r="HE47" s="205" t="e">
        <f t="shared" si="103"/>
        <v>#N/A</v>
      </c>
      <c r="HF47" s="205" t="e">
        <f t="shared" si="104"/>
        <v>#N/A</v>
      </c>
      <c r="HG47" s="205" t="e">
        <f t="shared" si="105"/>
        <v>#N/A</v>
      </c>
      <c r="HH47" s="205" t="e">
        <f t="shared" si="106"/>
        <v>#N/A</v>
      </c>
      <c r="HI47" s="205" t="e">
        <f t="shared" si="107"/>
        <v>#N/A</v>
      </c>
      <c r="HJ47" s="205" t="e">
        <f t="shared" si="108"/>
        <v>#N/A</v>
      </c>
      <c r="HK47" s="205" t="e">
        <f t="shared" si="109"/>
        <v>#N/A</v>
      </c>
      <c r="HL47" s="205" t="e">
        <f t="shared" si="110"/>
        <v>#N/A</v>
      </c>
      <c r="HM47" s="205" t="e">
        <f t="shared" si="111"/>
        <v>#N/A</v>
      </c>
      <c r="HN47" s="205" t="e">
        <f t="shared" si="112"/>
        <v>#N/A</v>
      </c>
      <c r="HO47" s="205" t="e">
        <f t="shared" si="113"/>
        <v>#N/A</v>
      </c>
      <c r="HP47" s="205" t="e">
        <f t="shared" si="114"/>
        <v>#N/A</v>
      </c>
      <c r="HQ47" s="205" t="e">
        <f t="shared" si="115"/>
        <v>#N/A</v>
      </c>
      <c r="HR47" s="205" t="e">
        <f t="shared" si="116"/>
        <v>#N/A</v>
      </c>
      <c r="HS47" s="205" t="e">
        <f t="shared" si="117"/>
        <v>#N/A</v>
      </c>
      <c r="HT47" s="205" t="e">
        <f t="shared" si="118"/>
        <v>#N/A</v>
      </c>
      <c r="HU47" s="205" t="e">
        <f t="shared" si="119"/>
        <v>#N/A</v>
      </c>
      <c r="HV47" s="205" t="e">
        <f t="shared" si="120"/>
        <v>#N/A</v>
      </c>
      <c r="HW47" s="205" t="e">
        <f t="shared" si="121"/>
        <v>#N/A</v>
      </c>
      <c r="HX47" s="205" t="e">
        <f t="shared" si="122"/>
        <v>#N/A</v>
      </c>
      <c r="HY47" s="205" t="e">
        <f t="shared" si="123"/>
        <v>#N/A</v>
      </c>
      <c r="HZ47" s="205" t="e">
        <f t="shared" si="124"/>
        <v>#N/A</v>
      </c>
      <c r="IA47" s="205" t="e">
        <f t="shared" si="125"/>
        <v>#N/A</v>
      </c>
      <c r="IB47" s="205" t="e">
        <f t="shared" si="126"/>
        <v>#N/A</v>
      </c>
    </row>
    <row r="48" spans="1:236" hidden="1" x14ac:dyDescent="0.25">
      <c r="A48" s="22">
        <v>45</v>
      </c>
      <c r="B48" s="109" t="str">
        <f t="shared" si="10"/>
        <v/>
      </c>
      <c r="C48" s="123"/>
      <c r="D48" s="109" t="str">
        <f t="shared" si="11"/>
        <v/>
      </c>
      <c r="E48" s="118" t="str">
        <f t="shared" si="12"/>
        <v/>
      </c>
      <c r="F48" s="23" t="str">
        <f t="shared" si="13"/>
        <v/>
      </c>
      <c r="G48" s="24" t="str">
        <f t="shared" si="14"/>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15"/>
        <v/>
      </c>
      <c r="K48" s="26"/>
      <c r="L48" s="24" t="str">
        <f>IF(OR(F48="",K48=""),"",MATCH(K48,Confidence!$A$3:$A$12,0))</f>
        <v/>
      </c>
      <c r="M48" s="27" t="str">
        <f t="shared" si="16"/>
        <v/>
      </c>
      <c r="N48" s="27" t="str">
        <f t="shared" si="17"/>
        <v/>
      </c>
      <c r="O48" s="24"/>
      <c r="P48" s="110" t="str">
        <f t="shared" si="18"/>
        <v/>
      </c>
      <c r="Q48" s="110" t="str">
        <f t="shared" si="19"/>
        <v/>
      </c>
      <c r="R48" s="39" t="str">
        <f t="shared" si="20"/>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21"/>
        <v/>
      </c>
      <c r="AI48" s="204" t="str">
        <f t="shared" si="22"/>
        <v/>
      </c>
      <c r="AJ48" s="188" t="str">
        <f t="shared" ref="AJ48:CU48" si="211">IF(ISNONTEXT($AH48),AI48+$AH48,"")</f>
        <v/>
      </c>
      <c r="AK48" s="188" t="str">
        <f t="shared" si="211"/>
        <v/>
      </c>
      <c r="AL48" s="188" t="str">
        <f t="shared" si="211"/>
        <v/>
      </c>
      <c r="AM48" s="188" t="str">
        <f t="shared" si="211"/>
        <v/>
      </c>
      <c r="AN48" s="188" t="str">
        <f t="shared" si="211"/>
        <v/>
      </c>
      <c r="AO48" s="188" t="str">
        <f t="shared" si="211"/>
        <v/>
      </c>
      <c r="AP48" s="188" t="str">
        <f t="shared" si="211"/>
        <v/>
      </c>
      <c r="AQ48" s="188" t="str">
        <f t="shared" si="211"/>
        <v/>
      </c>
      <c r="AR48" s="188" t="str">
        <f t="shared" si="211"/>
        <v/>
      </c>
      <c r="AS48" s="188" t="str">
        <f t="shared" si="211"/>
        <v/>
      </c>
      <c r="AT48" s="188" t="str">
        <f t="shared" si="211"/>
        <v/>
      </c>
      <c r="AU48" s="188" t="str">
        <f t="shared" si="211"/>
        <v/>
      </c>
      <c r="AV48" s="188" t="str">
        <f t="shared" si="211"/>
        <v/>
      </c>
      <c r="AW48" s="188" t="str">
        <f t="shared" si="211"/>
        <v/>
      </c>
      <c r="AX48" s="188" t="str">
        <f t="shared" si="211"/>
        <v/>
      </c>
      <c r="AY48" s="188" t="str">
        <f t="shared" si="211"/>
        <v/>
      </c>
      <c r="AZ48" s="188" t="str">
        <f t="shared" si="211"/>
        <v/>
      </c>
      <c r="BA48" s="188" t="str">
        <f t="shared" si="211"/>
        <v/>
      </c>
      <c r="BB48" s="188" t="str">
        <f t="shared" si="211"/>
        <v/>
      </c>
      <c r="BC48" s="188" t="str">
        <f t="shared" si="211"/>
        <v/>
      </c>
      <c r="BD48" s="188" t="str">
        <f t="shared" si="211"/>
        <v/>
      </c>
      <c r="BE48" s="188" t="str">
        <f t="shared" si="211"/>
        <v/>
      </c>
      <c r="BF48" s="188" t="str">
        <f t="shared" si="211"/>
        <v/>
      </c>
      <c r="BG48" s="188" t="str">
        <f t="shared" si="211"/>
        <v/>
      </c>
      <c r="BH48" s="188" t="str">
        <f t="shared" si="211"/>
        <v/>
      </c>
      <c r="BI48" s="188" t="str">
        <f t="shared" si="211"/>
        <v/>
      </c>
      <c r="BJ48" s="188" t="str">
        <f t="shared" si="211"/>
        <v/>
      </c>
      <c r="BK48" s="188" t="str">
        <f t="shared" si="211"/>
        <v/>
      </c>
      <c r="BL48" s="188" t="str">
        <f t="shared" si="211"/>
        <v/>
      </c>
      <c r="BM48" s="188" t="str">
        <f t="shared" si="211"/>
        <v/>
      </c>
      <c r="BN48" s="188" t="str">
        <f t="shared" si="211"/>
        <v/>
      </c>
      <c r="BO48" s="188" t="str">
        <f t="shared" si="211"/>
        <v/>
      </c>
      <c r="BP48" s="188" t="str">
        <f t="shared" si="211"/>
        <v/>
      </c>
      <c r="BQ48" s="188" t="str">
        <f t="shared" si="211"/>
        <v/>
      </c>
      <c r="BR48" s="188" t="str">
        <f t="shared" si="211"/>
        <v/>
      </c>
      <c r="BS48" s="188" t="str">
        <f t="shared" si="211"/>
        <v/>
      </c>
      <c r="BT48" s="188" t="str">
        <f t="shared" si="211"/>
        <v/>
      </c>
      <c r="BU48" s="188" t="str">
        <f t="shared" si="211"/>
        <v/>
      </c>
      <c r="BV48" s="188" t="str">
        <f t="shared" si="211"/>
        <v/>
      </c>
      <c r="BW48" s="188" t="str">
        <f t="shared" si="211"/>
        <v/>
      </c>
      <c r="BX48" s="188" t="str">
        <f t="shared" si="211"/>
        <v/>
      </c>
      <c r="BY48" s="188" t="str">
        <f t="shared" si="211"/>
        <v/>
      </c>
      <c r="BZ48" s="188" t="str">
        <f t="shared" si="211"/>
        <v/>
      </c>
      <c r="CA48" s="188" t="str">
        <f t="shared" si="211"/>
        <v/>
      </c>
      <c r="CB48" s="188" t="str">
        <f t="shared" si="211"/>
        <v/>
      </c>
      <c r="CC48" s="188" t="str">
        <f t="shared" si="211"/>
        <v/>
      </c>
      <c r="CD48" s="188" t="str">
        <f t="shared" si="211"/>
        <v/>
      </c>
      <c r="CE48" s="188" t="str">
        <f t="shared" si="211"/>
        <v/>
      </c>
      <c r="CF48" s="188" t="str">
        <f t="shared" si="211"/>
        <v/>
      </c>
      <c r="CG48" s="188" t="str">
        <f t="shared" si="211"/>
        <v/>
      </c>
      <c r="CH48" s="188" t="str">
        <f t="shared" si="211"/>
        <v/>
      </c>
      <c r="CI48" s="188" t="str">
        <f t="shared" si="211"/>
        <v/>
      </c>
      <c r="CJ48" s="188" t="str">
        <f t="shared" si="211"/>
        <v/>
      </c>
      <c r="CK48" s="188" t="str">
        <f t="shared" si="211"/>
        <v/>
      </c>
      <c r="CL48" s="188" t="str">
        <f t="shared" si="211"/>
        <v/>
      </c>
      <c r="CM48" s="188" t="str">
        <f t="shared" si="211"/>
        <v/>
      </c>
      <c r="CN48" s="188" t="str">
        <f t="shared" si="211"/>
        <v/>
      </c>
      <c r="CO48" s="188" t="str">
        <f t="shared" si="211"/>
        <v/>
      </c>
      <c r="CP48" s="188" t="str">
        <f t="shared" si="211"/>
        <v/>
      </c>
      <c r="CQ48" s="188" t="str">
        <f t="shared" si="211"/>
        <v/>
      </c>
      <c r="CR48" s="188" t="str">
        <f t="shared" si="211"/>
        <v/>
      </c>
      <c r="CS48" s="188" t="str">
        <f t="shared" si="211"/>
        <v/>
      </c>
      <c r="CT48" s="188" t="str">
        <f t="shared" si="211"/>
        <v/>
      </c>
      <c r="CU48" s="188" t="str">
        <f t="shared" si="211"/>
        <v/>
      </c>
      <c r="CV48" s="188" t="str">
        <f t="shared" ref="CV48:ED48" si="212">IF(ISNONTEXT($AH48),CU48+$AH48,"")</f>
        <v/>
      </c>
      <c r="CW48" s="188" t="str">
        <f t="shared" si="212"/>
        <v/>
      </c>
      <c r="CX48" s="188" t="str">
        <f t="shared" si="212"/>
        <v/>
      </c>
      <c r="CY48" s="188" t="str">
        <f t="shared" si="212"/>
        <v/>
      </c>
      <c r="CZ48" s="188" t="str">
        <f t="shared" si="212"/>
        <v/>
      </c>
      <c r="DA48" s="188" t="str">
        <f t="shared" si="212"/>
        <v/>
      </c>
      <c r="DB48" s="188" t="str">
        <f t="shared" si="212"/>
        <v/>
      </c>
      <c r="DC48" s="188" t="str">
        <f t="shared" si="212"/>
        <v/>
      </c>
      <c r="DD48" s="188" t="str">
        <f t="shared" si="212"/>
        <v/>
      </c>
      <c r="DE48" s="188" t="str">
        <f t="shared" si="212"/>
        <v/>
      </c>
      <c r="DF48" s="188" t="str">
        <f t="shared" si="212"/>
        <v/>
      </c>
      <c r="DG48" s="188" t="str">
        <f t="shared" si="212"/>
        <v/>
      </c>
      <c r="DH48" s="188" t="str">
        <f t="shared" si="212"/>
        <v/>
      </c>
      <c r="DI48" s="188" t="str">
        <f t="shared" si="212"/>
        <v/>
      </c>
      <c r="DJ48" s="188" t="str">
        <f t="shared" si="212"/>
        <v/>
      </c>
      <c r="DK48" s="188" t="str">
        <f t="shared" si="212"/>
        <v/>
      </c>
      <c r="DL48" s="188" t="str">
        <f t="shared" si="212"/>
        <v/>
      </c>
      <c r="DM48" s="188" t="str">
        <f t="shared" si="212"/>
        <v/>
      </c>
      <c r="DN48" s="188" t="str">
        <f t="shared" si="212"/>
        <v/>
      </c>
      <c r="DO48" s="188" t="str">
        <f t="shared" si="212"/>
        <v/>
      </c>
      <c r="DP48" s="188" t="str">
        <f t="shared" si="212"/>
        <v/>
      </c>
      <c r="DQ48" s="188" t="str">
        <f t="shared" si="212"/>
        <v/>
      </c>
      <c r="DR48" s="188" t="str">
        <f t="shared" si="212"/>
        <v/>
      </c>
      <c r="DS48" s="188" t="str">
        <f t="shared" si="212"/>
        <v/>
      </c>
      <c r="DT48" s="188" t="str">
        <f t="shared" si="212"/>
        <v/>
      </c>
      <c r="DU48" s="188" t="str">
        <f t="shared" si="212"/>
        <v/>
      </c>
      <c r="DV48" s="188" t="str">
        <f t="shared" si="212"/>
        <v/>
      </c>
      <c r="DW48" s="188" t="str">
        <f t="shared" si="212"/>
        <v/>
      </c>
      <c r="DX48" s="188" t="str">
        <f t="shared" si="212"/>
        <v/>
      </c>
      <c r="DY48" s="188" t="str">
        <f t="shared" si="212"/>
        <v/>
      </c>
      <c r="DZ48" s="188" t="str">
        <f t="shared" si="212"/>
        <v/>
      </c>
      <c r="EA48" s="188" t="str">
        <f t="shared" si="212"/>
        <v/>
      </c>
      <c r="EB48" s="188" t="str">
        <f t="shared" si="212"/>
        <v/>
      </c>
      <c r="EC48" s="188" t="str">
        <f t="shared" si="212"/>
        <v/>
      </c>
      <c r="ED48" s="188" t="str">
        <f t="shared" si="212"/>
        <v/>
      </c>
      <c r="EE48" s="204" t="str">
        <f t="shared" si="25"/>
        <v/>
      </c>
      <c r="EF48" s="205" t="e">
        <f t="shared" si="26"/>
        <v>#N/A</v>
      </c>
      <c r="EG48" s="205" t="e">
        <f t="shared" si="27"/>
        <v>#N/A</v>
      </c>
      <c r="EH48" s="205" t="e">
        <f t="shared" si="28"/>
        <v>#N/A</v>
      </c>
      <c r="EI48" s="205" t="e">
        <f t="shared" si="29"/>
        <v>#N/A</v>
      </c>
      <c r="EJ48" s="205" t="e">
        <f t="shared" si="30"/>
        <v>#N/A</v>
      </c>
      <c r="EK48" s="205" t="e">
        <f t="shared" si="31"/>
        <v>#N/A</v>
      </c>
      <c r="EL48" s="205" t="e">
        <f t="shared" si="32"/>
        <v>#N/A</v>
      </c>
      <c r="EM48" s="205" t="e">
        <f t="shared" si="33"/>
        <v>#N/A</v>
      </c>
      <c r="EN48" s="205" t="e">
        <f t="shared" si="34"/>
        <v>#N/A</v>
      </c>
      <c r="EO48" s="205" t="e">
        <f t="shared" si="35"/>
        <v>#N/A</v>
      </c>
      <c r="EP48" s="205" t="e">
        <f t="shared" si="36"/>
        <v>#N/A</v>
      </c>
      <c r="EQ48" s="205" t="e">
        <f t="shared" si="37"/>
        <v>#N/A</v>
      </c>
      <c r="ER48" s="205" t="e">
        <f t="shared" si="38"/>
        <v>#N/A</v>
      </c>
      <c r="ES48" s="205" t="e">
        <f t="shared" si="39"/>
        <v>#N/A</v>
      </c>
      <c r="ET48" s="205" t="e">
        <f t="shared" si="40"/>
        <v>#N/A</v>
      </c>
      <c r="EU48" s="205" t="e">
        <f t="shared" si="41"/>
        <v>#N/A</v>
      </c>
      <c r="EV48" s="205" t="e">
        <f t="shared" si="42"/>
        <v>#N/A</v>
      </c>
      <c r="EW48" s="205" t="e">
        <f t="shared" si="43"/>
        <v>#N/A</v>
      </c>
      <c r="EX48" s="205" t="e">
        <f t="shared" si="44"/>
        <v>#N/A</v>
      </c>
      <c r="EY48" s="205" t="e">
        <f t="shared" si="45"/>
        <v>#N/A</v>
      </c>
      <c r="EZ48" s="205" t="e">
        <f t="shared" si="46"/>
        <v>#N/A</v>
      </c>
      <c r="FA48" s="205" t="e">
        <f t="shared" si="47"/>
        <v>#N/A</v>
      </c>
      <c r="FB48" s="205" t="e">
        <f t="shared" si="48"/>
        <v>#N/A</v>
      </c>
      <c r="FC48" s="205" t="e">
        <f t="shared" si="49"/>
        <v>#N/A</v>
      </c>
      <c r="FD48" s="205" t="e">
        <f t="shared" si="50"/>
        <v>#N/A</v>
      </c>
      <c r="FE48" s="205" t="e">
        <f t="shared" si="51"/>
        <v>#N/A</v>
      </c>
      <c r="FF48" s="205" t="e">
        <f t="shared" si="52"/>
        <v>#N/A</v>
      </c>
      <c r="FG48" s="205" t="e">
        <f t="shared" si="53"/>
        <v>#N/A</v>
      </c>
      <c r="FH48" s="205" t="e">
        <f t="shared" si="54"/>
        <v>#N/A</v>
      </c>
      <c r="FI48" s="205" t="e">
        <f t="shared" si="55"/>
        <v>#N/A</v>
      </c>
      <c r="FJ48" s="205" t="e">
        <f t="shared" si="56"/>
        <v>#N/A</v>
      </c>
      <c r="FK48" s="205" t="e">
        <f t="shared" si="57"/>
        <v>#N/A</v>
      </c>
      <c r="FL48" s="205" t="e">
        <f t="shared" si="58"/>
        <v>#N/A</v>
      </c>
      <c r="FM48" s="205" t="e">
        <f t="shared" si="59"/>
        <v>#N/A</v>
      </c>
      <c r="FN48" s="205" t="e">
        <f t="shared" si="60"/>
        <v>#N/A</v>
      </c>
      <c r="FO48" s="205" t="e">
        <f t="shared" si="61"/>
        <v>#N/A</v>
      </c>
      <c r="FP48" s="205" t="e">
        <f t="shared" si="62"/>
        <v>#N/A</v>
      </c>
      <c r="FQ48" s="205" t="e">
        <f t="shared" si="63"/>
        <v>#N/A</v>
      </c>
      <c r="FR48" s="205" t="e">
        <f t="shared" si="64"/>
        <v>#N/A</v>
      </c>
      <c r="FS48" s="205" t="e">
        <f t="shared" si="65"/>
        <v>#N/A</v>
      </c>
      <c r="FT48" s="205" t="e">
        <f t="shared" si="66"/>
        <v>#N/A</v>
      </c>
      <c r="FU48" s="205" t="e">
        <f t="shared" si="67"/>
        <v>#N/A</v>
      </c>
      <c r="FV48" s="205" t="e">
        <f t="shared" si="68"/>
        <v>#N/A</v>
      </c>
      <c r="FW48" s="205" t="e">
        <f t="shared" si="69"/>
        <v>#N/A</v>
      </c>
      <c r="FX48" s="205" t="e">
        <f t="shared" si="70"/>
        <v>#N/A</v>
      </c>
      <c r="FY48" s="205" t="e">
        <f t="shared" si="71"/>
        <v>#N/A</v>
      </c>
      <c r="FZ48" s="205" t="e">
        <f t="shared" si="72"/>
        <v>#N/A</v>
      </c>
      <c r="GA48" s="205" t="e">
        <f t="shared" si="73"/>
        <v>#N/A</v>
      </c>
      <c r="GB48" s="205" t="e">
        <f t="shared" si="74"/>
        <v>#N/A</v>
      </c>
      <c r="GC48" s="205" t="e">
        <f t="shared" si="75"/>
        <v>#N/A</v>
      </c>
      <c r="GD48" s="205" t="e">
        <f t="shared" si="76"/>
        <v>#N/A</v>
      </c>
      <c r="GE48" s="205" t="e">
        <f t="shared" si="77"/>
        <v>#N/A</v>
      </c>
      <c r="GF48" s="205" t="e">
        <f t="shared" si="78"/>
        <v>#N/A</v>
      </c>
      <c r="GG48" s="205" t="e">
        <f t="shared" si="79"/>
        <v>#N/A</v>
      </c>
      <c r="GH48" s="205" t="e">
        <f t="shared" si="80"/>
        <v>#N/A</v>
      </c>
      <c r="GI48" s="205" t="e">
        <f t="shared" si="81"/>
        <v>#N/A</v>
      </c>
      <c r="GJ48" s="205" t="e">
        <f t="shared" si="82"/>
        <v>#N/A</v>
      </c>
      <c r="GK48" s="205" t="e">
        <f t="shared" si="83"/>
        <v>#N/A</v>
      </c>
      <c r="GL48" s="205" t="e">
        <f t="shared" si="84"/>
        <v>#N/A</v>
      </c>
      <c r="GM48" s="205" t="e">
        <f t="shared" si="85"/>
        <v>#N/A</v>
      </c>
      <c r="GN48" s="205" t="e">
        <f t="shared" si="86"/>
        <v>#N/A</v>
      </c>
      <c r="GO48" s="205" t="e">
        <f t="shared" si="87"/>
        <v>#N/A</v>
      </c>
      <c r="GP48" s="205" t="e">
        <f t="shared" si="88"/>
        <v>#N/A</v>
      </c>
      <c r="GQ48" s="205" t="e">
        <f t="shared" si="89"/>
        <v>#N/A</v>
      </c>
      <c r="GR48" s="205" t="e">
        <f t="shared" si="90"/>
        <v>#N/A</v>
      </c>
      <c r="GS48" s="205" t="e">
        <f t="shared" si="91"/>
        <v>#N/A</v>
      </c>
      <c r="GT48" s="205" t="e">
        <f t="shared" si="92"/>
        <v>#N/A</v>
      </c>
      <c r="GU48" s="205" t="e">
        <f t="shared" si="93"/>
        <v>#N/A</v>
      </c>
      <c r="GV48" s="205" t="e">
        <f t="shared" si="94"/>
        <v>#N/A</v>
      </c>
      <c r="GW48" s="205" t="e">
        <f t="shared" si="95"/>
        <v>#N/A</v>
      </c>
      <c r="GX48" s="205" t="e">
        <f t="shared" si="96"/>
        <v>#N/A</v>
      </c>
      <c r="GY48" s="205" t="e">
        <f t="shared" si="97"/>
        <v>#N/A</v>
      </c>
      <c r="GZ48" s="205" t="e">
        <f t="shared" si="98"/>
        <v>#N/A</v>
      </c>
      <c r="HA48" s="205" t="e">
        <f t="shared" si="99"/>
        <v>#N/A</v>
      </c>
      <c r="HB48" s="205" t="e">
        <f t="shared" si="100"/>
        <v>#N/A</v>
      </c>
      <c r="HC48" s="205" t="e">
        <f t="shared" si="101"/>
        <v>#N/A</v>
      </c>
      <c r="HD48" s="205" t="e">
        <f t="shared" si="102"/>
        <v>#N/A</v>
      </c>
      <c r="HE48" s="205" t="e">
        <f t="shared" si="103"/>
        <v>#N/A</v>
      </c>
      <c r="HF48" s="205" t="e">
        <f t="shared" si="104"/>
        <v>#N/A</v>
      </c>
      <c r="HG48" s="205" t="e">
        <f t="shared" si="105"/>
        <v>#N/A</v>
      </c>
      <c r="HH48" s="205" t="e">
        <f t="shared" si="106"/>
        <v>#N/A</v>
      </c>
      <c r="HI48" s="205" t="e">
        <f t="shared" si="107"/>
        <v>#N/A</v>
      </c>
      <c r="HJ48" s="205" t="e">
        <f t="shared" si="108"/>
        <v>#N/A</v>
      </c>
      <c r="HK48" s="205" t="e">
        <f t="shared" si="109"/>
        <v>#N/A</v>
      </c>
      <c r="HL48" s="205" t="e">
        <f t="shared" si="110"/>
        <v>#N/A</v>
      </c>
      <c r="HM48" s="205" t="e">
        <f t="shared" si="111"/>
        <v>#N/A</v>
      </c>
      <c r="HN48" s="205" t="e">
        <f t="shared" si="112"/>
        <v>#N/A</v>
      </c>
      <c r="HO48" s="205" t="e">
        <f t="shared" si="113"/>
        <v>#N/A</v>
      </c>
      <c r="HP48" s="205" t="e">
        <f t="shared" si="114"/>
        <v>#N/A</v>
      </c>
      <c r="HQ48" s="205" t="e">
        <f t="shared" si="115"/>
        <v>#N/A</v>
      </c>
      <c r="HR48" s="205" t="e">
        <f t="shared" si="116"/>
        <v>#N/A</v>
      </c>
      <c r="HS48" s="205" t="e">
        <f t="shared" si="117"/>
        <v>#N/A</v>
      </c>
      <c r="HT48" s="205" t="e">
        <f t="shared" si="118"/>
        <v>#N/A</v>
      </c>
      <c r="HU48" s="205" t="e">
        <f t="shared" si="119"/>
        <v>#N/A</v>
      </c>
      <c r="HV48" s="205" t="e">
        <f t="shared" si="120"/>
        <v>#N/A</v>
      </c>
      <c r="HW48" s="205" t="e">
        <f t="shared" si="121"/>
        <v>#N/A</v>
      </c>
      <c r="HX48" s="205" t="e">
        <f t="shared" si="122"/>
        <v>#N/A</v>
      </c>
      <c r="HY48" s="205" t="e">
        <f t="shared" si="123"/>
        <v>#N/A</v>
      </c>
      <c r="HZ48" s="205" t="e">
        <f t="shared" si="124"/>
        <v>#N/A</v>
      </c>
      <c r="IA48" s="205" t="e">
        <f t="shared" si="125"/>
        <v>#N/A</v>
      </c>
      <c r="IB48" s="205" t="e">
        <f t="shared" si="126"/>
        <v>#N/A</v>
      </c>
    </row>
    <row r="49" spans="1:236" hidden="1" x14ac:dyDescent="0.25">
      <c r="A49" s="22">
        <v>46</v>
      </c>
      <c r="B49" s="109" t="str">
        <f t="shared" si="10"/>
        <v/>
      </c>
      <c r="C49" s="123"/>
      <c r="D49" s="109" t="str">
        <f t="shared" si="11"/>
        <v/>
      </c>
      <c r="E49" s="118" t="str">
        <f t="shared" si="12"/>
        <v/>
      </c>
      <c r="F49" s="23" t="str">
        <f t="shared" si="13"/>
        <v/>
      </c>
      <c r="G49" s="24" t="str">
        <f t="shared" si="14"/>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15"/>
        <v/>
      </c>
      <c r="K49" s="26"/>
      <c r="L49" s="24" t="str">
        <f>IF(OR(F49="",K49=""),"",MATCH(K49,Confidence!$A$3:$A$12,0))</f>
        <v/>
      </c>
      <c r="M49" s="27" t="str">
        <f t="shared" si="16"/>
        <v/>
      </c>
      <c r="N49" s="27" t="str">
        <f t="shared" si="17"/>
        <v/>
      </c>
      <c r="O49" s="24"/>
      <c r="P49" s="110" t="str">
        <f t="shared" si="18"/>
        <v/>
      </c>
      <c r="Q49" s="110" t="str">
        <f t="shared" si="19"/>
        <v/>
      </c>
      <c r="R49" s="39" t="str">
        <f t="shared" si="20"/>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21"/>
        <v/>
      </c>
      <c r="AI49" s="204" t="str">
        <f t="shared" si="22"/>
        <v/>
      </c>
      <c r="AJ49" s="188" t="str">
        <f t="shared" ref="AJ49:CU49" si="213">IF(ISNONTEXT($AH49),AI49+$AH49,"")</f>
        <v/>
      </c>
      <c r="AK49" s="188" t="str">
        <f t="shared" si="213"/>
        <v/>
      </c>
      <c r="AL49" s="188" t="str">
        <f t="shared" si="213"/>
        <v/>
      </c>
      <c r="AM49" s="188" t="str">
        <f t="shared" si="213"/>
        <v/>
      </c>
      <c r="AN49" s="188" t="str">
        <f t="shared" si="213"/>
        <v/>
      </c>
      <c r="AO49" s="188" t="str">
        <f t="shared" si="213"/>
        <v/>
      </c>
      <c r="AP49" s="188" t="str">
        <f t="shared" si="213"/>
        <v/>
      </c>
      <c r="AQ49" s="188" t="str">
        <f t="shared" si="213"/>
        <v/>
      </c>
      <c r="AR49" s="188" t="str">
        <f t="shared" si="213"/>
        <v/>
      </c>
      <c r="AS49" s="188" t="str">
        <f t="shared" si="213"/>
        <v/>
      </c>
      <c r="AT49" s="188" t="str">
        <f t="shared" si="213"/>
        <v/>
      </c>
      <c r="AU49" s="188" t="str">
        <f t="shared" si="213"/>
        <v/>
      </c>
      <c r="AV49" s="188" t="str">
        <f t="shared" si="213"/>
        <v/>
      </c>
      <c r="AW49" s="188" t="str">
        <f t="shared" si="213"/>
        <v/>
      </c>
      <c r="AX49" s="188" t="str">
        <f t="shared" si="213"/>
        <v/>
      </c>
      <c r="AY49" s="188" t="str">
        <f t="shared" si="213"/>
        <v/>
      </c>
      <c r="AZ49" s="188" t="str">
        <f t="shared" si="213"/>
        <v/>
      </c>
      <c r="BA49" s="188" t="str">
        <f t="shared" si="213"/>
        <v/>
      </c>
      <c r="BB49" s="188" t="str">
        <f t="shared" si="213"/>
        <v/>
      </c>
      <c r="BC49" s="188" t="str">
        <f t="shared" si="213"/>
        <v/>
      </c>
      <c r="BD49" s="188" t="str">
        <f t="shared" si="213"/>
        <v/>
      </c>
      <c r="BE49" s="188" t="str">
        <f t="shared" si="213"/>
        <v/>
      </c>
      <c r="BF49" s="188" t="str">
        <f t="shared" si="213"/>
        <v/>
      </c>
      <c r="BG49" s="188" t="str">
        <f t="shared" si="213"/>
        <v/>
      </c>
      <c r="BH49" s="188" t="str">
        <f t="shared" si="213"/>
        <v/>
      </c>
      <c r="BI49" s="188" t="str">
        <f t="shared" si="213"/>
        <v/>
      </c>
      <c r="BJ49" s="188" t="str">
        <f t="shared" si="213"/>
        <v/>
      </c>
      <c r="BK49" s="188" t="str">
        <f t="shared" si="213"/>
        <v/>
      </c>
      <c r="BL49" s="188" t="str">
        <f t="shared" si="213"/>
        <v/>
      </c>
      <c r="BM49" s="188" t="str">
        <f t="shared" si="213"/>
        <v/>
      </c>
      <c r="BN49" s="188" t="str">
        <f t="shared" si="213"/>
        <v/>
      </c>
      <c r="BO49" s="188" t="str">
        <f t="shared" si="213"/>
        <v/>
      </c>
      <c r="BP49" s="188" t="str">
        <f t="shared" si="213"/>
        <v/>
      </c>
      <c r="BQ49" s="188" t="str">
        <f t="shared" si="213"/>
        <v/>
      </c>
      <c r="BR49" s="188" t="str">
        <f t="shared" si="213"/>
        <v/>
      </c>
      <c r="BS49" s="188" t="str">
        <f t="shared" si="213"/>
        <v/>
      </c>
      <c r="BT49" s="188" t="str">
        <f t="shared" si="213"/>
        <v/>
      </c>
      <c r="BU49" s="188" t="str">
        <f t="shared" si="213"/>
        <v/>
      </c>
      <c r="BV49" s="188" t="str">
        <f t="shared" si="213"/>
        <v/>
      </c>
      <c r="BW49" s="188" t="str">
        <f t="shared" si="213"/>
        <v/>
      </c>
      <c r="BX49" s="188" t="str">
        <f t="shared" si="213"/>
        <v/>
      </c>
      <c r="BY49" s="188" t="str">
        <f t="shared" si="213"/>
        <v/>
      </c>
      <c r="BZ49" s="188" t="str">
        <f t="shared" si="213"/>
        <v/>
      </c>
      <c r="CA49" s="188" t="str">
        <f t="shared" si="213"/>
        <v/>
      </c>
      <c r="CB49" s="188" t="str">
        <f t="shared" si="213"/>
        <v/>
      </c>
      <c r="CC49" s="188" t="str">
        <f t="shared" si="213"/>
        <v/>
      </c>
      <c r="CD49" s="188" t="str">
        <f t="shared" si="213"/>
        <v/>
      </c>
      <c r="CE49" s="188" t="str">
        <f t="shared" si="213"/>
        <v/>
      </c>
      <c r="CF49" s="188" t="str">
        <f t="shared" si="213"/>
        <v/>
      </c>
      <c r="CG49" s="188" t="str">
        <f t="shared" si="213"/>
        <v/>
      </c>
      <c r="CH49" s="188" t="str">
        <f t="shared" si="213"/>
        <v/>
      </c>
      <c r="CI49" s="188" t="str">
        <f t="shared" si="213"/>
        <v/>
      </c>
      <c r="CJ49" s="188" t="str">
        <f t="shared" si="213"/>
        <v/>
      </c>
      <c r="CK49" s="188" t="str">
        <f t="shared" si="213"/>
        <v/>
      </c>
      <c r="CL49" s="188" t="str">
        <f t="shared" si="213"/>
        <v/>
      </c>
      <c r="CM49" s="188" t="str">
        <f t="shared" si="213"/>
        <v/>
      </c>
      <c r="CN49" s="188" t="str">
        <f t="shared" si="213"/>
        <v/>
      </c>
      <c r="CO49" s="188" t="str">
        <f t="shared" si="213"/>
        <v/>
      </c>
      <c r="CP49" s="188" t="str">
        <f t="shared" si="213"/>
        <v/>
      </c>
      <c r="CQ49" s="188" t="str">
        <f t="shared" si="213"/>
        <v/>
      </c>
      <c r="CR49" s="188" t="str">
        <f t="shared" si="213"/>
        <v/>
      </c>
      <c r="CS49" s="188" t="str">
        <f t="shared" si="213"/>
        <v/>
      </c>
      <c r="CT49" s="188" t="str">
        <f t="shared" si="213"/>
        <v/>
      </c>
      <c r="CU49" s="188" t="str">
        <f t="shared" si="213"/>
        <v/>
      </c>
      <c r="CV49" s="188" t="str">
        <f t="shared" ref="CV49:ED49" si="214">IF(ISNONTEXT($AH49),CU49+$AH49,"")</f>
        <v/>
      </c>
      <c r="CW49" s="188" t="str">
        <f t="shared" si="214"/>
        <v/>
      </c>
      <c r="CX49" s="188" t="str">
        <f t="shared" si="214"/>
        <v/>
      </c>
      <c r="CY49" s="188" t="str">
        <f t="shared" si="214"/>
        <v/>
      </c>
      <c r="CZ49" s="188" t="str">
        <f t="shared" si="214"/>
        <v/>
      </c>
      <c r="DA49" s="188" t="str">
        <f t="shared" si="214"/>
        <v/>
      </c>
      <c r="DB49" s="188" t="str">
        <f t="shared" si="214"/>
        <v/>
      </c>
      <c r="DC49" s="188" t="str">
        <f t="shared" si="214"/>
        <v/>
      </c>
      <c r="DD49" s="188" t="str">
        <f t="shared" si="214"/>
        <v/>
      </c>
      <c r="DE49" s="188" t="str">
        <f t="shared" si="214"/>
        <v/>
      </c>
      <c r="DF49" s="188" t="str">
        <f t="shared" si="214"/>
        <v/>
      </c>
      <c r="DG49" s="188" t="str">
        <f t="shared" si="214"/>
        <v/>
      </c>
      <c r="DH49" s="188" t="str">
        <f t="shared" si="214"/>
        <v/>
      </c>
      <c r="DI49" s="188" t="str">
        <f t="shared" si="214"/>
        <v/>
      </c>
      <c r="DJ49" s="188" t="str">
        <f t="shared" si="214"/>
        <v/>
      </c>
      <c r="DK49" s="188" t="str">
        <f t="shared" si="214"/>
        <v/>
      </c>
      <c r="DL49" s="188" t="str">
        <f t="shared" si="214"/>
        <v/>
      </c>
      <c r="DM49" s="188" t="str">
        <f t="shared" si="214"/>
        <v/>
      </c>
      <c r="DN49" s="188" t="str">
        <f t="shared" si="214"/>
        <v/>
      </c>
      <c r="DO49" s="188" t="str">
        <f t="shared" si="214"/>
        <v/>
      </c>
      <c r="DP49" s="188" t="str">
        <f t="shared" si="214"/>
        <v/>
      </c>
      <c r="DQ49" s="188" t="str">
        <f t="shared" si="214"/>
        <v/>
      </c>
      <c r="DR49" s="188" t="str">
        <f t="shared" si="214"/>
        <v/>
      </c>
      <c r="DS49" s="188" t="str">
        <f t="shared" si="214"/>
        <v/>
      </c>
      <c r="DT49" s="188" t="str">
        <f t="shared" si="214"/>
        <v/>
      </c>
      <c r="DU49" s="188" t="str">
        <f t="shared" si="214"/>
        <v/>
      </c>
      <c r="DV49" s="188" t="str">
        <f t="shared" si="214"/>
        <v/>
      </c>
      <c r="DW49" s="188" t="str">
        <f t="shared" si="214"/>
        <v/>
      </c>
      <c r="DX49" s="188" t="str">
        <f t="shared" si="214"/>
        <v/>
      </c>
      <c r="DY49" s="188" t="str">
        <f t="shared" si="214"/>
        <v/>
      </c>
      <c r="DZ49" s="188" t="str">
        <f t="shared" si="214"/>
        <v/>
      </c>
      <c r="EA49" s="188" t="str">
        <f t="shared" si="214"/>
        <v/>
      </c>
      <c r="EB49" s="188" t="str">
        <f t="shared" si="214"/>
        <v/>
      </c>
      <c r="EC49" s="188" t="str">
        <f t="shared" si="214"/>
        <v/>
      </c>
      <c r="ED49" s="188" t="str">
        <f t="shared" si="214"/>
        <v/>
      </c>
      <c r="EE49" s="204" t="str">
        <f t="shared" si="25"/>
        <v/>
      </c>
      <c r="EF49" s="205" t="e">
        <f t="shared" si="26"/>
        <v>#N/A</v>
      </c>
      <c r="EG49" s="205" t="e">
        <f t="shared" si="27"/>
        <v>#N/A</v>
      </c>
      <c r="EH49" s="205" t="e">
        <f t="shared" si="28"/>
        <v>#N/A</v>
      </c>
      <c r="EI49" s="205" t="e">
        <f t="shared" si="29"/>
        <v>#N/A</v>
      </c>
      <c r="EJ49" s="205" t="e">
        <f t="shared" si="30"/>
        <v>#N/A</v>
      </c>
      <c r="EK49" s="205" t="e">
        <f t="shared" si="31"/>
        <v>#N/A</v>
      </c>
      <c r="EL49" s="205" t="e">
        <f t="shared" si="32"/>
        <v>#N/A</v>
      </c>
      <c r="EM49" s="205" t="e">
        <f t="shared" si="33"/>
        <v>#N/A</v>
      </c>
      <c r="EN49" s="205" t="e">
        <f t="shared" si="34"/>
        <v>#N/A</v>
      </c>
      <c r="EO49" s="205" t="e">
        <f t="shared" si="35"/>
        <v>#N/A</v>
      </c>
      <c r="EP49" s="205" t="e">
        <f t="shared" si="36"/>
        <v>#N/A</v>
      </c>
      <c r="EQ49" s="205" t="e">
        <f t="shared" si="37"/>
        <v>#N/A</v>
      </c>
      <c r="ER49" s="205" t="e">
        <f t="shared" si="38"/>
        <v>#N/A</v>
      </c>
      <c r="ES49" s="205" t="e">
        <f t="shared" si="39"/>
        <v>#N/A</v>
      </c>
      <c r="ET49" s="205" t="e">
        <f t="shared" si="40"/>
        <v>#N/A</v>
      </c>
      <c r="EU49" s="205" t="e">
        <f t="shared" si="41"/>
        <v>#N/A</v>
      </c>
      <c r="EV49" s="205" t="e">
        <f t="shared" si="42"/>
        <v>#N/A</v>
      </c>
      <c r="EW49" s="205" t="e">
        <f t="shared" si="43"/>
        <v>#N/A</v>
      </c>
      <c r="EX49" s="205" t="e">
        <f t="shared" si="44"/>
        <v>#N/A</v>
      </c>
      <c r="EY49" s="205" t="e">
        <f t="shared" si="45"/>
        <v>#N/A</v>
      </c>
      <c r="EZ49" s="205" t="e">
        <f t="shared" si="46"/>
        <v>#N/A</v>
      </c>
      <c r="FA49" s="205" t="e">
        <f t="shared" si="47"/>
        <v>#N/A</v>
      </c>
      <c r="FB49" s="205" t="e">
        <f t="shared" si="48"/>
        <v>#N/A</v>
      </c>
      <c r="FC49" s="205" t="e">
        <f t="shared" si="49"/>
        <v>#N/A</v>
      </c>
      <c r="FD49" s="205" t="e">
        <f t="shared" si="50"/>
        <v>#N/A</v>
      </c>
      <c r="FE49" s="205" t="e">
        <f t="shared" si="51"/>
        <v>#N/A</v>
      </c>
      <c r="FF49" s="205" t="e">
        <f t="shared" si="52"/>
        <v>#N/A</v>
      </c>
      <c r="FG49" s="205" t="e">
        <f t="shared" si="53"/>
        <v>#N/A</v>
      </c>
      <c r="FH49" s="205" t="e">
        <f t="shared" si="54"/>
        <v>#N/A</v>
      </c>
      <c r="FI49" s="205" t="e">
        <f t="shared" si="55"/>
        <v>#N/A</v>
      </c>
      <c r="FJ49" s="205" t="e">
        <f t="shared" si="56"/>
        <v>#N/A</v>
      </c>
      <c r="FK49" s="205" t="e">
        <f t="shared" si="57"/>
        <v>#N/A</v>
      </c>
      <c r="FL49" s="205" t="e">
        <f t="shared" si="58"/>
        <v>#N/A</v>
      </c>
      <c r="FM49" s="205" t="e">
        <f t="shared" si="59"/>
        <v>#N/A</v>
      </c>
      <c r="FN49" s="205" t="e">
        <f t="shared" si="60"/>
        <v>#N/A</v>
      </c>
      <c r="FO49" s="205" t="e">
        <f t="shared" si="61"/>
        <v>#N/A</v>
      </c>
      <c r="FP49" s="205" t="e">
        <f t="shared" si="62"/>
        <v>#N/A</v>
      </c>
      <c r="FQ49" s="205" t="e">
        <f t="shared" si="63"/>
        <v>#N/A</v>
      </c>
      <c r="FR49" s="205" t="e">
        <f t="shared" si="64"/>
        <v>#N/A</v>
      </c>
      <c r="FS49" s="205" t="e">
        <f t="shared" si="65"/>
        <v>#N/A</v>
      </c>
      <c r="FT49" s="205" t="e">
        <f t="shared" si="66"/>
        <v>#N/A</v>
      </c>
      <c r="FU49" s="205" t="e">
        <f t="shared" si="67"/>
        <v>#N/A</v>
      </c>
      <c r="FV49" s="205" t="e">
        <f t="shared" si="68"/>
        <v>#N/A</v>
      </c>
      <c r="FW49" s="205" t="e">
        <f t="shared" si="69"/>
        <v>#N/A</v>
      </c>
      <c r="FX49" s="205" t="e">
        <f t="shared" si="70"/>
        <v>#N/A</v>
      </c>
      <c r="FY49" s="205" t="e">
        <f t="shared" si="71"/>
        <v>#N/A</v>
      </c>
      <c r="FZ49" s="205" t="e">
        <f t="shared" si="72"/>
        <v>#N/A</v>
      </c>
      <c r="GA49" s="205" t="e">
        <f t="shared" si="73"/>
        <v>#N/A</v>
      </c>
      <c r="GB49" s="205" t="e">
        <f t="shared" si="74"/>
        <v>#N/A</v>
      </c>
      <c r="GC49" s="205" t="e">
        <f t="shared" si="75"/>
        <v>#N/A</v>
      </c>
      <c r="GD49" s="205" t="e">
        <f t="shared" si="76"/>
        <v>#N/A</v>
      </c>
      <c r="GE49" s="205" t="e">
        <f t="shared" si="77"/>
        <v>#N/A</v>
      </c>
      <c r="GF49" s="205" t="e">
        <f t="shared" si="78"/>
        <v>#N/A</v>
      </c>
      <c r="GG49" s="205" t="e">
        <f t="shared" si="79"/>
        <v>#N/A</v>
      </c>
      <c r="GH49" s="205" t="e">
        <f t="shared" si="80"/>
        <v>#N/A</v>
      </c>
      <c r="GI49" s="205" t="e">
        <f t="shared" si="81"/>
        <v>#N/A</v>
      </c>
      <c r="GJ49" s="205" t="e">
        <f t="shared" si="82"/>
        <v>#N/A</v>
      </c>
      <c r="GK49" s="205" t="e">
        <f t="shared" si="83"/>
        <v>#N/A</v>
      </c>
      <c r="GL49" s="205" t="e">
        <f t="shared" si="84"/>
        <v>#N/A</v>
      </c>
      <c r="GM49" s="205" t="e">
        <f t="shared" si="85"/>
        <v>#N/A</v>
      </c>
      <c r="GN49" s="205" t="e">
        <f t="shared" si="86"/>
        <v>#N/A</v>
      </c>
      <c r="GO49" s="205" t="e">
        <f t="shared" si="87"/>
        <v>#N/A</v>
      </c>
      <c r="GP49" s="205" t="e">
        <f t="shared" si="88"/>
        <v>#N/A</v>
      </c>
      <c r="GQ49" s="205" t="e">
        <f t="shared" si="89"/>
        <v>#N/A</v>
      </c>
      <c r="GR49" s="205" t="e">
        <f t="shared" si="90"/>
        <v>#N/A</v>
      </c>
      <c r="GS49" s="205" t="e">
        <f t="shared" si="91"/>
        <v>#N/A</v>
      </c>
      <c r="GT49" s="205" t="e">
        <f t="shared" si="92"/>
        <v>#N/A</v>
      </c>
      <c r="GU49" s="205" t="e">
        <f t="shared" si="93"/>
        <v>#N/A</v>
      </c>
      <c r="GV49" s="205" t="e">
        <f t="shared" si="94"/>
        <v>#N/A</v>
      </c>
      <c r="GW49" s="205" t="e">
        <f t="shared" si="95"/>
        <v>#N/A</v>
      </c>
      <c r="GX49" s="205" t="e">
        <f t="shared" si="96"/>
        <v>#N/A</v>
      </c>
      <c r="GY49" s="205" t="e">
        <f t="shared" si="97"/>
        <v>#N/A</v>
      </c>
      <c r="GZ49" s="205" t="e">
        <f t="shared" si="98"/>
        <v>#N/A</v>
      </c>
      <c r="HA49" s="205" t="e">
        <f t="shared" si="99"/>
        <v>#N/A</v>
      </c>
      <c r="HB49" s="205" t="e">
        <f t="shared" si="100"/>
        <v>#N/A</v>
      </c>
      <c r="HC49" s="205" t="e">
        <f t="shared" si="101"/>
        <v>#N/A</v>
      </c>
      <c r="HD49" s="205" t="e">
        <f t="shared" si="102"/>
        <v>#N/A</v>
      </c>
      <c r="HE49" s="205" t="e">
        <f t="shared" si="103"/>
        <v>#N/A</v>
      </c>
      <c r="HF49" s="205" t="e">
        <f t="shared" si="104"/>
        <v>#N/A</v>
      </c>
      <c r="HG49" s="205" t="e">
        <f t="shared" si="105"/>
        <v>#N/A</v>
      </c>
      <c r="HH49" s="205" t="e">
        <f t="shared" si="106"/>
        <v>#N/A</v>
      </c>
      <c r="HI49" s="205" t="e">
        <f t="shared" si="107"/>
        <v>#N/A</v>
      </c>
      <c r="HJ49" s="205" t="e">
        <f t="shared" si="108"/>
        <v>#N/A</v>
      </c>
      <c r="HK49" s="205" t="e">
        <f t="shared" si="109"/>
        <v>#N/A</v>
      </c>
      <c r="HL49" s="205" t="e">
        <f t="shared" si="110"/>
        <v>#N/A</v>
      </c>
      <c r="HM49" s="205" t="e">
        <f t="shared" si="111"/>
        <v>#N/A</v>
      </c>
      <c r="HN49" s="205" t="e">
        <f t="shared" si="112"/>
        <v>#N/A</v>
      </c>
      <c r="HO49" s="205" t="e">
        <f t="shared" si="113"/>
        <v>#N/A</v>
      </c>
      <c r="HP49" s="205" t="e">
        <f t="shared" si="114"/>
        <v>#N/A</v>
      </c>
      <c r="HQ49" s="205" t="e">
        <f t="shared" si="115"/>
        <v>#N/A</v>
      </c>
      <c r="HR49" s="205" t="e">
        <f t="shared" si="116"/>
        <v>#N/A</v>
      </c>
      <c r="HS49" s="205" t="e">
        <f t="shared" si="117"/>
        <v>#N/A</v>
      </c>
      <c r="HT49" s="205" t="e">
        <f t="shared" si="118"/>
        <v>#N/A</v>
      </c>
      <c r="HU49" s="205" t="e">
        <f t="shared" si="119"/>
        <v>#N/A</v>
      </c>
      <c r="HV49" s="205" t="e">
        <f t="shared" si="120"/>
        <v>#N/A</v>
      </c>
      <c r="HW49" s="205" t="e">
        <f t="shared" si="121"/>
        <v>#N/A</v>
      </c>
      <c r="HX49" s="205" t="e">
        <f t="shared" si="122"/>
        <v>#N/A</v>
      </c>
      <c r="HY49" s="205" t="e">
        <f t="shared" si="123"/>
        <v>#N/A</v>
      </c>
      <c r="HZ49" s="205" t="e">
        <f t="shared" si="124"/>
        <v>#N/A</v>
      </c>
      <c r="IA49" s="205" t="e">
        <f t="shared" si="125"/>
        <v>#N/A</v>
      </c>
      <c r="IB49" s="205" t="e">
        <f t="shared" si="126"/>
        <v>#N/A</v>
      </c>
    </row>
    <row r="50" spans="1:236" hidden="1" x14ac:dyDescent="0.25">
      <c r="A50" s="22">
        <v>47</v>
      </c>
      <c r="B50" s="109" t="str">
        <f t="shared" si="10"/>
        <v/>
      </c>
      <c r="C50" s="123"/>
      <c r="D50" s="109" t="str">
        <f t="shared" si="11"/>
        <v/>
      </c>
      <c r="E50" s="118" t="str">
        <f t="shared" si="12"/>
        <v/>
      </c>
      <c r="F50" s="23" t="str">
        <f t="shared" si="13"/>
        <v/>
      </c>
      <c r="G50" s="24" t="str">
        <f t="shared" si="14"/>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15"/>
        <v/>
      </c>
      <c r="K50" s="26"/>
      <c r="L50" s="24" t="str">
        <f>IF(OR(F50="",K50=""),"",MATCH(K50,Confidence!$A$3:$A$12,0))</f>
        <v/>
      </c>
      <c r="M50" s="27" t="str">
        <f t="shared" si="16"/>
        <v/>
      </c>
      <c r="N50" s="27" t="str">
        <f t="shared" si="17"/>
        <v/>
      </c>
      <c r="O50" s="24"/>
      <c r="P50" s="110" t="str">
        <f t="shared" si="18"/>
        <v/>
      </c>
      <c r="Q50" s="110" t="str">
        <f t="shared" si="19"/>
        <v/>
      </c>
      <c r="R50" s="39" t="str">
        <f t="shared" si="20"/>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21"/>
        <v/>
      </c>
      <c r="AI50" s="204" t="str">
        <f t="shared" si="22"/>
        <v/>
      </c>
      <c r="AJ50" s="188" t="str">
        <f t="shared" ref="AJ50:CU50" si="215">IF(ISNONTEXT($AH50),AI50+$AH50,"")</f>
        <v/>
      </c>
      <c r="AK50" s="188" t="str">
        <f t="shared" si="215"/>
        <v/>
      </c>
      <c r="AL50" s="188" t="str">
        <f t="shared" si="215"/>
        <v/>
      </c>
      <c r="AM50" s="188" t="str">
        <f t="shared" si="215"/>
        <v/>
      </c>
      <c r="AN50" s="188" t="str">
        <f t="shared" si="215"/>
        <v/>
      </c>
      <c r="AO50" s="188" t="str">
        <f t="shared" si="215"/>
        <v/>
      </c>
      <c r="AP50" s="188" t="str">
        <f t="shared" si="215"/>
        <v/>
      </c>
      <c r="AQ50" s="188" t="str">
        <f t="shared" si="215"/>
        <v/>
      </c>
      <c r="AR50" s="188" t="str">
        <f t="shared" si="215"/>
        <v/>
      </c>
      <c r="AS50" s="188" t="str">
        <f t="shared" si="215"/>
        <v/>
      </c>
      <c r="AT50" s="188" t="str">
        <f t="shared" si="215"/>
        <v/>
      </c>
      <c r="AU50" s="188" t="str">
        <f t="shared" si="215"/>
        <v/>
      </c>
      <c r="AV50" s="188" t="str">
        <f t="shared" si="215"/>
        <v/>
      </c>
      <c r="AW50" s="188" t="str">
        <f t="shared" si="215"/>
        <v/>
      </c>
      <c r="AX50" s="188" t="str">
        <f t="shared" si="215"/>
        <v/>
      </c>
      <c r="AY50" s="188" t="str">
        <f t="shared" si="215"/>
        <v/>
      </c>
      <c r="AZ50" s="188" t="str">
        <f t="shared" si="215"/>
        <v/>
      </c>
      <c r="BA50" s="188" t="str">
        <f t="shared" si="215"/>
        <v/>
      </c>
      <c r="BB50" s="188" t="str">
        <f t="shared" si="215"/>
        <v/>
      </c>
      <c r="BC50" s="188" t="str">
        <f t="shared" si="215"/>
        <v/>
      </c>
      <c r="BD50" s="188" t="str">
        <f t="shared" si="215"/>
        <v/>
      </c>
      <c r="BE50" s="188" t="str">
        <f t="shared" si="215"/>
        <v/>
      </c>
      <c r="BF50" s="188" t="str">
        <f t="shared" si="215"/>
        <v/>
      </c>
      <c r="BG50" s="188" t="str">
        <f t="shared" si="215"/>
        <v/>
      </c>
      <c r="BH50" s="188" t="str">
        <f t="shared" si="215"/>
        <v/>
      </c>
      <c r="BI50" s="188" t="str">
        <f t="shared" si="215"/>
        <v/>
      </c>
      <c r="BJ50" s="188" t="str">
        <f t="shared" si="215"/>
        <v/>
      </c>
      <c r="BK50" s="188" t="str">
        <f t="shared" si="215"/>
        <v/>
      </c>
      <c r="BL50" s="188" t="str">
        <f t="shared" si="215"/>
        <v/>
      </c>
      <c r="BM50" s="188" t="str">
        <f t="shared" si="215"/>
        <v/>
      </c>
      <c r="BN50" s="188" t="str">
        <f t="shared" si="215"/>
        <v/>
      </c>
      <c r="BO50" s="188" t="str">
        <f t="shared" si="215"/>
        <v/>
      </c>
      <c r="BP50" s="188" t="str">
        <f t="shared" si="215"/>
        <v/>
      </c>
      <c r="BQ50" s="188" t="str">
        <f t="shared" si="215"/>
        <v/>
      </c>
      <c r="BR50" s="188" t="str">
        <f t="shared" si="215"/>
        <v/>
      </c>
      <c r="BS50" s="188" t="str">
        <f t="shared" si="215"/>
        <v/>
      </c>
      <c r="BT50" s="188" t="str">
        <f t="shared" si="215"/>
        <v/>
      </c>
      <c r="BU50" s="188" t="str">
        <f t="shared" si="215"/>
        <v/>
      </c>
      <c r="BV50" s="188" t="str">
        <f t="shared" si="215"/>
        <v/>
      </c>
      <c r="BW50" s="188" t="str">
        <f t="shared" si="215"/>
        <v/>
      </c>
      <c r="BX50" s="188" t="str">
        <f t="shared" si="215"/>
        <v/>
      </c>
      <c r="BY50" s="188" t="str">
        <f t="shared" si="215"/>
        <v/>
      </c>
      <c r="BZ50" s="188" t="str">
        <f t="shared" si="215"/>
        <v/>
      </c>
      <c r="CA50" s="188" t="str">
        <f t="shared" si="215"/>
        <v/>
      </c>
      <c r="CB50" s="188" t="str">
        <f t="shared" si="215"/>
        <v/>
      </c>
      <c r="CC50" s="188" t="str">
        <f t="shared" si="215"/>
        <v/>
      </c>
      <c r="CD50" s="188" t="str">
        <f t="shared" si="215"/>
        <v/>
      </c>
      <c r="CE50" s="188" t="str">
        <f t="shared" si="215"/>
        <v/>
      </c>
      <c r="CF50" s="188" t="str">
        <f t="shared" si="215"/>
        <v/>
      </c>
      <c r="CG50" s="188" t="str">
        <f t="shared" si="215"/>
        <v/>
      </c>
      <c r="CH50" s="188" t="str">
        <f t="shared" si="215"/>
        <v/>
      </c>
      <c r="CI50" s="188" t="str">
        <f t="shared" si="215"/>
        <v/>
      </c>
      <c r="CJ50" s="188" t="str">
        <f t="shared" si="215"/>
        <v/>
      </c>
      <c r="CK50" s="188" t="str">
        <f t="shared" si="215"/>
        <v/>
      </c>
      <c r="CL50" s="188" t="str">
        <f t="shared" si="215"/>
        <v/>
      </c>
      <c r="CM50" s="188" t="str">
        <f t="shared" si="215"/>
        <v/>
      </c>
      <c r="CN50" s="188" t="str">
        <f t="shared" si="215"/>
        <v/>
      </c>
      <c r="CO50" s="188" t="str">
        <f t="shared" si="215"/>
        <v/>
      </c>
      <c r="CP50" s="188" t="str">
        <f t="shared" si="215"/>
        <v/>
      </c>
      <c r="CQ50" s="188" t="str">
        <f t="shared" si="215"/>
        <v/>
      </c>
      <c r="CR50" s="188" t="str">
        <f t="shared" si="215"/>
        <v/>
      </c>
      <c r="CS50" s="188" t="str">
        <f t="shared" si="215"/>
        <v/>
      </c>
      <c r="CT50" s="188" t="str">
        <f t="shared" si="215"/>
        <v/>
      </c>
      <c r="CU50" s="188" t="str">
        <f t="shared" si="215"/>
        <v/>
      </c>
      <c r="CV50" s="188" t="str">
        <f t="shared" ref="CV50:ED50" si="216">IF(ISNONTEXT($AH50),CU50+$AH50,"")</f>
        <v/>
      </c>
      <c r="CW50" s="188" t="str">
        <f t="shared" si="216"/>
        <v/>
      </c>
      <c r="CX50" s="188" t="str">
        <f t="shared" si="216"/>
        <v/>
      </c>
      <c r="CY50" s="188" t="str">
        <f t="shared" si="216"/>
        <v/>
      </c>
      <c r="CZ50" s="188" t="str">
        <f t="shared" si="216"/>
        <v/>
      </c>
      <c r="DA50" s="188" t="str">
        <f t="shared" si="216"/>
        <v/>
      </c>
      <c r="DB50" s="188" t="str">
        <f t="shared" si="216"/>
        <v/>
      </c>
      <c r="DC50" s="188" t="str">
        <f t="shared" si="216"/>
        <v/>
      </c>
      <c r="DD50" s="188" t="str">
        <f t="shared" si="216"/>
        <v/>
      </c>
      <c r="DE50" s="188" t="str">
        <f t="shared" si="216"/>
        <v/>
      </c>
      <c r="DF50" s="188" t="str">
        <f t="shared" si="216"/>
        <v/>
      </c>
      <c r="DG50" s="188" t="str">
        <f t="shared" si="216"/>
        <v/>
      </c>
      <c r="DH50" s="188" t="str">
        <f t="shared" si="216"/>
        <v/>
      </c>
      <c r="DI50" s="188" t="str">
        <f t="shared" si="216"/>
        <v/>
      </c>
      <c r="DJ50" s="188" t="str">
        <f t="shared" si="216"/>
        <v/>
      </c>
      <c r="DK50" s="188" t="str">
        <f t="shared" si="216"/>
        <v/>
      </c>
      <c r="DL50" s="188" t="str">
        <f t="shared" si="216"/>
        <v/>
      </c>
      <c r="DM50" s="188" t="str">
        <f t="shared" si="216"/>
        <v/>
      </c>
      <c r="DN50" s="188" t="str">
        <f t="shared" si="216"/>
        <v/>
      </c>
      <c r="DO50" s="188" t="str">
        <f t="shared" si="216"/>
        <v/>
      </c>
      <c r="DP50" s="188" t="str">
        <f t="shared" si="216"/>
        <v/>
      </c>
      <c r="DQ50" s="188" t="str">
        <f t="shared" si="216"/>
        <v/>
      </c>
      <c r="DR50" s="188" t="str">
        <f t="shared" si="216"/>
        <v/>
      </c>
      <c r="DS50" s="188" t="str">
        <f t="shared" si="216"/>
        <v/>
      </c>
      <c r="DT50" s="188" t="str">
        <f t="shared" si="216"/>
        <v/>
      </c>
      <c r="DU50" s="188" t="str">
        <f t="shared" si="216"/>
        <v/>
      </c>
      <c r="DV50" s="188" t="str">
        <f t="shared" si="216"/>
        <v/>
      </c>
      <c r="DW50" s="188" t="str">
        <f t="shared" si="216"/>
        <v/>
      </c>
      <c r="DX50" s="188" t="str">
        <f t="shared" si="216"/>
        <v/>
      </c>
      <c r="DY50" s="188" t="str">
        <f t="shared" si="216"/>
        <v/>
      </c>
      <c r="DZ50" s="188" t="str">
        <f t="shared" si="216"/>
        <v/>
      </c>
      <c r="EA50" s="188" t="str">
        <f t="shared" si="216"/>
        <v/>
      </c>
      <c r="EB50" s="188" t="str">
        <f t="shared" si="216"/>
        <v/>
      </c>
      <c r="EC50" s="188" t="str">
        <f t="shared" si="216"/>
        <v/>
      </c>
      <c r="ED50" s="188" t="str">
        <f t="shared" si="216"/>
        <v/>
      </c>
      <c r="EE50" s="204" t="str">
        <f t="shared" si="25"/>
        <v/>
      </c>
      <c r="EF50" s="205" t="e">
        <f t="shared" si="26"/>
        <v>#N/A</v>
      </c>
      <c r="EG50" s="205" t="e">
        <f t="shared" si="27"/>
        <v>#N/A</v>
      </c>
      <c r="EH50" s="205" t="e">
        <f t="shared" si="28"/>
        <v>#N/A</v>
      </c>
      <c r="EI50" s="205" t="e">
        <f t="shared" si="29"/>
        <v>#N/A</v>
      </c>
      <c r="EJ50" s="205" t="e">
        <f t="shared" si="30"/>
        <v>#N/A</v>
      </c>
      <c r="EK50" s="205" t="e">
        <f t="shared" si="31"/>
        <v>#N/A</v>
      </c>
      <c r="EL50" s="205" t="e">
        <f t="shared" si="32"/>
        <v>#N/A</v>
      </c>
      <c r="EM50" s="205" t="e">
        <f t="shared" si="33"/>
        <v>#N/A</v>
      </c>
      <c r="EN50" s="205" t="e">
        <f t="shared" si="34"/>
        <v>#N/A</v>
      </c>
      <c r="EO50" s="205" t="e">
        <f t="shared" si="35"/>
        <v>#N/A</v>
      </c>
      <c r="EP50" s="205" t="e">
        <f t="shared" si="36"/>
        <v>#N/A</v>
      </c>
      <c r="EQ50" s="205" t="e">
        <f t="shared" si="37"/>
        <v>#N/A</v>
      </c>
      <c r="ER50" s="205" t="e">
        <f t="shared" si="38"/>
        <v>#N/A</v>
      </c>
      <c r="ES50" s="205" t="e">
        <f t="shared" si="39"/>
        <v>#N/A</v>
      </c>
      <c r="ET50" s="205" t="e">
        <f t="shared" si="40"/>
        <v>#N/A</v>
      </c>
      <c r="EU50" s="205" t="e">
        <f t="shared" si="41"/>
        <v>#N/A</v>
      </c>
      <c r="EV50" s="205" t="e">
        <f t="shared" si="42"/>
        <v>#N/A</v>
      </c>
      <c r="EW50" s="205" t="e">
        <f t="shared" si="43"/>
        <v>#N/A</v>
      </c>
      <c r="EX50" s="205" t="e">
        <f t="shared" si="44"/>
        <v>#N/A</v>
      </c>
      <c r="EY50" s="205" t="e">
        <f t="shared" si="45"/>
        <v>#N/A</v>
      </c>
      <c r="EZ50" s="205" t="e">
        <f t="shared" si="46"/>
        <v>#N/A</v>
      </c>
      <c r="FA50" s="205" t="e">
        <f t="shared" si="47"/>
        <v>#N/A</v>
      </c>
      <c r="FB50" s="205" t="e">
        <f t="shared" si="48"/>
        <v>#N/A</v>
      </c>
      <c r="FC50" s="205" t="e">
        <f t="shared" si="49"/>
        <v>#N/A</v>
      </c>
      <c r="FD50" s="205" t="e">
        <f t="shared" si="50"/>
        <v>#N/A</v>
      </c>
      <c r="FE50" s="205" t="e">
        <f t="shared" si="51"/>
        <v>#N/A</v>
      </c>
      <c r="FF50" s="205" t="e">
        <f t="shared" si="52"/>
        <v>#N/A</v>
      </c>
      <c r="FG50" s="205" t="e">
        <f t="shared" si="53"/>
        <v>#N/A</v>
      </c>
      <c r="FH50" s="205" t="e">
        <f t="shared" si="54"/>
        <v>#N/A</v>
      </c>
      <c r="FI50" s="205" t="e">
        <f t="shared" si="55"/>
        <v>#N/A</v>
      </c>
      <c r="FJ50" s="205" t="e">
        <f t="shared" si="56"/>
        <v>#N/A</v>
      </c>
      <c r="FK50" s="205" t="e">
        <f t="shared" si="57"/>
        <v>#N/A</v>
      </c>
      <c r="FL50" s="205" t="e">
        <f t="shared" si="58"/>
        <v>#N/A</v>
      </c>
      <c r="FM50" s="205" t="e">
        <f t="shared" si="59"/>
        <v>#N/A</v>
      </c>
      <c r="FN50" s="205" t="e">
        <f t="shared" si="60"/>
        <v>#N/A</v>
      </c>
      <c r="FO50" s="205" t="e">
        <f t="shared" si="61"/>
        <v>#N/A</v>
      </c>
      <c r="FP50" s="205" t="e">
        <f t="shared" si="62"/>
        <v>#N/A</v>
      </c>
      <c r="FQ50" s="205" t="e">
        <f t="shared" si="63"/>
        <v>#N/A</v>
      </c>
      <c r="FR50" s="205" t="e">
        <f t="shared" si="64"/>
        <v>#N/A</v>
      </c>
      <c r="FS50" s="205" t="e">
        <f t="shared" si="65"/>
        <v>#N/A</v>
      </c>
      <c r="FT50" s="205" t="e">
        <f t="shared" si="66"/>
        <v>#N/A</v>
      </c>
      <c r="FU50" s="205" t="e">
        <f t="shared" si="67"/>
        <v>#N/A</v>
      </c>
      <c r="FV50" s="205" t="e">
        <f t="shared" si="68"/>
        <v>#N/A</v>
      </c>
      <c r="FW50" s="205" t="e">
        <f t="shared" si="69"/>
        <v>#N/A</v>
      </c>
      <c r="FX50" s="205" t="e">
        <f t="shared" si="70"/>
        <v>#N/A</v>
      </c>
      <c r="FY50" s="205" t="e">
        <f t="shared" si="71"/>
        <v>#N/A</v>
      </c>
      <c r="FZ50" s="205" t="e">
        <f t="shared" si="72"/>
        <v>#N/A</v>
      </c>
      <c r="GA50" s="205" t="e">
        <f t="shared" si="73"/>
        <v>#N/A</v>
      </c>
      <c r="GB50" s="205" t="e">
        <f t="shared" si="74"/>
        <v>#N/A</v>
      </c>
      <c r="GC50" s="205" t="e">
        <f t="shared" si="75"/>
        <v>#N/A</v>
      </c>
      <c r="GD50" s="205" t="e">
        <f t="shared" si="76"/>
        <v>#N/A</v>
      </c>
      <c r="GE50" s="205" t="e">
        <f t="shared" si="77"/>
        <v>#N/A</v>
      </c>
      <c r="GF50" s="205" t="e">
        <f t="shared" si="78"/>
        <v>#N/A</v>
      </c>
      <c r="GG50" s="205" t="e">
        <f t="shared" si="79"/>
        <v>#N/A</v>
      </c>
      <c r="GH50" s="205" t="e">
        <f t="shared" si="80"/>
        <v>#N/A</v>
      </c>
      <c r="GI50" s="205" t="e">
        <f t="shared" si="81"/>
        <v>#N/A</v>
      </c>
      <c r="GJ50" s="205" t="e">
        <f t="shared" si="82"/>
        <v>#N/A</v>
      </c>
      <c r="GK50" s="205" t="e">
        <f t="shared" si="83"/>
        <v>#N/A</v>
      </c>
      <c r="GL50" s="205" t="e">
        <f t="shared" si="84"/>
        <v>#N/A</v>
      </c>
      <c r="GM50" s="205" t="e">
        <f t="shared" si="85"/>
        <v>#N/A</v>
      </c>
      <c r="GN50" s="205" t="e">
        <f t="shared" si="86"/>
        <v>#N/A</v>
      </c>
      <c r="GO50" s="205" t="e">
        <f t="shared" si="87"/>
        <v>#N/A</v>
      </c>
      <c r="GP50" s="205" t="e">
        <f t="shared" si="88"/>
        <v>#N/A</v>
      </c>
      <c r="GQ50" s="205" t="e">
        <f t="shared" si="89"/>
        <v>#N/A</v>
      </c>
      <c r="GR50" s="205" t="e">
        <f t="shared" si="90"/>
        <v>#N/A</v>
      </c>
      <c r="GS50" s="205" t="e">
        <f t="shared" si="91"/>
        <v>#N/A</v>
      </c>
      <c r="GT50" s="205" t="e">
        <f t="shared" si="92"/>
        <v>#N/A</v>
      </c>
      <c r="GU50" s="205" t="e">
        <f t="shared" si="93"/>
        <v>#N/A</v>
      </c>
      <c r="GV50" s="205" t="e">
        <f t="shared" si="94"/>
        <v>#N/A</v>
      </c>
      <c r="GW50" s="205" t="e">
        <f t="shared" si="95"/>
        <v>#N/A</v>
      </c>
      <c r="GX50" s="205" t="e">
        <f t="shared" si="96"/>
        <v>#N/A</v>
      </c>
      <c r="GY50" s="205" t="e">
        <f t="shared" si="97"/>
        <v>#N/A</v>
      </c>
      <c r="GZ50" s="205" t="e">
        <f t="shared" si="98"/>
        <v>#N/A</v>
      </c>
      <c r="HA50" s="205" t="e">
        <f t="shared" si="99"/>
        <v>#N/A</v>
      </c>
      <c r="HB50" s="205" t="e">
        <f t="shared" si="100"/>
        <v>#N/A</v>
      </c>
      <c r="HC50" s="205" t="e">
        <f t="shared" si="101"/>
        <v>#N/A</v>
      </c>
      <c r="HD50" s="205" t="e">
        <f t="shared" si="102"/>
        <v>#N/A</v>
      </c>
      <c r="HE50" s="205" t="e">
        <f t="shared" si="103"/>
        <v>#N/A</v>
      </c>
      <c r="HF50" s="205" t="e">
        <f t="shared" si="104"/>
        <v>#N/A</v>
      </c>
      <c r="HG50" s="205" t="e">
        <f t="shared" si="105"/>
        <v>#N/A</v>
      </c>
      <c r="HH50" s="205" t="e">
        <f t="shared" si="106"/>
        <v>#N/A</v>
      </c>
      <c r="HI50" s="205" t="e">
        <f t="shared" si="107"/>
        <v>#N/A</v>
      </c>
      <c r="HJ50" s="205" t="e">
        <f t="shared" si="108"/>
        <v>#N/A</v>
      </c>
      <c r="HK50" s="205" t="e">
        <f t="shared" si="109"/>
        <v>#N/A</v>
      </c>
      <c r="HL50" s="205" t="e">
        <f t="shared" si="110"/>
        <v>#N/A</v>
      </c>
      <c r="HM50" s="205" t="e">
        <f t="shared" si="111"/>
        <v>#N/A</v>
      </c>
      <c r="HN50" s="205" t="e">
        <f t="shared" si="112"/>
        <v>#N/A</v>
      </c>
      <c r="HO50" s="205" t="e">
        <f t="shared" si="113"/>
        <v>#N/A</v>
      </c>
      <c r="HP50" s="205" t="e">
        <f t="shared" si="114"/>
        <v>#N/A</v>
      </c>
      <c r="HQ50" s="205" t="e">
        <f t="shared" si="115"/>
        <v>#N/A</v>
      </c>
      <c r="HR50" s="205" t="e">
        <f t="shared" si="116"/>
        <v>#N/A</v>
      </c>
      <c r="HS50" s="205" t="e">
        <f t="shared" si="117"/>
        <v>#N/A</v>
      </c>
      <c r="HT50" s="205" t="e">
        <f t="shared" si="118"/>
        <v>#N/A</v>
      </c>
      <c r="HU50" s="205" t="e">
        <f t="shared" si="119"/>
        <v>#N/A</v>
      </c>
      <c r="HV50" s="205" t="e">
        <f t="shared" si="120"/>
        <v>#N/A</v>
      </c>
      <c r="HW50" s="205" t="e">
        <f t="shared" si="121"/>
        <v>#N/A</v>
      </c>
      <c r="HX50" s="205" t="e">
        <f t="shared" si="122"/>
        <v>#N/A</v>
      </c>
      <c r="HY50" s="205" t="e">
        <f t="shared" si="123"/>
        <v>#N/A</v>
      </c>
      <c r="HZ50" s="205" t="e">
        <f t="shared" si="124"/>
        <v>#N/A</v>
      </c>
      <c r="IA50" s="205" t="e">
        <f t="shared" si="125"/>
        <v>#N/A</v>
      </c>
      <c r="IB50" s="205" t="e">
        <f t="shared" si="126"/>
        <v>#N/A</v>
      </c>
    </row>
    <row r="51" spans="1:236" hidden="1" x14ac:dyDescent="0.25">
      <c r="A51" s="22">
        <v>48</v>
      </c>
      <c r="B51" s="109" t="str">
        <f t="shared" si="10"/>
        <v/>
      </c>
      <c r="C51" s="123"/>
      <c r="D51" s="109" t="str">
        <f t="shared" si="11"/>
        <v/>
      </c>
      <c r="E51" s="118" t="str">
        <f t="shared" si="12"/>
        <v/>
      </c>
      <c r="F51" s="23" t="str">
        <f t="shared" si="13"/>
        <v/>
      </c>
      <c r="G51" s="24" t="str">
        <f t="shared" si="14"/>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15"/>
        <v/>
      </c>
      <c r="K51" s="26"/>
      <c r="L51" s="24" t="str">
        <f>IF(OR(F51="",K51=""),"",MATCH(K51,Confidence!$A$3:$A$12,0))</f>
        <v/>
      </c>
      <c r="M51" s="27" t="str">
        <f t="shared" si="16"/>
        <v/>
      </c>
      <c r="N51" s="27" t="str">
        <f t="shared" si="17"/>
        <v/>
      </c>
      <c r="O51" s="24"/>
      <c r="P51" s="110" t="str">
        <f t="shared" si="18"/>
        <v/>
      </c>
      <c r="Q51" s="110" t="str">
        <f t="shared" si="19"/>
        <v/>
      </c>
      <c r="R51" s="39" t="str">
        <f t="shared" si="20"/>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21"/>
        <v/>
      </c>
      <c r="AI51" s="204" t="str">
        <f t="shared" si="22"/>
        <v/>
      </c>
      <c r="AJ51" s="188" t="str">
        <f t="shared" ref="AJ51:CU51" si="217">IF(ISNONTEXT($AH51),AI51+$AH51,"")</f>
        <v/>
      </c>
      <c r="AK51" s="188" t="str">
        <f t="shared" si="217"/>
        <v/>
      </c>
      <c r="AL51" s="188" t="str">
        <f t="shared" si="217"/>
        <v/>
      </c>
      <c r="AM51" s="188" t="str">
        <f t="shared" si="217"/>
        <v/>
      </c>
      <c r="AN51" s="188" t="str">
        <f t="shared" si="217"/>
        <v/>
      </c>
      <c r="AO51" s="188" t="str">
        <f t="shared" si="217"/>
        <v/>
      </c>
      <c r="AP51" s="188" t="str">
        <f t="shared" si="217"/>
        <v/>
      </c>
      <c r="AQ51" s="188" t="str">
        <f t="shared" si="217"/>
        <v/>
      </c>
      <c r="AR51" s="188" t="str">
        <f t="shared" si="217"/>
        <v/>
      </c>
      <c r="AS51" s="188" t="str">
        <f t="shared" si="217"/>
        <v/>
      </c>
      <c r="AT51" s="188" t="str">
        <f t="shared" si="217"/>
        <v/>
      </c>
      <c r="AU51" s="188" t="str">
        <f t="shared" si="217"/>
        <v/>
      </c>
      <c r="AV51" s="188" t="str">
        <f t="shared" si="217"/>
        <v/>
      </c>
      <c r="AW51" s="188" t="str">
        <f t="shared" si="217"/>
        <v/>
      </c>
      <c r="AX51" s="188" t="str">
        <f t="shared" si="217"/>
        <v/>
      </c>
      <c r="AY51" s="188" t="str">
        <f t="shared" si="217"/>
        <v/>
      </c>
      <c r="AZ51" s="188" t="str">
        <f t="shared" si="217"/>
        <v/>
      </c>
      <c r="BA51" s="188" t="str">
        <f t="shared" si="217"/>
        <v/>
      </c>
      <c r="BB51" s="188" t="str">
        <f t="shared" si="217"/>
        <v/>
      </c>
      <c r="BC51" s="188" t="str">
        <f t="shared" si="217"/>
        <v/>
      </c>
      <c r="BD51" s="188" t="str">
        <f t="shared" si="217"/>
        <v/>
      </c>
      <c r="BE51" s="188" t="str">
        <f t="shared" si="217"/>
        <v/>
      </c>
      <c r="BF51" s="188" t="str">
        <f t="shared" si="217"/>
        <v/>
      </c>
      <c r="BG51" s="188" t="str">
        <f t="shared" si="217"/>
        <v/>
      </c>
      <c r="BH51" s="188" t="str">
        <f t="shared" si="217"/>
        <v/>
      </c>
      <c r="BI51" s="188" t="str">
        <f t="shared" si="217"/>
        <v/>
      </c>
      <c r="BJ51" s="188" t="str">
        <f t="shared" si="217"/>
        <v/>
      </c>
      <c r="BK51" s="188" t="str">
        <f t="shared" si="217"/>
        <v/>
      </c>
      <c r="BL51" s="188" t="str">
        <f t="shared" si="217"/>
        <v/>
      </c>
      <c r="BM51" s="188" t="str">
        <f t="shared" si="217"/>
        <v/>
      </c>
      <c r="BN51" s="188" t="str">
        <f t="shared" si="217"/>
        <v/>
      </c>
      <c r="BO51" s="188" t="str">
        <f t="shared" si="217"/>
        <v/>
      </c>
      <c r="BP51" s="188" t="str">
        <f t="shared" si="217"/>
        <v/>
      </c>
      <c r="BQ51" s="188" t="str">
        <f t="shared" si="217"/>
        <v/>
      </c>
      <c r="BR51" s="188" t="str">
        <f t="shared" si="217"/>
        <v/>
      </c>
      <c r="BS51" s="188" t="str">
        <f t="shared" si="217"/>
        <v/>
      </c>
      <c r="BT51" s="188" t="str">
        <f t="shared" si="217"/>
        <v/>
      </c>
      <c r="BU51" s="188" t="str">
        <f t="shared" si="217"/>
        <v/>
      </c>
      <c r="BV51" s="188" t="str">
        <f t="shared" si="217"/>
        <v/>
      </c>
      <c r="BW51" s="188" t="str">
        <f t="shared" si="217"/>
        <v/>
      </c>
      <c r="BX51" s="188" t="str">
        <f t="shared" si="217"/>
        <v/>
      </c>
      <c r="BY51" s="188" t="str">
        <f t="shared" si="217"/>
        <v/>
      </c>
      <c r="BZ51" s="188" t="str">
        <f t="shared" si="217"/>
        <v/>
      </c>
      <c r="CA51" s="188" t="str">
        <f t="shared" si="217"/>
        <v/>
      </c>
      <c r="CB51" s="188" t="str">
        <f t="shared" si="217"/>
        <v/>
      </c>
      <c r="CC51" s="188" t="str">
        <f t="shared" si="217"/>
        <v/>
      </c>
      <c r="CD51" s="188" t="str">
        <f t="shared" si="217"/>
        <v/>
      </c>
      <c r="CE51" s="188" t="str">
        <f t="shared" si="217"/>
        <v/>
      </c>
      <c r="CF51" s="188" t="str">
        <f t="shared" si="217"/>
        <v/>
      </c>
      <c r="CG51" s="188" t="str">
        <f t="shared" si="217"/>
        <v/>
      </c>
      <c r="CH51" s="188" t="str">
        <f t="shared" si="217"/>
        <v/>
      </c>
      <c r="CI51" s="188" t="str">
        <f t="shared" si="217"/>
        <v/>
      </c>
      <c r="CJ51" s="188" t="str">
        <f t="shared" si="217"/>
        <v/>
      </c>
      <c r="CK51" s="188" t="str">
        <f t="shared" si="217"/>
        <v/>
      </c>
      <c r="CL51" s="188" t="str">
        <f t="shared" si="217"/>
        <v/>
      </c>
      <c r="CM51" s="188" t="str">
        <f t="shared" si="217"/>
        <v/>
      </c>
      <c r="CN51" s="188" t="str">
        <f t="shared" si="217"/>
        <v/>
      </c>
      <c r="CO51" s="188" t="str">
        <f t="shared" si="217"/>
        <v/>
      </c>
      <c r="CP51" s="188" t="str">
        <f t="shared" si="217"/>
        <v/>
      </c>
      <c r="CQ51" s="188" t="str">
        <f t="shared" si="217"/>
        <v/>
      </c>
      <c r="CR51" s="188" t="str">
        <f t="shared" si="217"/>
        <v/>
      </c>
      <c r="CS51" s="188" t="str">
        <f t="shared" si="217"/>
        <v/>
      </c>
      <c r="CT51" s="188" t="str">
        <f t="shared" si="217"/>
        <v/>
      </c>
      <c r="CU51" s="188" t="str">
        <f t="shared" si="217"/>
        <v/>
      </c>
      <c r="CV51" s="188" t="str">
        <f t="shared" ref="CV51:ED51" si="218">IF(ISNONTEXT($AH51),CU51+$AH51,"")</f>
        <v/>
      </c>
      <c r="CW51" s="188" t="str">
        <f t="shared" si="218"/>
        <v/>
      </c>
      <c r="CX51" s="188" t="str">
        <f t="shared" si="218"/>
        <v/>
      </c>
      <c r="CY51" s="188" t="str">
        <f t="shared" si="218"/>
        <v/>
      </c>
      <c r="CZ51" s="188" t="str">
        <f t="shared" si="218"/>
        <v/>
      </c>
      <c r="DA51" s="188" t="str">
        <f t="shared" si="218"/>
        <v/>
      </c>
      <c r="DB51" s="188" t="str">
        <f t="shared" si="218"/>
        <v/>
      </c>
      <c r="DC51" s="188" t="str">
        <f t="shared" si="218"/>
        <v/>
      </c>
      <c r="DD51" s="188" t="str">
        <f t="shared" si="218"/>
        <v/>
      </c>
      <c r="DE51" s="188" t="str">
        <f t="shared" si="218"/>
        <v/>
      </c>
      <c r="DF51" s="188" t="str">
        <f t="shared" si="218"/>
        <v/>
      </c>
      <c r="DG51" s="188" t="str">
        <f t="shared" si="218"/>
        <v/>
      </c>
      <c r="DH51" s="188" t="str">
        <f t="shared" si="218"/>
        <v/>
      </c>
      <c r="DI51" s="188" t="str">
        <f t="shared" si="218"/>
        <v/>
      </c>
      <c r="DJ51" s="188" t="str">
        <f t="shared" si="218"/>
        <v/>
      </c>
      <c r="DK51" s="188" t="str">
        <f t="shared" si="218"/>
        <v/>
      </c>
      <c r="DL51" s="188" t="str">
        <f t="shared" si="218"/>
        <v/>
      </c>
      <c r="DM51" s="188" t="str">
        <f t="shared" si="218"/>
        <v/>
      </c>
      <c r="DN51" s="188" t="str">
        <f t="shared" si="218"/>
        <v/>
      </c>
      <c r="DO51" s="188" t="str">
        <f t="shared" si="218"/>
        <v/>
      </c>
      <c r="DP51" s="188" t="str">
        <f t="shared" si="218"/>
        <v/>
      </c>
      <c r="DQ51" s="188" t="str">
        <f t="shared" si="218"/>
        <v/>
      </c>
      <c r="DR51" s="188" t="str">
        <f t="shared" si="218"/>
        <v/>
      </c>
      <c r="DS51" s="188" t="str">
        <f t="shared" si="218"/>
        <v/>
      </c>
      <c r="DT51" s="188" t="str">
        <f t="shared" si="218"/>
        <v/>
      </c>
      <c r="DU51" s="188" t="str">
        <f t="shared" si="218"/>
        <v/>
      </c>
      <c r="DV51" s="188" t="str">
        <f t="shared" si="218"/>
        <v/>
      </c>
      <c r="DW51" s="188" t="str">
        <f t="shared" si="218"/>
        <v/>
      </c>
      <c r="DX51" s="188" t="str">
        <f t="shared" si="218"/>
        <v/>
      </c>
      <c r="DY51" s="188" t="str">
        <f t="shared" si="218"/>
        <v/>
      </c>
      <c r="DZ51" s="188" t="str">
        <f t="shared" si="218"/>
        <v/>
      </c>
      <c r="EA51" s="188" t="str">
        <f t="shared" si="218"/>
        <v/>
      </c>
      <c r="EB51" s="188" t="str">
        <f t="shared" si="218"/>
        <v/>
      </c>
      <c r="EC51" s="188" t="str">
        <f t="shared" si="218"/>
        <v/>
      </c>
      <c r="ED51" s="188" t="str">
        <f t="shared" si="218"/>
        <v/>
      </c>
      <c r="EE51" s="204" t="str">
        <f t="shared" si="25"/>
        <v/>
      </c>
      <c r="EF51" s="205" t="e">
        <f t="shared" si="26"/>
        <v>#N/A</v>
      </c>
      <c r="EG51" s="205" t="e">
        <f t="shared" si="27"/>
        <v>#N/A</v>
      </c>
      <c r="EH51" s="205" t="e">
        <f t="shared" si="28"/>
        <v>#N/A</v>
      </c>
      <c r="EI51" s="205" t="e">
        <f t="shared" si="29"/>
        <v>#N/A</v>
      </c>
      <c r="EJ51" s="205" t="e">
        <f t="shared" si="30"/>
        <v>#N/A</v>
      </c>
      <c r="EK51" s="205" t="e">
        <f t="shared" si="31"/>
        <v>#N/A</v>
      </c>
      <c r="EL51" s="205" t="e">
        <f t="shared" si="32"/>
        <v>#N/A</v>
      </c>
      <c r="EM51" s="205" t="e">
        <f t="shared" si="33"/>
        <v>#N/A</v>
      </c>
      <c r="EN51" s="205" t="e">
        <f t="shared" si="34"/>
        <v>#N/A</v>
      </c>
      <c r="EO51" s="205" t="e">
        <f t="shared" si="35"/>
        <v>#N/A</v>
      </c>
      <c r="EP51" s="205" t="e">
        <f t="shared" si="36"/>
        <v>#N/A</v>
      </c>
      <c r="EQ51" s="205" t="e">
        <f t="shared" si="37"/>
        <v>#N/A</v>
      </c>
      <c r="ER51" s="205" t="e">
        <f t="shared" si="38"/>
        <v>#N/A</v>
      </c>
      <c r="ES51" s="205" t="e">
        <f t="shared" si="39"/>
        <v>#N/A</v>
      </c>
      <c r="ET51" s="205" t="e">
        <f t="shared" si="40"/>
        <v>#N/A</v>
      </c>
      <c r="EU51" s="205" t="e">
        <f t="shared" si="41"/>
        <v>#N/A</v>
      </c>
      <c r="EV51" s="205" t="e">
        <f t="shared" si="42"/>
        <v>#N/A</v>
      </c>
      <c r="EW51" s="205" t="e">
        <f t="shared" si="43"/>
        <v>#N/A</v>
      </c>
      <c r="EX51" s="205" t="e">
        <f t="shared" si="44"/>
        <v>#N/A</v>
      </c>
      <c r="EY51" s="205" t="e">
        <f t="shared" si="45"/>
        <v>#N/A</v>
      </c>
      <c r="EZ51" s="205" t="e">
        <f t="shared" si="46"/>
        <v>#N/A</v>
      </c>
      <c r="FA51" s="205" t="e">
        <f t="shared" si="47"/>
        <v>#N/A</v>
      </c>
      <c r="FB51" s="205" t="e">
        <f t="shared" si="48"/>
        <v>#N/A</v>
      </c>
      <c r="FC51" s="205" t="e">
        <f t="shared" si="49"/>
        <v>#N/A</v>
      </c>
      <c r="FD51" s="205" t="e">
        <f t="shared" si="50"/>
        <v>#N/A</v>
      </c>
      <c r="FE51" s="205" t="e">
        <f t="shared" si="51"/>
        <v>#N/A</v>
      </c>
      <c r="FF51" s="205" t="e">
        <f t="shared" si="52"/>
        <v>#N/A</v>
      </c>
      <c r="FG51" s="205" t="e">
        <f t="shared" si="53"/>
        <v>#N/A</v>
      </c>
      <c r="FH51" s="205" t="e">
        <f t="shared" si="54"/>
        <v>#N/A</v>
      </c>
      <c r="FI51" s="205" t="e">
        <f t="shared" si="55"/>
        <v>#N/A</v>
      </c>
      <c r="FJ51" s="205" t="e">
        <f t="shared" si="56"/>
        <v>#N/A</v>
      </c>
      <c r="FK51" s="205" t="e">
        <f t="shared" si="57"/>
        <v>#N/A</v>
      </c>
      <c r="FL51" s="205" t="e">
        <f t="shared" si="58"/>
        <v>#N/A</v>
      </c>
      <c r="FM51" s="205" t="e">
        <f t="shared" si="59"/>
        <v>#N/A</v>
      </c>
      <c r="FN51" s="205" t="e">
        <f t="shared" si="60"/>
        <v>#N/A</v>
      </c>
      <c r="FO51" s="205" t="e">
        <f t="shared" si="61"/>
        <v>#N/A</v>
      </c>
      <c r="FP51" s="205" t="e">
        <f t="shared" si="62"/>
        <v>#N/A</v>
      </c>
      <c r="FQ51" s="205" t="e">
        <f t="shared" si="63"/>
        <v>#N/A</v>
      </c>
      <c r="FR51" s="205" t="e">
        <f t="shared" si="64"/>
        <v>#N/A</v>
      </c>
      <c r="FS51" s="205" t="e">
        <f t="shared" si="65"/>
        <v>#N/A</v>
      </c>
      <c r="FT51" s="205" t="e">
        <f t="shared" si="66"/>
        <v>#N/A</v>
      </c>
      <c r="FU51" s="205" t="e">
        <f t="shared" si="67"/>
        <v>#N/A</v>
      </c>
      <c r="FV51" s="205" t="e">
        <f t="shared" si="68"/>
        <v>#N/A</v>
      </c>
      <c r="FW51" s="205" t="e">
        <f t="shared" si="69"/>
        <v>#N/A</v>
      </c>
      <c r="FX51" s="205" t="e">
        <f t="shared" si="70"/>
        <v>#N/A</v>
      </c>
      <c r="FY51" s="205" t="e">
        <f t="shared" si="71"/>
        <v>#N/A</v>
      </c>
      <c r="FZ51" s="205" t="e">
        <f t="shared" si="72"/>
        <v>#N/A</v>
      </c>
      <c r="GA51" s="205" t="e">
        <f t="shared" si="73"/>
        <v>#N/A</v>
      </c>
      <c r="GB51" s="205" t="e">
        <f t="shared" si="74"/>
        <v>#N/A</v>
      </c>
      <c r="GC51" s="205" t="e">
        <f t="shared" si="75"/>
        <v>#N/A</v>
      </c>
      <c r="GD51" s="205" t="e">
        <f t="shared" si="76"/>
        <v>#N/A</v>
      </c>
      <c r="GE51" s="205" t="e">
        <f t="shared" si="77"/>
        <v>#N/A</v>
      </c>
      <c r="GF51" s="205" t="e">
        <f t="shared" si="78"/>
        <v>#N/A</v>
      </c>
      <c r="GG51" s="205" t="e">
        <f t="shared" si="79"/>
        <v>#N/A</v>
      </c>
      <c r="GH51" s="205" t="e">
        <f t="shared" si="80"/>
        <v>#N/A</v>
      </c>
      <c r="GI51" s="205" t="e">
        <f t="shared" si="81"/>
        <v>#N/A</v>
      </c>
      <c r="GJ51" s="205" t="e">
        <f t="shared" si="82"/>
        <v>#N/A</v>
      </c>
      <c r="GK51" s="205" t="e">
        <f t="shared" si="83"/>
        <v>#N/A</v>
      </c>
      <c r="GL51" s="205" t="e">
        <f t="shared" si="84"/>
        <v>#N/A</v>
      </c>
      <c r="GM51" s="205" t="e">
        <f t="shared" si="85"/>
        <v>#N/A</v>
      </c>
      <c r="GN51" s="205" t="e">
        <f t="shared" si="86"/>
        <v>#N/A</v>
      </c>
      <c r="GO51" s="205" t="e">
        <f t="shared" si="87"/>
        <v>#N/A</v>
      </c>
      <c r="GP51" s="205" t="e">
        <f t="shared" si="88"/>
        <v>#N/A</v>
      </c>
      <c r="GQ51" s="205" t="e">
        <f t="shared" si="89"/>
        <v>#N/A</v>
      </c>
      <c r="GR51" s="205" t="e">
        <f t="shared" si="90"/>
        <v>#N/A</v>
      </c>
      <c r="GS51" s="205" t="e">
        <f t="shared" si="91"/>
        <v>#N/A</v>
      </c>
      <c r="GT51" s="205" t="e">
        <f t="shared" si="92"/>
        <v>#N/A</v>
      </c>
      <c r="GU51" s="205" t="e">
        <f t="shared" si="93"/>
        <v>#N/A</v>
      </c>
      <c r="GV51" s="205" t="e">
        <f t="shared" si="94"/>
        <v>#N/A</v>
      </c>
      <c r="GW51" s="205" t="e">
        <f t="shared" si="95"/>
        <v>#N/A</v>
      </c>
      <c r="GX51" s="205" t="e">
        <f t="shared" si="96"/>
        <v>#N/A</v>
      </c>
      <c r="GY51" s="205" t="e">
        <f t="shared" si="97"/>
        <v>#N/A</v>
      </c>
      <c r="GZ51" s="205" t="e">
        <f t="shared" si="98"/>
        <v>#N/A</v>
      </c>
      <c r="HA51" s="205" t="e">
        <f t="shared" si="99"/>
        <v>#N/A</v>
      </c>
      <c r="HB51" s="205" t="e">
        <f t="shared" si="100"/>
        <v>#N/A</v>
      </c>
      <c r="HC51" s="205" t="e">
        <f t="shared" si="101"/>
        <v>#N/A</v>
      </c>
      <c r="HD51" s="205" t="e">
        <f t="shared" si="102"/>
        <v>#N/A</v>
      </c>
      <c r="HE51" s="205" t="e">
        <f t="shared" si="103"/>
        <v>#N/A</v>
      </c>
      <c r="HF51" s="205" t="e">
        <f t="shared" si="104"/>
        <v>#N/A</v>
      </c>
      <c r="HG51" s="205" t="e">
        <f t="shared" si="105"/>
        <v>#N/A</v>
      </c>
      <c r="HH51" s="205" t="e">
        <f t="shared" si="106"/>
        <v>#N/A</v>
      </c>
      <c r="HI51" s="205" t="e">
        <f t="shared" si="107"/>
        <v>#N/A</v>
      </c>
      <c r="HJ51" s="205" t="e">
        <f t="shared" si="108"/>
        <v>#N/A</v>
      </c>
      <c r="HK51" s="205" t="e">
        <f t="shared" si="109"/>
        <v>#N/A</v>
      </c>
      <c r="HL51" s="205" t="e">
        <f t="shared" si="110"/>
        <v>#N/A</v>
      </c>
      <c r="HM51" s="205" t="e">
        <f t="shared" si="111"/>
        <v>#N/A</v>
      </c>
      <c r="HN51" s="205" t="e">
        <f t="shared" si="112"/>
        <v>#N/A</v>
      </c>
      <c r="HO51" s="205" t="e">
        <f t="shared" si="113"/>
        <v>#N/A</v>
      </c>
      <c r="HP51" s="205" t="e">
        <f t="shared" si="114"/>
        <v>#N/A</v>
      </c>
      <c r="HQ51" s="205" t="e">
        <f t="shared" si="115"/>
        <v>#N/A</v>
      </c>
      <c r="HR51" s="205" t="e">
        <f t="shared" si="116"/>
        <v>#N/A</v>
      </c>
      <c r="HS51" s="205" t="e">
        <f t="shared" si="117"/>
        <v>#N/A</v>
      </c>
      <c r="HT51" s="205" t="e">
        <f t="shared" si="118"/>
        <v>#N/A</v>
      </c>
      <c r="HU51" s="205" t="e">
        <f t="shared" si="119"/>
        <v>#N/A</v>
      </c>
      <c r="HV51" s="205" t="e">
        <f t="shared" si="120"/>
        <v>#N/A</v>
      </c>
      <c r="HW51" s="205" t="e">
        <f t="shared" si="121"/>
        <v>#N/A</v>
      </c>
      <c r="HX51" s="205" t="e">
        <f t="shared" si="122"/>
        <v>#N/A</v>
      </c>
      <c r="HY51" s="205" t="e">
        <f t="shared" si="123"/>
        <v>#N/A</v>
      </c>
      <c r="HZ51" s="205" t="e">
        <f t="shared" si="124"/>
        <v>#N/A</v>
      </c>
      <c r="IA51" s="205" t="e">
        <f t="shared" si="125"/>
        <v>#N/A</v>
      </c>
      <c r="IB51" s="205" t="e">
        <f t="shared" si="126"/>
        <v>#N/A</v>
      </c>
    </row>
    <row r="52" spans="1:236" hidden="1" x14ac:dyDescent="0.25">
      <c r="A52" s="22">
        <v>49</v>
      </c>
      <c r="B52" s="109" t="str">
        <f t="shared" si="10"/>
        <v/>
      </c>
      <c r="C52" s="123"/>
      <c r="D52" s="109" t="str">
        <f t="shared" si="11"/>
        <v/>
      </c>
      <c r="E52" s="118" t="str">
        <f t="shared" si="12"/>
        <v/>
      </c>
      <c r="F52" s="23" t="str">
        <f t="shared" si="13"/>
        <v/>
      </c>
      <c r="G52" s="24" t="str">
        <f t="shared" si="14"/>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15"/>
        <v/>
      </c>
      <c r="K52" s="26"/>
      <c r="L52" s="24" t="str">
        <f>IF(OR(F52="",K52=""),"",MATCH(K52,Confidence!$A$3:$A$12,0))</f>
        <v/>
      </c>
      <c r="M52" s="27" t="str">
        <f t="shared" si="16"/>
        <v/>
      </c>
      <c r="N52" s="27" t="str">
        <f t="shared" si="17"/>
        <v/>
      </c>
      <c r="O52" s="24"/>
      <c r="P52" s="110" t="str">
        <f t="shared" si="18"/>
        <v/>
      </c>
      <c r="Q52" s="110" t="str">
        <f t="shared" si="19"/>
        <v/>
      </c>
      <c r="R52" s="39" t="str">
        <f t="shared" si="20"/>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21"/>
        <v/>
      </c>
      <c r="AI52" s="204" t="str">
        <f t="shared" si="22"/>
        <v/>
      </c>
      <c r="AJ52" s="188" t="str">
        <f t="shared" ref="AJ52:CU52" si="219">IF(ISNONTEXT($AH52),AI52+$AH52,"")</f>
        <v/>
      </c>
      <c r="AK52" s="188" t="str">
        <f t="shared" si="219"/>
        <v/>
      </c>
      <c r="AL52" s="188" t="str">
        <f t="shared" si="219"/>
        <v/>
      </c>
      <c r="AM52" s="188" t="str">
        <f t="shared" si="219"/>
        <v/>
      </c>
      <c r="AN52" s="188" t="str">
        <f t="shared" si="219"/>
        <v/>
      </c>
      <c r="AO52" s="188" t="str">
        <f t="shared" si="219"/>
        <v/>
      </c>
      <c r="AP52" s="188" t="str">
        <f t="shared" si="219"/>
        <v/>
      </c>
      <c r="AQ52" s="188" t="str">
        <f t="shared" si="219"/>
        <v/>
      </c>
      <c r="AR52" s="188" t="str">
        <f t="shared" si="219"/>
        <v/>
      </c>
      <c r="AS52" s="188" t="str">
        <f t="shared" si="219"/>
        <v/>
      </c>
      <c r="AT52" s="188" t="str">
        <f t="shared" si="219"/>
        <v/>
      </c>
      <c r="AU52" s="188" t="str">
        <f t="shared" si="219"/>
        <v/>
      </c>
      <c r="AV52" s="188" t="str">
        <f t="shared" si="219"/>
        <v/>
      </c>
      <c r="AW52" s="188" t="str">
        <f t="shared" si="219"/>
        <v/>
      </c>
      <c r="AX52" s="188" t="str">
        <f t="shared" si="219"/>
        <v/>
      </c>
      <c r="AY52" s="188" t="str">
        <f t="shared" si="219"/>
        <v/>
      </c>
      <c r="AZ52" s="188" t="str">
        <f t="shared" si="219"/>
        <v/>
      </c>
      <c r="BA52" s="188" t="str">
        <f t="shared" si="219"/>
        <v/>
      </c>
      <c r="BB52" s="188" t="str">
        <f t="shared" si="219"/>
        <v/>
      </c>
      <c r="BC52" s="188" t="str">
        <f t="shared" si="219"/>
        <v/>
      </c>
      <c r="BD52" s="188" t="str">
        <f t="shared" si="219"/>
        <v/>
      </c>
      <c r="BE52" s="188" t="str">
        <f t="shared" si="219"/>
        <v/>
      </c>
      <c r="BF52" s="188" t="str">
        <f t="shared" si="219"/>
        <v/>
      </c>
      <c r="BG52" s="188" t="str">
        <f t="shared" si="219"/>
        <v/>
      </c>
      <c r="BH52" s="188" t="str">
        <f t="shared" si="219"/>
        <v/>
      </c>
      <c r="BI52" s="188" t="str">
        <f t="shared" si="219"/>
        <v/>
      </c>
      <c r="BJ52" s="188" t="str">
        <f t="shared" si="219"/>
        <v/>
      </c>
      <c r="BK52" s="188" t="str">
        <f t="shared" si="219"/>
        <v/>
      </c>
      <c r="BL52" s="188" t="str">
        <f t="shared" si="219"/>
        <v/>
      </c>
      <c r="BM52" s="188" t="str">
        <f t="shared" si="219"/>
        <v/>
      </c>
      <c r="BN52" s="188" t="str">
        <f t="shared" si="219"/>
        <v/>
      </c>
      <c r="BO52" s="188" t="str">
        <f t="shared" si="219"/>
        <v/>
      </c>
      <c r="BP52" s="188" t="str">
        <f t="shared" si="219"/>
        <v/>
      </c>
      <c r="BQ52" s="188" t="str">
        <f t="shared" si="219"/>
        <v/>
      </c>
      <c r="BR52" s="188" t="str">
        <f t="shared" si="219"/>
        <v/>
      </c>
      <c r="BS52" s="188" t="str">
        <f t="shared" si="219"/>
        <v/>
      </c>
      <c r="BT52" s="188" t="str">
        <f t="shared" si="219"/>
        <v/>
      </c>
      <c r="BU52" s="188" t="str">
        <f t="shared" si="219"/>
        <v/>
      </c>
      <c r="BV52" s="188" t="str">
        <f t="shared" si="219"/>
        <v/>
      </c>
      <c r="BW52" s="188" t="str">
        <f t="shared" si="219"/>
        <v/>
      </c>
      <c r="BX52" s="188" t="str">
        <f t="shared" si="219"/>
        <v/>
      </c>
      <c r="BY52" s="188" t="str">
        <f t="shared" si="219"/>
        <v/>
      </c>
      <c r="BZ52" s="188" t="str">
        <f t="shared" si="219"/>
        <v/>
      </c>
      <c r="CA52" s="188" t="str">
        <f t="shared" si="219"/>
        <v/>
      </c>
      <c r="CB52" s="188" t="str">
        <f t="shared" si="219"/>
        <v/>
      </c>
      <c r="CC52" s="188" t="str">
        <f t="shared" si="219"/>
        <v/>
      </c>
      <c r="CD52" s="188" t="str">
        <f t="shared" si="219"/>
        <v/>
      </c>
      <c r="CE52" s="188" t="str">
        <f t="shared" si="219"/>
        <v/>
      </c>
      <c r="CF52" s="188" t="str">
        <f t="shared" si="219"/>
        <v/>
      </c>
      <c r="CG52" s="188" t="str">
        <f t="shared" si="219"/>
        <v/>
      </c>
      <c r="CH52" s="188" t="str">
        <f t="shared" si="219"/>
        <v/>
      </c>
      <c r="CI52" s="188" t="str">
        <f t="shared" si="219"/>
        <v/>
      </c>
      <c r="CJ52" s="188" t="str">
        <f t="shared" si="219"/>
        <v/>
      </c>
      <c r="CK52" s="188" t="str">
        <f t="shared" si="219"/>
        <v/>
      </c>
      <c r="CL52" s="188" t="str">
        <f t="shared" si="219"/>
        <v/>
      </c>
      <c r="CM52" s="188" t="str">
        <f t="shared" si="219"/>
        <v/>
      </c>
      <c r="CN52" s="188" t="str">
        <f t="shared" si="219"/>
        <v/>
      </c>
      <c r="CO52" s="188" t="str">
        <f t="shared" si="219"/>
        <v/>
      </c>
      <c r="CP52" s="188" t="str">
        <f t="shared" si="219"/>
        <v/>
      </c>
      <c r="CQ52" s="188" t="str">
        <f t="shared" si="219"/>
        <v/>
      </c>
      <c r="CR52" s="188" t="str">
        <f t="shared" si="219"/>
        <v/>
      </c>
      <c r="CS52" s="188" t="str">
        <f t="shared" si="219"/>
        <v/>
      </c>
      <c r="CT52" s="188" t="str">
        <f t="shared" si="219"/>
        <v/>
      </c>
      <c r="CU52" s="188" t="str">
        <f t="shared" si="219"/>
        <v/>
      </c>
      <c r="CV52" s="188" t="str">
        <f t="shared" ref="CV52:ED52" si="220">IF(ISNONTEXT($AH52),CU52+$AH52,"")</f>
        <v/>
      </c>
      <c r="CW52" s="188" t="str">
        <f t="shared" si="220"/>
        <v/>
      </c>
      <c r="CX52" s="188" t="str">
        <f t="shared" si="220"/>
        <v/>
      </c>
      <c r="CY52" s="188" t="str">
        <f t="shared" si="220"/>
        <v/>
      </c>
      <c r="CZ52" s="188" t="str">
        <f t="shared" si="220"/>
        <v/>
      </c>
      <c r="DA52" s="188" t="str">
        <f t="shared" si="220"/>
        <v/>
      </c>
      <c r="DB52" s="188" t="str">
        <f t="shared" si="220"/>
        <v/>
      </c>
      <c r="DC52" s="188" t="str">
        <f t="shared" si="220"/>
        <v/>
      </c>
      <c r="DD52" s="188" t="str">
        <f t="shared" si="220"/>
        <v/>
      </c>
      <c r="DE52" s="188" t="str">
        <f t="shared" si="220"/>
        <v/>
      </c>
      <c r="DF52" s="188" t="str">
        <f t="shared" si="220"/>
        <v/>
      </c>
      <c r="DG52" s="188" t="str">
        <f t="shared" si="220"/>
        <v/>
      </c>
      <c r="DH52" s="188" t="str">
        <f t="shared" si="220"/>
        <v/>
      </c>
      <c r="DI52" s="188" t="str">
        <f t="shared" si="220"/>
        <v/>
      </c>
      <c r="DJ52" s="188" t="str">
        <f t="shared" si="220"/>
        <v/>
      </c>
      <c r="DK52" s="188" t="str">
        <f t="shared" si="220"/>
        <v/>
      </c>
      <c r="DL52" s="188" t="str">
        <f t="shared" si="220"/>
        <v/>
      </c>
      <c r="DM52" s="188" t="str">
        <f t="shared" si="220"/>
        <v/>
      </c>
      <c r="DN52" s="188" t="str">
        <f t="shared" si="220"/>
        <v/>
      </c>
      <c r="DO52" s="188" t="str">
        <f t="shared" si="220"/>
        <v/>
      </c>
      <c r="DP52" s="188" t="str">
        <f t="shared" si="220"/>
        <v/>
      </c>
      <c r="DQ52" s="188" t="str">
        <f t="shared" si="220"/>
        <v/>
      </c>
      <c r="DR52" s="188" t="str">
        <f t="shared" si="220"/>
        <v/>
      </c>
      <c r="DS52" s="188" t="str">
        <f t="shared" si="220"/>
        <v/>
      </c>
      <c r="DT52" s="188" t="str">
        <f t="shared" si="220"/>
        <v/>
      </c>
      <c r="DU52" s="188" t="str">
        <f t="shared" si="220"/>
        <v/>
      </c>
      <c r="DV52" s="188" t="str">
        <f t="shared" si="220"/>
        <v/>
      </c>
      <c r="DW52" s="188" t="str">
        <f t="shared" si="220"/>
        <v/>
      </c>
      <c r="DX52" s="188" t="str">
        <f t="shared" si="220"/>
        <v/>
      </c>
      <c r="DY52" s="188" t="str">
        <f t="shared" si="220"/>
        <v/>
      </c>
      <c r="DZ52" s="188" t="str">
        <f t="shared" si="220"/>
        <v/>
      </c>
      <c r="EA52" s="188" t="str">
        <f t="shared" si="220"/>
        <v/>
      </c>
      <c r="EB52" s="188" t="str">
        <f t="shared" si="220"/>
        <v/>
      </c>
      <c r="EC52" s="188" t="str">
        <f t="shared" si="220"/>
        <v/>
      </c>
      <c r="ED52" s="188" t="str">
        <f t="shared" si="220"/>
        <v/>
      </c>
      <c r="EE52" s="204" t="str">
        <f t="shared" si="25"/>
        <v/>
      </c>
      <c r="EF52" s="205" t="e">
        <f t="shared" si="26"/>
        <v>#N/A</v>
      </c>
      <c r="EG52" s="205" t="e">
        <f t="shared" si="27"/>
        <v>#N/A</v>
      </c>
      <c r="EH52" s="205" t="e">
        <f t="shared" si="28"/>
        <v>#N/A</v>
      </c>
      <c r="EI52" s="205" t="e">
        <f t="shared" si="29"/>
        <v>#N/A</v>
      </c>
      <c r="EJ52" s="205" t="e">
        <f t="shared" si="30"/>
        <v>#N/A</v>
      </c>
      <c r="EK52" s="205" t="e">
        <f t="shared" si="31"/>
        <v>#N/A</v>
      </c>
      <c r="EL52" s="205" t="e">
        <f t="shared" si="32"/>
        <v>#N/A</v>
      </c>
      <c r="EM52" s="205" t="e">
        <f t="shared" si="33"/>
        <v>#N/A</v>
      </c>
      <c r="EN52" s="205" t="e">
        <f t="shared" si="34"/>
        <v>#N/A</v>
      </c>
      <c r="EO52" s="205" t="e">
        <f t="shared" si="35"/>
        <v>#N/A</v>
      </c>
      <c r="EP52" s="205" t="e">
        <f t="shared" si="36"/>
        <v>#N/A</v>
      </c>
      <c r="EQ52" s="205" t="e">
        <f t="shared" si="37"/>
        <v>#N/A</v>
      </c>
      <c r="ER52" s="205" t="e">
        <f t="shared" si="38"/>
        <v>#N/A</v>
      </c>
      <c r="ES52" s="205" t="e">
        <f t="shared" si="39"/>
        <v>#N/A</v>
      </c>
      <c r="ET52" s="205" t="e">
        <f t="shared" si="40"/>
        <v>#N/A</v>
      </c>
      <c r="EU52" s="205" t="e">
        <f t="shared" si="41"/>
        <v>#N/A</v>
      </c>
      <c r="EV52" s="205" t="e">
        <f t="shared" si="42"/>
        <v>#N/A</v>
      </c>
      <c r="EW52" s="205" t="e">
        <f t="shared" si="43"/>
        <v>#N/A</v>
      </c>
      <c r="EX52" s="205" t="e">
        <f t="shared" si="44"/>
        <v>#N/A</v>
      </c>
      <c r="EY52" s="205" t="e">
        <f t="shared" si="45"/>
        <v>#N/A</v>
      </c>
      <c r="EZ52" s="205" t="e">
        <f t="shared" si="46"/>
        <v>#N/A</v>
      </c>
      <c r="FA52" s="205" t="e">
        <f t="shared" si="47"/>
        <v>#N/A</v>
      </c>
      <c r="FB52" s="205" t="e">
        <f t="shared" si="48"/>
        <v>#N/A</v>
      </c>
      <c r="FC52" s="205" t="e">
        <f t="shared" si="49"/>
        <v>#N/A</v>
      </c>
      <c r="FD52" s="205" t="e">
        <f t="shared" si="50"/>
        <v>#N/A</v>
      </c>
      <c r="FE52" s="205" t="e">
        <f t="shared" si="51"/>
        <v>#N/A</v>
      </c>
      <c r="FF52" s="205" t="e">
        <f t="shared" si="52"/>
        <v>#N/A</v>
      </c>
      <c r="FG52" s="205" t="e">
        <f t="shared" si="53"/>
        <v>#N/A</v>
      </c>
      <c r="FH52" s="205" t="e">
        <f t="shared" si="54"/>
        <v>#N/A</v>
      </c>
      <c r="FI52" s="205" t="e">
        <f t="shared" si="55"/>
        <v>#N/A</v>
      </c>
      <c r="FJ52" s="205" t="e">
        <f t="shared" si="56"/>
        <v>#N/A</v>
      </c>
      <c r="FK52" s="205" t="e">
        <f t="shared" si="57"/>
        <v>#N/A</v>
      </c>
      <c r="FL52" s="205" t="e">
        <f t="shared" si="58"/>
        <v>#N/A</v>
      </c>
      <c r="FM52" s="205" t="e">
        <f t="shared" si="59"/>
        <v>#N/A</v>
      </c>
      <c r="FN52" s="205" t="e">
        <f t="shared" si="60"/>
        <v>#N/A</v>
      </c>
      <c r="FO52" s="205" t="e">
        <f t="shared" si="61"/>
        <v>#N/A</v>
      </c>
      <c r="FP52" s="205" t="e">
        <f t="shared" si="62"/>
        <v>#N/A</v>
      </c>
      <c r="FQ52" s="205" t="e">
        <f t="shared" si="63"/>
        <v>#N/A</v>
      </c>
      <c r="FR52" s="205" t="e">
        <f t="shared" si="64"/>
        <v>#N/A</v>
      </c>
      <c r="FS52" s="205" t="e">
        <f t="shared" si="65"/>
        <v>#N/A</v>
      </c>
      <c r="FT52" s="205" t="e">
        <f t="shared" si="66"/>
        <v>#N/A</v>
      </c>
      <c r="FU52" s="205" t="e">
        <f t="shared" si="67"/>
        <v>#N/A</v>
      </c>
      <c r="FV52" s="205" t="e">
        <f t="shared" si="68"/>
        <v>#N/A</v>
      </c>
      <c r="FW52" s="205" t="e">
        <f t="shared" si="69"/>
        <v>#N/A</v>
      </c>
      <c r="FX52" s="205" t="e">
        <f t="shared" si="70"/>
        <v>#N/A</v>
      </c>
      <c r="FY52" s="205" t="e">
        <f t="shared" si="71"/>
        <v>#N/A</v>
      </c>
      <c r="FZ52" s="205" t="e">
        <f t="shared" si="72"/>
        <v>#N/A</v>
      </c>
      <c r="GA52" s="205" t="e">
        <f t="shared" si="73"/>
        <v>#N/A</v>
      </c>
      <c r="GB52" s="205" t="e">
        <f t="shared" si="74"/>
        <v>#N/A</v>
      </c>
      <c r="GC52" s="205" t="e">
        <f t="shared" si="75"/>
        <v>#N/A</v>
      </c>
      <c r="GD52" s="205" t="e">
        <f t="shared" si="76"/>
        <v>#N/A</v>
      </c>
      <c r="GE52" s="205" t="e">
        <f t="shared" si="77"/>
        <v>#N/A</v>
      </c>
      <c r="GF52" s="205" t="e">
        <f t="shared" si="78"/>
        <v>#N/A</v>
      </c>
      <c r="GG52" s="205" t="e">
        <f t="shared" si="79"/>
        <v>#N/A</v>
      </c>
      <c r="GH52" s="205" t="e">
        <f t="shared" si="80"/>
        <v>#N/A</v>
      </c>
      <c r="GI52" s="205" t="e">
        <f t="shared" si="81"/>
        <v>#N/A</v>
      </c>
      <c r="GJ52" s="205" t="e">
        <f t="shared" si="82"/>
        <v>#N/A</v>
      </c>
      <c r="GK52" s="205" t="e">
        <f t="shared" si="83"/>
        <v>#N/A</v>
      </c>
      <c r="GL52" s="205" t="e">
        <f t="shared" si="84"/>
        <v>#N/A</v>
      </c>
      <c r="GM52" s="205" t="e">
        <f t="shared" si="85"/>
        <v>#N/A</v>
      </c>
      <c r="GN52" s="205" t="e">
        <f t="shared" si="86"/>
        <v>#N/A</v>
      </c>
      <c r="GO52" s="205" t="e">
        <f t="shared" si="87"/>
        <v>#N/A</v>
      </c>
      <c r="GP52" s="205" t="e">
        <f t="shared" si="88"/>
        <v>#N/A</v>
      </c>
      <c r="GQ52" s="205" t="e">
        <f t="shared" si="89"/>
        <v>#N/A</v>
      </c>
      <c r="GR52" s="205" t="e">
        <f t="shared" si="90"/>
        <v>#N/A</v>
      </c>
      <c r="GS52" s="205" t="e">
        <f t="shared" si="91"/>
        <v>#N/A</v>
      </c>
      <c r="GT52" s="205" t="e">
        <f t="shared" si="92"/>
        <v>#N/A</v>
      </c>
      <c r="GU52" s="205" t="e">
        <f t="shared" si="93"/>
        <v>#N/A</v>
      </c>
      <c r="GV52" s="205" t="e">
        <f t="shared" si="94"/>
        <v>#N/A</v>
      </c>
      <c r="GW52" s="205" t="e">
        <f t="shared" si="95"/>
        <v>#N/A</v>
      </c>
      <c r="GX52" s="205" t="e">
        <f t="shared" si="96"/>
        <v>#N/A</v>
      </c>
      <c r="GY52" s="205" t="e">
        <f t="shared" si="97"/>
        <v>#N/A</v>
      </c>
      <c r="GZ52" s="205" t="e">
        <f t="shared" si="98"/>
        <v>#N/A</v>
      </c>
      <c r="HA52" s="205" t="e">
        <f t="shared" si="99"/>
        <v>#N/A</v>
      </c>
      <c r="HB52" s="205" t="e">
        <f t="shared" si="100"/>
        <v>#N/A</v>
      </c>
      <c r="HC52" s="205" t="e">
        <f t="shared" si="101"/>
        <v>#N/A</v>
      </c>
      <c r="HD52" s="205" t="e">
        <f t="shared" si="102"/>
        <v>#N/A</v>
      </c>
      <c r="HE52" s="205" t="e">
        <f t="shared" si="103"/>
        <v>#N/A</v>
      </c>
      <c r="HF52" s="205" t="e">
        <f t="shared" si="104"/>
        <v>#N/A</v>
      </c>
      <c r="HG52" s="205" t="e">
        <f t="shared" si="105"/>
        <v>#N/A</v>
      </c>
      <c r="HH52" s="205" t="e">
        <f t="shared" si="106"/>
        <v>#N/A</v>
      </c>
      <c r="HI52" s="205" t="e">
        <f t="shared" si="107"/>
        <v>#N/A</v>
      </c>
      <c r="HJ52" s="205" t="e">
        <f t="shared" si="108"/>
        <v>#N/A</v>
      </c>
      <c r="HK52" s="205" t="e">
        <f t="shared" si="109"/>
        <v>#N/A</v>
      </c>
      <c r="HL52" s="205" t="e">
        <f t="shared" si="110"/>
        <v>#N/A</v>
      </c>
      <c r="HM52" s="205" t="e">
        <f t="shared" si="111"/>
        <v>#N/A</v>
      </c>
      <c r="HN52" s="205" t="e">
        <f t="shared" si="112"/>
        <v>#N/A</v>
      </c>
      <c r="HO52" s="205" t="e">
        <f t="shared" si="113"/>
        <v>#N/A</v>
      </c>
      <c r="HP52" s="205" t="e">
        <f t="shared" si="114"/>
        <v>#N/A</v>
      </c>
      <c r="HQ52" s="205" t="e">
        <f t="shared" si="115"/>
        <v>#N/A</v>
      </c>
      <c r="HR52" s="205" t="e">
        <f t="shared" si="116"/>
        <v>#N/A</v>
      </c>
      <c r="HS52" s="205" t="e">
        <f t="shared" si="117"/>
        <v>#N/A</v>
      </c>
      <c r="HT52" s="205" t="e">
        <f t="shared" si="118"/>
        <v>#N/A</v>
      </c>
      <c r="HU52" s="205" t="e">
        <f t="shared" si="119"/>
        <v>#N/A</v>
      </c>
      <c r="HV52" s="205" t="e">
        <f t="shared" si="120"/>
        <v>#N/A</v>
      </c>
      <c r="HW52" s="205" t="e">
        <f t="shared" si="121"/>
        <v>#N/A</v>
      </c>
      <c r="HX52" s="205" t="e">
        <f t="shared" si="122"/>
        <v>#N/A</v>
      </c>
      <c r="HY52" s="205" t="e">
        <f t="shared" si="123"/>
        <v>#N/A</v>
      </c>
      <c r="HZ52" s="205" t="e">
        <f t="shared" si="124"/>
        <v>#N/A</v>
      </c>
      <c r="IA52" s="205" t="e">
        <f t="shared" si="125"/>
        <v>#N/A</v>
      </c>
      <c r="IB52" s="205" t="e">
        <f t="shared" si="126"/>
        <v>#N/A</v>
      </c>
    </row>
    <row r="53" spans="1:236" hidden="1" x14ac:dyDescent="0.25">
      <c r="A53" s="22">
        <v>50</v>
      </c>
      <c r="B53" s="109" t="str">
        <f t="shared" si="10"/>
        <v/>
      </c>
      <c r="C53" s="123"/>
      <c r="D53" s="109" t="str">
        <f t="shared" si="11"/>
        <v/>
      </c>
      <c r="E53" s="118" t="str">
        <f t="shared" si="12"/>
        <v/>
      </c>
      <c r="F53" s="23" t="str">
        <f t="shared" si="13"/>
        <v/>
      </c>
      <c r="G53" s="24" t="str">
        <f t="shared" si="14"/>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15"/>
        <v/>
      </c>
      <c r="K53" s="26"/>
      <c r="L53" s="24" t="str">
        <f>IF(OR(F53="",K53=""),"",MATCH(K53,Confidence!$A$3:$A$12,0))</f>
        <v/>
      </c>
      <c r="M53" s="27" t="str">
        <f t="shared" si="16"/>
        <v/>
      </c>
      <c r="N53" s="27" t="str">
        <f t="shared" si="17"/>
        <v/>
      </c>
      <c r="O53" s="24"/>
      <c r="P53" s="110" t="str">
        <f t="shared" si="18"/>
        <v/>
      </c>
      <c r="Q53" s="110" t="str">
        <f t="shared" si="19"/>
        <v/>
      </c>
      <c r="R53" s="39" t="str">
        <f t="shared" si="20"/>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21"/>
        <v/>
      </c>
      <c r="AI53" s="204" t="str">
        <f t="shared" si="22"/>
        <v/>
      </c>
      <c r="AJ53" s="188" t="str">
        <f t="shared" ref="AJ53:CU53" si="221">IF(ISNONTEXT($AH53),AI53+$AH53,"")</f>
        <v/>
      </c>
      <c r="AK53" s="188" t="str">
        <f t="shared" si="221"/>
        <v/>
      </c>
      <c r="AL53" s="188" t="str">
        <f t="shared" si="221"/>
        <v/>
      </c>
      <c r="AM53" s="188" t="str">
        <f t="shared" si="221"/>
        <v/>
      </c>
      <c r="AN53" s="188" t="str">
        <f t="shared" si="221"/>
        <v/>
      </c>
      <c r="AO53" s="188" t="str">
        <f t="shared" si="221"/>
        <v/>
      </c>
      <c r="AP53" s="188" t="str">
        <f t="shared" si="221"/>
        <v/>
      </c>
      <c r="AQ53" s="188" t="str">
        <f t="shared" si="221"/>
        <v/>
      </c>
      <c r="AR53" s="188" t="str">
        <f t="shared" si="221"/>
        <v/>
      </c>
      <c r="AS53" s="188" t="str">
        <f t="shared" si="221"/>
        <v/>
      </c>
      <c r="AT53" s="188" t="str">
        <f t="shared" si="221"/>
        <v/>
      </c>
      <c r="AU53" s="188" t="str">
        <f t="shared" si="221"/>
        <v/>
      </c>
      <c r="AV53" s="188" t="str">
        <f t="shared" si="221"/>
        <v/>
      </c>
      <c r="AW53" s="188" t="str">
        <f t="shared" si="221"/>
        <v/>
      </c>
      <c r="AX53" s="188" t="str">
        <f t="shared" si="221"/>
        <v/>
      </c>
      <c r="AY53" s="188" t="str">
        <f t="shared" si="221"/>
        <v/>
      </c>
      <c r="AZ53" s="188" t="str">
        <f t="shared" si="221"/>
        <v/>
      </c>
      <c r="BA53" s="188" t="str">
        <f t="shared" si="221"/>
        <v/>
      </c>
      <c r="BB53" s="188" t="str">
        <f t="shared" si="221"/>
        <v/>
      </c>
      <c r="BC53" s="188" t="str">
        <f t="shared" si="221"/>
        <v/>
      </c>
      <c r="BD53" s="188" t="str">
        <f t="shared" si="221"/>
        <v/>
      </c>
      <c r="BE53" s="188" t="str">
        <f t="shared" si="221"/>
        <v/>
      </c>
      <c r="BF53" s="188" t="str">
        <f t="shared" si="221"/>
        <v/>
      </c>
      <c r="BG53" s="188" t="str">
        <f t="shared" si="221"/>
        <v/>
      </c>
      <c r="BH53" s="188" t="str">
        <f t="shared" si="221"/>
        <v/>
      </c>
      <c r="BI53" s="188" t="str">
        <f t="shared" si="221"/>
        <v/>
      </c>
      <c r="BJ53" s="188" t="str">
        <f t="shared" si="221"/>
        <v/>
      </c>
      <c r="BK53" s="188" t="str">
        <f t="shared" si="221"/>
        <v/>
      </c>
      <c r="BL53" s="188" t="str">
        <f t="shared" si="221"/>
        <v/>
      </c>
      <c r="BM53" s="188" t="str">
        <f t="shared" si="221"/>
        <v/>
      </c>
      <c r="BN53" s="188" t="str">
        <f t="shared" si="221"/>
        <v/>
      </c>
      <c r="BO53" s="188" t="str">
        <f t="shared" si="221"/>
        <v/>
      </c>
      <c r="BP53" s="188" t="str">
        <f t="shared" si="221"/>
        <v/>
      </c>
      <c r="BQ53" s="188" t="str">
        <f t="shared" si="221"/>
        <v/>
      </c>
      <c r="BR53" s="188" t="str">
        <f t="shared" si="221"/>
        <v/>
      </c>
      <c r="BS53" s="188" t="str">
        <f t="shared" si="221"/>
        <v/>
      </c>
      <c r="BT53" s="188" t="str">
        <f t="shared" si="221"/>
        <v/>
      </c>
      <c r="BU53" s="188" t="str">
        <f t="shared" si="221"/>
        <v/>
      </c>
      <c r="BV53" s="188" t="str">
        <f t="shared" si="221"/>
        <v/>
      </c>
      <c r="BW53" s="188" t="str">
        <f t="shared" si="221"/>
        <v/>
      </c>
      <c r="BX53" s="188" t="str">
        <f t="shared" si="221"/>
        <v/>
      </c>
      <c r="BY53" s="188" t="str">
        <f t="shared" si="221"/>
        <v/>
      </c>
      <c r="BZ53" s="188" t="str">
        <f t="shared" si="221"/>
        <v/>
      </c>
      <c r="CA53" s="188" t="str">
        <f t="shared" si="221"/>
        <v/>
      </c>
      <c r="CB53" s="188" t="str">
        <f t="shared" si="221"/>
        <v/>
      </c>
      <c r="CC53" s="188" t="str">
        <f t="shared" si="221"/>
        <v/>
      </c>
      <c r="CD53" s="188" t="str">
        <f t="shared" si="221"/>
        <v/>
      </c>
      <c r="CE53" s="188" t="str">
        <f t="shared" si="221"/>
        <v/>
      </c>
      <c r="CF53" s="188" t="str">
        <f t="shared" si="221"/>
        <v/>
      </c>
      <c r="CG53" s="188" t="str">
        <f t="shared" si="221"/>
        <v/>
      </c>
      <c r="CH53" s="188" t="str">
        <f t="shared" si="221"/>
        <v/>
      </c>
      <c r="CI53" s="188" t="str">
        <f t="shared" si="221"/>
        <v/>
      </c>
      <c r="CJ53" s="188" t="str">
        <f t="shared" si="221"/>
        <v/>
      </c>
      <c r="CK53" s="188" t="str">
        <f t="shared" si="221"/>
        <v/>
      </c>
      <c r="CL53" s="188" t="str">
        <f t="shared" si="221"/>
        <v/>
      </c>
      <c r="CM53" s="188" t="str">
        <f t="shared" si="221"/>
        <v/>
      </c>
      <c r="CN53" s="188" t="str">
        <f t="shared" si="221"/>
        <v/>
      </c>
      <c r="CO53" s="188" t="str">
        <f t="shared" si="221"/>
        <v/>
      </c>
      <c r="CP53" s="188" t="str">
        <f t="shared" si="221"/>
        <v/>
      </c>
      <c r="CQ53" s="188" t="str">
        <f t="shared" si="221"/>
        <v/>
      </c>
      <c r="CR53" s="188" t="str">
        <f t="shared" si="221"/>
        <v/>
      </c>
      <c r="CS53" s="188" t="str">
        <f t="shared" si="221"/>
        <v/>
      </c>
      <c r="CT53" s="188" t="str">
        <f t="shared" si="221"/>
        <v/>
      </c>
      <c r="CU53" s="188" t="str">
        <f t="shared" si="221"/>
        <v/>
      </c>
      <c r="CV53" s="188" t="str">
        <f t="shared" ref="CV53:ED53" si="222">IF(ISNONTEXT($AH53),CU53+$AH53,"")</f>
        <v/>
      </c>
      <c r="CW53" s="188" t="str">
        <f t="shared" si="222"/>
        <v/>
      </c>
      <c r="CX53" s="188" t="str">
        <f t="shared" si="222"/>
        <v/>
      </c>
      <c r="CY53" s="188" t="str">
        <f t="shared" si="222"/>
        <v/>
      </c>
      <c r="CZ53" s="188" t="str">
        <f t="shared" si="222"/>
        <v/>
      </c>
      <c r="DA53" s="188" t="str">
        <f t="shared" si="222"/>
        <v/>
      </c>
      <c r="DB53" s="188" t="str">
        <f t="shared" si="222"/>
        <v/>
      </c>
      <c r="DC53" s="188" t="str">
        <f t="shared" si="222"/>
        <v/>
      </c>
      <c r="DD53" s="188" t="str">
        <f t="shared" si="222"/>
        <v/>
      </c>
      <c r="DE53" s="188" t="str">
        <f t="shared" si="222"/>
        <v/>
      </c>
      <c r="DF53" s="188" t="str">
        <f t="shared" si="222"/>
        <v/>
      </c>
      <c r="DG53" s="188" t="str">
        <f t="shared" si="222"/>
        <v/>
      </c>
      <c r="DH53" s="188" t="str">
        <f t="shared" si="222"/>
        <v/>
      </c>
      <c r="DI53" s="188" t="str">
        <f t="shared" si="222"/>
        <v/>
      </c>
      <c r="DJ53" s="188" t="str">
        <f t="shared" si="222"/>
        <v/>
      </c>
      <c r="DK53" s="188" t="str">
        <f t="shared" si="222"/>
        <v/>
      </c>
      <c r="DL53" s="188" t="str">
        <f t="shared" si="222"/>
        <v/>
      </c>
      <c r="DM53" s="188" t="str">
        <f t="shared" si="222"/>
        <v/>
      </c>
      <c r="DN53" s="188" t="str">
        <f t="shared" si="222"/>
        <v/>
      </c>
      <c r="DO53" s="188" t="str">
        <f t="shared" si="222"/>
        <v/>
      </c>
      <c r="DP53" s="188" t="str">
        <f t="shared" si="222"/>
        <v/>
      </c>
      <c r="DQ53" s="188" t="str">
        <f t="shared" si="222"/>
        <v/>
      </c>
      <c r="DR53" s="188" t="str">
        <f t="shared" si="222"/>
        <v/>
      </c>
      <c r="DS53" s="188" t="str">
        <f t="shared" si="222"/>
        <v/>
      </c>
      <c r="DT53" s="188" t="str">
        <f t="shared" si="222"/>
        <v/>
      </c>
      <c r="DU53" s="188" t="str">
        <f t="shared" si="222"/>
        <v/>
      </c>
      <c r="DV53" s="188" t="str">
        <f t="shared" si="222"/>
        <v/>
      </c>
      <c r="DW53" s="188" t="str">
        <f t="shared" si="222"/>
        <v/>
      </c>
      <c r="DX53" s="188" t="str">
        <f t="shared" si="222"/>
        <v/>
      </c>
      <c r="DY53" s="188" t="str">
        <f t="shared" si="222"/>
        <v/>
      </c>
      <c r="DZ53" s="188" t="str">
        <f t="shared" si="222"/>
        <v/>
      </c>
      <c r="EA53" s="188" t="str">
        <f t="shared" si="222"/>
        <v/>
      </c>
      <c r="EB53" s="188" t="str">
        <f t="shared" si="222"/>
        <v/>
      </c>
      <c r="EC53" s="188" t="str">
        <f t="shared" si="222"/>
        <v/>
      </c>
      <c r="ED53" s="188" t="str">
        <f t="shared" si="222"/>
        <v/>
      </c>
      <c r="EE53" s="204" t="str">
        <f t="shared" si="25"/>
        <v/>
      </c>
      <c r="EF53" s="205" t="e">
        <f t="shared" si="26"/>
        <v>#N/A</v>
      </c>
      <c r="EG53" s="205" t="e">
        <f t="shared" si="27"/>
        <v>#N/A</v>
      </c>
      <c r="EH53" s="205" t="e">
        <f t="shared" si="28"/>
        <v>#N/A</v>
      </c>
      <c r="EI53" s="205" t="e">
        <f t="shared" si="29"/>
        <v>#N/A</v>
      </c>
      <c r="EJ53" s="205" t="e">
        <f t="shared" si="30"/>
        <v>#N/A</v>
      </c>
      <c r="EK53" s="205" t="e">
        <f t="shared" si="31"/>
        <v>#N/A</v>
      </c>
      <c r="EL53" s="205" t="e">
        <f t="shared" si="32"/>
        <v>#N/A</v>
      </c>
      <c r="EM53" s="205" t="e">
        <f t="shared" si="33"/>
        <v>#N/A</v>
      </c>
      <c r="EN53" s="205" t="e">
        <f t="shared" si="34"/>
        <v>#N/A</v>
      </c>
      <c r="EO53" s="205" t="e">
        <f t="shared" si="35"/>
        <v>#N/A</v>
      </c>
      <c r="EP53" s="205" t="e">
        <f t="shared" si="36"/>
        <v>#N/A</v>
      </c>
      <c r="EQ53" s="205" t="e">
        <f t="shared" si="37"/>
        <v>#N/A</v>
      </c>
      <c r="ER53" s="205" t="e">
        <f t="shared" si="38"/>
        <v>#N/A</v>
      </c>
      <c r="ES53" s="205" t="e">
        <f t="shared" si="39"/>
        <v>#N/A</v>
      </c>
      <c r="ET53" s="205" t="e">
        <f t="shared" si="40"/>
        <v>#N/A</v>
      </c>
      <c r="EU53" s="205" t="e">
        <f t="shared" si="41"/>
        <v>#N/A</v>
      </c>
      <c r="EV53" s="205" t="e">
        <f t="shared" si="42"/>
        <v>#N/A</v>
      </c>
      <c r="EW53" s="205" t="e">
        <f t="shared" si="43"/>
        <v>#N/A</v>
      </c>
      <c r="EX53" s="205" t="e">
        <f t="shared" si="44"/>
        <v>#N/A</v>
      </c>
      <c r="EY53" s="205" t="e">
        <f t="shared" si="45"/>
        <v>#N/A</v>
      </c>
      <c r="EZ53" s="205" t="e">
        <f t="shared" si="46"/>
        <v>#N/A</v>
      </c>
      <c r="FA53" s="205" t="e">
        <f t="shared" si="47"/>
        <v>#N/A</v>
      </c>
      <c r="FB53" s="205" t="e">
        <f t="shared" si="48"/>
        <v>#N/A</v>
      </c>
      <c r="FC53" s="205" t="e">
        <f t="shared" si="49"/>
        <v>#N/A</v>
      </c>
      <c r="FD53" s="205" t="e">
        <f t="shared" si="50"/>
        <v>#N/A</v>
      </c>
      <c r="FE53" s="205" t="e">
        <f t="shared" si="51"/>
        <v>#N/A</v>
      </c>
      <c r="FF53" s="205" t="e">
        <f t="shared" si="52"/>
        <v>#N/A</v>
      </c>
      <c r="FG53" s="205" t="e">
        <f t="shared" si="53"/>
        <v>#N/A</v>
      </c>
      <c r="FH53" s="205" t="e">
        <f t="shared" si="54"/>
        <v>#N/A</v>
      </c>
      <c r="FI53" s="205" t="e">
        <f t="shared" si="55"/>
        <v>#N/A</v>
      </c>
      <c r="FJ53" s="205" t="e">
        <f t="shared" si="56"/>
        <v>#N/A</v>
      </c>
      <c r="FK53" s="205" t="e">
        <f t="shared" si="57"/>
        <v>#N/A</v>
      </c>
      <c r="FL53" s="205" t="e">
        <f t="shared" si="58"/>
        <v>#N/A</v>
      </c>
      <c r="FM53" s="205" t="e">
        <f t="shared" si="59"/>
        <v>#N/A</v>
      </c>
      <c r="FN53" s="205" t="e">
        <f t="shared" si="60"/>
        <v>#N/A</v>
      </c>
      <c r="FO53" s="205" t="e">
        <f t="shared" si="61"/>
        <v>#N/A</v>
      </c>
      <c r="FP53" s="205" t="e">
        <f t="shared" si="62"/>
        <v>#N/A</v>
      </c>
      <c r="FQ53" s="205" t="e">
        <f t="shared" si="63"/>
        <v>#N/A</v>
      </c>
      <c r="FR53" s="205" t="e">
        <f t="shared" si="64"/>
        <v>#N/A</v>
      </c>
      <c r="FS53" s="205" t="e">
        <f t="shared" si="65"/>
        <v>#N/A</v>
      </c>
      <c r="FT53" s="205" t="e">
        <f t="shared" si="66"/>
        <v>#N/A</v>
      </c>
      <c r="FU53" s="205" t="e">
        <f t="shared" si="67"/>
        <v>#N/A</v>
      </c>
      <c r="FV53" s="205" t="e">
        <f t="shared" si="68"/>
        <v>#N/A</v>
      </c>
      <c r="FW53" s="205" t="e">
        <f t="shared" si="69"/>
        <v>#N/A</v>
      </c>
      <c r="FX53" s="205" t="e">
        <f t="shared" si="70"/>
        <v>#N/A</v>
      </c>
      <c r="FY53" s="205" t="e">
        <f t="shared" si="71"/>
        <v>#N/A</v>
      </c>
      <c r="FZ53" s="205" t="e">
        <f t="shared" si="72"/>
        <v>#N/A</v>
      </c>
      <c r="GA53" s="205" t="e">
        <f t="shared" si="73"/>
        <v>#N/A</v>
      </c>
      <c r="GB53" s="205" t="e">
        <f t="shared" si="74"/>
        <v>#N/A</v>
      </c>
      <c r="GC53" s="205" t="e">
        <f t="shared" si="75"/>
        <v>#N/A</v>
      </c>
      <c r="GD53" s="205" t="e">
        <f t="shared" si="76"/>
        <v>#N/A</v>
      </c>
      <c r="GE53" s="205" t="e">
        <f t="shared" si="77"/>
        <v>#N/A</v>
      </c>
      <c r="GF53" s="205" t="e">
        <f t="shared" si="78"/>
        <v>#N/A</v>
      </c>
      <c r="GG53" s="205" t="e">
        <f t="shared" si="79"/>
        <v>#N/A</v>
      </c>
      <c r="GH53" s="205" t="e">
        <f t="shared" si="80"/>
        <v>#N/A</v>
      </c>
      <c r="GI53" s="205" t="e">
        <f t="shared" si="81"/>
        <v>#N/A</v>
      </c>
      <c r="GJ53" s="205" t="e">
        <f t="shared" si="82"/>
        <v>#N/A</v>
      </c>
      <c r="GK53" s="205" t="e">
        <f t="shared" si="83"/>
        <v>#N/A</v>
      </c>
      <c r="GL53" s="205" t="e">
        <f t="shared" si="84"/>
        <v>#N/A</v>
      </c>
      <c r="GM53" s="205" t="e">
        <f t="shared" si="85"/>
        <v>#N/A</v>
      </c>
      <c r="GN53" s="205" t="e">
        <f t="shared" si="86"/>
        <v>#N/A</v>
      </c>
      <c r="GO53" s="205" t="e">
        <f t="shared" si="87"/>
        <v>#N/A</v>
      </c>
      <c r="GP53" s="205" t="e">
        <f t="shared" si="88"/>
        <v>#N/A</v>
      </c>
      <c r="GQ53" s="205" t="e">
        <f t="shared" si="89"/>
        <v>#N/A</v>
      </c>
      <c r="GR53" s="205" t="e">
        <f t="shared" si="90"/>
        <v>#N/A</v>
      </c>
      <c r="GS53" s="205" t="e">
        <f t="shared" si="91"/>
        <v>#N/A</v>
      </c>
      <c r="GT53" s="205" t="e">
        <f t="shared" si="92"/>
        <v>#N/A</v>
      </c>
      <c r="GU53" s="205" t="e">
        <f t="shared" si="93"/>
        <v>#N/A</v>
      </c>
      <c r="GV53" s="205" t="e">
        <f t="shared" si="94"/>
        <v>#N/A</v>
      </c>
      <c r="GW53" s="205" t="e">
        <f t="shared" si="95"/>
        <v>#N/A</v>
      </c>
      <c r="GX53" s="205" t="e">
        <f t="shared" si="96"/>
        <v>#N/A</v>
      </c>
      <c r="GY53" s="205" t="e">
        <f t="shared" si="97"/>
        <v>#N/A</v>
      </c>
      <c r="GZ53" s="205" t="e">
        <f t="shared" si="98"/>
        <v>#N/A</v>
      </c>
      <c r="HA53" s="205" t="e">
        <f t="shared" si="99"/>
        <v>#N/A</v>
      </c>
      <c r="HB53" s="205" t="e">
        <f t="shared" si="100"/>
        <v>#N/A</v>
      </c>
      <c r="HC53" s="205" t="e">
        <f t="shared" si="101"/>
        <v>#N/A</v>
      </c>
      <c r="HD53" s="205" t="e">
        <f t="shared" si="102"/>
        <v>#N/A</v>
      </c>
      <c r="HE53" s="205" t="e">
        <f t="shared" si="103"/>
        <v>#N/A</v>
      </c>
      <c r="HF53" s="205" t="e">
        <f t="shared" si="104"/>
        <v>#N/A</v>
      </c>
      <c r="HG53" s="205" t="e">
        <f t="shared" si="105"/>
        <v>#N/A</v>
      </c>
      <c r="HH53" s="205" t="e">
        <f t="shared" si="106"/>
        <v>#N/A</v>
      </c>
      <c r="HI53" s="205" t="e">
        <f t="shared" si="107"/>
        <v>#N/A</v>
      </c>
      <c r="HJ53" s="205" t="e">
        <f t="shared" si="108"/>
        <v>#N/A</v>
      </c>
      <c r="HK53" s="205" t="e">
        <f t="shared" si="109"/>
        <v>#N/A</v>
      </c>
      <c r="HL53" s="205" t="e">
        <f t="shared" si="110"/>
        <v>#N/A</v>
      </c>
      <c r="HM53" s="205" t="e">
        <f t="shared" si="111"/>
        <v>#N/A</v>
      </c>
      <c r="HN53" s="205" t="e">
        <f t="shared" si="112"/>
        <v>#N/A</v>
      </c>
      <c r="HO53" s="205" t="e">
        <f t="shared" si="113"/>
        <v>#N/A</v>
      </c>
      <c r="HP53" s="205" t="e">
        <f t="shared" si="114"/>
        <v>#N/A</v>
      </c>
      <c r="HQ53" s="205" t="e">
        <f t="shared" si="115"/>
        <v>#N/A</v>
      </c>
      <c r="HR53" s="205" t="e">
        <f t="shared" si="116"/>
        <v>#N/A</v>
      </c>
      <c r="HS53" s="205" t="e">
        <f t="shared" si="117"/>
        <v>#N/A</v>
      </c>
      <c r="HT53" s="205" t="e">
        <f t="shared" si="118"/>
        <v>#N/A</v>
      </c>
      <c r="HU53" s="205" t="e">
        <f t="shared" si="119"/>
        <v>#N/A</v>
      </c>
      <c r="HV53" s="205" t="e">
        <f t="shared" si="120"/>
        <v>#N/A</v>
      </c>
      <c r="HW53" s="205" t="e">
        <f t="shared" si="121"/>
        <v>#N/A</v>
      </c>
      <c r="HX53" s="205" t="e">
        <f t="shared" si="122"/>
        <v>#N/A</v>
      </c>
      <c r="HY53" s="205" t="e">
        <f t="shared" si="123"/>
        <v>#N/A</v>
      </c>
      <c r="HZ53" s="205" t="e">
        <f t="shared" si="124"/>
        <v>#N/A</v>
      </c>
      <c r="IA53" s="205" t="e">
        <f t="shared" si="125"/>
        <v>#N/A</v>
      </c>
      <c r="IB53" s="205" t="e">
        <f t="shared" si="126"/>
        <v>#N/A</v>
      </c>
    </row>
    <row r="54" spans="1:236" hidden="1" x14ac:dyDescent="0.25">
      <c r="A54" s="22">
        <v>51</v>
      </c>
      <c r="B54" s="109" t="str">
        <f t="shared" si="10"/>
        <v/>
      </c>
      <c r="C54" s="123"/>
      <c r="D54" s="109" t="str">
        <f t="shared" si="11"/>
        <v/>
      </c>
      <c r="E54" s="118" t="str">
        <f t="shared" si="12"/>
        <v/>
      </c>
      <c r="F54" s="23" t="str">
        <f t="shared" si="13"/>
        <v/>
      </c>
      <c r="G54" s="24" t="str">
        <f t="shared" si="14"/>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15"/>
        <v/>
      </c>
      <c r="K54" s="26"/>
      <c r="L54" s="24" t="str">
        <f>IF(OR(F54="",K54=""),"",MATCH(K54,Confidence!$A$3:$A$12,0))</f>
        <v/>
      </c>
      <c r="M54" s="27" t="str">
        <f t="shared" si="16"/>
        <v/>
      </c>
      <c r="N54" s="27" t="str">
        <f t="shared" si="17"/>
        <v/>
      </c>
      <c r="O54" s="24"/>
      <c r="P54" s="110" t="str">
        <f t="shared" si="18"/>
        <v/>
      </c>
      <c r="Q54" s="110" t="str">
        <f t="shared" si="19"/>
        <v/>
      </c>
      <c r="R54" s="39" t="str">
        <f t="shared" si="20"/>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21"/>
        <v/>
      </c>
      <c r="AI54" s="204" t="str">
        <f t="shared" si="22"/>
        <v/>
      </c>
      <c r="AJ54" s="188" t="str">
        <f t="shared" ref="AJ54:CU54" si="223">IF(ISNONTEXT($AH54),AI54+$AH54,"")</f>
        <v/>
      </c>
      <c r="AK54" s="188" t="str">
        <f t="shared" si="223"/>
        <v/>
      </c>
      <c r="AL54" s="188" t="str">
        <f t="shared" si="223"/>
        <v/>
      </c>
      <c r="AM54" s="188" t="str">
        <f t="shared" si="223"/>
        <v/>
      </c>
      <c r="AN54" s="188" t="str">
        <f t="shared" si="223"/>
        <v/>
      </c>
      <c r="AO54" s="188" t="str">
        <f t="shared" si="223"/>
        <v/>
      </c>
      <c r="AP54" s="188" t="str">
        <f t="shared" si="223"/>
        <v/>
      </c>
      <c r="AQ54" s="188" t="str">
        <f t="shared" si="223"/>
        <v/>
      </c>
      <c r="AR54" s="188" t="str">
        <f t="shared" si="223"/>
        <v/>
      </c>
      <c r="AS54" s="188" t="str">
        <f t="shared" si="223"/>
        <v/>
      </c>
      <c r="AT54" s="188" t="str">
        <f t="shared" si="223"/>
        <v/>
      </c>
      <c r="AU54" s="188" t="str">
        <f t="shared" si="223"/>
        <v/>
      </c>
      <c r="AV54" s="188" t="str">
        <f t="shared" si="223"/>
        <v/>
      </c>
      <c r="AW54" s="188" t="str">
        <f t="shared" si="223"/>
        <v/>
      </c>
      <c r="AX54" s="188" t="str">
        <f t="shared" si="223"/>
        <v/>
      </c>
      <c r="AY54" s="188" t="str">
        <f t="shared" si="223"/>
        <v/>
      </c>
      <c r="AZ54" s="188" t="str">
        <f t="shared" si="223"/>
        <v/>
      </c>
      <c r="BA54" s="188" t="str">
        <f t="shared" si="223"/>
        <v/>
      </c>
      <c r="BB54" s="188" t="str">
        <f t="shared" si="223"/>
        <v/>
      </c>
      <c r="BC54" s="188" t="str">
        <f t="shared" si="223"/>
        <v/>
      </c>
      <c r="BD54" s="188" t="str">
        <f t="shared" si="223"/>
        <v/>
      </c>
      <c r="BE54" s="188" t="str">
        <f t="shared" si="223"/>
        <v/>
      </c>
      <c r="BF54" s="188" t="str">
        <f t="shared" si="223"/>
        <v/>
      </c>
      <c r="BG54" s="188" t="str">
        <f t="shared" si="223"/>
        <v/>
      </c>
      <c r="BH54" s="188" t="str">
        <f t="shared" si="223"/>
        <v/>
      </c>
      <c r="BI54" s="188" t="str">
        <f t="shared" si="223"/>
        <v/>
      </c>
      <c r="BJ54" s="188" t="str">
        <f t="shared" si="223"/>
        <v/>
      </c>
      <c r="BK54" s="188" t="str">
        <f t="shared" si="223"/>
        <v/>
      </c>
      <c r="BL54" s="188" t="str">
        <f t="shared" si="223"/>
        <v/>
      </c>
      <c r="BM54" s="188" t="str">
        <f t="shared" si="223"/>
        <v/>
      </c>
      <c r="BN54" s="188" t="str">
        <f t="shared" si="223"/>
        <v/>
      </c>
      <c r="BO54" s="188" t="str">
        <f t="shared" si="223"/>
        <v/>
      </c>
      <c r="BP54" s="188" t="str">
        <f t="shared" si="223"/>
        <v/>
      </c>
      <c r="BQ54" s="188" t="str">
        <f t="shared" si="223"/>
        <v/>
      </c>
      <c r="BR54" s="188" t="str">
        <f t="shared" si="223"/>
        <v/>
      </c>
      <c r="BS54" s="188" t="str">
        <f t="shared" si="223"/>
        <v/>
      </c>
      <c r="BT54" s="188" t="str">
        <f t="shared" si="223"/>
        <v/>
      </c>
      <c r="BU54" s="188" t="str">
        <f t="shared" si="223"/>
        <v/>
      </c>
      <c r="BV54" s="188" t="str">
        <f t="shared" si="223"/>
        <v/>
      </c>
      <c r="BW54" s="188" t="str">
        <f t="shared" si="223"/>
        <v/>
      </c>
      <c r="BX54" s="188" t="str">
        <f t="shared" si="223"/>
        <v/>
      </c>
      <c r="BY54" s="188" t="str">
        <f t="shared" si="223"/>
        <v/>
      </c>
      <c r="BZ54" s="188" t="str">
        <f t="shared" si="223"/>
        <v/>
      </c>
      <c r="CA54" s="188" t="str">
        <f t="shared" si="223"/>
        <v/>
      </c>
      <c r="CB54" s="188" t="str">
        <f t="shared" si="223"/>
        <v/>
      </c>
      <c r="CC54" s="188" t="str">
        <f t="shared" si="223"/>
        <v/>
      </c>
      <c r="CD54" s="188" t="str">
        <f t="shared" si="223"/>
        <v/>
      </c>
      <c r="CE54" s="188" t="str">
        <f t="shared" si="223"/>
        <v/>
      </c>
      <c r="CF54" s="188" t="str">
        <f t="shared" si="223"/>
        <v/>
      </c>
      <c r="CG54" s="188" t="str">
        <f t="shared" si="223"/>
        <v/>
      </c>
      <c r="CH54" s="188" t="str">
        <f t="shared" si="223"/>
        <v/>
      </c>
      <c r="CI54" s="188" t="str">
        <f t="shared" si="223"/>
        <v/>
      </c>
      <c r="CJ54" s="188" t="str">
        <f t="shared" si="223"/>
        <v/>
      </c>
      <c r="CK54" s="188" t="str">
        <f t="shared" si="223"/>
        <v/>
      </c>
      <c r="CL54" s="188" t="str">
        <f t="shared" si="223"/>
        <v/>
      </c>
      <c r="CM54" s="188" t="str">
        <f t="shared" si="223"/>
        <v/>
      </c>
      <c r="CN54" s="188" t="str">
        <f t="shared" si="223"/>
        <v/>
      </c>
      <c r="CO54" s="188" t="str">
        <f t="shared" si="223"/>
        <v/>
      </c>
      <c r="CP54" s="188" t="str">
        <f t="shared" si="223"/>
        <v/>
      </c>
      <c r="CQ54" s="188" t="str">
        <f t="shared" si="223"/>
        <v/>
      </c>
      <c r="CR54" s="188" t="str">
        <f t="shared" si="223"/>
        <v/>
      </c>
      <c r="CS54" s="188" t="str">
        <f t="shared" si="223"/>
        <v/>
      </c>
      <c r="CT54" s="188" t="str">
        <f t="shared" si="223"/>
        <v/>
      </c>
      <c r="CU54" s="188" t="str">
        <f t="shared" si="223"/>
        <v/>
      </c>
      <c r="CV54" s="188" t="str">
        <f t="shared" ref="CV54:ED54" si="224">IF(ISNONTEXT($AH54),CU54+$AH54,"")</f>
        <v/>
      </c>
      <c r="CW54" s="188" t="str">
        <f t="shared" si="224"/>
        <v/>
      </c>
      <c r="CX54" s="188" t="str">
        <f t="shared" si="224"/>
        <v/>
      </c>
      <c r="CY54" s="188" t="str">
        <f t="shared" si="224"/>
        <v/>
      </c>
      <c r="CZ54" s="188" t="str">
        <f t="shared" si="224"/>
        <v/>
      </c>
      <c r="DA54" s="188" t="str">
        <f t="shared" si="224"/>
        <v/>
      </c>
      <c r="DB54" s="188" t="str">
        <f t="shared" si="224"/>
        <v/>
      </c>
      <c r="DC54" s="188" t="str">
        <f t="shared" si="224"/>
        <v/>
      </c>
      <c r="DD54" s="188" t="str">
        <f t="shared" si="224"/>
        <v/>
      </c>
      <c r="DE54" s="188" t="str">
        <f t="shared" si="224"/>
        <v/>
      </c>
      <c r="DF54" s="188" t="str">
        <f t="shared" si="224"/>
        <v/>
      </c>
      <c r="DG54" s="188" t="str">
        <f t="shared" si="224"/>
        <v/>
      </c>
      <c r="DH54" s="188" t="str">
        <f t="shared" si="224"/>
        <v/>
      </c>
      <c r="DI54" s="188" t="str">
        <f t="shared" si="224"/>
        <v/>
      </c>
      <c r="DJ54" s="188" t="str">
        <f t="shared" si="224"/>
        <v/>
      </c>
      <c r="DK54" s="188" t="str">
        <f t="shared" si="224"/>
        <v/>
      </c>
      <c r="DL54" s="188" t="str">
        <f t="shared" si="224"/>
        <v/>
      </c>
      <c r="DM54" s="188" t="str">
        <f t="shared" si="224"/>
        <v/>
      </c>
      <c r="DN54" s="188" t="str">
        <f t="shared" si="224"/>
        <v/>
      </c>
      <c r="DO54" s="188" t="str">
        <f t="shared" si="224"/>
        <v/>
      </c>
      <c r="DP54" s="188" t="str">
        <f t="shared" si="224"/>
        <v/>
      </c>
      <c r="DQ54" s="188" t="str">
        <f t="shared" si="224"/>
        <v/>
      </c>
      <c r="DR54" s="188" t="str">
        <f t="shared" si="224"/>
        <v/>
      </c>
      <c r="DS54" s="188" t="str">
        <f t="shared" si="224"/>
        <v/>
      </c>
      <c r="DT54" s="188" t="str">
        <f t="shared" si="224"/>
        <v/>
      </c>
      <c r="DU54" s="188" t="str">
        <f t="shared" si="224"/>
        <v/>
      </c>
      <c r="DV54" s="188" t="str">
        <f t="shared" si="224"/>
        <v/>
      </c>
      <c r="DW54" s="188" t="str">
        <f t="shared" si="224"/>
        <v/>
      </c>
      <c r="DX54" s="188" t="str">
        <f t="shared" si="224"/>
        <v/>
      </c>
      <c r="DY54" s="188" t="str">
        <f t="shared" si="224"/>
        <v/>
      </c>
      <c r="DZ54" s="188" t="str">
        <f t="shared" si="224"/>
        <v/>
      </c>
      <c r="EA54" s="188" t="str">
        <f t="shared" si="224"/>
        <v/>
      </c>
      <c r="EB54" s="188" t="str">
        <f t="shared" si="224"/>
        <v/>
      </c>
      <c r="EC54" s="188" t="str">
        <f t="shared" si="224"/>
        <v/>
      </c>
      <c r="ED54" s="188" t="str">
        <f t="shared" si="224"/>
        <v/>
      </c>
      <c r="EE54" s="204" t="str">
        <f t="shared" si="25"/>
        <v/>
      </c>
      <c r="EF54" s="205" t="e">
        <f t="shared" si="26"/>
        <v>#N/A</v>
      </c>
      <c r="EG54" s="205" t="e">
        <f t="shared" si="27"/>
        <v>#N/A</v>
      </c>
      <c r="EH54" s="205" t="e">
        <f t="shared" si="28"/>
        <v>#N/A</v>
      </c>
      <c r="EI54" s="205" t="e">
        <f t="shared" si="29"/>
        <v>#N/A</v>
      </c>
      <c r="EJ54" s="205" t="e">
        <f t="shared" si="30"/>
        <v>#N/A</v>
      </c>
      <c r="EK54" s="205" t="e">
        <f t="shared" si="31"/>
        <v>#N/A</v>
      </c>
      <c r="EL54" s="205" t="e">
        <f t="shared" si="32"/>
        <v>#N/A</v>
      </c>
      <c r="EM54" s="205" t="e">
        <f t="shared" si="33"/>
        <v>#N/A</v>
      </c>
      <c r="EN54" s="205" t="e">
        <f t="shared" si="34"/>
        <v>#N/A</v>
      </c>
      <c r="EO54" s="205" t="e">
        <f t="shared" si="35"/>
        <v>#N/A</v>
      </c>
      <c r="EP54" s="205" t="e">
        <f t="shared" si="36"/>
        <v>#N/A</v>
      </c>
      <c r="EQ54" s="205" t="e">
        <f t="shared" si="37"/>
        <v>#N/A</v>
      </c>
      <c r="ER54" s="205" t="e">
        <f t="shared" si="38"/>
        <v>#N/A</v>
      </c>
      <c r="ES54" s="205" t="e">
        <f t="shared" si="39"/>
        <v>#N/A</v>
      </c>
      <c r="ET54" s="205" t="e">
        <f t="shared" si="40"/>
        <v>#N/A</v>
      </c>
      <c r="EU54" s="205" t="e">
        <f t="shared" si="41"/>
        <v>#N/A</v>
      </c>
      <c r="EV54" s="205" t="e">
        <f t="shared" si="42"/>
        <v>#N/A</v>
      </c>
      <c r="EW54" s="205" t="e">
        <f t="shared" si="43"/>
        <v>#N/A</v>
      </c>
      <c r="EX54" s="205" t="e">
        <f t="shared" si="44"/>
        <v>#N/A</v>
      </c>
      <c r="EY54" s="205" t="e">
        <f t="shared" si="45"/>
        <v>#N/A</v>
      </c>
      <c r="EZ54" s="205" t="e">
        <f t="shared" si="46"/>
        <v>#N/A</v>
      </c>
      <c r="FA54" s="205" t="e">
        <f t="shared" si="47"/>
        <v>#N/A</v>
      </c>
      <c r="FB54" s="205" t="e">
        <f t="shared" si="48"/>
        <v>#N/A</v>
      </c>
      <c r="FC54" s="205" t="e">
        <f t="shared" si="49"/>
        <v>#N/A</v>
      </c>
      <c r="FD54" s="205" t="e">
        <f t="shared" si="50"/>
        <v>#N/A</v>
      </c>
      <c r="FE54" s="205" t="e">
        <f t="shared" si="51"/>
        <v>#N/A</v>
      </c>
      <c r="FF54" s="205" t="e">
        <f t="shared" si="52"/>
        <v>#N/A</v>
      </c>
      <c r="FG54" s="205" t="e">
        <f t="shared" si="53"/>
        <v>#N/A</v>
      </c>
      <c r="FH54" s="205" t="e">
        <f t="shared" si="54"/>
        <v>#N/A</v>
      </c>
      <c r="FI54" s="205" t="e">
        <f t="shared" si="55"/>
        <v>#N/A</v>
      </c>
      <c r="FJ54" s="205" t="e">
        <f t="shared" si="56"/>
        <v>#N/A</v>
      </c>
      <c r="FK54" s="205" t="e">
        <f t="shared" si="57"/>
        <v>#N/A</v>
      </c>
      <c r="FL54" s="205" t="e">
        <f t="shared" si="58"/>
        <v>#N/A</v>
      </c>
      <c r="FM54" s="205" t="e">
        <f t="shared" si="59"/>
        <v>#N/A</v>
      </c>
      <c r="FN54" s="205" t="e">
        <f t="shared" si="60"/>
        <v>#N/A</v>
      </c>
      <c r="FO54" s="205" t="e">
        <f t="shared" si="61"/>
        <v>#N/A</v>
      </c>
      <c r="FP54" s="205" t="e">
        <f t="shared" si="62"/>
        <v>#N/A</v>
      </c>
      <c r="FQ54" s="205" t="e">
        <f t="shared" si="63"/>
        <v>#N/A</v>
      </c>
      <c r="FR54" s="205" t="e">
        <f t="shared" si="64"/>
        <v>#N/A</v>
      </c>
      <c r="FS54" s="205" t="e">
        <f t="shared" si="65"/>
        <v>#N/A</v>
      </c>
      <c r="FT54" s="205" t="e">
        <f t="shared" si="66"/>
        <v>#N/A</v>
      </c>
      <c r="FU54" s="205" t="e">
        <f t="shared" si="67"/>
        <v>#N/A</v>
      </c>
      <c r="FV54" s="205" t="e">
        <f t="shared" si="68"/>
        <v>#N/A</v>
      </c>
      <c r="FW54" s="205" t="e">
        <f t="shared" si="69"/>
        <v>#N/A</v>
      </c>
      <c r="FX54" s="205" t="e">
        <f t="shared" si="70"/>
        <v>#N/A</v>
      </c>
      <c r="FY54" s="205" t="e">
        <f t="shared" si="71"/>
        <v>#N/A</v>
      </c>
      <c r="FZ54" s="205" t="e">
        <f t="shared" si="72"/>
        <v>#N/A</v>
      </c>
      <c r="GA54" s="205" t="e">
        <f t="shared" si="73"/>
        <v>#N/A</v>
      </c>
      <c r="GB54" s="205" t="e">
        <f t="shared" si="74"/>
        <v>#N/A</v>
      </c>
      <c r="GC54" s="205" t="e">
        <f t="shared" si="75"/>
        <v>#N/A</v>
      </c>
      <c r="GD54" s="205" t="e">
        <f t="shared" si="76"/>
        <v>#N/A</v>
      </c>
      <c r="GE54" s="205" t="e">
        <f t="shared" si="77"/>
        <v>#N/A</v>
      </c>
      <c r="GF54" s="205" t="e">
        <f t="shared" si="78"/>
        <v>#N/A</v>
      </c>
      <c r="GG54" s="205" t="e">
        <f t="shared" si="79"/>
        <v>#N/A</v>
      </c>
      <c r="GH54" s="205" t="e">
        <f t="shared" si="80"/>
        <v>#N/A</v>
      </c>
      <c r="GI54" s="205" t="e">
        <f t="shared" si="81"/>
        <v>#N/A</v>
      </c>
      <c r="GJ54" s="205" t="e">
        <f t="shared" si="82"/>
        <v>#N/A</v>
      </c>
      <c r="GK54" s="205" t="e">
        <f t="shared" si="83"/>
        <v>#N/A</v>
      </c>
      <c r="GL54" s="205" t="e">
        <f t="shared" si="84"/>
        <v>#N/A</v>
      </c>
      <c r="GM54" s="205" t="e">
        <f t="shared" si="85"/>
        <v>#N/A</v>
      </c>
      <c r="GN54" s="205" t="e">
        <f t="shared" si="86"/>
        <v>#N/A</v>
      </c>
      <c r="GO54" s="205" t="e">
        <f t="shared" si="87"/>
        <v>#N/A</v>
      </c>
      <c r="GP54" s="205" t="e">
        <f t="shared" si="88"/>
        <v>#N/A</v>
      </c>
      <c r="GQ54" s="205" t="e">
        <f t="shared" si="89"/>
        <v>#N/A</v>
      </c>
      <c r="GR54" s="205" t="e">
        <f t="shared" si="90"/>
        <v>#N/A</v>
      </c>
      <c r="GS54" s="205" t="e">
        <f t="shared" si="91"/>
        <v>#N/A</v>
      </c>
      <c r="GT54" s="205" t="e">
        <f t="shared" si="92"/>
        <v>#N/A</v>
      </c>
      <c r="GU54" s="205" t="e">
        <f t="shared" si="93"/>
        <v>#N/A</v>
      </c>
      <c r="GV54" s="205" t="e">
        <f t="shared" si="94"/>
        <v>#N/A</v>
      </c>
      <c r="GW54" s="205" t="e">
        <f t="shared" si="95"/>
        <v>#N/A</v>
      </c>
      <c r="GX54" s="205" t="e">
        <f t="shared" si="96"/>
        <v>#N/A</v>
      </c>
      <c r="GY54" s="205" t="e">
        <f t="shared" si="97"/>
        <v>#N/A</v>
      </c>
      <c r="GZ54" s="205" t="e">
        <f t="shared" si="98"/>
        <v>#N/A</v>
      </c>
      <c r="HA54" s="205" t="e">
        <f t="shared" si="99"/>
        <v>#N/A</v>
      </c>
      <c r="HB54" s="205" t="e">
        <f t="shared" si="100"/>
        <v>#N/A</v>
      </c>
      <c r="HC54" s="205" t="e">
        <f t="shared" si="101"/>
        <v>#N/A</v>
      </c>
      <c r="HD54" s="205" t="e">
        <f t="shared" si="102"/>
        <v>#N/A</v>
      </c>
      <c r="HE54" s="205" t="e">
        <f t="shared" si="103"/>
        <v>#N/A</v>
      </c>
      <c r="HF54" s="205" t="e">
        <f t="shared" si="104"/>
        <v>#N/A</v>
      </c>
      <c r="HG54" s="205" t="e">
        <f t="shared" si="105"/>
        <v>#N/A</v>
      </c>
      <c r="HH54" s="205" t="e">
        <f t="shared" si="106"/>
        <v>#N/A</v>
      </c>
      <c r="HI54" s="205" t="e">
        <f t="shared" si="107"/>
        <v>#N/A</v>
      </c>
      <c r="HJ54" s="205" t="e">
        <f t="shared" si="108"/>
        <v>#N/A</v>
      </c>
      <c r="HK54" s="205" t="e">
        <f t="shared" si="109"/>
        <v>#N/A</v>
      </c>
      <c r="HL54" s="205" t="e">
        <f t="shared" si="110"/>
        <v>#N/A</v>
      </c>
      <c r="HM54" s="205" t="e">
        <f t="shared" si="111"/>
        <v>#N/A</v>
      </c>
      <c r="HN54" s="205" t="e">
        <f t="shared" si="112"/>
        <v>#N/A</v>
      </c>
      <c r="HO54" s="205" t="e">
        <f t="shared" si="113"/>
        <v>#N/A</v>
      </c>
      <c r="HP54" s="205" t="e">
        <f t="shared" si="114"/>
        <v>#N/A</v>
      </c>
      <c r="HQ54" s="205" t="e">
        <f t="shared" si="115"/>
        <v>#N/A</v>
      </c>
      <c r="HR54" s="205" t="e">
        <f t="shared" si="116"/>
        <v>#N/A</v>
      </c>
      <c r="HS54" s="205" t="e">
        <f t="shared" si="117"/>
        <v>#N/A</v>
      </c>
      <c r="HT54" s="205" t="e">
        <f t="shared" si="118"/>
        <v>#N/A</v>
      </c>
      <c r="HU54" s="205" t="e">
        <f t="shared" si="119"/>
        <v>#N/A</v>
      </c>
      <c r="HV54" s="205" t="e">
        <f t="shared" si="120"/>
        <v>#N/A</v>
      </c>
      <c r="HW54" s="205" t="e">
        <f t="shared" si="121"/>
        <v>#N/A</v>
      </c>
      <c r="HX54" s="205" t="e">
        <f t="shared" si="122"/>
        <v>#N/A</v>
      </c>
      <c r="HY54" s="205" t="e">
        <f t="shared" si="123"/>
        <v>#N/A</v>
      </c>
      <c r="HZ54" s="205" t="e">
        <f t="shared" si="124"/>
        <v>#N/A</v>
      </c>
      <c r="IA54" s="205" t="e">
        <f t="shared" si="125"/>
        <v>#N/A</v>
      </c>
      <c r="IB54" s="205" t="e">
        <f t="shared" si="126"/>
        <v>#N/A</v>
      </c>
    </row>
    <row r="55" spans="1:236" hidden="1" x14ac:dyDescent="0.25">
      <c r="A55" s="22">
        <v>52</v>
      </c>
      <c r="B55" s="109" t="str">
        <f t="shared" si="10"/>
        <v/>
      </c>
      <c r="C55" s="123"/>
      <c r="D55" s="109" t="str">
        <f t="shared" si="11"/>
        <v/>
      </c>
      <c r="E55" s="118" t="str">
        <f t="shared" si="12"/>
        <v/>
      </c>
      <c r="F55" s="23" t="str">
        <f t="shared" si="13"/>
        <v/>
      </c>
      <c r="G55" s="24" t="str">
        <f t="shared" si="14"/>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15"/>
        <v/>
      </c>
      <c r="K55" s="26"/>
      <c r="L55" s="24" t="str">
        <f>IF(OR(F55="",K55=""),"",MATCH(K55,Confidence!$A$3:$A$12,0))</f>
        <v/>
      </c>
      <c r="M55" s="27" t="str">
        <f t="shared" si="16"/>
        <v/>
      </c>
      <c r="N55" s="27" t="str">
        <f t="shared" si="17"/>
        <v/>
      </c>
      <c r="O55" s="24"/>
      <c r="P55" s="110" t="str">
        <f t="shared" si="18"/>
        <v/>
      </c>
      <c r="Q55" s="110" t="str">
        <f t="shared" si="19"/>
        <v/>
      </c>
      <c r="R55" s="39" t="str">
        <f t="shared" si="20"/>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21"/>
        <v/>
      </c>
      <c r="AI55" s="204" t="str">
        <f t="shared" si="22"/>
        <v/>
      </c>
      <c r="AJ55" s="188" t="str">
        <f t="shared" ref="AJ55:CU55" si="225">IF(ISNONTEXT($AH55),AI55+$AH55,"")</f>
        <v/>
      </c>
      <c r="AK55" s="188" t="str">
        <f t="shared" si="225"/>
        <v/>
      </c>
      <c r="AL55" s="188" t="str">
        <f t="shared" si="225"/>
        <v/>
      </c>
      <c r="AM55" s="188" t="str">
        <f t="shared" si="225"/>
        <v/>
      </c>
      <c r="AN55" s="188" t="str">
        <f t="shared" si="225"/>
        <v/>
      </c>
      <c r="AO55" s="188" t="str">
        <f t="shared" si="225"/>
        <v/>
      </c>
      <c r="AP55" s="188" t="str">
        <f t="shared" si="225"/>
        <v/>
      </c>
      <c r="AQ55" s="188" t="str">
        <f t="shared" si="225"/>
        <v/>
      </c>
      <c r="AR55" s="188" t="str">
        <f t="shared" si="225"/>
        <v/>
      </c>
      <c r="AS55" s="188" t="str">
        <f t="shared" si="225"/>
        <v/>
      </c>
      <c r="AT55" s="188" t="str">
        <f t="shared" si="225"/>
        <v/>
      </c>
      <c r="AU55" s="188" t="str">
        <f t="shared" si="225"/>
        <v/>
      </c>
      <c r="AV55" s="188" t="str">
        <f t="shared" si="225"/>
        <v/>
      </c>
      <c r="AW55" s="188" t="str">
        <f t="shared" si="225"/>
        <v/>
      </c>
      <c r="AX55" s="188" t="str">
        <f t="shared" si="225"/>
        <v/>
      </c>
      <c r="AY55" s="188" t="str">
        <f t="shared" si="225"/>
        <v/>
      </c>
      <c r="AZ55" s="188" t="str">
        <f t="shared" si="225"/>
        <v/>
      </c>
      <c r="BA55" s="188" t="str">
        <f t="shared" si="225"/>
        <v/>
      </c>
      <c r="BB55" s="188" t="str">
        <f t="shared" si="225"/>
        <v/>
      </c>
      <c r="BC55" s="188" t="str">
        <f t="shared" si="225"/>
        <v/>
      </c>
      <c r="BD55" s="188" t="str">
        <f t="shared" si="225"/>
        <v/>
      </c>
      <c r="BE55" s="188" t="str">
        <f t="shared" si="225"/>
        <v/>
      </c>
      <c r="BF55" s="188" t="str">
        <f t="shared" si="225"/>
        <v/>
      </c>
      <c r="BG55" s="188" t="str">
        <f t="shared" si="225"/>
        <v/>
      </c>
      <c r="BH55" s="188" t="str">
        <f t="shared" si="225"/>
        <v/>
      </c>
      <c r="BI55" s="188" t="str">
        <f t="shared" si="225"/>
        <v/>
      </c>
      <c r="BJ55" s="188" t="str">
        <f t="shared" si="225"/>
        <v/>
      </c>
      <c r="BK55" s="188" t="str">
        <f t="shared" si="225"/>
        <v/>
      </c>
      <c r="BL55" s="188" t="str">
        <f t="shared" si="225"/>
        <v/>
      </c>
      <c r="BM55" s="188" t="str">
        <f t="shared" si="225"/>
        <v/>
      </c>
      <c r="BN55" s="188" t="str">
        <f t="shared" si="225"/>
        <v/>
      </c>
      <c r="BO55" s="188" t="str">
        <f t="shared" si="225"/>
        <v/>
      </c>
      <c r="BP55" s="188" t="str">
        <f t="shared" si="225"/>
        <v/>
      </c>
      <c r="BQ55" s="188" t="str">
        <f t="shared" si="225"/>
        <v/>
      </c>
      <c r="BR55" s="188" t="str">
        <f t="shared" si="225"/>
        <v/>
      </c>
      <c r="BS55" s="188" t="str">
        <f t="shared" si="225"/>
        <v/>
      </c>
      <c r="BT55" s="188" t="str">
        <f t="shared" si="225"/>
        <v/>
      </c>
      <c r="BU55" s="188" t="str">
        <f t="shared" si="225"/>
        <v/>
      </c>
      <c r="BV55" s="188" t="str">
        <f t="shared" si="225"/>
        <v/>
      </c>
      <c r="BW55" s="188" t="str">
        <f t="shared" si="225"/>
        <v/>
      </c>
      <c r="BX55" s="188" t="str">
        <f t="shared" si="225"/>
        <v/>
      </c>
      <c r="BY55" s="188" t="str">
        <f t="shared" si="225"/>
        <v/>
      </c>
      <c r="BZ55" s="188" t="str">
        <f t="shared" si="225"/>
        <v/>
      </c>
      <c r="CA55" s="188" t="str">
        <f t="shared" si="225"/>
        <v/>
      </c>
      <c r="CB55" s="188" t="str">
        <f t="shared" si="225"/>
        <v/>
      </c>
      <c r="CC55" s="188" t="str">
        <f t="shared" si="225"/>
        <v/>
      </c>
      <c r="CD55" s="188" t="str">
        <f t="shared" si="225"/>
        <v/>
      </c>
      <c r="CE55" s="188" t="str">
        <f t="shared" si="225"/>
        <v/>
      </c>
      <c r="CF55" s="188" t="str">
        <f t="shared" si="225"/>
        <v/>
      </c>
      <c r="CG55" s="188" t="str">
        <f t="shared" si="225"/>
        <v/>
      </c>
      <c r="CH55" s="188" t="str">
        <f t="shared" si="225"/>
        <v/>
      </c>
      <c r="CI55" s="188" t="str">
        <f t="shared" si="225"/>
        <v/>
      </c>
      <c r="CJ55" s="188" t="str">
        <f t="shared" si="225"/>
        <v/>
      </c>
      <c r="CK55" s="188" t="str">
        <f t="shared" si="225"/>
        <v/>
      </c>
      <c r="CL55" s="188" t="str">
        <f t="shared" si="225"/>
        <v/>
      </c>
      <c r="CM55" s="188" t="str">
        <f t="shared" si="225"/>
        <v/>
      </c>
      <c r="CN55" s="188" t="str">
        <f t="shared" si="225"/>
        <v/>
      </c>
      <c r="CO55" s="188" t="str">
        <f t="shared" si="225"/>
        <v/>
      </c>
      <c r="CP55" s="188" t="str">
        <f t="shared" si="225"/>
        <v/>
      </c>
      <c r="CQ55" s="188" t="str">
        <f t="shared" si="225"/>
        <v/>
      </c>
      <c r="CR55" s="188" t="str">
        <f t="shared" si="225"/>
        <v/>
      </c>
      <c r="CS55" s="188" t="str">
        <f t="shared" si="225"/>
        <v/>
      </c>
      <c r="CT55" s="188" t="str">
        <f t="shared" si="225"/>
        <v/>
      </c>
      <c r="CU55" s="188" t="str">
        <f t="shared" si="225"/>
        <v/>
      </c>
      <c r="CV55" s="188" t="str">
        <f t="shared" ref="CV55:ED55" si="226">IF(ISNONTEXT($AH55),CU55+$AH55,"")</f>
        <v/>
      </c>
      <c r="CW55" s="188" t="str">
        <f t="shared" si="226"/>
        <v/>
      </c>
      <c r="CX55" s="188" t="str">
        <f t="shared" si="226"/>
        <v/>
      </c>
      <c r="CY55" s="188" t="str">
        <f t="shared" si="226"/>
        <v/>
      </c>
      <c r="CZ55" s="188" t="str">
        <f t="shared" si="226"/>
        <v/>
      </c>
      <c r="DA55" s="188" t="str">
        <f t="shared" si="226"/>
        <v/>
      </c>
      <c r="DB55" s="188" t="str">
        <f t="shared" si="226"/>
        <v/>
      </c>
      <c r="DC55" s="188" t="str">
        <f t="shared" si="226"/>
        <v/>
      </c>
      <c r="DD55" s="188" t="str">
        <f t="shared" si="226"/>
        <v/>
      </c>
      <c r="DE55" s="188" t="str">
        <f t="shared" si="226"/>
        <v/>
      </c>
      <c r="DF55" s="188" t="str">
        <f t="shared" si="226"/>
        <v/>
      </c>
      <c r="DG55" s="188" t="str">
        <f t="shared" si="226"/>
        <v/>
      </c>
      <c r="DH55" s="188" t="str">
        <f t="shared" si="226"/>
        <v/>
      </c>
      <c r="DI55" s="188" t="str">
        <f t="shared" si="226"/>
        <v/>
      </c>
      <c r="DJ55" s="188" t="str">
        <f t="shared" si="226"/>
        <v/>
      </c>
      <c r="DK55" s="188" t="str">
        <f t="shared" si="226"/>
        <v/>
      </c>
      <c r="DL55" s="188" t="str">
        <f t="shared" si="226"/>
        <v/>
      </c>
      <c r="DM55" s="188" t="str">
        <f t="shared" si="226"/>
        <v/>
      </c>
      <c r="DN55" s="188" t="str">
        <f t="shared" si="226"/>
        <v/>
      </c>
      <c r="DO55" s="188" t="str">
        <f t="shared" si="226"/>
        <v/>
      </c>
      <c r="DP55" s="188" t="str">
        <f t="shared" si="226"/>
        <v/>
      </c>
      <c r="DQ55" s="188" t="str">
        <f t="shared" si="226"/>
        <v/>
      </c>
      <c r="DR55" s="188" t="str">
        <f t="shared" si="226"/>
        <v/>
      </c>
      <c r="DS55" s="188" t="str">
        <f t="shared" si="226"/>
        <v/>
      </c>
      <c r="DT55" s="188" t="str">
        <f t="shared" si="226"/>
        <v/>
      </c>
      <c r="DU55" s="188" t="str">
        <f t="shared" si="226"/>
        <v/>
      </c>
      <c r="DV55" s="188" t="str">
        <f t="shared" si="226"/>
        <v/>
      </c>
      <c r="DW55" s="188" t="str">
        <f t="shared" si="226"/>
        <v/>
      </c>
      <c r="DX55" s="188" t="str">
        <f t="shared" si="226"/>
        <v/>
      </c>
      <c r="DY55" s="188" t="str">
        <f t="shared" si="226"/>
        <v/>
      </c>
      <c r="DZ55" s="188" t="str">
        <f t="shared" si="226"/>
        <v/>
      </c>
      <c r="EA55" s="188" t="str">
        <f t="shared" si="226"/>
        <v/>
      </c>
      <c r="EB55" s="188" t="str">
        <f t="shared" si="226"/>
        <v/>
      </c>
      <c r="EC55" s="188" t="str">
        <f t="shared" si="226"/>
        <v/>
      </c>
      <c r="ED55" s="188" t="str">
        <f t="shared" si="226"/>
        <v/>
      </c>
      <c r="EE55" s="204" t="str">
        <f t="shared" si="25"/>
        <v/>
      </c>
      <c r="EF55" s="205" t="e">
        <f t="shared" si="26"/>
        <v>#N/A</v>
      </c>
      <c r="EG55" s="205" t="e">
        <f t="shared" si="27"/>
        <v>#N/A</v>
      </c>
      <c r="EH55" s="205" t="e">
        <f t="shared" si="28"/>
        <v>#N/A</v>
      </c>
      <c r="EI55" s="205" t="e">
        <f t="shared" si="29"/>
        <v>#N/A</v>
      </c>
      <c r="EJ55" s="205" t="e">
        <f t="shared" si="30"/>
        <v>#N/A</v>
      </c>
      <c r="EK55" s="205" t="e">
        <f t="shared" si="31"/>
        <v>#N/A</v>
      </c>
      <c r="EL55" s="205" t="e">
        <f t="shared" si="32"/>
        <v>#N/A</v>
      </c>
      <c r="EM55" s="205" t="e">
        <f t="shared" si="33"/>
        <v>#N/A</v>
      </c>
      <c r="EN55" s="205" t="e">
        <f t="shared" si="34"/>
        <v>#N/A</v>
      </c>
      <c r="EO55" s="205" t="e">
        <f t="shared" si="35"/>
        <v>#N/A</v>
      </c>
      <c r="EP55" s="205" t="e">
        <f t="shared" si="36"/>
        <v>#N/A</v>
      </c>
      <c r="EQ55" s="205" t="e">
        <f t="shared" si="37"/>
        <v>#N/A</v>
      </c>
      <c r="ER55" s="205" t="e">
        <f t="shared" si="38"/>
        <v>#N/A</v>
      </c>
      <c r="ES55" s="205" t="e">
        <f t="shared" si="39"/>
        <v>#N/A</v>
      </c>
      <c r="ET55" s="205" t="e">
        <f t="shared" si="40"/>
        <v>#N/A</v>
      </c>
      <c r="EU55" s="205" t="e">
        <f t="shared" si="41"/>
        <v>#N/A</v>
      </c>
      <c r="EV55" s="205" t="e">
        <f t="shared" si="42"/>
        <v>#N/A</v>
      </c>
      <c r="EW55" s="205" t="e">
        <f t="shared" si="43"/>
        <v>#N/A</v>
      </c>
      <c r="EX55" s="205" t="e">
        <f t="shared" si="44"/>
        <v>#N/A</v>
      </c>
      <c r="EY55" s="205" t="e">
        <f t="shared" si="45"/>
        <v>#N/A</v>
      </c>
      <c r="EZ55" s="205" t="e">
        <f t="shared" si="46"/>
        <v>#N/A</v>
      </c>
      <c r="FA55" s="205" t="e">
        <f t="shared" si="47"/>
        <v>#N/A</v>
      </c>
      <c r="FB55" s="205" t="e">
        <f t="shared" si="48"/>
        <v>#N/A</v>
      </c>
      <c r="FC55" s="205" t="e">
        <f t="shared" si="49"/>
        <v>#N/A</v>
      </c>
      <c r="FD55" s="205" t="e">
        <f t="shared" si="50"/>
        <v>#N/A</v>
      </c>
      <c r="FE55" s="205" t="e">
        <f t="shared" si="51"/>
        <v>#N/A</v>
      </c>
      <c r="FF55" s="205" t="e">
        <f t="shared" si="52"/>
        <v>#N/A</v>
      </c>
      <c r="FG55" s="205" t="e">
        <f t="shared" si="53"/>
        <v>#N/A</v>
      </c>
      <c r="FH55" s="205" t="e">
        <f t="shared" si="54"/>
        <v>#N/A</v>
      </c>
      <c r="FI55" s="205" t="e">
        <f t="shared" si="55"/>
        <v>#N/A</v>
      </c>
      <c r="FJ55" s="205" t="e">
        <f t="shared" si="56"/>
        <v>#N/A</v>
      </c>
      <c r="FK55" s="205" t="e">
        <f t="shared" si="57"/>
        <v>#N/A</v>
      </c>
      <c r="FL55" s="205" t="e">
        <f t="shared" si="58"/>
        <v>#N/A</v>
      </c>
      <c r="FM55" s="205" t="e">
        <f t="shared" si="59"/>
        <v>#N/A</v>
      </c>
      <c r="FN55" s="205" t="e">
        <f t="shared" si="60"/>
        <v>#N/A</v>
      </c>
      <c r="FO55" s="205" t="e">
        <f t="shared" si="61"/>
        <v>#N/A</v>
      </c>
      <c r="FP55" s="205" t="e">
        <f t="shared" si="62"/>
        <v>#N/A</v>
      </c>
      <c r="FQ55" s="205" t="e">
        <f t="shared" si="63"/>
        <v>#N/A</v>
      </c>
      <c r="FR55" s="205" t="e">
        <f t="shared" si="64"/>
        <v>#N/A</v>
      </c>
      <c r="FS55" s="205" t="e">
        <f t="shared" si="65"/>
        <v>#N/A</v>
      </c>
      <c r="FT55" s="205" t="e">
        <f t="shared" si="66"/>
        <v>#N/A</v>
      </c>
      <c r="FU55" s="205" t="e">
        <f t="shared" si="67"/>
        <v>#N/A</v>
      </c>
      <c r="FV55" s="205" t="e">
        <f t="shared" si="68"/>
        <v>#N/A</v>
      </c>
      <c r="FW55" s="205" t="e">
        <f t="shared" si="69"/>
        <v>#N/A</v>
      </c>
      <c r="FX55" s="205" t="e">
        <f t="shared" si="70"/>
        <v>#N/A</v>
      </c>
      <c r="FY55" s="205" t="e">
        <f t="shared" si="71"/>
        <v>#N/A</v>
      </c>
      <c r="FZ55" s="205" t="e">
        <f t="shared" si="72"/>
        <v>#N/A</v>
      </c>
      <c r="GA55" s="205" t="e">
        <f t="shared" si="73"/>
        <v>#N/A</v>
      </c>
      <c r="GB55" s="205" t="e">
        <f t="shared" si="74"/>
        <v>#N/A</v>
      </c>
      <c r="GC55" s="205" t="e">
        <f t="shared" si="75"/>
        <v>#N/A</v>
      </c>
      <c r="GD55" s="205" t="e">
        <f t="shared" si="76"/>
        <v>#N/A</v>
      </c>
      <c r="GE55" s="205" t="e">
        <f t="shared" si="77"/>
        <v>#N/A</v>
      </c>
      <c r="GF55" s="205" t="e">
        <f t="shared" si="78"/>
        <v>#N/A</v>
      </c>
      <c r="GG55" s="205" t="e">
        <f t="shared" si="79"/>
        <v>#N/A</v>
      </c>
      <c r="GH55" s="205" t="e">
        <f t="shared" si="80"/>
        <v>#N/A</v>
      </c>
      <c r="GI55" s="205" t="e">
        <f t="shared" si="81"/>
        <v>#N/A</v>
      </c>
      <c r="GJ55" s="205" t="e">
        <f t="shared" si="82"/>
        <v>#N/A</v>
      </c>
      <c r="GK55" s="205" t="e">
        <f t="shared" si="83"/>
        <v>#N/A</v>
      </c>
      <c r="GL55" s="205" t="e">
        <f t="shared" si="84"/>
        <v>#N/A</v>
      </c>
      <c r="GM55" s="205" t="e">
        <f t="shared" si="85"/>
        <v>#N/A</v>
      </c>
      <c r="GN55" s="205" t="e">
        <f t="shared" si="86"/>
        <v>#N/A</v>
      </c>
      <c r="GO55" s="205" t="e">
        <f t="shared" si="87"/>
        <v>#N/A</v>
      </c>
      <c r="GP55" s="205" t="e">
        <f t="shared" si="88"/>
        <v>#N/A</v>
      </c>
      <c r="GQ55" s="205" t="e">
        <f t="shared" si="89"/>
        <v>#N/A</v>
      </c>
      <c r="GR55" s="205" t="e">
        <f t="shared" si="90"/>
        <v>#N/A</v>
      </c>
      <c r="GS55" s="205" t="e">
        <f t="shared" si="91"/>
        <v>#N/A</v>
      </c>
      <c r="GT55" s="205" t="e">
        <f t="shared" si="92"/>
        <v>#N/A</v>
      </c>
      <c r="GU55" s="205" t="e">
        <f t="shared" si="93"/>
        <v>#N/A</v>
      </c>
      <c r="GV55" s="205" t="e">
        <f t="shared" si="94"/>
        <v>#N/A</v>
      </c>
      <c r="GW55" s="205" t="e">
        <f t="shared" si="95"/>
        <v>#N/A</v>
      </c>
      <c r="GX55" s="205" t="e">
        <f t="shared" si="96"/>
        <v>#N/A</v>
      </c>
      <c r="GY55" s="205" t="e">
        <f t="shared" si="97"/>
        <v>#N/A</v>
      </c>
      <c r="GZ55" s="205" t="e">
        <f t="shared" si="98"/>
        <v>#N/A</v>
      </c>
      <c r="HA55" s="205" t="e">
        <f t="shared" si="99"/>
        <v>#N/A</v>
      </c>
      <c r="HB55" s="205" t="e">
        <f t="shared" si="100"/>
        <v>#N/A</v>
      </c>
      <c r="HC55" s="205" t="e">
        <f t="shared" si="101"/>
        <v>#N/A</v>
      </c>
      <c r="HD55" s="205" t="e">
        <f t="shared" si="102"/>
        <v>#N/A</v>
      </c>
      <c r="HE55" s="205" t="e">
        <f t="shared" si="103"/>
        <v>#N/A</v>
      </c>
      <c r="HF55" s="205" t="e">
        <f t="shared" si="104"/>
        <v>#N/A</v>
      </c>
      <c r="HG55" s="205" t="e">
        <f t="shared" si="105"/>
        <v>#N/A</v>
      </c>
      <c r="HH55" s="205" t="e">
        <f t="shared" si="106"/>
        <v>#N/A</v>
      </c>
      <c r="HI55" s="205" t="e">
        <f t="shared" si="107"/>
        <v>#N/A</v>
      </c>
      <c r="HJ55" s="205" t="e">
        <f t="shared" si="108"/>
        <v>#N/A</v>
      </c>
      <c r="HK55" s="205" t="e">
        <f t="shared" si="109"/>
        <v>#N/A</v>
      </c>
      <c r="HL55" s="205" t="e">
        <f t="shared" si="110"/>
        <v>#N/A</v>
      </c>
      <c r="HM55" s="205" t="e">
        <f t="shared" si="111"/>
        <v>#N/A</v>
      </c>
      <c r="HN55" s="205" t="e">
        <f t="shared" si="112"/>
        <v>#N/A</v>
      </c>
      <c r="HO55" s="205" t="e">
        <f t="shared" si="113"/>
        <v>#N/A</v>
      </c>
      <c r="HP55" s="205" t="e">
        <f t="shared" si="114"/>
        <v>#N/A</v>
      </c>
      <c r="HQ55" s="205" t="e">
        <f t="shared" si="115"/>
        <v>#N/A</v>
      </c>
      <c r="HR55" s="205" t="e">
        <f t="shared" si="116"/>
        <v>#N/A</v>
      </c>
      <c r="HS55" s="205" t="e">
        <f t="shared" si="117"/>
        <v>#N/A</v>
      </c>
      <c r="HT55" s="205" t="e">
        <f t="shared" si="118"/>
        <v>#N/A</v>
      </c>
      <c r="HU55" s="205" t="e">
        <f t="shared" si="119"/>
        <v>#N/A</v>
      </c>
      <c r="HV55" s="205" t="e">
        <f t="shared" si="120"/>
        <v>#N/A</v>
      </c>
      <c r="HW55" s="205" t="e">
        <f t="shared" si="121"/>
        <v>#N/A</v>
      </c>
      <c r="HX55" s="205" t="e">
        <f t="shared" si="122"/>
        <v>#N/A</v>
      </c>
      <c r="HY55" s="205" t="e">
        <f t="shared" si="123"/>
        <v>#N/A</v>
      </c>
      <c r="HZ55" s="205" t="e">
        <f t="shared" si="124"/>
        <v>#N/A</v>
      </c>
      <c r="IA55" s="205" t="e">
        <f t="shared" si="125"/>
        <v>#N/A</v>
      </c>
      <c r="IB55" s="205" t="e">
        <f t="shared" si="126"/>
        <v>#N/A</v>
      </c>
    </row>
    <row r="56" spans="1:236" hidden="1" x14ac:dyDescent="0.25">
      <c r="A56" s="22">
        <v>53</v>
      </c>
      <c r="B56" s="109" t="str">
        <f t="shared" si="10"/>
        <v/>
      </c>
      <c r="C56" s="123"/>
      <c r="D56" s="109" t="str">
        <f t="shared" si="11"/>
        <v/>
      </c>
      <c r="E56" s="118" t="str">
        <f t="shared" si="12"/>
        <v/>
      </c>
      <c r="F56" s="23" t="str">
        <f t="shared" si="13"/>
        <v/>
      </c>
      <c r="G56" s="24" t="str">
        <f t="shared" si="14"/>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15"/>
        <v/>
      </c>
      <c r="K56" s="26"/>
      <c r="L56" s="24" t="str">
        <f>IF(OR(F56="",K56=""),"",MATCH(K56,Confidence!$A$3:$A$12,0))</f>
        <v/>
      </c>
      <c r="M56" s="27" t="str">
        <f t="shared" si="16"/>
        <v/>
      </c>
      <c r="N56" s="27" t="str">
        <f t="shared" si="17"/>
        <v/>
      </c>
      <c r="O56" s="24"/>
      <c r="P56" s="110" t="str">
        <f t="shared" si="18"/>
        <v/>
      </c>
      <c r="Q56" s="110" t="str">
        <f t="shared" si="19"/>
        <v/>
      </c>
      <c r="R56" s="39" t="str">
        <f t="shared" si="20"/>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21"/>
        <v/>
      </c>
      <c r="AI56" s="204" t="str">
        <f t="shared" si="22"/>
        <v/>
      </c>
      <c r="AJ56" s="188" t="str">
        <f t="shared" ref="AJ56:CU56" si="227">IF(ISNONTEXT($AH56),AI56+$AH56,"")</f>
        <v/>
      </c>
      <c r="AK56" s="188" t="str">
        <f t="shared" si="227"/>
        <v/>
      </c>
      <c r="AL56" s="188" t="str">
        <f t="shared" si="227"/>
        <v/>
      </c>
      <c r="AM56" s="188" t="str">
        <f t="shared" si="227"/>
        <v/>
      </c>
      <c r="AN56" s="188" t="str">
        <f t="shared" si="227"/>
        <v/>
      </c>
      <c r="AO56" s="188" t="str">
        <f t="shared" si="227"/>
        <v/>
      </c>
      <c r="AP56" s="188" t="str">
        <f t="shared" si="227"/>
        <v/>
      </c>
      <c r="AQ56" s="188" t="str">
        <f t="shared" si="227"/>
        <v/>
      </c>
      <c r="AR56" s="188" t="str">
        <f t="shared" si="227"/>
        <v/>
      </c>
      <c r="AS56" s="188" t="str">
        <f t="shared" si="227"/>
        <v/>
      </c>
      <c r="AT56" s="188" t="str">
        <f t="shared" si="227"/>
        <v/>
      </c>
      <c r="AU56" s="188" t="str">
        <f t="shared" si="227"/>
        <v/>
      </c>
      <c r="AV56" s="188" t="str">
        <f t="shared" si="227"/>
        <v/>
      </c>
      <c r="AW56" s="188" t="str">
        <f t="shared" si="227"/>
        <v/>
      </c>
      <c r="AX56" s="188" t="str">
        <f t="shared" si="227"/>
        <v/>
      </c>
      <c r="AY56" s="188" t="str">
        <f t="shared" si="227"/>
        <v/>
      </c>
      <c r="AZ56" s="188" t="str">
        <f t="shared" si="227"/>
        <v/>
      </c>
      <c r="BA56" s="188" t="str">
        <f t="shared" si="227"/>
        <v/>
      </c>
      <c r="BB56" s="188" t="str">
        <f t="shared" si="227"/>
        <v/>
      </c>
      <c r="BC56" s="188" t="str">
        <f t="shared" si="227"/>
        <v/>
      </c>
      <c r="BD56" s="188" t="str">
        <f t="shared" si="227"/>
        <v/>
      </c>
      <c r="BE56" s="188" t="str">
        <f t="shared" si="227"/>
        <v/>
      </c>
      <c r="BF56" s="188" t="str">
        <f t="shared" si="227"/>
        <v/>
      </c>
      <c r="BG56" s="188" t="str">
        <f t="shared" si="227"/>
        <v/>
      </c>
      <c r="BH56" s="188" t="str">
        <f t="shared" si="227"/>
        <v/>
      </c>
      <c r="BI56" s="188" t="str">
        <f t="shared" si="227"/>
        <v/>
      </c>
      <c r="BJ56" s="188" t="str">
        <f t="shared" si="227"/>
        <v/>
      </c>
      <c r="BK56" s="188" t="str">
        <f t="shared" si="227"/>
        <v/>
      </c>
      <c r="BL56" s="188" t="str">
        <f t="shared" si="227"/>
        <v/>
      </c>
      <c r="BM56" s="188" t="str">
        <f t="shared" si="227"/>
        <v/>
      </c>
      <c r="BN56" s="188" t="str">
        <f t="shared" si="227"/>
        <v/>
      </c>
      <c r="BO56" s="188" t="str">
        <f t="shared" si="227"/>
        <v/>
      </c>
      <c r="BP56" s="188" t="str">
        <f t="shared" si="227"/>
        <v/>
      </c>
      <c r="BQ56" s="188" t="str">
        <f t="shared" si="227"/>
        <v/>
      </c>
      <c r="BR56" s="188" t="str">
        <f t="shared" si="227"/>
        <v/>
      </c>
      <c r="BS56" s="188" t="str">
        <f t="shared" si="227"/>
        <v/>
      </c>
      <c r="BT56" s="188" t="str">
        <f t="shared" si="227"/>
        <v/>
      </c>
      <c r="BU56" s="188" t="str">
        <f t="shared" si="227"/>
        <v/>
      </c>
      <c r="BV56" s="188" t="str">
        <f t="shared" si="227"/>
        <v/>
      </c>
      <c r="BW56" s="188" t="str">
        <f t="shared" si="227"/>
        <v/>
      </c>
      <c r="BX56" s="188" t="str">
        <f t="shared" si="227"/>
        <v/>
      </c>
      <c r="BY56" s="188" t="str">
        <f t="shared" si="227"/>
        <v/>
      </c>
      <c r="BZ56" s="188" t="str">
        <f t="shared" si="227"/>
        <v/>
      </c>
      <c r="CA56" s="188" t="str">
        <f t="shared" si="227"/>
        <v/>
      </c>
      <c r="CB56" s="188" t="str">
        <f t="shared" si="227"/>
        <v/>
      </c>
      <c r="CC56" s="188" t="str">
        <f t="shared" si="227"/>
        <v/>
      </c>
      <c r="CD56" s="188" t="str">
        <f t="shared" si="227"/>
        <v/>
      </c>
      <c r="CE56" s="188" t="str">
        <f t="shared" si="227"/>
        <v/>
      </c>
      <c r="CF56" s="188" t="str">
        <f t="shared" si="227"/>
        <v/>
      </c>
      <c r="CG56" s="188" t="str">
        <f t="shared" si="227"/>
        <v/>
      </c>
      <c r="CH56" s="188" t="str">
        <f t="shared" si="227"/>
        <v/>
      </c>
      <c r="CI56" s="188" t="str">
        <f t="shared" si="227"/>
        <v/>
      </c>
      <c r="CJ56" s="188" t="str">
        <f t="shared" si="227"/>
        <v/>
      </c>
      <c r="CK56" s="188" t="str">
        <f t="shared" si="227"/>
        <v/>
      </c>
      <c r="CL56" s="188" t="str">
        <f t="shared" si="227"/>
        <v/>
      </c>
      <c r="CM56" s="188" t="str">
        <f t="shared" si="227"/>
        <v/>
      </c>
      <c r="CN56" s="188" t="str">
        <f t="shared" si="227"/>
        <v/>
      </c>
      <c r="CO56" s="188" t="str">
        <f t="shared" si="227"/>
        <v/>
      </c>
      <c r="CP56" s="188" t="str">
        <f t="shared" si="227"/>
        <v/>
      </c>
      <c r="CQ56" s="188" t="str">
        <f t="shared" si="227"/>
        <v/>
      </c>
      <c r="CR56" s="188" t="str">
        <f t="shared" si="227"/>
        <v/>
      </c>
      <c r="CS56" s="188" t="str">
        <f t="shared" si="227"/>
        <v/>
      </c>
      <c r="CT56" s="188" t="str">
        <f t="shared" si="227"/>
        <v/>
      </c>
      <c r="CU56" s="188" t="str">
        <f t="shared" si="227"/>
        <v/>
      </c>
      <c r="CV56" s="188" t="str">
        <f t="shared" ref="CV56:ED56" si="228">IF(ISNONTEXT($AH56),CU56+$AH56,"")</f>
        <v/>
      </c>
      <c r="CW56" s="188" t="str">
        <f t="shared" si="228"/>
        <v/>
      </c>
      <c r="CX56" s="188" t="str">
        <f t="shared" si="228"/>
        <v/>
      </c>
      <c r="CY56" s="188" t="str">
        <f t="shared" si="228"/>
        <v/>
      </c>
      <c r="CZ56" s="188" t="str">
        <f t="shared" si="228"/>
        <v/>
      </c>
      <c r="DA56" s="188" t="str">
        <f t="shared" si="228"/>
        <v/>
      </c>
      <c r="DB56" s="188" t="str">
        <f t="shared" si="228"/>
        <v/>
      </c>
      <c r="DC56" s="188" t="str">
        <f t="shared" si="228"/>
        <v/>
      </c>
      <c r="DD56" s="188" t="str">
        <f t="shared" si="228"/>
        <v/>
      </c>
      <c r="DE56" s="188" t="str">
        <f t="shared" si="228"/>
        <v/>
      </c>
      <c r="DF56" s="188" t="str">
        <f t="shared" si="228"/>
        <v/>
      </c>
      <c r="DG56" s="188" t="str">
        <f t="shared" si="228"/>
        <v/>
      </c>
      <c r="DH56" s="188" t="str">
        <f t="shared" si="228"/>
        <v/>
      </c>
      <c r="DI56" s="188" t="str">
        <f t="shared" si="228"/>
        <v/>
      </c>
      <c r="DJ56" s="188" t="str">
        <f t="shared" si="228"/>
        <v/>
      </c>
      <c r="DK56" s="188" t="str">
        <f t="shared" si="228"/>
        <v/>
      </c>
      <c r="DL56" s="188" t="str">
        <f t="shared" si="228"/>
        <v/>
      </c>
      <c r="DM56" s="188" t="str">
        <f t="shared" si="228"/>
        <v/>
      </c>
      <c r="DN56" s="188" t="str">
        <f t="shared" si="228"/>
        <v/>
      </c>
      <c r="DO56" s="188" t="str">
        <f t="shared" si="228"/>
        <v/>
      </c>
      <c r="DP56" s="188" t="str">
        <f t="shared" si="228"/>
        <v/>
      </c>
      <c r="DQ56" s="188" t="str">
        <f t="shared" si="228"/>
        <v/>
      </c>
      <c r="DR56" s="188" t="str">
        <f t="shared" si="228"/>
        <v/>
      </c>
      <c r="DS56" s="188" t="str">
        <f t="shared" si="228"/>
        <v/>
      </c>
      <c r="DT56" s="188" t="str">
        <f t="shared" si="228"/>
        <v/>
      </c>
      <c r="DU56" s="188" t="str">
        <f t="shared" si="228"/>
        <v/>
      </c>
      <c r="DV56" s="188" t="str">
        <f t="shared" si="228"/>
        <v/>
      </c>
      <c r="DW56" s="188" t="str">
        <f t="shared" si="228"/>
        <v/>
      </c>
      <c r="DX56" s="188" t="str">
        <f t="shared" si="228"/>
        <v/>
      </c>
      <c r="DY56" s="188" t="str">
        <f t="shared" si="228"/>
        <v/>
      </c>
      <c r="DZ56" s="188" t="str">
        <f t="shared" si="228"/>
        <v/>
      </c>
      <c r="EA56" s="188" t="str">
        <f t="shared" si="228"/>
        <v/>
      </c>
      <c r="EB56" s="188" t="str">
        <f t="shared" si="228"/>
        <v/>
      </c>
      <c r="EC56" s="188" t="str">
        <f t="shared" si="228"/>
        <v/>
      </c>
      <c r="ED56" s="188" t="str">
        <f t="shared" si="228"/>
        <v/>
      </c>
      <c r="EE56" s="204" t="str">
        <f t="shared" si="25"/>
        <v/>
      </c>
      <c r="EF56" s="205" t="e">
        <f t="shared" si="26"/>
        <v>#N/A</v>
      </c>
      <c r="EG56" s="205" t="e">
        <f t="shared" si="27"/>
        <v>#N/A</v>
      </c>
      <c r="EH56" s="205" t="e">
        <f t="shared" si="28"/>
        <v>#N/A</v>
      </c>
      <c r="EI56" s="205" t="e">
        <f t="shared" si="29"/>
        <v>#N/A</v>
      </c>
      <c r="EJ56" s="205" t="e">
        <f t="shared" si="30"/>
        <v>#N/A</v>
      </c>
      <c r="EK56" s="205" t="e">
        <f t="shared" si="31"/>
        <v>#N/A</v>
      </c>
      <c r="EL56" s="205" t="e">
        <f t="shared" si="32"/>
        <v>#N/A</v>
      </c>
      <c r="EM56" s="205" t="e">
        <f t="shared" si="33"/>
        <v>#N/A</v>
      </c>
      <c r="EN56" s="205" t="e">
        <f t="shared" si="34"/>
        <v>#N/A</v>
      </c>
      <c r="EO56" s="205" t="e">
        <f t="shared" si="35"/>
        <v>#N/A</v>
      </c>
      <c r="EP56" s="205" t="e">
        <f t="shared" si="36"/>
        <v>#N/A</v>
      </c>
      <c r="EQ56" s="205" t="e">
        <f t="shared" si="37"/>
        <v>#N/A</v>
      </c>
      <c r="ER56" s="205" t="e">
        <f t="shared" si="38"/>
        <v>#N/A</v>
      </c>
      <c r="ES56" s="205" t="e">
        <f t="shared" si="39"/>
        <v>#N/A</v>
      </c>
      <c r="ET56" s="205" t="e">
        <f t="shared" si="40"/>
        <v>#N/A</v>
      </c>
      <c r="EU56" s="205" t="e">
        <f t="shared" si="41"/>
        <v>#N/A</v>
      </c>
      <c r="EV56" s="205" t="e">
        <f t="shared" si="42"/>
        <v>#N/A</v>
      </c>
      <c r="EW56" s="205" t="e">
        <f t="shared" si="43"/>
        <v>#N/A</v>
      </c>
      <c r="EX56" s="205" t="e">
        <f t="shared" si="44"/>
        <v>#N/A</v>
      </c>
      <c r="EY56" s="205" t="e">
        <f t="shared" si="45"/>
        <v>#N/A</v>
      </c>
      <c r="EZ56" s="205" t="e">
        <f t="shared" si="46"/>
        <v>#N/A</v>
      </c>
      <c r="FA56" s="205" t="e">
        <f t="shared" si="47"/>
        <v>#N/A</v>
      </c>
      <c r="FB56" s="205" t="e">
        <f t="shared" si="48"/>
        <v>#N/A</v>
      </c>
      <c r="FC56" s="205" t="e">
        <f t="shared" si="49"/>
        <v>#N/A</v>
      </c>
      <c r="FD56" s="205" t="e">
        <f t="shared" si="50"/>
        <v>#N/A</v>
      </c>
      <c r="FE56" s="205" t="e">
        <f t="shared" si="51"/>
        <v>#N/A</v>
      </c>
      <c r="FF56" s="205" t="e">
        <f t="shared" si="52"/>
        <v>#N/A</v>
      </c>
      <c r="FG56" s="205" t="e">
        <f t="shared" si="53"/>
        <v>#N/A</v>
      </c>
      <c r="FH56" s="205" t="e">
        <f t="shared" si="54"/>
        <v>#N/A</v>
      </c>
      <c r="FI56" s="205" t="e">
        <f t="shared" si="55"/>
        <v>#N/A</v>
      </c>
      <c r="FJ56" s="205" t="e">
        <f t="shared" si="56"/>
        <v>#N/A</v>
      </c>
      <c r="FK56" s="205" t="e">
        <f t="shared" si="57"/>
        <v>#N/A</v>
      </c>
      <c r="FL56" s="205" t="e">
        <f t="shared" si="58"/>
        <v>#N/A</v>
      </c>
      <c r="FM56" s="205" t="e">
        <f t="shared" si="59"/>
        <v>#N/A</v>
      </c>
      <c r="FN56" s="205" t="e">
        <f t="shared" si="60"/>
        <v>#N/A</v>
      </c>
      <c r="FO56" s="205" t="e">
        <f t="shared" si="61"/>
        <v>#N/A</v>
      </c>
      <c r="FP56" s="205" t="e">
        <f t="shared" si="62"/>
        <v>#N/A</v>
      </c>
      <c r="FQ56" s="205" t="e">
        <f t="shared" si="63"/>
        <v>#N/A</v>
      </c>
      <c r="FR56" s="205" t="e">
        <f t="shared" si="64"/>
        <v>#N/A</v>
      </c>
      <c r="FS56" s="205" t="e">
        <f t="shared" si="65"/>
        <v>#N/A</v>
      </c>
      <c r="FT56" s="205" t="e">
        <f t="shared" si="66"/>
        <v>#N/A</v>
      </c>
      <c r="FU56" s="205" t="e">
        <f t="shared" si="67"/>
        <v>#N/A</v>
      </c>
      <c r="FV56" s="205" t="e">
        <f t="shared" si="68"/>
        <v>#N/A</v>
      </c>
      <c r="FW56" s="205" t="e">
        <f t="shared" si="69"/>
        <v>#N/A</v>
      </c>
      <c r="FX56" s="205" t="e">
        <f t="shared" si="70"/>
        <v>#N/A</v>
      </c>
      <c r="FY56" s="205" t="e">
        <f t="shared" si="71"/>
        <v>#N/A</v>
      </c>
      <c r="FZ56" s="205" t="e">
        <f t="shared" si="72"/>
        <v>#N/A</v>
      </c>
      <c r="GA56" s="205" t="e">
        <f t="shared" si="73"/>
        <v>#N/A</v>
      </c>
      <c r="GB56" s="205" t="e">
        <f t="shared" si="74"/>
        <v>#N/A</v>
      </c>
      <c r="GC56" s="205" t="e">
        <f t="shared" si="75"/>
        <v>#N/A</v>
      </c>
      <c r="GD56" s="205" t="e">
        <f t="shared" si="76"/>
        <v>#N/A</v>
      </c>
      <c r="GE56" s="205" t="e">
        <f t="shared" si="77"/>
        <v>#N/A</v>
      </c>
      <c r="GF56" s="205" t="e">
        <f t="shared" si="78"/>
        <v>#N/A</v>
      </c>
      <c r="GG56" s="205" t="e">
        <f t="shared" si="79"/>
        <v>#N/A</v>
      </c>
      <c r="GH56" s="205" t="e">
        <f t="shared" si="80"/>
        <v>#N/A</v>
      </c>
      <c r="GI56" s="205" t="e">
        <f t="shared" si="81"/>
        <v>#N/A</v>
      </c>
      <c r="GJ56" s="205" t="e">
        <f t="shared" si="82"/>
        <v>#N/A</v>
      </c>
      <c r="GK56" s="205" t="e">
        <f t="shared" si="83"/>
        <v>#N/A</v>
      </c>
      <c r="GL56" s="205" t="e">
        <f t="shared" si="84"/>
        <v>#N/A</v>
      </c>
      <c r="GM56" s="205" t="e">
        <f t="shared" si="85"/>
        <v>#N/A</v>
      </c>
      <c r="GN56" s="205" t="e">
        <f t="shared" si="86"/>
        <v>#N/A</v>
      </c>
      <c r="GO56" s="205" t="e">
        <f t="shared" si="87"/>
        <v>#N/A</v>
      </c>
      <c r="GP56" s="205" t="e">
        <f t="shared" si="88"/>
        <v>#N/A</v>
      </c>
      <c r="GQ56" s="205" t="e">
        <f t="shared" si="89"/>
        <v>#N/A</v>
      </c>
      <c r="GR56" s="205" t="e">
        <f t="shared" si="90"/>
        <v>#N/A</v>
      </c>
      <c r="GS56" s="205" t="e">
        <f t="shared" si="91"/>
        <v>#N/A</v>
      </c>
      <c r="GT56" s="205" t="e">
        <f t="shared" si="92"/>
        <v>#N/A</v>
      </c>
      <c r="GU56" s="205" t="e">
        <f t="shared" si="93"/>
        <v>#N/A</v>
      </c>
      <c r="GV56" s="205" t="e">
        <f t="shared" si="94"/>
        <v>#N/A</v>
      </c>
      <c r="GW56" s="205" t="e">
        <f t="shared" si="95"/>
        <v>#N/A</v>
      </c>
      <c r="GX56" s="205" t="e">
        <f t="shared" si="96"/>
        <v>#N/A</v>
      </c>
      <c r="GY56" s="205" t="e">
        <f t="shared" si="97"/>
        <v>#N/A</v>
      </c>
      <c r="GZ56" s="205" t="e">
        <f t="shared" si="98"/>
        <v>#N/A</v>
      </c>
      <c r="HA56" s="205" t="e">
        <f t="shared" si="99"/>
        <v>#N/A</v>
      </c>
      <c r="HB56" s="205" t="e">
        <f t="shared" si="100"/>
        <v>#N/A</v>
      </c>
      <c r="HC56" s="205" t="e">
        <f t="shared" si="101"/>
        <v>#N/A</v>
      </c>
      <c r="HD56" s="205" t="e">
        <f t="shared" si="102"/>
        <v>#N/A</v>
      </c>
      <c r="HE56" s="205" t="e">
        <f t="shared" si="103"/>
        <v>#N/A</v>
      </c>
      <c r="HF56" s="205" t="e">
        <f t="shared" si="104"/>
        <v>#N/A</v>
      </c>
      <c r="HG56" s="205" t="e">
        <f t="shared" si="105"/>
        <v>#N/A</v>
      </c>
      <c r="HH56" s="205" t="e">
        <f t="shared" si="106"/>
        <v>#N/A</v>
      </c>
      <c r="HI56" s="205" t="e">
        <f t="shared" si="107"/>
        <v>#N/A</v>
      </c>
      <c r="HJ56" s="205" t="e">
        <f t="shared" si="108"/>
        <v>#N/A</v>
      </c>
      <c r="HK56" s="205" t="e">
        <f t="shared" si="109"/>
        <v>#N/A</v>
      </c>
      <c r="HL56" s="205" t="e">
        <f t="shared" si="110"/>
        <v>#N/A</v>
      </c>
      <c r="HM56" s="205" t="e">
        <f t="shared" si="111"/>
        <v>#N/A</v>
      </c>
      <c r="HN56" s="205" t="e">
        <f t="shared" si="112"/>
        <v>#N/A</v>
      </c>
      <c r="HO56" s="205" t="e">
        <f t="shared" si="113"/>
        <v>#N/A</v>
      </c>
      <c r="HP56" s="205" t="e">
        <f t="shared" si="114"/>
        <v>#N/A</v>
      </c>
      <c r="HQ56" s="205" t="e">
        <f t="shared" si="115"/>
        <v>#N/A</v>
      </c>
      <c r="HR56" s="205" t="e">
        <f t="shared" si="116"/>
        <v>#N/A</v>
      </c>
      <c r="HS56" s="205" t="e">
        <f t="shared" si="117"/>
        <v>#N/A</v>
      </c>
      <c r="HT56" s="205" t="e">
        <f t="shared" si="118"/>
        <v>#N/A</v>
      </c>
      <c r="HU56" s="205" t="e">
        <f t="shared" si="119"/>
        <v>#N/A</v>
      </c>
      <c r="HV56" s="205" t="e">
        <f t="shared" si="120"/>
        <v>#N/A</v>
      </c>
      <c r="HW56" s="205" t="e">
        <f t="shared" si="121"/>
        <v>#N/A</v>
      </c>
      <c r="HX56" s="205" t="e">
        <f t="shared" si="122"/>
        <v>#N/A</v>
      </c>
      <c r="HY56" s="205" t="e">
        <f t="shared" si="123"/>
        <v>#N/A</v>
      </c>
      <c r="HZ56" s="205" t="e">
        <f t="shared" si="124"/>
        <v>#N/A</v>
      </c>
      <c r="IA56" s="205" t="e">
        <f t="shared" si="125"/>
        <v>#N/A</v>
      </c>
      <c r="IB56" s="205" t="e">
        <f t="shared" si="126"/>
        <v>#N/A</v>
      </c>
    </row>
    <row r="57" spans="1:236" hidden="1" x14ac:dyDescent="0.25">
      <c r="A57" s="22">
        <v>54</v>
      </c>
      <c r="B57" s="109" t="str">
        <f t="shared" si="10"/>
        <v/>
      </c>
      <c r="C57" s="123"/>
      <c r="D57" s="109" t="str">
        <f t="shared" si="11"/>
        <v/>
      </c>
      <c r="E57" s="118" t="str">
        <f t="shared" si="12"/>
        <v/>
      </c>
      <c r="F57" s="23" t="str">
        <f t="shared" si="13"/>
        <v/>
      </c>
      <c r="G57" s="24" t="str">
        <f t="shared" si="14"/>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15"/>
        <v/>
      </c>
      <c r="K57" s="26"/>
      <c r="L57" s="24" t="str">
        <f>IF(OR(F57="",K57=""),"",MATCH(K57,Confidence!$A$3:$A$12,0))</f>
        <v/>
      </c>
      <c r="M57" s="27" t="str">
        <f t="shared" si="16"/>
        <v/>
      </c>
      <c r="N57" s="27" t="str">
        <f t="shared" si="17"/>
        <v/>
      </c>
      <c r="O57" s="24"/>
      <c r="P57" s="110" t="str">
        <f t="shared" si="18"/>
        <v/>
      </c>
      <c r="Q57" s="110" t="str">
        <f t="shared" si="19"/>
        <v/>
      </c>
      <c r="R57" s="39" t="str">
        <f t="shared" si="20"/>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21"/>
        <v/>
      </c>
      <c r="AI57" s="204" t="str">
        <f t="shared" si="22"/>
        <v/>
      </c>
      <c r="AJ57" s="188" t="str">
        <f t="shared" ref="AJ57:CU57" si="229">IF(ISNONTEXT($AH57),AI57+$AH57,"")</f>
        <v/>
      </c>
      <c r="AK57" s="188" t="str">
        <f t="shared" si="229"/>
        <v/>
      </c>
      <c r="AL57" s="188" t="str">
        <f t="shared" si="229"/>
        <v/>
      </c>
      <c r="AM57" s="188" t="str">
        <f t="shared" si="229"/>
        <v/>
      </c>
      <c r="AN57" s="188" t="str">
        <f t="shared" si="229"/>
        <v/>
      </c>
      <c r="AO57" s="188" t="str">
        <f t="shared" si="229"/>
        <v/>
      </c>
      <c r="AP57" s="188" t="str">
        <f t="shared" si="229"/>
        <v/>
      </c>
      <c r="AQ57" s="188" t="str">
        <f t="shared" si="229"/>
        <v/>
      </c>
      <c r="AR57" s="188" t="str">
        <f t="shared" si="229"/>
        <v/>
      </c>
      <c r="AS57" s="188" t="str">
        <f t="shared" si="229"/>
        <v/>
      </c>
      <c r="AT57" s="188" t="str">
        <f t="shared" si="229"/>
        <v/>
      </c>
      <c r="AU57" s="188" t="str">
        <f t="shared" si="229"/>
        <v/>
      </c>
      <c r="AV57" s="188" t="str">
        <f t="shared" si="229"/>
        <v/>
      </c>
      <c r="AW57" s="188" t="str">
        <f t="shared" si="229"/>
        <v/>
      </c>
      <c r="AX57" s="188" t="str">
        <f t="shared" si="229"/>
        <v/>
      </c>
      <c r="AY57" s="188" t="str">
        <f t="shared" si="229"/>
        <v/>
      </c>
      <c r="AZ57" s="188" t="str">
        <f t="shared" si="229"/>
        <v/>
      </c>
      <c r="BA57" s="188" t="str">
        <f t="shared" si="229"/>
        <v/>
      </c>
      <c r="BB57" s="188" t="str">
        <f t="shared" si="229"/>
        <v/>
      </c>
      <c r="BC57" s="188" t="str">
        <f t="shared" si="229"/>
        <v/>
      </c>
      <c r="BD57" s="188" t="str">
        <f t="shared" si="229"/>
        <v/>
      </c>
      <c r="BE57" s="188" t="str">
        <f t="shared" si="229"/>
        <v/>
      </c>
      <c r="BF57" s="188" t="str">
        <f t="shared" si="229"/>
        <v/>
      </c>
      <c r="BG57" s="188" t="str">
        <f t="shared" si="229"/>
        <v/>
      </c>
      <c r="BH57" s="188" t="str">
        <f t="shared" si="229"/>
        <v/>
      </c>
      <c r="BI57" s="188" t="str">
        <f t="shared" si="229"/>
        <v/>
      </c>
      <c r="BJ57" s="188" t="str">
        <f t="shared" si="229"/>
        <v/>
      </c>
      <c r="BK57" s="188" t="str">
        <f t="shared" si="229"/>
        <v/>
      </c>
      <c r="BL57" s="188" t="str">
        <f t="shared" si="229"/>
        <v/>
      </c>
      <c r="BM57" s="188" t="str">
        <f t="shared" si="229"/>
        <v/>
      </c>
      <c r="BN57" s="188" t="str">
        <f t="shared" si="229"/>
        <v/>
      </c>
      <c r="BO57" s="188" t="str">
        <f t="shared" si="229"/>
        <v/>
      </c>
      <c r="BP57" s="188" t="str">
        <f t="shared" si="229"/>
        <v/>
      </c>
      <c r="BQ57" s="188" t="str">
        <f t="shared" si="229"/>
        <v/>
      </c>
      <c r="BR57" s="188" t="str">
        <f t="shared" si="229"/>
        <v/>
      </c>
      <c r="BS57" s="188" t="str">
        <f t="shared" si="229"/>
        <v/>
      </c>
      <c r="BT57" s="188" t="str">
        <f t="shared" si="229"/>
        <v/>
      </c>
      <c r="BU57" s="188" t="str">
        <f t="shared" si="229"/>
        <v/>
      </c>
      <c r="BV57" s="188" t="str">
        <f t="shared" si="229"/>
        <v/>
      </c>
      <c r="BW57" s="188" t="str">
        <f t="shared" si="229"/>
        <v/>
      </c>
      <c r="BX57" s="188" t="str">
        <f t="shared" si="229"/>
        <v/>
      </c>
      <c r="BY57" s="188" t="str">
        <f t="shared" si="229"/>
        <v/>
      </c>
      <c r="BZ57" s="188" t="str">
        <f t="shared" si="229"/>
        <v/>
      </c>
      <c r="CA57" s="188" t="str">
        <f t="shared" si="229"/>
        <v/>
      </c>
      <c r="CB57" s="188" t="str">
        <f t="shared" si="229"/>
        <v/>
      </c>
      <c r="CC57" s="188" t="str">
        <f t="shared" si="229"/>
        <v/>
      </c>
      <c r="CD57" s="188" t="str">
        <f t="shared" si="229"/>
        <v/>
      </c>
      <c r="CE57" s="188" t="str">
        <f t="shared" si="229"/>
        <v/>
      </c>
      <c r="CF57" s="188" t="str">
        <f t="shared" si="229"/>
        <v/>
      </c>
      <c r="CG57" s="188" t="str">
        <f t="shared" si="229"/>
        <v/>
      </c>
      <c r="CH57" s="188" t="str">
        <f t="shared" si="229"/>
        <v/>
      </c>
      <c r="CI57" s="188" t="str">
        <f t="shared" si="229"/>
        <v/>
      </c>
      <c r="CJ57" s="188" t="str">
        <f t="shared" si="229"/>
        <v/>
      </c>
      <c r="CK57" s="188" t="str">
        <f t="shared" si="229"/>
        <v/>
      </c>
      <c r="CL57" s="188" t="str">
        <f t="shared" si="229"/>
        <v/>
      </c>
      <c r="CM57" s="188" t="str">
        <f t="shared" si="229"/>
        <v/>
      </c>
      <c r="CN57" s="188" t="str">
        <f t="shared" si="229"/>
        <v/>
      </c>
      <c r="CO57" s="188" t="str">
        <f t="shared" si="229"/>
        <v/>
      </c>
      <c r="CP57" s="188" t="str">
        <f t="shared" si="229"/>
        <v/>
      </c>
      <c r="CQ57" s="188" t="str">
        <f t="shared" si="229"/>
        <v/>
      </c>
      <c r="CR57" s="188" t="str">
        <f t="shared" si="229"/>
        <v/>
      </c>
      <c r="CS57" s="188" t="str">
        <f t="shared" si="229"/>
        <v/>
      </c>
      <c r="CT57" s="188" t="str">
        <f t="shared" si="229"/>
        <v/>
      </c>
      <c r="CU57" s="188" t="str">
        <f t="shared" si="229"/>
        <v/>
      </c>
      <c r="CV57" s="188" t="str">
        <f t="shared" ref="CV57:ED57" si="230">IF(ISNONTEXT($AH57),CU57+$AH57,"")</f>
        <v/>
      </c>
      <c r="CW57" s="188" t="str">
        <f t="shared" si="230"/>
        <v/>
      </c>
      <c r="CX57" s="188" t="str">
        <f t="shared" si="230"/>
        <v/>
      </c>
      <c r="CY57" s="188" t="str">
        <f t="shared" si="230"/>
        <v/>
      </c>
      <c r="CZ57" s="188" t="str">
        <f t="shared" si="230"/>
        <v/>
      </c>
      <c r="DA57" s="188" t="str">
        <f t="shared" si="230"/>
        <v/>
      </c>
      <c r="DB57" s="188" t="str">
        <f t="shared" si="230"/>
        <v/>
      </c>
      <c r="DC57" s="188" t="str">
        <f t="shared" si="230"/>
        <v/>
      </c>
      <c r="DD57" s="188" t="str">
        <f t="shared" si="230"/>
        <v/>
      </c>
      <c r="DE57" s="188" t="str">
        <f t="shared" si="230"/>
        <v/>
      </c>
      <c r="DF57" s="188" t="str">
        <f t="shared" si="230"/>
        <v/>
      </c>
      <c r="DG57" s="188" t="str">
        <f t="shared" si="230"/>
        <v/>
      </c>
      <c r="DH57" s="188" t="str">
        <f t="shared" si="230"/>
        <v/>
      </c>
      <c r="DI57" s="188" t="str">
        <f t="shared" si="230"/>
        <v/>
      </c>
      <c r="DJ57" s="188" t="str">
        <f t="shared" si="230"/>
        <v/>
      </c>
      <c r="DK57" s="188" t="str">
        <f t="shared" si="230"/>
        <v/>
      </c>
      <c r="DL57" s="188" t="str">
        <f t="shared" si="230"/>
        <v/>
      </c>
      <c r="DM57" s="188" t="str">
        <f t="shared" si="230"/>
        <v/>
      </c>
      <c r="DN57" s="188" t="str">
        <f t="shared" si="230"/>
        <v/>
      </c>
      <c r="DO57" s="188" t="str">
        <f t="shared" si="230"/>
        <v/>
      </c>
      <c r="DP57" s="188" t="str">
        <f t="shared" si="230"/>
        <v/>
      </c>
      <c r="DQ57" s="188" t="str">
        <f t="shared" si="230"/>
        <v/>
      </c>
      <c r="DR57" s="188" t="str">
        <f t="shared" si="230"/>
        <v/>
      </c>
      <c r="DS57" s="188" t="str">
        <f t="shared" si="230"/>
        <v/>
      </c>
      <c r="DT57" s="188" t="str">
        <f t="shared" si="230"/>
        <v/>
      </c>
      <c r="DU57" s="188" t="str">
        <f t="shared" si="230"/>
        <v/>
      </c>
      <c r="DV57" s="188" t="str">
        <f t="shared" si="230"/>
        <v/>
      </c>
      <c r="DW57" s="188" t="str">
        <f t="shared" si="230"/>
        <v/>
      </c>
      <c r="DX57" s="188" t="str">
        <f t="shared" si="230"/>
        <v/>
      </c>
      <c r="DY57" s="188" t="str">
        <f t="shared" si="230"/>
        <v/>
      </c>
      <c r="DZ57" s="188" t="str">
        <f t="shared" si="230"/>
        <v/>
      </c>
      <c r="EA57" s="188" t="str">
        <f t="shared" si="230"/>
        <v/>
      </c>
      <c r="EB57" s="188" t="str">
        <f t="shared" si="230"/>
        <v/>
      </c>
      <c r="EC57" s="188" t="str">
        <f t="shared" si="230"/>
        <v/>
      </c>
      <c r="ED57" s="188" t="str">
        <f t="shared" si="230"/>
        <v/>
      </c>
      <c r="EE57" s="204" t="str">
        <f t="shared" si="25"/>
        <v/>
      </c>
      <c r="EF57" s="205" t="e">
        <f t="shared" si="26"/>
        <v>#N/A</v>
      </c>
      <c r="EG57" s="205" t="e">
        <f t="shared" si="27"/>
        <v>#N/A</v>
      </c>
      <c r="EH57" s="205" t="e">
        <f t="shared" si="28"/>
        <v>#N/A</v>
      </c>
      <c r="EI57" s="205" t="e">
        <f t="shared" si="29"/>
        <v>#N/A</v>
      </c>
      <c r="EJ57" s="205" t="e">
        <f t="shared" si="30"/>
        <v>#N/A</v>
      </c>
      <c r="EK57" s="205" t="e">
        <f t="shared" si="31"/>
        <v>#N/A</v>
      </c>
      <c r="EL57" s="205" t="e">
        <f t="shared" si="32"/>
        <v>#N/A</v>
      </c>
      <c r="EM57" s="205" t="e">
        <f t="shared" si="33"/>
        <v>#N/A</v>
      </c>
      <c r="EN57" s="205" t="e">
        <f t="shared" si="34"/>
        <v>#N/A</v>
      </c>
      <c r="EO57" s="205" t="e">
        <f t="shared" si="35"/>
        <v>#N/A</v>
      </c>
      <c r="EP57" s="205" t="e">
        <f t="shared" si="36"/>
        <v>#N/A</v>
      </c>
      <c r="EQ57" s="205" t="e">
        <f t="shared" si="37"/>
        <v>#N/A</v>
      </c>
      <c r="ER57" s="205" t="e">
        <f t="shared" si="38"/>
        <v>#N/A</v>
      </c>
      <c r="ES57" s="205" t="e">
        <f t="shared" si="39"/>
        <v>#N/A</v>
      </c>
      <c r="ET57" s="205" t="e">
        <f t="shared" si="40"/>
        <v>#N/A</v>
      </c>
      <c r="EU57" s="205" t="e">
        <f t="shared" si="41"/>
        <v>#N/A</v>
      </c>
      <c r="EV57" s="205" t="e">
        <f t="shared" si="42"/>
        <v>#N/A</v>
      </c>
      <c r="EW57" s="205" t="e">
        <f t="shared" si="43"/>
        <v>#N/A</v>
      </c>
      <c r="EX57" s="205" t="e">
        <f t="shared" si="44"/>
        <v>#N/A</v>
      </c>
      <c r="EY57" s="205" t="e">
        <f t="shared" si="45"/>
        <v>#N/A</v>
      </c>
      <c r="EZ57" s="205" t="e">
        <f t="shared" si="46"/>
        <v>#N/A</v>
      </c>
      <c r="FA57" s="205" t="e">
        <f t="shared" si="47"/>
        <v>#N/A</v>
      </c>
      <c r="FB57" s="205" t="e">
        <f t="shared" si="48"/>
        <v>#N/A</v>
      </c>
      <c r="FC57" s="205" t="e">
        <f t="shared" si="49"/>
        <v>#N/A</v>
      </c>
      <c r="FD57" s="205" t="e">
        <f t="shared" si="50"/>
        <v>#N/A</v>
      </c>
      <c r="FE57" s="205" t="e">
        <f t="shared" si="51"/>
        <v>#N/A</v>
      </c>
      <c r="FF57" s="205" t="e">
        <f t="shared" si="52"/>
        <v>#N/A</v>
      </c>
      <c r="FG57" s="205" t="e">
        <f t="shared" si="53"/>
        <v>#N/A</v>
      </c>
      <c r="FH57" s="205" t="e">
        <f t="shared" si="54"/>
        <v>#N/A</v>
      </c>
      <c r="FI57" s="205" t="e">
        <f t="shared" si="55"/>
        <v>#N/A</v>
      </c>
      <c r="FJ57" s="205" t="e">
        <f t="shared" si="56"/>
        <v>#N/A</v>
      </c>
      <c r="FK57" s="205" t="e">
        <f t="shared" si="57"/>
        <v>#N/A</v>
      </c>
      <c r="FL57" s="205" t="e">
        <f t="shared" si="58"/>
        <v>#N/A</v>
      </c>
      <c r="FM57" s="205" t="e">
        <f t="shared" si="59"/>
        <v>#N/A</v>
      </c>
      <c r="FN57" s="205" t="e">
        <f t="shared" si="60"/>
        <v>#N/A</v>
      </c>
      <c r="FO57" s="205" t="e">
        <f t="shared" si="61"/>
        <v>#N/A</v>
      </c>
      <c r="FP57" s="205" t="e">
        <f t="shared" si="62"/>
        <v>#N/A</v>
      </c>
      <c r="FQ57" s="205" t="e">
        <f t="shared" si="63"/>
        <v>#N/A</v>
      </c>
      <c r="FR57" s="205" t="e">
        <f t="shared" si="64"/>
        <v>#N/A</v>
      </c>
      <c r="FS57" s="205" t="e">
        <f t="shared" si="65"/>
        <v>#N/A</v>
      </c>
      <c r="FT57" s="205" t="e">
        <f t="shared" si="66"/>
        <v>#N/A</v>
      </c>
      <c r="FU57" s="205" t="e">
        <f t="shared" si="67"/>
        <v>#N/A</v>
      </c>
      <c r="FV57" s="205" t="e">
        <f t="shared" si="68"/>
        <v>#N/A</v>
      </c>
      <c r="FW57" s="205" t="e">
        <f t="shared" si="69"/>
        <v>#N/A</v>
      </c>
      <c r="FX57" s="205" t="e">
        <f t="shared" si="70"/>
        <v>#N/A</v>
      </c>
      <c r="FY57" s="205" t="e">
        <f t="shared" si="71"/>
        <v>#N/A</v>
      </c>
      <c r="FZ57" s="205" t="e">
        <f t="shared" si="72"/>
        <v>#N/A</v>
      </c>
      <c r="GA57" s="205" t="e">
        <f t="shared" si="73"/>
        <v>#N/A</v>
      </c>
      <c r="GB57" s="205" t="e">
        <f t="shared" si="74"/>
        <v>#N/A</v>
      </c>
      <c r="GC57" s="205" t="e">
        <f t="shared" si="75"/>
        <v>#N/A</v>
      </c>
      <c r="GD57" s="205" t="e">
        <f t="shared" si="76"/>
        <v>#N/A</v>
      </c>
      <c r="GE57" s="205" t="e">
        <f t="shared" si="77"/>
        <v>#N/A</v>
      </c>
      <c r="GF57" s="205" t="e">
        <f t="shared" si="78"/>
        <v>#N/A</v>
      </c>
      <c r="GG57" s="205" t="e">
        <f t="shared" si="79"/>
        <v>#N/A</v>
      </c>
      <c r="GH57" s="205" t="e">
        <f t="shared" si="80"/>
        <v>#N/A</v>
      </c>
      <c r="GI57" s="205" t="e">
        <f t="shared" si="81"/>
        <v>#N/A</v>
      </c>
      <c r="GJ57" s="205" t="e">
        <f t="shared" si="82"/>
        <v>#N/A</v>
      </c>
      <c r="GK57" s="205" t="e">
        <f t="shared" si="83"/>
        <v>#N/A</v>
      </c>
      <c r="GL57" s="205" t="e">
        <f t="shared" si="84"/>
        <v>#N/A</v>
      </c>
      <c r="GM57" s="205" t="e">
        <f t="shared" si="85"/>
        <v>#N/A</v>
      </c>
      <c r="GN57" s="205" t="e">
        <f t="shared" si="86"/>
        <v>#N/A</v>
      </c>
      <c r="GO57" s="205" t="e">
        <f t="shared" si="87"/>
        <v>#N/A</v>
      </c>
      <c r="GP57" s="205" t="e">
        <f t="shared" si="88"/>
        <v>#N/A</v>
      </c>
      <c r="GQ57" s="205" t="e">
        <f t="shared" si="89"/>
        <v>#N/A</v>
      </c>
      <c r="GR57" s="205" t="e">
        <f t="shared" si="90"/>
        <v>#N/A</v>
      </c>
      <c r="GS57" s="205" t="e">
        <f t="shared" si="91"/>
        <v>#N/A</v>
      </c>
      <c r="GT57" s="205" t="e">
        <f t="shared" si="92"/>
        <v>#N/A</v>
      </c>
      <c r="GU57" s="205" t="e">
        <f t="shared" si="93"/>
        <v>#N/A</v>
      </c>
      <c r="GV57" s="205" t="e">
        <f t="shared" si="94"/>
        <v>#N/A</v>
      </c>
      <c r="GW57" s="205" t="e">
        <f t="shared" si="95"/>
        <v>#N/A</v>
      </c>
      <c r="GX57" s="205" t="e">
        <f t="shared" si="96"/>
        <v>#N/A</v>
      </c>
      <c r="GY57" s="205" t="e">
        <f t="shared" si="97"/>
        <v>#N/A</v>
      </c>
      <c r="GZ57" s="205" t="e">
        <f t="shared" si="98"/>
        <v>#N/A</v>
      </c>
      <c r="HA57" s="205" t="e">
        <f t="shared" si="99"/>
        <v>#N/A</v>
      </c>
      <c r="HB57" s="205" t="e">
        <f t="shared" si="100"/>
        <v>#N/A</v>
      </c>
      <c r="HC57" s="205" t="e">
        <f t="shared" si="101"/>
        <v>#N/A</v>
      </c>
      <c r="HD57" s="205" t="e">
        <f t="shared" si="102"/>
        <v>#N/A</v>
      </c>
      <c r="HE57" s="205" t="e">
        <f t="shared" si="103"/>
        <v>#N/A</v>
      </c>
      <c r="HF57" s="205" t="e">
        <f t="shared" si="104"/>
        <v>#N/A</v>
      </c>
      <c r="HG57" s="205" t="e">
        <f t="shared" si="105"/>
        <v>#N/A</v>
      </c>
      <c r="HH57" s="205" t="e">
        <f t="shared" si="106"/>
        <v>#N/A</v>
      </c>
      <c r="HI57" s="205" t="e">
        <f t="shared" si="107"/>
        <v>#N/A</v>
      </c>
      <c r="HJ57" s="205" t="e">
        <f t="shared" si="108"/>
        <v>#N/A</v>
      </c>
      <c r="HK57" s="205" t="e">
        <f t="shared" si="109"/>
        <v>#N/A</v>
      </c>
      <c r="HL57" s="205" t="e">
        <f t="shared" si="110"/>
        <v>#N/A</v>
      </c>
      <c r="HM57" s="205" t="e">
        <f t="shared" si="111"/>
        <v>#N/A</v>
      </c>
      <c r="HN57" s="205" t="e">
        <f t="shared" si="112"/>
        <v>#N/A</v>
      </c>
      <c r="HO57" s="205" t="e">
        <f t="shared" si="113"/>
        <v>#N/A</v>
      </c>
      <c r="HP57" s="205" t="e">
        <f t="shared" si="114"/>
        <v>#N/A</v>
      </c>
      <c r="HQ57" s="205" t="e">
        <f t="shared" si="115"/>
        <v>#N/A</v>
      </c>
      <c r="HR57" s="205" t="e">
        <f t="shared" si="116"/>
        <v>#N/A</v>
      </c>
      <c r="HS57" s="205" t="e">
        <f t="shared" si="117"/>
        <v>#N/A</v>
      </c>
      <c r="HT57" s="205" t="e">
        <f t="shared" si="118"/>
        <v>#N/A</v>
      </c>
      <c r="HU57" s="205" t="e">
        <f t="shared" si="119"/>
        <v>#N/A</v>
      </c>
      <c r="HV57" s="205" t="e">
        <f t="shared" si="120"/>
        <v>#N/A</v>
      </c>
      <c r="HW57" s="205" t="e">
        <f t="shared" si="121"/>
        <v>#N/A</v>
      </c>
      <c r="HX57" s="205" t="e">
        <f t="shared" si="122"/>
        <v>#N/A</v>
      </c>
      <c r="HY57" s="205" t="e">
        <f t="shared" si="123"/>
        <v>#N/A</v>
      </c>
      <c r="HZ57" s="205" t="e">
        <f t="shared" si="124"/>
        <v>#N/A</v>
      </c>
      <c r="IA57" s="205" t="e">
        <f t="shared" si="125"/>
        <v>#N/A</v>
      </c>
      <c r="IB57" s="205" t="e">
        <f t="shared" si="126"/>
        <v>#N/A</v>
      </c>
    </row>
    <row r="58" spans="1:236" hidden="1" x14ac:dyDescent="0.25">
      <c r="A58" s="22">
        <v>55</v>
      </c>
      <c r="B58" s="109" t="str">
        <f t="shared" si="10"/>
        <v/>
      </c>
      <c r="C58" s="123"/>
      <c r="D58" s="109" t="str">
        <f t="shared" si="11"/>
        <v/>
      </c>
      <c r="E58" s="118" t="str">
        <f t="shared" si="12"/>
        <v/>
      </c>
      <c r="F58" s="23" t="str">
        <f t="shared" si="13"/>
        <v/>
      </c>
      <c r="G58" s="24" t="str">
        <f t="shared" si="14"/>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15"/>
        <v/>
      </c>
      <c r="K58" s="26"/>
      <c r="L58" s="24" t="str">
        <f>IF(OR(F58="",K58=""),"",MATCH(K58,Confidence!$A$3:$A$12,0))</f>
        <v/>
      </c>
      <c r="M58" s="27" t="str">
        <f t="shared" si="16"/>
        <v/>
      </c>
      <c r="N58" s="27" t="str">
        <f t="shared" si="17"/>
        <v/>
      </c>
      <c r="O58" s="24"/>
      <c r="P58" s="110" t="str">
        <f t="shared" si="18"/>
        <v/>
      </c>
      <c r="Q58" s="110" t="str">
        <f t="shared" si="19"/>
        <v/>
      </c>
      <c r="R58" s="39" t="str">
        <f t="shared" si="20"/>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21"/>
        <v/>
      </c>
      <c r="AI58" s="204" t="str">
        <f t="shared" si="22"/>
        <v/>
      </c>
      <c r="AJ58" s="188" t="str">
        <f t="shared" ref="AJ58:CU58" si="231">IF(ISNONTEXT($AH58),AI58+$AH58,"")</f>
        <v/>
      </c>
      <c r="AK58" s="188" t="str">
        <f t="shared" si="231"/>
        <v/>
      </c>
      <c r="AL58" s="188" t="str">
        <f t="shared" si="231"/>
        <v/>
      </c>
      <c r="AM58" s="188" t="str">
        <f t="shared" si="231"/>
        <v/>
      </c>
      <c r="AN58" s="188" t="str">
        <f t="shared" si="231"/>
        <v/>
      </c>
      <c r="AO58" s="188" t="str">
        <f t="shared" si="231"/>
        <v/>
      </c>
      <c r="AP58" s="188" t="str">
        <f t="shared" si="231"/>
        <v/>
      </c>
      <c r="AQ58" s="188" t="str">
        <f t="shared" si="231"/>
        <v/>
      </c>
      <c r="AR58" s="188" t="str">
        <f t="shared" si="231"/>
        <v/>
      </c>
      <c r="AS58" s="188" t="str">
        <f t="shared" si="231"/>
        <v/>
      </c>
      <c r="AT58" s="188" t="str">
        <f t="shared" si="231"/>
        <v/>
      </c>
      <c r="AU58" s="188" t="str">
        <f t="shared" si="231"/>
        <v/>
      </c>
      <c r="AV58" s="188" t="str">
        <f t="shared" si="231"/>
        <v/>
      </c>
      <c r="AW58" s="188" t="str">
        <f t="shared" si="231"/>
        <v/>
      </c>
      <c r="AX58" s="188" t="str">
        <f t="shared" si="231"/>
        <v/>
      </c>
      <c r="AY58" s="188" t="str">
        <f t="shared" si="231"/>
        <v/>
      </c>
      <c r="AZ58" s="188" t="str">
        <f t="shared" si="231"/>
        <v/>
      </c>
      <c r="BA58" s="188" t="str">
        <f t="shared" si="231"/>
        <v/>
      </c>
      <c r="BB58" s="188" t="str">
        <f t="shared" si="231"/>
        <v/>
      </c>
      <c r="BC58" s="188" t="str">
        <f t="shared" si="231"/>
        <v/>
      </c>
      <c r="BD58" s="188" t="str">
        <f t="shared" si="231"/>
        <v/>
      </c>
      <c r="BE58" s="188" t="str">
        <f t="shared" si="231"/>
        <v/>
      </c>
      <c r="BF58" s="188" t="str">
        <f t="shared" si="231"/>
        <v/>
      </c>
      <c r="BG58" s="188" t="str">
        <f t="shared" si="231"/>
        <v/>
      </c>
      <c r="BH58" s="188" t="str">
        <f t="shared" si="231"/>
        <v/>
      </c>
      <c r="BI58" s="188" t="str">
        <f t="shared" si="231"/>
        <v/>
      </c>
      <c r="BJ58" s="188" t="str">
        <f t="shared" si="231"/>
        <v/>
      </c>
      <c r="BK58" s="188" t="str">
        <f t="shared" si="231"/>
        <v/>
      </c>
      <c r="BL58" s="188" t="str">
        <f t="shared" si="231"/>
        <v/>
      </c>
      <c r="BM58" s="188" t="str">
        <f t="shared" si="231"/>
        <v/>
      </c>
      <c r="BN58" s="188" t="str">
        <f t="shared" si="231"/>
        <v/>
      </c>
      <c r="BO58" s="188" t="str">
        <f t="shared" si="231"/>
        <v/>
      </c>
      <c r="BP58" s="188" t="str">
        <f t="shared" si="231"/>
        <v/>
      </c>
      <c r="BQ58" s="188" t="str">
        <f t="shared" si="231"/>
        <v/>
      </c>
      <c r="BR58" s="188" t="str">
        <f t="shared" si="231"/>
        <v/>
      </c>
      <c r="BS58" s="188" t="str">
        <f t="shared" si="231"/>
        <v/>
      </c>
      <c r="BT58" s="188" t="str">
        <f t="shared" si="231"/>
        <v/>
      </c>
      <c r="BU58" s="188" t="str">
        <f t="shared" si="231"/>
        <v/>
      </c>
      <c r="BV58" s="188" t="str">
        <f t="shared" si="231"/>
        <v/>
      </c>
      <c r="BW58" s="188" t="str">
        <f t="shared" si="231"/>
        <v/>
      </c>
      <c r="BX58" s="188" t="str">
        <f t="shared" si="231"/>
        <v/>
      </c>
      <c r="BY58" s="188" t="str">
        <f t="shared" si="231"/>
        <v/>
      </c>
      <c r="BZ58" s="188" t="str">
        <f t="shared" si="231"/>
        <v/>
      </c>
      <c r="CA58" s="188" t="str">
        <f t="shared" si="231"/>
        <v/>
      </c>
      <c r="CB58" s="188" t="str">
        <f t="shared" si="231"/>
        <v/>
      </c>
      <c r="CC58" s="188" t="str">
        <f t="shared" si="231"/>
        <v/>
      </c>
      <c r="CD58" s="188" t="str">
        <f t="shared" si="231"/>
        <v/>
      </c>
      <c r="CE58" s="188" t="str">
        <f t="shared" si="231"/>
        <v/>
      </c>
      <c r="CF58" s="188" t="str">
        <f t="shared" si="231"/>
        <v/>
      </c>
      <c r="CG58" s="188" t="str">
        <f t="shared" si="231"/>
        <v/>
      </c>
      <c r="CH58" s="188" t="str">
        <f t="shared" si="231"/>
        <v/>
      </c>
      <c r="CI58" s="188" t="str">
        <f t="shared" si="231"/>
        <v/>
      </c>
      <c r="CJ58" s="188" t="str">
        <f t="shared" si="231"/>
        <v/>
      </c>
      <c r="CK58" s="188" t="str">
        <f t="shared" si="231"/>
        <v/>
      </c>
      <c r="CL58" s="188" t="str">
        <f t="shared" si="231"/>
        <v/>
      </c>
      <c r="CM58" s="188" t="str">
        <f t="shared" si="231"/>
        <v/>
      </c>
      <c r="CN58" s="188" t="str">
        <f t="shared" si="231"/>
        <v/>
      </c>
      <c r="CO58" s="188" t="str">
        <f t="shared" si="231"/>
        <v/>
      </c>
      <c r="CP58" s="188" t="str">
        <f t="shared" si="231"/>
        <v/>
      </c>
      <c r="CQ58" s="188" t="str">
        <f t="shared" si="231"/>
        <v/>
      </c>
      <c r="CR58" s="188" t="str">
        <f t="shared" si="231"/>
        <v/>
      </c>
      <c r="CS58" s="188" t="str">
        <f t="shared" si="231"/>
        <v/>
      </c>
      <c r="CT58" s="188" t="str">
        <f t="shared" si="231"/>
        <v/>
      </c>
      <c r="CU58" s="188" t="str">
        <f t="shared" si="231"/>
        <v/>
      </c>
      <c r="CV58" s="188" t="str">
        <f t="shared" ref="CV58:ED58" si="232">IF(ISNONTEXT($AH58),CU58+$AH58,"")</f>
        <v/>
      </c>
      <c r="CW58" s="188" t="str">
        <f t="shared" si="232"/>
        <v/>
      </c>
      <c r="CX58" s="188" t="str">
        <f t="shared" si="232"/>
        <v/>
      </c>
      <c r="CY58" s="188" t="str">
        <f t="shared" si="232"/>
        <v/>
      </c>
      <c r="CZ58" s="188" t="str">
        <f t="shared" si="232"/>
        <v/>
      </c>
      <c r="DA58" s="188" t="str">
        <f t="shared" si="232"/>
        <v/>
      </c>
      <c r="DB58" s="188" t="str">
        <f t="shared" si="232"/>
        <v/>
      </c>
      <c r="DC58" s="188" t="str">
        <f t="shared" si="232"/>
        <v/>
      </c>
      <c r="DD58" s="188" t="str">
        <f t="shared" si="232"/>
        <v/>
      </c>
      <c r="DE58" s="188" t="str">
        <f t="shared" si="232"/>
        <v/>
      </c>
      <c r="DF58" s="188" t="str">
        <f t="shared" si="232"/>
        <v/>
      </c>
      <c r="DG58" s="188" t="str">
        <f t="shared" si="232"/>
        <v/>
      </c>
      <c r="DH58" s="188" t="str">
        <f t="shared" si="232"/>
        <v/>
      </c>
      <c r="DI58" s="188" t="str">
        <f t="shared" si="232"/>
        <v/>
      </c>
      <c r="DJ58" s="188" t="str">
        <f t="shared" si="232"/>
        <v/>
      </c>
      <c r="DK58" s="188" t="str">
        <f t="shared" si="232"/>
        <v/>
      </c>
      <c r="DL58" s="188" t="str">
        <f t="shared" si="232"/>
        <v/>
      </c>
      <c r="DM58" s="188" t="str">
        <f t="shared" si="232"/>
        <v/>
      </c>
      <c r="DN58" s="188" t="str">
        <f t="shared" si="232"/>
        <v/>
      </c>
      <c r="DO58" s="188" t="str">
        <f t="shared" si="232"/>
        <v/>
      </c>
      <c r="DP58" s="188" t="str">
        <f t="shared" si="232"/>
        <v/>
      </c>
      <c r="DQ58" s="188" t="str">
        <f t="shared" si="232"/>
        <v/>
      </c>
      <c r="DR58" s="188" t="str">
        <f t="shared" si="232"/>
        <v/>
      </c>
      <c r="DS58" s="188" t="str">
        <f t="shared" si="232"/>
        <v/>
      </c>
      <c r="DT58" s="188" t="str">
        <f t="shared" si="232"/>
        <v/>
      </c>
      <c r="DU58" s="188" t="str">
        <f t="shared" si="232"/>
        <v/>
      </c>
      <c r="DV58" s="188" t="str">
        <f t="shared" si="232"/>
        <v/>
      </c>
      <c r="DW58" s="188" t="str">
        <f t="shared" si="232"/>
        <v/>
      </c>
      <c r="DX58" s="188" t="str">
        <f t="shared" si="232"/>
        <v/>
      </c>
      <c r="DY58" s="188" t="str">
        <f t="shared" si="232"/>
        <v/>
      </c>
      <c r="DZ58" s="188" t="str">
        <f t="shared" si="232"/>
        <v/>
      </c>
      <c r="EA58" s="188" t="str">
        <f t="shared" si="232"/>
        <v/>
      </c>
      <c r="EB58" s="188" t="str">
        <f t="shared" si="232"/>
        <v/>
      </c>
      <c r="EC58" s="188" t="str">
        <f t="shared" si="232"/>
        <v/>
      </c>
      <c r="ED58" s="188" t="str">
        <f t="shared" si="232"/>
        <v/>
      </c>
      <c r="EE58" s="204" t="str">
        <f t="shared" si="25"/>
        <v/>
      </c>
      <c r="EF58" s="205" t="e">
        <f t="shared" si="26"/>
        <v>#N/A</v>
      </c>
      <c r="EG58" s="205" t="e">
        <f t="shared" si="27"/>
        <v>#N/A</v>
      </c>
      <c r="EH58" s="205" t="e">
        <f t="shared" si="28"/>
        <v>#N/A</v>
      </c>
      <c r="EI58" s="205" t="e">
        <f t="shared" si="29"/>
        <v>#N/A</v>
      </c>
      <c r="EJ58" s="205" t="e">
        <f t="shared" si="30"/>
        <v>#N/A</v>
      </c>
      <c r="EK58" s="205" t="e">
        <f t="shared" si="31"/>
        <v>#N/A</v>
      </c>
      <c r="EL58" s="205" t="e">
        <f t="shared" si="32"/>
        <v>#N/A</v>
      </c>
      <c r="EM58" s="205" t="e">
        <f t="shared" si="33"/>
        <v>#N/A</v>
      </c>
      <c r="EN58" s="205" t="e">
        <f t="shared" si="34"/>
        <v>#N/A</v>
      </c>
      <c r="EO58" s="205" t="e">
        <f t="shared" si="35"/>
        <v>#N/A</v>
      </c>
      <c r="EP58" s="205" t="e">
        <f t="shared" si="36"/>
        <v>#N/A</v>
      </c>
      <c r="EQ58" s="205" t="e">
        <f t="shared" si="37"/>
        <v>#N/A</v>
      </c>
      <c r="ER58" s="205" t="e">
        <f t="shared" si="38"/>
        <v>#N/A</v>
      </c>
      <c r="ES58" s="205" t="e">
        <f t="shared" si="39"/>
        <v>#N/A</v>
      </c>
      <c r="ET58" s="205" t="e">
        <f t="shared" si="40"/>
        <v>#N/A</v>
      </c>
      <c r="EU58" s="205" t="e">
        <f t="shared" si="41"/>
        <v>#N/A</v>
      </c>
      <c r="EV58" s="205" t="e">
        <f t="shared" si="42"/>
        <v>#N/A</v>
      </c>
      <c r="EW58" s="205" t="e">
        <f t="shared" si="43"/>
        <v>#N/A</v>
      </c>
      <c r="EX58" s="205" t="e">
        <f t="shared" si="44"/>
        <v>#N/A</v>
      </c>
      <c r="EY58" s="205" t="e">
        <f t="shared" si="45"/>
        <v>#N/A</v>
      </c>
      <c r="EZ58" s="205" t="e">
        <f t="shared" si="46"/>
        <v>#N/A</v>
      </c>
      <c r="FA58" s="205" t="e">
        <f t="shared" si="47"/>
        <v>#N/A</v>
      </c>
      <c r="FB58" s="205" t="e">
        <f t="shared" si="48"/>
        <v>#N/A</v>
      </c>
      <c r="FC58" s="205" t="e">
        <f t="shared" si="49"/>
        <v>#N/A</v>
      </c>
      <c r="FD58" s="205" t="e">
        <f t="shared" si="50"/>
        <v>#N/A</v>
      </c>
      <c r="FE58" s="205" t="e">
        <f t="shared" si="51"/>
        <v>#N/A</v>
      </c>
      <c r="FF58" s="205" t="e">
        <f t="shared" si="52"/>
        <v>#N/A</v>
      </c>
      <c r="FG58" s="205" t="e">
        <f t="shared" si="53"/>
        <v>#N/A</v>
      </c>
      <c r="FH58" s="205" t="e">
        <f t="shared" si="54"/>
        <v>#N/A</v>
      </c>
      <c r="FI58" s="205" t="e">
        <f t="shared" si="55"/>
        <v>#N/A</v>
      </c>
      <c r="FJ58" s="205" t="e">
        <f t="shared" si="56"/>
        <v>#N/A</v>
      </c>
      <c r="FK58" s="205" t="e">
        <f t="shared" si="57"/>
        <v>#N/A</v>
      </c>
      <c r="FL58" s="205" t="e">
        <f t="shared" si="58"/>
        <v>#N/A</v>
      </c>
      <c r="FM58" s="205" t="e">
        <f t="shared" si="59"/>
        <v>#N/A</v>
      </c>
      <c r="FN58" s="205" t="e">
        <f t="shared" si="60"/>
        <v>#N/A</v>
      </c>
      <c r="FO58" s="205" t="e">
        <f t="shared" si="61"/>
        <v>#N/A</v>
      </c>
      <c r="FP58" s="205" t="e">
        <f t="shared" si="62"/>
        <v>#N/A</v>
      </c>
      <c r="FQ58" s="205" t="e">
        <f t="shared" si="63"/>
        <v>#N/A</v>
      </c>
      <c r="FR58" s="205" t="e">
        <f t="shared" si="64"/>
        <v>#N/A</v>
      </c>
      <c r="FS58" s="205" t="e">
        <f t="shared" si="65"/>
        <v>#N/A</v>
      </c>
      <c r="FT58" s="205" t="e">
        <f t="shared" si="66"/>
        <v>#N/A</v>
      </c>
      <c r="FU58" s="205" t="e">
        <f t="shared" si="67"/>
        <v>#N/A</v>
      </c>
      <c r="FV58" s="205" t="e">
        <f t="shared" si="68"/>
        <v>#N/A</v>
      </c>
      <c r="FW58" s="205" t="e">
        <f t="shared" si="69"/>
        <v>#N/A</v>
      </c>
      <c r="FX58" s="205" t="e">
        <f t="shared" si="70"/>
        <v>#N/A</v>
      </c>
      <c r="FY58" s="205" t="e">
        <f t="shared" si="71"/>
        <v>#N/A</v>
      </c>
      <c r="FZ58" s="205" t="e">
        <f t="shared" si="72"/>
        <v>#N/A</v>
      </c>
      <c r="GA58" s="205" t="e">
        <f t="shared" si="73"/>
        <v>#N/A</v>
      </c>
      <c r="GB58" s="205" t="e">
        <f t="shared" si="74"/>
        <v>#N/A</v>
      </c>
      <c r="GC58" s="205" t="e">
        <f t="shared" si="75"/>
        <v>#N/A</v>
      </c>
      <c r="GD58" s="205" t="e">
        <f t="shared" si="76"/>
        <v>#N/A</v>
      </c>
      <c r="GE58" s="205" t="e">
        <f t="shared" si="77"/>
        <v>#N/A</v>
      </c>
      <c r="GF58" s="205" t="e">
        <f t="shared" si="78"/>
        <v>#N/A</v>
      </c>
      <c r="GG58" s="205" t="e">
        <f t="shared" si="79"/>
        <v>#N/A</v>
      </c>
      <c r="GH58" s="205" t="e">
        <f t="shared" si="80"/>
        <v>#N/A</v>
      </c>
      <c r="GI58" s="205" t="e">
        <f t="shared" si="81"/>
        <v>#N/A</v>
      </c>
      <c r="GJ58" s="205" t="e">
        <f t="shared" si="82"/>
        <v>#N/A</v>
      </c>
      <c r="GK58" s="205" t="e">
        <f t="shared" si="83"/>
        <v>#N/A</v>
      </c>
      <c r="GL58" s="205" t="e">
        <f t="shared" si="84"/>
        <v>#N/A</v>
      </c>
      <c r="GM58" s="205" t="e">
        <f t="shared" si="85"/>
        <v>#N/A</v>
      </c>
      <c r="GN58" s="205" t="e">
        <f t="shared" si="86"/>
        <v>#N/A</v>
      </c>
      <c r="GO58" s="205" t="e">
        <f t="shared" si="87"/>
        <v>#N/A</v>
      </c>
      <c r="GP58" s="205" t="e">
        <f t="shared" si="88"/>
        <v>#N/A</v>
      </c>
      <c r="GQ58" s="205" t="e">
        <f t="shared" si="89"/>
        <v>#N/A</v>
      </c>
      <c r="GR58" s="205" t="e">
        <f t="shared" si="90"/>
        <v>#N/A</v>
      </c>
      <c r="GS58" s="205" t="e">
        <f t="shared" si="91"/>
        <v>#N/A</v>
      </c>
      <c r="GT58" s="205" t="e">
        <f t="shared" si="92"/>
        <v>#N/A</v>
      </c>
      <c r="GU58" s="205" t="e">
        <f t="shared" si="93"/>
        <v>#N/A</v>
      </c>
      <c r="GV58" s="205" t="e">
        <f t="shared" si="94"/>
        <v>#N/A</v>
      </c>
      <c r="GW58" s="205" t="e">
        <f t="shared" si="95"/>
        <v>#N/A</v>
      </c>
      <c r="GX58" s="205" t="e">
        <f t="shared" si="96"/>
        <v>#N/A</v>
      </c>
      <c r="GY58" s="205" t="e">
        <f t="shared" si="97"/>
        <v>#N/A</v>
      </c>
      <c r="GZ58" s="205" t="e">
        <f t="shared" si="98"/>
        <v>#N/A</v>
      </c>
      <c r="HA58" s="205" t="e">
        <f t="shared" si="99"/>
        <v>#N/A</v>
      </c>
      <c r="HB58" s="205" t="e">
        <f t="shared" si="100"/>
        <v>#N/A</v>
      </c>
      <c r="HC58" s="205" t="e">
        <f t="shared" si="101"/>
        <v>#N/A</v>
      </c>
      <c r="HD58" s="205" t="e">
        <f t="shared" si="102"/>
        <v>#N/A</v>
      </c>
      <c r="HE58" s="205" t="e">
        <f t="shared" si="103"/>
        <v>#N/A</v>
      </c>
      <c r="HF58" s="205" t="e">
        <f t="shared" si="104"/>
        <v>#N/A</v>
      </c>
      <c r="HG58" s="205" t="e">
        <f t="shared" si="105"/>
        <v>#N/A</v>
      </c>
      <c r="HH58" s="205" t="e">
        <f t="shared" si="106"/>
        <v>#N/A</v>
      </c>
      <c r="HI58" s="205" t="e">
        <f t="shared" si="107"/>
        <v>#N/A</v>
      </c>
      <c r="HJ58" s="205" t="e">
        <f t="shared" si="108"/>
        <v>#N/A</v>
      </c>
      <c r="HK58" s="205" t="e">
        <f t="shared" si="109"/>
        <v>#N/A</v>
      </c>
      <c r="HL58" s="205" t="e">
        <f t="shared" si="110"/>
        <v>#N/A</v>
      </c>
      <c r="HM58" s="205" t="e">
        <f t="shared" si="111"/>
        <v>#N/A</v>
      </c>
      <c r="HN58" s="205" t="e">
        <f t="shared" si="112"/>
        <v>#N/A</v>
      </c>
      <c r="HO58" s="205" t="e">
        <f t="shared" si="113"/>
        <v>#N/A</v>
      </c>
      <c r="HP58" s="205" t="e">
        <f t="shared" si="114"/>
        <v>#N/A</v>
      </c>
      <c r="HQ58" s="205" t="e">
        <f t="shared" si="115"/>
        <v>#N/A</v>
      </c>
      <c r="HR58" s="205" t="e">
        <f t="shared" si="116"/>
        <v>#N/A</v>
      </c>
      <c r="HS58" s="205" t="e">
        <f t="shared" si="117"/>
        <v>#N/A</v>
      </c>
      <c r="HT58" s="205" t="e">
        <f t="shared" si="118"/>
        <v>#N/A</v>
      </c>
      <c r="HU58" s="205" t="e">
        <f t="shared" si="119"/>
        <v>#N/A</v>
      </c>
      <c r="HV58" s="205" t="e">
        <f t="shared" si="120"/>
        <v>#N/A</v>
      </c>
      <c r="HW58" s="205" t="e">
        <f t="shared" si="121"/>
        <v>#N/A</v>
      </c>
      <c r="HX58" s="205" t="e">
        <f t="shared" si="122"/>
        <v>#N/A</v>
      </c>
      <c r="HY58" s="205" t="e">
        <f t="shared" si="123"/>
        <v>#N/A</v>
      </c>
      <c r="HZ58" s="205" t="e">
        <f t="shared" si="124"/>
        <v>#N/A</v>
      </c>
      <c r="IA58" s="205" t="e">
        <f t="shared" si="125"/>
        <v>#N/A</v>
      </c>
      <c r="IB58" s="205" t="e">
        <f t="shared" si="126"/>
        <v>#N/A</v>
      </c>
    </row>
    <row r="59" spans="1:236" hidden="1" x14ac:dyDescent="0.25">
      <c r="A59" s="22">
        <v>56</v>
      </c>
      <c r="B59" s="109" t="str">
        <f t="shared" si="10"/>
        <v/>
      </c>
      <c r="C59" s="123"/>
      <c r="D59" s="109" t="str">
        <f t="shared" si="11"/>
        <v/>
      </c>
      <c r="E59" s="118" t="str">
        <f t="shared" si="12"/>
        <v/>
      </c>
      <c r="F59" s="23" t="str">
        <f t="shared" si="13"/>
        <v/>
      </c>
      <c r="G59" s="24" t="str">
        <f t="shared" si="14"/>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15"/>
        <v/>
      </c>
      <c r="K59" s="26"/>
      <c r="L59" s="24" t="str">
        <f>IF(OR(F59="",K59=""),"",MATCH(K59,Confidence!$A$3:$A$12,0))</f>
        <v/>
      </c>
      <c r="M59" s="27" t="str">
        <f t="shared" si="16"/>
        <v/>
      </c>
      <c r="N59" s="27" t="str">
        <f t="shared" si="17"/>
        <v/>
      </c>
      <c r="O59" s="24"/>
      <c r="P59" s="110" t="str">
        <f t="shared" si="18"/>
        <v/>
      </c>
      <c r="Q59" s="110" t="str">
        <f t="shared" si="19"/>
        <v/>
      </c>
      <c r="R59" s="39" t="str">
        <f t="shared" si="20"/>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21"/>
        <v/>
      </c>
      <c r="AI59" s="204" t="str">
        <f t="shared" si="22"/>
        <v/>
      </c>
      <c r="AJ59" s="188" t="str">
        <f t="shared" ref="AJ59:CU59" si="233">IF(ISNONTEXT($AH59),AI59+$AH59,"")</f>
        <v/>
      </c>
      <c r="AK59" s="188" t="str">
        <f t="shared" si="233"/>
        <v/>
      </c>
      <c r="AL59" s="188" t="str">
        <f t="shared" si="233"/>
        <v/>
      </c>
      <c r="AM59" s="188" t="str">
        <f t="shared" si="233"/>
        <v/>
      </c>
      <c r="AN59" s="188" t="str">
        <f t="shared" si="233"/>
        <v/>
      </c>
      <c r="AO59" s="188" t="str">
        <f t="shared" si="233"/>
        <v/>
      </c>
      <c r="AP59" s="188" t="str">
        <f t="shared" si="233"/>
        <v/>
      </c>
      <c r="AQ59" s="188" t="str">
        <f t="shared" si="233"/>
        <v/>
      </c>
      <c r="AR59" s="188" t="str">
        <f t="shared" si="233"/>
        <v/>
      </c>
      <c r="AS59" s="188" t="str">
        <f t="shared" si="233"/>
        <v/>
      </c>
      <c r="AT59" s="188" t="str">
        <f t="shared" si="233"/>
        <v/>
      </c>
      <c r="AU59" s="188" t="str">
        <f t="shared" si="233"/>
        <v/>
      </c>
      <c r="AV59" s="188" t="str">
        <f t="shared" si="233"/>
        <v/>
      </c>
      <c r="AW59" s="188" t="str">
        <f t="shared" si="233"/>
        <v/>
      </c>
      <c r="AX59" s="188" t="str">
        <f t="shared" si="233"/>
        <v/>
      </c>
      <c r="AY59" s="188" t="str">
        <f t="shared" si="233"/>
        <v/>
      </c>
      <c r="AZ59" s="188" t="str">
        <f t="shared" si="233"/>
        <v/>
      </c>
      <c r="BA59" s="188" t="str">
        <f t="shared" si="233"/>
        <v/>
      </c>
      <c r="BB59" s="188" t="str">
        <f t="shared" si="233"/>
        <v/>
      </c>
      <c r="BC59" s="188" t="str">
        <f t="shared" si="233"/>
        <v/>
      </c>
      <c r="BD59" s="188" t="str">
        <f t="shared" si="233"/>
        <v/>
      </c>
      <c r="BE59" s="188" t="str">
        <f t="shared" si="233"/>
        <v/>
      </c>
      <c r="BF59" s="188" t="str">
        <f t="shared" si="233"/>
        <v/>
      </c>
      <c r="BG59" s="188" t="str">
        <f t="shared" si="233"/>
        <v/>
      </c>
      <c r="BH59" s="188" t="str">
        <f t="shared" si="233"/>
        <v/>
      </c>
      <c r="BI59" s="188" t="str">
        <f t="shared" si="233"/>
        <v/>
      </c>
      <c r="BJ59" s="188" t="str">
        <f t="shared" si="233"/>
        <v/>
      </c>
      <c r="BK59" s="188" t="str">
        <f t="shared" si="233"/>
        <v/>
      </c>
      <c r="BL59" s="188" t="str">
        <f t="shared" si="233"/>
        <v/>
      </c>
      <c r="BM59" s="188" t="str">
        <f t="shared" si="233"/>
        <v/>
      </c>
      <c r="BN59" s="188" t="str">
        <f t="shared" si="233"/>
        <v/>
      </c>
      <c r="BO59" s="188" t="str">
        <f t="shared" si="233"/>
        <v/>
      </c>
      <c r="BP59" s="188" t="str">
        <f t="shared" si="233"/>
        <v/>
      </c>
      <c r="BQ59" s="188" t="str">
        <f t="shared" si="233"/>
        <v/>
      </c>
      <c r="BR59" s="188" t="str">
        <f t="shared" si="233"/>
        <v/>
      </c>
      <c r="BS59" s="188" t="str">
        <f t="shared" si="233"/>
        <v/>
      </c>
      <c r="BT59" s="188" t="str">
        <f t="shared" si="233"/>
        <v/>
      </c>
      <c r="BU59" s="188" t="str">
        <f t="shared" si="233"/>
        <v/>
      </c>
      <c r="BV59" s="188" t="str">
        <f t="shared" si="233"/>
        <v/>
      </c>
      <c r="BW59" s="188" t="str">
        <f t="shared" si="233"/>
        <v/>
      </c>
      <c r="BX59" s="188" t="str">
        <f t="shared" si="233"/>
        <v/>
      </c>
      <c r="BY59" s="188" t="str">
        <f t="shared" si="233"/>
        <v/>
      </c>
      <c r="BZ59" s="188" t="str">
        <f t="shared" si="233"/>
        <v/>
      </c>
      <c r="CA59" s="188" t="str">
        <f t="shared" si="233"/>
        <v/>
      </c>
      <c r="CB59" s="188" t="str">
        <f t="shared" si="233"/>
        <v/>
      </c>
      <c r="CC59" s="188" t="str">
        <f t="shared" si="233"/>
        <v/>
      </c>
      <c r="CD59" s="188" t="str">
        <f t="shared" si="233"/>
        <v/>
      </c>
      <c r="CE59" s="188" t="str">
        <f t="shared" si="233"/>
        <v/>
      </c>
      <c r="CF59" s="188" t="str">
        <f t="shared" si="233"/>
        <v/>
      </c>
      <c r="CG59" s="188" t="str">
        <f t="shared" si="233"/>
        <v/>
      </c>
      <c r="CH59" s="188" t="str">
        <f t="shared" si="233"/>
        <v/>
      </c>
      <c r="CI59" s="188" t="str">
        <f t="shared" si="233"/>
        <v/>
      </c>
      <c r="CJ59" s="188" t="str">
        <f t="shared" si="233"/>
        <v/>
      </c>
      <c r="CK59" s="188" t="str">
        <f t="shared" si="233"/>
        <v/>
      </c>
      <c r="CL59" s="188" t="str">
        <f t="shared" si="233"/>
        <v/>
      </c>
      <c r="CM59" s="188" t="str">
        <f t="shared" si="233"/>
        <v/>
      </c>
      <c r="CN59" s="188" t="str">
        <f t="shared" si="233"/>
        <v/>
      </c>
      <c r="CO59" s="188" t="str">
        <f t="shared" si="233"/>
        <v/>
      </c>
      <c r="CP59" s="188" t="str">
        <f t="shared" si="233"/>
        <v/>
      </c>
      <c r="CQ59" s="188" t="str">
        <f t="shared" si="233"/>
        <v/>
      </c>
      <c r="CR59" s="188" t="str">
        <f t="shared" si="233"/>
        <v/>
      </c>
      <c r="CS59" s="188" t="str">
        <f t="shared" si="233"/>
        <v/>
      </c>
      <c r="CT59" s="188" t="str">
        <f t="shared" si="233"/>
        <v/>
      </c>
      <c r="CU59" s="188" t="str">
        <f t="shared" si="233"/>
        <v/>
      </c>
      <c r="CV59" s="188" t="str">
        <f t="shared" ref="CV59:ED59" si="234">IF(ISNONTEXT($AH59),CU59+$AH59,"")</f>
        <v/>
      </c>
      <c r="CW59" s="188" t="str">
        <f t="shared" si="234"/>
        <v/>
      </c>
      <c r="CX59" s="188" t="str">
        <f t="shared" si="234"/>
        <v/>
      </c>
      <c r="CY59" s="188" t="str">
        <f t="shared" si="234"/>
        <v/>
      </c>
      <c r="CZ59" s="188" t="str">
        <f t="shared" si="234"/>
        <v/>
      </c>
      <c r="DA59" s="188" t="str">
        <f t="shared" si="234"/>
        <v/>
      </c>
      <c r="DB59" s="188" t="str">
        <f t="shared" si="234"/>
        <v/>
      </c>
      <c r="DC59" s="188" t="str">
        <f t="shared" si="234"/>
        <v/>
      </c>
      <c r="DD59" s="188" t="str">
        <f t="shared" si="234"/>
        <v/>
      </c>
      <c r="DE59" s="188" t="str">
        <f t="shared" si="234"/>
        <v/>
      </c>
      <c r="DF59" s="188" t="str">
        <f t="shared" si="234"/>
        <v/>
      </c>
      <c r="DG59" s="188" t="str">
        <f t="shared" si="234"/>
        <v/>
      </c>
      <c r="DH59" s="188" t="str">
        <f t="shared" si="234"/>
        <v/>
      </c>
      <c r="DI59" s="188" t="str">
        <f t="shared" si="234"/>
        <v/>
      </c>
      <c r="DJ59" s="188" t="str">
        <f t="shared" si="234"/>
        <v/>
      </c>
      <c r="DK59" s="188" t="str">
        <f t="shared" si="234"/>
        <v/>
      </c>
      <c r="DL59" s="188" t="str">
        <f t="shared" si="234"/>
        <v/>
      </c>
      <c r="DM59" s="188" t="str">
        <f t="shared" si="234"/>
        <v/>
      </c>
      <c r="DN59" s="188" t="str">
        <f t="shared" si="234"/>
        <v/>
      </c>
      <c r="DO59" s="188" t="str">
        <f t="shared" si="234"/>
        <v/>
      </c>
      <c r="DP59" s="188" t="str">
        <f t="shared" si="234"/>
        <v/>
      </c>
      <c r="DQ59" s="188" t="str">
        <f t="shared" si="234"/>
        <v/>
      </c>
      <c r="DR59" s="188" t="str">
        <f t="shared" si="234"/>
        <v/>
      </c>
      <c r="DS59" s="188" t="str">
        <f t="shared" si="234"/>
        <v/>
      </c>
      <c r="DT59" s="188" t="str">
        <f t="shared" si="234"/>
        <v/>
      </c>
      <c r="DU59" s="188" t="str">
        <f t="shared" si="234"/>
        <v/>
      </c>
      <c r="DV59" s="188" t="str">
        <f t="shared" si="234"/>
        <v/>
      </c>
      <c r="DW59" s="188" t="str">
        <f t="shared" si="234"/>
        <v/>
      </c>
      <c r="DX59" s="188" t="str">
        <f t="shared" si="234"/>
        <v/>
      </c>
      <c r="DY59" s="188" t="str">
        <f t="shared" si="234"/>
        <v/>
      </c>
      <c r="DZ59" s="188" t="str">
        <f t="shared" si="234"/>
        <v/>
      </c>
      <c r="EA59" s="188" t="str">
        <f t="shared" si="234"/>
        <v/>
      </c>
      <c r="EB59" s="188" t="str">
        <f t="shared" si="234"/>
        <v/>
      </c>
      <c r="EC59" s="188" t="str">
        <f t="shared" si="234"/>
        <v/>
      </c>
      <c r="ED59" s="188" t="str">
        <f t="shared" si="234"/>
        <v/>
      </c>
      <c r="EE59" s="204" t="str">
        <f t="shared" si="25"/>
        <v/>
      </c>
      <c r="EF59" s="205" t="e">
        <f t="shared" si="26"/>
        <v>#N/A</v>
      </c>
      <c r="EG59" s="205" t="e">
        <f t="shared" si="27"/>
        <v>#N/A</v>
      </c>
      <c r="EH59" s="205" t="e">
        <f t="shared" si="28"/>
        <v>#N/A</v>
      </c>
      <c r="EI59" s="205" t="e">
        <f t="shared" si="29"/>
        <v>#N/A</v>
      </c>
      <c r="EJ59" s="205" t="e">
        <f t="shared" si="30"/>
        <v>#N/A</v>
      </c>
      <c r="EK59" s="205" t="e">
        <f t="shared" si="31"/>
        <v>#N/A</v>
      </c>
      <c r="EL59" s="205" t="e">
        <f t="shared" si="32"/>
        <v>#N/A</v>
      </c>
      <c r="EM59" s="205" t="e">
        <f t="shared" si="33"/>
        <v>#N/A</v>
      </c>
      <c r="EN59" s="205" t="e">
        <f t="shared" si="34"/>
        <v>#N/A</v>
      </c>
      <c r="EO59" s="205" t="e">
        <f t="shared" si="35"/>
        <v>#N/A</v>
      </c>
      <c r="EP59" s="205" t="e">
        <f t="shared" si="36"/>
        <v>#N/A</v>
      </c>
      <c r="EQ59" s="205" t="e">
        <f t="shared" si="37"/>
        <v>#N/A</v>
      </c>
      <c r="ER59" s="205" t="e">
        <f t="shared" si="38"/>
        <v>#N/A</v>
      </c>
      <c r="ES59" s="205" t="e">
        <f t="shared" si="39"/>
        <v>#N/A</v>
      </c>
      <c r="ET59" s="205" t="e">
        <f t="shared" si="40"/>
        <v>#N/A</v>
      </c>
      <c r="EU59" s="205" t="e">
        <f t="shared" si="41"/>
        <v>#N/A</v>
      </c>
      <c r="EV59" s="205" t="e">
        <f t="shared" si="42"/>
        <v>#N/A</v>
      </c>
      <c r="EW59" s="205" t="e">
        <f t="shared" si="43"/>
        <v>#N/A</v>
      </c>
      <c r="EX59" s="205" t="e">
        <f t="shared" si="44"/>
        <v>#N/A</v>
      </c>
      <c r="EY59" s="205" t="e">
        <f t="shared" si="45"/>
        <v>#N/A</v>
      </c>
      <c r="EZ59" s="205" t="e">
        <f t="shared" si="46"/>
        <v>#N/A</v>
      </c>
      <c r="FA59" s="205" t="e">
        <f t="shared" si="47"/>
        <v>#N/A</v>
      </c>
      <c r="FB59" s="205" t="e">
        <f t="shared" si="48"/>
        <v>#N/A</v>
      </c>
      <c r="FC59" s="205" t="e">
        <f t="shared" si="49"/>
        <v>#N/A</v>
      </c>
      <c r="FD59" s="205" t="e">
        <f t="shared" si="50"/>
        <v>#N/A</v>
      </c>
      <c r="FE59" s="205" t="e">
        <f t="shared" si="51"/>
        <v>#N/A</v>
      </c>
      <c r="FF59" s="205" t="e">
        <f t="shared" si="52"/>
        <v>#N/A</v>
      </c>
      <c r="FG59" s="205" t="e">
        <f t="shared" si="53"/>
        <v>#N/A</v>
      </c>
      <c r="FH59" s="205" t="e">
        <f t="shared" si="54"/>
        <v>#N/A</v>
      </c>
      <c r="FI59" s="205" t="e">
        <f t="shared" si="55"/>
        <v>#N/A</v>
      </c>
      <c r="FJ59" s="205" t="e">
        <f t="shared" si="56"/>
        <v>#N/A</v>
      </c>
      <c r="FK59" s="205" t="e">
        <f t="shared" si="57"/>
        <v>#N/A</v>
      </c>
      <c r="FL59" s="205" t="e">
        <f t="shared" si="58"/>
        <v>#N/A</v>
      </c>
      <c r="FM59" s="205" t="e">
        <f t="shared" si="59"/>
        <v>#N/A</v>
      </c>
      <c r="FN59" s="205" t="e">
        <f t="shared" si="60"/>
        <v>#N/A</v>
      </c>
      <c r="FO59" s="205" t="e">
        <f t="shared" si="61"/>
        <v>#N/A</v>
      </c>
      <c r="FP59" s="205" t="e">
        <f t="shared" si="62"/>
        <v>#N/A</v>
      </c>
      <c r="FQ59" s="205" t="e">
        <f t="shared" si="63"/>
        <v>#N/A</v>
      </c>
      <c r="FR59" s="205" t="e">
        <f t="shared" si="64"/>
        <v>#N/A</v>
      </c>
      <c r="FS59" s="205" t="e">
        <f t="shared" si="65"/>
        <v>#N/A</v>
      </c>
      <c r="FT59" s="205" t="e">
        <f t="shared" si="66"/>
        <v>#N/A</v>
      </c>
      <c r="FU59" s="205" t="e">
        <f t="shared" si="67"/>
        <v>#N/A</v>
      </c>
      <c r="FV59" s="205" t="e">
        <f t="shared" si="68"/>
        <v>#N/A</v>
      </c>
      <c r="FW59" s="205" t="e">
        <f t="shared" si="69"/>
        <v>#N/A</v>
      </c>
      <c r="FX59" s="205" t="e">
        <f t="shared" si="70"/>
        <v>#N/A</v>
      </c>
      <c r="FY59" s="205" t="e">
        <f t="shared" si="71"/>
        <v>#N/A</v>
      </c>
      <c r="FZ59" s="205" t="e">
        <f t="shared" si="72"/>
        <v>#N/A</v>
      </c>
      <c r="GA59" s="205" t="e">
        <f t="shared" si="73"/>
        <v>#N/A</v>
      </c>
      <c r="GB59" s="205" t="e">
        <f t="shared" si="74"/>
        <v>#N/A</v>
      </c>
      <c r="GC59" s="205" t="e">
        <f t="shared" si="75"/>
        <v>#N/A</v>
      </c>
      <c r="GD59" s="205" t="e">
        <f t="shared" si="76"/>
        <v>#N/A</v>
      </c>
      <c r="GE59" s="205" t="e">
        <f t="shared" si="77"/>
        <v>#N/A</v>
      </c>
      <c r="GF59" s="205" t="e">
        <f t="shared" si="78"/>
        <v>#N/A</v>
      </c>
      <c r="GG59" s="205" t="e">
        <f t="shared" si="79"/>
        <v>#N/A</v>
      </c>
      <c r="GH59" s="205" t="e">
        <f t="shared" si="80"/>
        <v>#N/A</v>
      </c>
      <c r="GI59" s="205" t="e">
        <f t="shared" si="81"/>
        <v>#N/A</v>
      </c>
      <c r="GJ59" s="205" t="e">
        <f t="shared" si="82"/>
        <v>#N/A</v>
      </c>
      <c r="GK59" s="205" t="e">
        <f t="shared" si="83"/>
        <v>#N/A</v>
      </c>
      <c r="GL59" s="205" t="e">
        <f t="shared" si="84"/>
        <v>#N/A</v>
      </c>
      <c r="GM59" s="205" t="e">
        <f t="shared" si="85"/>
        <v>#N/A</v>
      </c>
      <c r="GN59" s="205" t="e">
        <f t="shared" si="86"/>
        <v>#N/A</v>
      </c>
      <c r="GO59" s="205" t="e">
        <f t="shared" si="87"/>
        <v>#N/A</v>
      </c>
      <c r="GP59" s="205" t="e">
        <f t="shared" si="88"/>
        <v>#N/A</v>
      </c>
      <c r="GQ59" s="205" t="e">
        <f t="shared" si="89"/>
        <v>#N/A</v>
      </c>
      <c r="GR59" s="205" t="e">
        <f t="shared" si="90"/>
        <v>#N/A</v>
      </c>
      <c r="GS59" s="205" t="e">
        <f t="shared" si="91"/>
        <v>#N/A</v>
      </c>
      <c r="GT59" s="205" t="e">
        <f t="shared" si="92"/>
        <v>#N/A</v>
      </c>
      <c r="GU59" s="205" t="e">
        <f t="shared" si="93"/>
        <v>#N/A</v>
      </c>
      <c r="GV59" s="205" t="e">
        <f t="shared" si="94"/>
        <v>#N/A</v>
      </c>
      <c r="GW59" s="205" t="e">
        <f t="shared" si="95"/>
        <v>#N/A</v>
      </c>
      <c r="GX59" s="205" t="e">
        <f t="shared" si="96"/>
        <v>#N/A</v>
      </c>
      <c r="GY59" s="205" t="e">
        <f t="shared" si="97"/>
        <v>#N/A</v>
      </c>
      <c r="GZ59" s="205" t="e">
        <f t="shared" si="98"/>
        <v>#N/A</v>
      </c>
      <c r="HA59" s="205" t="e">
        <f t="shared" si="99"/>
        <v>#N/A</v>
      </c>
      <c r="HB59" s="205" t="e">
        <f t="shared" si="100"/>
        <v>#N/A</v>
      </c>
      <c r="HC59" s="205" t="e">
        <f t="shared" si="101"/>
        <v>#N/A</v>
      </c>
      <c r="HD59" s="205" t="e">
        <f t="shared" si="102"/>
        <v>#N/A</v>
      </c>
      <c r="HE59" s="205" t="e">
        <f t="shared" si="103"/>
        <v>#N/A</v>
      </c>
      <c r="HF59" s="205" t="e">
        <f t="shared" si="104"/>
        <v>#N/A</v>
      </c>
      <c r="HG59" s="205" t="e">
        <f t="shared" si="105"/>
        <v>#N/A</v>
      </c>
      <c r="HH59" s="205" t="e">
        <f t="shared" si="106"/>
        <v>#N/A</v>
      </c>
      <c r="HI59" s="205" t="e">
        <f t="shared" si="107"/>
        <v>#N/A</v>
      </c>
      <c r="HJ59" s="205" t="e">
        <f t="shared" si="108"/>
        <v>#N/A</v>
      </c>
      <c r="HK59" s="205" t="e">
        <f t="shared" si="109"/>
        <v>#N/A</v>
      </c>
      <c r="HL59" s="205" t="e">
        <f t="shared" si="110"/>
        <v>#N/A</v>
      </c>
      <c r="HM59" s="205" t="e">
        <f t="shared" si="111"/>
        <v>#N/A</v>
      </c>
      <c r="HN59" s="205" t="e">
        <f t="shared" si="112"/>
        <v>#N/A</v>
      </c>
      <c r="HO59" s="205" t="e">
        <f t="shared" si="113"/>
        <v>#N/A</v>
      </c>
      <c r="HP59" s="205" t="e">
        <f t="shared" si="114"/>
        <v>#N/A</v>
      </c>
      <c r="HQ59" s="205" t="e">
        <f t="shared" si="115"/>
        <v>#N/A</v>
      </c>
      <c r="HR59" s="205" t="e">
        <f t="shared" si="116"/>
        <v>#N/A</v>
      </c>
      <c r="HS59" s="205" t="e">
        <f t="shared" si="117"/>
        <v>#N/A</v>
      </c>
      <c r="HT59" s="205" t="e">
        <f t="shared" si="118"/>
        <v>#N/A</v>
      </c>
      <c r="HU59" s="205" t="e">
        <f t="shared" si="119"/>
        <v>#N/A</v>
      </c>
      <c r="HV59" s="205" t="e">
        <f t="shared" si="120"/>
        <v>#N/A</v>
      </c>
      <c r="HW59" s="205" t="e">
        <f t="shared" si="121"/>
        <v>#N/A</v>
      </c>
      <c r="HX59" s="205" t="e">
        <f t="shared" si="122"/>
        <v>#N/A</v>
      </c>
      <c r="HY59" s="205" t="e">
        <f t="shared" si="123"/>
        <v>#N/A</v>
      </c>
      <c r="HZ59" s="205" t="e">
        <f t="shared" si="124"/>
        <v>#N/A</v>
      </c>
      <c r="IA59" s="205" t="e">
        <f t="shared" si="125"/>
        <v>#N/A</v>
      </c>
      <c r="IB59" s="205" t="e">
        <f t="shared" si="126"/>
        <v>#N/A</v>
      </c>
    </row>
    <row r="60" spans="1:236" hidden="1" x14ac:dyDescent="0.25">
      <c r="A60" s="22">
        <v>57</v>
      </c>
      <c r="B60" s="109" t="str">
        <f t="shared" si="10"/>
        <v/>
      </c>
      <c r="C60" s="123"/>
      <c r="D60" s="109" t="str">
        <f t="shared" si="11"/>
        <v/>
      </c>
      <c r="E60" s="118" t="str">
        <f t="shared" si="12"/>
        <v/>
      </c>
      <c r="F60" s="23" t="str">
        <f t="shared" si="13"/>
        <v/>
      </c>
      <c r="G60" s="24" t="str">
        <f t="shared" si="14"/>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15"/>
        <v/>
      </c>
      <c r="K60" s="26"/>
      <c r="L60" s="24" t="str">
        <f>IF(OR(F60="",K60=""),"",MATCH(K60,Confidence!$A$3:$A$12,0))</f>
        <v/>
      </c>
      <c r="M60" s="27" t="str">
        <f t="shared" si="16"/>
        <v/>
      </c>
      <c r="N60" s="27" t="str">
        <f t="shared" si="17"/>
        <v/>
      </c>
      <c r="O60" s="24"/>
      <c r="P60" s="110" t="str">
        <f t="shared" si="18"/>
        <v/>
      </c>
      <c r="Q60" s="110" t="str">
        <f t="shared" si="19"/>
        <v/>
      </c>
      <c r="R60" s="39" t="str">
        <f t="shared" si="20"/>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21"/>
        <v/>
      </c>
      <c r="AI60" s="204" t="str">
        <f t="shared" si="22"/>
        <v/>
      </c>
      <c r="AJ60" s="188" t="str">
        <f t="shared" ref="AJ60:CU60" si="235">IF(ISNONTEXT($AH60),AI60+$AH60,"")</f>
        <v/>
      </c>
      <c r="AK60" s="188" t="str">
        <f t="shared" si="235"/>
        <v/>
      </c>
      <c r="AL60" s="188" t="str">
        <f t="shared" si="235"/>
        <v/>
      </c>
      <c r="AM60" s="188" t="str">
        <f t="shared" si="235"/>
        <v/>
      </c>
      <c r="AN60" s="188" t="str">
        <f t="shared" si="235"/>
        <v/>
      </c>
      <c r="AO60" s="188" t="str">
        <f t="shared" si="235"/>
        <v/>
      </c>
      <c r="AP60" s="188" t="str">
        <f t="shared" si="235"/>
        <v/>
      </c>
      <c r="AQ60" s="188" t="str">
        <f t="shared" si="235"/>
        <v/>
      </c>
      <c r="AR60" s="188" t="str">
        <f t="shared" si="235"/>
        <v/>
      </c>
      <c r="AS60" s="188" t="str">
        <f t="shared" si="235"/>
        <v/>
      </c>
      <c r="AT60" s="188" t="str">
        <f t="shared" si="235"/>
        <v/>
      </c>
      <c r="AU60" s="188" t="str">
        <f t="shared" si="235"/>
        <v/>
      </c>
      <c r="AV60" s="188" t="str">
        <f t="shared" si="235"/>
        <v/>
      </c>
      <c r="AW60" s="188" t="str">
        <f t="shared" si="235"/>
        <v/>
      </c>
      <c r="AX60" s="188" t="str">
        <f t="shared" si="235"/>
        <v/>
      </c>
      <c r="AY60" s="188" t="str">
        <f t="shared" si="235"/>
        <v/>
      </c>
      <c r="AZ60" s="188" t="str">
        <f t="shared" si="235"/>
        <v/>
      </c>
      <c r="BA60" s="188" t="str">
        <f t="shared" si="235"/>
        <v/>
      </c>
      <c r="BB60" s="188" t="str">
        <f t="shared" si="235"/>
        <v/>
      </c>
      <c r="BC60" s="188" t="str">
        <f t="shared" si="235"/>
        <v/>
      </c>
      <c r="BD60" s="188" t="str">
        <f t="shared" si="235"/>
        <v/>
      </c>
      <c r="BE60" s="188" t="str">
        <f t="shared" si="235"/>
        <v/>
      </c>
      <c r="BF60" s="188" t="str">
        <f t="shared" si="235"/>
        <v/>
      </c>
      <c r="BG60" s="188" t="str">
        <f t="shared" si="235"/>
        <v/>
      </c>
      <c r="BH60" s="188" t="str">
        <f t="shared" si="235"/>
        <v/>
      </c>
      <c r="BI60" s="188" t="str">
        <f t="shared" si="235"/>
        <v/>
      </c>
      <c r="BJ60" s="188" t="str">
        <f t="shared" si="235"/>
        <v/>
      </c>
      <c r="BK60" s="188" t="str">
        <f t="shared" si="235"/>
        <v/>
      </c>
      <c r="BL60" s="188" t="str">
        <f t="shared" si="235"/>
        <v/>
      </c>
      <c r="BM60" s="188" t="str">
        <f t="shared" si="235"/>
        <v/>
      </c>
      <c r="BN60" s="188" t="str">
        <f t="shared" si="235"/>
        <v/>
      </c>
      <c r="BO60" s="188" t="str">
        <f t="shared" si="235"/>
        <v/>
      </c>
      <c r="BP60" s="188" t="str">
        <f t="shared" si="235"/>
        <v/>
      </c>
      <c r="BQ60" s="188" t="str">
        <f t="shared" si="235"/>
        <v/>
      </c>
      <c r="BR60" s="188" t="str">
        <f t="shared" si="235"/>
        <v/>
      </c>
      <c r="BS60" s="188" t="str">
        <f t="shared" si="235"/>
        <v/>
      </c>
      <c r="BT60" s="188" t="str">
        <f t="shared" si="235"/>
        <v/>
      </c>
      <c r="BU60" s="188" t="str">
        <f t="shared" si="235"/>
        <v/>
      </c>
      <c r="BV60" s="188" t="str">
        <f t="shared" si="235"/>
        <v/>
      </c>
      <c r="BW60" s="188" t="str">
        <f t="shared" si="235"/>
        <v/>
      </c>
      <c r="BX60" s="188" t="str">
        <f t="shared" si="235"/>
        <v/>
      </c>
      <c r="BY60" s="188" t="str">
        <f t="shared" si="235"/>
        <v/>
      </c>
      <c r="BZ60" s="188" t="str">
        <f t="shared" si="235"/>
        <v/>
      </c>
      <c r="CA60" s="188" t="str">
        <f t="shared" si="235"/>
        <v/>
      </c>
      <c r="CB60" s="188" t="str">
        <f t="shared" si="235"/>
        <v/>
      </c>
      <c r="CC60" s="188" t="str">
        <f t="shared" si="235"/>
        <v/>
      </c>
      <c r="CD60" s="188" t="str">
        <f t="shared" si="235"/>
        <v/>
      </c>
      <c r="CE60" s="188" t="str">
        <f t="shared" si="235"/>
        <v/>
      </c>
      <c r="CF60" s="188" t="str">
        <f t="shared" si="235"/>
        <v/>
      </c>
      <c r="CG60" s="188" t="str">
        <f t="shared" si="235"/>
        <v/>
      </c>
      <c r="CH60" s="188" t="str">
        <f t="shared" si="235"/>
        <v/>
      </c>
      <c r="CI60" s="188" t="str">
        <f t="shared" si="235"/>
        <v/>
      </c>
      <c r="CJ60" s="188" t="str">
        <f t="shared" si="235"/>
        <v/>
      </c>
      <c r="CK60" s="188" t="str">
        <f t="shared" si="235"/>
        <v/>
      </c>
      <c r="CL60" s="188" t="str">
        <f t="shared" si="235"/>
        <v/>
      </c>
      <c r="CM60" s="188" t="str">
        <f t="shared" si="235"/>
        <v/>
      </c>
      <c r="CN60" s="188" t="str">
        <f t="shared" si="235"/>
        <v/>
      </c>
      <c r="CO60" s="188" t="str">
        <f t="shared" si="235"/>
        <v/>
      </c>
      <c r="CP60" s="188" t="str">
        <f t="shared" si="235"/>
        <v/>
      </c>
      <c r="CQ60" s="188" t="str">
        <f t="shared" si="235"/>
        <v/>
      </c>
      <c r="CR60" s="188" t="str">
        <f t="shared" si="235"/>
        <v/>
      </c>
      <c r="CS60" s="188" t="str">
        <f t="shared" si="235"/>
        <v/>
      </c>
      <c r="CT60" s="188" t="str">
        <f t="shared" si="235"/>
        <v/>
      </c>
      <c r="CU60" s="188" t="str">
        <f t="shared" si="235"/>
        <v/>
      </c>
      <c r="CV60" s="188" t="str">
        <f t="shared" ref="CV60:ED60" si="236">IF(ISNONTEXT($AH60),CU60+$AH60,"")</f>
        <v/>
      </c>
      <c r="CW60" s="188" t="str">
        <f t="shared" si="236"/>
        <v/>
      </c>
      <c r="CX60" s="188" t="str">
        <f t="shared" si="236"/>
        <v/>
      </c>
      <c r="CY60" s="188" t="str">
        <f t="shared" si="236"/>
        <v/>
      </c>
      <c r="CZ60" s="188" t="str">
        <f t="shared" si="236"/>
        <v/>
      </c>
      <c r="DA60" s="188" t="str">
        <f t="shared" si="236"/>
        <v/>
      </c>
      <c r="DB60" s="188" t="str">
        <f t="shared" si="236"/>
        <v/>
      </c>
      <c r="DC60" s="188" t="str">
        <f t="shared" si="236"/>
        <v/>
      </c>
      <c r="DD60" s="188" t="str">
        <f t="shared" si="236"/>
        <v/>
      </c>
      <c r="DE60" s="188" t="str">
        <f t="shared" si="236"/>
        <v/>
      </c>
      <c r="DF60" s="188" t="str">
        <f t="shared" si="236"/>
        <v/>
      </c>
      <c r="DG60" s="188" t="str">
        <f t="shared" si="236"/>
        <v/>
      </c>
      <c r="DH60" s="188" t="str">
        <f t="shared" si="236"/>
        <v/>
      </c>
      <c r="DI60" s="188" t="str">
        <f t="shared" si="236"/>
        <v/>
      </c>
      <c r="DJ60" s="188" t="str">
        <f t="shared" si="236"/>
        <v/>
      </c>
      <c r="DK60" s="188" t="str">
        <f t="shared" si="236"/>
        <v/>
      </c>
      <c r="DL60" s="188" t="str">
        <f t="shared" si="236"/>
        <v/>
      </c>
      <c r="DM60" s="188" t="str">
        <f t="shared" si="236"/>
        <v/>
      </c>
      <c r="DN60" s="188" t="str">
        <f t="shared" si="236"/>
        <v/>
      </c>
      <c r="DO60" s="188" t="str">
        <f t="shared" si="236"/>
        <v/>
      </c>
      <c r="DP60" s="188" t="str">
        <f t="shared" si="236"/>
        <v/>
      </c>
      <c r="DQ60" s="188" t="str">
        <f t="shared" si="236"/>
        <v/>
      </c>
      <c r="DR60" s="188" t="str">
        <f t="shared" si="236"/>
        <v/>
      </c>
      <c r="DS60" s="188" t="str">
        <f t="shared" si="236"/>
        <v/>
      </c>
      <c r="DT60" s="188" t="str">
        <f t="shared" si="236"/>
        <v/>
      </c>
      <c r="DU60" s="188" t="str">
        <f t="shared" si="236"/>
        <v/>
      </c>
      <c r="DV60" s="188" t="str">
        <f t="shared" si="236"/>
        <v/>
      </c>
      <c r="DW60" s="188" t="str">
        <f t="shared" si="236"/>
        <v/>
      </c>
      <c r="DX60" s="188" t="str">
        <f t="shared" si="236"/>
        <v/>
      </c>
      <c r="DY60" s="188" t="str">
        <f t="shared" si="236"/>
        <v/>
      </c>
      <c r="DZ60" s="188" t="str">
        <f t="shared" si="236"/>
        <v/>
      </c>
      <c r="EA60" s="188" t="str">
        <f t="shared" si="236"/>
        <v/>
      </c>
      <c r="EB60" s="188" t="str">
        <f t="shared" si="236"/>
        <v/>
      </c>
      <c r="EC60" s="188" t="str">
        <f t="shared" si="236"/>
        <v/>
      </c>
      <c r="ED60" s="188" t="str">
        <f t="shared" si="236"/>
        <v/>
      </c>
      <c r="EE60" s="204" t="str">
        <f t="shared" si="25"/>
        <v/>
      </c>
      <c r="EF60" s="205" t="e">
        <f t="shared" si="26"/>
        <v>#N/A</v>
      </c>
      <c r="EG60" s="205" t="e">
        <f t="shared" si="27"/>
        <v>#N/A</v>
      </c>
      <c r="EH60" s="205" t="e">
        <f t="shared" si="28"/>
        <v>#N/A</v>
      </c>
      <c r="EI60" s="205" t="e">
        <f t="shared" si="29"/>
        <v>#N/A</v>
      </c>
      <c r="EJ60" s="205" t="e">
        <f t="shared" si="30"/>
        <v>#N/A</v>
      </c>
      <c r="EK60" s="205" t="e">
        <f t="shared" si="31"/>
        <v>#N/A</v>
      </c>
      <c r="EL60" s="205" t="e">
        <f t="shared" si="32"/>
        <v>#N/A</v>
      </c>
      <c r="EM60" s="205" t="e">
        <f t="shared" si="33"/>
        <v>#N/A</v>
      </c>
      <c r="EN60" s="205" t="e">
        <f t="shared" si="34"/>
        <v>#N/A</v>
      </c>
      <c r="EO60" s="205" t="e">
        <f t="shared" si="35"/>
        <v>#N/A</v>
      </c>
      <c r="EP60" s="205" t="e">
        <f t="shared" si="36"/>
        <v>#N/A</v>
      </c>
      <c r="EQ60" s="205" t="e">
        <f t="shared" si="37"/>
        <v>#N/A</v>
      </c>
      <c r="ER60" s="205" t="e">
        <f t="shared" si="38"/>
        <v>#N/A</v>
      </c>
      <c r="ES60" s="205" t="e">
        <f t="shared" si="39"/>
        <v>#N/A</v>
      </c>
      <c r="ET60" s="205" t="e">
        <f t="shared" si="40"/>
        <v>#N/A</v>
      </c>
      <c r="EU60" s="205" t="e">
        <f t="shared" si="41"/>
        <v>#N/A</v>
      </c>
      <c r="EV60" s="205" t="e">
        <f t="shared" si="42"/>
        <v>#N/A</v>
      </c>
      <c r="EW60" s="205" t="e">
        <f t="shared" si="43"/>
        <v>#N/A</v>
      </c>
      <c r="EX60" s="205" t="e">
        <f t="shared" si="44"/>
        <v>#N/A</v>
      </c>
      <c r="EY60" s="205" t="e">
        <f t="shared" si="45"/>
        <v>#N/A</v>
      </c>
      <c r="EZ60" s="205" t="e">
        <f t="shared" si="46"/>
        <v>#N/A</v>
      </c>
      <c r="FA60" s="205" t="e">
        <f t="shared" si="47"/>
        <v>#N/A</v>
      </c>
      <c r="FB60" s="205" t="e">
        <f t="shared" si="48"/>
        <v>#N/A</v>
      </c>
      <c r="FC60" s="205" t="e">
        <f t="shared" si="49"/>
        <v>#N/A</v>
      </c>
      <c r="FD60" s="205" t="e">
        <f t="shared" si="50"/>
        <v>#N/A</v>
      </c>
      <c r="FE60" s="205" t="e">
        <f t="shared" si="51"/>
        <v>#N/A</v>
      </c>
      <c r="FF60" s="205" t="e">
        <f t="shared" si="52"/>
        <v>#N/A</v>
      </c>
      <c r="FG60" s="205" t="e">
        <f t="shared" si="53"/>
        <v>#N/A</v>
      </c>
      <c r="FH60" s="205" t="e">
        <f t="shared" si="54"/>
        <v>#N/A</v>
      </c>
      <c r="FI60" s="205" t="e">
        <f t="shared" si="55"/>
        <v>#N/A</v>
      </c>
      <c r="FJ60" s="205" t="e">
        <f t="shared" si="56"/>
        <v>#N/A</v>
      </c>
      <c r="FK60" s="205" t="e">
        <f t="shared" si="57"/>
        <v>#N/A</v>
      </c>
      <c r="FL60" s="205" t="e">
        <f t="shared" si="58"/>
        <v>#N/A</v>
      </c>
      <c r="FM60" s="205" t="e">
        <f t="shared" si="59"/>
        <v>#N/A</v>
      </c>
      <c r="FN60" s="205" t="e">
        <f t="shared" si="60"/>
        <v>#N/A</v>
      </c>
      <c r="FO60" s="205" t="e">
        <f t="shared" si="61"/>
        <v>#N/A</v>
      </c>
      <c r="FP60" s="205" t="e">
        <f t="shared" si="62"/>
        <v>#N/A</v>
      </c>
      <c r="FQ60" s="205" t="e">
        <f t="shared" si="63"/>
        <v>#N/A</v>
      </c>
      <c r="FR60" s="205" t="e">
        <f t="shared" si="64"/>
        <v>#N/A</v>
      </c>
      <c r="FS60" s="205" t="e">
        <f t="shared" si="65"/>
        <v>#N/A</v>
      </c>
      <c r="FT60" s="205" t="e">
        <f t="shared" si="66"/>
        <v>#N/A</v>
      </c>
      <c r="FU60" s="205" t="e">
        <f t="shared" si="67"/>
        <v>#N/A</v>
      </c>
      <c r="FV60" s="205" t="e">
        <f t="shared" si="68"/>
        <v>#N/A</v>
      </c>
      <c r="FW60" s="205" t="e">
        <f t="shared" si="69"/>
        <v>#N/A</v>
      </c>
      <c r="FX60" s="205" t="e">
        <f t="shared" si="70"/>
        <v>#N/A</v>
      </c>
      <c r="FY60" s="205" t="e">
        <f t="shared" si="71"/>
        <v>#N/A</v>
      </c>
      <c r="FZ60" s="205" t="e">
        <f t="shared" si="72"/>
        <v>#N/A</v>
      </c>
      <c r="GA60" s="205" t="e">
        <f t="shared" si="73"/>
        <v>#N/A</v>
      </c>
      <c r="GB60" s="205" t="e">
        <f t="shared" si="74"/>
        <v>#N/A</v>
      </c>
      <c r="GC60" s="205" t="e">
        <f t="shared" si="75"/>
        <v>#N/A</v>
      </c>
      <c r="GD60" s="205" t="e">
        <f t="shared" si="76"/>
        <v>#N/A</v>
      </c>
      <c r="GE60" s="205" t="e">
        <f t="shared" si="77"/>
        <v>#N/A</v>
      </c>
      <c r="GF60" s="205" t="e">
        <f t="shared" si="78"/>
        <v>#N/A</v>
      </c>
      <c r="GG60" s="205" t="e">
        <f t="shared" si="79"/>
        <v>#N/A</v>
      </c>
      <c r="GH60" s="205" t="e">
        <f t="shared" si="80"/>
        <v>#N/A</v>
      </c>
      <c r="GI60" s="205" t="e">
        <f t="shared" si="81"/>
        <v>#N/A</v>
      </c>
      <c r="GJ60" s="205" t="e">
        <f t="shared" si="82"/>
        <v>#N/A</v>
      </c>
      <c r="GK60" s="205" t="e">
        <f t="shared" si="83"/>
        <v>#N/A</v>
      </c>
      <c r="GL60" s="205" t="e">
        <f t="shared" si="84"/>
        <v>#N/A</v>
      </c>
      <c r="GM60" s="205" t="e">
        <f t="shared" si="85"/>
        <v>#N/A</v>
      </c>
      <c r="GN60" s="205" t="e">
        <f t="shared" si="86"/>
        <v>#N/A</v>
      </c>
      <c r="GO60" s="205" t="e">
        <f t="shared" si="87"/>
        <v>#N/A</v>
      </c>
      <c r="GP60" s="205" t="e">
        <f t="shared" si="88"/>
        <v>#N/A</v>
      </c>
      <c r="GQ60" s="205" t="e">
        <f t="shared" si="89"/>
        <v>#N/A</v>
      </c>
      <c r="GR60" s="205" t="e">
        <f t="shared" si="90"/>
        <v>#N/A</v>
      </c>
      <c r="GS60" s="205" t="e">
        <f t="shared" si="91"/>
        <v>#N/A</v>
      </c>
      <c r="GT60" s="205" t="e">
        <f t="shared" si="92"/>
        <v>#N/A</v>
      </c>
      <c r="GU60" s="205" t="e">
        <f t="shared" si="93"/>
        <v>#N/A</v>
      </c>
      <c r="GV60" s="205" t="e">
        <f t="shared" si="94"/>
        <v>#N/A</v>
      </c>
      <c r="GW60" s="205" t="e">
        <f t="shared" si="95"/>
        <v>#N/A</v>
      </c>
      <c r="GX60" s="205" t="e">
        <f t="shared" si="96"/>
        <v>#N/A</v>
      </c>
      <c r="GY60" s="205" t="e">
        <f t="shared" si="97"/>
        <v>#N/A</v>
      </c>
      <c r="GZ60" s="205" t="e">
        <f t="shared" si="98"/>
        <v>#N/A</v>
      </c>
      <c r="HA60" s="205" t="e">
        <f t="shared" si="99"/>
        <v>#N/A</v>
      </c>
      <c r="HB60" s="205" t="e">
        <f t="shared" si="100"/>
        <v>#N/A</v>
      </c>
      <c r="HC60" s="205" t="e">
        <f t="shared" si="101"/>
        <v>#N/A</v>
      </c>
      <c r="HD60" s="205" t="e">
        <f t="shared" si="102"/>
        <v>#N/A</v>
      </c>
      <c r="HE60" s="205" t="e">
        <f t="shared" si="103"/>
        <v>#N/A</v>
      </c>
      <c r="HF60" s="205" t="e">
        <f t="shared" si="104"/>
        <v>#N/A</v>
      </c>
      <c r="HG60" s="205" t="e">
        <f t="shared" si="105"/>
        <v>#N/A</v>
      </c>
      <c r="HH60" s="205" t="e">
        <f t="shared" si="106"/>
        <v>#N/A</v>
      </c>
      <c r="HI60" s="205" t="e">
        <f t="shared" si="107"/>
        <v>#N/A</v>
      </c>
      <c r="HJ60" s="205" t="e">
        <f t="shared" si="108"/>
        <v>#N/A</v>
      </c>
      <c r="HK60" s="205" t="e">
        <f t="shared" si="109"/>
        <v>#N/A</v>
      </c>
      <c r="HL60" s="205" t="e">
        <f t="shared" si="110"/>
        <v>#N/A</v>
      </c>
      <c r="HM60" s="205" t="e">
        <f t="shared" si="111"/>
        <v>#N/A</v>
      </c>
      <c r="HN60" s="205" t="e">
        <f t="shared" si="112"/>
        <v>#N/A</v>
      </c>
      <c r="HO60" s="205" t="e">
        <f t="shared" si="113"/>
        <v>#N/A</v>
      </c>
      <c r="HP60" s="205" t="e">
        <f t="shared" si="114"/>
        <v>#N/A</v>
      </c>
      <c r="HQ60" s="205" t="e">
        <f t="shared" si="115"/>
        <v>#N/A</v>
      </c>
      <c r="HR60" s="205" t="e">
        <f t="shared" si="116"/>
        <v>#N/A</v>
      </c>
      <c r="HS60" s="205" t="e">
        <f t="shared" si="117"/>
        <v>#N/A</v>
      </c>
      <c r="HT60" s="205" t="e">
        <f t="shared" si="118"/>
        <v>#N/A</v>
      </c>
      <c r="HU60" s="205" t="e">
        <f t="shared" si="119"/>
        <v>#N/A</v>
      </c>
      <c r="HV60" s="205" t="e">
        <f t="shared" si="120"/>
        <v>#N/A</v>
      </c>
      <c r="HW60" s="205" t="e">
        <f t="shared" si="121"/>
        <v>#N/A</v>
      </c>
      <c r="HX60" s="205" t="e">
        <f t="shared" si="122"/>
        <v>#N/A</v>
      </c>
      <c r="HY60" s="205" t="e">
        <f t="shared" si="123"/>
        <v>#N/A</v>
      </c>
      <c r="HZ60" s="205" t="e">
        <f t="shared" si="124"/>
        <v>#N/A</v>
      </c>
      <c r="IA60" s="205" t="e">
        <f t="shared" si="125"/>
        <v>#N/A</v>
      </c>
      <c r="IB60" s="205" t="e">
        <f t="shared" si="126"/>
        <v>#N/A</v>
      </c>
    </row>
    <row r="61" spans="1:236" hidden="1" x14ac:dyDescent="0.25">
      <c r="A61" s="22">
        <v>58</v>
      </c>
      <c r="B61" s="109" t="str">
        <f t="shared" si="10"/>
        <v/>
      </c>
      <c r="C61" s="123"/>
      <c r="D61" s="109" t="str">
        <f t="shared" si="11"/>
        <v/>
      </c>
      <c r="E61" s="118" t="str">
        <f t="shared" si="12"/>
        <v/>
      </c>
      <c r="F61" s="23" t="str">
        <f t="shared" si="13"/>
        <v/>
      </c>
      <c r="G61" s="24" t="str">
        <f t="shared" si="14"/>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15"/>
        <v/>
      </c>
      <c r="K61" s="26"/>
      <c r="L61" s="24" t="str">
        <f>IF(OR(F61="",K61=""),"",MATCH(K61,Confidence!$A$3:$A$12,0))</f>
        <v/>
      </c>
      <c r="M61" s="27" t="str">
        <f t="shared" si="16"/>
        <v/>
      </c>
      <c r="N61" s="27" t="str">
        <f t="shared" si="17"/>
        <v/>
      </c>
      <c r="O61" s="24"/>
      <c r="P61" s="110" t="str">
        <f t="shared" si="18"/>
        <v/>
      </c>
      <c r="Q61" s="110" t="str">
        <f t="shared" si="19"/>
        <v/>
      </c>
      <c r="R61" s="39" t="str">
        <f t="shared" si="20"/>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21"/>
        <v/>
      </c>
      <c r="AI61" s="204" t="str">
        <f t="shared" si="22"/>
        <v/>
      </c>
      <c r="AJ61" s="188" t="str">
        <f t="shared" ref="AJ61:CU61" si="237">IF(ISNONTEXT($AH61),AI61+$AH61,"")</f>
        <v/>
      </c>
      <c r="AK61" s="188" t="str">
        <f t="shared" si="237"/>
        <v/>
      </c>
      <c r="AL61" s="188" t="str">
        <f t="shared" si="237"/>
        <v/>
      </c>
      <c r="AM61" s="188" t="str">
        <f t="shared" si="237"/>
        <v/>
      </c>
      <c r="AN61" s="188" t="str">
        <f t="shared" si="237"/>
        <v/>
      </c>
      <c r="AO61" s="188" t="str">
        <f t="shared" si="237"/>
        <v/>
      </c>
      <c r="AP61" s="188" t="str">
        <f t="shared" si="237"/>
        <v/>
      </c>
      <c r="AQ61" s="188" t="str">
        <f t="shared" si="237"/>
        <v/>
      </c>
      <c r="AR61" s="188" t="str">
        <f t="shared" si="237"/>
        <v/>
      </c>
      <c r="AS61" s="188" t="str">
        <f t="shared" si="237"/>
        <v/>
      </c>
      <c r="AT61" s="188" t="str">
        <f t="shared" si="237"/>
        <v/>
      </c>
      <c r="AU61" s="188" t="str">
        <f t="shared" si="237"/>
        <v/>
      </c>
      <c r="AV61" s="188" t="str">
        <f t="shared" si="237"/>
        <v/>
      </c>
      <c r="AW61" s="188" t="str">
        <f t="shared" si="237"/>
        <v/>
      </c>
      <c r="AX61" s="188" t="str">
        <f t="shared" si="237"/>
        <v/>
      </c>
      <c r="AY61" s="188" t="str">
        <f t="shared" si="237"/>
        <v/>
      </c>
      <c r="AZ61" s="188" t="str">
        <f t="shared" si="237"/>
        <v/>
      </c>
      <c r="BA61" s="188" t="str">
        <f t="shared" si="237"/>
        <v/>
      </c>
      <c r="BB61" s="188" t="str">
        <f t="shared" si="237"/>
        <v/>
      </c>
      <c r="BC61" s="188" t="str">
        <f t="shared" si="237"/>
        <v/>
      </c>
      <c r="BD61" s="188" t="str">
        <f t="shared" si="237"/>
        <v/>
      </c>
      <c r="BE61" s="188" t="str">
        <f t="shared" si="237"/>
        <v/>
      </c>
      <c r="BF61" s="188" t="str">
        <f t="shared" si="237"/>
        <v/>
      </c>
      <c r="BG61" s="188" t="str">
        <f t="shared" si="237"/>
        <v/>
      </c>
      <c r="BH61" s="188" t="str">
        <f t="shared" si="237"/>
        <v/>
      </c>
      <c r="BI61" s="188" t="str">
        <f t="shared" si="237"/>
        <v/>
      </c>
      <c r="BJ61" s="188" t="str">
        <f t="shared" si="237"/>
        <v/>
      </c>
      <c r="BK61" s="188" t="str">
        <f t="shared" si="237"/>
        <v/>
      </c>
      <c r="BL61" s="188" t="str">
        <f t="shared" si="237"/>
        <v/>
      </c>
      <c r="BM61" s="188" t="str">
        <f t="shared" si="237"/>
        <v/>
      </c>
      <c r="BN61" s="188" t="str">
        <f t="shared" si="237"/>
        <v/>
      </c>
      <c r="BO61" s="188" t="str">
        <f t="shared" si="237"/>
        <v/>
      </c>
      <c r="BP61" s="188" t="str">
        <f t="shared" si="237"/>
        <v/>
      </c>
      <c r="BQ61" s="188" t="str">
        <f t="shared" si="237"/>
        <v/>
      </c>
      <c r="BR61" s="188" t="str">
        <f t="shared" si="237"/>
        <v/>
      </c>
      <c r="BS61" s="188" t="str">
        <f t="shared" si="237"/>
        <v/>
      </c>
      <c r="BT61" s="188" t="str">
        <f t="shared" si="237"/>
        <v/>
      </c>
      <c r="BU61" s="188" t="str">
        <f t="shared" si="237"/>
        <v/>
      </c>
      <c r="BV61" s="188" t="str">
        <f t="shared" si="237"/>
        <v/>
      </c>
      <c r="BW61" s="188" t="str">
        <f t="shared" si="237"/>
        <v/>
      </c>
      <c r="BX61" s="188" t="str">
        <f t="shared" si="237"/>
        <v/>
      </c>
      <c r="BY61" s="188" t="str">
        <f t="shared" si="237"/>
        <v/>
      </c>
      <c r="BZ61" s="188" t="str">
        <f t="shared" si="237"/>
        <v/>
      </c>
      <c r="CA61" s="188" t="str">
        <f t="shared" si="237"/>
        <v/>
      </c>
      <c r="CB61" s="188" t="str">
        <f t="shared" si="237"/>
        <v/>
      </c>
      <c r="CC61" s="188" t="str">
        <f t="shared" si="237"/>
        <v/>
      </c>
      <c r="CD61" s="188" t="str">
        <f t="shared" si="237"/>
        <v/>
      </c>
      <c r="CE61" s="188" t="str">
        <f t="shared" si="237"/>
        <v/>
      </c>
      <c r="CF61" s="188" t="str">
        <f t="shared" si="237"/>
        <v/>
      </c>
      <c r="CG61" s="188" t="str">
        <f t="shared" si="237"/>
        <v/>
      </c>
      <c r="CH61" s="188" t="str">
        <f t="shared" si="237"/>
        <v/>
      </c>
      <c r="CI61" s="188" t="str">
        <f t="shared" si="237"/>
        <v/>
      </c>
      <c r="CJ61" s="188" t="str">
        <f t="shared" si="237"/>
        <v/>
      </c>
      <c r="CK61" s="188" t="str">
        <f t="shared" si="237"/>
        <v/>
      </c>
      <c r="CL61" s="188" t="str">
        <f t="shared" si="237"/>
        <v/>
      </c>
      <c r="CM61" s="188" t="str">
        <f t="shared" si="237"/>
        <v/>
      </c>
      <c r="CN61" s="188" t="str">
        <f t="shared" si="237"/>
        <v/>
      </c>
      <c r="CO61" s="188" t="str">
        <f t="shared" si="237"/>
        <v/>
      </c>
      <c r="CP61" s="188" t="str">
        <f t="shared" si="237"/>
        <v/>
      </c>
      <c r="CQ61" s="188" t="str">
        <f t="shared" si="237"/>
        <v/>
      </c>
      <c r="CR61" s="188" t="str">
        <f t="shared" si="237"/>
        <v/>
      </c>
      <c r="CS61" s="188" t="str">
        <f t="shared" si="237"/>
        <v/>
      </c>
      <c r="CT61" s="188" t="str">
        <f t="shared" si="237"/>
        <v/>
      </c>
      <c r="CU61" s="188" t="str">
        <f t="shared" si="237"/>
        <v/>
      </c>
      <c r="CV61" s="188" t="str">
        <f t="shared" ref="CV61:ED61" si="238">IF(ISNONTEXT($AH61),CU61+$AH61,"")</f>
        <v/>
      </c>
      <c r="CW61" s="188" t="str">
        <f t="shared" si="238"/>
        <v/>
      </c>
      <c r="CX61" s="188" t="str">
        <f t="shared" si="238"/>
        <v/>
      </c>
      <c r="CY61" s="188" t="str">
        <f t="shared" si="238"/>
        <v/>
      </c>
      <c r="CZ61" s="188" t="str">
        <f t="shared" si="238"/>
        <v/>
      </c>
      <c r="DA61" s="188" t="str">
        <f t="shared" si="238"/>
        <v/>
      </c>
      <c r="DB61" s="188" t="str">
        <f t="shared" si="238"/>
        <v/>
      </c>
      <c r="DC61" s="188" t="str">
        <f t="shared" si="238"/>
        <v/>
      </c>
      <c r="DD61" s="188" t="str">
        <f t="shared" si="238"/>
        <v/>
      </c>
      <c r="DE61" s="188" t="str">
        <f t="shared" si="238"/>
        <v/>
      </c>
      <c r="DF61" s="188" t="str">
        <f t="shared" si="238"/>
        <v/>
      </c>
      <c r="DG61" s="188" t="str">
        <f t="shared" si="238"/>
        <v/>
      </c>
      <c r="DH61" s="188" t="str">
        <f t="shared" si="238"/>
        <v/>
      </c>
      <c r="DI61" s="188" t="str">
        <f t="shared" si="238"/>
        <v/>
      </c>
      <c r="DJ61" s="188" t="str">
        <f t="shared" si="238"/>
        <v/>
      </c>
      <c r="DK61" s="188" t="str">
        <f t="shared" si="238"/>
        <v/>
      </c>
      <c r="DL61" s="188" t="str">
        <f t="shared" si="238"/>
        <v/>
      </c>
      <c r="DM61" s="188" t="str">
        <f t="shared" si="238"/>
        <v/>
      </c>
      <c r="DN61" s="188" t="str">
        <f t="shared" si="238"/>
        <v/>
      </c>
      <c r="DO61" s="188" t="str">
        <f t="shared" si="238"/>
        <v/>
      </c>
      <c r="DP61" s="188" t="str">
        <f t="shared" si="238"/>
        <v/>
      </c>
      <c r="DQ61" s="188" t="str">
        <f t="shared" si="238"/>
        <v/>
      </c>
      <c r="DR61" s="188" t="str">
        <f t="shared" si="238"/>
        <v/>
      </c>
      <c r="DS61" s="188" t="str">
        <f t="shared" si="238"/>
        <v/>
      </c>
      <c r="DT61" s="188" t="str">
        <f t="shared" si="238"/>
        <v/>
      </c>
      <c r="DU61" s="188" t="str">
        <f t="shared" si="238"/>
        <v/>
      </c>
      <c r="DV61" s="188" t="str">
        <f t="shared" si="238"/>
        <v/>
      </c>
      <c r="DW61" s="188" t="str">
        <f t="shared" si="238"/>
        <v/>
      </c>
      <c r="DX61" s="188" t="str">
        <f t="shared" si="238"/>
        <v/>
      </c>
      <c r="DY61" s="188" t="str">
        <f t="shared" si="238"/>
        <v/>
      </c>
      <c r="DZ61" s="188" t="str">
        <f t="shared" si="238"/>
        <v/>
      </c>
      <c r="EA61" s="188" t="str">
        <f t="shared" si="238"/>
        <v/>
      </c>
      <c r="EB61" s="188" t="str">
        <f t="shared" si="238"/>
        <v/>
      </c>
      <c r="EC61" s="188" t="str">
        <f t="shared" si="238"/>
        <v/>
      </c>
      <c r="ED61" s="188" t="str">
        <f t="shared" si="238"/>
        <v/>
      </c>
      <c r="EE61" s="204" t="str">
        <f t="shared" si="25"/>
        <v/>
      </c>
      <c r="EF61" s="205" t="e">
        <f t="shared" si="26"/>
        <v>#N/A</v>
      </c>
      <c r="EG61" s="205" t="e">
        <f t="shared" si="27"/>
        <v>#N/A</v>
      </c>
      <c r="EH61" s="205" t="e">
        <f t="shared" si="28"/>
        <v>#N/A</v>
      </c>
      <c r="EI61" s="205" t="e">
        <f t="shared" si="29"/>
        <v>#N/A</v>
      </c>
      <c r="EJ61" s="205" t="e">
        <f t="shared" si="30"/>
        <v>#N/A</v>
      </c>
      <c r="EK61" s="205" t="e">
        <f t="shared" si="31"/>
        <v>#N/A</v>
      </c>
      <c r="EL61" s="205" t="e">
        <f t="shared" si="32"/>
        <v>#N/A</v>
      </c>
      <c r="EM61" s="205" t="e">
        <f t="shared" si="33"/>
        <v>#N/A</v>
      </c>
      <c r="EN61" s="205" t="e">
        <f t="shared" si="34"/>
        <v>#N/A</v>
      </c>
      <c r="EO61" s="205" t="e">
        <f t="shared" si="35"/>
        <v>#N/A</v>
      </c>
      <c r="EP61" s="205" t="e">
        <f t="shared" si="36"/>
        <v>#N/A</v>
      </c>
      <c r="EQ61" s="205" t="e">
        <f t="shared" si="37"/>
        <v>#N/A</v>
      </c>
      <c r="ER61" s="205" t="e">
        <f t="shared" si="38"/>
        <v>#N/A</v>
      </c>
      <c r="ES61" s="205" t="e">
        <f t="shared" si="39"/>
        <v>#N/A</v>
      </c>
      <c r="ET61" s="205" t="e">
        <f t="shared" si="40"/>
        <v>#N/A</v>
      </c>
      <c r="EU61" s="205" t="e">
        <f t="shared" si="41"/>
        <v>#N/A</v>
      </c>
      <c r="EV61" s="205" t="e">
        <f t="shared" si="42"/>
        <v>#N/A</v>
      </c>
      <c r="EW61" s="205" t="e">
        <f t="shared" si="43"/>
        <v>#N/A</v>
      </c>
      <c r="EX61" s="205" t="e">
        <f t="shared" si="44"/>
        <v>#N/A</v>
      </c>
      <c r="EY61" s="205" t="e">
        <f t="shared" si="45"/>
        <v>#N/A</v>
      </c>
      <c r="EZ61" s="205" t="e">
        <f t="shared" si="46"/>
        <v>#N/A</v>
      </c>
      <c r="FA61" s="205" t="e">
        <f t="shared" si="47"/>
        <v>#N/A</v>
      </c>
      <c r="FB61" s="205" t="e">
        <f t="shared" si="48"/>
        <v>#N/A</v>
      </c>
      <c r="FC61" s="205" t="e">
        <f t="shared" si="49"/>
        <v>#N/A</v>
      </c>
      <c r="FD61" s="205" t="e">
        <f t="shared" si="50"/>
        <v>#N/A</v>
      </c>
      <c r="FE61" s="205" t="e">
        <f t="shared" si="51"/>
        <v>#N/A</v>
      </c>
      <c r="FF61" s="205" t="e">
        <f t="shared" si="52"/>
        <v>#N/A</v>
      </c>
      <c r="FG61" s="205" t="e">
        <f t="shared" si="53"/>
        <v>#N/A</v>
      </c>
      <c r="FH61" s="205" t="e">
        <f t="shared" si="54"/>
        <v>#N/A</v>
      </c>
      <c r="FI61" s="205" t="e">
        <f t="shared" si="55"/>
        <v>#N/A</v>
      </c>
      <c r="FJ61" s="205" t="e">
        <f t="shared" si="56"/>
        <v>#N/A</v>
      </c>
      <c r="FK61" s="205" t="e">
        <f t="shared" si="57"/>
        <v>#N/A</v>
      </c>
      <c r="FL61" s="205" t="e">
        <f t="shared" si="58"/>
        <v>#N/A</v>
      </c>
      <c r="FM61" s="205" t="e">
        <f t="shared" si="59"/>
        <v>#N/A</v>
      </c>
      <c r="FN61" s="205" t="e">
        <f t="shared" si="60"/>
        <v>#N/A</v>
      </c>
      <c r="FO61" s="205" t="e">
        <f t="shared" si="61"/>
        <v>#N/A</v>
      </c>
      <c r="FP61" s="205" t="e">
        <f t="shared" si="62"/>
        <v>#N/A</v>
      </c>
      <c r="FQ61" s="205" t="e">
        <f t="shared" si="63"/>
        <v>#N/A</v>
      </c>
      <c r="FR61" s="205" t="e">
        <f t="shared" si="64"/>
        <v>#N/A</v>
      </c>
      <c r="FS61" s="205" t="e">
        <f t="shared" si="65"/>
        <v>#N/A</v>
      </c>
      <c r="FT61" s="205" t="e">
        <f t="shared" si="66"/>
        <v>#N/A</v>
      </c>
      <c r="FU61" s="205" t="e">
        <f t="shared" si="67"/>
        <v>#N/A</v>
      </c>
      <c r="FV61" s="205" t="e">
        <f t="shared" si="68"/>
        <v>#N/A</v>
      </c>
      <c r="FW61" s="205" t="e">
        <f t="shared" si="69"/>
        <v>#N/A</v>
      </c>
      <c r="FX61" s="205" t="e">
        <f t="shared" si="70"/>
        <v>#N/A</v>
      </c>
      <c r="FY61" s="205" t="e">
        <f t="shared" si="71"/>
        <v>#N/A</v>
      </c>
      <c r="FZ61" s="205" t="e">
        <f t="shared" si="72"/>
        <v>#N/A</v>
      </c>
      <c r="GA61" s="205" t="e">
        <f t="shared" si="73"/>
        <v>#N/A</v>
      </c>
      <c r="GB61" s="205" t="e">
        <f t="shared" si="74"/>
        <v>#N/A</v>
      </c>
      <c r="GC61" s="205" t="e">
        <f t="shared" si="75"/>
        <v>#N/A</v>
      </c>
      <c r="GD61" s="205" t="e">
        <f t="shared" si="76"/>
        <v>#N/A</v>
      </c>
      <c r="GE61" s="205" t="e">
        <f t="shared" si="77"/>
        <v>#N/A</v>
      </c>
      <c r="GF61" s="205" t="e">
        <f t="shared" si="78"/>
        <v>#N/A</v>
      </c>
      <c r="GG61" s="205" t="e">
        <f t="shared" si="79"/>
        <v>#N/A</v>
      </c>
      <c r="GH61" s="205" t="e">
        <f t="shared" si="80"/>
        <v>#N/A</v>
      </c>
      <c r="GI61" s="205" t="e">
        <f t="shared" si="81"/>
        <v>#N/A</v>
      </c>
      <c r="GJ61" s="205" t="e">
        <f t="shared" si="82"/>
        <v>#N/A</v>
      </c>
      <c r="GK61" s="205" t="e">
        <f t="shared" si="83"/>
        <v>#N/A</v>
      </c>
      <c r="GL61" s="205" t="e">
        <f t="shared" si="84"/>
        <v>#N/A</v>
      </c>
      <c r="GM61" s="205" t="e">
        <f t="shared" si="85"/>
        <v>#N/A</v>
      </c>
      <c r="GN61" s="205" t="e">
        <f t="shared" si="86"/>
        <v>#N/A</v>
      </c>
      <c r="GO61" s="205" t="e">
        <f t="shared" si="87"/>
        <v>#N/A</v>
      </c>
      <c r="GP61" s="205" t="e">
        <f t="shared" si="88"/>
        <v>#N/A</v>
      </c>
      <c r="GQ61" s="205" t="e">
        <f t="shared" si="89"/>
        <v>#N/A</v>
      </c>
      <c r="GR61" s="205" t="e">
        <f t="shared" si="90"/>
        <v>#N/A</v>
      </c>
      <c r="GS61" s="205" t="e">
        <f t="shared" si="91"/>
        <v>#N/A</v>
      </c>
      <c r="GT61" s="205" t="e">
        <f t="shared" si="92"/>
        <v>#N/A</v>
      </c>
      <c r="GU61" s="205" t="e">
        <f t="shared" si="93"/>
        <v>#N/A</v>
      </c>
      <c r="GV61" s="205" t="e">
        <f t="shared" si="94"/>
        <v>#N/A</v>
      </c>
      <c r="GW61" s="205" t="e">
        <f t="shared" si="95"/>
        <v>#N/A</v>
      </c>
      <c r="GX61" s="205" t="e">
        <f t="shared" si="96"/>
        <v>#N/A</v>
      </c>
      <c r="GY61" s="205" t="e">
        <f t="shared" si="97"/>
        <v>#N/A</v>
      </c>
      <c r="GZ61" s="205" t="e">
        <f t="shared" si="98"/>
        <v>#N/A</v>
      </c>
      <c r="HA61" s="205" t="e">
        <f t="shared" si="99"/>
        <v>#N/A</v>
      </c>
      <c r="HB61" s="205" t="e">
        <f t="shared" si="100"/>
        <v>#N/A</v>
      </c>
      <c r="HC61" s="205" t="e">
        <f t="shared" si="101"/>
        <v>#N/A</v>
      </c>
      <c r="HD61" s="205" t="e">
        <f t="shared" si="102"/>
        <v>#N/A</v>
      </c>
      <c r="HE61" s="205" t="e">
        <f t="shared" si="103"/>
        <v>#N/A</v>
      </c>
      <c r="HF61" s="205" t="e">
        <f t="shared" si="104"/>
        <v>#N/A</v>
      </c>
      <c r="HG61" s="205" t="e">
        <f t="shared" si="105"/>
        <v>#N/A</v>
      </c>
      <c r="HH61" s="205" t="e">
        <f t="shared" si="106"/>
        <v>#N/A</v>
      </c>
      <c r="HI61" s="205" t="e">
        <f t="shared" si="107"/>
        <v>#N/A</v>
      </c>
      <c r="HJ61" s="205" t="e">
        <f t="shared" si="108"/>
        <v>#N/A</v>
      </c>
      <c r="HK61" s="205" t="e">
        <f t="shared" si="109"/>
        <v>#N/A</v>
      </c>
      <c r="HL61" s="205" t="e">
        <f t="shared" si="110"/>
        <v>#N/A</v>
      </c>
      <c r="HM61" s="205" t="e">
        <f t="shared" si="111"/>
        <v>#N/A</v>
      </c>
      <c r="HN61" s="205" t="e">
        <f t="shared" si="112"/>
        <v>#N/A</v>
      </c>
      <c r="HO61" s="205" t="e">
        <f t="shared" si="113"/>
        <v>#N/A</v>
      </c>
      <c r="HP61" s="205" t="e">
        <f t="shared" si="114"/>
        <v>#N/A</v>
      </c>
      <c r="HQ61" s="205" t="e">
        <f t="shared" si="115"/>
        <v>#N/A</v>
      </c>
      <c r="HR61" s="205" t="e">
        <f t="shared" si="116"/>
        <v>#N/A</v>
      </c>
      <c r="HS61" s="205" t="e">
        <f t="shared" si="117"/>
        <v>#N/A</v>
      </c>
      <c r="HT61" s="205" t="e">
        <f t="shared" si="118"/>
        <v>#N/A</v>
      </c>
      <c r="HU61" s="205" t="e">
        <f t="shared" si="119"/>
        <v>#N/A</v>
      </c>
      <c r="HV61" s="205" t="e">
        <f t="shared" si="120"/>
        <v>#N/A</v>
      </c>
      <c r="HW61" s="205" t="e">
        <f t="shared" si="121"/>
        <v>#N/A</v>
      </c>
      <c r="HX61" s="205" t="e">
        <f t="shared" si="122"/>
        <v>#N/A</v>
      </c>
      <c r="HY61" s="205" t="e">
        <f t="shared" si="123"/>
        <v>#N/A</v>
      </c>
      <c r="HZ61" s="205" t="e">
        <f t="shared" si="124"/>
        <v>#N/A</v>
      </c>
      <c r="IA61" s="205" t="e">
        <f t="shared" si="125"/>
        <v>#N/A</v>
      </c>
      <c r="IB61" s="205" t="e">
        <f t="shared" si="126"/>
        <v>#N/A</v>
      </c>
    </row>
    <row r="62" spans="1:236" hidden="1" x14ac:dyDescent="0.25">
      <c r="A62" s="22">
        <v>59</v>
      </c>
      <c r="B62" s="109" t="str">
        <f t="shared" si="10"/>
        <v/>
      </c>
      <c r="C62" s="123"/>
      <c r="D62" s="109" t="str">
        <f t="shared" si="11"/>
        <v/>
      </c>
      <c r="E62" s="118" t="str">
        <f t="shared" si="12"/>
        <v/>
      </c>
      <c r="F62" s="23" t="str">
        <f t="shared" si="13"/>
        <v/>
      </c>
      <c r="G62" s="24" t="str">
        <f t="shared" si="14"/>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15"/>
        <v/>
      </c>
      <c r="K62" s="26"/>
      <c r="L62" s="24" t="str">
        <f>IF(OR(F62="",K62=""),"",MATCH(K62,Confidence!$A$3:$A$12,0))</f>
        <v/>
      </c>
      <c r="M62" s="27" t="str">
        <f t="shared" si="16"/>
        <v/>
      </c>
      <c r="N62" s="27" t="str">
        <f t="shared" si="17"/>
        <v/>
      </c>
      <c r="O62" s="24"/>
      <c r="P62" s="110" t="str">
        <f t="shared" si="18"/>
        <v/>
      </c>
      <c r="Q62" s="110" t="str">
        <f t="shared" si="19"/>
        <v/>
      </c>
      <c r="R62" s="39" t="str">
        <f t="shared" si="20"/>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21"/>
        <v/>
      </c>
      <c r="AI62" s="204" t="str">
        <f t="shared" si="22"/>
        <v/>
      </c>
      <c r="AJ62" s="188" t="str">
        <f t="shared" ref="AJ62:CU62" si="239">IF(ISNONTEXT($AH62),AI62+$AH62,"")</f>
        <v/>
      </c>
      <c r="AK62" s="188" t="str">
        <f t="shared" si="239"/>
        <v/>
      </c>
      <c r="AL62" s="188" t="str">
        <f t="shared" si="239"/>
        <v/>
      </c>
      <c r="AM62" s="188" t="str">
        <f t="shared" si="239"/>
        <v/>
      </c>
      <c r="AN62" s="188" t="str">
        <f t="shared" si="239"/>
        <v/>
      </c>
      <c r="AO62" s="188" t="str">
        <f t="shared" si="239"/>
        <v/>
      </c>
      <c r="AP62" s="188" t="str">
        <f t="shared" si="239"/>
        <v/>
      </c>
      <c r="AQ62" s="188" t="str">
        <f t="shared" si="239"/>
        <v/>
      </c>
      <c r="AR62" s="188" t="str">
        <f t="shared" si="239"/>
        <v/>
      </c>
      <c r="AS62" s="188" t="str">
        <f t="shared" si="239"/>
        <v/>
      </c>
      <c r="AT62" s="188" t="str">
        <f t="shared" si="239"/>
        <v/>
      </c>
      <c r="AU62" s="188" t="str">
        <f t="shared" si="239"/>
        <v/>
      </c>
      <c r="AV62" s="188" t="str">
        <f t="shared" si="239"/>
        <v/>
      </c>
      <c r="AW62" s="188" t="str">
        <f t="shared" si="239"/>
        <v/>
      </c>
      <c r="AX62" s="188" t="str">
        <f t="shared" si="239"/>
        <v/>
      </c>
      <c r="AY62" s="188" t="str">
        <f t="shared" si="239"/>
        <v/>
      </c>
      <c r="AZ62" s="188" t="str">
        <f t="shared" si="239"/>
        <v/>
      </c>
      <c r="BA62" s="188" t="str">
        <f t="shared" si="239"/>
        <v/>
      </c>
      <c r="BB62" s="188" t="str">
        <f t="shared" si="239"/>
        <v/>
      </c>
      <c r="BC62" s="188" t="str">
        <f t="shared" si="239"/>
        <v/>
      </c>
      <c r="BD62" s="188" t="str">
        <f t="shared" si="239"/>
        <v/>
      </c>
      <c r="BE62" s="188" t="str">
        <f t="shared" si="239"/>
        <v/>
      </c>
      <c r="BF62" s="188" t="str">
        <f t="shared" si="239"/>
        <v/>
      </c>
      <c r="BG62" s="188" t="str">
        <f t="shared" si="239"/>
        <v/>
      </c>
      <c r="BH62" s="188" t="str">
        <f t="shared" si="239"/>
        <v/>
      </c>
      <c r="BI62" s="188" t="str">
        <f t="shared" si="239"/>
        <v/>
      </c>
      <c r="BJ62" s="188" t="str">
        <f t="shared" si="239"/>
        <v/>
      </c>
      <c r="BK62" s="188" t="str">
        <f t="shared" si="239"/>
        <v/>
      </c>
      <c r="BL62" s="188" t="str">
        <f t="shared" si="239"/>
        <v/>
      </c>
      <c r="BM62" s="188" t="str">
        <f t="shared" si="239"/>
        <v/>
      </c>
      <c r="BN62" s="188" t="str">
        <f t="shared" si="239"/>
        <v/>
      </c>
      <c r="BO62" s="188" t="str">
        <f t="shared" si="239"/>
        <v/>
      </c>
      <c r="BP62" s="188" t="str">
        <f t="shared" si="239"/>
        <v/>
      </c>
      <c r="BQ62" s="188" t="str">
        <f t="shared" si="239"/>
        <v/>
      </c>
      <c r="BR62" s="188" t="str">
        <f t="shared" si="239"/>
        <v/>
      </c>
      <c r="BS62" s="188" t="str">
        <f t="shared" si="239"/>
        <v/>
      </c>
      <c r="BT62" s="188" t="str">
        <f t="shared" si="239"/>
        <v/>
      </c>
      <c r="BU62" s="188" t="str">
        <f t="shared" si="239"/>
        <v/>
      </c>
      <c r="BV62" s="188" t="str">
        <f t="shared" si="239"/>
        <v/>
      </c>
      <c r="BW62" s="188" t="str">
        <f t="shared" si="239"/>
        <v/>
      </c>
      <c r="BX62" s="188" t="str">
        <f t="shared" si="239"/>
        <v/>
      </c>
      <c r="BY62" s="188" t="str">
        <f t="shared" si="239"/>
        <v/>
      </c>
      <c r="BZ62" s="188" t="str">
        <f t="shared" si="239"/>
        <v/>
      </c>
      <c r="CA62" s="188" t="str">
        <f t="shared" si="239"/>
        <v/>
      </c>
      <c r="CB62" s="188" t="str">
        <f t="shared" si="239"/>
        <v/>
      </c>
      <c r="CC62" s="188" t="str">
        <f t="shared" si="239"/>
        <v/>
      </c>
      <c r="CD62" s="188" t="str">
        <f t="shared" si="239"/>
        <v/>
      </c>
      <c r="CE62" s="188" t="str">
        <f t="shared" si="239"/>
        <v/>
      </c>
      <c r="CF62" s="188" t="str">
        <f t="shared" si="239"/>
        <v/>
      </c>
      <c r="CG62" s="188" t="str">
        <f t="shared" si="239"/>
        <v/>
      </c>
      <c r="CH62" s="188" t="str">
        <f t="shared" si="239"/>
        <v/>
      </c>
      <c r="CI62" s="188" t="str">
        <f t="shared" si="239"/>
        <v/>
      </c>
      <c r="CJ62" s="188" t="str">
        <f t="shared" si="239"/>
        <v/>
      </c>
      <c r="CK62" s="188" t="str">
        <f t="shared" si="239"/>
        <v/>
      </c>
      <c r="CL62" s="188" t="str">
        <f t="shared" si="239"/>
        <v/>
      </c>
      <c r="CM62" s="188" t="str">
        <f t="shared" si="239"/>
        <v/>
      </c>
      <c r="CN62" s="188" t="str">
        <f t="shared" si="239"/>
        <v/>
      </c>
      <c r="CO62" s="188" t="str">
        <f t="shared" si="239"/>
        <v/>
      </c>
      <c r="CP62" s="188" t="str">
        <f t="shared" si="239"/>
        <v/>
      </c>
      <c r="CQ62" s="188" t="str">
        <f t="shared" si="239"/>
        <v/>
      </c>
      <c r="CR62" s="188" t="str">
        <f t="shared" si="239"/>
        <v/>
      </c>
      <c r="CS62" s="188" t="str">
        <f t="shared" si="239"/>
        <v/>
      </c>
      <c r="CT62" s="188" t="str">
        <f t="shared" si="239"/>
        <v/>
      </c>
      <c r="CU62" s="188" t="str">
        <f t="shared" si="239"/>
        <v/>
      </c>
      <c r="CV62" s="188" t="str">
        <f t="shared" ref="CV62:ED62" si="240">IF(ISNONTEXT($AH62),CU62+$AH62,"")</f>
        <v/>
      </c>
      <c r="CW62" s="188" t="str">
        <f t="shared" si="240"/>
        <v/>
      </c>
      <c r="CX62" s="188" t="str">
        <f t="shared" si="240"/>
        <v/>
      </c>
      <c r="CY62" s="188" t="str">
        <f t="shared" si="240"/>
        <v/>
      </c>
      <c r="CZ62" s="188" t="str">
        <f t="shared" si="240"/>
        <v/>
      </c>
      <c r="DA62" s="188" t="str">
        <f t="shared" si="240"/>
        <v/>
      </c>
      <c r="DB62" s="188" t="str">
        <f t="shared" si="240"/>
        <v/>
      </c>
      <c r="DC62" s="188" t="str">
        <f t="shared" si="240"/>
        <v/>
      </c>
      <c r="DD62" s="188" t="str">
        <f t="shared" si="240"/>
        <v/>
      </c>
      <c r="DE62" s="188" t="str">
        <f t="shared" si="240"/>
        <v/>
      </c>
      <c r="DF62" s="188" t="str">
        <f t="shared" si="240"/>
        <v/>
      </c>
      <c r="DG62" s="188" t="str">
        <f t="shared" si="240"/>
        <v/>
      </c>
      <c r="DH62" s="188" t="str">
        <f t="shared" si="240"/>
        <v/>
      </c>
      <c r="DI62" s="188" t="str">
        <f t="shared" si="240"/>
        <v/>
      </c>
      <c r="DJ62" s="188" t="str">
        <f t="shared" si="240"/>
        <v/>
      </c>
      <c r="DK62" s="188" t="str">
        <f t="shared" si="240"/>
        <v/>
      </c>
      <c r="DL62" s="188" t="str">
        <f t="shared" si="240"/>
        <v/>
      </c>
      <c r="DM62" s="188" t="str">
        <f t="shared" si="240"/>
        <v/>
      </c>
      <c r="DN62" s="188" t="str">
        <f t="shared" si="240"/>
        <v/>
      </c>
      <c r="DO62" s="188" t="str">
        <f t="shared" si="240"/>
        <v/>
      </c>
      <c r="DP62" s="188" t="str">
        <f t="shared" si="240"/>
        <v/>
      </c>
      <c r="DQ62" s="188" t="str">
        <f t="shared" si="240"/>
        <v/>
      </c>
      <c r="DR62" s="188" t="str">
        <f t="shared" si="240"/>
        <v/>
      </c>
      <c r="DS62" s="188" t="str">
        <f t="shared" si="240"/>
        <v/>
      </c>
      <c r="DT62" s="188" t="str">
        <f t="shared" si="240"/>
        <v/>
      </c>
      <c r="DU62" s="188" t="str">
        <f t="shared" si="240"/>
        <v/>
      </c>
      <c r="DV62" s="188" t="str">
        <f t="shared" si="240"/>
        <v/>
      </c>
      <c r="DW62" s="188" t="str">
        <f t="shared" si="240"/>
        <v/>
      </c>
      <c r="DX62" s="188" t="str">
        <f t="shared" si="240"/>
        <v/>
      </c>
      <c r="DY62" s="188" t="str">
        <f t="shared" si="240"/>
        <v/>
      </c>
      <c r="DZ62" s="188" t="str">
        <f t="shared" si="240"/>
        <v/>
      </c>
      <c r="EA62" s="188" t="str">
        <f t="shared" si="240"/>
        <v/>
      </c>
      <c r="EB62" s="188" t="str">
        <f t="shared" si="240"/>
        <v/>
      </c>
      <c r="EC62" s="188" t="str">
        <f t="shared" si="240"/>
        <v/>
      </c>
      <c r="ED62" s="188" t="str">
        <f t="shared" si="240"/>
        <v/>
      </c>
      <c r="EE62" s="204" t="str">
        <f t="shared" si="25"/>
        <v/>
      </c>
      <c r="EF62" s="205" t="e">
        <f t="shared" si="26"/>
        <v>#N/A</v>
      </c>
      <c r="EG62" s="205" t="e">
        <f t="shared" si="27"/>
        <v>#N/A</v>
      </c>
      <c r="EH62" s="205" t="e">
        <f t="shared" si="28"/>
        <v>#N/A</v>
      </c>
      <c r="EI62" s="205" t="e">
        <f t="shared" si="29"/>
        <v>#N/A</v>
      </c>
      <c r="EJ62" s="205" t="e">
        <f t="shared" si="30"/>
        <v>#N/A</v>
      </c>
      <c r="EK62" s="205" t="e">
        <f t="shared" si="31"/>
        <v>#N/A</v>
      </c>
      <c r="EL62" s="205" t="e">
        <f t="shared" si="32"/>
        <v>#N/A</v>
      </c>
      <c r="EM62" s="205" t="e">
        <f t="shared" si="33"/>
        <v>#N/A</v>
      </c>
      <c r="EN62" s="205" t="e">
        <f t="shared" si="34"/>
        <v>#N/A</v>
      </c>
      <c r="EO62" s="205" t="e">
        <f t="shared" si="35"/>
        <v>#N/A</v>
      </c>
      <c r="EP62" s="205" t="e">
        <f t="shared" si="36"/>
        <v>#N/A</v>
      </c>
      <c r="EQ62" s="205" t="e">
        <f t="shared" si="37"/>
        <v>#N/A</v>
      </c>
      <c r="ER62" s="205" t="e">
        <f t="shared" si="38"/>
        <v>#N/A</v>
      </c>
      <c r="ES62" s="205" t="e">
        <f t="shared" si="39"/>
        <v>#N/A</v>
      </c>
      <c r="ET62" s="205" t="e">
        <f t="shared" si="40"/>
        <v>#N/A</v>
      </c>
      <c r="EU62" s="205" t="e">
        <f t="shared" si="41"/>
        <v>#N/A</v>
      </c>
      <c r="EV62" s="205" t="e">
        <f t="shared" si="42"/>
        <v>#N/A</v>
      </c>
      <c r="EW62" s="205" t="e">
        <f t="shared" si="43"/>
        <v>#N/A</v>
      </c>
      <c r="EX62" s="205" t="e">
        <f t="shared" si="44"/>
        <v>#N/A</v>
      </c>
      <c r="EY62" s="205" t="e">
        <f t="shared" si="45"/>
        <v>#N/A</v>
      </c>
      <c r="EZ62" s="205" t="e">
        <f t="shared" si="46"/>
        <v>#N/A</v>
      </c>
      <c r="FA62" s="205" t="e">
        <f t="shared" si="47"/>
        <v>#N/A</v>
      </c>
      <c r="FB62" s="205" t="e">
        <f t="shared" si="48"/>
        <v>#N/A</v>
      </c>
      <c r="FC62" s="205" t="e">
        <f t="shared" si="49"/>
        <v>#N/A</v>
      </c>
      <c r="FD62" s="205" t="e">
        <f t="shared" si="50"/>
        <v>#N/A</v>
      </c>
      <c r="FE62" s="205" t="e">
        <f t="shared" si="51"/>
        <v>#N/A</v>
      </c>
      <c r="FF62" s="205" t="e">
        <f t="shared" si="52"/>
        <v>#N/A</v>
      </c>
      <c r="FG62" s="205" t="e">
        <f t="shared" si="53"/>
        <v>#N/A</v>
      </c>
      <c r="FH62" s="205" t="e">
        <f t="shared" si="54"/>
        <v>#N/A</v>
      </c>
      <c r="FI62" s="205" t="e">
        <f t="shared" si="55"/>
        <v>#N/A</v>
      </c>
      <c r="FJ62" s="205" t="e">
        <f t="shared" si="56"/>
        <v>#N/A</v>
      </c>
      <c r="FK62" s="205" t="e">
        <f t="shared" si="57"/>
        <v>#N/A</v>
      </c>
      <c r="FL62" s="205" t="e">
        <f t="shared" si="58"/>
        <v>#N/A</v>
      </c>
      <c r="FM62" s="205" t="e">
        <f t="shared" si="59"/>
        <v>#N/A</v>
      </c>
      <c r="FN62" s="205" t="e">
        <f t="shared" si="60"/>
        <v>#N/A</v>
      </c>
      <c r="FO62" s="205" t="e">
        <f t="shared" si="61"/>
        <v>#N/A</v>
      </c>
      <c r="FP62" s="205" t="e">
        <f t="shared" si="62"/>
        <v>#N/A</v>
      </c>
      <c r="FQ62" s="205" t="e">
        <f t="shared" si="63"/>
        <v>#N/A</v>
      </c>
      <c r="FR62" s="205" t="e">
        <f t="shared" si="64"/>
        <v>#N/A</v>
      </c>
      <c r="FS62" s="205" t="e">
        <f t="shared" si="65"/>
        <v>#N/A</v>
      </c>
      <c r="FT62" s="205" t="e">
        <f t="shared" si="66"/>
        <v>#N/A</v>
      </c>
      <c r="FU62" s="205" t="e">
        <f t="shared" si="67"/>
        <v>#N/A</v>
      </c>
      <c r="FV62" s="205" t="e">
        <f t="shared" si="68"/>
        <v>#N/A</v>
      </c>
      <c r="FW62" s="205" t="e">
        <f t="shared" si="69"/>
        <v>#N/A</v>
      </c>
      <c r="FX62" s="205" t="e">
        <f t="shared" si="70"/>
        <v>#N/A</v>
      </c>
      <c r="FY62" s="205" t="e">
        <f t="shared" si="71"/>
        <v>#N/A</v>
      </c>
      <c r="FZ62" s="205" t="e">
        <f t="shared" si="72"/>
        <v>#N/A</v>
      </c>
      <c r="GA62" s="205" t="e">
        <f t="shared" si="73"/>
        <v>#N/A</v>
      </c>
      <c r="GB62" s="205" t="e">
        <f t="shared" si="74"/>
        <v>#N/A</v>
      </c>
      <c r="GC62" s="205" t="e">
        <f t="shared" si="75"/>
        <v>#N/A</v>
      </c>
      <c r="GD62" s="205" t="e">
        <f t="shared" si="76"/>
        <v>#N/A</v>
      </c>
      <c r="GE62" s="205" t="e">
        <f t="shared" si="77"/>
        <v>#N/A</v>
      </c>
      <c r="GF62" s="205" t="e">
        <f t="shared" si="78"/>
        <v>#N/A</v>
      </c>
      <c r="GG62" s="205" t="e">
        <f t="shared" si="79"/>
        <v>#N/A</v>
      </c>
      <c r="GH62" s="205" t="e">
        <f t="shared" si="80"/>
        <v>#N/A</v>
      </c>
      <c r="GI62" s="205" t="e">
        <f t="shared" si="81"/>
        <v>#N/A</v>
      </c>
      <c r="GJ62" s="205" t="e">
        <f t="shared" si="82"/>
        <v>#N/A</v>
      </c>
      <c r="GK62" s="205" t="e">
        <f t="shared" si="83"/>
        <v>#N/A</v>
      </c>
      <c r="GL62" s="205" t="e">
        <f t="shared" si="84"/>
        <v>#N/A</v>
      </c>
      <c r="GM62" s="205" t="e">
        <f t="shared" si="85"/>
        <v>#N/A</v>
      </c>
      <c r="GN62" s="205" t="e">
        <f t="shared" si="86"/>
        <v>#N/A</v>
      </c>
      <c r="GO62" s="205" t="e">
        <f t="shared" si="87"/>
        <v>#N/A</v>
      </c>
      <c r="GP62" s="205" t="e">
        <f t="shared" si="88"/>
        <v>#N/A</v>
      </c>
      <c r="GQ62" s="205" t="e">
        <f t="shared" si="89"/>
        <v>#N/A</v>
      </c>
      <c r="GR62" s="205" t="e">
        <f t="shared" si="90"/>
        <v>#N/A</v>
      </c>
      <c r="GS62" s="205" t="e">
        <f t="shared" si="91"/>
        <v>#N/A</v>
      </c>
      <c r="GT62" s="205" t="e">
        <f t="shared" si="92"/>
        <v>#N/A</v>
      </c>
      <c r="GU62" s="205" t="e">
        <f t="shared" si="93"/>
        <v>#N/A</v>
      </c>
      <c r="GV62" s="205" t="e">
        <f t="shared" si="94"/>
        <v>#N/A</v>
      </c>
      <c r="GW62" s="205" t="e">
        <f t="shared" si="95"/>
        <v>#N/A</v>
      </c>
      <c r="GX62" s="205" t="e">
        <f t="shared" si="96"/>
        <v>#N/A</v>
      </c>
      <c r="GY62" s="205" t="e">
        <f t="shared" si="97"/>
        <v>#N/A</v>
      </c>
      <c r="GZ62" s="205" t="e">
        <f t="shared" si="98"/>
        <v>#N/A</v>
      </c>
      <c r="HA62" s="205" t="e">
        <f t="shared" si="99"/>
        <v>#N/A</v>
      </c>
      <c r="HB62" s="205" t="e">
        <f t="shared" si="100"/>
        <v>#N/A</v>
      </c>
      <c r="HC62" s="205" t="e">
        <f t="shared" si="101"/>
        <v>#N/A</v>
      </c>
      <c r="HD62" s="205" t="e">
        <f t="shared" si="102"/>
        <v>#N/A</v>
      </c>
      <c r="HE62" s="205" t="e">
        <f t="shared" si="103"/>
        <v>#N/A</v>
      </c>
      <c r="HF62" s="205" t="e">
        <f t="shared" si="104"/>
        <v>#N/A</v>
      </c>
      <c r="HG62" s="205" t="e">
        <f t="shared" si="105"/>
        <v>#N/A</v>
      </c>
      <c r="HH62" s="205" t="e">
        <f t="shared" si="106"/>
        <v>#N/A</v>
      </c>
      <c r="HI62" s="205" t="e">
        <f t="shared" si="107"/>
        <v>#N/A</v>
      </c>
      <c r="HJ62" s="205" t="e">
        <f t="shared" si="108"/>
        <v>#N/A</v>
      </c>
      <c r="HK62" s="205" t="e">
        <f t="shared" si="109"/>
        <v>#N/A</v>
      </c>
      <c r="HL62" s="205" t="e">
        <f t="shared" si="110"/>
        <v>#N/A</v>
      </c>
      <c r="HM62" s="205" t="e">
        <f t="shared" si="111"/>
        <v>#N/A</v>
      </c>
      <c r="HN62" s="205" t="e">
        <f t="shared" si="112"/>
        <v>#N/A</v>
      </c>
      <c r="HO62" s="205" t="e">
        <f t="shared" si="113"/>
        <v>#N/A</v>
      </c>
      <c r="HP62" s="205" t="e">
        <f t="shared" si="114"/>
        <v>#N/A</v>
      </c>
      <c r="HQ62" s="205" t="e">
        <f t="shared" si="115"/>
        <v>#N/A</v>
      </c>
      <c r="HR62" s="205" t="e">
        <f t="shared" si="116"/>
        <v>#N/A</v>
      </c>
      <c r="HS62" s="205" t="e">
        <f t="shared" si="117"/>
        <v>#N/A</v>
      </c>
      <c r="HT62" s="205" t="e">
        <f t="shared" si="118"/>
        <v>#N/A</v>
      </c>
      <c r="HU62" s="205" t="e">
        <f t="shared" si="119"/>
        <v>#N/A</v>
      </c>
      <c r="HV62" s="205" t="e">
        <f t="shared" si="120"/>
        <v>#N/A</v>
      </c>
      <c r="HW62" s="205" t="e">
        <f t="shared" si="121"/>
        <v>#N/A</v>
      </c>
      <c r="HX62" s="205" t="e">
        <f t="shared" si="122"/>
        <v>#N/A</v>
      </c>
      <c r="HY62" s="205" t="e">
        <f t="shared" si="123"/>
        <v>#N/A</v>
      </c>
      <c r="HZ62" s="205" t="e">
        <f t="shared" si="124"/>
        <v>#N/A</v>
      </c>
      <c r="IA62" s="205" t="e">
        <f t="shared" si="125"/>
        <v>#N/A</v>
      </c>
      <c r="IB62" s="205" t="e">
        <f t="shared" si="126"/>
        <v>#N/A</v>
      </c>
    </row>
    <row r="63" spans="1:236" hidden="1" x14ac:dyDescent="0.25">
      <c r="A63" s="22">
        <v>60</v>
      </c>
      <c r="B63" s="109" t="str">
        <f t="shared" si="10"/>
        <v/>
      </c>
      <c r="C63" s="123"/>
      <c r="D63" s="109" t="str">
        <f t="shared" si="11"/>
        <v/>
      </c>
      <c r="E63" s="118" t="str">
        <f t="shared" si="12"/>
        <v/>
      </c>
      <c r="F63" s="23" t="str">
        <f t="shared" si="13"/>
        <v/>
      </c>
      <c r="G63" s="24" t="str">
        <f t="shared" si="14"/>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15"/>
        <v/>
      </c>
      <c r="K63" s="26"/>
      <c r="L63" s="24" t="str">
        <f>IF(OR(F63="",K63=""),"",MATCH(K63,Confidence!$A$3:$A$12,0))</f>
        <v/>
      </c>
      <c r="M63" s="27" t="str">
        <f t="shared" si="16"/>
        <v/>
      </c>
      <c r="N63" s="27" t="str">
        <f t="shared" si="17"/>
        <v/>
      </c>
      <c r="O63" s="24"/>
      <c r="P63" s="110" t="str">
        <f t="shared" si="18"/>
        <v/>
      </c>
      <c r="Q63" s="110" t="str">
        <f t="shared" si="19"/>
        <v/>
      </c>
      <c r="R63" s="39" t="str">
        <f t="shared" si="20"/>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21"/>
        <v/>
      </c>
      <c r="AI63" s="204" t="str">
        <f t="shared" si="22"/>
        <v/>
      </c>
      <c r="AJ63" s="188" t="str">
        <f t="shared" ref="AJ63:CU63" si="241">IF(ISNONTEXT($AH63),AI63+$AH63,"")</f>
        <v/>
      </c>
      <c r="AK63" s="188" t="str">
        <f t="shared" si="241"/>
        <v/>
      </c>
      <c r="AL63" s="188" t="str">
        <f t="shared" si="241"/>
        <v/>
      </c>
      <c r="AM63" s="188" t="str">
        <f t="shared" si="241"/>
        <v/>
      </c>
      <c r="AN63" s="188" t="str">
        <f t="shared" si="241"/>
        <v/>
      </c>
      <c r="AO63" s="188" t="str">
        <f t="shared" si="241"/>
        <v/>
      </c>
      <c r="AP63" s="188" t="str">
        <f t="shared" si="241"/>
        <v/>
      </c>
      <c r="AQ63" s="188" t="str">
        <f t="shared" si="241"/>
        <v/>
      </c>
      <c r="AR63" s="188" t="str">
        <f t="shared" si="241"/>
        <v/>
      </c>
      <c r="AS63" s="188" t="str">
        <f t="shared" si="241"/>
        <v/>
      </c>
      <c r="AT63" s="188" t="str">
        <f t="shared" si="241"/>
        <v/>
      </c>
      <c r="AU63" s="188" t="str">
        <f t="shared" si="241"/>
        <v/>
      </c>
      <c r="AV63" s="188" t="str">
        <f t="shared" si="241"/>
        <v/>
      </c>
      <c r="AW63" s="188" t="str">
        <f t="shared" si="241"/>
        <v/>
      </c>
      <c r="AX63" s="188" t="str">
        <f t="shared" si="241"/>
        <v/>
      </c>
      <c r="AY63" s="188" t="str">
        <f t="shared" si="241"/>
        <v/>
      </c>
      <c r="AZ63" s="188" t="str">
        <f t="shared" si="241"/>
        <v/>
      </c>
      <c r="BA63" s="188" t="str">
        <f t="shared" si="241"/>
        <v/>
      </c>
      <c r="BB63" s="188" t="str">
        <f t="shared" si="241"/>
        <v/>
      </c>
      <c r="BC63" s="188" t="str">
        <f t="shared" si="241"/>
        <v/>
      </c>
      <c r="BD63" s="188" t="str">
        <f t="shared" si="241"/>
        <v/>
      </c>
      <c r="BE63" s="188" t="str">
        <f t="shared" si="241"/>
        <v/>
      </c>
      <c r="BF63" s="188" t="str">
        <f t="shared" si="241"/>
        <v/>
      </c>
      <c r="BG63" s="188" t="str">
        <f t="shared" si="241"/>
        <v/>
      </c>
      <c r="BH63" s="188" t="str">
        <f t="shared" si="241"/>
        <v/>
      </c>
      <c r="BI63" s="188" t="str">
        <f t="shared" si="241"/>
        <v/>
      </c>
      <c r="BJ63" s="188" t="str">
        <f t="shared" si="241"/>
        <v/>
      </c>
      <c r="BK63" s="188" t="str">
        <f t="shared" si="241"/>
        <v/>
      </c>
      <c r="BL63" s="188" t="str">
        <f t="shared" si="241"/>
        <v/>
      </c>
      <c r="BM63" s="188" t="str">
        <f t="shared" si="241"/>
        <v/>
      </c>
      <c r="BN63" s="188" t="str">
        <f t="shared" si="241"/>
        <v/>
      </c>
      <c r="BO63" s="188" t="str">
        <f t="shared" si="241"/>
        <v/>
      </c>
      <c r="BP63" s="188" t="str">
        <f t="shared" si="241"/>
        <v/>
      </c>
      <c r="BQ63" s="188" t="str">
        <f t="shared" si="241"/>
        <v/>
      </c>
      <c r="BR63" s="188" t="str">
        <f t="shared" si="241"/>
        <v/>
      </c>
      <c r="BS63" s="188" t="str">
        <f t="shared" si="241"/>
        <v/>
      </c>
      <c r="BT63" s="188" t="str">
        <f t="shared" si="241"/>
        <v/>
      </c>
      <c r="BU63" s="188" t="str">
        <f t="shared" si="241"/>
        <v/>
      </c>
      <c r="BV63" s="188" t="str">
        <f t="shared" si="241"/>
        <v/>
      </c>
      <c r="BW63" s="188" t="str">
        <f t="shared" si="241"/>
        <v/>
      </c>
      <c r="BX63" s="188" t="str">
        <f t="shared" si="241"/>
        <v/>
      </c>
      <c r="BY63" s="188" t="str">
        <f t="shared" si="241"/>
        <v/>
      </c>
      <c r="BZ63" s="188" t="str">
        <f t="shared" si="241"/>
        <v/>
      </c>
      <c r="CA63" s="188" t="str">
        <f t="shared" si="241"/>
        <v/>
      </c>
      <c r="CB63" s="188" t="str">
        <f t="shared" si="241"/>
        <v/>
      </c>
      <c r="CC63" s="188" t="str">
        <f t="shared" si="241"/>
        <v/>
      </c>
      <c r="CD63" s="188" t="str">
        <f t="shared" si="241"/>
        <v/>
      </c>
      <c r="CE63" s="188" t="str">
        <f t="shared" si="241"/>
        <v/>
      </c>
      <c r="CF63" s="188" t="str">
        <f t="shared" si="241"/>
        <v/>
      </c>
      <c r="CG63" s="188" t="str">
        <f t="shared" si="241"/>
        <v/>
      </c>
      <c r="CH63" s="188" t="str">
        <f t="shared" si="241"/>
        <v/>
      </c>
      <c r="CI63" s="188" t="str">
        <f t="shared" si="241"/>
        <v/>
      </c>
      <c r="CJ63" s="188" t="str">
        <f t="shared" si="241"/>
        <v/>
      </c>
      <c r="CK63" s="188" t="str">
        <f t="shared" si="241"/>
        <v/>
      </c>
      <c r="CL63" s="188" t="str">
        <f t="shared" si="241"/>
        <v/>
      </c>
      <c r="CM63" s="188" t="str">
        <f t="shared" si="241"/>
        <v/>
      </c>
      <c r="CN63" s="188" t="str">
        <f t="shared" si="241"/>
        <v/>
      </c>
      <c r="CO63" s="188" t="str">
        <f t="shared" si="241"/>
        <v/>
      </c>
      <c r="CP63" s="188" t="str">
        <f t="shared" si="241"/>
        <v/>
      </c>
      <c r="CQ63" s="188" t="str">
        <f t="shared" si="241"/>
        <v/>
      </c>
      <c r="CR63" s="188" t="str">
        <f t="shared" si="241"/>
        <v/>
      </c>
      <c r="CS63" s="188" t="str">
        <f t="shared" si="241"/>
        <v/>
      </c>
      <c r="CT63" s="188" t="str">
        <f t="shared" si="241"/>
        <v/>
      </c>
      <c r="CU63" s="188" t="str">
        <f t="shared" si="241"/>
        <v/>
      </c>
      <c r="CV63" s="188" t="str">
        <f t="shared" ref="CV63:ED63" si="242">IF(ISNONTEXT($AH63),CU63+$AH63,"")</f>
        <v/>
      </c>
      <c r="CW63" s="188" t="str">
        <f t="shared" si="242"/>
        <v/>
      </c>
      <c r="CX63" s="188" t="str">
        <f t="shared" si="242"/>
        <v/>
      </c>
      <c r="CY63" s="188" t="str">
        <f t="shared" si="242"/>
        <v/>
      </c>
      <c r="CZ63" s="188" t="str">
        <f t="shared" si="242"/>
        <v/>
      </c>
      <c r="DA63" s="188" t="str">
        <f t="shared" si="242"/>
        <v/>
      </c>
      <c r="DB63" s="188" t="str">
        <f t="shared" si="242"/>
        <v/>
      </c>
      <c r="DC63" s="188" t="str">
        <f t="shared" si="242"/>
        <v/>
      </c>
      <c r="DD63" s="188" t="str">
        <f t="shared" si="242"/>
        <v/>
      </c>
      <c r="DE63" s="188" t="str">
        <f t="shared" si="242"/>
        <v/>
      </c>
      <c r="DF63" s="188" t="str">
        <f t="shared" si="242"/>
        <v/>
      </c>
      <c r="DG63" s="188" t="str">
        <f t="shared" si="242"/>
        <v/>
      </c>
      <c r="DH63" s="188" t="str">
        <f t="shared" si="242"/>
        <v/>
      </c>
      <c r="DI63" s="188" t="str">
        <f t="shared" si="242"/>
        <v/>
      </c>
      <c r="DJ63" s="188" t="str">
        <f t="shared" si="242"/>
        <v/>
      </c>
      <c r="DK63" s="188" t="str">
        <f t="shared" si="242"/>
        <v/>
      </c>
      <c r="DL63" s="188" t="str">
        <f t="shared" si="242"/>
        <v/>
      </c>
      <c r="DM63" s="188" t="str">
        <f t="shared" si="242"/>
        <v/>
      </c>
      <c r="DN63" s="188" t="str">
        <f t="shared" si="242"/>
        <v/>
      </c>
      <c r="DO63" s="188" t="str">
        <f t="shared" si="242"/>
        <v/>
      </c>
      <c r="DP63" s="188" t="str">
        <f t="shared" si="242"/>
        <v/>
      </c>
      <c r="DQ63" s="188" t="str">
        <f t="shared" si="242"/>
        <v/>
      </c>
      <c r="DR63" s="188" t="str">
        <f t="shared" si="242"/>
        <v/>
      </c>
      <c r="DS63" s="188" t="str">
        <f t="shared" si="242"/>
        <v/>
      </c>
      <c r="DT63" s="188" t="str">
        <f t="shared" si="242"/>
        <v/>
      </c>
      <c r="DU63" s="188" t="str">
        <f t="shared" si="242"/>
        <v/>
      </c>
      <c r="DV63" s="188" t="str">
        <f t="shared" si="242"/>
        <v/>
      </c>
      <c r="DW63" s="188" t="str">
        <f t="shared" si="242"/>
        <v/>
      </c>
      <c r="DX63" s="188" t="str">
        <f t="shared" si="242"/>
        <v/>
      </c>
      <c r="DY63" s="188" t="str">
        <f t="shared" si="242"/>
        <v/>
      </c>
      <c r="DZ63" s="188" t="str">
        <f t="shared" si="242"/>
        <v/>
      </c>
      <c r="EA63" s="188" t="str">
        <f t="shared" si="242"/>
        <v/>
      </c>
      <c r="EB63" s="188" t="str">
        <f t="shared" si="242"/>
        <v/>
      </c>
      <c r="EC63" s="188" t="str">
        <f t="shared" si="242"/>
        <v/>
      </c>
      <c r="ED63" s="188" t="str">
        <f t="shared" si="242"/>
        <v/>
      </c>
      <c r="EE63" s="204" t="str">
        <f t="shared" si="25"/>
        <v/>
      </c>
      <c r="EF63" s="205" t="e">
        <f t="shared" si="26"/>
        <v>#N/A</v>
      </c>
      <c r="EG63" s="205" t="e">
        <f t="shared" si="27"/>
        <v>#N/A</v>
      </c>
      <c r="EH63" s="205" t="e">
        <f t="shared" si="28"/>
        <v>#N/A</v>
      </c>
      <c r="EI63" s="205" t="e">
        <f t="shared" si="29"/>
        <v>#N/A</v>
      </c>
      <c r="EJ63" s="205" t="e">
        <f t="shared" si="30"/>
        <v>#N/A</v>
      </c>
      <c r="EK63" s="205" t="e">
        <f t="shared" si="31"/>
        <v>#N/A</v>
      </c>
      <c r="EL63" s="205" t="e">
        <f t="shared" si="32"/>
        <v>#N/A</v>
      </c>
      <c r="EM63" s="205" t="e">
        <f t="shared" si="33"/>
        <v>#N/A</v>
      </c>
      <c r="EN63" s="205" t="e">
        <f t="shared" si="34"/>
        <v>#N/A</v>
      </c>
      <c r="EO63" s="205" t="e">
        <f t="shared" si="35"/>
        <v>#N/A</v>
      </c>
      <c r="EP63" s="205" t="e">
        <f t="shared" si="36"/>
        <v>#N/A</v>
      </c>
      <c r="EQ63" s="205" t="e">
        <f t="shared" si="37"/>
        <v>#N/A</v>
      </c>
      <c r="ER63" s="205" t="e">
        <f t="shared" si="38"/>
        <v>#N/A</v>
      </c>
      <c r="ES63" s="205" t="e">
        <f t="shared" si="39"/>
        <v>#N/A</v>
      </c>
      <c r="ET63" s="205" t="e">
        <f t="shared" si="40"/>
        <v>#N/A</v>
      </c>
      <c r="EU63" s="205" t="e">
        <f t="shared" si="41"/>
        <v>#N/A</v>
      </c>
      <c r="EV63" s="205" t="e">
        <f t="shared" si="42"/>
        <v>#N/A</v>
      </c>
      <c r="EW63" s="205" t="e">
        <f t="shared" si="43"/>
        <v>#N/A</v>
      </c>
      <c r="EX63" s="205" t="e">
        <f t="shared" si="44"/>
        <v>#N/A</v>
      </c>
      <c r="EY63" s="205" t="e">
        <f t="shared" si="45"/>
        <v>#N/A</v>
      </c>
      <c r="EZ63" s="205" t="e">
        <f t="shared" si="46"/>
        <v>#N/A</v>
      </c>
      <c r="FA63" s="205" t="e">
        <f t="shared" si="47"/>
        <v>#N/A</v>
      </c>
      <c r="FB63" s="205" t="e">
        <f t="shared" si="48"/>
        <v>#N/A</v>
      </c>
      <c r="FC63" s="205" t="e">
        <f t="shared" si="49"/>
        <v>#N/A</v>
      </c>
      <c r="FD63" s="205" t="e">
        <f t="shared" si="50"/>
        <v>#N/A</v>
      </c>
      <c r="FE63" s="205" t="e">
        <f t="shared" si="51"/>
        <v>#N/A</v>
      </c>
      <c r="FF63" s="205" t="e">
        <f t="shared" si="52"/>
        <v>#N/A</v>
      </c>
      <c r="FG63" s="205" t="e">
        <f t="shared" si="53"/>
        <v>#N/A</v>
      </c>
      <c r="FH63" s="205" t="e">
        <f t="shared" si="54"/>
        <v>#N/A</v>
      </c>
      <c r="FI63" s="205" t="e">
        <f t="shared" si="55"/>
        <v>#N/A</v>
      </c>
      <c r="FJ63" s="205" t="e">
        <f t="shared" si="56"/>
        <v>#N/A</v>
      </c>
      <c r="FK63" s="205" t="e">
        <f t="shared" si="57"/>
        <v>#N/A</v>
      </c>
      <c r="FL63" s="205" t="e">
        <f t="shared" si="58"/>
        <v>#N/A</v>
      </c>
      <c r="FM63" s="205" t="e">
        <f t="shared" si="59"/>
        <v>#N/A</v>
      </c>
      <c r="FN63" s="205" t="e">
        <f t="shared" si="60"/>
        <v>#N/A</v>
      </c>
      <c r="FO63" s="205" t="e">
        <f t="shared" si="61"/>
        <v>#N/A</v>
      </c>
      <c r="FP63" s="205" t="e">
        <f t="shared" si="62"/>
        <v>#N/A</v>
      </c>
      <c r="FQ63" s="205" t="e">
        <f t="shared" si="63"/>
        <v>#N/A</v>
      </c>
      <c r="FR63" s="205" t="e">
        <f t="shared" si="64"/>
        <v>#N/A</v>
      </c>
      <c r="FS63" s="205" t="e">
        <f t="shared" si="65"/>
        <v>#N/A</v>
      </c>
      <c r="FT63" s="205" t="e">
        <f t="shared" si="66"/>
        <v>#N/A</v>
      </c>
      <c r="FU63" s="205" t="e">
        <f t="shared" si="67"/>
        <v>#N/A</v>
      </c>
      <c r="FV63" s="205" t="e">
        <f t="shared" si="68"/>
        <v>#N/A</v>
      </c>
      <c r="FW63" s="205" t="e">
        <f t="shared" si="69"/>
        <v>#N/A</v>
      </c>
      <c r="FX63" s="205" t="e">
        <f t="shared" si="70"/>
        <v>#N/A</v>
      </c>
      <c r="FY63" s="205" t="e">
        <f t="shared" si="71"/>
        <v>#N/A</v>
      </c>
      <c r="FZ63" s="205" t="e">
        <f t="shared" si="72"/>
        <v>#N/A</v>
      </c>
      <c r="GA63" s="205" t="e">
        <f t="shared" si="73"/>
        <v>#N/A</v>
      </c>
      <c r="GB63" s="205" t="e">
        <f t="shared" si="74"/>
        <v>#N/A</v>
      </c>
      <c r="GC63" s="205" t="e">
        <f t="shared" si="75"/>
        <v>#N/A</v>
      </c>
      <c r="GD63" s="205" t="e">
        <f t="shared" si="76"/>
        <v>#N/A</v>
      </c>
      <c r="GE63" s="205" t="e">
        <f t="shared" si="77"/>
        <v>#N/A</v>
      </c>
      <c r="GF63" s="205" t="e">
        <f t="shared" si="78"/>
        <v>#N/A</v>
      </c>
      <c r="GG63" s="205" t="e">
        <f t="shared" si="79"/>
        <v>#N/A</v>
      </c>
      <c r="GH63" s="205" t="e">
        <f t="shared" si="80"/>
        <v>#N/A</v>
      </c>
      <c r="GI63" s="205" t="e">
        <f t="shared" si="81"/>
        <v>#N/A</v>
      </c>
      <c r="GJ63" s="205" t="e">
        <f t="shared" si="82"/>
        <v>#N/A</v>
      </c>
      <c r="GK63" s="205" t="e">
        <f t="shared" si="83"/>
        <v>#N/A</v>
      </c>
      <c r="GL63" s="205" t="e">
        <f t="shared" si="84"/>
        <v>#N/A</v>
      </c>
      <c r="GM63" s="205" t="e">
        <f t="shared" si="85"/>
        <v>#N/A</v>
      </c>
      <c r="GN63" s="205" t="e">
        <f t="shared" si="86"/>
        <v>#N/A</v>
      </c>
      <c r="GO63" s="205" t="e">
        <f t="shared" si="87"/>
        <v>#N/A</v>
      </c>
      <c r="GP63" s="205" t="e">
        <f t="shared" si="88"/>
        <v>#N/A</v>
      </c>
      <c r="GQ63" s="205" t="e">
        <f t="shared" si="89"/>
        <v>#N/A</v>
      </c>
      <c r="GR63" s="205" t="e">
        <f t="shared" si="90"/>
        <v>#N/A</v>
      </c>
      <c r="GS63" s="205" t="e">
        <f t="shared" si="91"/>
        <v>#N/A</v>
      </c>
      <c r="GT63" s="205" t="e">
        <f t="shared" si="92"/>
        <v>#N/A</v>
      </c>
      <c r="GU63" s="205" t="e">
        <f t="shared" si="93"/>
        <v>#N/A</v>
      </c>
      <c r="GV63" s="205" t="e">
        <f t="shared" si="94"/>
        <v>#N/A</v>
      </c>
      <c r="GW63" s="205" t="e">
        <f t="shared" si="95"/>
        <v>#N/A</v>
      </c>
      <c r="GX63" s="205" t="e">
        <f t="shared" si="96"/>
        <v>#N/A</v>
      </c>
      <c r="GY63" s="205" t="e">
        <f t="shared" si="97"/>
        <v>#N/A</v>
      </c>
      <c r="GZ63" s="205" t="e">
        <f t="shared" si="98"/>
        <v>#N/A</v>
      </c>
      <c r="HA63" s="205" t="e">
        <f t="shared" si="99"/>
        <v>#N/A</v>
      </c>
      <c r="HB63" s="205" t="e">
        <f t="shared" si="100"/>
        <v>#N/A</v>
      </c>
      <c r="HC63" s="205" t="e">
        <f t="shared" si="101"/>
        <v>#N/A</v>
      </c>
      <c r="HD63" s="205" t="e">
        <f t="shared" si="102"/>
        <v>#N/A</v>
      </c>
      <c r="HE63" s="205" t="e">
        <f t="shared" si="103"/>
        <v>#N/A</v>
      </c>
      <c r="HF63" s="205" t="e">
        <f t="shared" si="104"/>
        <v>#N/A</v>
      </c>
      <c r="HG63" s="205" t="e">
        <f t="shared" si="105"/>
        <v>#N/A</v>
      </c>
      <c r="HH63" s="205" t="e">
        <f t="shared" si="106"/>
        <v>#N/A</v>
      </c>
      <c r="HI63" s="205" t="e">
        <f t="shared" si="107"/>
        <v>#N/A</v>
      </c>
      <c r="HJ63" s="205" t="e">
        <f t="shared" si="108"/>
        <v>#N/A</v>
      </c>
      <c r="HK63" s="205" t="e">
        <f t="shared" si="109"/>
        <v>#N/A</v>
      </c>
      <c r="HL63" s="205" t="e">
        <f t="shared" si="110"/>
        <v>#N/A</v>
      </c>
      <c r="HM63" s="205" t="e">
        <f t="shared" si="111"/>
        <v>#N/A</v>
      </c>
      <c r="HN63" s="205" t="e">
        <f t="shared" si="112"/>
        <v>#N/A</v>
      </c>
      <c r="HO63" s="205" t="e">
        <f t="shared" si="113"/>
        <v>#N/A</v>
      </c>
      <c r="HP63" s="205" t="e">
        <f t="shared" si="114"/>
        <v>#N/A</v>
      </c>
      <c r="HQ63" s="205" t="e">
        <f t="shared" si="115"/>
        <v>#N/A</v>
      </c>
      <c r="HR63" s="205" t="e">
        <f t="shared" si="116"/>
        <v>#N/A</v>
      </c>
      <c r="HS63" s="205" t="e">
        <f t="shared" si="117"/>
        <v>#N/A</v>
      </c>
      <c r="HT63" s="205" t="e">
        <f t="shared" si="118"/>
        <v>#N/A</v>
      </c>
      <c r="HU63" s="205" t="e">
        <f t="shared" si="119"/>
        <v>#N/A</v>
      </c>
      <c r="HV63" s="205" t="e">
        <f t="shared" si="120"/>
        <v>#N/A</v>
      </c>
      <c r="HW63" s="205" t="e">
        <f t="shared" si="121"/>
        <v>#N/A</v>
      </c>
      <c r="HX63" s="205" t="e">
        <f t="shared" si="122"/>
        <v>#N/A</v>
      </c>
      <c r="HY63" s="205" t="e">
        <f t="shared" si="123"/>
        <v>#N/A</v>
      </c>
      <c r="HZ63" s="205" t="e">
        <f t="shared" si="124"/>
        <v>#N/A</v>
      </c>
      <c r="IA63" s="205" t="e">
        <f t="shared" si="125"/>
        <v>#N/A</v>
      </c>
      <c r="IB63" s="205" t="e">
        <f t="shared" si="126"/>
        <v>#N/A</v>
      </c>
    </row>
    <row r="64" spans="1:236" hidden="1" x14ac:dyDescent="0.25">
      <c r="A64" s="22">
        <v>61</v>
      </c>
      <c r="B64" s="109" t="str">
        <f t="shared" si="10"/>
        <v/>
      </c>
      <c r="C64" s="123"/>
      <c r="D64" s="109" t="str">
        <f t="shared" si="11"/>
        <v/>
      </c>
      <c r="E64" s="118" t="str">
        <f t="shared" si="12"/>
        <v/>
      </c>
      <c r="F64" s="23" t="str">
        <f t="shared" si="13"/>
        <v/>
      </c>
      <c r="G64" s="24" t="str">
        <f t="shared" si="14"/>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15"/>
        <v/>
      </c>
      <c r="K64" s="26"/>
      <c r="L64" s="24" t="str">
        <f>IF(OR(F64="",K64=""),"",MATCH(K64,Confidence!$A$3:$A$12,0))</f>
        <v/>
      </c>
      <c r="M64" s="27" t="str">
        <f t="shared" si="16"/>
        <v/>
      </c>
      <c r="N64" s="27" t="str">
        <f t="shared" si="17"/>
        <v/>
      </c>
      <c r="O64" s="24"/>
      <c r="P64" s="110" t="str">
        <f t="shared" si="18"/>
        <v/>
      </c>
      <c r="Q64" s="110" t="str">
        <f t="shared" si="19"/>
        <v/>
      </c>
      <c r="R64" s="39" t="str">
        <f t="shared" si="20"/>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21"/>
        <v/>
      </c>
      <c r="AI64" s="204" t="str">
        <f t="shared" si="22"/>
        <v/>
      </c>
      <c r="AJ64" s="188" t="str">
        <f t="shared" ref="AJ64:CU64" si="243">IF(ISNONTEXT($AH64),AI64+$AH64,"")</f>
        <v/>
      </c>
      <c r="AK64" s="188" t="str">
        <f t="shared" si="243"/>
        <v/>
      </c>
      <c r="AL64" s="188" t="str">
        <f t="shared" si="243"/>
        <v/>
      </c>
      <c r="AM64" s="188" t="str">
        <f t="shared" si="243"/>
        <v/>
      </c>
      <c r="AN64" s="188" t="str">
        <f t="shared" si="243"/>
        <v/>
      </c>
      <c r="AO64" s="188" t="str">
        <f t="shared" si="243"/>
        <v/>
      </c>
      <c r="AP64" s="188" t="str">
        <f t="shared" si="243"/>
        <v/>
      </c>
      <c r="AQ64" s="188" t="str">
        <f t="shared" si="243"/>
        <v/>
      </c>
      <c r="AR64" s="188" t="str">
        <f t="shared" si="243"/>
        <v/>
      </c>
      <c r="AS64" s="188" t="str">
        <f t="shared" si="243"/>
        <v/>
      </c>
      <c r="AT64" s="188" t="str">
        <f t="shared" si="243"/>
        <v/>
      </c>
      <c r="AU64" s="188" t="str">
        <f t="shared" si="243"/>
        <v/>
      </c>
      <c r="AV64" s="188" t="str">
        <f t="shared" si="243"/>
        <v/>
      </c>
      <c r="AW64" s="188" t="str">
        <f t="shared" si="243"/>
        <v/>
      </c>
      <c r="AX64" s="188" t="str">
        <f t="shared" si="243"/>
        <v/>
      </c>
      <c r="AY64" s="188" t="str">
        <f t="shared" si="243"/>
        <v/>
      </c>
      <c r="AZ64" s="188" t="str">
        <f t="shared" si="243"/>
        <v/>
      </c>
      <c r="BA64" s="188" t="str">
        <f t="shared" si="243"/>
        <v/>
      </c>
      <c r="BB64" s="188" t="str">
        <f t="shared" si="243"/>
        <v/>
      </c>
      <c r="BC64" s="188" t="str">
        <f t="shared" si="243"/>
        <v/>
      </c>
      <c r="BD64" s="188" t="str">
        <f t="shared" si="243"/>
        <v/>
      </c>
      <c r="BE64" s="188" t="str">
        <f t="shared" si="243"/>
        <v/>
      </c>
      <c r="BF64" s="188" t="str">
        <f t="shared" si="243"/>
        <v/>
      </c>
      <c r="BG64" s="188" t="str">
        <f t="shared" si="243"/>
        <v/>
      </c>
      <c r="BH64" s="188" t="str">
        <f t="shared" si="243"/>
        <v/>
      </c>
      <c r="BI64" s="188" t="str">
        <f t="shared" si="243"/>
        <v/>
      </c>
      <c r="BJ64" s="188" t="str">
        <f t="shared" si="243"/>
        <v/>
      </c>
      <c r="BK64" s="188" t="str">
        <f t="shared" si="243"/>
        <v/>
      </c>
      <c r="BL64" s="188" t="str">
        <f t="shared" si="243"/>
        <v/>
      </c>
      <c r="BM64" s="188" t="str">
        <f t="shared" si="243"/>
        <v/>
      </c>
      <c r="BN64" s="188" t="str">
        <f t="shared" si="243"/>
        <v/>
      </c>
      <c r="BO64" s="188" t="str">
        <f t="shared" si="243"/>
        <v/>
      </c>
      <c r="BP64" s="188" t="str">
        <f t="shared" si="243"/>
        <v/>
      </c>
      <c r="BQ64" s="188" t="str">
        <f t="shared" si="243"/>
        <v/>
      </c>
      <c r="BR64" s="188" t="str">
        <f t="shared" si="243"/>
        <v/>
      </c>
      <c r="BS64" s="188" t="str">
        <f t="shared" si="243"/>
        <v/>
      </c>
      <c r="BT64" s="188" t="str">
        <f t="shared" si="243"/>
        <v/>
      </c>
      <c r="BU64" s="188" t="str">
        <f t="shared" si="243"/>
        <v/>
      </c>
      <c r="BV64" s="188" t="str">
        <f t="shared" si="243"/>
        <v/>
      </c>
      <c r="BW64" s="188" t="str">
        <f t="shared" si="243"/>
        <v/>
      </c>
      <c r="BX64" s="188" t="str">
        <f t="shared" si="243"/>
        <v/>
      </c>
      <c r="BY64" s="188" t="str">
        <f t="shared" si="243"/>
        <v/>
      </c>
      <c r="BZ64" s="188" t="str">
        <f t="shared" si="243"/>
        <v/>
      </c>
      <c r="CA64" s="188" t="str">
        <f t="shared" si="243"/>
        <v/>
      </c>
      <c r="CB64" s="188" t="str">
        <f t="shared" si="243"/>
        <v/>
      </c>
      <c r="CC64" s="188" t="str">
        <f t="shared" si="243"/>
        <v/>
      </c>
      <c r="CD64" s="188" t="str">
        <f t="shared" si="243"/>
        <v/>
      </c>
      <c r="CE64" s="188" t="str">
        <f t="shared" si="243"/>
        <v/>
      </c>
      <c r="CF64" s="188" t="str">
        <f t="shared" si="243"/>
        <v/>
      </c>
      <c r="CG64" s="188" t="str">
        <f t="shared" si="243"/>
        <v/>
      </c>
      <c r="CH64" s="188" t="str">
        <f t="shared" si="243"/>
        <v/>
      </c>
      <c r="CI64" s="188" t="str">
        <f t="shared" si="243"/>
        <v/>
      </c>
      <c r="CJ64" s="188" t="str">
        <f t="shared" si="243"/>
        <v/>
      </c>
      <c r="CK64" s="188" t="str">
        <f t="shared" si="243"/>
        <v/>
      </c>
      <c r="CL64" s="188" t="str">
        <f t="shared" si="243"/>
        <v/>
      </c>
      <c r="CM64" s="188" t="str">
        <f t="shared" si="243"/>
        <v/>
      </c>
      <c r="CN64" s="188" t="str">
        <f t="shared" si="243"/>
        <v/>
      </c>
      <c r="CO64" s="188" t="str">
        <f t="shared" si="243"/>
        <v/>
      </c>
      <c r="CP64" s="188" t="str">
        <f t="shared" si="243"/>
        <v/>
      </c>
      <c r="CQ64" s="188" t="str">
        <f t="shared" si="243"/>
        <v/>
      </c>
      <c r="CR64" s="188" t="str">
        <f t="shared" si="243"/>
        <v/>
      </c>
      <c r="CS64" s="188" t="str">
        <f t="shared" si="243"/>
        <v/>
      </c>
      <c r="CT64" s="188" t="str">
        <f t="shared" si="243"/>
        <v/>
      </c>
      <c r="CU64" s="188" t="str">
        <f t="shared" si="243"/>
        <v/>
      </c>
      <c r="CV64" s="188" t="str">
        <f t="shared" ref="CV64:ED64" si="244">IF(ISNONTEXT($AH64),CU64+$AH64,"")</f>
        <v/>
      </c>
      <c r="CW64" s="188" t="str">
        <f t="shared" si="244"/>
        <v/>
      </c>
      <c r="CX64" s="188" t="str">
        <f t="shared" si="244"/>
        <v/>
      </c>
      <c r="CY64" s="188" t="str">
        <f t="shared" si="244"/>
        <v/>
      </c>
      <c r="CZ64" s="188" t="str">
        <f t="shared" si="244"/>
        <v/>
      </c>
      <c r="DA64" s="188" t="str">
        <f t="shared" si="244"/>
        <v/>
      </c>
      <c r="DB64" s="188" t="str">
        <f t="shared" si="244"/>
        <v/>
      </c>
      <c r="DC64" s="188" t="str">
        <f t="shared" si="244"/>
        <v/>
      </c>
      <c r="DD64" s="188" t="str">
        <f t="shared" si="244"/>
        <v/>
      </c>
      <c r="DE64" s="188" t="str">
        <f t="shared" si="244"/>
        <v/>
      </c>
      <c r="DF64" s="188" t="str">
        <f t="shared" si="244"/>
        <v/>
      </c>
      <c r="DG64" s="188" t="str">
        <f t="shared" si="244"/>
        <v/>
      </c>
      <c r="DH64" s="188" t="str">
        <f t="shared" si="244"/>
        <v/>
      </c>
      <c r="DI64" s="188" t="str">
        <f t="shared" si="244"/>
        <v/>
      </c>
      <c r="DJ64" s="188" t="str">
        <f t="shared" si="244"/>
        <v/>
      </c>
      <c r="DK64" s="188" t="str">
        <f t="shared" si="244"/>
        <v/>
      </c>
      <c r="DL64" s="188" t="str">
        <f t="shared" si="244"/>
        <v/>
      </c>
      <c r="DM64" s="188" t="str">
        <f t="shared" si="244"/>
        <v/>
      </c>
      <c r="DN64" s="188" t="str">
        <f t="shared" si="244"/>
        <v/>
      </c>
      <c r="DO64" s="188" t="str">
        <f t="shared" si="244"/>
        <v/>
      </c>
      <c r="DP64" s="188" t="str">
        <f t="shared" si="244"/>
        <v/>
      </c>
      <c r="DQ64" s="188" t="str">
        <f t="shared" si="244"/>
        <v/>
      </c>
      <c r="DR64" s="188" t="str">
        <f t="shared" si="244"/>
        <v/>
      </c>
      <c r="DS64" s="188" t="str">
        <f t="shared" si="244"/>
        <v/>
      </c>
      <c r="DT64" s="188" t="str">
        <f t="shared" si="244"/>
        <v/>
      </c>
      <c r="DU64" s="188" t="str">
        <f t="shared" si="244"/>
        <v/>
      </c>
      <c r="DV64" s="188" t="str">
        <f t="shared" si="244"/>
        <v/>
      </c>
      <c r="DW64" s="188" t="str">
        <f t="shared" si="244"/>
        <v/>
      </c>
      <c r="DX64" s="188" t="str">
        <f t="shared" si="244"/>
        <v/>
      </c>
      <c r="DY64" s="188" t="str">
        <f t="shared" si="244"/>
        <v/>
      </c>
      <c r="DZ64" s="188" t="str">
        <f t="shared" si="244"/>
        <v/>
      </c>
      <c r="EA64" s="188" t="str">
        <f t="shared" si="244"/>
        <v/>
      </c>
      <c r="EB64" s="188" t="str">
        <f t="shared" si="244"/>
        <v/>
      </c>
      <c r="EC64" s="188" t="str">
        <f t="shared" si="244"/>
        <v/>
      </c>
      <c r="ED64" s="188" t="str">
        <f t="shared" si="244"/>
        <v/>
      </c>
      <c r="EE64" s="204" t="str">
        <f t="shared" si="25"/>
        <v/>
      </c>
      <c r="EF64" s="205" t="e">
        <f t="shared" si="26"/>
        <v>#N/A</v>
      </c>
      <c r="EG64" s="205" t="e">
        <f t="shared" si="27"/>
        <v>#N/A</v>
      </c>
      <c r="EH64" s="205" t="e">
        <f t="shared" si="28"/>
        <v>#N/A</v>
      </c>
      <c r="EI64" s="205" t="e">
        <f t="shared" si="29"/>
        <v>#N/A</v>
      </c>
      <c r="EJ64" s="205" t="e">
        <f t="shared" si="30"/>
        <v>#N/A</v>
      </c>
      <c r="EK64" s="205" t="e">
        <f t="shared" si="31"/>
        <v>#N/A</v>
      </c>
      <c r="EL64" s="205" t="e">
        <f t="shared" si="32"/>
        <v>#N/A</v>
      </c>
      <c r="EM64" s="205" t="e">
        <f t="shared" si="33"/>
        <v>#N/A</v>
      </c>
      <c r="EN64" s="205" t="e">
        <f t="shared" si="34"/>
        <v>#N/A</v>
      </c>
      <c r="EO64" s="205" t="e">
        <f t="shared" si="35"/>
        <v>#N/A</v>
      </c>
      <c r="EP64" s="205" t="e">
        <f t="shared" si="36"/>
        <v>#N/A</v>
      </c>
      <c r="EQ64" s="205" t="e">
        <f t="shared" si="37"/>
        <v>#N/A</v>
      </c>
      <c r="ER64" s="205" t="e">
        <f t="shared" si="38"/>
        <v>#N/A</v>
      </c>
      <c r="ES64" s="205" t="e">
        <f t="shared" si="39"/>
        <v>#N/A</v>
      </c>
      <c r="ET64" s="205" t="e">
        <f t="shared" si="40"/>
        <v>#N/A</v>
      </c>
      <c r="EU64" s="205" t="e">
        <f t="shared" si="41"/>
        <v>#N/A</v>
      </c>
      <c r="EV64" s="205" t="e">
        <f t="shared" si="42"/>
        <v>#N/A</v>
      </c>
      <c r="EW64" s="205" t="e">
        <f t="shared" si="43"/>
        <v>#N/A</v>
      </c>
      <c r="EX64" s="205" t="e">
        <f t="shared" si="44"/>
        <v>#N/A</v>
      </c>
      <c r="EY64" s="205" t="e">
        <f t="shared" si="45"/>
        <v>#N/A</v>
      </c>
      <c r="EZ64" s="205" t="e">
        <f t="shared" si="46"/>
        <v>#N/A</v>
      </c>
      <c r="FA64" s="205" t="e">
        <f t="shared" si="47"/>
        <v>#N/A</v>
      </c>
      <c r="FB64" s="205" t="e">
        <f t="shared" si="48"/>
        <v>#N/A</v>
      </c>
      <c r="FC64" s="205" t="e">
        <f t="shared" si="49"/>
        <v>#N/A</v>
      </c>
      <c r="FD64" s="205" t="e">
        <f t="shared" si="50"/>
        <v>#N/A</v>
      </c>
      <c r="FE64" s="205" t="e">
        <f t="shared" si="51"/>
        <v>#N/A</v>
      </c>
      <c r="FF64" s="205" t="e">
        <f t="shared" si="52"/>
        <v>#N/A</v>
      </c>
      <c r="FG64" s="205" t="e">
        <f t="shared" si="53"/>
        <v>#N/A</v>
      </c>
      <c r="FH64" s="205" t="e">
        <f t="shared" si="54"/>
        <v>#N/A</v>
      </c>
      <c r="FI64" s="205" t="e">
        <f t="shared" si="55"/>
        <v>#N/A</v>
      </c>
      <c r="FJ64" s="205" t="e">
        <f t="shared" si="56"/>
        <v>#N/A</v>
      </c>
      <c r="FK64" s="205" t="e">
        <f t="shared" si="57"/>
        <v>#N/A</v>
      </c>
      <c r="FL64" s="205" t="e">
        <f t="shared" si="58"/>
        <v>#N/A</v>
      </c>
      <c r="FM64" s="205" t="e">
        <f t="shared" si="59"/>
        <v>#N/A</v>
      </c>
      <c r="FN64" s="205" t="e">
        <f t="shared" si="60"/>
        <v>#N/A</v>
      </c>
      <c r="FO64" s="205" t="e">
        <f t="shared" si="61"/>
        <v>#N/A</v>
      </c>
      <c r="FP64" s="205" t="e">
        <f t="shared" si="62"/>
        <v>#N/A</v>
      </c>
      <c r="FQ64" s="205" t="e">
        <f t="shared" si="63"/>
        <v>#N/A</v>
      </c>
      <c r="FR64" s="205" t="e">
        <f t="shared" si="64"/>
        <v>#N/A</v>
      </c>
      <c r="FS64" s="205" t="e">
        <f t="shared" si="65"/>
        <v>#N/A</v>
      </c>
      <c r="FT64" s="205" t="e">
        <f t="shared" si="66"/>
        <v>#N/A</v>
      </c>
      <c r="FU64" s="205" t="e">
        <f t="shared" si="67"/>
        <v>#N/A</v>
      </c>
      <c r="FV64" s="205" t="e">
        <f t="shared" si="68"/>
        <v>#N/A</v>
      </c>
      <c r="FW64" s="205" t="e">
        <f t="shared" si="69"/>
        <v>#N/A</v>
      </c>
      <c r="FX64" s="205" t="e">
        <f t="shared" si="70"/>
        <v>#N/A</v>
      </c>
      <c r="FY64" s="205" t="e">
        <f t="shared" si="71"/>
        <v>#N/A</v>
      </c>
      <c r="FZ64" s="205" t="e">
        <f t="shared" si="72"/>
        <v>#N/A</v>
      </c>
      <c r="GA64" s="205" t="e">
        <f t="shared" si="73"/>
        <v>#N/A</v>
      </c>
      <c r="GB64" s="205" t="e">
        <f t="shared" si="74"/>
        <v>#N/A</v>
      </c>
      <c r="GC64" s="205" t="e">
        <f t="shared" si="75"/>
        <v>#N/A</v>
      </c>
      <c r="GD64" s="205" t="e">
        <f t="shared" si="76"/>
        <v>#N/A</v>
      </c>
      <c r="GE64" s="205" t="e">
        <f t="shared" si="77"/>
        <v>#N/A</v>
      </c>
      <c r="GF64" s="205" t="e">
        <f t="shared" si="78"/>
        <v>#N/A</v>
      </c>
      <c r="GG64" s="205" t="e">
        <f t="shared" si="79"/>
        <v>#N/A</v>
      </c>
      <c r="GH64" s="205" t="e">
        <f t="shared" si="80"/>
        <v>#N/A</v>
      </c>
      <c r="GI64" s="205" t="e">
        <f t="shared" si="81"/>
        <v>#N/A</v>
      </c>
      <c r="GJ64" s="205" t="e">
        <f t="shared" si="82"/>
        <v>#N/A</v>
      </c>
      <c r="GK64" s="205" t="e">
        <f t="shared" si="83"/>
        <v>#N/A</v>
      </c>
      <c r="GL64" s="205" t="e">
        <f t="shared" si="84"/>
        <v>#N/A</v>
      </c>
      <c r="GM64" s="205" t="e">
        <f t="shared" si="85"/>
        <v>#N/A</v>
      </c>
      <c r="GN64" s="205" t="e">
        <f t="shared" si="86"/>
        <v>#N/A</v>
      </c>
      <c r="GO64" s="205" t="e">
        <f t="shared" si="87"/>
        <v>#N/A</v>
      </c>
      <c r="GP64" s="205" t="e">
        <f t="shared" si="88"/>
        <v>#N/A</v>
      </c>
      <c r="GQ64" s="205" t="e">
        <f t="shared" si="89"/>
        <v>#N/A</v>
      </c>
      <c r="GR64" s="205" t="e">
        <f t="shared" si="90"/>
        <v>#N/A</v>
      </c>
      <c r="GS64" s="205" t="e">
        <f t="shared" si="91"/>
        <v>#N/A</v>
      </c>
      <c r="GT64" s="205" t="e">
        <f t="shared" si="92"/>
        <v>#N/A</v>
      </c>
      <c r="GU64" s="205" t="e">
        <f t="shared" si="93"/>
        <v>#N/A</v>
      </c>
      <c r="GV64" s="205" t="e">
        <f t="shared" si="94"/>
        <v>#N/A</v>
      </c>
      <c r="GW64" s="205" t="e">
        <f t="shared" si="95"/>
        <v>#N/A</v>
      </c>
      <c r="GX64" s="205" t="e">
        <f t="shared" si="96"/>
        <v>#N/A</v>
      </c>
      <c r="GY64" s="205" t="e">
        <f t="shared" si="97"/>
        <v>#N/A</v>
      </c>
      <c r="GZ64" s="205" t="e">
        <f t="shared" si="98"/>
        <v>#N/A</v>
      </c>
      <c r="HA64" s="205" t="e">
        <f t="shared" si="99"/>
        <v>#N/A</v>
      </c>
      <c r="HB64" s="205" t="e">
        <f t="shared" si="100"/>
        <v>#N/A</v>
      </c>
      <c r="HC64" s="205" t="e">
        <f t="shared" si="101"/>
        <v>#N/A</v>
      </c>
      <c r="HD64" s="205" t="e">
        <f t="shared" si="102"/>
        <v>#N/A</v>
      </c>
      <c r="HE64" s="205" t="e">
        <f t="shared" si="103"/>
        <v>#N/A</v>
      </c>
      <c r="HF64" s="205" t="e">
        <f t="shared" si="104"/>
        <v>#N/A</v>
      </c>
      <c r="HG64" s="205" t="e">
        <f t="shared" si="105"/>
        <v>#N/A</v>
      </c>
      <c r="HH64" s="205" t="e">
        <f t="shared" si="106"/>
        <v>#N/A</v>
      </c>
      <c r="HI64" s="205" t="e">
        <f t="shared" si="107"/>
        <v>#N/A</v>
      </c>
      <c r="HJ64" s="205" t="e">
        <f t="shared" si="108"/>
        <v>#N/A</v>
      </c>
      <c r="HK64" s="205" t="e">
        <f t="shared" si="109"/>
        <v>#N/A</v>
      </c>
      <c r="HL64" s="205" t="e">
        <f t="shared" si="110"/>
        <v>#N/A</v>
      </c>
      <c r="HM64" s="205" t="e">
        <f t="shared" si="111"/>
        <v>#N/A</v>
      </c>
      <c r="HN64" s="205" t="e">
        <f t="shared" si="112"/>
        <v>#N/A</v>
      </c>
      <c r="HO64" s="205" t="e">
        <f t="shared" si="113"/>
        <v>#N/A</v>
      </c>
      <c r="HP64" s="205" t="e">
        <f t="shared" si="114"/>
        <v>#N/A</v>
      </c>
      <c r="HQ64" s="205" t="e">
        <f t="shared" si="115"/>
        <v>#N/A</v>
      </c>
      <c r="HR64" s="205" t="e">
        <f t="shared" si="116"/>
        <v>#N/A</v>
      </c>
      <c r="HS64" s="205" t="e">
        <f t="shared" si="117"/>
        <v>#N/A</v>
      </c>
      <c r="HT64" s="205" t="e">
        <f t="shared" si="118"/>
        <v>#N/A</v>
      </c>
      <c r="HU64" s="205" t="e">
        <f t="shared" si="119"/>
        <v>#N/A</v>
      </c>
      <c r="HV64" s="205" t="e">
        <f t="shared" si="120"/>
        <v>#N/A</v>
      </c>
      <c r="HW64" s="205" t="e">
        <f t="shared" si="121"/>
        <v>#N/A</v>
      </c>
      <c r="HX64" s="205" t="e">
        <f t="shared" si="122"/>
        <v>#N/A</v>
      </c>
      <c r="HY64" s="205" t="e">
        <f t="shared" si="123"/>
        <v>#N/A</v>
      </c>
      <c r="HZ64" s="205" t="e">
        <f t="shared" si="124"/>
        <v>#N/A</v>
      </c>
      <c r="IA64" s="205" t="e">
        <f t="shared" si="125"/>
        <v>#N/A</v>
      </c>
      <c r="IB64" s="205" t="e">
        <f t="shared" si="126"/>
        <v>#N/A</v>
      </c>
    </row>
    <row r="65" spans="1:236" hidden="1" x14ac:dyDescent="0.25">
      <c r="A65" s="22">
        <v>62</v>
      </c>
      <c r="B65" s="109" t="str">
        <f t="shared" si="10"/>
        <v/>
      </c>
      <c r="C65" s="123"/>
      <c r="D65" s="109" t="str">
        <f t="shared" si="11"/>
        <v/>
      </c>
      <c r="E65" s="118" t="str">
        <f t="shared" si="12"/>
        <v/>
      </c>
      <c r="F65" s="23" t="str">
        <f t="shared" si="13"/>
        <v/>
      </c>
      <c r="G65" s="24" t="str">
        <f t="shared" si="14"/>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15"/>
        <v/>
      </c>
      <c r="K65" s="26"/>
      <c r="L65" s="24" t="str">
        <f>IF(OR(F65="",K65=""),"",MATCH(K65,Confidence!$A$3:$A$12,0))</f>
        <v/>
      </c>
      <c r="M65" s="27" t="str">
        <f t="shared" si="16"/>
        <v/>
      </c>
      <c r="N65" s="27" t="str">
        <f t="shared" si="17"/>
        <v/>
      </c>
      <c r="O65" s="24"/>
      <c r="P65" s="110" t="str">
        <f t="shared" si="18"/>
        <v/>
      </c>
      <c r="Q65" s="110" t="str">
        <f t="shared" si="19"/>
        <v/>
      </c>
      <c r="R65" s="39" t="str">
        <f t="shared" si="20"/>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21"/>
        <v/>
      </c>
      <c r="AI65" s="204" t="str">
        <f t="shared" si="22"/>
        <v/>
      </c>
      <c r="AJ65" s="188" t="str">
        <f t="shared" ref="AJ65:CU65" si="245">IF(ISNONTEXT($AH65),AI65+$AH65,"")</f>
        <v/>
      </c>
      <c r="AK65" s="188" t="str">
        <f t="shared" si="245"/>
        <v/>
      </c>
      <c r="AL65" s="188" t="str">
        <f t="shared" si="245"/>
        <v/>
      </c>
      <c r="AM65" s="188" t="str">
        <f t="shared" si="245"/>
        <v/>
      </c>
      <c r="AN65" s="188" t="str">
        <f t="shared" si="245"/>
        <v/>
      </c>
      <c r="AO65" s="188" t="str">
        <f t="shared" si="245"/>
        <v/>
      </c>
      <c r="AP65" s="188" t="str">
        <f t="shared" si="245"/>
        <v/>
      </c>
      <c r="AQ65" s="188" t="str">
        <f t="shared" si="245"/>
        <v/>
      </c>
      <c r="AR65" s="188" t="str">
        <f t="shared" si="245"/>
        <v/>
      </c>
      <c r="AS65" s="188" t="str">
        <f t="shared" si="245"/>
        <v/>
      </c>
      <c r="AT65" s="188" t="str">
        <f t="shared" si="245"/>
        <v/>
      </c>
      <c r="AU65" s="188" t="str">
        <f t="shared" si="245"/>
        <v/>
      </c>
      <c r="AV65" s="188" t="str">
        <f t="shared" si="245"/>
        <v/>
      </c>
      <c r="AW65" s="188" t="str">
        <f t="shared" si="245"/>
        <v/>
      </c>
      <c r="AX65" s="188" t="str">
        <f t="shared" si="245"/>
        <v/>
      </c>
      <c r="AY65" s="188" t="str">
        <f t="shared" si="245"/>
        <v/>
      </c>
      <c r="AZ65" s="188" t="str">
        <f t="shared" si="245"/>
        <v/>
      </c>
      <c r="BA65" s="188" t="str">
        <f t="shared" si="245"/>
        <v/>
      </c>
      <c r="BB65" s="188" t="str">
        <f t="shared" si="245"/>
        <v/>
      </c>
      <c r="BC65" s="188" t="str">
        <f t="shared" si="245"/>
        <v/>
      </c>
      <c r="BD65" s="188" t="str">
        <f t="shared" si="245"/>
        <v/>
      </c>
      <c r="BE65" s="188" t="str">
        <f t="shared" si="245"/>
        <v/>
      </c>
      <c r="BF65" s="188" t="str">
        <f t="shared" si="245"/>
        <v/>
      </c>
      <c r="BG65" s="188" t="str">
        <f t="shared" si="245"/>
        <v/>
      </c>
      <c r="BH65" s="188" t="str">
        <f t="shared" si="245"/>
        <v/>
      </c>
      <c r="BI65" s="188" t="str">
        <f t="shared" si="245"/>
        <v/>
      </c>
      <c r="BJ65" s="188" t="str">
        <f t="shared" si="245"/>
        <v/>
      </c>
      <c r="BK65" s="188" t="str">
        <f t="shared" si="245"/>
        <v/>
      </c>
      <c r="BL65" s="188" t="str">
        <f t="shared" si="245"/>
        <v/>
      </c>
      <c r="BM65" s="188" t="str">
        <f t="shared" si="245"/>
        <v/>
      </c>
      <c r="BN65" s="188" t="str">
        <f t="shared" si="245"/>
        <v/>
      </c>
      <c r="BO65" s="188" t="str">
        <f t="shared" si="245"/>
        <v/>
      </c>
      <c r="BP65" s="188" t="str">
        <f t="shared" si="245"/>
        <v/>
      </c>
      <c r="BQ65" s="188" t="str">
        <f t="shared" si="245"/>
        <v/>
      </c>
      <c r="BR65" s="188" t="str">
        <f t="shared" si="245"/>
        <v/>
      </c>
      <c r="BS65" s="188" t="str">
        <f t="shared" si="245"/>
        <v/>
      </c>
      <c r="BT65" s="188" t="str">
        <f t="shared" si="245"/>
        <v/>
      </c>
      <c r="BU65" s="188" t="str">
        <f t="shared" si="245"/>
        <v/>
      </c>
      <c r="BV65" s="188" t="str">
        <f t="shared" si="245"/>
        <v/>
      </c>
      <c r="BW65" s="188" t="str">
        <f t="shared" si="245"/>
        <v/>
      </c>
      <c r="BX65" s="188" t="str">
        <f t="shared" si="245"/>
        <v/>
      </c>
      <c r="BY65" s="188" t="str">
        <f t="shared" si="245"/>
        <v/>
      </c>
      <c r="BZ65" s="188" t="str">
        <f t="shared" si="245"/>
        <v/>
      </c>
      <c r="CA65" s="188" t="str">
        <f t="shared" si="245"/>
        <v/>
      </c>
      <c r="CB65" s="188" t="str">
        <f t="shared" si="245"/>
        <v/>
      </c>
      <c r="CC65" s="188" t="str">
        <f t="shared" si="245"/>
        <v/>
      </c>
      <c r="CD65" s="188" t="str">
        <f t="shared" si="245"/>
        <v/>
      </c>
      <c r="CE65" s="188" t="str">
        <f t="shared" si="245"/>
        <v/>
      </c>
      <c r="CF65" s="188" t="str">
        <f t="shared" si="245"/>
        <v/>
      </c>
      <c r="CG65" s="188" t="str">
        <f t="shared" si="245"/>
        <v/>
      </c>
      <c r="CH65" s="188" t="str">
        <f t="shared" si="245"/>
        <v/>
      </c>
      <c r="CI65" s="188" t="str">
        <f t="shared" si="245"/>
        <v/>
      </c>
      <c r="CJ65" s="188" t="str">
        <f t="shared" si="245"/>
        <v/>
      </c>
      <c r="CK65" s="188" t="str">
        <f t="shared" si="245"/>
        <v/>
      </c>
      <c r="CL65" s="188" t="str">
        <f t="shared" si="245"/>
        <v/>
      </c>
      <c r="CM65" s="188" t="str">
        <f t="shared" si="245"/>
        <v/>
      </c>
      <c r="CN65" s="188" t="str">
        <f t="shared" si="245"/>
        <v/>
      </c>
      <c r="CO65" s="188" t="str">
        <f t="shared" si="245"/>
        <v/>
      </c>
      <c r="CP65" s="188" t="str">
        <f t="shared" si="245"/>
        <v/>
      </c>
      <c r="CQ65" s="188" t="str">
        <f t="shared" si="245"/>
        <v/>
      </c>
      <c r="CR65" s="188" t="str">
        <f t="shared" si="245"/>
        <v/>
      </c>
      <c r="CS65" s="188" t="str">
        <f t="shared" si="245"/>
        <v/>
      </c>
      <c r="CT65" s="188" t="str">
        <f t="shared" si="245"/>
        <v/>
      </c>
      <c r="CU65" s="188" t="str">
        <f t="shared" si="245"/>
        <v/>
      </c>
      <c r="CV65" s="188" t="str">
        <f t="shared" ref="CV65:ED65" si="246">IF(ISNONTEXT($AH65),CU65+$AH65,"")</f>
        <v/>
      </c>
      <c r="CW65" s="188" t="str">
        <f t="shared" si="246"/>
        <v/>
      </c>
      <c r="CX65" s="188" t="str">
        <f t="shared" si="246"/>
        <v/>
      </c>
      <c r="CY65" s="188" t="str">
        <f t="shared" si="246"/>
        <v/>
      </c>
      <c r="CZ65" s="188" t="str">
        <f t="shared" si="246"/>
        <v/>
      </c>
      <c r="DA65" s="188" t="str">
        <f t="shared" si="246"/>
        <v/>
      </c>
      <c r="DB65" s="188" t="str">
        <f t="shared" si="246"/>
        <v/>
      </c>
      <c r="DC65" s="188" t="str">
        <f t="shared" si="246"/>
        <v/>
      </c>
      <c r="DD65" s="188" t="str">
        <f t="shared" si="246"/>
        <v/>
      </c>
      <c r="DE65" s="188" t="str">
        <f t="shared" si="246"/>
        <v/>
      </c>
      <c r="DF65" s="188" t="str">
        <f t="shared" si="246"/>
        <v/>
      </c>
      <c r="DG65" s="188" t="str">
        <f t="shared" si="246"/>
        <v/>
      </c>
      <c r="DH65" s="188" t="str">
        <f t="shared" si="246"/>
        <v/>
      </c>
      <c r="DI65" s="188" t="str">
        <f t="shared" si="246"/>
        <v/>
      </c>
      <c r="DJ65" s="188" t="str">
        <f t="shared" si="246"/>
        <v/>
      </c>
      <c r="DK65" s="188" t="str">
        <f t="shared" si="246"/>
        <v/>
      </c>
      <c r="DL65" s="188" t="str">
        <f t="shared" si="246"/>
        <v/>
      </c>
      <c r="DM65" s="188" t="str">
        <f t="shared" si="246"/>
        <v/>
      </c>
      <c r="DN65" s="188" t="str">
        <f t="shared" si="246"/>
        <v/>
      </c>
      <c r="DO65" s="188" t="str">
        <f t="shared" si="246"/>
        <v/>
      </c>
      <c r="DP65" s="188" t="str">
        <f t="shared" si="246"/>
        <v/>
      </c>
      <c r="DQ65" s="188" t="str">
        <f t="shared" si="246"/>
        <v/>
      </c>
      <c r="DR65" s="188" t="str">
        <f t="shared" si="246"/>
        <v/>
      </c>
      <c r="DS65" s="188" t="str">
        <f t="shared" si="246"/>
        <v/>
      </c>
      <c r="DT65" s="188" t="str">
        <f t="shared" si="246"/>
        <v/>
      </c>
      <c r="DU65" s="188" t="str">
        <f t="shared" si="246"/>
        <v/>
      </c>
      <c r="DV65" s="188" t="str">
        <f t="shared" si="246"/>
        <v/>
      </c>
      <c r="DW65" s="188" t="str">
        <f t="shared" si="246"/>
        <v/>
      </c>
      <c r="DX65" s="188" t="str">
        <f t="shared" si="246"/>
        <v/>
      </c>
      <c r="DY65" s="188" t="str">
        <f t="shared" si="246"/>
        <v/>
      </c>
      <c r="DZ65" s="188" t="str">
        <f t="shared" si="246"/>
        <v/>
      </c>
      <c r="EA65" s="188" t="str">
        <f t="shared" si="246"/>
        <v/>
      </c>
      <c r="EB65" s="188" t="str">
        <f t="shared" si="246"/>
        <v/>
      </c>
      <c r="EC65" s="188" t="str">
        <f t="shared" si="246"/>
        <v/>
      </c>
      <c r="ED65" s="188" t="str">
        <f t="shared" si="246"/>
        <v/>
      </c>
      <c r="EE65" s="204" t="str">
        <f t="shared" si="25"/>
        <v/>
      </c>
      <c r="EF65" s="205" t="e">
        <f t="shared" si="26"/>
        <v>#N/A</v>
      </c>
      <c r="EG65" s="205" t="e">
        <f t="shared" si="27"/>
        <v>#N/A</v>
      </c>
      <c r="EH65" s="205" t="e">
        <f t="shared" si="28"/>
        <v>#N/A</v>
      </c>
      <c r="EI65" s="205" t="e">
        <f t="shared" si="29"/>
        <v>#N/A</v>
      </c>
      <c r="EJ65" s="205" t="e">
        <f t="shared" si="30"/>
        <v>#N/A</v>
      </c>
      <c r="EK65" s="205" t="e">
        <f t="shared" si="31"/>
        <v>#N/A</v>
      </c>
      <c r="EL65" s="205" t="e">
        <f t="shared" si="32"/>
        <v>#N/A</v>
      </c>
      <c r="EM65" s="205" t="e">
        <f t="shared" si="33"/>
        <v>#N/A</v>
      </c>
      <c r="EN65" s="205" t="e">
        <f t="shared" si="34"/>
        <v>#N/A</v>
      </c>
      <c r="EO65" s="205" t="e">
        <f t="shared" si="35"/>
        <v>#N/A</v>
      </c>
      <c r="EP65" s="205" t="e">
        <f t="shared" si="36"/>
        <v>#N/A</v>
      </c>
      <c r="EQ65" s="205" t="e">
        <f t="shared" si="37"/>
        <v>#N/A</v>
      </c>
      <c r="ER65" s="205" t="e">
        <f t="shared" si="38"/>
        <v>#N/A</v>
      </c>
      <c r="ES65" s="205" t="e">
        <f t="shared" si="39"/>
        <v>#N/A</v>
      </c>
      <c r="ET65" s="205" t="e">
        <f t="shared" si="40"/>
        <v>#N/A</v>
      </c>
      <c r="EU65" s="205" t="e">
        <f t="shared" si="41"/>
        <v>#N/A</v>
      </c>
      <c r="EV65" s="205" t="e">
        <f t="shared" si="42"/>
        <v>#N/A</v>
      </c>
      <c r="EW65" s="205" t="e">
        <f t="shared" si="43"/>
        <v>#N/A</v>
      </c>
      <c r="EX65" s="205" t="e">
        <f t="shared" si="44"/>
        <v>#N/A</v>
      </c>
      <c r="EY65" s="205" t="e">
        <f t="shared" si="45"/>
        <v>#N/A</v>
      </c>
      <c r="EZ65" s="205" t="e">
        <f t="shared" si="46"/>
        <v>#N/A</v>
      </c>
      <c r="FA65" s="205" t="e">
        <f t="shared" si="47"/>
        <v>#N/A</v>
      </c>
      <c r="FB65" s="205" t="e">
        <f t="shared" si="48"/>
        <v>#N/A</v>
      </c>
      <c r="FC65" s="205" t="e">
        <f t="shared" si="49"/>
        <v>#N/A</v>
      </c>
      <c r="FD65" s="205" t="e">
        <f t="shared" si="50"/>
        <v>#N/A</v>
      </c>
      <c r="FE65" s="205" t="e">
        <f t="shared" si="51"/>
        <v>#N/A</v>
      </c>
      <c r="FF65" s="205" t="e">
        <f t="shared" si="52"/>
        <v>#N/A</v>
      </c>
      <c r="FG65" s="205" t="e">
        <f t="shared" si="53"/>
        <v>#N/A</v>
      </c>
      <c r="FH65" s="205" t="e">
        <f t="shared" si="54"/>
        <v>#N/A</v>
      </c>
      <c r="FI65" s="205" t="e">
        <f t="shared" si="55"/>
        <v>#N/A</v>
      </c>
      <c r="FJ65" s="205" t="e">
        <f t="shared" si="56"/>
        <v>#N/A</v>
      </c>
      <c r="FK65" s="205" t="e">
        <f t="shared" si="57"/>
        <v>#N/A</v>
      </c>
      <c r="FL65" s="205" t="e">
        <f t="shared" si="58"/>
        <v>#N/A</v>
      </c>
      <c r="FM65" s="205" t="e">
        <f t="shared" si="59"/>
        <v>#N/A</v>
      </c>
      <c r="FN65" s="205" t="e">
        <f t="shared" si="60"/>
        <v>#N/A</v>
      </c>
      <c r="FO65" s="205" t="e">
        <f t="shared" si="61"/>
        <v>#N/A</v>
      </c>
      <c r="FP65" s="205" t="e">
        <f t="shared" si="62"/>
        <v>#N/A</v>
      </c>
      <c r="FQ65" s="205" t="e">
        <f t="shared" si="63"/>
        <v>#N/A</v>
      </c>
      <c r="FR65" s="205" t="e">
        <f t="shared" si="64"/>
        <v>#N/A</v>
      </c>
      <c r="FS65" s="205" t="e">
        <f t="shared" si="65"/>
        <v>#N/A</v>
      </c>
      <c r="FT65" s="205" t="e">
        <f t="shared" si="66"/>
        <v>#N/A</v>
      </c>
      <c r="FU65" s="205" t="e">
        <f t="shared" si="67"/>
        <v>#N/A</v>
      </c>
      <c r="FV65" s="205" t="e">
        <f t="shared" si="68"/>
        <v>#N/A</v>
      </c>
      <c r="FW65" s="205" t="e">
        <f t="shared" si="69"/>
        <v>#N/A</v>
      </c>
      <c r="FX65" s="205" t="e">
        <f t="shared" si="70"/>
        <v>#N/A</v>
      </c>
      <c r="FY65" s="205" t="e">
        <f t="shared" si="71"/>
        <v>#N/A</v>
      </c>
      <c r="FZ65" s="205" t="e">
        <f t="shared" si="72"/>
        <v>#N/A</v>
      </c>
      <c r="GA65" s="205" t="e">
        <f t="shared" si="73"/>
        <v>#N/A</v>
      </c>
      <c r="GB65" s="205" t="e">
        <f t="shared" si="74"/>
        <v>#N/A</v>
      </c>
      <c r="GC65" s="205" t="e">
        <f t="shared" si="75"/>
        <v>#N/A</v>
      </c>
      <c r="GD65" s="205" t="e">
        <f t="shared" si="76"/>
        <v>#N/A</v>
      </c>
      <c r="GE65" s="205" t="e">
        <f t="shared" si="77"/>
        <v>#N/A</v>
      </c>
      <c r="GF65" s="205" t="e">
        <f t="shared" si="78"/>
        <v>#N/A</v>
      </c>
      <c r="GG65" s="205" t="e">
        <f t="shared" si="79"/>
        <v>#N/A</v>
      </c>
      <c r="GH65" s="205" t="e">
        <f t="shared" si="80"/>
        <v>#N/A</v>
      </c>
      <c r="GI65" s="205" t="e">
        <f t="shared" si="81"/>
        <v>#N/A</v>
      </c>
      <c r="GJ65" s="205" t="e">
        <f t="shared" si="82"/>
        <v>#N/A</v>
      </c>
      <c r="GK65" s="205" t="e">
        <f t="shared" si="83"/>
        <v>#N/A</v>
      </c>
      <c r="GL65" s="205" t="e">
        <f t="shared" si="84"/>
        <v>#N/A</v>
      </c>
      <c r="GM65" s="205" t="e">
        <f t="shared" si="85"/>
        <v>#N/A</v>
      </c>
      <c r="GN65" s="205" t="e">
        <f t="shared" si="86"/>
        <v>#N/A</v>
      </c>
      <c r="GO65" s="205" t="e">
        <f t="shared" si="87"/>
        <v>#N/A</v>
      </c>
      <c r="GP65" s="205" t="e">
        <f t="shared" si="88"/>
        <v>#N/A</v>
      </c>
      <c r="GQ65" s="205" t="e">
        <f t="shared" si="89"/>
        <v>#N/A</v>
      </c>
      <c r="GR65" s="205" t="e">
        <f t="shared" si="90"/>
        <v>#N/A</v>
      </c>
      <c r="GS65" s="205" t="e">
        <f t="shared" si="91"/>
        <v>#N/A</v>
      </c>
      <c r="GT65" s="205" t="e">
        <f t="shared" si="92"/>
        <v>#N/A</v>
      </c>
      <c r="GU65" s="205" t="e">
        <f t="shared" si="93"/>
        <v>#N/A</v>
      </c>
      <c r="GV65" s="205" t="e">
        <f t="shared" si="94"/>
        <v>#N/A</v>
      </c>
      <c r="GW65" s="205" t="e">
        <f t="shared" si="95"/>
        <v>#N/A</v>
      </c>
      <c r="GX65" s="205" t="e">
        <f t="shared" si="96"/>
        <v>#N/A</v>
      </c>
      <c r="GY65" s="205" t="e">
        <f t="shared" si="97"/>
        <v>#N/A</v>
      </c>
      <c r="GZ65" s="205" t="e">
        <f t="shared" si="98"/>
        <v>#N/A</v>
      </c>
      <c r="HA65" s="205" t="e">
        <f t="shared" si="99"/>
        <v>#N/A</v>
      </c>
      <c r="HB65" s="205" t="e">
        <f t="shared" si="100"/>
        <v>#N/A</v>
      </c>
      <c r="HC65" s="205" t="e">
        <f t="shared" si="101"/>
        <v>#N/A</v>
      </c>
      <c r="HD65" s="205" t="e">
        <f t="shared" si="102"/>
        <v>#N/A</v>
      </c>
      <c r="HE65" s="205" t="e">
        <f t="shared" si="103"/>
        <v>#N/A</v>
      </c>
      <c r="HF65" s="205" t="e">
        <f t="shared" si="104"/>
        <v>#N/A</v>
      </c>
      <c r="HG65" s="205" t="e">
        <f t="shared" si="105"/>
        <v>#N/A</v>
      </c>
      <c r="HH65" s="205" t="e">
        <f t="shared" si="106"/>
        <v>#N/A</v>
      </c>
      <c r="HI65" s="205" t="e">
        <f t="shared" si="107"/>
        <v>#N/A</v>
      </c>
      <c r="HJ65" s="205" t="e">
        <f t="shared" si="108"/>
        <v>#N/A</v>
      </c>
      <c r="HK65" s="205" t="e">
        <f t="shared" si="109"/>
        <v>#N/A</v>
      </c>
      <c r="HL65" s="205" t="e">
        <f t="shared" si="110"/>
        <v>#N/A</v>
      </c>
      <c r="HM65" s="205" t="e">
        <f t="shared" si="111"/>
        <v>#N/A</v>
      </c>
      <c r="HN65" s="205" t="e">
        <f t="shared" si="112"/>
        <v>#N/A</v>
      </c>
      <c r="HO65" s="205" t="e">
        <f t="shared" si="113"/>
        <v>#N/A</v>
      </c>
      <c r="HP65" s="205" t="e">
        <f t="shared" si="114"/>
        <v>#N/A</v>
      </c>
      <c r="HQ65" s="205" t="e">
        <f t="shared" si="115"/>
        <v>#N/A</v>
      </c>
      <c r="HR65" s="205" t="e">
        <f t="shared" si="116"/>
        <v>#N/A</v>
      </c>
      <c r="HS65" s="205" t="e">
        <f t="shared" si="117"/>
        <v>#N/A</v>
      </c>
      <c r="HT65" s="205" t="e">
        <f t="shared" si="118"/>
        <v>#N/A</v>
      </c>
      <c r="HU65" s="205" t="e">
        <f t="shared" si="119"/>
        <v>#N/A</v>
      </c>
      <c r="HV65" s="205" t="e">
        <f t="shared" si="120"/>
        <v>#N/A</v>
      </c>
      <c r="HW65" s="205" t="e">
        <f t="shared" si="121"/>
        <v>#N/A</v>
      </c>
      <c r="HX65" s="205" t="e">
        <f t="shared" si="122"/>
        <v>#N/A</v>
      </c>
      <c r="HY65" s="205" t="e">
        <f t="shared" si="123"/>
        <v>#N/A</v>
      </c>
      <c r="HZ65" s="205" t="e">
        <f t="shared" si="124"/>
        <v>#N/A</v>
      </c>
      <c r="IA65" s="205" t="e">
        <f t="shared" si="125"/>
        <v>#N/A</v>
      </c>
      <c r="IB65" s="205" t="e">
        <f t="shared" si="126"/>
        <v>#N/A</v>
      </c>
    </row>
    <row r="66" spans="1:236" hidden="1" x14ac:dyDescent="0.25">
      <c r="A66" s="22">
        <v>63</v>
      </c>
      <c r="B66" s="109" t="str">
        <f t="shared" si="10"/>
        <v/>
      </c>
      <c r="C66" s="123"/>
      <c r="D66" s="109" t="str">
        <f t="shared" si="11"/>
        <v/>
      </c>
      <c r="E66" s="118" t="str">
        <f t="shared" si="12"/>
        <v/>
      </c>
      <c r="F66" s="23" t="str">
        <f t="shared" si="13"/>
        <v/>
      </c>
      <c r="G66" s="24" t="str">
        <f t="shared" si="14"/>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15"/>
        <v/>
      </c>
      <c r="K66" s="26"/>
      <c r="L66" s="24" t="str">
        <f>IF(OR(F66="",K66=""),"",MATCH(K66,Confidence!$A$3:$A$12,0))</f>
        <v/>
      </c>
      <c r="M66" s="27" t="str">
        <f t="shared" si="16"/>
        <v/>
      </c>
      <c r="N66" s="27" t="str">
        <f t="shared" si="17"/>
        <v/>
      </c>
      <c r="O66" s="24"/>
      <c r="P66" s="110" t="str">
        <f t="shared" si="18"/>
        <v/>
      </c>
      <c r="Q66" s="110" t="str">
        <f t="shared" si="19"/>
        <v/>
      </c>
      <c r="R66" s="39" t="str">
        <f t="shared" si="20"/>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21"/>
        <v/>
      </c>
      <c r="AI66" s="204" t="str">
        <f t="shared" si="22"/>
        <v/>
      </c>
      <c r="AJ66" s="188" t="str">
        <f t="shared" ref="AJ66:CU66" si="247">IF(ISNONTEXT($AH66),AI66+$AH66,"")</f>
        <v/>
      </c>
      <c r="AK66" s="188" t="str">
        <f t="shared" si="247"/>
        <v/>
      </c>
      <c r="AL66" s="188" t="str">
        <f t="shared" si="247"/>
        <v/>
      </c>
      <c r="AM66" s="188" t="str">
        <f t="shared" si="247"/>
        <v/>
      </c>
      <c r="AN66" s="188" t="str">
        <f t="shared" si="247"/>
        <v/>
      </c>
      <c r="AO66" s="188" t="str">
        <f t="shared" si="247"/>
        <v/>
      </c>
      <c r="AP66" s="188" t="str">
        <f t="shared" si="247"/>
        <v/>
      </c>
      <c r="AQ66" s="188" t="str">
        <f t="shared" si="247"/>
        <v/>
      </c>
      <c r="AR66" s="188" t="str">
        <f t="shared" si="247"/>
        <v/>
      </c>
      <c r="AS66" s="188" t="str">
        <f t="shared" si="247"/>
        <v/>
      </c>
      <c r="AT66" s="188" t="str">
        <f t="shared" si="247"/>
        <v/>
      </c>
      <c r="AU66" s="188" t="str">
        <f t="shared" si="247"/>
        <v/>
      </c>
      <c r="AV66" s="188" t="str">
        <f t="shared" si="247"/>
        <v/>
      </c>
      <c r="AW66" s="188" t="str">
        <f t="shared" si="247"/>
        <v/>
      </c>
      <c r="AX66" s="188" t="str">
        <f t="shared" si="247"/>
        <v/>
      </c>
      <c r="AY66" s="188" t="str">
        <f t="shared" si="247"/>
        <v/>
      </c>
      <c r="AZ66" s="188" t="str">
        <f t="shared" si="247"/>
        <v/>
      </c>
      <c r="BA66" s="188" t="str">
        <f t="shared" si="247"/>
        <v/>
      </c>
      <c r="BB66" s="188" t="str">
        <f t="shared" si="247"/>
        <v/>
      </c>
      <c r="BC66" s="188" t="str">
        <f t="shared" si="247"/>
        <v/>
      </c>
      <c r="BD66" s="188" t="str">
        <f t="shared" si="247"/>
        <v/>
      </c>
      <c r="BE66" s="188" t="str">
        <f t="shared" si="247"/>
        <v/>
      </c>
      <c r="BF66" s="188" t="str">
        <f t="shared" si="247"/>
        <v/>
      </c>
      <c r="BG66" s="188" t="str">
        <f t="shared" si="247"/>
        <v/>
      </c>
      <c r="BH66" s="188" t="str">
        <f t="shared" si="247"/>
        <v/>
      </c>
      <c r="BI66" s="188" t="str">
        <f t="shared" si="247"/>
        <v/>
      </c>
      <c r="BJ66" s="188" t="str">
        <f t="shared" si="247"/>
        <v/>
      </c>
      <c r="BK66" s="188" t="str">
        <f t="shared" si="247"/>
        <v/>
      </c>
      <c r="BL66" s="188" t="str">
        <f t="shared" si="247"/>
        <v/>
      </c>
      <c r="BM66" s="188" t="str">
        <f t="shared" si="247"/>
        <v/>
      </c>
      <c r="BN66" s="188" t="str">
        <f t="shared" si="247"/>
        <v/>
      </c>
      <c r="BO66" s="188" t="str">
        <f t="shared" si="247"/>
        <v/>
      </c>
      <c r="BP66" s="188" t="str">
        <f t="shared" si="247"/>
        <v/>
      </c>
      <c r="BQ66" s="188" t="str">
        <f t="shared" si="247"/>
        <v/>
      </c>
      <c r="BR66" s="188" t="str">
        <f t="shared" si="247"/>
        <v/>
      </c>
      <c r="BS66" s="188" t="str">
        <f t="shared" si="247"/>
        <v/>
      </c>
      <c r="BT66" s="188" t="str">
        <f t="shared" si="247"/>
        <v/>
      </c>
      <c r="BU66" s="188" t="str">
        <f t="shared" si="247"/>
        <v/>
      </c>
      <c r="BV66" s="188" t="str">
        <f t="shared" si="247"/>
        <v/>
      </c>
      <c r="BW66" s="188" t="str">
        <f t="shared" si="247"/>
        <v/>
      </c>
      <c r="BX66" s="188" t="str">
        <f t="shared" si="247"/>
        <v/>
      </c>
      <c r="BY66" s="188" t="str">
        <f t="shared" si="247"/>
        <v/>
      </c>
      <c r="BZ66" s="188" t="str">
        <f t="shared" si="247"/>
        <v/>
      </c>
      <c r="CA66" s="188" t="str">
        <f t="shared" si="247"/>
        <v/>
      </c>
      <c r="CB66" s="188" t="str">
        <f t="shared" si="247"/>
        <v/>
      </c>
      <c r="CC66" s="188" t="str">
        <f t="shared" si="247"/>
        <v/>
      </c>
      <c r="CD66" s="188" t="str">
        <f t="shared" si="247"/>
        <v/>
      </c>
      <c r="CE66" s="188" t="str">
        <f t="shared" si="247"/>
        <v/>
      </c>
      <c r="CF66" s="188" t="str">
        <f t="shared" si="247"/>
        <v/>
      </c>
      <c r="CG66" s="188" t="str">
        <f t="shared" si="247"/>
        <v/>
      </c>
      <c r="CH66" s="188" t="str">
        <f t="shared" si="247"/>
        <v/>
      </c>
      <c r="CI66" s="188" t="str">
        <f t="shared" si="247"/>
        <v/>
      </c>
      <c r="CJ66" s="188" t="str">
        <f t="shared" si="247"/>
        <v/>
      </c>
      <c r="CK66" s="188" t="str">
        <f t="shared" si="247"/>
        <v/>
      </c>
      <c r="CL66" s="188" t="str">
        <f t="shared" si="247"/>
        <v/>
      </c>
      <c r="CM66" s="188" t="str">
        <f t="shared" si="247"/>
        <v/>
      </c>
      <c r="CN66" s="188" t="str">
        <f t="shared" si="247"/>
        <v/>
      </c>
      <c r="CO66" s="188" t="str">
        <f t="shared" si="247"/>
        <v/>
      </c>
      <c r="CP66" s="188" t="str">
        <f t="shared" si="247"/>
        <v/>
      </c>
      <c r="CQ66" s="188" t="str">
        <f t="shared" si="247"/>
        <v/>
      </c>
      <c r="CR66" s="188" t="str">
        <f t="shared" si="247"/>
        <v/>
      </c>
      <c r="CS66" s="188" t="str">
        <f t="shared" si="247"/>
        <v/>
      </c>
      <c r="CT66" s="188" t="str">
        <f t="shared" si="247"/>
        <v/>
      </c>
      <c r="CU66" s="188" t="str">
        <f t="shared" si="247"/>
        <v/>
      </c>
      <c r="CV66" s="188" t="str">
        <f t="shared" ref="CV66:ED66" si="248">IF(ISNONTEXT($AH66),CU66+$AH66,"")</f>
        <v/>
      </c>
      <c r="CW66" s="188" t="str">
        <f t="shared" si="248"/>
        <v/>
      </c>
      <c r="CX66" s="188" t="str">
        <f t="shared" si="248"/>
        <v/>
      </c>
      <c r="CY66" s="188" t="str">
        <f t="shared" si="248"/>
        <v/>
      </c>
      <c r="CZ66" s="188" t="str">
        <f t="shared" si="248"/>
        <v/>
      </c>
      <c r="DA66" s="188" t="str">
        <f t="shared" si="248"/>
        <v/>
      </c>
      <c r="DB66" s="188" t="str">
        <f t="shared" si="248"/>
        <v/>
      </c>
      <c r="DC66" s="188" t="str">
        <f t="shared" si="248"/>
        <v/>
      </c>
      <c r="DD66" s="188" t="str">
        <f t="shared" si="248"/>
        <v/>
      </c>
      <c r="DE66" s="188" t="str">
        <f t="shared" si="248"/>
        <v/>
      </c>
      <c r="DF66" s="188" t="str">
        <f t="shared" si="248"/>
        <v/>
      </c>
      <c r="DG66" s="188" t="str">
        <f t="shared" si="248"/>
        <v/>
      </c>
      <c r="DH66" s="188" t="str">
        <f t="shared" si="248"/>
        <v/>
      </c>
      <c r="DI66" s="188" t="str">
        <f t="shared" si="248"/>
        <v/>
      </c>
      <c r="DJ66" s="188" t="str">
        <f t="shared" si="248"/>
        <v/>
      </c>
      <c r="DK66" s="188" t="str">
        <f t="shared" si="248"/>
        <v/>
      </c>
      <c r="DL66" s="188" t="str">
        <f t="shared" si="248"/>
        <v/>
      </c>
      <c r="DM66" s="188" t="str">
        <f t="shared" si="248"/>
        <v/>
      </c>
      <c r="DN66" s="188" t="str">
        <f t="shared" si="248"/>
        <v/>
      </c>
      <c r="DO66" s="188" t="str">
        <f t="shared" si="248"/>
        <v/>
      </c>
      <c r="DP66" s="188" t="str">
        <f t="shared" si="248"/>
        <v/>
      </c>
      <c r="DQ66" s="188" t="str">
        <f t="shared" si="248"/>
        <v/>
      </c>
      <c r="DR66" s="188" t="str">
        <f t="shared" si="248"/>
        <v/>
      </c>
      <c r="DS66" s="188" t="str">
        <f t="shared" si="248"/>
        <v/>
      </c>
      <c r="DT66" s="188" t="str">
        <f t="shared" si="248"/>
        <v/>
      </c>
      <c r="DU66" s="188" t="str">
        <f t="shared" si="248"/>
        <v/>
      </c>
      <c r="DV66" s="188" t="str">
        <f t="shared" si="248"/>
        <v/>
      </c>
      <c r="DW66" s="188" t="str">
        <f t="shared" si="248"/>
        <v/>
      </c>
      <c r="DX66" s="188" t="str">
        <f t="shared" si="248"/>
        <v/>
      </c>
      <c r="DY66" s="188" t="str">
        <f t="shared" si="248"/>
        <v/>
      </c>
      <c r="DZ66" s="188" t="str">
        <f t="shared" si="248"/>
        <v/>
      </c>
      <c r="EA66" s="188" t="str">
        <f t="shared" si="248"/>
        <v/>
      </c>
      <c r="EB66" s="188" t="str">
        <f t="shared" si="248"/>
        <v/>
      </c>
      <c r="EC66" s="188" t="str">
        <f t="shared" si="248"/>
        <v/>
      </c>
      <c r="ED66" s="188" t="str">
        <f t="shared" si="248"/>
        <v/>
      </c>
      <c r="EE66" s="204" t="str">
        <f t="shared" si="25"/>
        <v/>
      </c>
      <c r="EF66" s="205" t="e">
        <f t="shared" si="26"/>
        <v>#N/A</v>
      </c>
      <c r="EG66" s="205" t="e">
        <f t="shared" si="27"/>
        <v>#N/A</v>
      </c>
      <c r="EH66" s="205" t="e">
        <f t="shared" si="28"/>
        <v>#N/A</v>
      </c>
      <c r="EI66" s="205" t="e">
        <f t="shared" si="29"/>
        <v>#N/A</v>
      </c>
      <c r="EJ66" s="205" t="e">
        <f t="shared" si="30"/>
        <v>#N/A</v>
      </c>
      <c r="EK66" s="205" t="e">
        <f t="shared" si="31"/>
        <v>#N/A</v>
      </c>
      <c r="EL66" s="205" t="e">
        <f t="shared" si="32"/>
        <v>#N/A</v>
      </c>
      <c r="EM66" s="205" t="e">
        <f t="shared" si="33"/>
        <v>#N/A</v>
      </c>
      <c r="EN66" s="205" t="e">
        <f t="shared" si="34"/>
        <v>#N/A</v>
      </c>
      <c r="EO66" s="205" t="e">
        <f t="shared" si="35"/>
        <v>#N/A</v>
      </c>
      <c r="EP66" s="205" t="e">
        <f t="shared" si="36"/>
        <v>#N/A</v>
      </c>
      <c r="EQ66" s="205" t="e">
        <f t="shared" si="37"/>
        <v>#N/A</v>
      </c>
      <c r="ER66" s="205" t="e">
        <f t="shared" si="38"/>
        <v>#N/A</v>
      </c>
      <c r="ES66" s="205" t="e">
        <f t="shared" si="39"/>
        <v>#N/A</v>
      </c>
      <c r="ET66" s="205" t="e">
        <f t="shared" si="40"/>
        <v>#N/A</v>
      </c>
      <c r="EU66" s="205" t="e">
        <f t="shared" si="41"/>
        <v>#N/A</v>
      </c>
      <c r="EV66" s="205" t="e">
        <f t="shared" si="42"/>
        <v>#N/A</v>
      </c>
      <c r="EW66" s="205" t="e">
        <f t="shared" si="43"/>
        <v>#N/A</v>
      </c>
      <c r="EX66" s="205" t="e">
        <f t="shared" si="44"/>
        <v>#N/A</v>
      </c>
      <c r="EY66" s="205" t="e">
        <f t="shared" si="45"/>
        <v>#N/A</v>
      </c>
      <c r="EZ66" s="205" t="e">
        <f t="shared" si="46"/>
        <v>#N/A</v>
      </c>
      <c r="FA66" s="205" t="e">
        <f t="shared" si="47"/>
        <v>#N/A</v>
      </c>
      <c r="FB66" s="205" t="e">
        <f t="shared" si="48"/>
        <v>#N/A</v>
      </c>
      <c r="FC66" s="205" t="e">
        <f t="shared" si="49"/>
        <v>#N/A</v>
      </c>
      <c r="FD66" s="205" t="e">
        <f t="shared" si="50"/>
        <v>#N/A</v>
      </c>
      <c r="FE66" s="205" t="e">
        <f t="shared" si="51"/>
        <v>#N/A</v>
      </c>
      <c r="FF66" s="205" t="e">
        <f t="shared" si="52"/>
        <v>#N/A</v>
      </c>
      <c r="FG66" s="205" t="e">
        <f t="shared" si="53"/>
        <v>#N/A</v>
      </c>
      <c r="FH66" s="205" t="e">
        <f t="shared" si="54"/>
        <v>#N/A</v>
      </c>
      <c r="FI66" s="205" t="e">
        <f t="shared" si="55"/>
        <v>#N/A</v>
      </c>
      <c r="FJ66" s="205" t="e">
        <f t="shared" si="56"/>
        <v>#N/A</v>
      </c>
      <c r="FK66" s="205" t="e">
        <f t="shared" si="57"/>
        <v>#N/A</v>
      </c>
      <c r="FL66" s="205" t="e">
        <f t="shared" si="58"/>
        <v>#N/A</v>
      </c>
      <c r="FM66" s="205" t="e">
        <f t="shared" si="59"/>
        <v>#N/A</v>
      </c>
      <c r="FN66" s="205" t="e">
        <f t="shared" si="60"/>
        <v>#N/A</v>
      </c>
      <c r="FO66" s="205" t="e">
        <f t="shared" si="61"/>
        <v>#N/A</v>
      </c>
      <c r="FP66" s="205" t="e">
        <f t="shared" si="62"/>
        <v>#N/A</v>
      </c>
      <c r="FQ66" s="205" t="e">
        <f t="shared" si="63"/>
        <v>#N/A</v>
      </c>
      <c r="FR66" s="205" t="e">
        <f t="shared" si="64"/>
        <v>#N/A</v>
      </c>
      <c r="FS66" s="205" t="e">
        <f t="shared" si="65"/>
        <v>#N/A</v>
      </c>
      <c r="FT66" s="205" t="e">
        <f t="shared" si="66"/>
        <v>#N/A</v>
      </c>
      <c r="FU66" s="205" t="e">
        <f t="shared" si="67"/>
        <v>#N/A</v>
      </c>
      <c r="FV66" s="205" t="e">
        <f t="shared" si="68"/>
        <v>#N/A</v>
      </c>
      <c r="FW66" s="205" t="e">
        <f t="shared" si="69"/>
        <v>#N/A</v>
      </c>
      <c r="FX66" s="205" t="e">
        <f t="shared" si="70"/>
        <v>#N/A</v>
      </c>
      <c r="FY66" s="205" t="e">
        <f t="shared" si="71"/>
        <v>#N/A</v>
      </c>
      <c r="FZ66" s="205" t="e">
        <f t="shared" si="72"/>
        <v>#N/A</v>
      </c>
      <c r="GA66" s="205" t="e">
        <f t="shared" si="73"/>
        <v>#N/A</v>
      </c>
      <c r="GB66" s="205" t="e">
        <f t="shared" si="74"/>
        <v>#N/A</v>
      </c>
      <c r="GC66" s="205" t="e">
        <f t="shared" si="75"/>
        <v>#N/A</v>
      </c>
      <c r="GD66" s="205" t="e">
        <f t="shared" si="76"/>
        <v>#N/A</v>
      </c>
      <c r="GE66" s="205" t="e">
        <f t="shared" si="77"/>
        <v>#N/A</v>
      </c>
      <c r="GF66" s="205" t="e">
        <f t="shared" si="78"/>
        <v>#N/A</v>
      </c>
      <c r="GG66" s="205" t="e">
        <f t="shared" si="79"/>
        <v>#N/A</v>
      </c>
      <c r="GH66" s="205" t="e">
        <f t="shared" si="80"/>
        <v>#N/A</v>
      </c>
      <c r="GI66" s="205" t="e">
        <f t="shared" si="81"/>
        <v>#N/A</v>
      </c>
      <c r="GJ66" s="205" t="e">
        <f t="shared" si="82"/>
        <v>#N/A</v>
      </c>
      <c r="GK66" s="205" t="e">
        <f t="shared" si="83"/>
        <v>#N/A</v>
      </c>
      <c r="GL66" s="205" t="e">
        <f t="shared" si="84"/>
        <v>#N/A</v>
      </c>
      <c r="GM66" s="205" t="e">
        <f t="shared" si="85"/>
        <v>#N/A</v>
      </c>
      <c r="GN66" s="205" t="e">
        <f t="shared" si="86"/>
        <v>#N/A</v>
      </c>
      <c r="GO66" s="205" t="e">
        <f t="shared" si="87"/>
        <v>#N/A</v>
      </c>
      <c r="GP66" s="205" t="e">
        <f t="shared" si="88"/>
        <v>#N/A</v>
      </c>
      <c r="GQ66" s="205" t="e">
        <f t="shared" si="89"/>
        <v>#N/A</v>
      </c>
      <c r="GR66" s="205" t="e">
        <f t="shared" si="90"/>
        <v>#N/A</v>
      </c>
      <c r="GS66" s="205" t="e">
        <f t="shared" si="91"/>
        <v>#N/A</v>
      </c>
      <c r="GT66" s="205" t="e">
        <f t="shared" si="92"/>
        <v>#N/A</v>
      </c>
      <c r="GU66" s="205" t="e">
        <f t="shared" si="93"/>
        <v>#N/A</v>
      </c>
      <c r="GV66" s="205" t="e">
        <f t="shared" si="94"/>
        <v>#N/A</v>
      </c>
      <c r="GW66" s="205" t="e">
        <f t="shared" si="95"/>
        <v>#N/A</v>
      </c>
      <c r="GX66" s="205" t="e">
        <f t="shared" si="96"/>
        <v>#N/A</v>
      </c>
      <c r="GY66" s="205" t="e">
        <f t="shared" si="97"/>
        <v>#N/A</v>
      </c>
      <c r="GZ66" s="205" t="e">
        <f t="shared" si="98"/>
        <v>#N/A</v>
      </c>
      <c r="HA66" s="205" t="e">
        <f t="shared" si="99"/>
        <v>#N/A</v>
      </c>
      <c r="HB66" s="205" t="e">
        <f t="shared" si="100"/>
        <v>#N/A</v>
      </c>
      <c r="HC66" s="205" t="e">
        <f t="shared" si="101"/>
        <v>#N/A</v>
      </c>
      <c r="HD66" s="205" t="e">
        <f t="shared" si="102"/>
        <v>#N/A</v>
      </c>
      <c r="HE66" s="205" t="e">
        <f t="shared" si="103"/>
        <v>#N/A</v>
      </c>
      <c r="HF66" s="205" t="e">
        <f t="shared" si="104"/>
        <v>#N/A</v>
      </c>
      <c r="HG66" s="205" t="e">
        <f t="shared" si="105"/>
        <v>#N/A</v>
      </c>
      <c r="HH66" s="205" t="e">
        <f t="shared" si="106"/>
        <v>#N/A</v>
      </c>
      <c r="HI66" s="205" t="e">
        <f t="shared" si="107"/>
        <v>#N/A</v>
      </c>
      <c r="HJ66" s="205" t="e">
        <f t="shared" si="108"/>
        <v>#N/A</v>
      </c>
      <c r="HK66" s="205" t="e">
        <f t="shared" si="109"/>
        <v>#N/A</v>
      </c>
      <c r="HL66" s="205" t="e">
        <f t="shared" si="110"/>
        <v>#N/A</v>
      </c>
      <c r="HM66" s="205" t="e">
        <f t="shared" si="111"/>
        <v>#N/A</v>
      </c>
      <c r="HN66" s="205" t="e">
        <f t="shared" si="112"/>
        <v>#N/A</v>
      </c>
      <c r="HO66" s="205" t="e">
        <f t="shared" si="113"/>
        <v>#N/A</v>
      </c>
      <c r="HP66" s="205" t="e">
        <f t="shared" si="114"/>
        <v>#N/A</v>
      </c>
      <c r="HQ66" s="205" t="e">
        <f t="shared" si="115"/>
        <v>#N/A</v>
      </c>
      <c r="HR66" s="205" t="e">
        <f t="shared" si="116"/>
        <v>#N/A</v>
      </c>
      <c r="HS66" s="205" t="e">
        <f t="shared" si="117"/>
        <v>#N/A</v>
      </c>
      <c r="HT66" s="205" t="e">
        <f t="shared" si="118"/>
        <v>#N/A</v>
      </c>
      <c r="HU66" s="205" t="e">
        <f t="shared" si="119"/>
        <v>#N/A</v>
      </c>
      <c r="HV66" s="205" t="e">
        <f t="shared" si="120"/>
        <v>#N/A</v>
      </c>
      <c r="HW66" s="205" t="e">
        <f t="shared" si="121"/>
        <v>#N/A</v>
      </c>
      <c r="HX66" s="205" t="e">
        <f t="shared" si="122"/>
        <v>#N/A</v>
      </c>
      <c r="HY66" s="205" t="e">
        <f t="shared" si="123"/>
        <v>#N/A</v>
      </c>
      <c r="HZ66" s="205" t="e">
        <f t="shared" si="124"/>
        <v>#N/A</v>
      </c>
      <c r="IA66" s="205" t="e">
        <f t="shared" si="125"/>
        <v>#N/A</v>
      </c>
      <c r="IB66" s="205" t="e">
        <f t="shared" si="126"/>
        <v>#N/A</v>
      </c>
    </row>
    <row r="67" spans="1:236" hidden="1" x14ac:dyDescent="0.25">
      <c r="A67" s="22">
        <v>64</v>
      </c>
      <c r="B67" s="109" t="str">
        <f t="shared" si="10"/>
        <v/>
      </c>
      <c r="C67" s="123"/>
      <c r="D67" s="109" t="str">
        <f t="shared" si="11"/>
        <v/>
      </c>
      <c r="E67" s="118" t="str">
        <f t="shared" si="12"/>
        <v/>
      </c>
      <c r="F67" s="23" t="str">
        <f t="shared" si="13"/>
        <v/>
      </c>
      <c r="G67" s="24" t="str">
        <f t="shared" si="14"/>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15"/>
        <v/>
      </c>
      <c r="K67" s="26"/>
      <c r="L67" s="24" t="str">
        <f>IF(OR(F67="",K67=""),"",MATCH(K67,Confidence!$A$3:$A$12,0))</f>
        <v/>
      </c>
      <c r="M67" s="27" t="str">
        <f t="shared" si="16"/>
        <v/>
      </c>
      <c r="N67" s="27" t="str">
        <f t="shared" si="17"/>
        <v/>
      </c>
      <c r="O67" s="24"/>
      <c r="P67" s="110" t="str">
        <f t="shared" si="18"/>
        <v/>
      </c>
      <c r="Q67" s="110" t="str">
        <f t="shared" si="19"/>
        <v/>
      </c>
      <c r="R67" s="39" t="str">
        <f t="shared" si="20"/>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21"/>
        <v/>
      </c>
      <c r="AI67" s="204" t="str">
        <f t="shared" si="22"/>
        <v/>
      </c>
      <c r="AJ67" s="188" t="str">
        <f t="shared" ref="AJ67:CU67" si="249">IF(ISNONTEXT($AH67),AI67+$AH67,"")</f>
        <v/>
      </c>
      <c r="AK67" s="188" t="str">
        <f t="shared" si="249"/>
        <v/>
      </c>
      <c r="AL67" s="188" t="str">
        <f t="shared" si="249"/>
        <v/>
      </c>
      <c r="AM67" s="188" t="str">
        <f t="shared" si="249"/>
        <v/>
      </c>
      <c r="AN67" s="188" t="str">
        <f t="shared" si="249"/>
        <v/>
      </c>
      <c r="AO67" s="188" t="str">
        <f t="shared" si="249"/>
        <v/>
      </c>
      <c r="AP67" s="188" t="str">
        <f t="shared" si="249"/>
        <v/>
      </c>
      <c r="AQ67" s="188" t="str">
        <f t="shared" si="249"/>
        <v/>
      </c>
      <c r="AR67" s="188" t="str">
        <f t="shared" si="249"/>
        <v/>
      </c>
      <c r="AS67" s="188" t="str">
        <f t="shared" si="249"/>
        <v/>
      </c>
      <c r="AT67" s="188" t="str">
        <f t="shared" si="249"/>
        <v/>
      </c>
      <c r="AU67" s="188" t="str">
        <f t="shared" si="249"/>
        <v/>
      </c>
      <c r="AV67" s="188" t="str">
        <f t="shared" si="249"/>
        <v/>
      </c>
      <c r="AW67" s="188" t="str">
        <f t="shared" si="249"/>
        <v/>
      </c>
      <c r="AX67" s="188" t="str">
        <f t="shared" si="249"/>
        <v/>
      </c>
      <c r="AY67" s="188" t="str">
        <f t="shared" si="249"/>
        <v/>
      </c>
      <c r="AZ67" s="188" t="str">
        <f t="shared" si="249"/>
        <v/>
      </c>
      <c r="BA67" s="188" t="str">
        <f t="shared" si="249"/>
        <v/>
      </c>
      <c r="BB67" s="188" t="str">
        <f t="shared" si="249"/>
        <v/>
      </c>
      <c r="BC67" s="188" t="str">
        <f t="shared" si="249"/>
        <v/>
      </c>
      <c r="BD67" s="188" t="str">
        <f t="shared" si="249"/>
        <v/>
      </c>
      <c r="BE67" s="188" t="str">
        <f t="shared" si="249"/>
        <v/>
      </c>
      <c r="BF67" s="188" t="str">
        <f t="shared" si="249"/>
        <v/>
      </c>
      <c r="BG67" s="188" t="str">
        <f t="shared" si="249"/>
        <v/>
      </c>
      <c r="BH67" s="188" t="str">
        <f t="shared" si="249"/>
        <v/>
      </c>
      <c r="BI67" s="188" t="str">
        <f t="shared" si="249"/>
        <v/>
      </c>
      <c r="BJ67" s="188" t="str">
        <f t="shared" si="249"/>
        <v/>
      </c>
      <c r="BK67" s="188" t="str">
        <f t="shared" si="249"/>
        <v/>
      </c>
      <c r="BL67" s="188" t="str">
        <f t="shared" si="249"/>
        <v/>
      </c>
      <c r="BM67" s="188" t="str">
        <f t="shared" si="249"/>
        <v/>
      </c>
      <c r="BN67" s="188" t="str">
        <f t="shared" si="249"/>
        <v/>
      </c>
      <c r="BO67" s="188" t="str">
        <f t="shared" si="249"/>
        <v/>
      </c>
      <c r="BP67" s="188" t="str">
        <f t="shared" si="249"/>
        <v/>
      </c>
      <c r="BQ67" s="188" t="str">
        <f t="shared" si="249"/>
        <v/>
      </c>
      <c r="BR67" s="188" t="str">
        <f t="shared" si="249"/>
        <v/>
      </c>
      <c r="BS67" s="188" t="str">
        <f t="shared" si="249"/>
        <v/>
      </c>
      <c r="BT67" s="188" t="str">
        <f t="shared" si="249"/>
        <v/>
      </c>
      <c r="BU67" s="188" t="str">
        <f t="shared" si="249"/>
        <v/>
      </c>
      <c r="BV67" s="188" t="str">
        <f t="shared" si="249"/>
        <v/>
      </c>
      <c r="BW67" s="188" t="str">
        <f t="shared" si="249"/>
        <v/>
      </c>
      <c r="BX67" s="188" t="str">
        <f t="shared" si="249"/>
        <v/>
      </c>
      <c r="BY67" s="188" t="str">
        <f t="shared" si="249"/>
        <v/>
      </c>
      <c r="BZ67" s="188" t="str">
        <f t="shared" si="249"/>
        <v/>
      </c>
      <c r="CA67" s="188" t="str">
        <f t="shared" si="249"/>
        <v/>
      </c>
      <c r="CB67" s="188" t="str">
        <f t="shared" si="249"/>
        <v/>
      </c>
      <c r="CC67" s="188" t="str">
        <f t="shared" si="249"/>
        <v/>
      </c>
      <c r="CD67" s="188" t="str">
        <f t="shared" si="249"/>
        <v/>
      </c>
      <c r="CE67" s="188" t="str">
        <f t="shared" si="249"/>
        <v/>
      </c>
      <c r="CF67" s="188" t="str">
        <f t="shared" si="249"/>
        <v/>
      </c>
      <c r="CG67" s="188" t="str">
        <f t="shared" si="249"/>
        <v/>
      </c>
      <c r="CH67" s="188" t="str">
        <f t="shared" si="249"/>
        <v/>
      </c>
      <c r="CI67" s="188" t="str">
        <f t="shared" si="249"/>
        <v/>
      </c>
      <c r="CJ67" s="188" t="str">
        <f t="shared" si="249"/>
        <v/>
      </c>
      <c r="CK67" s="188" t="str">
        <f t="shared" si="249"/>
        <v/>
      </c>
      <c r="CL67" s="188" t="str">
        <f t="shared" si="249"/>
        <v/>
      </c>
      <c r="CM67" s="188" t="str">
        <f t="shared" si="249"/>
        <v/>
      </c>
      <c r="CN67" s="188" t="str">
        <f t="shared" si="249"/>
        <v/>
      </c>
      <c r="CO67" s="188" t="str">
        <f t="shared" si="249"/>
        <v/>
      </c>
      <c r="CP67" s="188" t="str">
        <f t="shared" si="249"/>
        <v/>
      </c>
      <c r="CQ67" s="188" t="str">
        <f t="shared" si="249"/>
        <v/>
      </c>
      <c r="CR67" s="188" t="str">
        <f t="shared" si="249"/>
        <v/>
      </c>
      <c r="CS67" s="188" t="str">
        <f t="shared" si="249"/>
        <v/>
      </c>
      <c r="CT67" s="188" t="str">
        <f t="shared" si="249"/>
        <v/>
      </c>
      <c r="CU67" s="188" t="str">
        <f t="shared" si="249"/>
        <v/>
      </c>
      <c r="CV67" s="188" t="str">
        <f t="shared" ref="CV67:ED67" si="250">IF(ISNONTEXT($AH67),CU67+$AH67,"")</f>
        <v/>
      </c>
      <c r="CW67" s="188" t="str">
        <f t="shared" si="250"/>
        <v/>
      </c>
      <c r="CX67" s="188" t="str">
        <f t="shared" si="250"/>
        <v/>
      </c>
      <c r="CY67" s="188" t="str">
        <f t="shared" si="250"/>
        <v/>
      </c>
      <c r="CZ67" s="188" t="str">
        <f t="shared" si="250"/>
        <v/>
      </c>
      <c r="DA67" s="188" t="str">
        <f t="shared" si="250"/>
        <v/>
      </c>
      <c r="DB67" s="188" t="str">
        <f t="shared" si="250"/>
        <v/>
      </c>
      <c r="DC67" s="188" t="str">
        <f t="shared" si="250"/>
        <v/>
      </c>
      <c r="DD67" s="188" t="str">
        <f t="shared" si="250"/>
        <v/>
      </c>
      <c r="DE67" s="188" t="str">
        <f t="shared" si="250"/>
        <v/>
      </c>
      <c r="DF67" s="188" t="str">
        <f t="shared" si="250"/>
        <v/>
      </c>
      <c r="DG67" s="188" t="str">
        <f t="shared" si="250"/>
        <v/>
      </c>
      <c r="DH67" s="188" t="str">
        <f t="shared" si="250"/>
        <v/>
      </c>
      <c r="DI67" s="188" t="str">
        <f t="shared" si="250"/>
        <v/>
      </c>
      <c r="DJ67" s="188" t="str">
        <f t="shared" si="250"/>
        <v/>
      </c>
      <c r="DK67" s="188" t="str">
        <f t="shared" si="250"/>
        <v/>
      </c>
      <c r="DL67" s="188" t="str">
        <f t="shared" si="250"/>
        <v/>
      </c>
      <c r="DM67" s="188" t="str">
        <f t="shared" si="250"/>
        <v/>
      </c>
      <c r="DN67" s="188" t="str">
        <f t="shared" si="250"/>
        <v/>
      </c>
      <c r="DO67" s="188" t="str">
        <f t="shared" si="250"/>
        <v/>
      </c>
      <c r="DP67" s="188" t="str">
        <f t="shared" si="250"/>
        <v/>
      </c>
      <c r="DQ67" s="188" t="str">
        <f t="shared" si="250"/>
        <v/>
      </c>
      <c r="DR67" s="188" t="str">
        <f t="shared" si="250"/>
        <v/>
      </c>
      <c r="DS67" s="188" t="str">
        <f t="shared" si="250"/>
        <v/>
      </c>
      <c r="DT67" s="188" t="str">
        <f t="shared" si="250"/>
        <v/>
      </c>
      <c r="DU67" s="188" t="str">
        <f t="shared" si="250"/>
        <v/>
      </c>
      <c r="DV67" s="188" t="str">
        <f t="shared" si="250"/>
        <v/>
      </c>
      <c r="DW67" s="188" t="str">
        <f t="shared" si="250"/>
        <v/>
      </c>
      <c r="DX67" s="188" t="str">
        <f t="shared" si="250"/>
        <v/>
      </c>
      <c r="DY67" s="188" t="str">
        <f t="shared" si="250"/>
        <v/>
      </c>
      <c r="DZ67" s="188" t="str">
        <f t="shared" si="250"/>
        <v/>
      </c>
      <c r="EA67" s="188" t="str">
        <f t="shared" si="250"/>
        <v/>
      </c>
      <c r="EB67" s="188" t="str">
        <f t="shared" si="250"/>
        <v/>
      </c>
      <c r="EC67" s="188" t="str">
        <f t="shared" si="250"/>
        <v/>
      </c>
      <c r="ED67" s="188" t="str">
        <f t="shared" si="250"/>
        <v/>
      </c>
      <c r="EE67" s="204" t="str">
        <f t="shared" si="25"/>
        <v/>
      </c>
      <c r="EF67" s="205" t="e">
        <f t="shared" si="26"/>
        <v>#N/A</v>
      </c>
      <c r="EG67" s="205" t="e">
        <f t="shared" si="27"/>
        <v>#N/A</v>
      </c>
      <c r="EH67" s="205" t="e">
        <f t="shared" si="28"/>
        <v>#N/A</v>
      </c>
      <c r="EI67" s="205" t="e">
        <f t="shared" si="29"/>
        <v>#N/A</v>
      </c>
      <c r="EJ67" s="205" t="e">
        <f t="shared" si="30"/>
        <v>#N/A</v>
      </c>
      <c r="EK67" s="205" t="e">
        <f t="shared" si="31"/>
        <v>#N/A</v>
      </c>
      <c r="EL67" s="205" t="e">
        <f t="shared" si="32"/>
        <v>#N/A</v>
      </c>
      <c r="EM67" s="205" t="e">
        <f t="shared" si="33"/>
        <v>#N/A</v>
      </c>
      <c r="EN67" s="205" t="e">
        <f t="shared" si="34"/>
        <v>#N/A</v>
      </c>
      <c r="EO67" s="205" t="e">
        <f t="shared" si="35"/>
        <v>#N/A</v>
      </c>
      <c r="EP67" s="205" t="e">
        <f t="shared" si="36"/>
        <v>#N/A</v>
      </c>
      <c r="EQ67" s="205" t="e">
        <f t="shared" si="37"/>
        <v>#N/A</v>
      </c>
      <c r="ER67" s="205" t="e">
        <f t="shared" si="38"/>
        <v>#N/A</v>
      </c>
      <c r="ES67" s="205" t="e">
        <f t="shared" si="39"/>
        <v>#N/A</v>
      </c>
      <c r="ET67" s="205" t="e">
        <f t="shared" si="40"/>
        <v>#N/A</v>
      </c>
      <c r="EU67" s="205" t="e">
        <f t="shared" si="41"/>
        <v>#N/A</v>
      </c>
      <c r="EV67" s="205" t="e">
        <f t="shared" si="42"/>
        <v>#N/A</v>
      </c>
      <c r="EW67" s="205" t="e">
        <f t="shared" si="43"/>
        <v>#N/A</v>
      </c>
      <c r="EX67" s="205" t="e">
        <f t="shared" si="44"/>
        <v>#N/A</v>
      </c>
      <c r="EY67" s="205" t="e">
        <f t="shared" si="45"/>
        <v>#N/A</v>
      </c>
      <c r="EZ67" s="205" t="e">
        <f t="shared" si="46"/>
        <v>#N/A</v>
      </c>
      <c r="FA67" s="205" t="e">
        <f t="shared" si="47"/>
        <v>#N/A</v>
      </c>
      <c r="FB67" s="205" t="e">
        <f t="shared" si="48"/>
        <v>#N/A</v>
      </c>
      <c r="FC67" s="205" t="e">
        <f t="shared" si="49"/>
        <v>#N/A</v>
      </c>
      <c r="FD67" s="205" t="e">
        <f t="shared" si="50"/>
        <v>#N/A</v>
      </c>
      <c r="FE67" s="205" t="e">
        <f t="shared" si="51"/>
        <v>#N/A</v>
      </c>
      <c r="FF67" s="205" t="e">
        <f t="shared" si="52"/>
        <v>#N/A</v>
      </c>
      <c r="FG67" s="205" t="e">
        <f t="shared" si="53"/>
        <v>#N/A</v>
      </c>
      <c r="FH67" s="205" t="e">
        <f t="shared" si="54"/>
        <v>#N/A</v>
      </c>
      <c r="FI67" s="205" t="e">
        <f t="shared" si="55"/>
        <v>#N/A</v>
      </c>
      <c r="FJ67" s="205" t="e">
        <f t="shared" si="56"/>
        <v>#N/A</v>
      </c>
      <c r="FK67" s="205" t="e">
        <f t="shared" si="57"/>
        <v>#N/A</v>
      </c>
      <c r="FL67" s="205" t="e">
        <f t="shared" si="58"/>
        <v>#N/A</v>
      </c>
      <c r="FM67" s="205" t="e">
        <f t="shared" si="59"/>
        <v>#N/A</v>
      </c>
      <c r="FN67" s="205" t="e">
        <f t="shared" si="60"/>
        <v>#N/A</v>
      </c>
      <c r="FO67" s="205" t="e">
        <f t="shared" si="61"/>
        <v>#N/A</v>
      </c>
      <c r="FP67" s="205" t="e">
        <f t="shared" si="62"/>
        <v>#N/A</v>
      </c>
      <c r="FQ67" s="205" t="e">
        <f t="shared" si="63"/>
        <v>#N/A</v>
      </c>
      <c r="FR67" s="205" t="e">
        <f t="shared" si="64"/>
        <v>#N/A</v>
      </c>
      <c r="FS67" s="205" t="e">
        <f t="shared" si="65"/>
        <v>#N/A</v>
      </c>
      <c r="FT67" s="205" t="e">
        <f t="shared" si="66"/>
        <v>#N/A</v>
      </c>
      <c r="FU67" s="205" t="e">
        <f t="shared" si="67"/>
        <v>#N/A</v>
      </c>
      <c r="FV67" s="205" t="e">
        <f t="shared" si="68"/>
        <v>#N/A</v>
      </c>
      <c r="FW67" s="205" t="e">
        <f t="shared" si="69"/>
        <v>#N/A</v>
      </c>
      <c r="FX67" s="205" t="e">
        <f t="shared" si="70"/>
        <v>#N/A</v>
      </c>
      <c r="FY67" s="205" t="e">
        <f t="shared" si="71"/>
        <v>#N/A</v>
      </c>
      <c r="FZ67" s="205" t="e">
        <f t="shared" si="72"/>
        <v>#N/A</v>
      </c>
      <c r="GA67" s="205" t="e">
        <f t="shared" si="73"/>
        <v>#N/A</v>
      </c>
      <c r="GB67" s="205" t="e">
        <f t="shared" si="74"/>
        <v>#N/A</v>
      </c>
      <c r="GC67" s="205" t="e">
        <f t="shared" si="75"/>
        <v>#N/A</v>
      </c>
      <c r="GD67" s="205" t="e">
        <f t="shared" si="76"/>
        <v>#N/A</v>
      </c>
      <c r="GE67" s="205" t="e">
        <f t="shared" si="77"/>
        <v>#N/A</v>
      </c>
      <c r="GF67" s="205" t="e">
        <f t="shared" si="78"/>
        <v>#N/A</v>
      </c>
      <c r="GG67" s="205" t="e">
        <f t="shared" si="79"/>
        <v>#N/A</v>
      </c>
      <c r="GH67" s="205" t="e">
        <f t="shared" si="80"/>
        <v>#N/A</v>
      </c>
      <c r="GI67" s="205" t="e">
        <f t="shared" si="81"/>
        <v>#N/A</v>
      </c>
      <c r="GJ67" s="205" t="e">
        <f t="shared" si="82"/>
        <v>#N/A</v>
      </c>
      <c r="GK67" s="205" t="e">
        <f t="shared" si="83"/>
        <v>#N/A</v>
      </c>
      <c r="GL67" s="205" t="e">
        <f t="shared" si="84"/>
        <v>#N/A</v>
      </c>
      <c r="GM67" s="205" t="e">
        <f t="shared" si="85"/>
        <v>#N/A</v>
      </c>
      <c r="GN67" s="205" t="e">
        <f t="shared" si="86"/>
        <v>#N/A</v>
      </c>
      <c r="GO67" s="205" t="e">
        <f t="shared" si="87"/>
        <v>#N/A</v>
      </c>
      <c r="GP67" s="205" t="e">
        <f t="shared" si="88"/>
        <v>#N/A</v>
      </c>
      <c r="GQ67" s="205" t="e">
        <f t="shared" si="89"/>
        <v>#N/A</v>
      </c>
      <c r="GR67" s="205" t="e">
        <f t="shared" si="90"/>
        <v>#N/A</v>
      </c>
      <c r="GS67" s="205" t="e">
        <f t="shared" si="91"/>
        <v>#N/A</v>
      </c>
      <c r="GT67" s="205" t="e">
        <f t="shared" si="92"/>
        <v>#N/A</v>
      </c>
      <c r="GU67" s="205" t="e">
        <f t="shared" si="93"/>
        <v>#N/A</v>
      </c>
      <c r="GV67" s="205" t="e">
        <f t="shared" si="94"/>
        <v>#N/A</v>
      </c>
      <c r="GW67" s="205" t="e">
        <f t="shared" si="95"/>
        <v>#N/A</v>
      </c>
      <c r="GX67" s="205" t="e">
        <f t="shared" si="96"/>
        <v>#N/A</v>
      </c>
      <c r="GY67" s="205" t="e">
        <f t="shared" si="97"/>
        <v>#N/A</v>
      </c>
      <c r="GZ67" s="205" t="e">
        <f t="shared" si="98"/>
        <v>#N/A</v>
      </c>
      <c r="HA67" s="205" t="e">
        <f t="shared" si="99"/>
        <v>#N/A</v>
      </c>
      <c r="HB67" s="205" t="e">
        <f t="shared" si="100"/>
        <v>#N/A</v>
      </c>
      <c r="HC67" s="205" t="e">
        <f t="shared" si="101"/>
        <v>#N/A</v>
      </c>
      <c r="HD67" s="205" t="e">
        <f t="shared" si="102"/>
        <v>#N/A</v>
      </c>
      <c r="HE67" s="205" t="e">
        <f t="shared" si="103"/>
        <v>#N/A</v>
      </c>
      <c r="HF67" s="205" t="e">
        <f t="shared" si="104"/>
        <v>#N/A</v>
      </c>
      <c r="HG67" s="205" t="e">
        <f t="shared" si="105"/>
        <v>#N/A</v>
      </c>
      <c r="HH67" s="205" t="e">
        <f t="shared" si="106"/>
        <v>#N/A</v>
      </c>
      <c r="HI67" s="205" t="e">
        <f t="shared" si="107"/>
        <v>#N/A</v>
      </c>
      <c r="HJ67" s="205" t="e">
        <f t="shared" si="108"/>
        <v>#N/A</v>
      </c>
      <c r="HK67" s="205" t="e">
        <f t="shared" si="109"/>
        <v>#N/A</v>
      </c>
      <c r="HL67" s="205" t="e">
        <f t="shared" si="110"/>
        <v>#N/A</v>
      </c>
      <c r="HM67" s="205" t="e">
        <f t="shared" si="111"/>
        <v>#N/A</v>
      </c>
      <c r="HN67" s="205" t="e">
        <f t="shared" si="112"/>
        <v>#N/A</v>
      </c>
      <c r="HO67" s="205" t="e">
        <f t="shared" si="113"/>
        <v>#N/A</v>
      </c>
      <c r="HP67" s="205" t="e">
        <f t="shared" si="114"/>
        <v>#N/A</v>
      </c>
      <c r="HQ67" s="205" t="e">
        <f t="shared" si="115"/>
        <v>#N/A</v>
      </c>
      <c r="HR67" s="205" t="e">
        <f t="shared" si="116"/>
        <v>#N/A</v>
      </c>
      <c r="HS67" s="205" t="e">
        <f t="shared" si="117"/>
        <v>#N/A</v>
      </c>
      <c r="HT67" s="205" t="e">
        <f t="shared" si="118"/>
        <v>#N/A</v>
      </c>
      <c r="HU67" s="205" t="e">
        <f t="shared" si="119"/>
        <v>#N/A</v>
      </c>
      <c r="HV67" s="205" t="e">
        <f t="shared" si="120"/>
        <v>#N/A</v>
      </c>
      <c r="HW67" s="205" t="e">
        <f t="shared" si="121"/>
        <v>#N/A</v>
      </c>
      <c r="HX67" s="205" t="e">
        <f t="shared" si="122"/>
        <v>#N/A</v>
      </c>
      <c r="HY67" s="205" t="e">
        <f t="shared" si="123"/>
        <v>#N/A</v>
      </c>
      <c r="HZ67" s="205" t="e">
        <f t="shared" si="124"/>
        <v>#N/A</v>
      </c>
      <c r="IA67" s="205" t="e">
        <f t="shared" si="125"/>
        <v>#N/A</v>
      </c>
      <c r="IB67" s="205" t="e">
        <f t="shared" si="126"/>
        <v>#N/A</v>
      </c>
    </row>
    <row r="68" spans="1:236" hidden="1" x14ac:dyDescent="0.25">
      <c r="A68" s="22">
        <v>65</v>
      </c>
      <c r="B68" s="109" t="str">
        <f t="shared" si="10"/>
        <v/>
      </c>
      <c r="C68" s="123"/>
      <c r="D68" s="109" t="str">
        <f t="shared" si="11"/>
        <v/>
      </c>
      <c r="E68" s="118" t="str">
        <f t="shared" si="12"/>
        <v/>
      </c>
      <c r="F68" s="23" t="str">
        <f t="shared" si="13"/>
        <v/>
      </c>
      <c r="G68" s="24" t="str">
        <f t="shared" si="14"/>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15"/>
        <v/>
      </c>
      <c r="K68" s="26"/>
      <c r="L68" s="24" t="str">
        <f>IF(OR(F68="",K68=""),"",MATCH(K68,Confidence!$A$3:$A$12,0))</f>
        <v/>
      </c>
      <c r="M68" s="27" t="str">
        <f t="shared" si="16"/>
        <v/>
      </c>
      <c r="N68" s="27" t="str">
        <f t="shared" si="17"/>
        <v/>
      </c>
      <c r="O68" s="24"/>
      <c r="P68" s="110" t="str">
        <f t="shared" si="18"/>
        <v/>
      </c>
      <c r="Q68" s="110" t="str">
        <f t="shared" si="19"/>
        <v/>
      </c>
      <c r="R68" s="39" t="str">
        <f t="shared" si="20"/>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21"/>
        <v/>
      </c>
      <c r="AI68" s="204" t="str">
        <f t="shared" si="22"/>
        <v/>
      </c>
      <c r="AJ68" s="188" t="str">
        <f t="shared" ref="AJ68:CU68" si="251">IF(ISNONTEXT($AH68),AI68+$AH68,"")</f>
        <v/>
      </c>
      <c r="AK68" s="188" t="str">
        <f t="shared" si="251"/>
        <v/>
      </c>
      <c r="AL68" s="188" t="str">
        <f t="shared" si="251"/>
        <v/>
      </c>
      <c r="AM68" s="188" t="str">
        <f t="shared" si="251"/>
        <v/>
      </c>
      <c r="AN68" s="188" t="str">
        <f t="shared" si="251"/>
        <v/>
      </c>
      <c r="AO68" s="188" t="str">
        <f t="shared" si="251"/>
        <v/>
      </c>
      <c r="AP68" s="188" t="str">
        <f t="shared" si="251"/>
        <v/>
      </c>
      <c r="AQ68" s="188" t="str">
        <f t="shared" si="251"/>
        <v/>
      </c>
      <c r="AR68" s="188" t="str">
        <f t="shared" si="251"/>
        <v/>
      </c>
      <c r="AS68" s="188" t="str">
        <f t="shared" si="251"/>
        <v/>
      </c>
      <c r="AT68" s="188" t="str">
        <f t="shared" si="251"/>
        <v/>
      </c>
      <c r="AU68" s="188" t="str">
        <f t="shared" si="251"/>
        <v/>
      </c>
      <c r="AV68" s="188" t="str">
        <f t="shared" si="251"/>
        <v/>
      </c>
      <c r="AW68" s="188" t="str">
        <f t="shared" si="251"/>
        <v/>
      </c>
      <c r="AX68" s="188" t="str">
        <f t="shared" si="251"/>
        <v/>
      </c>
      <c r="AY68" s="188" t="str">
        <f t="shared" si="251"/>
        <v/>
      </c>
      <c r="AZ68" s="188" t="str">
        <f t="shared" si="251"/>
        <v/>
      </c>
      <c r="BA68" s="188" t="str">
        <f t="shared" si="251"/>
        <v/>
      </c>
      <c r="BB68" s="188" t="str">
        <f t="shared" si="251"/>
        <v/>
      </c>
      <c r="BC68" s="188" t="str">
        <f t="shared" si="251"/>
        <v/>
      </c>
      <c r="BD68" s="188" t="str">
        <f t="shared" si="251"/>
        <v/>
      </c>
      <c r="BE68" s="188" t="str">
        <f t="shared" si="251"/>
        <v/>
      </c>
      <c r="BF68" s="188" t="str">
        <f t="shared" si="251"/>
        <v/>
      </c>
      <c r="BG68" s="188" t="str">
        <f t="shared" si="251"/>
        <v/>
      </c>
      <c r="BH68" s="188" t="str">
        <f t="shared" si="251"/>
        <v/>
      </c>
      <c r="BI68" s="188" t="str">
        <f t="shared" si="251"/>
        <v/>
      </c>
      <c r="BJ68" s="188" t="str">
        <f t="shared" si="251"/>
        <v/>
      </c>
      <c r="BK68" s="188" t="str">
        <f t="shared" si="251"/>
        <v/>
      </c>
      <c r="BL68" s="188" t="str">
        <f t="shared" si="251"/>
        <v/>
      </c>
      <c r="BM68" s="188" t="str">
        <f t="shared" si="251"/>
        <v/>
      </c>
      <c r="BN68" s="188" t="str">
        <f t="shared" si="251"/>
        <v/>
      </c>
      <c r="BO68" s="188" t="str">
        <f t="shared" si="251"/>
        <v/>
      </c>
      <c r="BP68" s="188" t="str">
        <f t="shared" si="251"/>
        <v/>
      </c>
      <c r="BQ68" s="188" t="str">
        <f t="shared" si="251"/>
        <v/>
      </c>
      <c r="BR68" s="188" t="str">
        <f t="shared" si="251"/>
        <v/>
      </c>
      <c r="BS68" s="188" t="str">
        <f t="shared" si="251"/>
        <v/>
      </c>
      <c r="BT68" s="188" t="str">
        <f t="shared" si="251"/>
        <v/>
      </c>
      <c r="BU68" s="188" t="str">
        <f t="shared" si="251"/>
        <v/>
      </c>
      <c r="BV68" s="188" t="str">
        <f t="shared" si="251"/>
        <v/>
      </c>
      <c r="BW68" s="188" t="str">
        <f t="shared" si="251"/>
        <v/>
      </c>
      <c r="BX68" s="188" t="str">
        <f t="shared" si="251"/>
        <v/>
      </c>
      <c r="BY68" s="188" t="str">
        <f t="shared" si="251"/>
        <v/>
      </c>
      <c r="BZ68" s="188" t="str">
        <f t="shared" si="251"/>
        <v/>
      </c>
      <c r="CA68" s="188" t="str">
        <f t="shared" si="251"/>
        <v/>
      </c>
      <c r="CB68" s="188" t="str">
        <f t="shared" si="251"/>
        <v/>
      </c>
      <c r="CC68" s="188" t="str">
        <f t="shared" si="251"/>
        <v/>
      </c>
      <c r="CD68" s="188" t="str">
        <f t="shared" si="251"/>
        <v/>
      </c>
      <c r="CE68" s="188" t="str">
        <f t="shared" si="251"/>
        <v/>
      </c>
      <c r="CF68" s="188" t="str">
        <f t="shared" si="251"/>
        <v/>
      </c>
      <c r="CG68" s="188" t="str">
        <f t="shared" si="251"/>
        <v/>
      </c>
      <c r="CH68" s="188" t="str">
        <f t="shared" si="251"/>
        <v/>
      </c>
      <c r="CI68" s="188" t="str">
        <f t="shared" si="251"/>
        <v/>
      </c>
      <c r="CJ68" s="188" t="str">
        <f t="shared" si="251"/>
        <v/>
      </c>
      <c r="CK68" s="188" t="str">
        <f t="shared" si="251"/>
        <v/>
      </c>
      <c r="CL68" s="188" t="str">
        <f t="shared" si="251"/>
        <v/>
      </c>
      <c r="CM68" s="188" t="str">
        <f t="shared" si="251"/>
        <v/>
      </c>
      <c r="CN68" s="188" t="str">
        <f t="shared" si="251"/>
        <v/>
      </c>
      <c r="CO68" s="188" t="str">
        <f t="shared" si="251"/>
        <v/>
      </c>
      <c r="CP68" s="188" t="str">
        <f t="shared" si="251"/>
        <v/>
      </c>
      <c r="CQ68" s="188" t="str">
        <f t="shared" si="251"/>
        <v/>
      </c>
      <c r="CR68" s="188" t="str">
        <f t="shared" si="251"/>
        <v/>
      </c>
      <c r="CS68" s="188" t="str">
        <f t="shared" si="251"/>
        <v/>
      </c>
      <c r="CT68" s="188" t="str">
        <f t="shared" si="251"/>
        <v/>
      </c>
      <c r="CU68" s="188" t="str">
        <f t="shared" si="251"/>
        <v/>
      </c>
      <c r="CV68" s="188" t="str">
        <f t="shared" ref="CV68:ED68" si="252">IF(ISNONTEXT($AH68),CU68+$AH68,"")</f>
        <v/>
      </c>
      <c r="CW68" s="188" t="str">
        <f t="shared" si="252"/>
        <v/>
      </c>
      <c r="CX68" s="188" t="str">
        <f t="shared" si="252"/>
        <v/>
      </c>
      <c r="CY68" s="188" t="str">
        <f t="shared" si="252"/>
        <v/>
      </c>
      <c r="CZ68" s="188" t="str">
        <f t="shared" si="252"/>
        <v/>
      </c>
      <c r="DA68" s="188" t="str">
        <f t="shared" si="252"/>
        <v/>
      </c>
      <c r="DB68" s="188" t="str">
        <f t="shared" si="252"/>
        <v/>
      </c>
      <c r="DC68" s="188" t="str">
        <f t="shared" si="252"/>
        <v/>
      </c>
      <c r="DD68" s="188" t="str">
        <f t="shared" si="252"/>
        <v/>
      </c>
      <c r="DE68" s="188" t="str">
        <f t="shared" si="252"/>
        <v/>
      </c>
      <c r="DF68" s="188" t="str">
        <f t="shared" si="252"/>
        <v/>
      </c>
      <c r="DG68" s="188" t="str">
        <f t="shared" si="252"/>
        <v/>
      </c>
      <c r="DH68" s="188" t="str">
        <f t="shared" si="252"/>
        <v/>
      </c>
      <c r="DI68" s="188" t="str">
        <f t="shared" si="252"/>
        <v/>
      </c>
      <c r="DJ68" s="188" t="str">
        <f t="shared" si="252"/>
        <v/>
      </c>
      <c r="DK68" s="188" t="str">
        <f t="shared" si="252"/>
        <v/>
      </c>
      <c r="DL68" s="188" t="str">
        <f t="shared" si="252"/>
        <v/>
      </c>
      <c r="DM68" s="188" t="str">
        <f t="shared" si="252"/>
        <v/>
      </c>
      <c r="DN68" s="188" t="str">
        <f t="shared" si="252"/>
        <v/>
      </c>
      <c r="DO68" s="188" t="str">
        <f t="shared" si="252"/>
        <v/>
      </c>
      <c r="DP68" s="188" t="str">
        <f t="shared" si="252"/>
        <v/>
      </c>
      <c r="DQ68" s="188" t="str">
        <f t="shared" si="252"/>
        <v/>
      </c>
      <c r="DR68" s="188" t="str">
        <f t="shared" si="252"/>
        <v/>
      </c>
      <c r="DS68" s="188" t="str">
        <f t="shared" si="252"/>
        <v/>
      </c>
      <c r="DT68" s="188" t="str">
        <f t="shared" si="252"/>
        <v/>
      </c>
      <c r="DU68" s="188" t="str">
        <f t="shared" si="252"/>
        <v/>
      </c>
      <c r="DV68" s="188" t="str">
        <f t="shared" si="252"/>
        <v/>
      </c>
      <c r="DW68" s="188" t="str">
        <f t="shared" si="252"/>
        <v/>
      </c>
      <c r="DX68" s="188" t="str">
        <f t="shared" si="252"/>
        <v/>
      </c>
      <c r="DY68" s="188" t="str">
        <f t="shared" si="252"/>
        <v/>
      </c>
      <c r="DZ68" s="188" t="str">
        <f t="shared" si="252"/>
        <v/>
      </c>
      <c r="EA68" s="188" t="str">
        <f t="shared" si="252"/>
        <v/>
      </c>
      <c r="EB68" s="188" t="str">
        <f t="shared" si="252"/>
        <v/>
      </c>
      <c r="EC68" s="188" t="str">
        <f t="shared" si="252"/>
        <v/>
      </c>
      <c r="ED68" s="188" t="str">
        <f t="shared" si="252"/>
        <v/>
      </c>
      <c r="EE68" s="204" t="str">
        <f t="shared" si="25"/>
        <v/>
      </c>
      <c r="EF68" s="205" t="e">
        <f t="shared" si="26"/>
        <v>#N/A</v>
      </c>
      <c r="EG68" s="205" t="e">
        <f t="shared" si="27"/>
        <v>#N/A</v>
      </c>
      <c r="EH68" s="205" t="e">
        <f t="shared" si="28"/>
        <v>#N/A</v>
      </c>
      <c r="EI68" s="205" t="e">
        <f t="shared" si="29"/>
        <v>#N/A</v>
      </c>
      <c r="EJ68" s="205" t="e">
        <f t="shared" si="30"/>
        <v>#N/A</v>
      </c>
      <c r="EK68" s="205" t="e">
        <f t="shared" si="31"/>
        <v>#N/A</v>
      </c>
      <c r="EL68" s="205" t="e">
        <f t="shared" si="32"/>
        <v>#N/A</v>
      </c>
      <c r="EM68" s="205" t="e">
        <f t="shared" si="33"/>
        <v>#N/A</v>
      </c>
      <c r="EN68" s="205" t="e">
        <f t="shared" si="34"/>
        <v>#N/A</v>
      </c>
      <c r="EO68" s="205" t="e">
        <f t="shared" si="35"/>
        <v>#N/A</v>
      </c>
      <c r="EP68" s="205" t="e">
        <f t="shared" si="36"/>
        <v>#N/A</v>
      </c>
      <c r="EQ68" s="205" t="e">
        <f t="shared" si="37"/>
        <v>#N/A</v>
      </c>
      <c r="ER68" s="205" t="e">
        <f t="shared" si="38"/>
        <v>#N/A</v>
      </c>
      <c r="ES68" s="205" t="e">
        <f t="shared" si="39"/>
        <v>#N/A</v>
      </c>
      <c r="ET68" s="205" t="e">
        <f t="shared" si="40"/>
        <v>#N/A</v>
      </c>
      <c r="EU68" s="205" t="e">
        <f t="shared" si="41"/>
        <v>#N/A</v>
      </c>
      <c r="EV68" s="205" t="e">
        <f t="shared" si="42"/>
        <v>#N/A</v>
      </c>
      <c r="EW68" s="205" t="e">
        <f t="shared" si="43"/>
        <v>#N/A</v>
      </c>
      <c r="EX68" s="205" t="e">
        <f t="shared" si="44"/>
        <v>#N/A</v>
      </c>
      <c r="EY68" s="205" t="e">
        <f t="shared" si="45"/>
        <v>#N/A</v>
      </c>
      <c r="EZ68" s="205" t="e">
        <f t="shared" si="46"/>
        <v>#N/A</v>
      </c>
      <c r="FA68" s="205" t="e">
        <f t="shared" si="47"/>
        <v>#N/A</v>
      </c>
      <c r="FB68" s="205" t="e">
        <f t="shared" si="48"/>
        <v>#N/A</v>
      </c>
      <c r="FC68" s="205" t="e">
        <f t="shared" si="49"/>
        <v>#N/A</v>
      </c>
      <c r="FD68" s="205" t="e">
        <f t="shared" si="50"/>
        <v>#N/A</v>
      </c>
      <c r="FE68" s="205" t="e">
        <f t="shared" si="51"/>
        <v>#N/A</v>
      </c>
      <c r="FF68" s="205" t="e">
        <f t="shared" si="52"/>
        <v>#N/A</v>
      </c>
      <c r="FG68" s="205" t="e">
        <f t="shared" si="53"/>
        <v>#N/A</v>
      </c>
      <c r="FH68" s="205" t="e">
        <f t="shared" si="54"/>
        <v>#N/A</v>
      </c>
      <c r="FI68" s="205" t="e">
        <f t="shared" si="55"/>
        <v>#N/A</v>
      </c>
      <c r="FJ68" s="205" t="e">
        <f t="shared" si="56"/>
        <v>#N/A</v>
      </c>
      <c r="FK68" s="205" t="e">
        <f t="shared" si="57"/>
        <v>#N/A</v>
      </c>
      <c r="FL68" s="205" t="e">
        <f t="shared" si="58"/>
        <v>#N/A</v>
      </c>
      <c r="FM68" s="205" t="e">
        <f t="shared" si="59"/>
        <v>#N/A</v>
      </c>
      <c r="FN68" s="205" t="e">
        <f t="shared" si="60"/>
        <v>#N/A</v>
      </c>
      <c r="FO68" s="205" t="e">
        <f t="shared" si="61"/>
        <v>#N/A</v>
      </c>
      <c r="FP68" s="205" t="e">
        <f t="shared" si="62"/>
        <v>#N/A</v>
      </c>
      <c r="FQ68" s="205" t="e">
        <f t="shared" si="63"/>
        <v>#N/A</v>
      </c>
      <c r="FR68" s="205" t="e">
        <f t="shared" si="64"/>
        <v>#N/A</v>
      </c>
      <c r="FS68" s="205" t="e">
        <f t="shared" si="65"/>
        <v>#N/A</v>
      </c>
      <c r="FT68" s="205" t="e">
        <f t="shared" si="66"/>
        <v>#N/A</v>
      </c>
      <c r="FU68" s="205" t="e">
        <f t="shared" si="67"/>
        <v>#N/A</v>
      </c>
      <c r="FV68" s="205" t="e">
        <f t="shared" si="68"/>
        <v>#N/A</v>
      </c>
      <c r="FW68" s="205" t="e">
        <f t="shared" si="69"/>
        <v>#N/A</v>
      </c>
      <c r="FX68" s="205" t="e">
        <f t="shared" si="70"/>
        <v>#N/A</v>
      </c>
      <c r="FY68" s="205" t="e">
        <f t="shared" si="71"/>
        <v>#N/A</v>
      </c>
      <c r="FZ68" s="205" t="e">
        <f t="shared" si="72"/>
        <v>#N/A</v>
      </c>
      <c r="GA68" s="205" t="e">
        <f t="shared" si="73"/>
        <v>#N/A</v>
      </c>
      <c r="GB68" s="205" t="e">
        <f t="shared" si="74"/>
        <v>#N/A</v>
      </c>
      <c r="GC68" s="205" t="e">
        <f t="shared" si="75"/>
        <v>#N/A</v>
      </c>
      <c r="GD68" s="205" t="e">
        <f t="shared" si="76"/>
        <v>#N/A</v>
      </c>
      <c r="GE68" s="205" t="e">
        <f t="shared" si="77"/>
        <v>#N/A</v>
      </c>
      <c r="GF68" s="205" t="e">
        <f t="shared" si="78"/>
        <v>#N/A</v>
      </c>
      <c r="GG68" s="205" t="e">
        <f t="shared" si="79"/>
        <v>#N/A</v>
      </c>
      <c r="GH68" s="205" t="e">
        <f t="shared" si="80"/>
        <v>#N/A</v>
      </c>
      <c r="GI68" s="205" t="e">
        <f t="shared" si="81"/>
        <v>#N/A</v>
      </c>
      <c r="GJ68" s="205" t="e">
        <f t="shared" si="82"/>
        <v>#N/A</v>
      </c>
      <c r="GK68" s="205" t="e">
        <f t="shared" si="83"/>
        <v>#N/A</v>
      </c>
      <c r="GL68" s="205" t="e">
        <f t="shared" si="84"/>
        <v>#N/A</v>
      </c>
      <c r="GM68" s="205" t="e">
        <f t="shared" si="85"/>
        <v>#N/A</v>
      </c>
      <c r="GN68" s="205" t="e">
        <f t="shared" si="86"/>
        <v>#N/A</v>
      </c>
      <c r="GO68" s="205" t="e">
        <f t="shared" si="87"/>
        <v>#N/A</v>
      </c>
      <c r="GP68" s="205" t="e">
        <f t="shared" si="88"/>
        <v>#N/A</v>
      </c>
      <c r="GQ68" s="205" t="e">
        <f t="shared" si="89"/>
        <v>#N/A</v>
      </c>
      <c r="GR68" s="205" t="e">
        <f t="shared" si="90"/>
        <v>#N/A</v>
      </c>
      <c r="GS68" s="205" t="e">
        <f t="shared" si="91"/>
        <v>#N/A</v>
      </c>
      <c r="GT68" s="205" t="e">
        <f t="shared" si="92"/>
        <v>#N/A</v>
      </c>
      <c r="GU68" s="205" t="e">
        <f t="shared" si="93"/>
        <v>#N/A</v>
      </c>
      <c r="GV68" s="205" t="e">
        <f t="shared" si="94"/>
        <v>#N/A</v>
      </c>
      <c r="GW68" s="205" t="e">
        <f t="shared" si="95"/>
        <v>#N/A</v>
      </c>
      <c r="GX68" s="205" t="e">
        <f t="shared" si="96"/>
        <v>#N/A</v>
      </c>
      <c r="GY68" s="205" t="e">
        <f t="shared" si="97"/>
        <v>#N/A</v>
      </c>
      <c r="GZ68" s="205" t="e">
        <f t="shared" si="98"/>
        <v>#N/A</v>
      </c>
      <c r="HA68" s="205" t="e">
        <f t="shared" si="99"/>
        <v>#N/A</v>
      </c>
      <c r="HB68" s="205" t="e">
        <f t="shared" si="100"/>
        <v>#N/A</v>
      </c>
      <c r="HC68" s="205" t="e">
        <f t="shared" si="101"/>
        <v>#N/A</v>
      </c>
      <c r="HD68" s="205" t="e">
        <f t="shared" si="102"/>
        <v>#N/A</v>
      </c>
      <c r="HE68" s="205" t="e">
        <f t="shared" si="103"/>
        <v>#N/A</v>
      </c>
      <c r="HF68" s="205" t="e">
        <f t="shared" si="104"/>
        <v>#N/A</v>
      </c>
      <c r="HG68" s="205" t="e">
        <f t="shared" si="105"/>
        <v>#N/A</v>
      </c>
      <c r="HH68" s="205" t="e">
        <f t="shared" si="106"/>
        <v>#N/A</v>
      </c>
      <c r="HI68" s="205" t="e">
        <f t="shared" si="107"/>
        <v>#N/A</v>
      </c>
      <c r="HJ68" s="205" t="e">
        <f t="shared" si="108"/>
        <v>#N/A</v>
      </c>
      <c r="HK68" s="205" t="e">
        <f t="shared" si="109"/>
        <v>#N/A</v>
      </c>
      <c r="HL68" s="205" t="e">
        <f t="shared" si="110"/>
        <v>#N/A</v>
      </c>
      <c r="HM68" s="205" t="e">
        <f t="shared" si="111"/>
        <v>#N/A</v>
      </c>
      <c r="HN68" s="205" t="e">
        <f t="shared" si="112"/>
        <v>#N/A</v>
      </c>
      <c r="HO68" s="205" t="e">
        <f t="shared" si="113"/>
        <v>#N/A</v>
      </c>
      <c r="HP68" s="205" t="e">
        <f t="shared" si="114"/>
        <v>#N/A</v>
      </c>
      <c r="HQ68" s="205" t="e">
        <f t="shared" si="115"/>
        <v>#N/A</v>
      </c>
      <c r="HR68" s="205" t="e">
        <f t="shared" si="116"/>
        <v>#N/A</v>
      </c>
      <c r="HS68" s="205" t="e">
        <f t="shared" si="117"/>
        <v>#N/A</v>
      </c>
      <c r="HT68" s="205" t="e">
        <f t="shared" si="118"/>
        <v>#N/A</v>
      </c>
      <c r="HU68" s="205" t="e">
        <f t="shared" si="119"/>
        <v>#N/A</v>
      </c>
      <c r="HV68" s="205" t="e">
        <f t="shared" si="120"/>
        <v>#N/A</v>
      </c>
      <c r="HW68" s="205" t="e">
        <f t="shared" si="121"/>
        <v>#N/A</v>
      </c>
      <c r="HX68" s="205" t="e">
        <f t="shared" si="122"/>
        <v>#N/A</v>
      </c>
      <c r="HY68" s="205" t="e">
        <f t="shared" si="123"/>
        <v>#N/A</v>
      </c>
      <c r="HZ68" s="205" t="e">
        <f t="shared" si="124"/>
        <v>#N/A</v>
      </c>
      <c r="IA68" s="205" t="e">
        <f t="shared" si="125"/>
        <v>#N/A</v>
      </c>
      <c r="IB68" s="205" t="e">
        <f t="shared" si="126"/>
        <v>#N/A</v>
      </c>
    </row>
    <row r="69" spans="1:236" hidden="1" x14ac:dyDescent="0.25">
      <c r="A69" s="22">
        <v>66</v>
      </c>
      <c r="B69" s="109" t="str">
        <f t="shared" ref="B69:B103" si="253">IF(C69&gt;0,C69*(1+$B$2),"")</f>
        <v/>
      </c>
      <c r="C69" s="123"/>
      <c r="D69" s="109" t="str">
        <f t="shared" ref="D69:D103" si="254">IF(C69&gt;0,C69*(1+$D$2),"")</f>
        <v/>
      </c>
      <c r="E69" s="118"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258">IF(AND(B69&gt;0,C69&gt;0,D69&gt;0),B69+((D69-B69)/2),"")</f>
        <v/>
      </c>
      <c r="K69" s="26"/>
      <c r="L69" s="24" t="str">
        <f>IF(OR(F69="",K69=""),"",MATCH(K69,Confidence!$A$3:$A$12,0))</f>
        <v/>
      </c>
      <c r="M69" s="27" t="str">
        <f t="shared" ref="M69:M103" si="259">IF(OR(F69="",K69=""),"",INDEX(Alpha_Chart,I69,L69))</f>
        <v/>
      </c>
      <c r="N69" s="27" t="str">
        <f t="shared" ref="N69:N103" si="260">IF(OR(F69="",K69=""),"",INDEX(Beta_Chart,I69,L69))</f>
        <v/>
      </c>
      <c r="O69" s="24"/>
      <c r="P69" s="110" t="str">
        <f t="shared" ref="P69:P103" si="261">IF(OR(F69="",K69=""),"",IF(G69="R",((D69-B69)*(INDEX(Mean_Ratios,I69,L69)))+B69,((D69-B69)*(1-INDEX(Mean_Ratios,I69,L69)))+B69))</f>
        <v/>
      </c>
      <c r="Q69" s="110" t="str">
        <f t="shared" ref="Q69:Q103" si="262">IF(OR(F69="",K69=""),"",(D69-B69)*INDEX(Standard_Deviation_Ratios,I69,L69))</f>
        <v/>
      </c>
      <c r="R69" s="39" t="str">
        <f t="shared" ref="R69:R103" si="263">IF(OR(F69="",K69=""),"",Q69^2)</f>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264">IF(AND(B69&gt;0,C69&gt;0,D69&gt;0),ABS(D69-B69)/100,"")</f>
        <v/>
      </c>
      <c r="AI69" s="204" t="str">
        <f t="shared" ref="AI69:AI103" si="265">IF(ISNONTEXT($AH69),B69,"")</f>
        <v/>
      </c>
      <c r="AJ69" s="188" t="str">
        <f t="shared" ref="AJ69:CU69" si="266">IF(ISNONTEXT($AH69),AI69+$AH69,"")</f>
        <v/>
      </c>
      <c r="AK69" s="188" t="str">
        <f t="shared" si="266"/>
        <v/>
      </c>
      <c r="AL69" s="188" t="str">
        <f t="shared" si="266"/>
        <v/>
      </c>
      <c r="AM69" s="188" t="str">
        <f t="shared" si="266"/>
        <v/>
      </c>
      <c r="AN69" s="188" t="str">
        <f t="shared" si="266"/>
        <v/>
      </c>
      <c r="AO69" s="188" t="str">
        <f t="shared" si="266"/>
        <v/>
      </c>
      <c r="AP69" s="188" t="str">
        <f t="shared" si="266"/>
        <v/>
      </c>
      <c r="AQ69" s="188" t="str">
        <f t="shared" si="266"/>
        <v/>
      </c>
      <c r="AR69" s="188" t="str">
        <f t="shared" si="266"/>
        <v/>
      </c>
      <c r="AS69" s="188" t="str">
        <f t="shared" si="266"/>
        <v/>
      </c>
      <c r="AT69" s="188" t="str">
        <f t="shared" si="266"/>
        <v/>
      </c>
      <c r="AU69" s="188" t="str">
        <f t="shared" si="266"/>
        <v/>
      </c>
      <c r="AV69" s="188" t="str">
        <f t="shared" si="266"/>
        <v/>
      </c>
      <c r="AW69" s="188" t="str">
        <f t="shared" si="266"/>
        <v/>
      </c>
      <c r="AX69" s="188" t="str">
        <f t="shared" si="266"/>
        <v/>
      </c>
      <c r="AY69" s="188" t="str">
        <f t="shared" si="266"/>
        <v/>
      </c>
      <c r="AZ69" s="188" t="str">
        <f t="shared" si="266"/>
        <v/>
      </c>
      <c r="BA69" s="188" t="str">
        <f t="shared" si="266"/>
        <v/>
      </c>
      <c r="BB69" s="188" t="str">
        <f t="shared" si="266"/>
        <v/>
      </c>
      <c r="BC69" s="188" t="str">
        <f t="shared" si="266"/>
        <v/>
      </c>
      <c r="BD69" s="188" t="str">
        <f t="shared" si="266"/>
        <v/>
      </c>
      <c r="BE69" s="188" t="str">
        <f t="shared" si="266"/>
        <v/>
      </c>
      <c r="BF69" s="188" t="str">
        <f t="shared" si="266"/>
        <v/>
      </c>
      <c r="BG69" s="188" t="str">
        <f t="shared" si="266"/>
        <v/>
      </c>
      <c r="BH69" s="188" t="str">
        <f t="shared" si="266"/>
        <v/>
      </c>
      <c r="BI69" s="188" t="str">
        <f t="shared" si="266"/>
        <v/>
      </c>
      <c r="BJ69" s="188" t="str">
        <f t="shared" si="266"/>
        <v/>
      </c>
      <c r="BK69" s="188" t="str">
        <f t="shared" si="266"/>
        <v/>
      </c>
      <c r="BL69" s="188" t="str">
        <f t="shared" si="266"/>
        <v/>
      </c>
      <c r="BM69" s="188" t="str">
        <f t="shared" si="266"/>
        <v/>
      </c>
      <c r="BN69" s="188" t="str">
        <f t="shared" si="266"/>
        <v/>
      </c>
      <c r="BO69" s="188" t="str">
        <f t="shared" si="266"/>
        <v/>
      </c>
      <c r="BP69" s="188" t="str">
        <f t="shared" si="266"/>
        <v/>
      </c>
      <c r="BQ69" s="188" t="str">
        <f t="shared" si="266"/>
        <v/>
      </c>
      <c r="BR69" s="188" t="str">
        <f t="shared" si="266"/>
        <v/>
      </c>
      <c r="BS69" s="188" t="str">
        <f t="shared" si="266"/>
        <v/>
      </c>
      <c r="BT69" s="188" t="str">
        <f t="shared" si="266"/>
        <v/>
      </c>
      <c r="BU69" s="188" t="str">
        <f t="shared" si="266"/>
        <v/>
      </c>
      <c r="BV69" s="188" t="str">
        <f t="shared" si="266"/>
        <v/>
      </c>
      <c r="BW69" s="188" t="str">
        <f t="shared" si="266"/>
        <v/>
      </c>
      <c r="BX69" s="188" t="str">
        <f t="shared" si="266"/>
        <v/>
      </c>
      <c r="BY69" s="188" t="str">
        <f t="shared" si="266"/>
        <v/>
      </c>
      <c r="BZ69" s="188" t="str">
        <f t="shared" si="266"/>
        <v/>
      </c>
      <c r="CA69" s="188" t="str">
        <f t="shared" si="266"/>
        <v/>
      </c>
      <c r="CB69" s="188" t="str">
        <f t="shared" si="266"/>
        <v/>
      </c>
      <c r="CC69" s="188" t="str">
        <f t="shared" si="266"/>
        <v/>
      </c>
      <c r="CD69" s="188" t="str">
        <f t="shared" si="266"/>
        <v/>
      </c>
      <c r="CE69" s="188" t="str">
        <f t="shared" si="266"/>
        <v/>
      </c>
      <c r="CF69" s="188" t="str">
        <f t="shared" si="266"/>
        <v/>
      </c>
      <c r="CG69" s="188" t="str">
        <f t="shared" si="266"/>
        <v/>
      </c>
      <c r="CH69" s="188" t="str">
        <f t="shared" si="266"/>
        <v/>
      </c>
      <c r="CI69" s="188" t="str">
        <f t="shared" si="266"/>
        <v/>
      </c>
      <c r="CJ69" s="188" t="str">
        <f t="shared" si="266"/>
        <v/>
      </c>
      <c r="CK69" s="188" t="str">
        <f t="shared" si="266"/>
        <v/>
      </c>
      <c r="CL69" s="188" t="str">
        <f t="shared" si="266"/>
        <v/>
      </c>
      <c r="CM69" s="188" t="str">
        <f t="shared" si="266"/>
        <v/>
      </c>
      <c r="CN69" s="188" t="str">
        <f t="shared" si="266"/>
        <v/>
      </c>
      <c r="CO69" s="188" t="str">
        <f t="shared" si="266"/>
        <v/>
      </c>
      <c r="CP69" s="188" t="str">
        <f t="shared" si="266"/>
        <v/>
      </c>
      <c r="CQ69" s="188" t="str">
        <f t="shared" si="266"/>
        <v/>
      </c>
      <c r="CR69" s="188" t="str">
        <f t="shared" si="266"/>
        <v/>
      </c>
      <c r="CS69" s="188" t="str">
        <f t="shared" si="266"/>
        <v/>
      </c>
      <c r="CT69" s="188" t="str">
        <f t="shared" si="266"/>
        <v/>
      </c>
      <c r="CU69" s="188" t="str">
        <f t="shared" si="266"/>
        <v/>
      </c>
      <c r="CV69" s="188" t="str">
        <f t="shared" ref="CV69:ED69" si="267">IF(ISNONTEXT($AH69),CU69+$AH69,"")</f>
        <v/>
      </c>
      <c r="CW69" s="188" t="str">
        <f t="shared" si="267"/>
        <v/>
      </c>
      <c r="CX69" s="188" t="str">
        <f t="shared" si="267"/>
        <v/>
      </c>
      <c r="CY69" s="188" t="str">
        <f t="shared" si="267"/>
        <v/>
      </c>
      <c r="CZ69" s="188" t="str">
        <f t="shared" si="267"/>
        <v/>
      </c>
      <c r="DA69" s="188" t="str">
        <f t="shared" si="267"/>
        <v/>
      </c>
      <c r="DB69" s="188" t="str">
        <f t="shared" si="267"/>
        <v/>
      </c>
      <c r="DC69" s="188" t="str">
        <f t="shared" si="267"/>
        <v/>
      </c>
      <c r="DD69" s="188" t="str">
        <f t="shared" si="267"/>
        <v/>
      </c>
      <c r="DE69" s="188" t="str">
        <f t="shared" si="267"/>
        <v/>
      </c>
      <c r="DF69" s="188" t="str">
        <f t="shared" si="267"/>
        <v/>
      </c>
      <c r="DG69" s="188" t="str">
        <f t="shared" si="267"/>
        <v/>
      </c>
      <c r="DH69" s="188" t="str">
        <f t="shared" si="267"/>
        <v/>
      </c>
      <c r="DI69" s="188" t="str">
        <f t="shared" si="267"/>
        <v/>
      </c>
      <c r="DJ69" s="188" t="str">
        <f t="shared" si="267"/>
        <v/>
      </c>
      <c r="DK69" s="188" t="str">
        <f t="shared" si="267"/>
        <v/>
      </c>
      <c r="DL69" s="188" t="str">
        <f t="shared" si="267"/>
        <v/>
      </c>
      <c r="DM69" s="188" t="str">
        <f t="shared" si="267"/>
        <v/>
      </c>
      <c r="DN69" s="188" t="str">
        <f t="shared" si="267"/>
        <v/>
      </c>
      <c r="DO69" s="188" t="str">
        <f t="shared" si="267"/>
        <v/>
      </c>
      <c r="DP69" s="188" t="str">
        <f t="shared" si="267"/>
        <v/>
      </c>
      <c r="DQ69" s="188" t="str">
        <f t="shared" si="267"/>
        <v/>
      </c>
      <c r="DR69" s="188" t="str">
        <f t="shared" si="267"/>
        <v/>
      </c>
      <c r="DS69" s="188" t="str">
        <f t="shared" si="267"/>
        <v/>
      </c>
      <c r="DT69" s="188" t="str">
        <f t="shared" si="267"/>
        <v/>
      </c>
      <c r="DU69" s="188" t="str">
        <f t="shared" si="267"/>
        <v/>
      </c>
      <c r="DV69" s="188" t="str">
        <f t="shared" si="267"/>
        <v/>
      </c>
      <c r="DW69" s="188" t="str">
        <f t="shared" si="267"/>
        <v/>
      </c>
      <c r="DX69" s="188" t="str">
        <f t="shared" si="267"/>
        <v/>
      </c>
      <c r="DY69" s="188" t="str">
        <f t="shared" si="267"/>
        <v/>
      </c>
      <c r="DZ69" s="188" t="str">
        <f t="shared" si="267"/>
        <v/>
      </c>
      <c r="EA69" s="188" t="str">
        <f t="shared" si="267"/>
        <v/>
      </c>
      <c r="EB69" s="188" t="str">
        <f t="shared" si="267"/>
        <v/>
      </c>
      <c r="EC69" s="188" t="str">
        <f t="shared" si="267"/>
        <v/>
      </c>
      <c r="ED69" s="188" t="str">
        <f t="shared" si="267"/>
        <v/>
      </c>
      <c r="EE69" s="204" t="str">
        <f t="shared" ref="EE69:EE103" si="268">IF(ISNONTEXT($AH69),D69-0.001,"")</f>
        <v/>
      </c>
      <c r="EF69" s="205" t="e">
        <f t="shared" ref="EF69:EF103" si="269">IF(ISNONTEXT($Q69),IF($G69="R",_xlfn.BETA.DIST(AI69,$M69,$N69,FALSE,$B69,$D69),_xlfn.BETA.DIST(AI69,$N69,$M69,FALSE,$B69,$D69)),NA())</f>
        <v>#N/A</v>
      </c>
      <c r="EG69" s="205" t="e">
        <f t="shared" ref="EG69:EG103" si="270">IF(ISNONTEXT($Q69),IF($G69="R",_xlfn.BETA.DIST(AJ69,$M69,$N69,FALSE,$B69,$D69),_xlfn.BETA.DIST(AJ69,$N69,$M69,FALSE,$B69,$D69)),NA())</f>
        <v>#N/A</v>
      </c>
      <c r="EH69" s="205" t="e">
        <f t="shared" ref="EH69:EH103" si="271">IF(ISNONTEXT($Q69),IF($G69="R",_xlfn.BETA.DIST(AK69,$M69,$N69,FALSE,$B69,$D69),_xlfn.BETA.DIST(AK69,$N69,$M69,FALSE,$B69,$D69)),NA())</f>
        <v>#N/A</v>
      </c>
      <c r="EI69" s="205" t="e">
        <f t="shared" ref="EI69:EI103" si="272">IF(ISNONTEXT($Q69),IF($G69="R",_xlfn.BETA.DIST(AL69,$M69,$N69,FALSE,$B69,$D69),_xlfn.BETA.DIST(AL69,$N69,$M69,FALSE,$B69,$D69)),NA())</f>
        <v>#N/A</v>
      </c>
      <c r="EJ69" s="205" t="e">
        <f t="shared" ref="EJ69:EJ103" si="273">IF(ISNONTEXT($Q69),IF($G69="R",_xlfn.BETA.DIST(AM69,$M69,$N69,FALSE,$B69,$D69),_xlfn.BETA.DIST(AM69,$N69,$M69,FALSE,$B69,$D69)),NA())</f>
        <v>#N/A</v>
      </c>
      <c r="EK69" s="205" t="e">
        <f t="shared" ref="EK69:EK103" si="274">IF(ISNONTEXT($Q69),IF($G69="R",_xlfn.BETA.DIST(AN69,$M69,$N69,FALSE,$B69,$D69),_xlfn.BETA.DIST(AN69,$N69,$M69,FALSE,$B69,$D69)),NA())</f>
        <v>#N/A</v>
      </c>
      <c r="EL69" s="205" t="e">
        <f t="shared" ref="EL69:EL103" si="275">IF(ISNONTEXT($Q69),IF($G69="R",_xlfn.BETA.DIST(AO69,$M69,$N69,FALSE,$B69,$D69),_xlfn.BETA.DIST(AO69,$N69,$M69,FALSE,$B69,$D69)),NA())</f>
        <v>#N/A</v>
      </c>
      <c r="EM69" s="205" t="e">
        <f t="shared" ref="EM69:EM103" si="276">IF(ISNONTEXT($Q69),IF($G69="R",_xlfn.BETA.DIST(AP69,$M69,$N69,FALSE,$B69,$D69),_xlfn.BETA.DIST(AP69,$N69,$M69,FALSE,$B69,$D69)),NA())</f>
        <v>#N/A</v>
      </c>
      <c r="EN69" s="205" t="e">
        <f t="shared" ref="EN69:EN103" si="277">IF(ISNONTEXT($Q69),IF($G69="R",_xlfn.BETA.DIST(AQ69,$M69,$N69,FALSE,$B69,$D69),_xlfn.BETA.DIST(AQ69,$N69,$M69,FALSE,$B69,$D69)),NA())</f>
        <v>#N/A</v>
      </c>
      <c r="EO69" s="205" t="e">
        <f t="shared" ref="EO69:EO103" si="278">IF(ISNONTEXT($Q69),IF($G69="R",_xlfn.BETA.DIST(AR69,$M69,$N69,FALSE,$B69,$D69),_xlfn.BETA.DIST(AR69,$N69,$M69,FALSE,$B69,$D69)),NA())</f>
        <v>#N/A</v>
      </c>
      <c r="EP69" s="205" t="e">
        <f t="shared" ref="EP69:EP103" si="279">IF(ISNONTEXT($Q69),IF($G69="R",_xlfn.BETA.DIST(AS69,$M69,$N69,FALSE,$B69,$D69),_xlfn.BETA.DIST(AS69,$N69,$M69,FALSE,$B69,$D69)),NA())</f>
        <v>#N/A</v>
      </c>
      <c r="EQ69" s="205" t="e">
        <f t="shared" ref="EQ69:EQ103" si="280">IF(ISNONTEXT($Q69),IF($G69="R",_xlfn.BETA.DIST(AT69,$M69,$N69,FALSE,$B69,$D69),_xlfn.BETA.DIST(AT69,$N69,$M69,FALSE,$B69,$D69)),NA())</f>
        <v>#N/A</v>
      </c>
      <c r="ER69" s="205" t="e">
        <f t="shared" ref="ER69:ER103" si="281">IF(ISNONTEXT($Q69),IF($G69="R",_xlfn.BETA.DIST(AU69,$M69,$N69,FALSE,$B69,$D69),_xlfn.BETA.DIST(AU69,$N69,$M69,FALSE,$B69,$D69)),NA())</f>
        <v>#N/A</v>
      </c>
      <c r="ES69" s="205" t="e">
        <f t="shared" ref="ES69:ES103" si="282">IF(ISNONTEXT($Q69),IF($G69="R",_xlfn.BETA.DIST(AV69,$M69,$N69,FALSE,$B69,$D69),_xlfn.BETA.DIST(AV69,$N69,$M69,FALSE,$B69,$D69)),NA())</f>
        <v>#N/A</v>
      </c>
      <c r="ET69" s="205" t="e">
        <f t="shared" ref="ET69:ET103" si="283">IF(ISNONTEXT($Q69),IF($G69="R",_xlfn.BETA.DIST(AW69,$M69,$N69,FALSE,$B69,$D69),_xlfn.BETA.DIST(AW69,$N69,$M69,FALSE,$B69,$D69)),NA())</f>
        <v>#N/A</v>
      </c>
      <c r="EU69" s="205" t="e">
        <f t="shared" ref="EU69:EU103" si="284">IF(ISNONTEXT($Q69),IF($G69="R",_xlfn.BETA.DIST(AX69,$M69,$N69,FALSE,$B69,$D69),_xlfn.BETA.DIST(AX69,$N69,$M69,FALSE,$B69,$D69)),NA())</f>
        <v>#N/A</v>
      </c>
      <c r="EV69" s="205" t="e">
        <f t="shared" ref="EV69:EV103" si="285">IF(ISNONTEXT($Q69),IF($G69="R",_xlfn.BETA.DIST(AY69,$M69,$N69,FALSE,$B69,$D69),_xlfn.BETA.DIST(AY69,$N69,$M69,FALSE,$B69,$D69)),NA())</f>
        <v>#N/A</v>
      </c>
      <c r="EW69" s="205" t="e">
        <f t="shared" ref="EW69:EW103" si="286">IF(ISNONTEXT($Q69),IF($G69="R",_xlfn.BETA.DIST(AZ69,$M69,$N69,FALSE,$B69,$D69),_xlfn.BETA.DIST(AZ69,$N69,$M69,FALSE,$B69,$D69)),NA())</f>
        <v>#N/A</v>
      </c>
      <c r="EX69" s="205" t="e">
        <f t="shared" ref="EX69:EX103" si="287">IF(ISNONTEXT($Q69),IF($G69="R",_xlfn.BETA.DIST(BA69,$M69,$N69,FALSE,$B69,$D69),_xlfn.BETA.DIST(BA69,$N69,$M69,FALSE,$B69,$D69)),NA())</f>
        <v>#N/A</v>
      </c>
      <c r="EY69" s="205" t="e">
        <f t="shared" ref="EY69:EY103" si="288">IF(ISNONTEXT($Q69),IF($G69="R",_xlfn.BETA.DIST(BB69,$M69,$N69,FALSE,$B69,$D69),_xlfn.BETA.DIST(BB69,$N69,$M69,FALSE,$B69,$D69)),NA())</f>
        <v>#N/A</v>
      </c>
      <c r="EZ69" s="205" t="e">
        <f t="shared" ref="EZ69:EZ103" si="289">IF(ISNONTEXT($Q69),IF($G69="R",_xlfn.BETA.DIST(BC69,$M69,$N69,FALSE,$B69,$D69),_xlfn.BETA.DIST(BC69,$N69,$M69,FALSE,$B69,$D69)),NA())</f>
        <v>#N/A</v>
      </c>
      <c r="FA69" s="205" t="e">
        <f t="shared" ref="FA69:FA103" si="290">IF(ISNONTEXT($Q69),IF($G69="R",_xlfn.BETA.DIST(BD69,$M69,$N69,FALSE,$B69,$D69),_xlfn.BETA.DIST(BD69,$N69,$M69,FALSE,$B69,$D69)),NA())</f>
        <v>#N/A</v>
      </c>
      <c r="FB69" s="205" t="e">
        <f t="shared" ref="FB69:FB103" si="291">IF(ISNONTEXT($Q69),IF($G69="R",_xlfn.BETA.DIST(BE69,$M69,$N69,FALSE,$B69,$D69),_xlfn.BETA.DIST(BE69,$N69,$M69,FALSE,$B69,$D69)),NA())</f>
        <v>#N/A</v>
      </c>
      <c r="FC69" s="205" t="e">
        <f t="shared" ref="FC69:FC103" si="292">IF(ISNONTEXT($Q69),IF($G69="R",_xlfn.BETA.DIST(BF69,$M69,$N69,FALSE,$B69,$D69),_xlfn.BETA.DIST(BF69,$N69,$M69,FALSE,$B69,$D69)),NA())</f>
        <v>#N/A</v>
      </c>
      <c r="FD69" s="205" t="e">
        <f t="shared" ref="FD69:FD103" si="293">IF(ISNONTEXT($Q69),IF($G69="R",_xlfn.BETA.DIST(BG69,$M69,$N69,FALSE,$B69,$D69),_xlfn.BETA.DIST(BG69,$N69,$M69,FALSE,$B69,$D69)),NA())</f>
        <v>#N/A</v>
      </c>
      <c r="FE69" s="205" t="e">
        <f t="shared" ref="FE69:FE103" si="294">IF(ISNONTEXT($Q69),IF($G69="R",_xlfn.BETA.DIST(BH69,$M69,$N69,FALSE,$B69,$D69),_xlfn.BETA.DIST(BH69,$N69,$M69,FALSE,$B69,$D69)),NA())</f>
        <v>#N/A</v>
      </c>
      <c r="FF69" s="205" t="e">
        <f t="shared" ref="FF69:FF103" si="295">IF(ISNONTEXT($Q69),IF($G69="R",_xlfn.BETA.DIST(BI69,$M69,$N69,FALSE,$B69,$D69),_xlfn.BETA.DIST(BI69,$N69,$M69,FALSE,$B69,$D69)),NA())</f>
        <v>#N/A</v>
      </c>
      <c r="FG69" s="205" t="e">
        <f t="shared" ref="FG69:FG103" si="296">IF(ISNONTEXT($Q69),IF($G69="R",_xlfn.BETA.DIST(BJ69,$M69,$N69,FALSE,$B69,$D69),_xlfn.BETA.DIST(BJ69,$N69,$M69,FALSE,$B69,$D69)),NA())</f>
        <v>#N/A</v>
      </c>
      <c r="FH69" s="205" t="e">
        <f t="shared" ref="FH69:FH103" si="297">IF(ISNONTEXT($Q69),IF($G69="R",_xlfn.BETA.DIST(BK69,$M69,$N69,FALSE,$B69,$D69),_xlfn.BETA.DIST(BK69,$N69,$M69,FALSE,$B69,$D69)),NA())</f>
        <v>#N/A</v>
      </c>
      <c r="FI69" s="205" t="e">
        <f t="shared" ref="FI69:FI103" si="298">IF(ISNONTEXT($Q69),IF($G69="R",_xlfn.BETA.DIST(BL69,$M69,$N69,FALSE,$B69,$D69),_xlfn.BETA.DIST(BL69,$N69,$M69,FALSE,$B69,$D69)),NA())</f>
        <v>#N/A</v>
      </c>
      <c r="FJ69" s="205" t="e">
        <f t="shared" ref="FJ69:FJ103" si="299">IF(ISNONTEXT($Q69),IF($G69="R",_xlfn.BETA.DIST(BM69,$M69,$N69,FALSE,$B69,$D69),_xlfn.BETA.DIST(BM69,$N69,$M69,FALSE,$B69,$D69)),NA())</f>
        <v>#N/A</v>
      </c>
      <c r="FK69" s="205" t="e">
        <f t="shared" ref="FK69:FK103" si="300">IF(ISNONTEXT($Q69),IF($G69="R",_xlfn.BETA.DIST(BN69,$M69,$N69,FALSE,$B69,$D69),_xlfn.BETA.DIST(BN69,$N69,$M69,FALSE,$B69,$D69)),NA())</f>
        <v>#N/A</v>
      </c>
      <c r="FL69" s="205" t="e">
        <f t="shared" ref="FL69:FL103" si="301">IF(ISNONTEXT($Q69),IF($G69="R",_xlfn.BETA.DIST(BO69,$M69,$N69,FALSE,$B69,$D69),_xlfn.BETA.DIST(BO69,$N69,$M69,FALSE,$B69,$D69)),NA())</f>
        <v>#N/A</v>
      </c>
      <c r="FM69" s="205" t="e">
        <f t="shared" ref="FM69:FM103" si="302">IF(ISNONTEXT($Q69),IF($G69="R",_xlfn.BETA.DIST(BP69,$M69,$N69,FALSE,$B69,$D69),_xlfn.BETA.DIST(BP69,$N69,$M69,FALSE,$B69,$D69)),NA())</f>
        <v>#N/A</v>
      </c>
      <c r="FN69" s="205" t="e">
        <f t="shared" ref="FN69:FN103" si="303">IF(ISNONTEXT($Q69),IF($G69="R",_xlfn.BETA.DIST(BQ69,$M69,$N69,FALSE,$B69,$D69),_xlfn.BETA.DIST(BQ69,$N69,$M69,FALSE,$B69,$D69)),NA())</f>
        <v>#N/A</v>
      </c>
      <c r="FO69" s="205" t="e">
        <f t="shared" ref="FO69:FO103" si="304">IF(ISNONTEXT($Q69),IF($G69="R",_xlfn.BETA.DIST(BR69,$M69,$N69,FALSE,$B69,$D69),_xlfn.BETA.DIST(BR69,$N69,$M69,FALSE,$B69,$D69)),NA())</f>
        <v>#N/A</v>
      </c>
      <c r="FP69" s="205" t="e">
        <f t="shared" ref="FP69:FP103" si="305">IF(ISNONTEXT($Q69),IF($G69="R",_xlfn.BETA.DIST(BS69,$M69,$N69,FALSE,$B69,$D69),_xlfn.BETA.DIST(BS69,$N69,$M69,FALSE,$B69,$D69)),NA())</f>
        <v>#N/A</v>
      </c>
      <c r="FQ69" s="205" t="e">
        <f t="shared" ref="FQ69:FQ103" si="306">IF(ISNONTEXT($Q69),IF($G69="R",_xlfn.BETA.DIST(BT69,$M69,$N69,FALSE,$B69,$D69),_xlfn.BETA.DIST(BT69,$N69,$M69,FALSE,$B69,$D69)),NA())</f>
        <v>#N/A</v>
      </c>
      <c r="FR69" s="205" t="e">
        <f t="shared" ref="FR69:FR103" si="307">IF(ISNONTEXT($Q69),IF($G69="R",_xlfn.BETA.DIST(BU69,$M69,$N69,FALSE,$B69,$D69),_xlfn.BETA.DIST(BU69,$N69,$M69,FALSE,$B69,$D69)),NA())</f>
        <v>#N/A</v>
      </c>
      <c r="FS69" s="205" t="e">
        <f t="shared" ref="FS69:FS103" si="308">IF(ISNONTEXT($Q69),IF($G69="R",_xlfn.BETA.DIST(BV69,$M69,$N69,FALSE,$B69,$D69),_xlfn.BETA.DIST(BV69,$N69,$M69,FALSE,$B69,$D69)),NA())</f>
        <v>#N/A</v>
      </c>
      <c r="FT69" s="205" t="e">
        <f t="shared" ref="FT69:FT103" si="309">IF(ISNONTEXT($Q69),IF($G69="R",_xlfn.BETA.DIST(BW69,$M69,$N69,FALSE,$B69,$D69),_xlfn.BETA.DIST(BW69,$N69,$M69,FALSE,$B69,$D69)),NA())</f>
        <v>#N/A</v>
      </c>
      <c r="FU69" s="205" t="e">
        <f t="shared" ref="FU69:FU103" si="310">IF(ISNONTEXT($Q69),IF($G69="R",_xlfn.BETA.DIST(BX69,$M69,$N69,FALSE,$B69,$D69),_xlfn.BETA.DIST(BX69,$N69,$M69,FALSE,$B69,$D69)),NA())</f>
        <v>#N/A</v>
      </c>
      <c r="FV69" s="205" t="e">
        <f t="shared" ref="FV69:FV103" si="311">IF(ISNONTEXT($Q69),IF($G69="R",_xlfn.BETA.DIST(BY69,$M69,$N69,FALSE,$B69,$D69),_xlfn.BETA.DIST(BY69,$N69,$M69,FALSE,$B69,$D69)),NA())</f>
        <v>#N/A</v>
      </c>
      <c r="FW69" s="205" t="e">
        <f t="shared" ref="FW69:FW103" si="312">IF(ISNONTEXT($Q69),IF($G69="R",_xlfn.BETA.DIST(BZ69,$M69,$N69,FALSE,$B69,$D69),_xlfn.BETA.DIST(BZ69,$N69,$M69,FALSE,$B69,$D69)),NA())</f>
        <v>#N/A</v>
      </c>
      <c r="FX69" s="205" t="e">
        <f t="shared" ref="FX69:FX103" si="313">IF(ISNONTEXT($Q69),IF($G69="R",_xlfn.BETA.DIST(CA69,$M69,$N69,FALSE,$B69,$D69),_xlfn.BETA.DIST(CA69,$N69,$M69,FALSE,$B69,$D69)),NA())</f>
        <v>#N/A</v>
      </c>
      <c r="FY69" s="205" t="e">
        <f t="shared" ref="FY69:FY103" si="314">IF(ISNONTEXT($Q69),IF($G69="R",_xlfn.BETA.DIST(CB69,$M69,$N69,FALSE,$B69,$D69),_xlfn.BETA.DIST(CB69,$N69,$M69,FALSE,$B69,$D69)),NA())</f>
        <v>#N/A</v>
      </c>
      <c r="FZ69" s="205" t="e">
        <f t="shared" ref="FZ69:FZ103" si="315">IF(ISNONTEXT($Q69),IF($G69="R",_xlfn.BETA.DIST(CC69,$M69,$N69,FALSE,$B69,$D69),_xlfn.BETA.DIST(CC69,$N69,$M69,FALSE,$B69,$D69)),NA())</f>
        <v>#N/A</v>
      </c>
      <c r="GA69" s="205" t="e">
        <f t="shared" ref="GA69:GA103" si="316">IF(ISNONTEXT($Q69),IF($G69="R",_xlfn.BETA.DIST(CD69,$M69,$N69,FALSE,$B69,$D69),_xlfn.BETA.DIST(CD69,$N69,$M69,FALSE,$B69,$D69)),NA())</f>
        <v>#N/A</v>
      </c>
      <c r="GB69" s="205" t="e">
        <f t="shared" ref="GB69:GB103" si="317">IF(ISNONTEXT($Q69),IF($G69="R",_xlfn.BETA.DIST(CE69,$M69,$N69,FALSE,$B69,$D69),_xlfn.BETA.DIST(CE69,$N69,$M69,FALSE,$B69,$D69)),NA())</f>
        <v>#N/A</v>
      </c>
      <c r="GC69" s="205" t="e">
        <f t="shared" ref="GC69:GC103" si="318">IF(ISNONTEXT($Q69),IF($G69="R",_xlfn.BETA.DIST(CF69,$M69,$N69,FALSE,$B69,$D69),_xlfn.BETA.DIST(CF69,$N69,$M69,FALSE,$B69,$D69)),NA())</f>
        <v>#N/A</v>
      </c>
      <c r="GD69" s="205" t="e">
        <f t="shared" ref="GD69:GD103" si="319">IF(ISNONTEXT($Q69),IF($G69="R",_xlfn.BETA.DIST(CG69,$M69,$N69,FALSE,$B69,$D69),_xlfn.BETA.DIST(CG69,$N69,$M69,FALSE,$B69,$D69)),NA())</f>
        <v>#N/A</v>
      </c>
      <c r="GE69" s="205" t="e">
        <f t="shared" ref="GE69:GE103" si="320">IF(ISNONTEXT($Q69),IF($G69="R",_xlfn.BETA.DIST(CH69,$M69,$N69,FALSE,$B69,$D69),_xlfn.BETA.DIST(CH69,$N69,$M69,FALSE,$B69,$D69)),NA())</f>
        <v>#N/A</v>
      </c>
      <c r="GF69" s="205" t="e">
        <f t="shared" ref="GF69:GF103" si="321">IF(ISNONTEXT($Q69),IF($G69="R",_xlfn.BETA.DIST(CI69,$M69,$N69,FALSE,$B69,$D69),_xlfn.BETA.DIST(CI69,$N69,$M69,FALSE,$B69,$D69)),NA())</f>
        <v>#N/A</v>
      </c>
      <c r="GG69" s="205" t="e">
        <f t="shared" ref="GG69:GG103" si="322">IF(ISNONTEXT($Q69),IF($G69="R",_xlfn.BETA.DIST(CJ69,$M69,$N69,FALSE,$B69,$D69),_xlfn.BETA.DIST(CJ69,$N69,$M69,FALSE,$B69,$D69)),NA())</f>
        <v>#N/A</v>
      </c>
      <c r="GH69" s="205" t="e">
        <f t="shared" ref="GH69:GH103" si="323">IF(ISNONTEXT($Q69),IF($G69="R",_xlfn.BETA.DIST(CK69,$M69,$N69,FALSE,$B69,$D69),_xlfn.BETA.DIST(CK69,$N69,$M69,FALSE,$B69,$D69)),NA())</f>
        <v>#N/A</v>
      </c>
      <c r="GI69" s="205" t="e">
        <f t="shared" ref="GI69:GI103" si="324">IF(ISNONTEXT($Q69),IF($G69="R",_xlfn.BETA.DIST(CL69,$M69,$N69,FALSE,$B69,$D69),_xlfn.BETA.DIST(CL69,$N69,$M69,FALSE,$B69,$D69)),NA())</f>
        <v>#N/A</v>
      </c>
      <c r="GJ69" s="205" t="e">
        <f t="shared" ref="GJ69:GJ103" si="325">IF(ISNONTEXT($Q69),IF($G69="R",_xlfn.BETA.DIST(CM69,$M69,$N69,FALSE,$B69,$D69),_xlfn.BETA.DIST(CM69,$N69,$M69,FALSE,$B69,$D69)),NA())</f>
        <v>#N/A</v>
      </c>
      <c r="GK69" s="205" t="e">
        <f t="shared" ref="GK69:GK103" si="326">IF(ISNONTEXT($Q69),IF($G69="R",_xlfn.BETA.DIST(CN69,$M69,$N69,FALSE,$B69,$D69),_xlfn.BETA.DIST(CN69,$N69,$M69,FALSE,$B69,$D69)),NA())</f>
        <v>#N/A</v>
      </c>
      <c r="GL69" s="205" t="e">
        <f t="shared" ref="GL69:GL103" si="327">IF(ISNONTEXT($Q69),IF($G69="R",_xlfn.BETA.DIST(CO69,$M69,$N69,FALSE,$B69,$D69),_xlfn.BETA.DIST(CO69,$N69,$M69,FALSE,$B69,$D69)),NA())</f>
        <v>#N/A</v>
      </c>
      <c r="GM69" s="205" t="e">
        <f t="shared" ref="GM69:GM103" si="328">IF(ISNONTEXT($Q69),IF($G69="R",_xlfn.BETA.DIST(CP69,$M69,$N69,FALSE,$B69,$D69),_xlfn.BETA.DIST(CP69,$N69,$M69,FALSE,$B69,$D69)),NA())</f>
        <v>#N/A</v>
      </c>
      <c r="GN69" s="205" t="e">
        <f t="shared" ref="GN69:GN103" si="329">IF(ISNONTEXT($Q69),IF($G69="R",_xlfn.BETA.DIST(CQ69,$M69,$N69,FALSE,$B69,$D69),_xlfn.BETA.DIST(CQ69,$N69,$M69,FALSE,$B69,$D69)),NA())</f>
        <v>#N/A</v>
      </c>
      <c r="GO69" s="205" t="e">
        <f t="shared" ref="GO69:GO103" si="330">IF(ISNONTEXT($Q69),IF($G69="R",_xlfn.BETA.DIST(CR69,$M69,$N69,FALSE,$B69,$D69),_xlfn.BETA.DIST(CR69,$N69,$M69,FALSE,$B69,$D69)),NA())</f>
        <v>#N/A</v>
      </c>
      <c r="GP69" s="205" t="e">
        <f t="shared" ref="GP69:GP103" si="331">IF(ISNONTEXT($Q69),IF($G69="R",_xlfn.BETA.DIST(CS69,$M69,$N69,FALSE,$B69,$D69),_xlfn.BETA.DIST(CS69,$N69,$M69,FALSE,$B69,$D69)),NA())</f>
        <v>#N/A</v>
      </c>
      <c r="GQ69" s="205" t="e">
        <f t="shared" ref="GQ69:GQ103" si="332">IF(ISNONTEXT($Q69),IF($G69="R",_xlfn.BETA.DIST(CT69,$M69,$N69,FALSE,$B69,$D69),_xlfn.BETA.DIST(CT69,$N69,$M69,FALSE,$B69,$D69)),NA())</f>
        <v>#N/A</v>
      </c>
      <c r="GR69" s="205" t="e">
        <f t="shared" ref="GR69:GR103" si="333">IF(ISNONTEXT($Q69),IF($G69="R",_xlfn.BETA.DIST(CU69,$M69,$N69,FALSE,$B69,$D69),_xlfn.BETA.DIST(CU69,$N69,$M69,FALSE,$B69,$D69)),NA())</f>
        <v>#N/A</v>
      </c>
      <c r="GS69" s="205" t="e">
        <f t="shared" ref="GS69:GS103" si="334">IF(ISNONTEXT($Q69),IF($G69="R",_xlfn.BETA.DIST(CV69,$M69,$N69,FALSE,$B69,$D69),_xlfn.BETA.DIST(CV69,$N69,$M69,FALSE,$B69,$D69)),NA())</f>
        <v>#N/A</v>
      </c>
      <c r="GT69" s="205" t="e">
        <f t="shared" ref="GT69:GT103" si="335">IF(ISNONTEXT($Q69),IF($G69="R",_xlfn.BETA.DIST(CW69,$M69,$N69,FALSE,$B69,$D69),_xlfn.BETA.DIST(CW69,$N69,$M69,FALSE,$B69,$D69)),NA())</f>
        <v>#N/A</v>
      </c>
      <c r="GU69" s="205" t="e">
        <f t="shared" ref="GU69:GU103" si="336">IF(ISNONTEXT($Q69),IF($G69="R",_xlfn.BETA.DIST(CX69,$M69,$N69,FALSE,$B69,$D69),_xlfn.BETA.DIST(CX69,$N69,$M69,FALSE,$B69,$D69)),NA())</f>
        <v>#N/A</v>
      </c>
      <c r="GV69" s="205" t="e">
        <f t="shared" ref="GV69:GV103" si="337">IF(ISNONTEXT($Q69),IF($G69="R",_xlfn.BETA.DIST(CY69,$M69,$N69,FALSE,$B69,$D69),_xlfn.BETA.DIST(CY69,$N69,$M69,FALSE,$B69,$D69)),NA())</f>
        <v>#N/A</v>
      </c>
      <c r="GW69" s="205" t="e">
        <f t="shared" ref="GW69:GW103" si="338">IF(ISNONTEXT($Q69),IF($G69="R",_xlfn.BETA.DIST(CZ69,$M69,$N69,FALSE,$B69,$D69),_xlfn.BETA.DIST(CZ69,$N69,$M69,FALSE,$B69,$D69)),NA())</f>
        <v>#N/A</v>
      </c>
      <c r="GX69" s="205" t="e">
        <f t="shared" ref="GX69:GX103" si="339">IF(ISNONTEXT($Q69),IF($G69="R",_xlfn.BETA.DIST(DA69,$M69,$N69,FALSE,$B69,$D69),_xlfn.BETA.DIST(DA69,$N69,$M69,FALSE,$B69,$D69)),NA())</f>
        <v>#N/A</v>
      </c>
      <c r="GY69" s="205" t="e">
        <f t="shared" ref="GY69:GY103" si="340">IF(ISNONTEXT($Q69),IF($G69="R",_xlfn.BETA.DIST(DB69,$M69,$N69,FALSE,$B69,$D69),_xlfn.BETA.DIST(DB69,$N69,$M69,FALSE,$B69,$D69)),NA())</f>
        <v>#N/A</v>
      </c>
      <c r="GZ69" s="205" t="e">
        <f t="shared" ref="GZ69:GZ103" si="341">IF(ISNONTEXT($Q69),IF($G69="R",_xlfn.BETA.DIST(DC69,$M69,$N69,FALSE,$B69,$D69),_xlfn.BETA.DIST(DC69,$N69,$M69,FALSE,$B69,$D69)),NA())</f>
        <v>#N/A</v>
      </c>
      <c r="HA69" s="205" t="e">
        <f t="shared" ref="HA69:HA103" si="342">IF(ISNONTEXT($Q69),IF($G69="R",_xlfn.BETA.DIST(DD69,$M69,$N69,FALSE,$B69,$D69),_xlfn.BETA.DIST(DD69,$N69,$M69,FALSE,$B69,$D69)),NA())</f>
        <v>#N/A</v>
      </c>
      <c r="HB69" s="205" t="e">
        <f t="shared" ref="HB69:HB103" si="343">IF(ISNONTEXT($Q69),IF($G69="R",_xlfn.BETA.DIST(DE69,$M69,$N69,FALSE,$B69,$D69),_xlfn.BETA.DIST(DE69,$N69,$M69,FALSE,$B69,$D69)),NA())</f>
        <v>#N/A</v>
      </c>
      <c r="HC69" s="205" t="e">
        <f t="shared" ref="HC69:HC103" si="344">IF(ISNONTEXT($Q69),IF($G69="R",_xlfn.BETA.DIST(DF69,$M69,$N69,FALSE,$B69,$D69),_xlfn.BETA.DIST(DF69,$N69,$M69,FALSE,$B69,$D69)),NA())</f>
        <v>#N/A</v>
      </c>
      <c r="HD69" s="205" t="e">
        <f t="shared" ref="HD69:HD103" si="345">IF(ISNONTEXT($Q69),IF($G69="R",_xlfn.BETA.DIST(DG69,$M69,$N69,FALSE,$B69,$D69),_xlfn.BETA.DIST(DG69,$N69,$M69,FALSE,$B69,$D69)),NA())</f>
        <v>#N/A</v>
      </c>
      <c r="HE69" s="205" t="e">
        <f t="shared" ref="HE69:HE103" si="346">IF(ISNONTEXT($Q69),IF($G69="R",_xlfn.BETA.DIST(DH69,$M69,$N69,FALSE,$B69,$D69),_xlfn.BETA.DIST(DH69,$N69,$M69,FALSE,$B69,$D69)),NA())</f>
        <v>#N/A</v>
      </c>
      <c r="HF69" s="205" t="e">
        <f t="shared" ref="HF69:HF103" si="347">IF(ISNONTEXT($Q69),IF($G69="R",_xlfn.BETA.DIST(DI69,$M69,$N69,FALSE,$B69,$D69),_xlfn.BETA.DIST(DI69,$N69,$M69,FALSE,$B69,$D69)),NA())</f>
        <v>#N/A</v>
      </c>
      <c r="HG69" s="205" t="e">
        <f t="shared" ref="HG69:HG103" si="348">IF(ISNONTEXT($Q69),IF($G69="R",_xlfn.BETA.DIST(DJ69,$M69,$N69,FALSE,$B69,$D69),_xlfn.BETA.DIST(DJ69,$N69,$M69,FALSE,$B69,$D69)),NA())</f>
        <v>#N/A</v>
      </c>
      <c r="HH69" s="205" t="e">
        <f t="shared" ref="HH69:HH103" si="349">IF(ISNONTEXT($Q69),IF($G69="R",_xlfn.BETA.DIST(DK69,$M69,$N69,FALSE,$B69,$D69),_xlfn.BETA.DIST(DK69,$N69,$M69,FALSE,$B69,$D69)),NA())</f>
        <v>#N/A</v>
      </c>
      <c r="HI69" s="205" t="e">
        <f t="shared" ref="HI69:HI103" si="350">IF(ISNONTEXT($Q69),IF($G69="R",_xlfn.BETA.DIST(DL69,$M69,$N69,FALSE,$B69,$D69),_xlfn.BETA.DIST(DL69,$N69,$M69,FALSE,$B69,$D69)),NA())</f>
        <v>#N/A</v>
      </c>
      <c r="HJ69" s="205" t="e">
        <f t="shared" ref="HJ69:HJ103" si="351">IF(ISNONTEXT($Q69),IF($G69="R",_xlfn.BETA.DIST(DM69,$M69,$N69,FALSE,$B69,$D69),_xlfn.BETA.DIST(DM69,$N69,$M69,FALSE,$B69,$D69)),NA())</f>
        <v>#N/A</v>
      </c>
      <c r="HK69" s="205" t="e">
        <f t="shared" ref="HK69:HK103" si="352">IF(ISNONTEXT($Q69),IF($G69="R",_xlfn.BETA.DIST(DN69,$M69,$N69,FALSE,$B69,$D69),_xlfn.BETA.DIST(DN69,$N69,$M69,FALSE,$B69,$D69)),NA())</f>
        <v>#N/A</v>
      </c>
      <c r="HL69" s="205" t="e">
        <f t="shared" ref="HL69:HL103" si="353">IF(ISNONTEXT($Q69),IF($G69="R",_xlfn.BETA.DIST(DO69,$M69,$N69,FALSE,$B69,$D69),_xlfn.BETA.DIST(DO69,$N69,$M69,FALSE,$B69,$D69)),NA())</f>
        <v>#N/A</v>
      </c>
      <c r="HM69" s="205" t="e">
        <f t="shared" ref="HM69:HM103" si="354">IF(ISNONTEXT($Q69),IF($G69="R",_xlfn.BETA.DIST(DP69,$M69,$N69,FALSE,$B69,$D69),_xlfn.BETA.DIST(DP69,$N69,$M69,FALSE,$B69,$D69)),NA())</f>
        <v>#N/A</v>
      </c>
      <c r="HN69" s="205" t="e">
        <f t="shared" ref="HN69:HN103" si="355">IF(ISNONTEXT($Q69),IF($G69="R",_xlfn.BETA.DIST(DQ69,$M69,$N69,FALSE,$B69,$D69),_xlfn.BETA.DIST(DQ69,$N69,$M69,FALSE,$B69,$D69)),NA())</f>
        <v>#N/A</v>
      </c>
      <c r="HO69" s="205" t="e">
        <f t="shared" ref="HO69:HO103" si="356">IF(ISNONTEXT($Q69),IF($G69="R",_xlfn.BETA.DIST(DR69,$M69,$N69,FALSE,$B69,$D69),_xlfn.BETA.DIST(DR69,$N69,$M69,FALSE,$B69,$D69)),NA())</f>
        <v>#N/A</v>
      </c>
      <c r="HP69" s="205" t="e">
        <f t="shared" ref="HP69:HP103" si="357">IF(ISNONTEXT($Q69),IF($G69="R",_xlfn.BETA.DIST(DS69,$M69,$N69,FALSE,$B69,$D69),_xlfn.BETA.DIST(DS69,$N69,$M69,FALSE,$B69,$D69)),NA())</f>
        <v>#N/A</v>
      </c>
      <c r="HQ69" s="205" t="e">
        <f t="shared" ref="HQ69:HQ103" si="358">IF(ISNONTEXT($Q69),IF($G69="R",_xlfn.BETA.DIST(DT69,$M69,$N69,FALSE,$B69,$D69),_xlfn.BETA.DIST(DT69,$N69,$M69,FALSE,$B69,$D69)),NA())</f>
        <v>#N/A</v>
      </c>
      <c r="HR69" s="205" t="e">
        <f t="shared" ref="HR69:HR103" si="359">IF(ISNONTEXT($Q69),IF($G69="R",_xlfn.BETA.DIST(DU69,$M69,$N69,FALSE,$B69,$D69),_xlfn.BETA.DIST(DU69,$N69,$M69,FALSE,$B69,$D69)),NA())</f>
        <v>#N/A</v>
      </c>
      <c r="HS69" s="205" t="e">
        <f t="shared" ref="HS69:HS103" si="360">IF(ISNONTEXT($Q69),IF($G69="R",_xlfn.BETA.DIST(DV69,$M69,$N69,FALSE,$B69,$D69),_xlfn.BETA.DIST(DV69,$N69,$M69,FALSE,$B69,$D69)),NA())</f>
        <v>#N/A</v>
      </c>
      <c r="HT69" s="205" t="e">
        <f t="shared" ref="HT69:HT103" si="361">IF(ISNONTEXT($Q69),IF($G69="R",_xlfn.BETA.DIST(DW69,$M69,$N69,FALSE,$B69,$D69),_xlfn.BETA.DIST(DW69,$N69,$M69,FALSE,$B69,$D69)),NA())</f>
        <v>#N/A</v>
      </c>
      <c r="HU69" s="205" t="e">
        <f t="shared" ref="HU69:HU103" si="362">IF(ISNONTEXT($Q69),IF($G69="R",_xlfn.BETA.DIST(DX69,$M69,$N69,FALSE,$B69,$D69),_xlfn.BETA.DIST(DX69,$N69,$M69,FALSE,$B69,$D69)),NA())</f>
        <v>#N/A</v>
      </c>
      <c r="HV69" s="205" t="e">
        <f t="shared" ref="HV69:HV103" si="363">IF(ISNONTEXT($Q69),IF($G69="R",_xlfn.BETA.DIST(DY69,$M69,$N69,FALSE,$B69,$D69),_xlfn.BETA.DIST(DY69,$N69,$M69,FALSE,$B69,$D69)),NA())</f>
        <v>#N/A</v>
      </c>
      <c r="HW69" s="205" t="e">
        <f t="shared" ref="HW69:HW103" si="364">IF(ISNONTEXT($Q69),IF($G69="R",_xlfn.BETA.DIST(DZ69,$M69,$N69,FALSE,$B69,$D69),_xlfn.BETA.DIST(DZ69,$N69,$M69,FALSE,$B69,$D69)),NA())</f>
        <v>#N/A</v>
      </c>
      <c r="HX69" s="205" t="e">
        <f t="shared" ref="HX69:HX103" si="365">IF(ISNONTEXT($Q69),IF($G69="R",_xlfn.BETA.DIST(EA69,$M69,$N69,FALSE,$B69,$D69),_xlfn.BETA.DIST(EA69,$N69,$M69,FALSE,$B69,$D69)),NA())</f>
        <v>#N/A</v>
      </c>
      <c r="HY69" s="205" t="e">
        <f t="shared" ref="HY69:HY103" si="366">IF(ISNONTEXT($Q69),IF($G69="R",_xlfn.BETA.DIST(EB69,$M69,$N69,FALSE,$B69,$D69),_xlfn.BETA.DIST(EB69,$N69,$M69,FALSE,$B69,$D69)),NA())</f>
        <v>#N/A</v>
      </c>
      <c r="HZ69" s="205" t="e">
        <f t="shared" ref="HZ69:HZ103" si="367">IF(ISNONTEXT($Q69),IF($G69="R",_xlfn.BETA.DIST(EC69,$M69,$N69,FALSE,$B69,$D69),_xlfn.BETA.DIST(EC69,$N69,$M69,FALSE,$B69,$D69)),NA())</f>
        <v>#N/A</v>
      </c>
      <c r="IA69" s="205" t="e">
        <f t="shared" ref="IA69:IA103" si="368">IF(ISNONTEXT($Q69),IF($G69="R",_xlfn.BETA.DIST(ED69,$M69,$N69,FALSE,$B69,$D69),_xlfn.BETA.DIST(ED69,$N69,$M69,FALSE,$B69,$D69)),NA())</f>
        <v>#N/A</v>
      </c>
      <c r="IB69" s="205" t="e">
        <f t="shared" ref="IB69:IB103" si="369">IF(ISNONTEXT($Q69),IF($G69="R",_xlfn.BETA.DIST(EE69,$M69,$N69,FALSE,$B69,$D69),_xlfn.BETA.DIST(EE69,$N69,$M69,FALSE,$B69,$D69)),NA())</f>
        <v>#N/A</v>
      </c>
    </row>
    <row r="70" spans="1:236" hidden="1" x14ac:dyDescent="0.25">
      <c r="A70" s="22">
        <v>67</v>
      </c>
      <c r="B70" s="109" t="str">
        <f t="shared" si="253"/>
        <v/>
      </c>
      <c r="C70" s="123"/>
      <c r="D70" s="109" t="str">
        <f t="shared" si="254"/>
        <v/>
      </c>
      <c r="E70" s="118" t="str">
        <f t="shared" si="255"/>
        <v/>
      </c>
      <c r="F70" s="23" t="str">
        <f t="shared" si="256"/>
        <v/>
      </c>
      <c r="G70" s="24" t="str">
        <f t="shared" si="25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258"/>
        <v/>
      </c>
      <c r="K70" s="26"/>
      <c r="L70" s="24" t="str">
        <f>IF(OR(F70="",K70=""),"",MATCH(K70,Confidence!$A$3:$A$12,0))</f>
        <v/>
      </c>
      <c r="M70" s="27" t="str">
        <f t="shared" si="259"/>
        <v/>
      </c>
      <c r="N70" s="27" t="str">
        <f t="shared" si="260"/>
        <v/>
      </c>
      <c r="O70" s="24"/>
      <c r="P70" s="110" t="str">
        <f t="shared" si="261"/>
        <v/>
      </c>
      <c r="Q70" s="110" t="str">
        <f t="shared" si="262"/>
        <v/>
      </c>
      <c r="R70" s="39" t="str">
        <f t="shared" si="263"/>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264"/>
        <v/>
      </c>
      <c r="AI70" s="204" t="str">
        <f t="shared" si="265"/>
        <v/>
      </c>
      <c r="AJ70" s="188" t="str">
        <f t="shared" ref="AJ70:CU70" si="370">IF(ISNONTEXT($AH70),AI70+$AH70,"")</f>
        <v/>
      </c>
      <c r="AK70" s="188" t="str">
        <f t="shared" si="370"/>
        <v/>
      </c>
      <c r="AL70" s="188" t="str">
        <f t="shared" si="370"/>
        <v/>
      </c>
      <c r="AM70" s="188" t="str">
        <f t="shared" si="370"/>
        <v/>
      </c>
      <c r="AN70" s="188" t="str">
        <f t="shared" si="370"/>
        <v/>
      </c>
      <c r="AO70" s="188" t="str">
        <f t="shared" si="370"/>
        <v/>
      </c>
      <c r="AP70" s="188" t="str">
        <f t="shared" si="370"/>
        <v/>
      </c>
      <c r="AQ70" s="188" t="str">
        <f t="shared" si="370"/>
        <v/>
      </c>
      <c r="AR70" s="188" t="str">
        <f t="shared" si="370"/>
        <v/>
      </c>
      <c r="AS70" s="188" t="str">
        <f t="shared" si="370"/>
        <v/>
      </c>
      <c r="AT70" s="188" t="str">
        <f t="shared" si="370"/>
        <v/>
      </c>
      <c r="AU70" s="188" t="str">
        <f t="shared" si="370"/>
        <v/>
      </c>
      <c r="AV70" s="188" t="str">
        <f t="shared" si="370"/>
        <v/>
      </c>
      <c r="AW70" s="188" t="str">
        <f t="shared" si="370"/>
        <v/>
      </c>
      <c r="AX70" s="188" t="str">
        <f t="shared" si="370"/>
        <v/>
      </c>
      <c r="AY70" s="188" t="str">
        <f t="shared" si="370"/>
        <v/>
      </c>
      <c r="AZ70" s="188" t="str">
        <f t="shared" si="370"/>
        <v/>
      </c>
      <c r="BA70" s="188" t="str">
        <f t="shared" si="370"/>
        <v/>
      </c>
      <c r="BB70" s="188" t="str">
        <f t="shared" si="370"/>
        <v/>
      </c>
      <c r="BC70" s="188" t="str">
        <f t="shared" si="370"/>
        <v/>
      </c>
      <c r="BD70" s="188" t="str">
        <f t="shared" si="370"/>
        <v/>
      </c>
      <c r="BE70" s="188" t="str">
        <f t="shared" si="370"/>
        <v/>
      </c>
      <c r="BF70" s="188" t="str">
        <f t="shared" si="370"/>
        <v/>
      </c>
      <c r="BG70" s="188" t="str">
        <f t="shared" si="370"/>
        <v/>
      </c>
      <c r="BH70" s="188" t="str">
        <f t="shared" si="370"/>
        <v/>
      </c>
      <c r="BI70" s="188" t="str">
        <f t="shared" si="370"/>
        <v/>
      </c>
      <c r="BJ70" s="188" t="str">
        <f t="shared" si="370"/>
        <v/>
      </c>
      <c r="BK70" s="188" t="str">
        <f t="shared" si="370"/>
        <v/>
      </c>
      <c r="BL70" s="188" t="str">
        <f t="shared" si="370"/>
        <v/>
      </c>
      <c r="BM70" s="188" t="str">
        <f t="shared" si="370"/>
        <v/>
      </c>
      <c r="BN70" s="188" t="str">
        <f t="shared" si="370"/>
        <v/>
      </c>
      <c r="BO70" s="188" t="str">
        <f t="shared" si="370"/>
        <v/>
      </c>
      <c r="BP70" s="188" t="str">
        <f t="shared" si="370"/>
        <v/>
      </c>
      <c r="BQ70" s="188" t="str">
        <f t="shared" si="370"/>
        <v/>
      </c>
      <c r="BR70" s="188" t="str">
        <f t="shared" si="370"/>
        <v/>
      </c>
      <c r="BS70" s="188" t="str">
        <f t="shared" si="370"/>
        <v/>
      </c>
      <c r="BT70" s="188" t="str">
        <f t="shared" si="370"/>
        <v/>
      </c>
      <c r="BU70" s="188" t="str">
        <f t="shared" si="370"/>
        <v/>
      </c>
      <c r="BV70" s="188" t="str">
        <f t="shared" si="370"/>
        <v/>
      </c>
      <c r="BW70" s="188" t="str">
        <f t="shared" si="370"/>
        <v/>
      </c>
      <c r="BX70" s="188" t="str">
        <f t="shared" si="370"/>
        <v/>
      </c>
      <c r="BY70" s="188" t="str">
        <f t="shared" si="370"/>
        <v/>
      </c>
      <c r="BZ70" s="188" t="str">
        <f t="shared" si="370"/>
        <v/>
      </c>
      <c r="CA70" s="188" t="str">
        <f t="shared" si="370"/>
        <v/>
      </c>
      <c r="CB70" s="188" t="str">
        <f t="shared" si="370"/>
        <v/>
      </c>
      <c r="CC70" s="188" t="str">
        <f t="shared" si="370"/>
        <v/>
      </c>
      <c r="CD70" s="188" t="str">
        <f t="shared" si="370"/>
        <v/>
      </c>
      <c r="CE70" s="188" t="str">
        <f t="shared" si="370"/>
        <v/>
      </c>
      <c r="CF70" s="188" t="str">
        <f t="shared" si="370"/>
        <v/>
      </c>
      <c r="CG70" s="188" t="str">
        <f t="shared" si="370"/>
        <v/>
      </c>
      <c r="CH70" s="188" t="str">
        <f t="shared" si="370"/>
        <v/>
      </c>
      <c r="CI70" s="188" t="str">
        <f t="shared" si="370"/>
        <v/>
      </c>
      <c r="CJ70" s="188" t="str">
        <f t="shared" si="370"/>
        <v/>
      </c>
      <c r="CK70" s="188" t="str">
        <f t="shared" si="370"/>
        <v/>
      </c>
      <c r="CL70" s="188" t="str">
        <f t="shared" si="370"/>
        <v/>
      </c>
      <c r="CM70" s="188" t="str">
        <f t="shared" si="370"/>
        <v/>
      </c>
      <c r="CN70" s="188" t="str">
        <f t="shared" si="370"/>
        <v/>
      </c>
      <c r="CO70" s="188" t="str">
        <f t="shared" si="370"/>
        <v/>
      </c>
      <c r="CP70" s="188" t="str">
        <f t="shared" si="370"/>
        <v/>
      </c>
      <c r="CQ70" s="188" t="str">
        <f t="shared" si="370"/>
        <v/>
      </c>
      <c r="CR70" s="188" t="str">
        <f t="shared" si="370"/>
        <v/>
      </c>
      <c r="CS70" s="188" t="str">
        <f t="shared" si="370"/>
        <v/>
      </c>
      <c r="CT70" s="188" t="str">
        <f t="shared" si="370"/>
        <v/>
      </c>
      <c r="CU70" s="188" t="str">
        <f t="shared" si="370"/>
        <v/>
      </c>
      <c r="CV70" s="188" t="str">
        <f t="shared" ref="CV70:ED70" si="371">IF(ISNONTEXT($AH70),CU70+$AH70,"")</f>
        <v/>
      </c>
      <c r="CW70" s="188" t="str">
        <f t="shared" si="371"/>
        <v/>
      </c>
      <c r="CX70" s="188" t="str">
        <f t="shared" si="371"/>
        <v/>
      </c>
      <c r="CY70" s="188" t="str">
        <f t="shared" si="371"/>
        <v/>
      </c>
      <c r="CZ70" s="188" t="str">
        <f t="shared" si="371"/>
        <v/>
      </c>
      <c r="DA70" s="188" t="str">
        <f t="shared" si="371"/>
        <v/>
      </c>
      <c r="DB70" s="188" t="str">
        <f t="shared" si="371"/>
        <v/>
      </c>
      <c r="DC70" s="188" t="str">
        <f t="shared" si="371"/>
        <v/>
      </c>
      <c r="DD70" s="188" t="str">
        <f t="shared" si="371"/>
        <v/>
      </c>
      <c r="DE70" s="188" t="str">
        <f t="shared" si="371"/>
        <v/>
      </c>
      <c r="DF70" s="188" t="str">
        <f t="shared" si="371"/>
        <v/>
      </c>
      <c r="DG70" s="188" t="str">
        <f t="shared" si="371"/>
        <v/>
      </c>
      <c r="DH70" s="188" t="str">
        <f t="shared" si="371"/>
        <v/>
      </c>
      <c r="DI70" s="188" t="str">
        <f t="shared" si="371"/>
        <v/>
      </c>
      <c r="DJ70" s="188" t="str">
        <f t="shared" si="371"/>
        <v/>
      </c>
      <c r="DK70" s="188" t="str">
        <f t="shared" si="371"/>
        <v/>
      </c>
      <c r="DL70" s="188" t="str">
        <f t="shared" si="371"/>
        <v/>
      </c>
      <c r="DM70" s="188" t="str">
        <f t="shared" si="371"/>
        <v/>
      </c>
      <c r="DN70" s="188" t="str">
        <f t="shared" si="371"/>
        <v/>
      </c>
      <c r="DO70" s="188" t="str">
        <f t="shared" si="371"/>
        <v/>
      </c>
      <c r="DP70" s="188" t="str">
        <f t="shared" si="371"/>
        <v/>
      </c>
      <c r="DQ70" s="188" t="str">
        <f t="shared" si="371"/>
        <v/>
      </c>
      <c r="DR70" s="188" t="str">
        <f t="shared" si="371"/>
        <v/>
      </c>
      <c r="DS70" s="188" t="str">
        <f t="shared" si="371"/>
        <v/>
      </c>
      <c r="DT70" s="188" t="str">
        <f t="shared" si="371"/>
        <v/>
      </c>
      <c r="DU70" s="188" t="str">
        <f t="shared" si="371"/>
        <v/>
      </c>
      <c r="DV70" s="188" t="str">
        <f t="shared" si="371"/>
        <v/>
      </c>
      <c r="DW70" s="188" t="str">
        <f t="shared" si="371"/>
        <v/>
      </c>
      <c r="DX70" s="188" t="str">
        <f t="shared" si="371"/>
        <v/>
      </c>
      <c r="DY70" s="188" t="str">
        <f t="shared" si="371"/>
        <v/>
      </c>
      <c r="DZ70" s="188" t="str">
        <f t="shared" si="371"/>
        <v/>
      </c>
      <c r="EA70" s="188" t="str">
        <f t="shared" si="371"/>
        <v/>
      </c>
      <c r="EB70" s="188" t="str">
        <f t="shared" si="371"/>
        <v/>
      </c>
      <c r="EC70" s="188" t="str">
        <f t="shared" si="371"/>
        <v/>
      </c>
      <c r="ED70" s="188" t="str">
        <f t="shared" si="371"/>
        <v/>
      </c>
      <c r="EE70" s="204" t="str">
        <f t="shared" si="268"/>
        <v/>
      </c>
      <c r="EF70" s="205" t="e">
        <f t="shared" si="269"/>
        <v>#N/A</v>
      </c>
      <c r="EG70" s="205" t="e">
        <f t="shared" si="270"/>
        <v>#N/A</v>
      </c>
      <c r="EH70" s="205" t="e">
        <f t="shared" si="271"/>
        <v>#N/A</v>
      </c>
      <c r="EI70" s="205" t="e">
        <f t="shared" si="272"/>
        <v>#N/A</v>
      </c>
      <c r="EJ70" s="205" t="e">
        <f t="shared" si="273"/>
        <v>#N/A</v>
      </c>
      <c r="EK70" s="205" t="e">
        <f t="shared" si="274"/>
        <v>#N/A</v>
      </c>
      <c r="EL70" s="205" t="e">
        <f t="shared" si="275"/>
        <v>#N/A</v>
      </c>
      <c r="EM70" s="205" t="e">
        <f t="shared" si="276"/>
        <v>#N/A</v>
      </c>
      <c r="EN70" s="205" t="e">
        <f t="shared" si="277"/>
        <v>#N/A</v>
      </c>
      <c r="EO70" s="205" t="e">
        <f t="shared" si="278"/>
        <v>#N/A</v>
      </c>
      <c r="EP70" s="205" t="e">
        <f t="shared" si="279"/>
        <v>#N/A</v>
      </c>
      <c r="EQ70" s="205" t="e">
        <f t="shared" si="280"/>
        <v>#N/A</v>
      </c>
      <c r="ER70" s="205" t="e">
        <f t="shared" si="281"/>
        <v>#N/A</v>
      </c>
      <c r="ES70" s="205" t="e">
        <f t="shared" si="282"/>
        <v>#N/A</v>
      </c>
      <c r="ET70" s="205" t="e">
        <f t="shared" si="283"/>
        <v>#N/A</v>
      </c>
      <c r="EU70" s="205" t="e">
        <f t="shared" si="284"/>
        <v>#N/A</v>
      </c>
      <c r="EV70" s="205" t="e">
        <f t="shared" si="285"/>
        <v>#N/A</v>
      </c>
      <c r="EW70" s="205" t="e">
        <f t="shared" si="286"/>
        <v>#N/A</v>
      </c>
      <c r="EX70" s="205" t="e">
        <f t="shared" si="287"/>
        <v>#N/A</v>
      </c>
      <c r="EY70" s="205" t="e">
        <f t="shared" si="288"/>
        <v>#N/A</v>
      </c>
      <c r="EZ70" s="205" t="e">
        <f t="shared" si="289"/>
        <v>#N/A</v>
      </c>
      <c r="FA70" s="205" t="e">
        <f t="shared" si="290"/>
        <v>#N/A</v>
      </c>
      <c r="FB70" s="205" t="e">
        <f t="shared" si="291"/>
        <v>#N/A</v>
      </c>
      <c r="FC70" s="205" t="e">
        <f t="shared" si="292"/>
        <v>#N/A</v>
      </c>
      <c r="FD70" s="205" t="e">
        <f t="shared" si="293"/>
        <v>#N/A</v>
      </c>
      <c r="FE70" s="205" t="e">
        <f t="shared" si="294"/>
        <v>#N/A</v>
      </c>
      <c r="FF70" s="205" t="e">
        <f t="shared" si="295"/>
        <v>#N/A</v>
      </c>
      <c r="FG70" s="205" t="e">
        <f t="shared" si="296"/>
        <v>#N/A</v>
      </c>
      <c r="FH70" s="205" t="e">
        <f t="shared" si="297"/>
        <v>#N/A</v>
      </c>
      <c r="FI70" s="205" t="e">
        <f t="shared" si="298"/>
        <v>#N/A</v>
      </c>
      <c r="FJ70" s="205" t="e">
        <f t="shared" si="299"/>
        <v>#N/A</v>
      </c>
      <c r="FK70" s="205" t="e">
        <f t="shared" si="300"/>
        <v>#N/A</v>
      </c>
      <c r="FL70" s="205" t="e">
        <f t="shared" si="301"/>
        <v>#N/A</v>
      </c>
      <c r="FM70" s="205" t="e">
        <f t="shared" si="302"/>
        <v>#N/A</v>
      </c>
      <c r="FN70" s="205" t="e">
        <f t="shared" si="303"/>
        <v>#N/A</v>
      </c>
      <c r="FO70" s="205" t="e">
        <f t="shared" si="304"/>
        <v>#N/A</v>
      </c>
      <c r="FP70" s="205" t="e">
        <f t="shared" si="305"/>
        <v>#N/A</v>
      </c>
      <c r="FQ70" s="205" t="e">
        <f t="shared" si="306"/>
        <v>#N/A</v>
      </c>
      <c r="FR70" s="205" t="e">
        <f t="shared" si="307"/>
        <v>#N/A</v>
      </c>
      <c r="FS70" s="205" t="e">
        <f t="shared" si="308"/>
        <v>#N/A</v>
      </c>
      <c r="FT70" s="205" t="e">
        <f t="shared" si="309"/>
        <v>#N/A</v>
      </c>
      <c r="FU70" s="205" t="e">
        <f t="shared" si="310"/>
        <v>#N/A</v>
      </c>
      <c r="FV70" s="205" t="e">
        <f t="shared" si="311"/>
        <v>#N/A</v>
      </c>
      <c r="FW70" s="205" t="e">
        <f t="shared" si="312"/>
        <v>#N/A</v>
      </c>
      <c r="FX70" s="205" t="e">
        <f t="shared" si="313"/>
        <v>#N/A</v>
      </c>
      <c r="FY70" s="205" t="e">
        <f t="shared" si="314"/>
        <v>#N/A</v>
      </c>
      <c r="FZ70" s="205" t="e">
        <f t="shared" si="315"/>
        <v>#N/A</v>
      </c>
      <c r="GA70" s="205" t="e">
        <f t="shared" si="316"/>
        <v>#N/A</v>
      </c>
      <c r="GB70" s="205" t="e">
        <f t="shared" si="317"/>
        <v>#N/A</v>
      </c>
      <c r="GC70" s="205" t="e">
        <f t="shared" si="318"/>
        <v>#N/A</v>
      </c>
      <c r="GD70" s="205" t="e">
        <f t="shared" si="319"/>
        <v>#N/A</v>
      </c>
      <c r="GE70" s="205" t="e">
        <f t="shared" si="320"/>
        <v>#N/A</v>
      </c>
      <c r="GF70" s="205" t="e">
        <f t="shared" si="321"/>
        <v>#N/A</v>
      </c>
      <c r="GG70" s="205" t="e">
        <f t="shared" si="322"/>
        <v>#N/A</v>
      </c>
      <c r="GH70" s="205" t="e">
        <f t="shared" si="323"/>
        <v>#N/A</v>
      </c>
      <c r="GI70" s="205" t="e">
        <f t="shared" si="324"/>
        <v>#N/A</v>
      </c>
      <c r="GJ70" s="205" t="e">
        <f t="shared" si="325"/>
        <v>#N/A</v>
      </c>
      <c r="GK70" s="205" t="e">
        <f t="shared" si="326"/>
        <v>#N/A</v>
      </c>
      <c r="GL70" s="205" t="e">
        <f t="shared" si="327"/>
        <v>#N/A</v>
      </c>
      <c r="GM70" s="205" t="e">
        <f t="shared" si="328"/>
        <v>#N/A</v>
      </c>
      <c r="GN70" s="205" t="e">
        <f t="shared" si="329"/>
        <v>#N/A</v>
      </c>
      <c r="GO70" s="205" t="e">
        <f t="shared" si="330"/>
        <v>#N/A</v>
      </c>
      <c r="GP70" s="205" t="e">
        <f t="shared" si="331"/>
        <v>#N/A</v>
      </c>
      <c r="GQ70" s="205" t="e">
        <f t="shared" si="332"/>
        <v>#N/A</v>
      </c>
      <c r="GR70" s="205" t="e">
        <f t="shared" si="333"/>
        <v>#N/A</v>
      </c>
      <c r="GS70" s="205" t="e">
        <f t="shared" si="334"/>
        <v>#N/A</v>
      </c>
      <c r="GT70" s="205" t="e">
        <f t="shared" si="335"/>
        <v>#N/A</v>
      </c>
      <c r="GU70" s="205" t="e">
        <f t="shared" si="336"/>
        <v>#N/A</v>
      </c>
      <c r="GV70" s="205" t="e">
        <f t="shared" si="337"/>
        <v>#N/A</v>
      </c>
      <c r="GW70" s="205" t="e">
        <f t="shared" si="338"/>
        <v>#N/A</v>
      </c>
      <c r="GX70" s="205" t="e">
        <f t="shared" si="339"/>
        <v>#N/A</v>
      </c>
      <c r="GY70" s="205" t="e">
        <f t="shared" si="340"/>
        <v>#N/A</v>
      </c>
      <c r="GZ70" s="205" t="e">
        <f t="shared" si="341"/>
        <v>#N/A</v>
      </c>
      <c r="HA70" s="205" t="e">
        <f t="shared" si="342"/>
        <v>#N/A</v>
      </c>
      <c r="HB70" s="205" t="e">
        <f t="shared" si="343"/>
        <v>#N/A</v>
      </c>
      <c r="HC70" s="205" t="e">
        <f t="shared" si="344"/>
        <v>#N/A</v>
      </c>
      <c r="HD70" s="205" t="e">
        <f t="shared" si="345"/>
        <v>#N/A</v>
      </c>
      <c r="HE70" s="205" t="e">
        <f t="shared" si="346"/>
        <v>#N/A</v>
      </c>
      <c r="HF70" s="205" t="e">
        <f t="shared" si="347"/>
        <v>#N/A</v>
      </c>
      <c r="HG70" s="205" t="e">
        <f t="shared" si="348"/>
        <v>#N/A</v>
      </c>
      <c r="HH70" s="205" t="e">
        <f t="shared" si="349"/>
        <v>#N/A</v>
      </c>
      <c r="HI70" s="205" t="e">
        <f t="shared" si="350"/>
        <v>#N/A</v>
      </c>
      <c r="HJ70" s="205" t="e">
        <f t="shared" si="351"/>
        <v>#N/A</v>
      </c>
      <c r="HK70" s="205" t="e">
        <f t="shared" si="352"/>
        <v>#N/A</v>
      </c>
      <c r="HL70" s="205" t="e">
        <f t="shared" si="353"/>
        <v>#N/A</v>
      </c>
      <c r="HM70" s="205" t="e">
        <f t="shared" si="354"/>
        <v>#N/A</v>
      </c>
      <c r="HN70" s="205" t="e">
        <f t="shared" si="355"/>
        <v>#N/A</v>
      </c>
      <c r="HO70" s="205" t="e">
        <f t="shared" si="356"/>
        <v>#N/A</v>
      </c>
      <c r="HP70" s="205" t="e">
        <f t="shared" si="357"/>
        <v>#N/A</v>
      </c>
      <c r="HQ70" s="205" t="e">
        <f t="shared" si="358"/>
        <v>#N/A</v>
      </c>
      <c r="HR70" s="205" t="e">
        <f t="shared" si="359"/>
        <v>#N/A</v>
      </c>
      <c r="HS70" s="205" t="e">
        <f t="shared" si="360"/>
        <v>#N/A</v>
      </c>
      <c r="HT70" s="205" t="e">
        <f t="shared" si="361"/>
        <v>#N/A</v>
      </c>
      <c r="HU70" s="205" t="e">
        <f t="shared" si="362"/>
        <v>#N/A</v>
      </c>
      <c r="HV70" s="205" t="e">
        <f t="shared" si="363"/>
        <v>#N/A</v>
      </c>
      <c r="HW70" s="205" t="e">
        <f t="shared" si="364"/>
        <v>#N/A</v>
      </c>
      <c r="HX70" s="205" t="e">
        <f t="shared" si="365"/>
        <v>#N/A</v>
      </c>
      <c r="HY70" s="205" t="e">
        <f t="shared" si="366"/>
        <v>#N/A</v>
      </c>
      <c r="HZ70" s="205" t="e">
        <f t="shared" si="367"/>
        <v>#N/A</v>
      </c>
      <c r="IA70" s="205" t="e">
        <f t="shared" si="368"/>
        <v>#N/A</v>
      </c>
      <c r="IB70" s="205" t="e">
        <f t="shared" si="369"/>
        <v>#N/A</v>
      </c>
    </row>
    <row r="71" spans="1:236" hidden="1" x14ac:dyDescent="0.25">
      <c r="A71" s="22">
        <v>68</v>
      </c>
      <c r="B71" s="109" t="str">
        <f t="shared" si="253"/>
        <v/>
      </c>
      <c r="C71" s="123"/>
      <c r="D71" s="109" t="str">
        <f t="shared" si="254"/>
        <v/>
      </c>
      <c r="E71" s="118" t="str">
        <f t="shared" si="255"/>
        <v/>
      </c>
      <c r="F71" s="23" t="str">
        <f t="shared" si="256"/>
        <v/>
      </c>
      <c r="G71" s="24" t="str">
        <f t="shared" si="25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258"/>
        <v/>
      </c>
      <c r="K71" s="26"/>
      <c r="L71" s="24" t="str">
        <f>IF(OR(F71="",K71=""),"",MATCH(K71,Confidence!$A$3:$A$12,0))</f>
        <v/>
      </c>
      <c r="M71" s="27" t="str">
        <f t="shared" si="259"/>
        <v/>
      </c>
      <c r="N71" s="27" t="str">
        <f t="shared" si="260"/>
        <v/>
      </c>
      <c r="O71" s="24"/>
      <c r="P71" s="110" t="str">
        <f t="shared" si="261"/>
        <v/>
      </c>
      <c r="Q71" s="110" t="str">
        <f t="shared" si="262"/>
        <v/>
      </c>
      <c r="R71" s="39" t="str">
        <f t="shared" si="263"/>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264"/>
        <v/>
      </c>
      <c r="AI71" s="204" t="str">
        <f t="shared" si="265"/>
        <v/>
      </c>
      <c r="AJ71" s="188" t="str">
        <f t="shared" ref="AJ71:CU71" si="372">IF(ISNONTEXT($AH71),AI71+$AH71,"")</f>
        <v/>
      </c>
      <c r="AK71" s="188" t="str">
        <f t="shared" si="372"/>
        <v/>
      </c>
      <c r="AL71" s="188" t="str">
        <f t="shared" si="372"/>
        <v/>
      </c>
      <c r="AM71" s="188" t="str">
        <f t="shared" si="372"/>
        <v/>
      </c>
      <c r="AN71" s="188" t="str">
        <f t="shared" si="372"/>
        <v/>
      </c>
      <c r="AO71" s="188" t="str">
        <f t="shared" si="372"/>
        <v/>
      </c>
      <c r="AP71" s="188" t="str">
        <f t="shared" si="372"/>
        <v/>
      </c>
      <c r="AQ71" s="188" t="str">
        <f t="shared" si="372"/>
        <v/>
      </c>
      <c r="AR71" s="188" t="str">
        <f t="shared" si="372"/>
        <v/>
      </c>
      <c r="AS71" s="188" t="str">
        <f t="shared" si="372"/>
        <v/>
      </c>
      <c r="AT71" s="188" t="str">
        <f t="shared" si="372"/>
        <v/>
      </c>
      <c r="AU71" s="188" t="str">
        <f t="shared" si="372"/>
        <v/>
      </c>
      <c r="AV71" s="188" t="str">
        <f t="shared" si="372"/>
        <v/>
      </c>
      <c r="AW71" s="188" t="str">
        <f t="shared" si="372"/>
        <v/>
      </c>
      <c r="AX71" s="188" t="str">
        <f t="shared" si="372"/>
        <v/>
      </c>
      <c r="AY71" s="188" t="str">
        <f t="shared" si="372"/>
        <v/>
      </c>
      <c r="AZ71" s="188" t="str">
        <f t="shared" si="372"/>
        <v/>
      </c>
      <c r="BA71" s="188" t="str">
        <f t="shared" si="372"/>
        <v/>
      </c>
      <c r="BB71" s="188" t="str">
        <f t="shared" si="372"/>
        <v/>
      </c>
      <c r="BC71" s="188" t="str">
        <f t="shared" si="372"/>
        <v/>
      </c>
      <c r="BD71" s="188" t="str">
        <f t="shared" si="372"/>
        <v/>
      </c>
      <c r="BE71" s="188" t="str">
        <f t="shared" si="372"/>
        <v/>
      </c>
      <c r="BF71" s="188" t="str">
        <f t="shared" si="372"/>
        <v/>
      </c>
      <c r="BG71" s="188" t="str">
        <f t="shared" si="372"/>
        <v/>
      </c>
      <c r="BH71" s="188" t="str">
        <f t="shared" si="372"/>
        <v/>
      </c>
      <c r="BI71" s="188" t="str">
        <f t="shared" si="372"/>
        <v/>
      </c>
      <c r="BJ71" s="188" t="str">
        <f t="shared" si="372"/>
        <v/>
      </c>
      <c r="BK71" s="188" t="str">
        <f t="shared" si="372"/>
        <v/>
      </c>
      <c r="BL71" s="188" t="str">
        <f t="shared" si="372"/>
        <v/>
      </c>
      <c r="BM71" s="188" t="str">
        <f t="shared" si="372"/>
        <v/>
      </c>
      <c r="BN71" s="188" t="str">
        <f t="shared" si="372"/>
        <v/>
      </c>
      <c r="BO71" s="188" t="str">
        <f t="shared" si="372"/>
        <v/>
      </c>
      <c r="BP71" s="188" t="str">
        <f t="shared" si="372"/>
        <v/>
      </c>
      <c r="BQ71" s="188" t="str">
        <f t="shared" si="372"/>
        <v/>
      </c>
      <c r="BR71" s="188" t="str">
        <f t="shared" si="372"/>
        <v/>
      </c>
      <c r="BS71" s="188" t="str">
        <f t="shared" si="372"/>
        <v/>
      </c>
      <c r="BT71" s="188" t="str">
        <f t="shared" si="372"/>
        <v/>
      </c>
      <c r="BU71" s="188" t="str">
        <f t="shared" si="372"/>
        <v/>
      </c>
      <c r="BV71" s="188" t="str">
        <f t="shared" si="372"/>
        <v/>
      </c>
      <c r="BW71" s="188" t="str">
        <f t="shared" si="372"/>
        <v/>
      </c>
      <c r="BX71" s="188" t="str">
        <f t="shared" si="372"/>
        <v/>
      </c>
      <c r="BY71" s="188" t="str">
        <f t="shared" si="372"/>
        <v/>
      </c>
      <c r="BZ71" s="188" t="str">
        <f t="shared" si="372"/>
        <v/>
      </c>
      <c r="CA71" s="188" t="str">
        <f t="shared" si="372"/>
        <v/>
      </c>
      <c r="CB71" s="188" t="str">
        <f t="shared" si="372"/>
        <v/>
      </c>
      <c r="CC71" s="188" t="str">
        <f t="shared" si="372"/>
        <v/>
      </c>
      <c r="CD71" s="188" t="str">
        <f t="shared" si="372"/>
        <v/>
      </c>
      <c r="CE71" s="188" t="str">
        <f t="shared" si="372"/>
        <v/>
      </c>
      <c r="CF71" s="188" t="str">
        <f t="shared" si="372"/>
        <v/>
      </c>
      <c r="CG71" s="188" t="str">
        <f t="shared" si="372"/>
        <v/>
      </c>
      <c r="CH71" s="188" t="str">
        <f t="shared" si="372"/>
        <v/>
      </c>
      <c r="CI71" s="188" t="str">
        <f t="shared" si="372"/>
        <v/>
      </c>
      <c r="CJ71" s="188" t="str">
        <f t="shared" si="372"/>
        <v/>
      </c>
      <c r="CK71" s="188" t="str">
        <f t="shared" si="372"/>
        <v/>
      </c>
      <c r="CL71" s="188" t="str">
        <f t="shared" si="372"/>
        <v/>
      </c>
      <c r="CM71" s="188" t="str">
        <f t="shared" si="372"/>
        <v/>
      </c>
      <c r="CN71" s="188" t="str">
        <f t="shared" si="372"/>
        <v/>
      </c>
      <c r="CO71" s="188" t="str">
        <f t="shared" si="372"/>
        <v/>
      </c>
      <c r="CP71" s="188" t="str">
        <f t="shared" si="372"/>
        <v/>
      </c>
      <c r="CQ71" s="188" t="str">
        <f t="shared" si="372"/>
        <v/>
      </c>
      <c r="CR71" s="188" t="str">
        <f t="shared" si="372"/>
        <v/>
      </c>
      <c r="CS71" s="188" t="str">
        <f t="shared" si="372"/>
        <v/>
      </c>
      <c r="CT71" s="188" t="str">
        <f t="shared" si="372"/>
        <v/>
      </c>
      <c r="CU71" s="188" t="str">
        <f t="shared" si="372"/>
        <v/>
      </c>
      <c r="CV71" s="188" t="str">
        <f t="shared" ref="CV71:ED71" si="373">IF(ISNONTEXT($AH71),CU71+$AH71,"")</f>
        <v/>
      </c>
      <c r="CW71" s="188" t="str">
        <f t="shared" si="373"/>
        <v/>
      </c>
      <c r="CX71" s="188" t="str">
        <f t="shared" si="373"/>
        <v/>
      </c>
      <c r="CY71" s="188" t="str">
        <f t="shared" si="373"/>
        <v/>
      </c>
      <c r="CZ71" s="188" t="str">
        <f t="shared" si="373"/>
        <v/>
      </c>
      <c r="DA71" s="188" t="str">
        <f t="shared" si="373"/>
        <v/>
      </c>
      <c r="DB71" s="188" t="str">
        <f t="shared" si="373"/>
        <v/>
      </c>
      <c r="DC71" s="188" t="str">
        <f t="shared" si="373"/>
        <v/>
      </c>
      <c r="DD71" s="188" t="str">
        <f t="shared" si="373"/>
        <v/>
      </c>
      <c r="DE71" s="188" t="str">
        <f t="shared" si="373"/>
        <v/>
      </c>
      <c r="DF71" s="188" t="str">
        <f t="shared" si="373"/>
        <v/>
      </c>
      <c r="DG71" s="188" t="str">
        <f t="shared" si="373"/>
        <v/>
      </c>
      <c r="DH71" s="188" t="str">
        <f t="shared" si="373"/>
        <v/>
      </c>
      <c r="DI71" s="188" t="str">
        <f t="shared" si="373"/>
        <v/>
      </c>
      <c r="DJ71" s="188" t="str">
        <f t="shared" si="373"/>
        <v/>
      </c>
      <c r="DK71" s="188" t="str">
        <f t="shared" si="373"/>
        <v/>
      </c>
      <c r="DL71" s="188" t="str">
        <f t="shared" si="373"/>
        <v/>
      </c>
      <c r="DM71" s="188" t="str">
        <f t="shared" si="373"/>
        <v/>
      </c>
      <c r="DN71" s="188" t="str">
        <f t="shared" si="373"/>
        <v/>
      </c>
      <c r="DO71" s="188" t="str">
        <f t="shared" si="373"/>
        <v/>
      </c>
      <c r="DP71" s="188" t="str">
        <f t="shared" si="373"/>
        <v/>
      </c>
      <c r="DQ71" s="188" t="str">
        <f t="shared" si="373"/>
        <v/>
      </c>
      <c r="DR71" s="188" t="str">
        <f t="shared" si="373"/>
        <v/>
      </c>
      <c r="DS71" s="188" t="str">
        <f t="shared" si="373"/>
        <v/>
      </c>
      <c r="DT71" s="188" t="str">
        <f t="shared" si="373"/>
        <v/>
      </c>
      <c r="DU71" s="188" t="str">
        <f t="shared" si="373"/>
        <v/>
      </c>
      <c r="DV71" s="188" t="str">
        <f t="shared" si="373"/>
        <v/>
      </c>
      <c r="DW71" s="188" t="str">
        <f t="shared" si="373"/>
        <v/>
      </c>
      <c r="DX71" s="188" t="str">
        <f t="shared" si="373"/>
        <v/>
      </c>
      <c r="DY71" s="188" t="str">
        <f t="shared" si="373"/>
        <v/>
      </c>
      <c r="DZ71" s="188" t="str">
        <f t="shared" si="373"/>
        <v/>
      </c>
      <c r="EA71" s="188" t="str">
        <f t="shared" si="373"/>
        <v/>
      </c>
      <c r="EB71" s="188" t="str">
        <f t="shared" si="373"/>
        <v/>
      </c>
      <c r="EC71" s="188" t="str">
        <f t="shared" si="373"/>
        <v/>
      </c>
      <c r="ED71" s="188" t="str">
        <f t="shared" si="373"/>
        <v/>
      </c>
      <c r="EE71" s="204" t="str">
        <f t="shared" si="268"/>
        <v/>
      </c>
      <c r="EF71" s="205" t="e">
        <f t="shared" si="269"/>
        <v>#N/A</v>
      </c>
      <c r="EG71" s="205" t="e">
        <f t="shared" si="270"/>
        <v>#N/A</v>
      </c>
      <c r="EH71" s="205" t="e">
        <f t="shared" si="271"/>
        <v>#N/A</v>
      </c>
      <c r="EI71" s="205" t="e">
        <f t="shared" si="272"/>
        <v>#N/A</v>
      </c>
      <c r="EJ71" s="205" t="e">
        <f t="shared" si="273"/>
        <v>#N/A</v>
      </c>
      <c r="EK71" s="205" t="e">
        <f t="shared" si="274"/>
        <v>#N/A</v>
      </c>
      <c r="EL71" s="205" t="e">
        <f t="shared" si="275"/>
        <v>#N/A</v>
      </c>
      <c r="EM71" s="205" t="e">
        <f t="shared" si="276"/>
        <v>#N/A</v>
      </c>
      <c r="EN71" s="205" t="e">
        <f t="shared" si="277"/>
        <v>#N/A</v>
      </c>
      <c r="EO71" s="205" t="e">
        <f t="shared" si="278"/>
        <v>#N/A</v>
      </c>
      <c r="EP71" s="205" t="e">
        <f t="shared" si="279"/>
        <v>#N/A</v>
      </c>
      <c r="EQ71" s="205" t="e">
        <f t="shared" si="280"/>
        <v>#N/A</v>
      </c>
      <c r="ER71" s="205" t="e">
        <f t="shared" si="281"/>
        <v>#N/A</v>
      </c>
      <c r="ES71" s="205" t="e">
        <f t="shared" si="282"/>
        <v>#N/A</v>
      </c>
      <c r="ET71" s="205" t="e">
        <f t="shared" si="283"/>
        <v>#N/A</v>
      </c>
      <c r="EU71" s="205" t="e">
        <f t="shared" si="284"/>
        <v>#N/A</v>
      </c>
      <c r="EV71" s="205" t="e">
        <f t="shared" si="285"/>
        <v>#N/A</v>
      </c>
      <c r="EW71" s="205" t="e">
        <f t="shared" si="286"/>
        <v>#N/A</v>
      </c>
      <c r="EX71" s="205" t="e">
        <f t="shared" si="287"/>
        <v>#N/A</v>
      </c>
      <c r="EY71" s="205" t="e">
        <f t="shared" si="288"/>
        <v>#N/A</v>
      </c>
      <c r="EZ71" s="205" t="e">
        <f t="shared" si="289"/>
        <v>#N/A</v>
      </c>
      <c r="FA71" s="205" t="e">
        <f t="shared" si="290"/>
        <v>#N/A</v>
      </c>
      <c r="FB71" s="205" t="e">
        <f t="shared" si="291"/>
        <v>#N/A</v>
      </c>
      <c r="FC71" s="205" t="e">
        <f t="shared" si="292"/>
        <v>#N/A</v>
      </c>
      <c r="FD71" s="205" t="e">
        <f t="shared" si="293"/>
        <v>#N/A</v>
      </c>
      <c r="FE71" s="205" t="e">
        <f t="shared" si="294"/>
        <v>#N/A</v>
      </c>
      <c r="FF71" s="205" t="e">
        <f t="shared" si="295"/>
        <v>#N/A</v>
      </c>
      <c r="FG71" s="205" t="e">
        <f t="shared" si="296"/>
        <v>#N/A</v>
      </c>
      <c r="FH71" s="205" t="e">
        <f t="shared" si="297"/>
        <v>#N/A</v>
      </c>
      <c r="FI71" s="205" t="e">
        <f t="shared" si="298"/>
        <v>#N/A</v>
      </c>
      <c r="FJ71" s="205" t="e">
        <f t="shared" si="299"/>
        <v>#N/A</v>
      </c>
      <c r="FK71" s="205" t="e">
        <f t="shared" si="300"/>
        <v>#N/A</v>
      </c>
      <c r="FL71" s="205" t="e">
        <f t="shared" si="301"/>
        <v>#N/A</v>
      </c>
      <c r="FM71" s="205" t="e">
        <f t="shared" si="302"/>
        <v>#N/A</v>
      </c>
      <c r="FN71" s="205" t="e">
        <f t="shared" si="303"/>
        <v>#N/A</v>
      </c>
      <c r="FO71" s="205" t="e">
        <f t="shared" si="304"/>
        <v>#N/A</v>
      </c>
      <c r="FP71" s="205" t="e">
        <f t="shared" si="305"/>
        <v>#N/A</v>
      </c>
      <c r="FQ71" s="205" t="e">
        <f t="shared" si="306"/>
        <v>#N/A</v>
      </c>
      <c r="FR71" s="205" t="e">
        <f t="shared" si="307"/>
        <v>#N/A</v>
      </c>
      <c r="FS71" s="205" t="e">
        <f t="shared" si="308"/>
        <v>#N/A</v>
      </c>
      <c r="FT71" s="205" t="e">
        <f t="shared" si="309"/>
        <v>#N/A</v>
      </c>
      <c r="FU71" s="205" t="e">
        <f t="shared" si="310"/>
        <v>#N/A</v>
      </c>
      <c r="FV71" s="205" t="e">
        <f t="shared" si="311"/>
        <v>#N/A</v>
      </c>
      <c r="FW71" s="205" t="e">
        <f t="shared" si="312"/>
        <v>#N/A</v>
      </c>
      <c r="FX71" s="205" t="e">
        <f t="shared" si="313"/>
        <v>#N/A</v>
      </c>
      <c r="FY71" s="205" t="e">
        <f t="shared" si="314"/>
        <v>#N/A</v>
      </c>
      <c r="FZ71" s="205" t="e">
        <f t="shared" si="315"/>
        <v>#N/A</v>
      </c>
      <c r="GA71" s="205" t="e">
        <f t="shared" si="316"/>
        <v>#N/A</v>
      </c>
      <c r="GB71" s="205" t="e">
        <f t="shared" si="317"/>
        <v>#N/A</v>
      </c>
      <c r="GC71" s="205" t="e">
        <f t="shared" si="318"/>
        <v>#N/A</v>
      </c>
      <c r="GD71" s="205" t="e">
        <f t="shared" si="319"/>
        <v>#N/A</v>
      </c>
      <c r="GE71" s="205" t="e">
        <f t="shared" si="320"/>
        <v>#N/A</v>
      </c>
      <c r="GF71" s="205" t="e">
        <f t="shared" si="321"/>
        <v>#N/A</v>
      </c>
      <c r="GG71" s="205" t="e">
        <f t="shared" si="322"/>
        <v>#N/A</v>
      </c>
      <c r="GH71" s="205" t="e">
        <f t="shared" si="323"/>
        <v>#N/A</v>
      </c>
      <c r="GI71" s="205" t="e">
        <f t="shared" si="324"/>
        <v>#N/A</v>
      </c>
      <c r="GJ71" s="205" t="e">
        <f t="shared" si="325"/>
        <v>#N/A</v>
      </c>
      <c r="GK71" s="205" t="e">
        <f t="shared" si="326"/>
        <v>#N/A</v>
      </c>
      <c r="GL71" s="205" t="e">
        <f t="shared" si="327"/>
        <v>#N/A</v>
      </c>
      <c r="GM71" s="205" t="e">
        <f t="shared" si="328"/>
        <v>#N/A</v>
      </c>
      <c r="GN71" s="205" t="e">
        <f t="shared" si="329"/>
        <v>#N/A</v>
      </c>
      <c r="GO71" s="205" t="e">
        <f t="shared" si="330"/>
        <v>#N/A</v>
      </c>
      <c r="GP71" s="205" t="e">
        <f t="shared" si="331"/>
        <v>#N/A</v>
      </c>
      <c r="GQ71" s="205" t="e">
        <f t="shared" si="332"/>
        <v>#N/A</v>
      </c>
      <c r="GR71" s="205" t="e">
        <f t="shared" si="333"/>
        <v>#N/A</v>
      </c>
      <c r="GS71" s="205" t="e">
        <f t="shared" si="334"/>
        <v>#N/A</v>
      </c>
      <c r="GT71" s="205" t="e">
        <f t="shared" si="335"/>
        <v>#N/A</v>
      </c>
      <c r="GU71" s="205" t="e">
        <f t="shared" si="336"/>
        <v>#N/A</v>
      </c>
      <c r="GV71" s="205" t="e">
        <f t="shared" si="337"/>
        <v>#N/A</v>
      </c>
      <c r="GW71" s="205" t="e">
        <f t="shared" si="338"/>
        <v>#N/A</v>
      </c>
      <c r="GX71" s="205" t="e">
        <f t="shared" si="339"/>
        <v>#N/A</v>
      </c>
      <c r="GY71" s="205" t="e">
        <f t="shared" si="340"/>
        <v>#N/A</v>
      </c>
      <c r="GZ71" s="205" t="e">
        <f t="shared" si="341"/>
        <v>#N/A</v>
      </c>
      <c r="HA71" s="205" t="e">
        <f t="shared" si="342"/>
        <v>#N/A</v>
      </c>
      <c r="HB71" s="205" t="e">
        <f t="shared" si="343"/>
        <v>#N/A</v>
      </c>
      <c r="HC71" s="205" t="e">
        <f t="shared" si="344"/>
        <v>#N/A</v>
      </c>
      <c r="HD71" s="205" t="e">
        <f t="shared" si="345"/>
        <v>#N/A</v>
      </c>
      <c r="HE71" s="205" t="e">
        <f t="shared" si="346"/>
        <v>#N/A</v>
      </c>
      <c r="HF71" s="205" t="e">
        <f t="shared" si="347"/>
        <v>#N/A</v>
      </c>
      <c r="HG71" s="205" t="e">
        <f t="shared" si="348"/>
        <v>#N/A</v>
      </c>
      <c r="HH71" s="205" t="e">
        <f t="shared" si="349"/>
        <v>#N/A</v>
      </c>
      <c r="HI71" s="205" t="e">
        <f t="shared" si="350"/>
        <v>#N/A</v>
      </c>
      <c r="HJ71" s="205" t="e">
        <f t="shared" si="351"/>
        <v>#N/A</v>
      </c>
      <c r="HK71" s="205" t="e">
        <f t="shared" si="352"/>
        <v>#N/A</v>
      </c>
      <c r="HL71" s="205" t="e">
        <f t="shared" si="353"/>
        <v>#N/A</v>
      </c>
      <c r="HM71" s="205" t="e">
        <f t="shared" si="354"/>
        <v>#N/A</v>
      </c>
      <c r="HN71" s="205" t="e">
        <f t="shared" si="355"/>
        <v>#N/A</v>
      </c>
      <c r="HO71" s="205" t="e">
        <f t="shared" si="356"/>
        <v>#N/A</v>
      </c>
      <c r="HP71" s="205" t="e">
        <f t="shared" si="357"/>
        <v>#N/A</v>
      </c>
      <c r="HQ71" s="205" t="e">
        <f t="shared" si="358"/>
        <v>#N/A</v>
      </c>
      <c r="HR71" s="205" t="e">
        <f t="shared" si="359"/>
        <v>#N/A</v>
      </c>
      <c r="HS71" s="205" t="e">
        <f t="shared" si="360"/>
        <v>#N/A</v>
      </c>
      <c r="HT71" s="205" t="e">
        <f t="shared" si="361"/>
        <v>#N/A</v>
      </c>
      <c r="HU71" s="205" t="e">
        <f t="shared" si="362"/>
        <v>#N/A</v>
      </c>
      <c r="HV71" s="205" t="e">
        <f t="shared" si="363"/>
        <v>#N/A</v>
      </c>
      <c r="HW71" s="205" t="e">
        <f t="shared" si="364"/>
        <v>#N/A</v>
      </c>
      <c r="HX71" s="205" t="e">
        <f t="shared" si="365"/>
        <v>#N/A</v>
      </c>
      <c r="HY71" s="205" t="e">
        <f t="shared" si="366"/>
        <v>#N/A</v>
      </c>
      <c r="HZ71" s="205" t="e">
        <f t="shared" si="367"/>
        <v>#N/A</v>
      </c>
      <c r="IA71" s="205" t="e">
        <f t="shared" si="368"/>
        <v>#N/A</v>
      </c>
      <c r="IB71" s="205" t="e">
        <f t="shared" si="369"/>
        <v>#N/A</v>
      </c>
    </row>
    <row r="72" spans="1:236" hidden="1" x14ac:dyDescent="0.25">
      <c r="A72" s="22">
        <v>69</v>
      </c>
      <c r="B72" s="109" t="str">
        <f t="shared" si="253"/>
        <v/>
      </c>
      <c r="C72" s="123"/>
      <c r="D72" s="109" t="str">
        <f t="shared" si="254"/>
        <v/>
      </c>
      <c r="E72" s="118" t="str">
        <f t="shared" si="255"/>
        <v/>
      </c>
      <c r="F72" s="23" t="str">
        <f t="shared" si="256"/>
        <v/>
      </c>
      <c r="G72" s="24" t="str">
        <f t="shared" si="25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258"/>
        <v/>
      </c>
      <c r="K72" s="26"/>
      <c r="L72" s="24" t="str">
        <f>IF(OR(F72="",K72=""),"",MATCH(K72,Confidence!$A$3:$A$12,0))</f>
        <v/>
      </c>
      <c r="M72" s="27" t="str">
        <f t="shared" si="259"/>
        <v/>
      </c>
      <c r="N72" s="27" t="str">
        <f t="shared" si="260"/>
        <v/>
      </c>
      <c r="O72" s="24"/>
      <c r="P72" s="110" t="str">
        <f t="shared" si="261"/>
        <v/>
      </c>
      <c r="Q72" s="110" t="str">
        <f t="shared" si="262"/>
        <v/>
      </c>
      <c r="R72" s="39" t="str">
        <f t="shared" si="263"/>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264"/>
        <v/>
      </c>
      <c r="AI72" s="204" t="str">
        <f t="shared" si="265"/>
        <v/>
      </c>
      <c r="AJ72" s="188" t="str">
        <f t="shared" ref="AJ72:CU72" si="374">IF(ISNONTEXT($AH72),AI72+$AH72,"")</f>
        <v/>
      </c>
      <c r="AK72" s="188" t="str">
        <f t="shared" si="374"/>
        <v/>
      </c>
      <c r="AL72" s="188" t="str">
        <f t="shared" si="374"/>
        <v/>
      </c>
      <c r="AM72" s="188" t="str">
        <f t="shared" si="374"/>
        <v/>
      </c>
      <c r="AN72" s="188" t="str">
        <f t="shared" si="374"/>
        <v/>
      </c>
      <c r="AO72" s="188" t="str">
        <f t="shared" si="374"/>
        <v/>
      </c>
      <c r="AP72" s="188" t="str">
        <f t="shared" si="374"/>
        <v/>
      </c>
      <c r="AQ72" s="188" t="str">
        <f t="shared" si="374"/>
        <v/>
      </c>
      <c r="AR72" s="188" t="str">
        <f t="shared" si="374"/>
        <v/>
      </c>
      <c r="AS72" s="188" t="str">
        <f t="shared" si="374"/>
        <v/>
      </c>
      <c r="AT72" s="188" t="str">
        <f t="shared" si="374"/>
        <v/>
      </c>
      <c r="AU72" s="188" t="str">
        <f t="shared" si="374"/>
        <v/>
      </c>
      <c r="AV72" s="188" t="str">
        <f t="shared" si="374"/>
        <v/>
      </c>
      <c r="AW72" s="188" t="str">
        <f t="shared" si="374"/>
        <v/>
      </c>
      <c r="AX72" s="188" t="str">
        <f t="shared" si="374"/>
        <v/>
      </c>
      <c r="AY72" s="188" t="str">
        <f t="shared" si="374"/>
        <v/>
      </c>
      <c r="AZ72" s="188" t="str">
        <f t="shared" si="374"/>
        <v/>
      </c>
      <c r="BA72" s="188" t="str">
        <f t="shared" si="374"/>
        <v/>
      </c>
      <c r="BB72" s="188" t="str">
        <f t="shared" si="374"/>
        <v/>
      </c>
      <c r="BC72" s="188" t="str">
        <f t="shared" si="374"/>
        <v/>
      </c>
      <c r="BD72" s="188" t="str">
        <f t="shared" si="374"/>
        <v/>
      </c>
      <c r="BE72" s="188" t="str">
        <f t="shared" si="374"/>
        <v/>
      </c>
      <c r="BF72" s="188" t="str">
        <f t="shared" si="374"/>
        <v/>
      </c>
      <c r="BG72" s="188" t="str">
        <f t="shared" si="374"/>
        <v/>
      </c>
      <c r="BH72" s="188" t="str">
        <f t="shared" si="374"/>
        <v/>
      </c>
      <c r="BI72" s="188" t="str">
        <f t="shared" si="374"/>
        <v/>
      </c>
      <c r="BJ72" s="188" t="str">
        <f t="shared" si="374"/>
        <v/>
      </c>
      <c r="BK72" s="188" t="str">
        <f t="shared" si="374"/>
        <v/>
      </c>
      <c r="BL72" s="188" t="str">
        <f t="shared" si="374"/>
        <v/>
      </c>
      <c r="BM72" s="188" t="str">
        <f t="shared" si="374"/>
        <v/>
      </c>
      <c r="BN72" s="188" t="str">
        <f t="shared" si="374"/>
        <v/>
      </c>
      <c r="BO72" s="188" t="str">
        <f t="shared" si="374"/>
        <v/>
      </c>
      <c r="BP72" s="188" t="str">
        <f t="shared" si="374"/>
        <v/>
      </c>
      <c r="BQ72" s="188" t="str">
        <f t="shared" si="374"/>
        <v/>
      </c>
      <c r="BR72" s="188" t="str">
        <f t="shared" si="374"/>
        <v/>
      </c>
      <c r="BS72" s="188" t="str">
        <f t="shared" si="374"/>
        <v/>
      </c>
      <c r="BT72" s="188" t="str">
        <f t="shared" si="374"/>
        <v/>
      </c>
      <c r="BU72" s="188" t="str">
        <f t="shared" si="374"/>
        <v/>
      </c>
      <c r="BV72" s="188" t="str">
        <f t="shared" si="374"/>
        <v/>
      </c>
      <c r="BW72" s="188" t="str">
        <f t="shared" si="374"/>
        <v/>
      </c>
      <c r="BX72" s="188" t="str">
        <f t="shared" si="374"/>
        <v/>
      </c>
      <c r="BY72" s="188" t="str">
        <f t="shared" si="374"/>
        <v/>
      </c>
      <c r="BZ72" s="188" t="str">
        <f t="shared" si="374"/>
        <v/>
      </c>
      <c r="CA72" s="188" t="str">
        <f t="shared" si="374"/>
        <v/>
      </c>
      <c r="CB72" s="188" t="str">
        <f t="shared" si="374"/>
        <v/>
      </c>
      <c r="CC72" s="188" t="str">
        <f t="shared" si="374"/>
        <v/>
      </c>
      <c r="CD72" s="188" t="str">
        <f t="shared" si="374"/>
        <v/>
      </c>
      <c r="CE72" s="188" t="str">
        <f t="shared" si="374"/>
        <v/>
      </c>
      <c r="CF72" s="188" t="str">
        <f t="shared" si="374"/>
        <v/>
      </c>
      <c r="CG72" s="188" t="str">
        <f t="shared" si="374"/>
        <v/>
      </c>
      <c r="CH72" s="188" t="str">
        <f t="shared" si="374"/>
        <v/>
      </c>
      <c r="CI72" s="188" t="str">
        <f t="shared" si="374"/>
        <v/>
      </c>
      <c r="CJ72" s="188" t="str">
        <f t="shared" si="374"/>
        <v/>
      </c>
      <c r="CK72" s="188" t="str">
        <f t="shared" si="374"/>
        <v/>
      </c>
      <c r="CL72" s="188" t="str">
        <f t="shared" si="374"/>
        <v/>
      </c>
      <c r="CM72" s="188" t="str">
        <f t="shared" si="374"/>
        <v/>
      </c>
      <c r="CN72" s="188" t="str">
        <f t="shared" si="374"/>
        <v/>
      </c>
      <c r="CO72" s="188" t="str">
        <f t="shared" si="374"/>
        <v/>
      </c>
      <c r="CP72" s="188" t="str">
        <f t="shared" si="374"/>
        <v/>
      </c>
      <c r="CQ72" s="188" t="str">
        <f t="shared" si="374"/>
        <v/>
      </c>
      <c r="CR72" s="188" t="str">
        <f t="shared" si="374"/>
        <v/>
      </c>
      <c r="CS72" s="188" t="str">
        <f t="shared" si="374"/>
        <v/>
      </c>
      <c r="CT72" s="188" t="str">
        <f t="shared" si="374"/>
        <v/>
      </c>
      <c r="CU72" s="188" t="str">
        <f t="shared" si="374"/>
        <v/>
      </c>
      <c r="CV72" s="188" t="str">
        <f t="shared" ref="CV72:ED72" si="375">IF(ISNONTEXT($AH72),CU72+$AH72,"")</f>
        <v/>
      </c>
      <c r="CW72" s="188" t="str">
        <f t="shared" si="375"/>
        <v/>
      </c>
      <c r="CX72" s="188" t="str">
        <f t="shared" si="375"/>
        <v/>
      </c>
      <c r="CY72" s="188" t="str">
        <f t="shared" si="375"/>
        <v/>
      </c>
      <c r="CZ72" s="188" t="str">
        <f t="shared" si="375"/>
        <v/>
      </c>
      <c r="DA72" s="188" t="str">
        <f t="shared" si="375"/>
        <v/>
      </c>
      <c r="DB72" s="188" t="str">
        <f t="shared" si="375"/>
        <v/>
      </c>
      <c r="DC72" s="188" t="str">
        <f t="shared" si="375"/>
        <v/>
      </c>
      <c r="DD72" s="188" t="str">
        <f t="shared" si="375"/>
        <v/>
      </c>
      <c r="DE72" s="188" t="str">
        <f t="shared" si="375"/>
        <v/>
      </c>
      <c r="DF72" s="188" t="str">
        <f t="shared" si="375"/>
        <v/>
      </c>
      <c r="DG72" s="188" t="str">
        <f t="shared" si="375"/>
        <v/>
      </c>
      <c r="DH72" s="188" t="str">
        <f t="shared" si="375"/>
        <v/>
      </c>
      <c r="DI72" s="188" t="str">
        <f t="shared" si="375"/>
        <v/>
      </c>
      <c r="DJ72" s="188" t="str">
        <f t="shared" si="375"/>
        <v/>
      </c>
      <c r="DK72" s="188" t="str">
        <f t="shared" si="375"/>
        <v/>
      </c>
      <c r="DL72" s="188" t="str">
        <f t="shared" si="375"/>
        <v/>
      </c>
      <c r="DM72" s="188" t="str">
        <f t="shared" si="375"/>
        <v/>
      </c>
      <c r="DN72" s="188" t="str">
        <f t="shared" si="375"/>
        <v/>
      </c>
      <c r="DO72" s="188" t="str">
        <f t="shared" si="375"/>
        <v/>
      </c>
      <c r="DP72" s="188" t="str">
        <f t="shared" si="375"/>
        <v/>
      </c>
      <c r="DQ72" s="188" t="str">
        <f t="shared" si="375"/>
        <v/>
      </c>
      <c r="DR72" s="188" t="str">
        <f t="shared" si="375"/>
        <v/>
      </c>
      <c r="DS72" s="188" t="str">
        <f t="shared" si="375"/>
        <v/>
      </c>
      <c r="DT72" s="188" t="str">
        <f t="shared" si="375"/>
        <v/>
      </c>
      <c r="DU72" s="188" t="str">
        <f t="shared" si="375"/>
        <v/>
      </c>
      <c r="DV72" s="188" t="str">
        <f t="shared" si="375"/>
        <v/>
      </c>
      <c r="DW72" s="188" t="str">
        <f t="shared" si="375"/>
        <v/>
      </c>
      <c r="DX72" s="188" t="str">
        <f t="shared" si="375"/>
        <v/>
      </c>
      <c r="DY72" s="188" t="str">
        <f t="shared" si="375"/>
        <v/>
      </c>
      <c r="DZ72" s="188" t="str">
        <f t="shared" si="375"/>
        <v/>
      </c>
      <c r="EA72" s="188" t="str">
        <f t="shared" si="375"/>
        <v/>
      </c>
      <c r="EB72" s="188" t="str">
        <f t="shared" si="375"/>
        <v/>
      </c>
      <c r="EC72" s="188" t="str">
        <f t="shared" si="375"/>
        <v/>
      </c>
      <c r="ED72" s="188" t="str">
        <f t="shared" si="375"/>
        <v/>
      </c>
      <c r="EE72" s="204" t="str">
        <f t="shared" si="268"/>
        <v/>
      </c>
      <c r="EF72" s="205" t="e">
        <f t="shared" si="269"/>
        <v>#N/A</v>
      </c>
      <c r="EG72" s="205" t="e">
        <f t="shared" si="270"/>
        <v>#N/A</v>
      </c>
      <c r="EH72" s="205" t="e">
        <f t="shared" si="271"/>
        <v>#N/A</v>
      </c>
      <c r="EI72" s="205" t="e">
        <f t="shared" si="272"/>
        <v>#N/A</v>
      </c>
      <c r="EJ72" s="205" t="e">
        <f t="shared" si="273"/>
        <v>#N/A</v>
      </c>
      <c r="EK72" s="205" t="e">
        <f t="shared" si="274"/>
        <v>#N/A</v>
      </c>
      <c r="EL72" s="205" t="e">
        <f t="shared" si="275"/>
        <v>#N/A</v>
      </c>
      <c r="EM72" s="205" t="e">
        <f t="shared" si="276"/>
        <v>#N/A</v>
      </c>
      <c r="EN72" s="205" t="e">
        <f t="shared" si="277"/>
        <v>#N/A</v>
      </c>
      <c r="EO72" s="205" t="e">
        <f t="shared" si="278"/>
        <v>#N/A</v>
      </c>
      <c r="EP72" s="205" t="e">
        <f t="shared" si="279"/>
        <v>#N/A</v>
      </c>
      <c r="EQ72" s="205" t="e">
        <f t="shared" si="280"/>
        <v>#N/A</v>
      </c>
      <c r="ER72" s="205" t="e">
        <f t="shared" si="281"/>
        <v>#N/A</v>
      </c>
      <c r="ES72" s="205" t="e">
        <f t="shared" si="282"/>
        <v>#N/A</v>
      </c>
      <c r="ET72" s="205" t="e">
        <f t="shared" si="283"/>
        <v>#N/A</v>
      </c>
      <c r="EU72" s="205" t="e">
        <f t="shared" si="284"/>
        <v>#N/A</v>
      </c>
      <c r="EV72" s="205" t="e">
        <f t="shared" si="285"/>
        <v>#N/A</v>
      </c>
      <c r="EW72" s="205" t="e">
        <f t="shared" si="286"/>
        <v>#N/A</v>
      </c>
      <c r="EX72" s="205" t="e">
        <f t="shared" si="287"/>
        <v>#N/A</v>
      </c>
      <c r="EY72" s="205" t="e">
        <f t="shared" si="288"/>
        <v>#N/A</v>
      </c>
      <c r="EZ72" s="205" t="e">
        <f t="shared" si="289"/>
        <v>#N/A</v>
      </c>
      <c r="FA72" s="205" t="e">
        <f t="shared" si="290"/>
        <v>#N/A</v>
      </c>
      <c r="FB72" s="205" t="e">
        <f t="shared" si="291"/>
        <v>#N/A</v>
      </c>
      <c r="FC72" s="205" t="e">
        <f t="shared" si="292"/>
        <v>#N/A</v>
      </c>
      <c r="FD72" s="205" t="e">
        <f t="shared" si="293"/>
        <v>#N/A</v>
      </c>
      <c r="FE72" s="205" t="e">
        <f t="shared" si="294"/>
        <v>#N/A</v>
      </c>
      <c r="FF72" s="205" t="e">
        <f t="shared" si="295"/>
        <v>#N/A</v>
      </c>
      <c r="FG72" s="205" t="e">
        <f t="shared" si="296"/>
        <v>#N/A</v>
      </c>
      <c r="FH72" s="205" t="e">
        <f t="shared" si="297"/>
        <v>#N/A</v>
      </c>
      <c r="FI72" s="205" t="e">
        <f t="shared" si="298"/>
        <v>#N/A</v>
      </c>
      <c r="FJ72" s="205" t="e">
        <f t="shared" si="299"/>
        <v>#N/A</v>
      </c>
      <c r="FK72" s="205" t="e">
        <f t="shared" si="300"/>
        <v>#N/A</v>
      </c>
      <c r="FL72" s="205" t="e">
        <f t="shared" si="301"/>
        <v>#N/A</v>
      </c>
      <c r="FM72" s="205" t="e">
        <f t="shared" si="302"/>
        <v>#N/A</v>
      </c>
      <c r="FN72" s="205" t="e">
        <f t="shared" si="303"/>
        <v>#N/A</v>
      </c>
      <c r="FO72" s="205" t="e">
        <f t="shared" si="304"/>
        <v>#N/A</v>
      </c>
      <c r="FP72" s="205" t="e">
        <f t="shared" si="305"/>
        <v>#N/A</v>
      </c>
      <c r="FQ72" s="205" t="e">
        <f t="shared" si="306"/>
        <v>#N/A</v>
      </c>
      <c r="FR72" s="205" t="e">
        <f t="shared" si="307"/>
        <v>#N/A</v>
      </c>
      <c r="FS72" s="205" t="e">
        <f t="shared" si="308"/>
        <v>#N/A</v>
      </c>
      <c r="FT72" s="205" t="e">
        <f t="shared" si="309"/>
        <v>#N/A</v>
      </c>
      <c r="FU72" s="205" t="e">
        <f t="shared" si="310"/>
        <v>#N/A</v>
      </c>
      <c r="FV72" s="205" t="e">
        <f t="shared" si="311"/>
        <v>#N/A</v>
      </c>
      <c r="FW72" s="205" t="e">
        <f t="shared" si="312"/>
        <v>#N/A</v>
      </c>
      <c r="FX72" s="205" t="e">
        <f t="shared" si="313"/>
        <v>#N/A</v>
      </c>
      <c r="FY72" s="205" t="e">
        <f t="shared" si="314"/>
        <v>#N/A</v>
      </c>
      <c r="FZ72" s="205" t="e">
        <f t="shared" si="315"/>
        <v>#N/A</v>
      </c>
      <c r="GA72" s="205" t="e">
        <f t="shared" si="316"/>
        <v>#N/A</v>
      </c>
      <c r="GB72" s="205" t="e">
        <f t="shared" si="317"/>
        <v>#N/A</v>
      </c>
      <c r="GC72" s="205" t="e">
        <f t="shared" si="318"/>
        <v>#N/A</v>
      </c>
      <c r="GD72" s="205" t="e">
        <f t="shared" si="319"/>
        <v>#N/A</v>
      </c>
      <c r="GE72" s="205" t="e">
        <f t="shared" si="320"/>
        <v>#N/A</v>
      </c>
      <c r="GF72" s="205" t="e">
        <f t="shared" si="321"/>
        <v>#N/A</v>
      </c>
      <c r="GG72" s="205" t="e">
        <f t="shared" si="322"/>
        <v>#N/A</v>
      </c>
      <c r="GH72" s="205" t="e">
        <f t="shared" si="323"/>
        <v>#N/A</v>
      </c>
      <c r="GI72" s="205" t="e">
        <f t="shared" si="324"/>
        <v>#N/A</v>
      </c>
      <c r="GJ72" s="205" t="e">
        <f t="shared" si="325"/>
        <v>#N/A</v>
      </c>
      <c r="GK72" s="205" t="e">
        <f t="shared" si="326"/>
        <v>#N/A</v>
      </c>
      <c r="GL72" s="205" t="e">
        <f t="shared" si="327"/>
        <v>#N/A</v>
      </c>
      <c r="GM72" s="205" t="e">
        <f t="shared" si="328"/>
        <v>#N/A</v>
      </c>
      <c r="GN72" s="205" t="e">
        <f t="shared" si="329"/>
        <v>#N/A</v>
      </c>
      <c r="GO72" s="205" t="e">
        <f t="shared" si="330"/>
        <v>#N/A</v>
      </c>
      <c r="GP72" s="205" t="e">
        <f t="shared" si="331"/>
        <v>#N/A</v>
      </c>
      <c r="GQ72" s="205" t="e">
        <f t="shared" si="332"/>
        <v>#N/A</v>
      </c>
      <c r="GR72" s="205" t="e">
        <f t="shared" si="333"/>
        <v>#N/A</v>
      </c>
      <c r="GS72" s="205" t="e">
        <f t="shared" si="334"/>
        <v>#N/A</v>
      </c>
      <c r="GT72" s="205" t="e">
        <f t="shared" si="335"/>
        <v>#N/A</v>
      </c>
      <c r="GU72" s="205" t="e">
        <f t="shared" si="336"/>
        <v>#N/A</v>
      </c>
      <c r="GV72" s="205" t="e">
        <f t="shared" si="337"/>
        <v>#N/A</v>
      </c>
      <c r="GW72" s="205" t="e">
        <f t="shared" si="338"/>
        <v>#N/A</v>
      </c>
      <c r="GX72" s="205" t="e">
        <f t="shared" si="339"/>
        <v>#N/A</v>
      </c>
      <c r="GY72" s="205" t="e">
        <f t="shared" si="340"/>
        <v>#N/A</v>
      </c>
      <c r="GZ72" s="205" t="e">
        <f t="shared" si="341"/>
        <v>#N/A</v>
      </c>
      <c r="HA72" s="205" t="e">
        <f t="shared" si="342"/>
        <v>#N/A</v>
      </c>
      <c r="HB72" s="205" t="e">
        <f t="shared" si="343"/>
        <v>#N/A</v>
      </c>
      <c r="HC72" s="205" t="e">
        <f t="shared" si="344"/>
        <v>#N/A</v>
      </c>
      <c r="HD72" s="205" t="e">
        <f t="shared" si="345"/>
        <v>#N/A</v>
      </c>
      <c r="HE72" s="205" t="e">
        <f t="shared" si="346"/>
        <v>#N/A</v>
      </c>
      <c r="HF72" s="205" t="e">
        <f t="shared" si="347"/>
        <v>#N/A</v>
      </c>
      <c r="HG72" s="205" t="e">
        <f t="shared" si="348"/>
        <v>#N/A</v>
      </c>
      <c r="HH72" s="205" t="e">
        <f t="shared" si="349"/>
        <v>#N/A</v>
      </c>
      <c r="HI72" s="205" t="e">
        <f t="shared" si="350"/>
        <v>#N/A</v>
      </c>
      <c r="HJ72" s="205" t="e">
        <f t="shared" si="351"/>
        <v>#N/A</v>
      </c>
      <c r="HK72" s="205" t="e">
        <f t="shared" si="352"/>
        <v>#N/A</v>
      </c>
      <c r="HL72" s="205" t="e">
        <f t="shared" si="353"/>
        <v>#N/A</v>
      </c>
      <c r="HM72" s="205" t="e">
        <f t="shared" si="354"/>
        <v>#N/A</v>
      </c>
      <c r="HN72" s="205" t="e">
        <f t="shared" si="355"/>
        <v>#N/A</v>
      </c>
      <c r="HO72" s="205" t="e">
        <f t="shared" si="356"/>
        <v>#N/A</v>
      </c>
      <c r="HP72" s="205" t="e">
        <f t="shared" si="357"/>
        <v>#N/A</v>
      </c>
      <c r="HQ72" s="205" t="e">
        <f t="shared" si="358"/>
        <v>#N/A</v>
      </c>
      <c r="HR72" s="205" t="e">
        <f t="shared" si="359"/>
        <v>#N/A</v>
      </c>
      <c r="HS72" s="205" t="e">
        <f t="shared" si="360"/>
        <v>#N/A</v>
      </c>
      <c r="HT72" s="205" t="e">
        <f t="shared" si="361"/>
        <v>#N/A</v>
      </c>
      <c r="HU72" s="205" t="e">
        <f t="shared" si="362"/>
        <v>#N/A</v>
      </c>
      <c r="HV72" s="205" t="e">
        <f t="shared" si="363"/>
        <v>#N/A</v>
      </c>
      <c r="HW72" s="205" t="e">
        <f t="shared" si="364"/>
        <v>#N/A</v>
      </c>
      <c r="HX72" s="205" t="e">
        <f t="shared" si="365"/>
        <v>#N/A</v>
      </c>
      <c r="HY72" s="205" t="e">
        <f t="shared" si="366"/>
        <v>#N/A</v>
      </c>
      <c r="HZ72" s="205" t="e">
        <f t="shared" si="367"/>
        <v>#N/A</v>
      </c>
      <c r="IA72" s="205" t="e">
        <f t="shared" si="368"/>
        <v>#N/A</v>
      </c>
      <c r="IB72" s="205" t="e">
        <f t="shared" si="369"/>
        <v>#N/A</v>
      </c>
    </row>
    <row r="73" spans="1:236" hidden="1" x14ac:dyDescent="0.25">
      <c r="A73" s="22">
        <v>70</v>
      </c>
      <c r="B73" s="109" t="str">
        <f t="shared" si="253"/>
        <v/>
      </c>
      <c r="C73" s="123"/>
      <c r="D73" s="109" t="str">
        <f t="shared" si="254"/>
        <v/>
      </c>
      <c r="E73" s="118" t="str">
        <f t="shared" si="255"/>
        <v/>
      </c>
      <c r="F73" s="23" t="str">
        <f t="shared" si="256"/>
        <v/>
      </c>
      <c r="G73" s="24" t="str">
        <f t="shared" si="25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258"/>
        <v/>
      </c>
      <c r="K73" s="26"/>
      <c r="L73" s="24" t="str">
        <f>IF(OR(F73="",K73=""),"",MATCH(K73,Confidence!$A$3:$A$12,0))</f>
        <v/>
      </c>
      <c r="M73" s="27" t="str">
        <f t="shared" si="259"/>
        <v/>
      </c>
      <c r="N73" s="27" t="str">
        <f t="shared" si="260"/>
        <v/>
      </c>
      <c r="O73" s="24"/>
      <c r="P73" s="110" t="str">
        <f t="shared" si="261"/>
        <v/>
      </c>
      <c r="Q73" s="110" t="str">
        <f t="shared" si="262"/>
        <v/>
      </c>
      <c r="R73" s="39" t="str">
        <f t="shared" si="263"/>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264"/>
        <v/>
      </c>
      <c r="AI73" s="204" t="str">
        <f t="shared" si="265"/>
        <v/>
      </c>
      <c r="AJ73" s="188" t="str">
        <f t="shared" ref="AJ73:CU73" si="376">IF(ISNONTEXT($AH73),AI73+$AH73,"")</f>
        <v/>
      </c>
      <c r="AK73" s="188" t="str">
        <f t="shared" si="376"/>
        <v/>
      </c>
      <c r="AL73" s="188" t="str">
        <f t="shared" si="376"/>
        <v/>
      </c>
      <c r="AM73" s="188" t="str">
        <f t="shared" si="376"/>
        <v/>
      </c>
      <c r="AN73" s="188" t="str">
        <f t="shared" si="376"/>
        <v/>
      </c>
      <c r="AO73" s="188" t="str">
        <f t="shared" si="376"/>
        <v/>
      </c>
      <c r="AP73" s="188" t="str">
        <f t="shared" si="376"/>
        <v/>
      </c>
      <c r="AQ73" s="188" t="str">
        <f t="shared" si="376"/>
        <v/>
      </c>
      <c r="AR73" s="188" t="str">
        <f t="shared" si="376"/>
        <v/>
      </c>
      <c r="AS73" s="188" t="str">
        <f t="shared" si="376"/>
        <v/>
      </c>
      <c r="AT73" s="188" t="str">
        <f t="shared" si="376"/>
        <v/>
      </c>
      <c r="AU73" s="188" t="str">
        <f t="shared" si="376"/>
        <v/>
      </c>
      <c r="AV73" s="188" t="str">
        <f t="shared" si="376"/>
        <v/>
      </c>
      <c r="AW73" s="188" t="str">
        <f t="shared" si="376"/>
        <v/>
      </c>
      <c r="AX73" s="188" t="str">
        <f t="shared" si="376"/>
        <v/>
      </c>
      <c r="AY73" s="188" t="str">
        <f t="shared" si="376"/>
        <v/>
      </c>
      <c r="AZ73" s="188" t="str">
        <f t="shared" si="376"/>
        <v/>
      </c>
      <c r="BA73" s="188" t="str">
        <f t="shared" si="376"/>
        <v/>
      </c>
      <c r="BB73" s="188" t="str">
        <f t="shared" si="376"/>
        <v/>
      </c>
      <c r="BC73" s="188" t="str">
        <f t="shared" si="376"/>
        <v/>
      </c>
      <c r="BD73" s="188" t="str">
        <f t="shared" si="376"/>
        <v/>
      </c>
      <c r="BE73" s="188" t="str">
        <f t="shared" si="376"/>
        <v/>
      </c>
      <c r="BF73" s="188" t="str">
        <f t="shared" si="376"/>
        <v/>
      </c>
      <c r="BG73" s="188" t="str">
        <f t="shared" si="376"/>
        <v/>
      </c>
      <c r="BH73" s="188" t="str">
        <f t="shared" si="376"/>
        <v/>
      </c>
      <c r="BI73" s="188" t="str">
        <f t="shared" si="376"/>
        <v/>
      </c>
      <c r="BJ73" s="188" t="str">
        <f t="shared" si="376"/>
        <v/>
      </c>
      <c r="BK73" s="188" t="str">
        <f t="shared" si="376"/>
        <v/>
      </c>
      <c r="BL73" s="188" t="str">
        <f t="shared" si="376"/>
        <v/>
      </c>
      <c r="BM73" s="188" t="str">
        <f t="shared" si="376"/>
        <v/>
      </c>
      <c r="BN73" s="188" t="str">
        <f t="shared" si="376"/>
        <v/>
      </c>
      <c r="BO73" s="188" t="str">
        <f t="shared" si="376"/>
        <v/>
      </c>
      <c r="BP73" s="188" t="str">
        <f t="shared" si="376"/>
        <v/>
      </c>
      <c r="BQ73" s="188" t="str">
        <f t="shared" si="376"/>
        <v/>
      </c>
      <c r="BR73" s="188" t="str">
        <f t="shared" si="376"/>
        <v/>
      </c>
      <c r="BS73" s="188" t="str">
        <f t="shared" si="376"/>
        <v/>
      </c>
      <c r="BT73" s="188" t="str">
        <f t="shared" si="376"/>
        <v/>
      </c>
      <c r="BU73" s="188" t="str">
        <f t="shared" si="376"/>
        <v/>
      </c>
      <c r="BV73" s="188" t="str">
        <f t="shared" si="376"/>
        <v/>
      </c>
      <c r="BW73" s="188" t="str">
        <f t="shared" si="376"/>
        <v/>
      </c>
      <c r="BX73" s="188" t="str">
        <f t="shared" si="376"/>
        <v/>
      </c>
      <c r="BY73" s="188" t="str">
        <f t="shared" si="376"/>
        <v/>
      </c>
      <c r="BZ73" s="188" t="str">
        <f t="shared" si="376"/>
        <v/>
      </c>
      <c r="CA73" s="188" t="str">
        <f t="shared" si="376"/>
        <v/>
      </c>
      <c r="CB73" s="188" t="str">
        <f t="shared" si="376"/>
        <v/>
      </c>
      <c r="CC73" s="188" t="str">
        <f t="shared" si="376"/>
        <v/>
      </c>
      <c r="CD73" s="188" t="str">
        <f t="shared" si="376"/>
        <v/>
      </c>
      <c r="CE73" s="188" t="str">
        <f t="shared" si="376"/>
        <v/>
      </c>
      <c r="CF73" s="188" t="str">
        <f t="shared" si="376"/>
        <v/>
      </c>
      <c r="CG73" s="188" t="str">
        <f t="shared" si="376"/>
        <v/>
      </c>
      <c r="CH73" s="188" t="str">
        <f t="shared" si="376"/>
        <v/>
      </c>
      <c r="CI73" s="188" t="str">
        <f t="shared" si="376"/>
        <v/>
      </c>
      <c r="CJ73" s="188" t="str">
        <f t="shared" si="376"/>
        <v/>
      </c>
      <c r="CK73" s="188" t="str">
        <f t="shared" si="376"/>
        <v/>
      </c>
      <c r="CL73" s="188" t="str">
        <f t="shared" si="376"/>
        <v/>
      </c>
      <c r="CM73" s="188" t="str">
        <f t="shared" si="376"/>
        <v/>
      </c>
      <c r="CN73" s="188" t="str">
        <f t="shared" si="376"/>
        <v/>
      </c>
      <c r="CO73" s="188" t="str">
        <f t="shared" si="376"/>
        <v/>
      </c>
      <c r="CP73" s="188" t="str">
        <f t="shared" si="376"/>
        <v/>
      </c>
      <c r="CQ73" s="188" t="str">
        <f t="shared" si="376"/>
        <v/>
      </c>
      <c r="CR73" s="188" t="str">
        <f t="shared" si="376"/>
        <v/>
      </c>
      <c r="CS73" s="188" t="str">
        <f t="shared" si="376"/>
        <v/>
      </c>
      <c r="CT73" s="188" t="str">
        <f t="shared" si="376"/>
        <v/>
      </c>
      <c r="CU73" s="188" t="str">
        <f t="shared" si="376"/>
        <v/>
      </c>
      <c r="CV73" s="188" t="str">
        <f t="shared" ref="CV73:ED73" si="377">IF(ISNONTEXT($AH73),CU73+$AH73,"")</f>
        <v/>
      </c>
      <c r="CW73" s="188" t="str">
        <f t="shared" si="377"/>
        <v/>
      </c>
      <c r="CX73" s="188" t="str">
        <f t="shared" si="377"/>
        <v/>
      </c>
      <c r="CY73" s="188" t="str">
        <f t="shared" si="377"/>
        <v/>
      </c>
      <c r="CZ73" s="188" t="str">
        <f t="shared" si="377"/>
        <v/>
      </c>
      <c r="DA73" s="188" t="str">
        <f t="shared" si="377"/>
        <v/>
      </c>
      <c r="DB73" s="188" t="str">
        <f t="shared" si="377"/>
        <v/>
      </c>
      <c r="DC73" s="188" t="str">
        <f t="shared" si="377"/>
        <v/>
      </c>
      <c r="DD73" s="188" t="str">
        <f t="shared" si="377"/>
        <v/>
      </c>
      <c r="DE73" s="188" t="str">
        <f t="shared" si="377"/>
        <v/>
      </c>
      <c r="DF73" s="188" t="str">
        <f t="shared" si="377"/>
        <v/>
      </c>
      <c r="DG73" s="188" t="str">
        <f t="shared" si="377"/>
        <v/>
      </c>
      <c r="DH73" s="188" t="str">
        <f t="shared" si="377"/>
        <v/>
      </c>
      <c r="DI73" s="188" t="str">
        <f t="shared" si="377"/>
        <v/>
      </c>
      <c r="DJ73" s="188" t="str">
        <f t="shared" si="377"/>
        <v/>
      </c>
      <c r="DK73" s="188" t="str">
        <f t="shared" si="377"/>
        <v/>
      </c>
      <c r="DL73" s="188" t="str">
        <f t="shared" si="377"/>
        <v/>
      </c>
      <c r="DM73" s="188" t="str">
        <f t="shared" si="377"/>
        <v/>
      </c>
      <c r="DN73" s="188" t="str">
        <f t="shared" si="377"/>
        <v/>
      </c>
      <c r="DO73" s="188" t="str">
        <f t="shared" si="377"/>
        <v/>
      </c>
      <c r="DP73" s="188" t="str">
        <f t="shared" si="377"/>
        <v/>
      </c>
      <c r="DQ73" s="188" t="str">
        <f t="shared" si="377"/>
        <v/>
      </c>
      <c r="DR73" s="188" t="str">
        <f t="shared" si="377"/>
        <v/>
      </c>
      <c r="DS73" s="188" t="str">
        <f t="shared" si="377"/>
        <v/>
      </c>
      <c r="DT73" s="188" t="str">
        <f t="shared" si="377"/>
        <v/>
      </c>
      <c r="DU73" s="188" t="str">
        <f t="shared" si="377"/>
        <v/>
      </c>
      <c r="DV73" s="188" t="str">
        <f t="shared" si="377"/>
        <v/>
      </c>
      <c r="DW73" s="188" t="str">
        <f t="shared" si="377"/>
        <v/>
      </c>
      <c r="DX73" s="188" t="str">
        <f t="shared" si="377"/>
        <v/>
      </c>
      <c r="DY73" s="188" t="str">
        <f t="shared" si="377"/>
        <v/>
      </c>
      <c r="DZ73" s="188" t="str">
        <f t="shared" si="377"/>
        <v/>
      </c>
      <c r="EA73" s="188" t="str">
        <f t="shared" si="377"/>
        <v/>
      </c>
      <c r="EB73" s="188" t="str">
        <f t="shared" si="377"/>
        <v/>
      </c>
      <c r="EC73" s="188" t="str">
        <f t="shared" si="377"/>
        <v/>
      </c>
      <c r="ED73" s="188" t="str">
        <f t="shared" si="377"/>
        <v/>
      </c>
      <c r="EE73" s="204" t="str">
        <f t="shared" si="268"/>
        <v/>
      </c>
      <c r="EF73" s="205" t="e">
        <f t="shared" si="269"/>
        <v>#N/A</v>
      </c>
      <c r="EG73" s="205" t="e">
        <f t="shared" si="270"/>
        <v>#N/A</v>
      </c>
      <c r="EH73" s="205" t="e">
        <f t="shared" si="271"/>
        <v>#N/A</v>
      </c>
      <c r="EI73" s="205" t="e">
        <f t="shared" si="272"/>
        <v>#N/A</v>
      </c>
      <c r="EJ73" s="205" t="e">
        <f t="shared" si="273"/>
        <v>#N/A</v>
      </c>
      <c r="EK73" s="205" t="e">
        <f t="shared" si="274"/>
        <v>#N/A</v>
      </c>
      <c r="EL73" s="205" t="e">
        <f t="shared" si="275"/>
        <v>#N/A</v>
      </c>
      <c r="EM73" s="205" t="e">
        <f t="shared" si="276"/>
        <v>#N/A</v>
      </c>
      <c r="EN73" s="205" t="e">
        <f t="shared" si="277"/>
        <v>#N/A</v>
      </c>
      <c r="EO73" s="205" t="e">
        <f t="shared" si="278"/>
        <v>#N/A</v>
      </c>
      <c r="EP73" s="205" t="e">
        <f t="shared" si="279"/>
        <v>#N/A</v>
      </c>
      <c r="EQ73" s="205" t="e">
        <f t="shared" si="280"/>
        <v>#N/A</v>
      </c>
      <c r="ER73" s="205" t="e">
        <f t="shared" si="281"/>
        <v>#N/A</v>
      </c>
      <c r="ES73" s="205" t="e">
        <f t="shared" si="282"/>
        <v>#N/A</v>
      </c>
      <c r="ET73" s="205" t="e">
        <f t="shared" si="283"/>
        <v>#N/A</v>
      </c>
      <c r="EU73" s="205" t="e">
        <f t="shared" si="284"/>
        <v>#N/A</v>
      </c>
      <c r="EV73" s="205" t="e">
        <f t="shared" si="285"/>
        <v>#N/A</v>
      </c>
      <c r="EW73" s="205" t="e">
        <f t="shared" si="286"/>
        <v>#N/A</v>
      </c>
      <c r="EX73" s="205" t="e">
        <f t="shared" si="287"/>
        <v>#N/A</v>
      </c>
      <c r="EY73" s="205" t="e">
        <f t="shared" si="288"/>
        <v>#N/A</v>
      </c>
      <c r="EZ73" s="205" t="e">
        <f t="shared" si="289"/>
        <v>#N/A</v>
      </c>
      <c r="FA73" s="205" t="e">
        <f t="shared" si="290"/>
        <v>#N/A</v>
      </c>
      <c r="FB73" s="205" t="e">
        <f t="shared" si="291"/>
        <v>#N/A</v>
      </c>
      <c r="FC73" s="205" t="e">
        <f t="shared" si="292"/>
        <v>#N/A</v>
      </c>
      <c r="FD73" s="205" t="e">
        <f t="shared" si="293"/>
        <v>#N/A</v>
      </c>
      <c r="FE73" s="205" t="e">
        <f t="shared" si="294"/>
        <v>#N/A</v>
      </c>
      <c r="FF73" s="205" t="e">
        <f t="shared" si="295"/>
        <v>#N/A</v>
      </c>
      <c r="FG73" s="205" t="e">
        <f t="shared" si="296"/>
        <v>#N/A</v>
      </c>
      <c r="FH73" s="205" t="e">
        <f t="shared" si="297"/>
        <v>#N/A</v>
      </c>
      <c r="FI73" s="205" t="e">
        <f t="shared" si="298"/>
        <v>#N/A</v>
      </c>
      <c r="FJ73" s="205" t="e">
        <f t="shared" si="299"/>
        <v>#N/A</v>
      </c>
      <c r="FK73" s="205" t="e">
        <f t="shared" si="300"/>
        <v>#N/A</v>
      </c>
      <c r="FL73" s="205" t="e">
        <f t="shared" si="301"/>
        <v>#N/A</v>
      </c>
      <c r="FM73" s="205" t="e">
        <f t="shared" si="302"/>
        <v>#N/A</v>
      </c>
      <c r="FN73" s="205" t="e">
        <f t="shared" si="303"/>
        <v>#N/A</v>
      </c>
      <c r="FO73" s="205" t="e">
        <f t="shared" si="304"/>
        <v>#N/A</v>
      </c>
      <c r="FP73" s="205" t="e">
        <f t="shared" si="305"/>
        <v>#N/A</v>
      </c>
      <c r="FQ73" s="205" t="e">
        <f t="shared" si="306"/>
        <v>#N/A</v>
      </c>
      <c r="FR73" s="205" t="e">
        <f t="shared" si="307"/>
        <v>#N/A</v>
      </c>
      <c r="FS73" s="205" t="e">
        <f t="shared" si="308"/>
        <v>#N/A</v>
      </c>
      <c r="FT73" s="205" t="e">
        <f t="shared" si="309"/>
        <v>#N/A</v>
      </c>
      <c r="FU73" s="205" t="e">
        <f t="shared" si="310"/>
        <v>#N/A</v>
      </c>
      <c r="FV73" s="205" t="e">
        <f t="shared" si="311"/>
        <v>#N/A</v>
      </c>
      <c r="FW73" s="205" t="e">
        <f t="shared" si="312"/>
        <v>#N/A</v>
      </c>
      <c r="FX73" s="205" t="e">
        <f t="shared" si="313"/>
        <v>#N/A</v>
      </c>
      <c r="FY73" s="205" t="e">
        <f t="shared" si="314"/>
        <v>#N/A</v>
      </c>
      <c r="FZ73" s="205" t="e">
        <f t="shared" si="315"/>
        <v>#N/A</v>
      </c>
      <c r="GA73" s="205" t="e">
        <f t="shared" si="316"/>
        <v>#N/A</v>
      </c>
      <c r="GB73" s="205" t="e">
        <f t="shared" si="317"/>
        <v>#N/A</v>
      </c>
      <c r="GC73" s="205" t="e">
        <f t="shared" si="318"/>
        <v>#N/A</v>
      </c>
      <c r="GD73" s="205" t="e">
        <f t="shared" si="319"/>
        <v>#N/A</v>
      </c>
      <c r="GE73" s="205" t="e">
        <f t="shared" si="320"/>
        <v>#N/A</v>
      </c>
      <c r="GF73" s="205" t="e">
        <f t="shared" si="321"/>
        <v>#N/A</v>
      </c>
      <c r="GG73" s="205" t="e">
        <f t="shared" si="322"/>
        <v>#N/A</v>
      </c>
      <c r="GH73" s="205" t="e">
        <f t="shared" si="323"/>
        <v>#N/A</v>
      </c>
      <c r="GI73" s="205" t="e">
        <f t="shared" si="324"/>
        <v>#N/A</v>
      </c>
      <c r="GJ73" s="205" t="e">
        <f t="shared" si="325"/>
        <v>#N/A</v>
      </c>
      <c r="GK73" s="205" t="e">
        <f t="shared" si="326"/>
        <v>#N/A</v>
      </c>
      <c r="GL73" s="205" t="e">
        <f t="shared" si="327"/>
        <v>#N/A</v>
      </c>
      <c r="GM73" s="205" t="e">
        <f t="shared" si="328"/>
        <v>#N/A</v>
      </c>
      <c r="GN73" s="205" t="e">
        <f t="shared" si="329"/>
        <v>#N/A</v>
      </c>
      <c r="GO73" s="205" t="e">
        <f t="shared" si="330"/>
        <v>#N/A</v>
      </c>
      <c r="GP73" s="205" t="e">
        <f t="shared" si="331"/>
        <v>#N/A</v>
      </c>
      <c r="GQ73" s="205" t="e">
        <f t="shared" si="332"/>
        <v>#N/A</v>
      </c>
      <c r="GR73" s="205" t="e">
        <f t="shared" si="333"/>
        <v>#N/A</v>
      </c>
      <c r="GS73" s="205" t="e">
        <f t="shared" si="334"/>
        <v>#N/A</v>
      </c>
      <c r="GT73" s="205" t="e">
        <f t="shared" si="335"/>
        <v>#N/A</v>
      </c>
      <c r="GU73" s="205" t="e">
        <f t="shared" si="336"/>
        <v>#N/A</v>
      </c>
      <c r="GV73" s="205" t="e">
        <f t="shared" si="337"/>
        <v>#N/A</v>
      </c>
      <c r="GW73" s="205" t="e">
        <f t="shared" si="338"/>
        <v>#N/A</v>
      </c>
      <c r="GX73" s="205" t="e">
        <f t="shared" si="339"/>
        <v>#N/A</v>
      </c>
      <c r="GY73" s="205" t="e">
        <f t="shared" si="340"/>
        <v>#N/A</v>
      </c>
      <c r="GZ73" s="205" t="e">
        <f t="shared" si="341"/>
        <v>#N/A</v>
      </c>
      <c r="HA73" s="205" t="e">
        <f t="shared" si="342"/>
        <v>#N/A</v>
      </c>
      <c r="HB73" s="205" t="e">
        <f t="shared" si="343"/>
        <v>#N/A</v>
      </c>
      <c r="HC73" s="205" t="e">
        <f t="shared" si="344"/>
        <v>#N/A</v>
      </c>
      <c r="HD73" s="205" t="e">
        <f t="shared" si="345"/>
        <v>#N/A</v>
      </c>
      <c r="HE73" s="205" t="e">
        <f t="shared" si="346"/>
        <v>#N/A</v>
      </c>
      <c r="HF73" s="205" t="e">
        <f t="shared" si="347"/>
        <v>#N/A</v>
      </c>
      <c r="HG73" s="205" t="e">
        <f t="shared" si="348"/>
        <v>#N/A</v>
      </c>
      <c r="HH73" s="205" t="e">
        <f t="shared" si="349"/>
        <v>#N/A</v>
      </c>
      <c r="HI73" s="205" t="e">
        <f t="shared" si="350"/>
        <v>#N/A</v>
      </c>
      <c r="HJ73" s="205" t="e">
        <f t="shared" si="351"/>
        <v>#N/A</v>
      </c>
      <c r="HK73" s="205" t="e">
        <f t="shared" si="352"/>
        <v>#N/A</v>
      </c>
      <c r="HL73" s="205" t="e">
        <f t="shared" si="353"/>
        <v>#N/A</v>
      </c>
      <c r="HM73" s="205" t="e">
        <f t="shared" si="354"/>
        <v>#N/A</v>
      </c>
      <c r="HN73" s="205" t="e">
        <f t="shared" si="355"/>
        <v>#N/A</v>
      </c>
      <c r="HO73" s="205" t="e">
        <f t="shared" si="356"/>
        <v>#N/A</v>
      </c>
      <c r="HP73" s="205" t="e">
        <f t="shared" si="357"/>
        <v>#N/A</v>
      </c>
      <c r="HQ73" s="205" t="e">
        <f t="shared" si="358"/>
        <v>#N/A</v>
      </c>
      <c r="HR73" s="205" t="e">
        <f t="shared" si="359"/>
        <v>#N/A</v>
      </c>
      <c r="HS73" s="205" t="e">
        <f t="shared" si="360"/>
        <v>#N/A</v>
      </c>
      <c r="HT73" s="205" t="e">
        <f t="shared" si="361"/>
        <v>#N/A</v>
      </c>
      <c r="HU73" s="205" t="e">
        <f t="shared" si="362"/>
        <v>#N/A</v>
      </c>
      <c r="HV73" s="205" t="e">
        <f t="shared" si="363"/>
        <v>#N/A</v>
      </c>
      <c r="HW73" s="205" t="e">
        <f t="shared" si="364"/>
        <v>#N/A</v>
      </c>
      <c r="HX73" s="205" t="e">
        <f t="shared" si="365"/>
        <v>#N/A</v>
      </c>
      <c r="HY73" s="205" t="e">
        <f t="shared" si="366"/>
        <v>#N/A</v>
      </c>
      <c r="HZ73" s="205" t="e">
        <f t="shared" si="367"/>
        <v>#N/A</v>
      </c>
      <c r="IA73" s="205" t="e">
        <f t="shared" si="368"/>
        <v>#N/A</v>
      </c>
      <c r="IB73" s="205" t="e">
        <f t="shared" si="369"/>
        <v>#N/A</v>
      </c>
    </row>
    <row r="74" spans="1:236" hidden="1" x14ac:dyDescent="0.25">
      <c r="A74" s="22">
        <v>71</v>
      </c>
      <c r="B74" s="109" t="str">
        <f t="shared" si="253"/>
        <v/>
      </c>
      <c r="C74" s="123"/>
      <c r="D74" s="109" t="str">
        <f t="shared" si="254"/>
        <v/>
      </c>
      <c r="E74" s="118" t="str">
        <f t="shared" si="255"/>
        <v/>
      </c>
      <c r="F74" s="23" t="str">
        <f t="shared" si="256"/>
        <v/>
      </c>
      <c r="G74" s="24" t="str">
        <f t="shared" si="25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258"/>
        <v/>
      </c>
      <c r="K74" s="26"/>
      <c r="L74" s="24" t="str">
        <f>IF(OR(F74="",K74=""),"",MATCH(K74,Confidence!$A$3:$A$12,0))</f>
        <v/>
      </c>
      <c r="M74" s="27" t="str">
        <f t="shared" si="259"/>
        <v/>
      </c>
      <c r="N74" s="27" t="str">
        <f t="shared" si="260"/>
        <v/>
      </c>
      <c r="O74" s="24"/>
      <c r="P74" s="110" t="str">
        <f t="shared" si="261"/>
        <v/>
      </c>
      <c r="Q74" s="110" t="str">
        <f t="shared" si="262"/>
        <v/>
      </c>
      <c r="R74" s="39" t="str">
        <f t="shared" si="263"/>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264"/>
        <v/>
      </c>
      <c r="AI74" s="204" t="str">
        <f t="shared" si="265"/>
        <v/>
      </c>
      <c r="AJ74" s="188" t="str">
        <f t="shared" ref="AJ74:CU74" si="378">IF(ISNONTEXT($AH74),AI74+$AH74,"")</f>
        <v/>
      </c>
      <c r="AK74" s="188" t="str">
        <f t="shared" si="378"/>
        <v/>
      </c>
      <c r="AL74" s="188" t="str">
        <f t="shared" si="378"/>
        <v/>
      </c>
      <c r="AM74" s="188" t="str">
        <f t="shared" si="378"/>
        <v/>
      </c>
      <c r="AN74" s="188" t="str">
        <f t="shared" si="378"/>
        <v/>
      </c>
      <c r="AO74" s="188" t="str">
        <f t="shared" si="378"/>
        <v/>
      </c>
      <c r="AP74" s="188" t="str">
        <f t="shared" si="378"/>
        <v/>
      </c>
      <c r="AQ74" s="188" t="str">
        <f t="shared" si="378"/>
        <v/>
      </c>
      <c r="AR74" s="188" t="str">
        <f t="shared" si="378"/>
        <v/>
      </c>
      <c r="AS74" s="188" t="str">
        <f t="shared" si="378"/>
        <v/>
      </c>
      <c r="AT74" s="188" t="str">
        <f t="shared" si="378"/>
        <v/>
      </c>
      <c r="AU74" s="188" t="str">
        <f t="shared" si="378"/>
        <v/>
      </c>
      <c r="AV74" s="188" t="str">
        <f t="shared" si="378"/>
        <v/>
      </c>
      <c r="AW74" s="188" t="str">
        <f t="shared" si="378"/>
        <v/>
      </c>
      <c r="AX74" s="188" t="str">
        <f t="shared" si="378"/>
        <v/>
      </c>
      <c r="AY74" s="188" t="str">
        <f t="shared" si="378"/>
        <v/>
      </c>
      <c r="AZ74" s="188" t="str">
        <f t="shared" si="378"/>
        <v/>
      </c>
      <c r="BA74" s="188" t="str">
        <f t="shared" si="378"/>
        <v/>
      </c>
      <c r="BB74" s="188" t="str">
        <f t="shared" si="378"/>
        <v/>
      </c>
      <c r="BC74" s="188" t="str">
        <f t="shared" si="378"/>
        <v/>
      </c>
      <c r="BD74" s="188" t="str">
        <f t="shared" si="378"/>
        <v/>
      </c>
      <c r="BE74" s="188" t="str">
        <f t="shared" si="378"/>
        <v/>
      </c>
      <c r="BF74" s="188" t="str">
        <f t="shared" si="378"/>
        <v/>
      </c>
      <c r="BG74" s="188" t="str">
        <f t="shared" si="378"/>
        <v/>
      </c>
      <c r="BH74" s="188" t="str">
        <f t="shared" si="378"/>
        <v/>
      </c>
      <c r="BI74" s="188" t="str">
        <f t="shared" si="378"/>
        <v/>
      </c>
      <c r="BJ74" s="188" t="str">
        <f t="shared" si="378"/>
        <v/>
      </c>
      <c r="BK74" s="188" t="str">
        <f t="shared" si="378"/>
        <v/>
      </c>
      <c r="BL74" s="188" t="str">
        <f t="shared" si="378"/>
        <v/>
      </c>
      <c r="BM74" s="188" t="str">
        <f t="shared" si="378"/>
        <v/>
      </c>
      <c r="BN74" s="188" t="str">
        <f t="shared" si="378"/>
        <v/>
      </c>
      <c r="BO74" s="188" t="str">
        <f t="shared" si="378"/>
        <v/>
      </c>
      <c r="BP74" s="188" t="str">
        <f t="shared" si="378"/>
        <v/>
      </c>
      <c r="BQ74" s="188" t="str">
        <f t="shared" si="378"/>
        <v/>
      </c>
      <c r="BR74" s="188" t="str">
        <f t="shared" si="378"/>
        <v/>
      </c>
      <c r="BS74" s="188" t="str">
        <f t="shared" si="378"/>
        <v/>
      </c>
      <c r="BT74" s="188" t="str">
        <f t="shared" si="378"/>
        <v/>
      </c>
      <c r="BU74" s="188" t="str">
        <f t="shared" si="378"/>
        <v/>
      </c>
      <c r="BV74" s="188" t="str">
        <f t="shared" si="378"/>
        <v/>
      </c>
      <c r="BW74" s="188" t="str">
        <f t="shared" si="378"/>
        <v/>
      </c>
      <c r="BX74" s="188" t="str">
        <f t="shared" si="378"/>
        <v/>
      </c>
      <c r="BY74" s="188" t="str">
        <f t="shared" si="378"/>
        <v/>
      </c>
      <c r="BZ74" s="188" t="str">
        <f t="shared" si="378"/>
        <v/>
      </c>
      <c r="CA74" s="188" t="str">
        <f t="shared" si="378"/>
        <v/>
      </c>
      <c r="CB74" s="188" t="str">
        <f t="shared" si="378"/>
        <v/>
      </c>
      <c r="CC74" s="188" t="str">
        <f t="shared" si="378"/>
        <v/>
      </c>
      <c r="CD74" s="188" t="str">
        <f t="shared" si="378"/>
        <v/>
      </c>
      <c r="CE74" s="188" t="str">
        <f t="shared" si="378"/>
        <v/>
      </c>
      <c r="CF74" s="188" t="str">
        <f t="shared" si="378"/>
        <v/>
      </c>
      <c r="CG74" s="188" t="str">
        <f t="shared" si="378"/>
        <v/>
      </c>
      <c r="CH74" s="188" t="str">
        <f t="shared" si="378"/>
        <v/>
      </c>
      <c r="CI74" s="188" t="str">
        <f t="shared" si="378"/>
        <v/>
      </c>
      <c r="CJ74" s="188" t="str">
        <f t="shared" si="378"/>
        <v/>
      </c>
      <c r="CK74" s="188" t="str">
        <f t="shared" si="378"/>
        <v/>
      </c>
      <c r="CL74" s="188" t="str">
        <f t="shared" si="378"/>
        <v/>
      </c>
      <c r="CM74" s="188" t="str">
        <f t="shared" si="378"/>
        <v/>
      </c>
      <c r="CN74" s="188" t="str">
        <f t="shared" si="378"/>
        <v/>
      </c>
      <c r="CO74" s="188" t="str">
        <f t="shared" si="378"/>
        <v/>
      </c>
      <c r="CP74" s="188" t="str">
        <f t="shared" si="378"/>
        <v/>
      </c>
      <c r="CQ74" s="188" t="str">
        <f t="shared" si="378"/>
        <v/>
      </c>
      <c r="CR74" s="188" t="str">
        <f t="shared" si="378"/>
        <v/>
      </c>
      <c r="CS74" s="188" t="str">
        <f t="shared" si="378"/>
        <v/>
      </c>
      <c r="CT74" s="188" t="str">
        <f t="shared" si="378"/>
        <v/>
      </c>
      <c r="CU74" s="188" t="str">
        <f t="shared" si="378"/>
        <v/>
      </c>
      <c r="CV74" s="188" t="str">
        <f t="shared" ref="CV74:ED74" si="379">IF(ISNONTEXT($AH74),CU74+$AH74,"")</f>
        <v/>
      </c>
      <c r="CW74" s="188" t="str">
        <f t="shared" si="379"/>
        <v/>
      </c>
      <c r="CX74" s="188" t="str">
        <f t="shared" si="379"/>
        <v/>
      </c>
      <c r="CY74" s="188" t="str">
        <f t="shared" si="379"/>
        <v/>
      </c>
      <c r="CZ74" s="188" t="str">
        <f t="shared" si="379"/>
        <v/>
      </c>
      <c r="DA74" s="188" t="str">
        <f t="shared" si="379"/>
        <v/>
      </c>
      <c r="DB74" s="188" t="str">
        <f t="shared" si="379"/>
        <v/>
      </c>
      <c r="DC74" s="188" t="str">
        <f t="shared" si="379"/>
        <v/>
      </c>
      <c r="DD74" s="188" t="str">
        <f t="shared" si="379"/>
        <v/>
      </c>
      <c r="DE74" s="188" t="str">
        <f t="shared" si="379"/>
        <v/>
      </c>
      <c r="DF74" s="188" t="str">
        <f t="shared" si="379"/>
        <v/>
      </c>
      <c r="DG74" s="188" t="str">
        <f t="shared" si="379"/>
        <v/>
      </c>
      <c r="DH74" s="188" t="str">
        <f t="shared" si="379"/>
        <v/>
      </c>
      <c r="DI74" s="188" t="str">
        <f t="shared" si="379"/>
        <v/>
      </c>
      <c r="DJ74" s="188" t="str">
        <f t="shared" si="379"/>
        <v/>
      </c>
      <c r="DK74" s="188" t="str">
        <f t="shared" si="379"/>
        <v/>
      </c>
      <c r="DL74" s="188" t="str">
        <f t="shared" si="379"/>
        <v/>
      </c>
      <c r="DM74" s="188" t="str">
        <f t="shared" si="379"/>
        <v/>
      </c>
      <c r="DN74" s="188" t="str">
        <f t="shared" si="379"/>
        <v/>
      </c>
      <c r="DO74" s="188" t="str">
        <f t="shared" si="379"/>
        <v/>
      </c>
      <c r="DP74" s="188" t="str">
        <f t="shared" si="379"/>
        <v/>
      </c>
      <c r="DQ74" s="188" t="str">
        <f t="shared" si="379"/>
        <v/>
      </c>
      <c r="DR74" s="188" t="str">
        <f t="shared" si="379"/>
        <v/>
      </c>
      <c r="DS74" s="188" t="str">
        <f t="shared" si="379"/>
        <v/>
      </c>
      <c r="DT74" s="188" t="str">
        <f t="shared" si="379"/>
        <v/>
      </c>
      <c r="DU74" s="188" t="str">
        <f t="shared" si="379"/>
        <v/>
      </c>
      <c r="DV74" s="188" t="str">
        <f t="shared" si="379"/>
        <v/>
      </c>
      <c r="DW74" s="188" t="str">
        <f t="shared" si="379"/>
        <v/>
      </c>
      <c r="DX74" s="188" t="str">
        <f t="shared" si="379"/>
        <v/>
      </c>
      <c r="DY74" s="188" t="str">
        <f t="shared" si="379"/>
        <v/>
      </c>
      <c r="DZ74" s="188" t="str">
        <f t="shared" si="379"/>
        <v/>
      </c>
      <c r="EA74" s="188" t="str">
        <f t="shared" si="379"/>
        <v/>
      </c>
      <c r="EB74" s="188" t="str">
        <f t="shared" si="379"/>
        <v/>
      </c>
      <c r="EC74" s="188" t="str">
        <f t="shared" si="379"/>
        <v/>
      </c>
      <c r="ED74" s="188" t="str">
        <f t="shared" si="379"/>
        <v/>
      </c>
      <c r="EE74" s="204" t="str">
        <f t="shared" si="268"/>
        <v/>
      </c>
      <c r="EF74" s="205" t="e">
        <f t="shared" si="269"/>
        <v>#N/A</v>
      </c>
      <c r="EG74" s="205" t="e">
        <f t="shared" si="270"/>
        <v>#N/A</v>
      </c>
      <c r="EH74" s="205" t="e">
        <f t="shared" si="271"/>
        <v>#N/A</v>
      </c>
      <c r="EI74" s="205" t="e">
        <f t="shared" si="272"/>
        <v>#N/A</v>
      </c>
      <c r="EJ74" s="205" t="e">
        <f t="shared" si="273"/>
        <v>#N/A</v>
      </c>
      <c r="EK74" s="205" t="e">
        <f t="shared" si="274"/>
        <v>#N/A</v>
      </c>
      <c r="EL74" s="205" t="e">
        <f t="shared" si="275"/>
        <v>#N/A</v>
      </c>
      <c r="EM74" s="205" t="e">
        <f t="shared" si="276"/>
        <v>#N/A</v>
      </c>
      <c r="EN74" s="205" t="e">
        <f t="shared" si="277"/>
        <v>#N/A</v>
      </c>
      <c r="EO74" s="205" t="e">
        <f t="shared" si="278"/>
        <v>#N/A</v>
      </c>
      <c r="EP74" s="205" t="e">
        <f t="shared" si="279"/>
        <v>#N/A</v>
      </c>
      <c r="EQ74" s="205" t="e">
        <f t="shared" si="280"/>
        <v>#N/A</v>
      </c>
      <c r="ER74" s="205" t="e">
        <f t="shared" si="281"/>
        <v>#N/A</v>
      </c>
      <c r="ES74" s="205" t="e">
        <f t="shared" si="282"/>
        <v>#N/A</v>
      </c>
      <c r="ET74" s="205" t="e">
        <f t="shared" si="283"/>
        <v>#N/A</v>
      </c>
      <c r="EU74" s="205" t="e">
        <f t="shared" si="284"/>
        <v>#N/A</v>
      </c>
      <c r="EV74" s="205" t="e">
        <f t="shared" si="285"/>
        <v>#N/A</v>
      </c>
      <c r="EW74" s="205" t="e">
        <f t="shared" si="286"/>
        <v>#N/A</v>
      </c>
      <c r="EX74" s="205" t="e">
        <f t="shared" si="287"/>
        <v>#N/A</v>
      </c>
      <c r="EY74" s="205" t="e">
        <f t="shared" si="288"/>
        <v>#N/A</v>
      </c>
      <c r="EZ74" s="205" t="e">
        <f t="shared" si="289"/>
        <v>#N/A</v>
      </c>
      <c r="FA74" s="205" t="e">
        <f t="shared" si="290"/>
        <v>#N/A</v>
      </c>
      <c r="FB74" s="205" t="e">
        <f t="shared" si="291"/>
        <v>#N/A</v>
      </c>
      <c r="FC74" s="205" t="e">
        <f t="shared" si="292"/>
        <v>#N/A</v>
      </c>
      <c r="FD74" s="205" t="e">
        <f t="shared" si="293"/>
        <v>#N/A</v>
      </c>
      <c r="FE74" s="205" t="e">
        <f t="shared" si="294"/>
        <v>#N/A</v>
      </c>
      <c r="FF74" s="205" t="e">
        <f t="shared" si="295"/>
        <v>#N/A</v>
      </c>
      <c r="FG74" s="205" t="e">
        <f t="shared" si="296"/>
        <v>#N/A</v>
      </c>
      <c r="FH74" s="205" t="e">
        <f t="shared" si="297"/>
        <v>#N/A</v>
      </c>
      <c r="FI74" s="205" t="e">
        <f t="shared" si="298"/>
        <v>#N/A</v>
      </c>
      <c r="FJ74" s="205" t="e">
        <f t="shared" si="299"/>
        <v>#N/A</v>
      </c>
      <c r="FK74" s="205" t="e">
        <f t="shared" si="300"/>
        <v>#N/A</v>
      </c>
      <c r="FL74" s="205" t="e">
        <f t="shared" si="301"/>
        <v>#N/A</v>
      </c>
      <c r="FM74" s="205" t="e">
        <f t="shared" si="302"/>
        <v>#N/A</v>
      </c>
      <c r="FN74" s="205" t="e">
        <f t="shared" si="303"/>
        <v>#N/A</v>
      </c>
      <c r="FO74" s="205" t="e">
        <f t="shared" si="304"/>
        <v>#N/A</v>
      </c>
      <c r="FP74" s="205" t="e">
        <f t="shared" si="305"/>
        <v>#N/A</v>
      </c>
      <c r="FQ74" s="205" t="e">
        <f t="shared" si="306"/>
        <v>#N/A</v>
      </c>
      <c r="FR74" s="205" t="e">
        <f t="shared" si="307"/>
        <v>#N/A</v>
      </c>
      <c r="FS74" s="205" t="e">
        <f t="shared" si="308"/>
        <v>#N/A</v>
      </c>
      <c r="FT74" s="205" t="e">
        <f t="shared" si="309"/>
        <v>#N/A</v>
      </c>
      <c r="FU74" s="205" t="e">
        <f t="shared" si="310"/>
        <v>#N/A</v>
      </c>
      <c r="FV74" s="205" t="e">
        <f t="shared" si="311"/>
        <v>#N/A</v>
      </c>
      <c r="FW74" s="205" t="e">
        <f t="shared" si="312"/>
        <v>#N/A</v>
      </c>
      <c r="FX74" s="205" t="e">
        <f t="shared" si="313"/>
        <v>#N/A</v>
      </c>
      <c r="FY74" s="205" t="e">
        <f t="shared" si="314"/>
        <v>#N/A</v>
      </c>
      <c r="FZ74" s="205" t="e">
        <f t="shared" si="315"/>
        <v>#N/A</v>
      </c>
      <c r="GA74" s="205" t="e">
        <f t="shared" si="316"/>
        <v>#N/A</v>
      </c>
      <c r="GB74" s="205" t="e">
        <f t="shared" si="317"/>
        <v>#N/A</v>
      </c>
      <c r="GC74" s="205" t="e">
        <f t="shared" si="318"/>
        <v>#N/A</v>
      </c>
      <c r="GD74" s="205" t="e">
        <f t="shared" si="319"/>
        <v>#N/A</v>
      </c>
      <c r="GE74" s="205" t="e">
        <f t="shared" si="320"/>
        <v>#N/A</v>
      </c>
      <c r="GF74" s="205" t="e">
        <f t="shared" si="321"/>
        <v>#N/A</v>
      </c>
      <c r="GG74" s="205" t="e">
        <f t="shared" si="322"/>
        <v>#N/A</v>
      </c>
      <c r="GH74" s="205" t="e">
        <f t="shared" si="323"/>
        <v>#N/A</v>
      </c>
      <c r="GI74" s="205" t="e">
        <f t="shared" si="324"/>
        <v>#N/A</v>
      </c>
      <c r="GJ74" s="205" t="e">
        <f t="shared" si="325"/>
        <v>#N/A</v>
      </c>
      <c r="GK74" s="205" t="e">
        <f t="shared" si="326"/>
        <v>#N/A</v>
      </c>
      <c r="GL74" s="205" t="e">
        <f t="shared" si="327"/>
        <v>#N/A</v>
      </c>
      <c r="GM74" s="205" t="e">
        <f t="shared" si="328"/>
        <v>#N/A</v>
      </c>
      <c r="GN74" s="205" t="e">
        <f t="shared" si="329"/>
        <v>#N/A</v>
      </c>
      <c r="GO74" s="205" t="e">
        <f t="shared" si="330"/>
        <v>#N/A</v>
      </c>
      <c r="GP74" s="205" t="e">
        <f t="shared" si="331"/>
        <v>#N/A</v>
      </c>
      <c r="GQ74" s="205" t="e">
        <f t="shared" si="332"/>
        <v>#N/A</v>
      </c>
      <c r="GR74" s="205" t="e">
        <f t="shared" si="333"/>
        <v>#N/A</v>
      </c>
      <c r="GS74" s="205" t="e">
        <f t="shared" si="334"/>
        <v>#N/A</v>
      </c>
      <c r="GT74" s="205" t="e">
        <f t="shared" si="335"/>
        <v>#N/A</v>
      </c>
      <c r="GU74" s="205" t="e">
        <f t="shared" si="336"/>
        <v>#N/A</v>
      </c>
      <c r="GV74" s="205" t="e">
        <f t="shared" si="337"/>
        <v>#N/A</v>
      </c>
      <c r="GW74" s="205" t="e">
        <f t="shared" si="338"/>
        <v>#N/A</v>
      </c>
      <c r="GX74" s="205" t="e">
        <f t="shared" si="339"/>
        <v>#N/A</v>
      </c>
      <c r="GY74" s="205" t="e">
        <f t="shared" si="340"/>
        <v>#N/A</v>
      </c>
      <c r="GZ74" s="205" t="e">
        <f t="shared" si="341"/>
        <v>#N/A</v>
      </c>
      <c r="HA74" s="205" t="e">
        <f t="shared" si="342"/>
        <v>#N/A</v>
      </c>
      <c r="HB74" s="205" t="e">
        <f t="shared" si="343"/>
        <v>#N/A</v>
      </c>
      <c r="HC74" s="205" t="e">
        <f t="shared" si="344"/>
        <v>#N/A</v>
      </c>
      <c r="HD74" s="205" t="e">
        <f t="shared" si="345"/>
        <v>#N/A</v>
      </c>
      <c r="HE74" s="205" t="e">
        <f t="shared" si="346"/>
        <v>#N/A</v>
      </c>
      <c r="HF74" s="205" t="e">
        <f t="shared" si="347"/>
        <v>#N/A</v>
      </c>
      <c r="HG74" s="205" t="e">
        <f t="shared" si="348"/>
        <v>#N/A</v>
      </c>
      <c r="HH74" s="205" t="e">
        <f t="shared" si="349"/>
        <v>#N/A</v>
      </c>
      <c r="HI74" s="205" t="e">
        <f t="shared" si="350"/>
        <v>#N/A</v>
      </c>
      <c r="HJ74" s="205" t="e">
        <f t="shared" si="351"/>
        <v>#N/A</v>
      </c>
      <c r="HK74" s="205" t="e">
        <f t="shared" si="352"/>
        <v>#N/A</v>
      </c>
      <c r="HL74" s="205" t="e">
        <f t="shared" si="353"/>
        <v>#N/A</v>
      </c>
      <c r="HM74" s="205" t="e">
        <f t="shared" si="354"/>
        <v>#N/A</v>
      </c>
      <c r="HN74" s="205" t="e">
        <f t="shared" si="355"/>
        <v>#N/A</v>
      </c>
      <c r="HO74" s="205" t="e">
        <f t="shared" si="356"/>
        <v>#N/A</v>
      </c>
      <c r="HP74" s="205" t="e">
        <f t="shared" si="357"/>
        <v>#N/A</v>
      </c>
      <c r="HQ74" s="205" t="e">
        <f t="shared" si="358"/>
        <v>#N/A</v>
      </c>
      <c r="HR74" s="205" t="e">
        <f t="shared" si="359"/>
        <v>#N/A</v>
      </c>
      <c r="HS74" s="205" t="e">
        <f t="shared" si="360"/>
        <v>#N/A</v>
      </c>
      <c r="HT74" s="205" t="e">
        <f t="shared" si="361"/>
        <v>#N/A</v>
      </c>
      <c r="HU74" s="205" t="e">
        <f t="shared" si="362"/>
        <v>#N/A</v>
      </c>
      <c r="HV74" s="205" t="e">
        <f t="shared" si="363"/>
        <v>#N/A</v>
      </c>
      <c r="HW74" s="205" t="e">
        <f t="shared" si="364"/>
        <v>#N/A</v>
      </c>
      <c r="HX74" s="205" t="e">
        <f t="shared" si="365"/>
        <v>#N/A</v>
      </c>
      <c r="HY74" s="205" t="e">
        <f t="shared" si="366"/>
        <v>#N/A</v>
      </c>
      <c r="HZ74" s="205" t="e">
        <f t="shared" si="367"/>
        <v>#N/A</v>
      </c>
      <c r="IA74" s="205" t="e">
        <f t="shared" si="368"/>
        <v>#N/A</v>
      </c>
      <c r="IB74" s="205" t="e">
        <f t="shared" si="369"/>
        <v>#N/A</v>
      </c>
    </row>
    <row r="75" spans="1:236" hidden="1" x14ac:dyDescent="0.25">
      <c r="A75" s="22">
        <v>72</v>
      </c>
      <c r="B75" s="109" t="str">
        <f t="shared" si="253"/>
        <v/>
      </c>
      <c r="C75" s="123"/>
      <c r="D75" s="109" t="str">
        <f t="shared" si="254"/>
        <v/>
      </c>
      <c r="E75" s="118" t="str">
        <f t="shared" si="255"/>
        <v/>
      </c>
      <c r="F75" s="23" t="str">
        <f t="shared" si="256"/>
        <v/>
      </c>
      <c r="G75" s="24" t="str">
        <f t="shared" si="25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258"/>
        <v/>
      </c>
      <c r="K75" s="26"/>
      <c r="L75" s="24" t="str">
        <f>IF(OR(F75="",K75=""),"",MATCH(K75,Confidence!$A$3:$A$12,0))</f>
        <v/>
      </c>
      <c r="M75" s="27" t="str">
        <f t="shared" si="259"/>
        <v/>
      </c>
      <c r="N75" s="27" t="str">
        <f t="shared" si="260"/>
        <v/>
      </c>
      <c r="O75" s="24"/>
      <c r="P75" s="110" t="str">
        <f t="shared" si="261"/>
        <v/>
      </c>
      <c r="Q75" s="110" t="str">
        <f t="shared" si="262"/>
        <v/>
      </c>
      <c r="R75" s="39" t="str">
        <f t="shared" si="263"/>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264"/>
        <v/>
      </c>
      <c r="AI75" s="204" t="str">
        <f t="shared" si="265"/>
        <v/>
      </c>
      <c r="AJ75" s="188" t="str">
        <f t="shared" ref="AJ75:CU75" si="380">IF(ISNONTEXT($AH75),AI75+$AH75,"")</f>
        <v/>
      </c>
      <c r="AK75" s="188" t="str">
        <f t="shared" si="380"/>
        <v/>
      </c>
      <c r="AL75" s="188" t="str">
        <f t="shared" si="380"/>
        <v/>
      </c>
      <c r="AM75" s="188" t="str">
        <f t="shared" si="380"/>
        <v/>
      </c>
      <c r="AN75" s="188" t="str">
        <f t="shared" si="380"/>
        <v/>
      </c>
      <c r="AO75" s="188" t="str">
        <f t="shared" si="380"/>
        <v/>
      </c>
      <c r="AP75" s="188" t="str">
        <f t="shared" si="380"/>
        <v/>
      </c>
      <c r="AQ75" s="188" t="str">
        <f t="shared" si="380"/>
        <v/>
      </c>
      <c r="AR75" s="188" t="str">
        <f t="shared" si="380"/>
        <v/>
      </c>
      <c r="AS75" s="188" t="str">
        <f t="shared" si="380"/>
        <v/>
      </c>
      <c r="AT75" s="188" t="str">
        <f t="shared" si="380"/>
        <v/>
      </c>
      <c r="AU75" s="188" t="str">
        <f t="shared" si="380"/>
        <v/>
      </c>
      <c r="AV75" s="188" t="str">
        <f t="shared" si="380"/>
        <v/>
      </c>
      <c r="AW75" s="188" t="str">
        <f t="shared" si="380"/>
        <v/>
      </c>
      <c r="AX75" s="188" t="str">
        <f t="shared" si="380"/>
        <v/>
      </c>
      <c r="AY75" s="188" t="str">
        <f t="shared" si="380"/>
        <v/>
      </c>
      <c r="AZ75" s="188" t="str">
        <f t="shared" si="380"/>
        <v/>
      </c>
      <c r="BA75" s="188" t="str">
        <f t="shared" si="380"/>
        <v/>
      </c>
      <c r="BB75" s="188" t="str">
        <f t="shared" si="380"/>
        <v/>
      </c>
      <c r="BC75" s="188" t="str">
        <f t="shared" si="380"/>
        <v/>
      </c>
      <c r="BD75" s="188" t="str">
        <f t="shared" si="380"/>
        <v/>
      </c>
      <c r="BE75" s="188" t="str">
        <f t="shared" si="380"/>
        <v/>
      </c>
      <c r="BF75" s="188" t="str">
        <f t="shared" si="380"/>
        <v/>
      </c>
      <c r="BG75" s="188" t="str">
        <f t="shared" si="380"/>
        <v/>
      </c>
      <c r="BH75" s="188" t="str">
        <f t="shared" si="380"/>
        <v/>
      </c>
      <c r="BI75" s="188" t="str">
        <f t="shared" si="380"/>
        <v/>
      </c>
      <c r="BJ75" s="188" t="str">
        <f t="shared" si="380"/>
        <v/>
      </c>
      <c r="BK75" s="188" t="str">
        <f t="shared" si="380"/>
        <v/>
      </c>
      <c r="BL75" s="188" t="str">
        <f t="shared" si="380"/>
        <v/>
      </c>
      <c r="BM75" s="188" t="str">
        <f t="shared" si="380"/>
        <v/>
      </c>
      <c r="BN75" s="188" t="str">
        <f t="shared" si="380"/>
        <v/>
      </c>
      <c r="BO75" s="188" t="str">
        <f t="shared" si="380"/>
        <v/>
      </c>
      <c r="BP75" s="188" t="str">
        <f t="shared" si="380"/>
        <v/>
      </c>
      <c r="BQ75" s="188" t="str">
        <f t="shared" si="380"/>
        <v/>
      </c>
      <c r="BR75" s="188" t="str">
        <f t="shared" si="380"/>
        <v/>
      </c>
      <c r="BS75" s="188" t="str">
        <f t="shared" si="380"/>
        <v/>
      </c>
      <c r="BT75" s="188" t="str">
        <f t="shared" si="380"/>
        <v/>
      </c>
      <c r="BU75" s="188" t="str">
        <f t="shared" si="380"/>
        <v/>
      </c>
      <c r="BV75" s="188" t="str">
        <f t="shared" si="380"/>
        <v/>
      </c>
      <c r="BW75" s="188" t="str">
        <f t="shared" si="380"/>
        <v/>
      </c>
      <c r="BX75" s="188" t="str">
        <f t="shared" si="380"/>
        <v/>
      </c>
      <c r="BY75" s="188" t="str">
        <f t="shared" si="380"/>
        <v/>
      </c>
      <c r="BZ75" s="188" t="str">
        <f t="shared" si="380"/>
        <v/>
      </c>
      <c r="CA75" s="188" t="str">
        <f t="shared" si="380"/>
        <v/>
      </c>
      <c r="CB75" s="188" t="str">
        <f t="shared" si="380"/>
        <v/>
      </c>
      <c r="CC75" s="188" t="str">
        <f t="shared" si="380"/>
        <v/>
      </c>
      <c r="CD75" s="188" t="str">
        <f t="shared" si="380"/>
        <v/>
      </c>
      <c r="CE75" s="188" t="str">
        <f t="shared" si="380"/>
        <v/>
      </c>
      <c r="CF75" s="188" t="str">
        <f t="shared" si="380"/>
        <v/>
      </c>
      <c r="CG75" s="188" t="str">
        <f t="shared" si="380"/>
        <v/>
      </c>
      <c r="CH75" s="188" t="str">
        <f t="shared" si="380"/>
        <v/>
      </c>
      <c r="CI75" s="188" t="str">
        <f t="shared" si="380"/>
        <v/>
      </c>
      <c r="CJ75" s="188" t="str">
        <f t="shared" si="380"/>
        <v/>
      </c>
      <c r="CK75" s="188" t="str">
        <f t="shared" si="380"/>
        <v/>
      </c>
      <c r="CL75" s="188" t="str">
        <f t="shared" si="380"/>
        <v/>
      </c>
      <c r="CM75" s="188" t="str">
        <f t="shared" si="380"/>
        <v/>
      </c>
      <c r="CN75" s="188" t="str">
        <f t="shared" si="380"/>
        <v/>
      </c>
      <c r="CO75" s="188" t="str">
        <f t="shared" si="380"/>
        <v/>
      </c>
      <c r="CP75" s="188" t="str">
        <f t="shared" si="380"/>
        <v/>
      </c>
      <c r="CQ75" s="188" t="str">
        <f t="shared" si="380"/>
        <v/>
      </c>
      <c r="CR75" s="188" t="str">
        <f t="shared" si="380"/>
        <v/>
      </c>
      <c r="CS75" s="188" t="str">
        <f t="shared" si="380"/>
        <v/>
      </c>
      <c r="CT75" s="188" t="str">
        <f t="shared" si="380"/>
        <v/>
      </c>
      <c r="CU75" s="188" t="str">
        <f t="shared" si="380"/>
        <v/>
      </c>
      <c r="CV75" s="188" t="str">
        <f t="shared" ref="CV75:ED75" si="381">IF(ISNONTEXT($AH75),CU75+$AH75,"")</f>
        <v/>
      </c>
      <c r="CW75" s="188" t="str">
        <f t="shared" si="381"/>
        <v/>
      </c>
      <c r="CX75" s="188" t="str">
        <f t="shared" si="381"/>
        <v/>
      </c>
      <c r="CY75" s="188" t="str">
        <f t="shared" si="381"/>
        <v/>
      </c>
      <c r="CZ75" s="188" t="str">
        <f t="shared" si="381"/>
        <v/>
      </c>
      <c r="DA75" s="188" t="str">
        <f t="shared" si="381"/>
        <v/>
      </c>
      <c r="DB75" s="188" t="str">
        <f t="shared" si="381"/>
        <v/>
      </c>
      <c r="DC75" s="188" t="str">
        <f t="shared" si="381"/>
        <v/>
      </c>
      <c r="DD75" s="188" t="str">
        <f t="shared" si="381"/>
        <v/>
      </c>
      <c r="DE75" s="188" t="str">
        <f t="shared" si="381"/>
        <v/>
      </c>
      <c r="DF75" s="188" t="str">
        <f t="shared" si="381"/>
        <v/>
      </c>
      <c r="DG75" s="188" t="str">
        <f t="shared" si="381"/>
        <v/>
      </c>
      <c r="DH75" s="188" t="str">
        <f t="shared" si="381"/>
        <v/>
      </c>
      <c r="DI75" s="188" t="str">
        <f t="shared" si="381"/>
        <v/>
      </c>
      <c r="DJ75" s="188" t="str">
        <f t="shared" si="381"/>
        <v/>
      </c>
      <c r="DK75" s="188" t="str">
        <f t="shared" si="381"/>
        <v/>
      </c>
      <c r="DL75" s="188" t="str">
        <f t="shared" si="381"/>
        <v/>
      </c>
      <c r="DM75" s="188" t="str">
        <f t="shared" si="381"/>
        <v/>
      </c>
      <c r="DN75" s="188" t="str">
        <f t="shared" si="381"/>
        <v/>
      </c>
      <c r="DO75" s="188" t="str">
        <f t="shared" si="381"/>
        <v/>
      </c>
      <c r="DP75" s="188" t="str">
        <f t="shared" si="381"/>
        <v/>
      </c>
      <c r="DQ75" s="188" t="str">
        <f t="shared" si="381"/>
        <v/>
      </c>
      <c r="DR75" s="188" t="str">
        <f t="shared" si="381"/>
        <v/>
      </c>
      <c r="DS75" s="188" t="str">
        <f t="shared" si="381"/>
        <v/>
      </c>
      <c r="DT75" s="188" t="str">
        <f t="shared" si="381"/>
        <v/>
      </c>
      <c r="DU75" s="188" t="str">
        <f t="shared" si="381"/>
        <v/>
      </c>
      <c r="DV75" s="188" t="str">
        <f t="shared" si="381"/>
        <v/>
      </c>
      <c r="DW75" s="188" t="str">
        <f t="shared" si="381"/>
        <v/>
      </c>
      <c r="DX75" s="188" t="str">
        <f t="shared" si="381"/>
        <v/>
      </c>
      <c r="DY75" s="188" t="str">
        <f t="shared" si="381"/>
        <v/>
      </c>
      <c r="DZ75" s="188" t="str">
        <f t="shared" si="381"/>
        <v/>
      </c>
      <c r="EA75" s="188" t="str">
        <f t="shared" si="381"/>
        <v/>
      </c>
      <c r="EB75" s="188" t="str">
        <f t="shared" si="381"/>
        <v/>
      </c>
      <c r="EC75" s="188" t="str">
        <f t="shared" si="381"/>
        <v/>
      </c>
      <c r="ED75" s="188" t="str">
        <f t="shared" si="381"/>
        <v/>
      </c>
      <c r="EE75" s="204" t="str">
        <f t="shared" si="268"/>
        <v/>
      </c>
      <c r="EF75" s="205" t="e">
        <f t="shared" si="269"/>
        <v>#N/A</v>
      </c>
      <c r="EG75" s="205" t="e">
        <f t="shared" si="270"/>
        <v>#N/A</v>
      </c>
      <c r="EH75" s="205" t="e">
        <f t="shared" si="271"/>
        <v>#N/A</v>
      </c>
      <c r="EI75" s="205" t="e">
        <f t="shared" si="272"/>
        <v>#N/A</v>
      </c>
      <c r="EJ75" s="205" t="e">
        <f t="shared" si="273"/>
        <v>#N/A</v>
      </c>
      <c r="EK75" s="205" t="e">
        <f t="shared" si="274"/>
        <v>#N/A</v>
      </c>
      <c r="EL75" s="205" t="e">
        <f t="shared" si="275"/>
        <v>#N/A</v>
      </c>
      <c r="EM75" s="205" t="e">
        <f t="shared" si="276"/>
        <v>#N/A</v>
      </c>
      <c r="EN75" s="205" t="e">
        <f t="shared" si="277"/>
        <v>#N/A</v>
      </c>
      <c r="EO75" s="205" t="e">
        <f t="shared" si="278"/>
        <v>#N/A</v>
      </c>
      <c r="EP75" s="205" t="e">
        <f t="shared" si="279"/>
        <v>#N/A</v>
      </c>
      <c r="EQ75" s="205" t="e">
        <f t="shared" si="280"/>
        <v>#N/A</v>
      </c>
      <c r="ER75" s="205" t="e">
        <f t="shared" si="281"/>
        <v>#N/A</v>
      </c>
      <c r="ES75" s="205" t="e">
        <f t="shared" si="282"/>
        <v>#N/A</v>
      </c>
      <c r="ET75" s="205" t="e">
        <f t="shared" si="283"/>
        <v>#N/A</v>
      </c>
      <c r="EU75" s="205" t="e">
        <f t="shared" si="284"/>
        <v>#N/A</v>
      </c>
      <c r="EV75" s="205" t="e">
        <f t="shared" si="285"/>
        <v>#N/A</v>
      </c>
      <c r="EW75" s="205" t="e">
        <f t="shared" si="286"/>
        <v>#N/A</v>
      </c>
      <c r="EX75" s="205" t="e">
        <f t="shared" si="287"/>
        <v>#N/A</v>
      </c>
      <c r="EY75" s="205" t="e">
        <f t="shared" si="288"/>
        <v>#N/A</v>
      </c>
      <c r="EZ75" s="205" t="e">
        <f t="shared" si="289"/>
        <v>#N/A</v>
      </c>
      <c r="FA75" s="205" t="e">
        <f t="shared" si="290"/>
        <v>#N/A</v>
      </c>
      <c r="FB75" s="205" t="e">
        <f t="shared" si="291"/>
        <v>#N/A</v>
      </c>
      <c r="FC75" s="205" t="e">
        <f t="shared" si="292"/>
        <v>#N/A</v>
      </c>
      <c r="FD75" s="205" t="e">
        <f t="shared" si="293"/>
        <v>#N/A</v>
      </c>
      <c r="FE75" s="205" t="e">
        <f t="shared" si="294"/>
        <v>#N/A</v>
      </c>
      <c r="FF75" s="205" t="e">
        <f t="shared" si="295"/>
        <v>#N/A</v>
      </c>
      <c r="FG75" s="205" t="e">
        <f t="shared" si="296"/>
        <v>#N/A</v>
      </c>
      <c r="FH75" s="205" t="e">
        <f t="shared" si="297"/>
        <v>#N/A</v>
      </c>
      <c r="FI75" s="205" t="e">
        <f t="shared" si="298"/>
        <v>#N/A</v>
      </c>
      <c r="FJ75" s="205" t="e">
        <f t="shared" si="299"/>
        <v>#N/A</v>
      </c>
      <c r="FK75" s="205" t="e">
        <f t="shared" si="300"/>
        <v>#N/A</v>
      </c>
      <c r="FL75" s="205" t="e">
        <f t="shared" si="301"/>
        <v>#N/A</v>
      </c>
      <c r="FM75" s="205" t="e">
        <f t="shared" si="302"/>
        <v>#N/A</v>
      </c>
      <c r="FN75" s="205" t="e">
        <f t="shared" si="303"/>
        <v>#N/A</v>
      </c>
      <c r="FO75" s="205" t="e">
        <f t="shared" si="304"/>
        <v>#N/A</v>
      </c>
      <c r="FP75" s="205" t="e">
        <f t="shared" si="305"/>
        <v>#N/A</v>
      </c>
      <c r="FQ75" s="205" t="e">
        <f t="shared" si="306"/>
        <v>#N/A</v>
      </c>
      <c r="FR75" s="205" t="e">
        <f t="shared" si="307"/>
        <v>#N/A</v>
      </c>
      <c r="FS75" s="205" t="e">
        <f t="shared" si="308"/>
        <v>#N/A</v>
      </c>
      <c r="FT75" s="205" t="e">
        <f t="shared" si="309"/>
        <v>#N/A</v>
      </c>
      <c r="FU75" s="205" t="e">
        <f t="shared" si="310"/>
        <v>#N/A</v>
      </c>
      <c r="FV75" s="205" t="e">
        <f t="shared" si="311"/>
        <v>#N/A</v>
      </c>
      <c r="FW75" s="205" t="e">
        <f t="shared" si="312"/>
        <v>#N/A</v>
      </c>
      <c r="FX75" s="205" t="e">
        <f t="shared" si="313"/>
        <v>#N/A</v>
      </c>
      <c r="FY75" s="205" t="e">
        <f t="shared" si="314"/>
        <v>#N/A</v>
      </c>
      <c r="FZ75" s="205" t="e">
        <f t="shared" si="315"/>
        <v>#N/A</v>
      </c>
      <c r="GA75" s="205" t="e">
        <f t="shared" si="316"/>
        <v>#N/A</v>
      </c>
      <c r="GB75" s="205" t="e">
        <f t="shared" si="317"/>
        <v>#N/A</v>
      </c>
      <c r="GC75" s="205" t="e">
        <f t="shared" si="318"/>
        <v>#N/A</v>
      </c>
      <c r="GD75" s="205" t="e">
        <f t="shared" si="319"/>
        <v>#N/A</v>
      </c>
      <c r="GE75" s="205" t="e">
        <f t="shared" si="320"/>
        <v>#N/A</v>
      </c>
      <c r="GF75" s="205" t="e">
        <f t="shared" si="321"/>
        <v>#N/A</v>
      </c>
      <c r="GG75" s="205" t="e">
        <f t="shared" si="322"/>
        <v>#N/A</v>
      </c>
      <c r="GH75" s="205" t="e">
        <f t="shared" si="323"/>
        <v>#N/A</v>
      </c>
      <c r="GI75" s="205" t="e">
        <f t="shared" si="324"/>
        <v>#N/A</v>
      </c>
      <c r="GJ75" s="205" t="e">
        <f t="shared" si="325"/>
        <v>#N/A</v>
      </c>
      <c r="GK75" s="205" t="e">
        <f t="shared" si="326"/>
        <v>#N/A</v>
      </c>
      <c r="GL75" s="205" t="e">
        <f t="shared" si="327"/>
        <v>#N/A</v>
      </c>
      <c r="GM75" s="205" t="e">
        <f t="shared" si="328"/>
        <v>#N/A</v>
      </c>
      <c r="GN75" s="205" t="e">
        <f t="shared" si="329"/>
        <v>#N/A</v>
      </c>
      <c r="GO75" s="205" t="e">
        <f t="shared" si="330"/>
        <v>#N/A</v>
      </c>
      <c r="GP75" s="205" t="e">
        <f t="shared" si="331"/>
        <v>#N/A</v>
      </c>
      <c r="GQ75" s="205" t="e">
        <f t="shared" si="332"/>
        <v>#N/A</v>
      </c>
      <c r="GR75" s="205" t="e">
        <f t="shared" si="333"/>
        <v>#N/A</v>
      </c>
      <c r="GS75" s="205" t="e">
        <f t="shared" si="334"/>
        <v>#N/A</v>
      </c>
      <c r="GT75" s="205" t="e">
        <f t="shared" si="335"/>
        <v>#N/A</v>
      </c>
      <c r="GU75" s="205" t="e">
        <f t="shared" si="336"/>
        <v>#N/A</v>
      </c>
      <c r="GV75" s="205" t="e">
        <f t="shared" si="337"/>
        <v>#N/A</v>
      </c>
      <c r="GW75" s="205" t="e">
        <f t="shared" si="338"/>
        <v>#N/A</v>
      </c>
      <c r="GX75" s="205" t="e">
        <f t="shared" si="339"/>
        <v>#N/A</v>
      </c>
      <c r="GY75" s="205" t="e">
        <f t="shared" si="340"/>
        <v>#N/A</v>
      </c>
      <c r="GZ75" s="205" t="e">
        <f t="shared" si="341"/>
        <v>#N/A</v>
      </c>
      <c r="HA75" s="205" t="e">
        <f t="shared" si="342"/>
        <v>#N/A</v>
      </c>
      <c r="HB75" s="205" t="e">
        <f t="shared" si="343"/>
        <v>#N/A</v>
      </c>
      <c r="HC75" s="205" t="e">
        <f t="shared" si="344"/>
        <v>#N/A</v>
      </c>
      <c r="HD75" s="205" t="e">
        <f t="shared" si="345"/>
        <v>#N/A</v>
      </c>
      <c r="HE75" s="205" t="e">
        <f t="shared" si="346"/>
        <v>#N/A</v>
      </c>
      <c r="HF75" s="205" t="e">
        <f t="shared" si="347"/>
        <v>#N/A</v>
      </c>
      <c r="HG75" s="205" t="e">
        <f t="shared" si="348"/>
        <v>#N/A</v>
      </c>
      <c r="HH75" s="205" t="e">
        <f t="shared" si="349"/>
        <v>#N/A</v>
      </c>
      <c r="HI75" s="205" t="e">
        <f t="shared" si="350"/>
        <v>#N/A</v>
      </c>
      <c r="HJ75" s="205" t="e">
        <f t="shared" si="351"/>
        <v>#N/A</v>
      </c>
      <c r="HK75" s="205" t="e">
        <f t="shared" si="352"/>
        <v>#N/A</v>
      </c>
      <c r="HL75" s="205" t="e">
        <f t="shared" si="353"/>
        <v>#N/A</v>
      </c>
      <c r="HM75" s="205" t="e">
        <f t="shared" si="354"/>
        <v>#N/A</v>
      </c>
      <c r="HN75" s="205" t="e">
        <f t="shared" si="355"/>
        <v>#N/A</v>
      </c>
      <c r="HO75" s="205" t="e">
        <f t="shared" si="356"/>
        <v>#N/A</v>
      </c>
      <c r="HP75" s="205" t="e">
        <f t="shared" si="357"/>
        <v>#N/A</v>
      </c>
      <c r="HQ75" s="205" t="e">
        <f t="shared" si="358"/>
        <v>#N/A</v>
      </c>
      <c r="HR75" s="205" t="e">
        <f t="shared" si="359"/>
        <v>#N/A</v>
      </c>
      <c r="HS75" s="205" t="e">
        <f t="shared" si="360"/>
        <v>#N/A</v>
      </c>
      <c r="HT75" s="205" t="e">
        <f t="shared" si="361"/>
        <v>#N/A</v>
      </c>
      <c r="HU75" s="205" t="e">
        <f t="shared" si="362"/>
        <v>#N/A</v>
      </c>
      <c r="HV75" s="205" t="e">
        <f t="shared" si="363"/>
        <v>#N/A</v>
      </c>
      <c r="HW75" s="205" t="e">
        <f t="shared" si="364"/>
        <v>#N/A</v>
      </c>
      <c r="HX75" s="205" t="e">
        <f t="shared" si="365"/>
        <v>#N/A</v>
      </c>
      <c r="HY75" s="205" t="e">
        <f t="shared" si="366"/>
        <v>#N/A</v>
      </c>
      <c r="HZ75" s="205" t="e">
        <f t="shared" si="367"/>
        <v>#N/A</v>
      </c>
      <c r="IA75" s="205" t="e">
        <f t="shared" si="368"/>
        <v>#N/A</v>
      </c>
      <c r="IB75" s="205" t="e">
        <f t="shared" si="369"/>
        <v>#N/A</v>
      </c>
    </row>
    <row r="76" spans="1:236" hidden="1" x14ac:dyDescent="0.25">
      <c r="A76" s="22">
        <v>73</v>
      </c>
      <c r="B76" s="109" t="str">
        <f t="shared" si="253"/>
        <v/>
      </c>
      <c r="C76" s="123"/>
      <c r="D76" s="109" t="str">
        <f t="shared" si="254"/>
        <v/>
      </c>
      <c r="E76" s="118" t="str">
        <f t="shared" si="255"/>
        <v/>
      </c>
      <c r="F76" s="23" t="str">
        <f t="shared" si="256"/>
        <v/>
      </c>
      <c r="G76" s="24" t="str">
        <f t="shared" si="25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258"/>
        <v/>
      </c>
      <c r="K76" s="26"/>
      <c r="L76" s="24" t="str">
        <f>IF(OR(F76="",K76=""),"",MATCH(K76,Confidence!$A$3:$A$12,0))</f>
        <v/>
      </c>
      <c r="M76" s="27" t="str">
        <f t="shared" si="259"/>
        <v/>
      </c>
      <c r="N76" s="27" t="str">
        <f t="shared" si="260"/>
        <v/>
      </c>
      <c r="O76" s="24"/>
      <c r="P76" s="110" t="str">
        <f t="shared" si="261"/>
        <v/>
      </c>
      <c r="Q76" s="110" t="str">
        <f t="shared" si="262"/>
        <v/>
      </c>
      <c r="R76" s="39" t="str">
        <f t="shared" si="263"/>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264"/>
        <v/>
      </c>
      <c r="AI76" s="204" t="str">
        <f t="shared" si="265"/>
        <v/>
      </c>
      <c r="AJ76" s="188" t="str">
        <f t="shared" ref="AJ76:CU76" si="382">IF(ISNONTEXT($AH76),AI76+$AH76,"")</f>
        <v/>
      </c>
      <c r="AK76" s="188" t="str">
        <f t="shared" si="382"/>
        <v/>
      </c>
      <c r="AL76" s="188" t="str">
        <f t="shared" si="382"/>
        <v/>
      </c>
      <c r="AM76" s="188" t="str">
        <f t="shared" si="382"/>
        <v/>
      </c>
      <c r="AN76" s="188" t="str">
        <f t="shared" si="382"/>
        <v/>
      </c>
      <c r="AO76" s="188" t="str">
        <f t="shared" si="382"/>
        <v/>
      </c>
      <c r="AP76" s="188" t="str">
        <f t="shared" si="382"/>
        <v/>
      </c>
      <c r="AQ76" s="188" t="str">
        <f t="shared" si="382"/>
        <v/>
      </c>
      <c r="AR76" s="188" t="str">
        <f t="shared" si="382"/>
        <v/>
      </c>
      <c r="AS76" s="188" t="str">
        <f t="shared" si="382"/>
        <v/>
      </c>
      <c r="AT76" s="188" t="str">
        <f t="shared" si="382"/>
        <v/>
      </c>
      <c r="AU76" s="188" t="str">
        <f t="shared" si="382"/>
        <v/>
      </c>
      <c r="AV76" s="188" t="str">
        <f t="shared" si="382"/>
        <v/>
      </c>
      <c r="AW76" s="188" t="str">
        <f t="shared" si="382"/>
        <v/>
      </c>
      <c r="AX76" s="188" t="str">
        <f t="shared" si="382"/>
        <v/>
      </c>
      <c r="AY76" s="188" t="str">
        <f t="shared" si="382"/>
        <v/>
      </c>
      <c r="AZ76" s="188" t="str">
        <f t="shared" si="382"/>
        <v/>
      </c>
      <c r="BA76" s="188" t="str">
        <f t="shared" si="382"/>
        <v/>
      </c>
      <c r="BB76" s="188" t="str">
        <f t="shared" si="382"/>
        <v/>
      </c>
      <c r="BC76" s="188" t="str">
        <f t="shared" si="382"/>
        <v/>
      </c>
      <c r="BD76" s="188" t="str">
        <f t="shared" si="382"/>
        <v/>
      </c>
      <c r="BE76" s="188" t="str">
        <f t="shared" si="382"/>
        <v/>
      </c>
      <c r="BF76" s="188" t="str">
        <f t="shared" si="382"/>
        <v/>
      </c>
      <c r="BG76" s="188" t="str">
        <f t="shared" si="382"/>
        <v/>
      </c>
      <c r="BH76" s="188" t="str">
        <f t="shared" si="382"/>
        <v/>
      </c>
      <c r="BI76" s="188" t="str">
        <f t="shared" si="382"/>
        <v/>
      </c>
      <c r="BJ76" s="188" t="str">
        <f t="shared" si="382"/>
        <v/>
      </c>
      <c r="BK76" s="188" t="str">
        <f t="shared" si="382"/>
        <v/>
      </c>
      <c r="BL76" s="188" t="str">
        <f t="shared" si="382"/>
        <v/>
      </c>
      <c r="BM76" s="188" t="str">
        <f t="shared" si="382"/>
        <v/>
      </c>
      <c r="BN76" s="188" t="str">
        <f t="shared" si="382"/>
        <v/>
      </c>
      <c r="BO76" s="188" t="str">
        <f t="shared" si="382"/>
        <v/>
      </c>
      <c r="BP76" s="188" t="str">
        <f t="shared" si="382"/>
        <v/>
      </c>
      <c r="BQ76" s="188" t="str">
        <f t="shared" si="382"/>
        <v/>
      </c>
      <c r="BR76" s="188" t="str">
        <f t="shared" si="382"/>
        <v/>
      </c>
      <c r="BS76" s="188" t="str">
        <f t="shared" si="382"/>
        <v/>
      </c>
      <c r="BT76" s="188" t="str">
        <f t="shared" si="382"/>
        <v/>
      </c>
      <c r="BU76" s="188" t="str">
        <f t="shared" si="382"/>
        <v/>
      </c>
      <c r="BV76" s="188" t="str">
        <f t="shared" si="382"/>
        <v/>
      </c>
      <c r="BW76" s="188" t="str">
        <f t="shared" si="382"/>
        <v/>
      </c>
      <c r="BX76" s="188" t="str">
        <f t="shared" si="382"/>
        <v/>
      </c>
      <c r="BY76" s="188" t="str">
        <f t="shared" si="382"/>
        <v/>
      </c>
      <c r="BZ76" s="188" t="str">
        <f t="shared" si="382"/>
        <v/>
      </c>
      <c r="CA76" s="188" t="str">
        <f t="shared" si="382"/>
        <v/>
      </c>
      <c r="CB76" s="188" t="str">
        <f t="shared" si="382"/>
        <v/>
      </c>
      <c r="CC76" s="188" t="str">
        <f t="shared" si="382"/>
        <v/>
      </c>
      <c r="CD76" s="188" t="str">
        <f t="shared" si="382"/>
        <v/>
      </c>
      <c r="CE76" s="188" t="str">
        <f t="shared" si="382"/>
        <v/>
      </c>
      <c r="CF76" s="188" t="str">
        <f t="shared" si="382"/>
        <v/>
      </c>
      <c r="CG76" s="188" t="str">
        <f t="shared" si="382"/>
        <v/>
      </c>
      <c r="CH76" s="188" t="str">
        <f t="shared" si="382"/>
        <v/>
      </c>
      <c r="CI76" s="188" t="str">
        <f t="shared" si="382"/>
        <v/>
      </c>
      <c r="CJ76" s="188" t="str">
        <f t="shared" si="382"/>
        <v/>
      </c>
      <c r="CK76" s="188" t="str">
        <f t="shared" si="382"/>
        <v/>
      </c>
      <c r="CL76" s="188" t="str">
        <f t="shared" si="382"/>
        <v/>
      </c>
      <c r="CM76" s="188" t="str">
        <f t="shared" si="382"/>
        <v/>
      </c>
      <c r="CN76" s="188" t="str">
        <f t="shared" si="382"/>
        <v/>
      </c>
      <c r="CO76" s="188" t="str">
        <f t="shared" si="382"/>
        <v/>
      </c>
      <c r="CP76" s="188" t="str">
        <f t="shared" si="382"/>
        <v/>
      </c>
      <c r="CQ76" s="188" t="str">
        <f t="shared" si="382"/>
        <v/>
      </c>
      <c r="CR76" s="188" t="str">
        <f t="shared" si="382"/>
        <v/>
      </c>
      <c r="CS76" s="188" t="str">
        <f t="shared" si="382"/>
        <v/>
      </c>
      <c r="CT76" s="188" t="str">
        <f t="shared" si="382"/>
        <v/>
      </c>
      <c r="CU76" s="188" t="str">
        <f t="shared" si="382"/>
        <v/>
      </c>
      <c r="CV76" s="188" t="str">
        <f t="shared" ref="CV76:ED76" si="383">IF(ISNONTEXT($AH76),CU76+$AH76,"")</f>
        <v/>
      </c>
      <c r="CW76" s="188" t="str">
        <f t="shared" si="383"/>
        <v/>
      </c>
      <c r="CX76" s="188" t="str">
        <f t="shared" si="383"/>
        <v/>
      </c>
      <c r="CY76" s="188" t="str">
        <f t="shared" si="383"/>
        <v/>
      </c>
      <c r="CZ76" s="188" t="str">
        <f t="shared" si="383"/>
        <v/>
      </c>
      <c r="DA76" s="188" t="str">
        <f t="shared" si="383"/>
        <v/>
      </c>
      <c r="DB76" s="188" t="str">
        <f t="shared" si="383"/>
        <v/>
      </c>
      <c r="DC76" s="188" t="str">
        <f t="shared" si="383"/>
        <v/>
      </c>
      <c r="DD76" s="188" t="str">
        <f t="shared" si="383"/>
        <v/>
      </c>
      <c r="DE76" s="188" t="str">
        <f t="shared" si="383"/>
        <v/>
      </c>
      <c r="DF76" s="188" t="str">
        <f t="shared" si="383"/>
        <v/>
      </c>
      <c r="DG76" s="188" t="str">
        <f t="shared" si="383"/>
        <v/>
      </c>
      <c r="DH76" s="188" t="str">
        <f t="shared" si="383"/>
        <v/>
      </c>
      <c r="DI76" s="188" t="str">
        <f t="shared" si="383"/>
        <v/>
      </c>
      <c r="DJ76" s="188" t="str">
        <f t="shared" si="383"/>
        <v/>
      </c>
      <c r="DK76" s="188" t="str">
        <f t="shared" si="383"/>
        <v/>
      </c>
      <c r="DL76" s="188" t="str">
        <f t="shared" si="383"/>
        <v/>
      </c>
      <c r="DM76" s="188" t="str">
        <f t="shared" si="383"/>
        <v/>
      </c>
      <c r="DN76" s="188" t="str">
        <f t="shared" si="383"/>
        <v/>
      </c>
      <c r="DO76" s="188" t="str">
        <f t="shared" si="383"/>
        <v/>
      </c>
      <c r="DP76" s="188" t="str">
        <f t="shared" si="383"/>
        <v/>
      </c>
      <c r="DQ76" s="188" t="str">
        <f t="shared" si="383"/>
        <v/>
      </c>
      <c r="DR76" s="188" t="str">
        <f t="shared" si="383"/>
        <v/>
      </c>
      <c r="DS76" s="188" t="str">
        <f t="shared" si="383"/>
        <v/>
      </c>
      <c r="DT76" s="188" t="str">
        <f t="shared" si="383"/>
        <v/>
      </c>
      <c r="DU76" s="188" t="str">
        <f t="shared" si="383"/>
        <v/>
      </c>
      <c r="DV76" s="188" t="str">
        <f t="shared" si="383"/>
        <v/>
      </c>
      <c r="DW76" s="188" t="str">
        <f t="shared" si="383"/>
        <v/>
      </c>
      <c r="DX76" s="188" t="str">
        <f t="shared" si="383"/>
        <v/>
      </c>
      <c r="DY76" s="188" t="str">
        <f t="shared" si="383"/>
        <v/>
      </c>
      <c r="DZ76" s="188" t="str">
        <f t="shared" si="383"/>
        <v/>
      </c>
      <c r="EA76" s="188" t="str">
        <f t="shared" si="383"/>
        <v/>
      </c>
      <c r="EB76" s="188" t="str">
        <f t="shared" si="383"/>
        <v/>
      </c>
      <c r="EC76" s="188" t="str">
        <f t="shared" si="383"/>
        <v/>
      </c>
      <c r="ED76" s="188" t="str">
        <f t="shared" si="383"/>
        <v/>
      </c>
      <c r="EE76" s="204" t="str">
        <f t="shared" si="268"/>
        <v/>
      </c>
      <c r="EF76" s="205" t="e">
        <f t="shared" si="269"/>
        <v>#N/A</v>
      </c>
      <c r="EG76" s="205" t="e">
        <f t="shared" si="270"/>
        <v>#N/A</v>
      </c>
      <c r="EH76" s="205" t="e">
        <f t="shared" si="271"/>
        <v>#N/A</v>
      </c>
      <c r="EI76" s="205" t="e">
        <f t="shared" si="272"/>
        <v>#N/A</v>
      </c>
      <c r="EJ76" s="205" t="e">
        <f t="shared" si="273"/>
        <v>#N/A</v>
      </c>
      <c r="EK76" s="205" t="e">
        <f t="shared" si="274"/>
        <v>#N/A</v>
      </c>
      <c r="EL76" s="205" t="e">
        <f t="shared" si="275"/>
        <v>#N/A</v>
      </c>
      <c r="EM76" s="205" t="e">
        <f t="shared" si="276"/>
        <v>#N/A</v>
      </c>
      <c r="EN76" s="205" t="e">
        <f t="shared" si="277"/>
        <v>#N/A</v>
      </c>
      <c r="EO76" s="205" t="e">
        <f t="shared" si="278"/>
        <v>#N/A</v>
      </c>
      <c r="EP76" s="205" t="e">
        <f t="shared" si="279"/>
        <v>#N/A</v>
      </c>
      <c r="EQ76" s="205" t="e">
        <f t="shared" si="280"/>
        <v>#N/A</v>
      </c>
      <c r="ER76" s="205" t="e">
        <f t="shared" si="281"/>
        <v>#N/A</v>
      </c>
      <c r="ES76" s="205" t="e">
        <f t="shared" si="282"/>
        <v>#N/A</v>
      </c>
      <c r="ET76" s="205" t="e">
        <f t="shared" si="283"/>
        <v>#N/A</v>
      </c>
      <c r="EU76" s="205" t="e">
        <f t="shared" si="284"/>
        <v>#N/A</v>
      </c>
      <c r="EV76" s="205" t="e">
        <f t="shared" si="285"/>
        <v>#N/A</v>
      </c>
      <c r="EW76" s="205" t="e">
        <f t="shared" si="286"/>
        <v>#N/A</v>
      </c>
      <c r="EX76" s="205" t="e">
        <f t="shared" si="287"/>
        <v>#N/A</v>
      </c>
      <c r="EY76" s="205" t="e">
        <f t="shared" si="288"/>
        <v>#N/A</v>
      </c>
      <c r="EZ76" s="205" t="e">
        <f t="shared" si="289"/>
        <v>#N/A</v>
      </c>
      <c r="FA76" s="205" t="e">
        <f t="shared" si="290"/>
        <v>#N/A</v>
      </c>
      <c r="FB76" s="205" t="e">
        <f t="shared" si="291"/>
        <v>#N/A</v>
      </c>
      <c r="FC76" s="205" t="e">
        <f t="shared" si="292"/>
        <v>#N/A</v>
      </c>
      <c r="FD76" s="205" t="e">
        <f t="shared" si="293"/>
        <v>#N/A</v>
      </c>
      <c r="FE76" s="205" t="e">
        <f t="shared" si="294"/>
        <v>#N/A</v>
      </c>
      <c r="FF76" s="205" t="e">
        <f t="shared" si="295"/>
        <v>#N/A</v>
      </c>
      <c r="FG76" s="205" t="e">
        <f t="shared" si="296"/>
        <v>#N/A</v>
      </c>
      <c r="FH76" s="205" t="e">
        <f t="shared" si="297"/>
        <v>#N/A</v>
      </c>
      <c r="FI76" s="205" t="e">
        <f t="shared" si="298"/>
        <v>#N/A</v>
      </c>
      <c r="FJ76" s="205" t="e">
        <f t="shared" si="299"/>
        <v>#N/A</v>
      </c>
      <c r="FK76" s="205" t="e">
        <f t="shared" si="300"/>
        <v>#N/A</v>
      </c>
      <c r="FL76" s="205" t="e">
        <f t="shared" si="301"/>
        <v>#N/A</v>
      </c>
      <c r="FM76" s="205" t="e">
        <f t="shared" si="302"/>
        <v>#N/A</v>
      </c>
      <c r="FN76" s="205" t="e">
        <f t="shared" si="303"/>
        <v>#N/A</v>
      </c>
      <c r="FO76" s="205" t="e">
        <f t="shared" si="304"/>
        <v>#N/A</v>
      </c>
      <c r="FP76" s="205" t="e">
        <f t="shared" si="305"/>
        <v>#N/A</v>
      </c>
      <c r="FQ76" s="205" t="e">
        <f t="shared" si="306"/>
        <v>#N/A</v>
      </c>
      <c r="FR76" s="205" t="e">
        <f t="shared" si="307"/>
        <v>#N/A</v>
      </c>
      <c r="FS76" s="205" t="e">
        <f t="shared" si="308"/>
        <v>#N/A</v>
      </c>
      <c r="FT76" s="205" t="e">
        <f t="shared" si="309"/>
        <v>#N/A</v>
      </c>
      <c r="FU76" s="205" t="e">
        <f t="shared" si="310"/>
        <v>#N/A</v>
      </c>
      <c r="FV76" s="205" t="e">
        <f t="shared" si="311"/>
        <v>#N/A</v>
      </c>
      <c r="FW76" s="205" t="e">
        <f t="shared" si="312"/>
        <v>#N/A</v>
      </c>
      <c r="FX76" s="205" t="e">
        <f t="shared" si="313"/>
        <v>#N/A</v>
      </c>
      <c r="FY76" s="205" t="e">
        <f t="shared" si="314"/>
        <v>#N/A</v>
      </c>
      <c r="FZ76" s="205" t="e">
        <f t="shared" si="315"/>
        <v>#N/A</v>
      </c>
      <c r="GA76" s="205" t="e">
        <f t="shared" si="316"/>
        <v>#N/A</v>
      </c>
      <c r="GB76" s="205" t="e">
        <f t="shared" si="317"/>
        <v>#N/A</v>
      </c>
      <c r="GC76" s="205" t="e">
        <f t="shared" si="318"/>
        <v>#N/A</v>
      </c>
      <c r="GD76" s="205" t="e">
        <f t="shared" si="319"/>
        <v>#N/A</v>
      </c>
      <c r="GE76" s="205" t="e">
        <f t="shared" si="320"/>
        <v>#N/A</v>
      </c>
      <c r="GF76" s="205" t="e">
        <f t="shared" si="321"/>
        <v>#N/A</v>
      </c>
      <c r="GG76" s="205" t="e">
        <f t="shared" si="322"/>
        <v>#N/A</v>
      </c>
      <c r="GH76" s="205" t="e">
        <f t="shared" si="323"/>
        <v>#N/A</v>
      </c>
      <c r="GI76" s="205" t="e">
        <f t="shared" si="324"/>
        <v>#N/A</v>
      </c>
      <c r="GJ76" s="205" t="e">
        <f t="shared" si="325"/>
        <v>#N/A</v>
      </c>
      <c r="GK76" s="205" t="e">
        <f t="shared" si="326"/>
        <v>#N/A</v>
      </c>
      <c r="GL76" s="205" t="e">
        <f t="shared" si="327"/>
        <v>#N/A</v>
      </c>
      <c r="GM76" s="205" t="e">
        <f t="shared" si="328"/>
        <v>#N/A</v>
      </c>
      <c r="GN76" s="205" t="e">
        <f t="shared" si="329"/>
        <v>#N/A</v>
      </c>
      <c r="GO76" s="205" t="e">
        <f t="shared" si="330"/>
        <v>#N/A</v>
      </c>
      <c r="GP76" s="205" t="e">
        <f t="shared" si="331"/>
        <v>#N/A</v>
      </c>
      <c r="GQ76" s="205" t="e">
        <f t="shared" si="332"/>
        <v>#N/A</v>
      </c>
      <c r="GR76" s="205" t="e">
        <f t="shared" si="333"/>
        <v>#N/A</v>
      </c>
      <c r="GS76" s="205" t="e">
        <f t="shared" si="334"/>
        <v>#N/A</v>
      </c>
      <c r="GT76" s="205" t="e">
        <f t="shared" si="335"/>
        <v>#N/A</v>
      </c>
      <c r="GU76" s="205" t="e">
        <f t="shared" si="336"/>
        <v>#N/A</v>
      </c>
      <c r="GV76" s="205" t="e">
        <f t="shared" si="337"/>
        <v>#N/A</v>
      </c>
      <c r="GW76" s="205" t="e">
        <f t="shared" si="338"/>
        <v>#N/A</v>
      </c>
      <c r="GX76" s="205" t="e">
        <f t="shared" si="339"/>
        <v>#N/A</v>
      </c>
      <c r="GY76" s="205" t="e">
        <f t="shared" si="340"/>
        <v>#N/A</v>
      </c>
      <c r="GZ76" s="205" t="e">
        <f t="shared" si="341"/>
        <v>#N/A</v>
      </c>
      <c r="HA76" s="205" t="e">
        <f t="shared" si="342"/>
        <v>#N/A</v>
      </c>
      <c r="HB76" s="205" t="e">
        <f t="shared" si="343"/>
        <v>#N/A</v>
      </c>
      <c r="HC76" s="205" t="e">
        <f t="shared" si="344"/>
        <v>#N/A</v>
      </c>
      <c r="HD76" s="205" t="e">
        <f t="shared" si="345"/>
        <v>#N/A</v>
      </c>
      <c r="HE76" s="205" t="e">
        <f t="shared" si="346"/>
        <v>#N/A</v>
      </c>
      <c r="HF76" s="205" t="e">
        <f t="shared" si="347"/>
        <v>#N/A</v>
      </c>
      <c r="HG76" s="205" t="e">
        <f t="shared" si="348"/>
        <v>#N/A</v>
      </c>
      <c r="HH76" s="205" t="e">
        <f t="shared" si="349"/>
        <v>#N/A</v>
      </c>
      <c r="HI76" s="205" t="e">
        <f t="shared" si="350"/>
        <v>#N/A</v>
      </c>
      <c r="HJ76" s="205" t="e">
        <f t="shared" si="351"/>
        <v>#N/A</v>
      </c>
      <c r="HK76" s="205" t="e">
        <f t="shared" si="352"/>
        <v>#N/A</v>
      </c>
      <c r="HL76" s="205" t="e">
        <f t="shared" si="353"/>
        <v>#N/A</v>
      </c>
      <c r="HM76" s="205" t="e">
        <f t="shared" si="354"/>
        <v>#N/A</v>
      </c>
      <c r="HN76" s="205" t="e">
        <f t="shared" si="355"/>
        <v>#N/A</v>
      </c>
      <c r="HO76" s="205" t="e">
        <f t="shared" si="356"/>
        <v>#N/A</v>
      </c>
      <c r="HP76" s="205" t="e">
        <f t="shared" si="357"/>
        <v>#N/A</v>
      </c>
      <c r="HQ76" s="205" t="e">
        <f t="shared" si="358"/>
        <v>#N/A</v>
      </c>
      <c r="HR76" s="205" t="e">
        <f t="shared" si="359"/>
        <v>#N/A</v>
      </c>
      <c r="HS76" s="205" t="e">
        <f t="shared" si="360"/>
        <v>#N/A</v>
      </c>
      <c r="HT76" s="205" t="e">
        <f t="shared" si="361"/>
        <v>#N/A</v>
      </c>
      <c r="HU76" s="205" t="e">
        <f t="shared" si="362"/>
        <v>#N/A</v>
      </c>
      <c r="HV76" s="205" t="e">
        <f t="shared" si="363"/>
        <v>#N/A</v>
      </c>
      <c r="HW76" s="205" t="e">
        <f t="shared" si="364"/>
        <v>#N/A</v>
      </c>
      <c r="HX76" s="205" t="e">
        <f t="shared" si="365"/>
        <v>#N/A</v>
      </c>
      <c r="HY76" s="205" t="e">
        <f t="shared" si="366"/>
        <v>#N/A</v>
      </c>
      <c r="HZ76" s="205" t="e">
        <f t="shared" si="367"/>
        <v>#N/A</v>
      </c>
      <c r="IA76" s="205" t="e">
        <f t="shared" si="368"/>
        <v>#N/A</v>
      </c>
      <c r="IB76" s="205" t="e">
        <f t="shared" si="369"/>
        <v>#N/A</v>
      </c>
    </row>
    <row r="77" spans="1:236" hidden="1" x14ac:dyDescent="0.25">
      <c r="A77" s="22">
        <v>74</v>
      </c>
      <c r="B77" s="109" t="str">
        <f t="shared" si="253"/>
        <v/>
      </c>
      <c r="C77" s="123"/>
      <c r="D77" s="109" t="str">
        <f t="shared" si="254"/>
        <v/>
      </c>
      <c r="E77" s="118" t="str">
        <f t="shared" si="255"/>
        <v/>
      </c>
      <c r="F77" s="23" t="str">
        <f t="shared" si="256"/>
        <v/>
      </c>
      <c r="G77" s="24" t="str">
        <f t="shared" si="25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258"/>
        <v/>
      </c>
      <c r="K77" s="26"/>
      <c r="L77" s="24" t="str">
        <f>IF(OR(F77="",K77=""),"",MATCH(K77,Confidence!$A$3:$A$12,0))</f>
        <v/>
      </c>
      <c r="M77" s="27" t="str">
        <f t="shared" si="259"/>
        <v/>
      </c>
      <c r="N77" s="27" t="str">
        <f t="shared" si="260"/>
        <v/>
      </c>
      <c r="O77" s="24"/>
      <c r="P77" s="110" t="str">
        <f t="shared" si="261"/>
        <v/>
      </c>
      <c r="Q77" s="110" t="str">
        <f t="shared" si="262"/>
        <v/>
      </c>
      <c r="R77" s="39" t="str">
        <f t="shared" si="263"/>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264"/>
        <v/>
      </c>
      <c r="AI77" s="204" t="str">
        <f t="shared" si="265"/>
        <v/>
      </c>
      <c r="AJ77" s="188" t="str">
        <f t="shared" ref="AJ77:CU77" si="384">IF(ISNONTEXT($AH77),AI77+$AH77,"")</f>
        <v/>
      </c>
      <c r="AK77" s="188" t="str">
        <f t="shared" si="384"/>
        <v/>
      </c>
      <c r="AL77" s="188" t="str">
        <f t="shared" si="384"/>
        <v/>
      </c>
      <c r="AM77" s="188" t="str">
        <f t="shared" si="384"/>
        <v/>
      </c>
      <c r="AN77" s="188" t="str">
        <f t="shared" si="384"/>
        <v/>
      </c>
      <c r="AO77" s="188" t="str">
        <f t="shared" si="384"/>
        <v/>
      </c>
      <c r="AP77" s="188" t="str">
        <f t="shared" si="384"/>
        <v/>
      </c>
      <c r="AQ77" s="188" t="str">
        <f t="shared" si="384"/>
        <v/>
      </c>
      <c r="AR77" s="188" t="str">
        <f t="shared" si="384"/>
        <v/>
      </c>
      <c r="AS77" s="188" t="str">
        <f t="shared" si="384"/>
        <v/>
      </c>
      <c r="AT77" s="188" t="str">
        <f t="shared" si="384"/>
        <v/>
      </c>
      <c r="AU77" s="188" t="str">
        <f t="shared" si="384"/>
        <v/>
      </c>
      <c r="AV77" s="188" t="str">
        <f t="shared" si="384"/>
        <v/>
      </c>
      <c r="AW77" s="188" t="str">
        <f t="shared" si="384"/>
        <v/>
      </c>
      <c r="AX77" s="188" t="str">
        <f t="shared" si="384"/>
        <v/>
      </c>
      <c r="AY77" s="188" t="str">
        <f t="shared" si="384"/>
        <v/>
      </c>
      <c r="AZ77" s="188" t="str">
        <f t="shared" si="384"/>
        <v/>
      </c>
      <c r="BA77" s="188" t="str">
        <f t="shared" si="384"/>
        <v/>
      </c>
      <c r="BB77" s="188" t="str">
        <f t="shared" si="384"/>
        <v/>
      </c>
      <c r="BC77" s="188" t="str">
        <f t="shared" si="384"/>
        <v/>
      </c>
      <c r="BD77" s="188" t="str">
        <f t="shared" si="384"/>
        <v/>
      </c>
      <c r="BE77" s="188" t="str">
        <f t="shared" si="384"/>
        <v/>
      </c>
      <c r="BF77" s="188" t="str">
        <f t="shared" si="384"/>
        <v/>
      </c>
      <c r="BG77" s="188" t="str">
        <f t="shared" si="384"/>
        <v/>
      </c>
      <c r="BH77" s="188" t="str">
        <f t="shared" si="384"/>
        <v/>
      </c>
      <c r="BI77" s="188" t="str">
        <f t="shared" si="384"/>
        <v/>
      </c>
      <c r="BJ77" s="188" t="str">
        <f t="shared" si="384"/>
        <v/>
      </c>
      <c r="BK77" s="188" t="str">
        <f t="shared" si="384"/>
        <v/>
      </c>
      <c r="BL77" s="188" t="str">
        <f t="shared" si="384"/>
        <v/>
      </c>
      <c r="BM77" s="188" t="str">
        <f t="shared" si="384"/>
        <v/>
      </c>
      <c r="BN77" s="188" t="str">
        <f t="shared" si="384"/>
        <v/>
      </c>
      <c r="BO77" s="188" t="str">
        <f t="shared" si="384"/>
        <v/>
      </c>
      <c r="BP77" s="188" t="str">
        <f t="shared" si="384"/>
        <v/>
      </c>
      <c r="BQ77" s="188" t="str">
        <f t="shared" si="384"/>
        <v/>
      </c>
      <c r="BR77" s="188" t="str">
        <f t="shared" si="384"/>
        <v/>
      </c>
      <c r="BS77" s="188" t="str">
        <f t="shared" si="384"/>
        <v/>
      </c>
      <c r="BT77" s="188" t="str">
        <f t="shared" si="384"/>
        <v/>
      </c>
      <c r="BU77" s="188" t="str">
        <f t="shared" si="384"/>
        <v/>
      </c>
      <c r="BV77" s="188" t="str">
        <f t="shared" si="384"/>
        <v/>
      </c>
      <c r="BW77" s="188" t="str">
        <f t="shared" si="384"/>
        <v/>
      </c>
      <c r="BX77" s="188" t="str">
        <f t="shared" si="384"/>
        <v/>
      </c>
      <c r="BY77" s="188" t="str">
        <f t="shared" si="384"/>
        <v/>
      </c>
      <c r="BZ77" s="188" t="str">
        <f t="shared" si="384"/>
        <v/>
      </c>
      <c r="CA77" s="188" t="str">
        <f t="shared" si="384"/>
        <v/>
      </c>
      <c r="CB77" s="188" t="str">
        <f t="shared" si="384"/>
        <v/>
      </c>
      <c r="CC77" s="188" t="str">
        <f t="shared" si="384"/>
        <v/>
      </c>
      <c r="CD77" s="188" t="str">
        <f t="shared" si="384"/>
        <v/>
      </c>
      <c r="CE77" s="188" t="str">
        <f t="shared" si="384"/>
        <v/>
      </c>
      <c r="CF77" s="188" t="str">
        <f t="shared" si="384"/>
        <v/>
      </c>
      <c r="CG77" s="188" t="str">
        <f t="shared" si="384"/>
        <v/>
      </c>
      <c r="CH77" s="188" t="str">
        <f t="shared" si="384"/>
        <v/>
      </c>
      <c r="CI77" s="188" t="str">
        <f t="shared" si="384"/>
        <v/>
      </c>
      <c r="CJ77" s="188" t="str">
        <f t="shared" si="384"/>
        <v/>
      </c>
      <c r="CK77" s="188" t="str">
        <f t="shared" si="384"/>
        <v/>
      </c>
      <c r="CL77" s="188" t="str">
        <f t="shared" si="384"/>
        <v/>
      </c>
      <c r="CM77" s="188" t="str">
        <f t="shared" si="384"/>
        <v/>
      </c>
      <c r="CN77" s="188" t="str">
        <f t="shared" si="384"/>
        <v/>
      </c>
      <c r="CO77" s="188" t="str">
        <f t="shared" si="384"/>
        <v/>
      </c>
      <c r="CP77" s="188" t="str">
        <f t="shared" si="384"/>
        <v/>
      </c>
      <c r="CQ77" s="188" t="str">
        <f t="shared" si="384"/>
        <v/>
      </c>
      <c r="CR77" s="188" t="str">
        <f t="shared" si="384"/>
        <v/>
      </c>
      <c r="CS77" s="188" t="str">
        <f t="shared" si="384"/>
        <v/>
      </c>
      <c r="CT77" s="188" t="str">
        <f t="shared" si="384"/>
        <v/>
      </c>
      <c r="CU77" s="188" t="str">
        <f t="shared" si="384"/>
        <v/>
      </c>
      <c r="CV77" s="188" t="str">
        <f t="shared" ref="CV77:ED77" si="385">IF(ISNONTEXT($AH77),CU77+$AH77,"")</f>
        <v/>
      </c>
      <c r="CW77" s="188" t="str">
        <f t="shared" si="385"/>
        <v/>
      </c>
      <c r="CX77" s="188" t="str">
        <f t="shared" si="385"/>
        <v/>
      </c>
      <c r="CY77" s="188" t="str">
        <f t="shared" si="385"/>
        <v/>
      </c>
      <c r="CZ77" s="188" t="str">
        <f t="shared" si="385"/>
        <v/>
      </c>
      <c r="DA77" s="188" t="str">
        <f t="shared" si="385"/>
        <v/>
      </c>
      <c r="DB77" s="188" t="str">
        <f t="shared" si="385"/>
        <v/>
      </c>
      <c r="DC77" s="188" t="str">
        <f t="shared" si="385"/>
        <v/>
      </c>
      <c r="DD77" s="188" t="str">
        <f t="shared" si="385"/>
        <v/>
      </c>
      <c r="DE77" s="188" t="str">
        <f t="shared" si="385"/>
        <v/>
      </c>
      <c r="DF77" s="188" t="str">
        <f t="shared" si="385"/>
        <v/>
      </c>
      <c r="DG77" s="188" t="str">
        <f t="shared" si="385"/>
        <v/>
      </c>
      <c r="DH77" s="188" t="str">
        <f t="shared" si="385"/>
        <v/>
      </c>
      <c r="DI77" s="188" t="str">
        <f t="shared" si="385"/>
        <v/>
      </c>
      <c r="DJ77" s="188" t="str">
        <f t="shared" si="385"/>
        <v/>
      </c>
      <c r="DK77" s="188" t="str">
        <f t="shared" si="385"/>
        <v/>
      </c>
      <c r="DL77" s="188" t="str">
        <f t="shared" si="385"/>
        <v/>
      </c>
      <c r="DM77" s="188" t="str">
        <f t="shared" si="385"/>
        <v/>
      </c>
      <c r="DN77" s="188" t="str">
        <f t="shared" si="385"/>
        <v/>
      </c>
      <c r="DO77" s="188" t="str">
        <f t="shared" si="385"/>
        <v/>
      </c>
      <c r="DP77" s="188" t="str">
        <f t="shared" si="385"/>
        <v/>
      </c>
      <c r="DQ77" s="188" t="str">
        <f t="shared" si="385"/>
        <v/>
      </c>
      <c r="DR77" s="188" t="str">
        <f t="shared" si="385"/>
        <v/>
      </c>
      <c r="DS77" s="188" t="str">
        <f t="shared" si="385"/>
        <v/>
      </c>
      <c r="DT77" s="188" t="str">
        <f t="shared" si="385"/>
        <v/>
      </c>
      <c r="DU77" s="188" t="str">
        <f t="shared" si="385"/>
        <v/>
      </c>
      <c r="DV77" s="188" t="str">
        <f t="shared" si="385"/>
        <v/>
      </c>
      <c r="DW77" s="188" t="str">
        <f t="shared" si="385"/>
        <v/>
      </c>
      <c r="DX77" s="188" t="str">
        <f t="shared" si="385"/>
        <v/>
      </c>
      <c r="DY77" s="188" t="str">
        <f t="shared" si="385"/>
        <v/>
      </c>
      <c r="DZ77" s="188" t="str">
        <f t="shared" si="385"/>
        <v/>
      </c>
      <c r="EA77" s="188" t="str">
        <f t="shared" si="385"/>
        <v/>
      </c>
      <c r="EB77" s="188" t="str">
        <f t="shared" si="385"/>
        <v/>
      </c>
      <c r="EC77" s="188" t="str">
        <f t="shared" si="385"/>
        <v/>
      </c>
      <c r="ED77" s="188" t="str">
        <f t="shared" si="385"/>
        <v/>
      </c>
      <c r="EE77" s="204" t="str">
        <f t="shared" si="268"/>
        <v/>
      </c>
      <c r="EF77" s="205" t="e">
        <f t="shared" si="269"/>
        <v>#N/A</v>
      </c>
      <c r="EG77" s="205" t="e">
        <f t="shared" si="270"/>
        <v>#N/A</v>
      </c>
      <c r="EH77" s="205" t="e">
        <f t="shared" si="271"/>
        <v>#N/A</v>
      </c>
      <c r="EI77" s="205" t="e">
        <f t="shared" si="272"/>
        <v>#N/A</v>
      </c>
      <c r="EJ77" s="205" t="e">
        <f t="shared" si="273"/>
        <v>#N/A</v>
      </c>
      <c r="EK77" s="205" t="e">
        <f t="shared" si="274"/>
        <v>#N/A</v>
      </c>
      <c r="EL77" s="205" t="e">
        <f t="shared" si="275"/>
        <v>#N/A</v>
      </c>
      <c r="EM77" s="205" t="e">
        <f t="shared" si="276"/>
        <v>#N/A</v>
      </c>
      <c r="EN77" s="205" t="e">
        <f t="shared" si="277"/>
        <v>#N/A</v>
      </c>
      <c r="EO77" s="205" t="e">
        <f t="shared" si="278"/>
        <v>#N/A</v>
      </c>
      <c r="EP77" s="205" t="e">
        <f t="shared" si="279"/>
        <v>#N/A</v>
      </c>
      <c r="EQ77" s="205" t="e">
        <f t="shared" si="280"/>
        <v>#N/A</v>
      </c>
      <c r="ER77" s="205" t="e">
        <f t="shared" si="281"/>
        <v>#N/A</v>
      </c>
      <c r="ES77" s="205" t="e">
        <f t="shared" si="282"/>
        <v>#N/A</v>
      </c>
      <c r="ET77" s="205" t="e">
        <f t="shared" si="283"/>
        <v>#N/A</v>
      </c>
      <c r="EU77" s="205" t="e">
        <f t="shared" si="284"/>
        <v>#N/A</v>
      </c>
      <c r="EV77" s="205" t="e">
        <f t="shared" si="285"/>
        <v>#N/A</v>
      </c>
      <c r="EW77" s="205" t="e">
        <f t="shared" si="286"/>
        <v>#N/A</v>
      </c>
      <c r="EX77" s="205" t="e">
        <f t="shared" si="287"/>
        <v>#N/A</v>
      </c>
      <c r="EY77" s="205" t="e">
        <f t="shared" si="288"/>
        <v>#N/A</v>
      </c>
      <c r="EZ77" s="205" t="e">
        <f t="shared" si="289"/>
        <v>#N/A</v>
      </c>
      <c r="FA77" s="205" t="e">
        <f t="shared" si="290"/>
        <v>#N/A</v>
      </c>
      <c r="FB77" s="205" t="e">
        <f t="shared" si="291"/>
        <v>#N/A</v>
      </c>
      <c r="FC77" s="205" t="e">
        <f t="shared" si="292"/>
        <v>#N/A</v>
      </c>
      <c r="FD77" s="205" t="e">
        <f t="shared" si="293"/>
        <v>#N/A</v>
      </c>
      <c r="FE77" s="205" t="e">
        <f t="shared" si="294"/>
        <v>#N/A</v>
      </c>
      <c r="FF77" s="205" t="e">
        <f t="shared" si="295"/>
        <v>#N/A</v>
      </c>
      <c r="FG77" s="205" t="e">
        <f t="shared" si="296"/>
        <v>#N/A</v>
      </c>
      <c r="FH77" s="205" t="e">
        <f t="shared" si="297"/>
        <v>#N/A</v>
      </c>
      <c r="FI77" s="205" t="e">
        <f t="shared" si="298"/>
        <v>#N/A</v>
      </c>
      <c r="FJ77" s="205" t="e">
        <f t="shared" si="299"/>
        <v>#N/A</v>
      </c>
      <c r="FK77" s="205" t="e">
        <f t="shared" si="300"/>
        <v>#N/A</v>
      </c>
      <c r="FL77" s="205" t="e">
        <f t="shared" si="301"/>
        <v>#N/A</v>
      </c>
      <c r="FM77" s="205" t="e">
        <f t="shared" si="302"/>
        <v>#N/A</v>
      </c>
      <c r="FN77" s="205" t="e">
        <f t="shared" si="303"/>
        <v>#N/A</v>
      </c>
      <c r="FO77" s="205" t="e">
        <f t="shared" si="304"/>
        <v>#N/A</v>
      </c>
      <c r="FP77" s="205" t="e">
        <f t="shared" si="305"/>
        <v>#N/A</v>
      </c>
      <c r="FQ77" s="205" t="e">
        <f t="shared" si="306"/>
        <v>#N/A</v>
      </c>
      <c r="FR77" s="205" t="e">
        <f t="shared" si="307"/>
        <v>#N/A</v>
      </c>
      <c r="FS77" s="205" t="e">
        <f t="shared" si="308"/>
        <v>#N/A</v>
      </c>
      <c r="FT77" s="205" t="e">
        <f t="shared" si="309"/>
        <v>#N/A</v>
      </c>
      <c r="FU77" s="205" t="e">
        <f t="shared" si="310"/>
        <v>#N/A</v>
      </c>
      <c r="FV77" s="205" t="e">
        <f t="shared" si="311"/>
        <v>#N/A</v>
      </c>
      <c r="FW77" s="205" t="e">
        <f t="shared" si="312"/>
        <v>#N/A</v>
      </c>
      <c r="FX77" s="205" t="e">
        <f t="shared" si="313"/>
        <v>#N/A</v>
      </c>
      <c r="FY77" s="205" t="e">
        <f t="shared" si="314"/>
        <v>#N/A</v>
      </c>
      <c r="FZ77" s="205" t="e">
        <f t="shared" si="315"/>
        <v>#N/A</v>
      </c>
      <c r="GA77" s="205" t="e">
        <f t="shared" si="316"/>
        <v>#N/A</v>
      </c>
      <c r="GB77" s="205" t="e">
        <f t="shared" si="317"/>
        <v>#N/A</v>
      </c>
      <c r="GC77" s="205" t="e">
        <f t="shared" si="318"/>
        <v>#N/A</v>
      </c>
      <c r="GD77" s="205" t="e">
        <f t="shared" si="319"/>
        <v>#N/A</v>
      </c>
      <c r="GE77" s="205" t="e">
        <f t="shared" si="320"/>
        <v>#N/A</v>
      </c>
      <c r="GF77" s="205" t="e">
        <f t="shared" si="321"/>
        <v>#N/A</v>
      </c>
      <c r="GG77" s="205" t="e">
        <f t="shared" si="322"/>
        <v>#N/A</v>
      </c>
      <c r="GH77" s="205" t="e">
        <f t="shared" si="323"/>
        <v>#N/A</v>
      </c>
      <c r="GI77" s="205" t="e">
        <f t="shared" si="324"/>
        <v>#N/A</v>
      </c>
      <c r="GJ77" s="205" t="e">
        <f t="shared" si="325"/>
        <v>#N/A</v>
      </c>
      <c r="GK77" s="205" t="e">
        <f t="shared" si="326"/>
        <v>#N/A</v>
      </c>
      <c r="GL77" s="205" t="e">
        <f t="shared" si="327"/>
        <v>#N/A</v>
      </c>
      <c r="GM77" s="205" t="e">
        <f t="shared" si="328"/>
        <v>#N/A</v>
      </c>
      <c r="GN77" s="205" t="e">
        <f t="shared" si="329"/>
        <v>#N/A</v>
      </c>
      <c r="GO77" s="205" t="e">
        <f t="shared" si="330"/>
        <v>#N/A</v>
      </c>
      <c r="GP77" s="205" t="e">
        <f t="shared" si="331"/>
        <v>#N/A</v>
      </c>
      <c r="GQ77" s="205" t="e">
        <f t="shared" si="332"/>
        <v>#N/A</v>
      </c>
      <c r="GR77" s="205" t="e">
        <f t="shared" si="333"/>
        <v>#N/A</v>
      </c>
      <c r="GS77" s="205" t="e">
        <f t="shared" si="334"/>
        <v>#N/A</v>
      </c>
      <c r="GT77" s="205" t="e">
        <f t="shared" si="335"/>
        <v>#N/A</v>
      </c>
      <c r="GU77" s="205" t="e">
        <f t="shared" si="336"/>
        <v>#N/A</v>
      </c>
      <c r="GV77" s="205" t="e">
        <f t="shared" si="337"/>
        <v>#N/A</v>
      </c>
      <c r="GW77" s="205" t="e">
        <f t="shared" si="338"/>
        <v>#N/A</v>
      </c>
      <c r="GX77" s="205" t="e">
        <f t="shared" si="339"/>
        <v>#N/A</v>
      </c>
      <c r="GY77" s="205" t="e">
        <f t="shared" si="340"/>
        <v>#N/A</v>
      </c>
      <c r="GZ77" s="205" t="e">
        <f t="shared" si="341"/>
        <v>#N/A</v>
      </c>
      <c r="HA77" s="205" t="e">
        <f t="shared" si="342"/>
        <v>#N/A</v>
      </c>
      <c r="HB77" s="205" t="e">
        <f t="shared" si="343"/>
        <v>#N/A</v>
      </c>
      <c r="HC77" s="205" t="e">
        <f t="shared" si="344"/>
        <v>#N/A</v>
      </c>
      <c r="HD77" s="205" t="e">
        <f t="shared" si="345"/>
        <v>#N/A</v>
      </c>
      <c r="HE77" s="205" t="e">
        <f t="shared" si="346"/>
        <v>#N/A</v>
      </c>
      <c r="HF77" s="205" t="e">
        <f t="shared" si="347"/>
        <v>#N/A</v>
      </c>
      <c r="HG77" s="205" t="e">
        <f t="shared" si="348"/>
        <v>#N/A</v>
      </c>
      <c r="HH77" s="205" t="e">
        <f t="shared" si="349"/>
        <v>#N/A</v>
      </c>
      <c r="HI77" s="205" t="e">
        <f t="shared" si="350"/>
        <v>#N/A</v>
      </c>
      <c r="HJ77" s="205" t="e">
        <f t="shared" si="351"/>
        <v>#N/A</v>
      </c>
      <c r="HK77" s="205" t="e">
        <f t="shared" si="352"/>
        <v>#N/A</v>
      </c>
      <c r="HL77" s="205" t="e">
        <f t="shared" si="353"/>
        <v>#N/A</v>
      </c>
      <c r="HM77" s="205" t="e">
        <f t="shared" si="354"/>
        <v>#N/A</v>
      </c>
      <c r="HN77" s="205" t="e">
        <f t="shared" si="355"/>
        <v>#N/A</v>
      </c>
      <c r="HO77" s="205" t="e">
        <f t="shared" si="356"/>
        <v>#N/A</v>
      </c>
      <c r="HP77" s="205" t="e">
        <f t="shared" si="357"/>
        <v>#N/A</v>
      </c>
      <c r="HQ77" s="205" t="e">
        <f t="shared" si="358"/>
        <v>#N/A</v>
      </c>
      <c r="HR77" s="205" t="e">
        <f t="shared" si="359"/>
        <v>#N/A</v>
      </c>
      <c r="HS77" s="205" t="e">
        <f t="shared" si="360"/>
        <v>#N/A</v>
      </c>
      <c r="HT77" s="205" t="e">
        <f t="shared" si="361"/>
        <v>#N/A</v>
      </c>
      <c r="HU77" s="205" t="e">
        <f t="shared" si="362"/>
        <v>#N/A</v>
      </c>
      <c r="HV77" s="205" t="e">
        <f t="shared" si="363"/>
        <v>#N/A</v>
      </c>
      <c r="HW77" s="205" t="e">
        <f t="shared" si="364"/>
        <v>#N/A</v>
      </c>
      <c r="HX77" s="205" t="e">
        <f t="shared" si="365"/>
        <v>#N/A</v>
      </c>
      <c r="HY77" s="205" t="e">
        <f t="shared" si="366"/>
        <v>#N/A</v>
      </c>
      <c r="HZ77" s="205" t="e">
        <f t="shared" si="367"/>
        <v>#N/A</v>
      </c>
      <c r="IA77" s="205" t="e">
        <f t="shared" si="368"/>
        <v>#N/A</v>
      </c>
      <c r="IB77" s="205" t="e">
        <f t="shared" si="369"/>
        <v>#N/A</v>
      </c>
    </row>
    <row r="78" spans="1:236" hidden="1" x14ac:dyDescent="0.25">
      <c r="A78" s="22">
        <v>75</v>
      </c>
      <c r="B78" s="109" t="str">
        <f t="shared" si="253"/>
        <v/>
      </c>
      <c r="C78" s="123"/>
      <c r="D78" s="109" t="str">
        <f t="shared" si="254"/>
        <v/>
      </c>
      <c r="E78" s="118" t="str">
        <f t="shared" si="255"/>
        <v/>
      </c>
      <c r="F78" s="23" t="str">
        <f t="shared" si="256"/>
        <v/>
      </c>
      <c r="G78" s="24" t="str">
        <f t="shared" si="25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258"/>
        <v/>
      </c>
      <c r="K78" s="26"/>
      <c r="L78" s="24" t="str">
        <f>IF(OR(F78="",K78=""),"",MATCH(K78,Confidence!$A$3:$A$12,0))</f>
        <v/>
      </c>
      <c r="M78" s="27" t="str">
        <f t="shared" si="259"/>
        <v/>
      </c>
      <c r="N78" s="27" t="str">
        <f t="shared" si="260"/>
        <v/>
      </c>
      <c r="O78" s="24"/>
      <c r="P78" s="110" t="str">
        <f t="shared" si="261"/>
        <v/>
      </c>
      <c r="Q78" s="110" t="str">
        <f t="shared" si="262"/>
        <v/>
      </c>
      <c r="R78" s="39" t="str">
        <f t="shared" si="263"/>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264"/>
        <v/>
      </c>
      <c r="AI78" s="204" t="str">
        <f t="shared" si="265"/>
        <v/>
      </c>
      <c r="AJ78" s="188" t="str">
        <f t="shared" ref="AJ78:CU78" si="386">IF(ISNONTEXT($AH78),AI78+$AH78,"")</f>
        <v/>
      </c>
      <c r="AK78" s="188" t="str">
        <f t="shared" si="386"/>
        <v/>
      </c>
      <c r="AL78" s="188" t="str">
        <f t="shared" si="386"/>
        <v/>
      </c>
      <c r="AM78" s="188" t="str">
        <f t="shared" si="386"/>
        <v/>
      </c>
      <c r="AN78" s="188" t="str">
        <f t="shared" si="386"/>
        <v/>
      </c>
      <c r="AO78" s="188" t="str">
        <f t="shared" si="386"/>
        <v/>
      </c>
      <c r="AP78" s="188" t="str">
        <f t="shared" si="386"/>
        <v/>
      </c>
      <c r="AQ78" s="188" t="str">
        <f t="shared" si="386"/>
        <v/>
      </c>
      <c r="AR78" s="188" t="str">
        <f t="shared" si="386"/>
        <v/>
      </c>
      <c r="AS78" s="188" t="str">
        <f t="shared" si="386"/>
        <v/>
      </c>
      <c r="AT78" s="188" t="str">
        <f t="shared" si="386"/>
        <v/>
      </c>
      <c r="AU78" s="188" t="str">
        <f t="shared" si="386"/>
        <v/>
      </c>
      <c r="AV78" s="188" t="str">
        <f t="shared" si="386"/>
        <v/>
      </c>
      <c r="AW78" s="188" t="str">
        <f t="shared" si="386"/>
        <v/>
      </c>
      <c r="AX78" s="188" t="str">
        <f t="shared" si="386"/>
        <v/>
      </c>
      <c r="AY78" s="188" t="str">
        <f t="shared" si="386"/>
        <v/>
      </c>
      <c r="AZ78" s="188" t="str">
        <f t="shared" si="386"/>
        <v/>
      </c>
      <c r="BA78" s="188" t="str">
        <f t="shared" si="386"/>
        <v/>
      </c>
      <c r="BB78" s="188" t="str">
        <f t="shared" si="386"/>
        <v/>
      </c>
      <c r="BC78" s="188" t="str">
        <f t="shared" si="386"/>
        <v/>
      </c>
      <c r="BD78" s="188" t="str">
        <f t="shared" si="386"/>
        <v/>
      </c>
      <c r="BE78" s="188" t="str">
        <f t="shared" si="386"/>
        <v/>
      </c>
      <c r="BF78" s="188" t="str">
        <f t="shared" si="386"/>
        <v/>
      </c>
      <c r="BG78" s="188" t="str">
        <f t="shared" si="386"/>
        <v/>
      </c>
      <c r="BH78" s="188" t="str">
        <f t="shared" si="386"/>
        <v/>
      </c>
      <c r="BI78" s="188" t="str">
        <f t="shared" si="386"/>
        <v/>
      </c>
      <c r="BJ78" s="188" t="str">
        <f t="shared" si="386"/>
        <v/>
      </c>
      <c r="BK78" s="188" t="str">
        <f t="shared" si="386"/>
        <v/>
      </c>
      <c r="BL78" s="188" t="str">
        <f t="shared" si="386"/>
        <v/>
      </c>
      <c r="BM78" s="188" t="str">
        <f t="shared" si="386"/>
        <v/>
      </c>
      <c r="BN78" s="188" t="str">
        <f t="shared" si="386"/>
        <v/>
      </c>
      <c r="BO78" s="188" t="str">
        <f t="shared" si="386"/>
        <v/>
      </c>
      <c r="BP78" s="188" t="str">
        <f t="shared" si="386"/>
        <v/>
      </c>
      <c r="BQ78" s="188" t="str">
        <f t="shared" si="386"/>
        <v/>
      </c>
      <c r="BR78" s="188" t="str">
        <f t="shared" si="386"/>
        <v/>
      </c>
      <c r="BS78" s="188" t="str">
        <f t="shared" si="386"/>
        <v/>
      </c>
      <c r="BT78" s="188" t="str">
        <f t="shared" si="386"/>
        <v/>
      </c>
      <c r="BU78" s="188" t="str">
        <f t="shared" si="386"/>
        <v/>
      </c>
      <c r="BV78" s="188" t="str">
        <f t="shared" si="386"/>
        <v/>
      </c>
      <c r="BW78" s="188" t="str">
        <f t="shared" si="386"/>
        <v/>
      </c>
      <c r="BX78" s="188" t="str">
        <f t="shared" si="386"/>
        <v/>
      </c>
      <c r="BY78" s="188" t="str">
        <f t="shared" si="386"/>
        <v/>
      </c>
      <c r="BZ78" s="188" t="str">
        <f t="shared" si="386"/>
        <v/>
      </c>
      <c r="CA78" s="188" t="str">
        <f t="shared" si="386"/>
        <v/>
      </c>
      <c r="CB78" s="188" t="str">
        <f t="shared" si="386"/>
        <v/>
      </c>
      <c r="CC78" s="188" t="str">
        <f t="shared" si="386"/>
        <v/>
      </c>
      <c r="CD78" s="188" t="str">
        <f t="shared" si="386"/>
        <v/>
      </c>
      <c r="CE78" s="188" t="str">
        <f t="shared" si="386"/>
        <v/>
      </c>
      <c r="CF78" s="188" t="str">
        <f t="shared" si="386"/>
        <v/>
      </c>
      <c r="CG78" s="188" t="str">
        <f t="shared" si="386"/>
        <v/>
      </c>
      <c r="CH78" s="188" t="str">
        <f t="shared" si="386"/>
        <v/>
      </c>
      <c r="CI78" s="188" t="str">
        <f t="shared" si="386"/>
        <v/>
      </c>
      <c r="CJ78" s="188" t="str">
        <f t="shared" si="386"/>
        <v/>
      </c>
      <c r="CK78" s="188" t="str">
        <f t="shared" si="386"/>
        <v/>
      </c>
      <c r="CL78" s="188" t="str">
        <f t="shared" si="386"/>
        <v/>
      </c>
      <c r="CM78" s="188" t="str">
        <f t="shared" si="386"/>
        <v/>
      </c>
      <c r="CN78" s="188" t="str">
        <f t="shared" si="386"/>
        <v/>
      </c>
      <c r="CO78" s="188" t="str">
        <f t="shared" si="386"/>
        <v/>
      </c>
      <c r="CP78" s="188" t="str">
        <f t="shared" si="386"/>
        <v/>
      </c>
      <c r="CQ78" s="188" t="str">
        <f t="shared" si="386"/>
        <v/>
      </c>
      <c r="CR78" s="188" t="str">
        <f t="shared" si="386"/>
        <v/>
      </c>
      <c r="CS78" s="188" t="str">
        <f t="shared" si="386"/>
        <v/>
      </c>
      <c r="CT78" s="188" t="str">
        <f t="shared" si="386"/>
        <v/>
      </c>
      <c r="CU78" s="188" t="str">
        <f t="shared" si="386"/>
        <v/>
      </c>
      <c r="CV78" s="188" t="str">
        <f t="shared" ref="CV78:ED78" si="387">IF(ISNONTEXT($AH78),CU78+$AH78,"")</f>
        <v/>
      </c>
      <c r="CW78" s="188" t="str">
        <f t="shared" si="387"/>
        <v/>
      </c>
      <c r="CX78" s="188" t="str">
        <f t="shared" si="387"/>
        <v/>
      </c>
      <c r="CY78" s="188" t="str">
        <f t="shared" si="387"/>
        <v/>
      </c>
      <c r="CZ78" s="188" t="str">
        <f t="shared" si="387"/>
        <v/>
      </c>
      <c r="DA78" s="188" t="str">
        <f t="shared" si="387"/>
        <v/>
      </c>
      <c r="DB78" s="188" t="str">
        <f t="shared" si="387"/>
        <v/>
      </c>
      <c r="DC78" s="188" t="str">
        <f t="shared" si="387"/>
        <v/>
      </c>
      <c r="DD78" s="188" t="str">
        <f t="shared" si="387"/>
        <v/>
      </c>
      <c r="DE78" s="188" t="str">
        <f t="shared" si="387"/>
        <v/>
      </c>
      <c r="DF78" s="188" t="str">
        <f t="shared" si="387"/>
        <v/>
      </c>
      <c r="DG78" s="188" t="str">
        <f t="shared" si="387"/>
        <v/>
      </c>
      <c r="DH78" s="188" t="str">
        <f t="shared" si="387"/>
        <v/>
      </c>
      <c r="DI78" s="188" t="str">
        <f t="shared" si="387"/>
        <v/>
      </c>
      <c r="DJ78" s="188" t="str">
        <f t="shared" si="387"/>
        <v/>
      </c>
      <c r="DK78" s="188" t="str">
        <f t="shared" si="387"/>
        <v/>
      </c>
      <c r="DL78" s="188" t="str">
        <f t="shared" si="387"/>
        <v/>
      </c>
      <c r="DM78" s="188" t="str">
        <f t="shared" si="387"/>
        <v/>
      </c>
      <c r="DN78" s="188" t="str">
        <f t="shared" si="387"/>
        <v/>
      </c>
      <c r="DO78" s="188" t="str">
        <f t="shared" si="387"/>
        <v/>
      </c>
      <c r="DP78" s="188" t="str">
        <f t="shared" si="387"/>
        <v/>
      </c>
      <c r="DQ78" s="188" t="str">
        <f t="shared" si="387"/>
        <v/>
      </c>
      <c r="DR78" s="188" t="str">
        <f t="shared" si="387"/>
        <v/>
      </c>
      <c r="DS78" s="188" t="str">
        <f t="shared" si="387"/>
        <v/>
      </c>
      <c r="DT78" s="188" t="str">
        <f t="shared" si="387"/>
        <v/>
      </c>
      <c r="DU78" s="188" t="str">
        <f t="shared" si="387"/>
        <v/>
      </c>
      <c r="DV78" s="188" t="str">
        <f t="shared" si="387"/>
        <v/>
      </c>
      <c r="DW78" s="188" t="str">
        <f t="shared" si="387"/>
        <v/>
      </c>
      <c r="DX78" s="188" t="str">
        <f t="shared" si="387"/>
        <v/>
      </c>
      <c r="DY78" s="188" t="str">
        <f t="shared" si="387"/>
        <v/>
      </c>
      <c r="DZ78" s="188" t="str">
        <f t="shared" si="387"/>
        <v/>
      </c>
      <c r="EA78" s="188" t="str">
        <f t="shared" si="387"/>
        <v/>
      </c>
      <c r="EB78" s="188" t="str">
        <f t="shared" si="387"/>
        <v/>
      </c>
      <c r="EC78" s="188" t="str">
        <f t="shared" si="387"/>
        <v/>
      </c>
      <c r="ED78" s="188" t="str">
        <f t="shared" si="387"/>
        <v/>
      </c>
      <c r="EE78" s="204" t="str">
        <f t="shared" si="268"/>
        <v/>
      </c>
      <c r="EF78" s="205" t="e">
        <f t="shared" si="269"/>
        <v>#N/A</v>
      </c>
      <c r="EG78" s="205" t="e">
        <f t="shared" si="270"/>
        <v>#N/A</v>
      </c>
      <c r="EH78" s="205" t="e">
        <f t="shared" si="271"/>
        <v>#N/A</v>
      </c>
      <c r="EI78" s="205" t="e">
        <f t="shared" si="272"/>
        <v>#N/A</v>
      </c>
      <c r="EJ78" s="205" t="e">
        <f t="shared" si="273"/>
        <v>#N/A</v>
      </c>
      <c r="EK78" s="205" t="e">
        <f t="shared" si="274"/>
        <v>#N/A</v>
      </c>
      <c r="EL78" s="205" t="e">
        <f t="shared" si="275"/>
        <v>#N/A</v>
      </c>
      <c r="EM78" s="205" t="e">
        <f t="shared" si="276"/>
        <v>#N/A</v>
      </c>
      <c r="EN78" s="205" t="e">
        <f t="shared" si="277"/>
        <v>#N/A</v>
      </c>
      <c r="EO78" s="205" t="e">
        <f t="shared" si="278"/>
        <v>#N/A</v>
      </c>
      <c r="EP78" s="205" t="e">
        <f t="shared" si="279"/>
        <v>#N/A</v>
      </c>
      <c r="EQ78" s="205" t="e">
        <f t="shared" si="280"/>
        <v>#N/A</v>
      </c>
      <c r="ER78" s="205" t="e">
        <f t="shared" si="281"/>
        <v>#N/A</v>
      </c>
      <c r="ES78" s="205" t="e">
        <f t="shared" si="282"/>
        <v>#N/A</v>
      </c>
      <c r="ET78" s="205" t="e">
        <f t="shared" si="283"/>
        <v>#N/A</v>
      </c>
      <c r="EU78" s="205" t="e">
        <f t="shared" si="284"/>
        <v>#N/A</v>
      </c>
      <c r="EV78" s="205" t="e">
        <f t="shared" si="285"/>
        <v>#N/A</v>
      </c>
      <c r="EW78" s="205" t="e">
        <f t="shared" si="286"/>
        <v>#N/A</v>
      </c>
      <c r="EX78" s="205" t="e">
        <f t="shared" si="287"/>
        <v>#N/A</v>
      </c>
      <c r="EY78" s="205" t="e">
        <f t="shared" si="288"/>
        <v>#N/A</v>
      </c>
      <c r="EZ78" s="205" t="e">
        <f t="shared" si="289"/>
        <v>#N/A</v>
      </c>
      <c r="FA78" s="205" t="e">
        <f t="shared" si="290"/>
        <v>#N/A</v>
      </c>
      <c r="FB78" s="205" t="e">
        <f t="shared" si="291"/>
        <v>#N/A</v>
      </c>
      <c r="FC78" s="205" t="e">
        <f t="shared" si="292"/>
        <v>#N/A</v>
      </c>
      <c r="FD78" s="205" t="e">
        <f t="shared" si="293"/>
        <v>#N/A</v>
      </c>
      <c r="FE78" s="205" t="e">
        <f t="shared" si="294"/>
        <v>#N/A</v>
      </c>
      <c r="FF78" s="205" t="e">
        <f t="shared" si="295"/>
        <v>#N/A</v>
      </c>
      <c r="FG78" s="205" t="e">
        <f t="shared" si="296"/>
        <v>#N/A</v>
      </c>
      <c r="FH78" s="205" t="e">
        <f t="shared" si="297"/>
        <v>#N/A</v>
      </c>
      <c r="FI78" s="205" t="e">
        <f t="shared" si="298"/>
        <v>#N/A</v>
      </c>
      <c r="FJ78" s="205" t="e">
        <f t="shared" si="299"/>
        <v>#N/A</v>
      </c>
      <c r="FK78" s="205" t="e">
        <f t="shared" si="300"/>
        <v>#N/A</v>
      </c>
      <c r="FL78" s="205" t="e">
        <f t="shared" si="301"/>
        <v>#N/A</v>
      </c>
      <c r="FM78" s="205" t="e">
        <f t="shared" si="302"/>
        <v>#N/A</v>
      </c>
      <c r="FN78" s="205" t="e">
        <f t="shared" si="303"/>
        <v>#N/A</v>
      </c>
      <c r="FO78" s="205" t="e">
        <f t="shared" si="304"/>
        <v>#N/A</v>
      </c>
      <c r="FP78" s="205" t="e">
        <f t="shared" si="305"/>
        <v>#N/A</v>
      </c>
      <c r="FQ78" s="205" t="e">
        <f t="shared" si="306"/>
        <v>#N/A</v>
      </c>
      <c r="FR78" s="205" t="e">
        <f t="shared" si="307"/>
        <v>#N/A</v>
      </c>
      <c r="FS78" s="205" t="e">
        <f t="shared" si="308"/>
        <v>#N/A</v>
      </c>
      <c r="FT78" s="205" t="e">
        <f t="shared" si="309"/>
        <v>#N/A</v>
      </c>
      <c r="FU78" s="205" t="e">
        <f t="shared" si="310"/>
        <v>#N/A</v>
      </c>
      <c r="FV78" s="205" t="e">
        <f t="shared" si="311"/>
        <v>#N/A</v>
      </c>
      <c r="FW78" s="205" t="e">
        <f t="shared" si="312"/>
        <v>#N/A</v>
      </c>
      <c r="FX78" s="205" t="e">
        <f t="shared" si="313"/>
        <v>#N/A</v>
      </c>
      <c r="FY78" s="205" t="e">
        <f t="shared" si="314"/>
        <v>#N/A</v>
      </c>
      <c r="FZ78" s="205" t="e">
        <f t="shared" si="315"/>
        <v>#N/A</v>
      </c>
      <c r="GA78" s="205" t="e">
        <f t="shared" si="316"/>
        <v>#N/A</v>
      </c>
      <c r="GB78" s="205" t="e">
        <f t="shared" si="317"/>
        <v>#N/A</v>
      </c>
      <c r="GC78" s="205" t="e">
        <f t="shared" si="318"/>
        <v>#N/A</v>
      </c>
      <c r="GD78" s="205" t="e">
        <f t="shared" si="319"/>
        <v>#N/A</v>
      </c>
      <c r="GE78" s="205" t="e">
        <f t="shared" si="320"/>
        <v>#N/A</v>
      </c>
      <c r="GF78" s="205" t="e">
        <f t="shared" si="321"/>
        <v>#N/A</v>
      </c>
      <c r="GG78" s="205" t="e">
        <f t="shared" si="322"/>
        <v>#N/A</v>
      </c>
      <c r="GH78" s="205" t="e">
        <f t="shared" si="323"/>
        <v>#N/A</v>
      </c>
      <c r="GI78" s="205" t="e">
        <f t="shared" si="324"/>
        <v>#N/A</v>
      </c>
      <c r="GJ78" s="205" t="e">
        <f t="shared" si="325"/>
        <v>#N/A</v>
      </c>
      <c r="GK78" s="205" t="e">
        <f t="shared" si="326"/>
        <v>#N/A</v>
      </c>
      <c r="GL78" s="205" t="e">
        <f t="shared" si="327"/>
        <v>#N/A</v>
      </c>
      <c r="GM78" s="205" t="e">
        <f t="shared" si="328"/>
        <v>#N/A</v>
      </c>
      <c r="GN78" s="205" t="e">
        <f t="shared" si="329"/>
        <v>#N/A</v>
      </c>
      <c r="GO78" s="205" t="e">
        <f t="shared" si="330"/>
        <v>#N/A</v>
      </c>
      <c r="GP78" s="205" t="e">
        <f t="shared" si="331"/>
        <v>#N/A</v>
      </c>
      <c r="GQ78" s="205" t="e">
        <f t="shared" si="332"/>
        <v>#N/A</v>
      </c>
      <c r="GR78" s="205" t="e">
        <f t="shared" si="333"/>
        <v>#N/A</v>
      </c>
      <c r="GS78" s="205" t="e">
        <f t="shared" si="334"/>
        <v>#N/A</v>
      </c>
      <c r="GT78" s="205" t="e">
        <f t="shared" si="335"/>
        <v>#N/A</v>
      </c>
      <c r="GU78" s="205" t="e">
        <f t="shared" si="336"/>
        <v>#N/A</v>
      </c>
      <c r="GV78" s="205" t="e">
        <f t="shared" si="337"/>
        <v>#N/A</v>
      </c>
      <c r="GW78" s="205" t="e">
        <f t="shared" si="338"/>
        <v>#N/A</v>
      </c>
      <c r="GX78" s="205" t="e">
        <f t="shared" si="339"/>
        <v>#N/A</v>
      </c>
      <c r="GY78" s="205" t="e">
        <f t="shared" si="340"/>
        <v>#N/A</v>
      </c>
      <c r="GZ78" s="205" t="e">
        <f t="shared" si="341"/>
        <v>#N/A</v>
      </c>
      <c r="HA78" s="205" t="e">
        <f t="shared" si="342"/>
        <v>#N/A</v>
      </c>
      <c r="HB78" s="205" t="e">
        <f t="shared" si="343"/>
        <v>#N/A</v>
      </c>
      <c r="HC78" s="205" t="e">
        <f t="shared" si="344"/>
        <v>#N/A</v>
      </c>
      <c r="HD78" s="205" t="e">
        <f t="shared" si="345"/>
        <v>#N/A</v>
      </c>
      <c r="HE78" s="205" t="e">
        <f t="shared" si="346"/>
        <v>#N/A</v>
      </c>
      <c r="HF78" s="205" t="e">
        <f t="shared" si="347"/>
        <v>#N/A</v>
      </c>
      <c r="HG78" s="205" t="e">
        <f t="shared" si="348"/>
        <v>#N/A</v>
      </c>
      <c r="HH78" s="205" t="e">
        <f t="shared" si="349"/>
        <v>#N/A</v>
      </c>
      <c r="HI78" s="205" t="e">
        <f t="shared" si="350"/>
        <v>#N/A</v>
      </c>
      <c r="HJ78" s="205" t="e">
        <f t="shared" si="351"/>
        <v>#N/A</v>
      </c>
      <c r="HK78" s="205" t="e">
        <f t="shared" si="352"/>
        <v>#N/A</v>
      </c>
      <c r="HL78" s="205" t="e">
        <f t="shared" si="353"/>
        <v>#N/A</v>
      </c>
      <c r="HM78" s="205" t="e">
        <f t="shared" si="354"/>
        <v>#N/A</v>
      </c>
      <c r="HN78" s="205" t="e">
        <f t="shared" si="355"/>
        <v>#N/A</v>
      </c>
      <c r="HO78" s="205" t="e">
        <f t="shared" si="356"/>
        <v>#N/A</v>
      </c>
      <c r="HP78" s="205" t="e">
        <f t="shared" si="357"/>
        <v>#N/A</v>
      </c>
      <c r="HQ78" s="205" t="e">
        <f t="shared" si="358"/>
        <v>#N/A</v>
      </c>
      <c r="HR78" s="205" t="e">
        <f t="shared" si="359"/>
        <v>#N/A</v>
      </c>
      <c r="HS78" s="205" t="e">
        <f t="shared" si="360"/>
        <v>#N/A</v>
      </c>
      <c r="HT78" s="205" t="e">
        <f t="shared" si="361"/>
        <v>#N/A</v>
      </c>
      <c r="HU78" s="205" t="e">
        <f t="shared" si="362"/>
        <v>#N/A</v>
      </c>
      <c r="HV78" s="205" t="e">
        <f t="shared" si="363"/>
        <v>#N/A</v>
      </c>
      <c r="HW78" s="205" t="e">
        <f t="shared" si="364"/>
        <v>#N/A</v>
      </c>
      <c r="HX78" s="205" t="e">
        <f t="shared" si="365"/>
        <v>#N/A</v>
      </c>
      <c r="HY78" s="205" t="e">
        <f t="shared" si="366"/>
        <v>#N/A</v>
      </c>
      <c r="HZ78" s="205" t="e">
        <f t="shared" si="367"/>
        <v>#N/A</v>
      </c>
      <c r="IA78" s="205" t="e">
        <f t="shared" si="368"/>
        <v>#N/A</v>
      </c>
      <c r="IB78" s="205" t="e">
        <f t="shared" si="369"/>
        <v>#N/A</v>
      </c>
    </row>
    <row r="79" spans="1:236" hidden="1" x14ac:dyDescent="0.25">
      <c r="A79" s="22">
        <v>76</v>
      </c>
      <c r="B79" s="109" t="str">
        <f t="shared" si="253"/>
        <v/>
      </c>
      <c r="C79" s="123"/>
      <c r="D79" s="109" t="str">
        <f t="shared" si="254"/>
        <v/>
      </c>
      <c r="E79" s="118" t="str">
        <f t="shared" si="255"/>
        <v/>
      </c>
      <c r="F79" s="23" t="str">
        <f t="shared" si="256"/>
        <v/>
      </c>
      <c r="G79" s="24" t="str">
        <f t="shared" si="25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258"/>
        <v/>
      </c>
      <c r="K79" s="26"/>
      <c r="L79" s="24" t="str">
        <f>IF(OR(F79="",K79=""),"",MATCH(K79,Confidence!$A$3:$A$12,0))</f>
        <v/>
      </c>
      <c r="M79" s="27" t="str">
        <f t="shared" si="259"/>
        <v/>
      </c>
      <c r="N79" s="27" t="str">
        <f t="shared" si="260"/>
        <v/>
      </c>
      <c r="O79" s="24"/>
      <c r="P79" s="110" t="str">
        <f t="shared" si="261"/>
        <v/>
      </c>
      <c r="Q79" s="110" t="str">
        <f t="shared" si="262"/>
        <v/>
      </c>
      <c r="R79" s="39" t="str">
        <f t="shared" si="263"/>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264"/>
        <v/>
      </c>
      <c r="AI79" s="204" t="str">
        <f t="shared" si="265"/>
        <v/>
      </c>
      <c r="AJ79" s="188" t="str">
        <f t="shared" ref="AJ79:CU79" si="388">IF(ISNONTEXT($AH79),AI79+$AH79,"")</f>
        <v/>
      </c>
      <c r="AK79" s="188" t="str">
        <f t="shared" si="388"/>
        <v/>
      </c>
      <c r="AL79" s="188" t="str">
        <f t="shared" si="388"/>
        <v/>
      </c>
      <c r="AM79" s="188" t="str">
        <f t="shared" si="388"/>
        <v/>
      </c>
      <c r="AN79" s="188" t="str">
        <f t="shared" si="388"/>
        <v/>
      </c>
      <c r="AO79" s="188" t="str">
        <f t="shared" si="388"/>
        <v/>
      </c>
      <c r="AP79" s="188" t="str">
        <f t="shared" si="388"/>
        <v/>
      </c>
      <c r="AQ79" s="188" t="str">
        <f t="shared" si="388"/>
        <v/>
      </c>
      <c r="AR79" s="188" t="str">
        <f t="shared" si="388"/>
        <v/>
      </c>
      <c r="AS79" s="188" t="str">
        <f t="shared" si="388"/>
        <v/>
      </c>
      <c r="AT79" s="188" t="str">
        <f t="shared" si="388"/>
        <v/>
      </c>
      <c r="AU79" s="188" t="str">
        <f t="shared" si="388"/>
        <v/>
      </c>
      <c r="AV79" s="188" t="str">
        <f t="shared" si="388"/>
        <v/>
      </c>
      <c r="AW79" s="188" t="str">
        <f t="shared" si="388"/>
        <v/>
      </c>
      <c r="AX79" s="188" t="str">
        <f t="shared" si="388"/>
        <v/>
      </c>
      <c r="AY79" s="188" t="str">
        <f t="shared" si="388"/>
        <v/>
      </c>
      <c r="AZ79" s="188" t="str">
        <f t="shared" si="388"/>
        <v/>
      </c>
      <c r="BA79" s="188" t="str">
        <f t="shared" si="388"/>
        <v/>
      </c>
      <c r="BB79" s="188" t="str">
        <f t="shared" si="388"/>
        <v/>
      </c>
      <c r="BC79" s="188" t="str">
        <f t="shared" si="388"/>
        <v/>
      </c>
      <c r="BD79" s="188" t="str">
        <f t="shared" si="388"/>
        <v/>
      </c>
      <c r="BE79" s="188" t="str">
        <f t="shared" si="388"/>
        <v/>
      </c>
      <c r="BF79" s="188" t="str">
        <f t="shared" si="388"/>
        <v/>
      </c>
      <c r="BG79" s="188" t="str">
        <f t="shared" si="388"/>
        <v/>
      </c>
      <c r="BH79" s="188" t="str">
        <f t="shared" si="388"/>
        <v/>
      </c>
      <c r="BI79" s="188" t="str">
        <f t="shared" si="388"/>
        <v/>
      </c>
      <c r="BJ79" s="188" t="str">
        <f t="shared" si="388"/>
        <v/>
      </c>
      <c r="BK79" s="188" t="str">
        <f t="shared" si="388"/>
        <v/>
      </c>
      <c r="BL79" s="188" t="str">
        <f t="shared" si="388"/>
        <v/>
      </c>
      <c r="BM79" s="188" t="str">
        <f t="shared" si="388"/>
        <v/>
      </c>
      <c r="BN79" s="188" t="str">
        <f t="shared" si="388"/>
        <v/>
      </c>
      <c r="BO79" s="188" t="str">
        <f t="shared" si="388"/>
        <v/>
      </c>
      <c r="BP79" s="188" t="str">
        <f t="shared" si="388"/>
        <v/>
      </c>
      <c r="BQ79" s="188" t="str">
        <f t="shared" si="388"/>
        <v/>
      </c>
      <c r="BR79" s="188" t="str">
        <f t="shared" si="388"/>
        <v/>
      </c>
      <c r="BS79" s="188" t="str">
        <f t="shared" si="388"/>
        <v/>
      </c>
      <c r="BT79" s="188" t="str">
        <f t="shared" si="388"/>
        <v/>
      </c>
      <c r="BU79" s="188" t="str">
        <f t="shared" si="388"/>
        <v/>
      </c>
      <c r="BV79" s="188" t="str">
        <f t="shared" si="388"/>
        <v/>
      </c>
      <c r="BW79" s="188" t="str">
        <f t="shared" si="388"/>
        <v/>
      </c>
      <c r="BX79" s="188" t="str">
        <f t="shared" si="388"/>
        <v/>
      </c>
      <c r="BY79" s="188" t="str">
        <f t="shared" si="388"/>
        <v/>
      </c>
      <c r="BZ79" s="188" t="str">
        <f t="shared" si="388"/>
        <v/>
      </c>
      <c r="CA79" s="188" t="str">
        <f t="shared" si="388"/>
        <v/>
      </c>
      <c r="CB79" s="188" t="str">
        <f t="shared" si="388"/>
        <v/>
      </c>
      <c r="CC79" s="188" t="str">
        <f t="shared" si="388"/>
        <v/>
      </c>
      <c r="CD79" s="188" t="str">
        <f t="shared" si="388"/>
        <v/>
      </c>
      <c r="CE79" s="188" t="str">
        <f t="shared" si="388"/>
        <v/>
      </c>
      <c r="CF79" s="188" t="str">
        <f t="shared" si="388"/>
        <v/>
      </c>
      <c r="CG79" s="188" t="str">
        <f t="shared" si="388"/>
        <v/>
      </c>
      <c r="CH79" s="188" t="str">
        <f t="shared" si="388"/>
        <v/>
      </c>
      <c r="CI79" s="188" t="str">
        <f t="shared" si="388"/>
        <v/>
      </c>
      <c r="CJ79" s="188" t="str">
        <f t="shared" si="388"/>
        <v/>
      </c>
      <c r="CK79" s="188" t="str">
        <f t="shared" si="388"/>
        <v/>
      </c>
      <c r="CL79" s="188" t="str">
        <f t="shared" si="388"/>
        <v/>
      </c>
      <c r="CM79" s="188" t="str">
        <f t="shared" si="388"/>
        <v/>
      </c>
      <c r="CN79" s="188" t="str">
        <f t="shared" si="388"/>
        <v/>
      </c>
      <c r="CO79" s="188" t="str">
        <f t="shared" si="388"/>
        <v/>
      </c>
      <c r="CP79" s="188" t="str">
        <f t="shared" si="388"/>
        <v/>
      </c>
      <c r="CQ79" s="188" t="str">
        <f t="shared" si="388"/>
        <v/>
      </c>
      <c r="CR79" s="188" t="str">
        <f t="shared" si="388"/>
        <v/>
      </c>
      <c r="CS79" s="188" t="str">
        <f t="shared" si="388"/>
        <v/>
      </c>
      <c r="CT79" s="188" t="str">
        <f t="shared" si="388"/>
        <v/>
      </c>
      <c r="CU79" s="188" t="str">
        <f t="shared" si="388"/>
        <v/>
      </c>
      <c r="CV79" s="188" t="str">
        <f t="shared" ref="CV79:ED79" si="389">IF(ISNONTEXT($AH79),CU79+$AH79,"")</f>
        <v/>
      </c>
      <c r="CW79" s="188" t="str">
        <f t="shared" si="389"/>
        <v/>
      </c>
      <c r="CX79" s="188" t="str">
        <f t="shared" si="389"/>
        <v/>
      </c>
      <c r="CY79" s="188" t="str">
        <f t="shared" si="389"/>
        <v/>
      </c>
      <c r="CZ79" s="188" t="str">
        <f t="shared" si="389"/>
        <v/>
      </c>
      <c r="DA79" s="188" t="str">
        <f t="shared" si="389"/>
        <v/>
      </c>
      <c r="DB79" s="188" t="str">
        <f t="shared" si="389"/>
        <v/>
      </c>
      <c r="DC79" s="188" t="str">
        <f t="shared" si="389"/>
        <v/>
      </c>
      <c r="DD79" s="188" t="str">
        <f t="shared" si="389"/>
        <v/>
      </c>
      <c r="DE79" s="188" t="str">
        <f t="shared" si="389"/>
        <v/>
      </c>
      <c r="DF79" s="188" t="str">
        <f t="shared" si="389"/>
        <v/>
      </c>
      <c r="DG79" s="188" t="str">
        <f t="shared" si="389"/>
        <v/>
      </c>
      <c r="DH79" s="188" t="str">
        <f t="shared" si="389"/>
        <v/>
      </c>
      <c r="DI79" s="188" t="str">
        <f t="shared" si="389"/>
        <v/>
      </c>
      <c r="DJ79" s="188" t="str">
        <f t="shared" si="389"/>
        <v/>
      </c>
      <c r="DK79" s="188" t="str">
        <f t="shared" si="389"/>
        <v/>
      </c>
      <c r="DL79" s="188" t="str">
        <f t="shared" si="389"/>
        <v/>
      </c>
      <c r="DM79" s="188" t="str">
        <f t="shared" si="389"/>
        <v/>
      </c>
      <c r="DN79" s="188" t="str">
        <f t="shared" si="389"/>
        <v/>
      </c>
      <c r="DO79" s="188" t="str">
        <f t="shared" si="389"/>
        <v/>
      </c>
      <c r="DP79" s="188" t="str">
        <f t="shared" si="389"/>
        <v/>
      </c>
      <c r="DQ79" s="188" t="str">
        <f t="shared" si="389"/>
        <v/>
      </c>
      <c r="DR79" s="188" t="str">
        <f t="shared" si="389"/>
        <v/>
      </c>
      <c r="DS79" s="188" t="str">
        <f t="shared" si="389"/>
        <v/>
      </c>
      <c r="DT79" s="188" t="str">
        <f t="shared" si="389"/>
        <v/>
      </c>
      <c r="DU79" s="188" t="str">
        <f t="shared" si="389"/>
        <v/>
      </c>
      <c r="DV79" s="188" t="str">
        <f t="shared" si="389"/>
        <v/>
      </c>
      <c r="DW79" s="188" t="str">
        <f t="shared" si="389"/>
        <v/>
      </c>
      <c r="DX79" s="188" t="str">
        <f t="shared" si="389"/>
        <v/>
      </c>
      <c r="DY79" s="188" t="str">
        <f t="shared" si="389"/>
        <v/>
      </c>
      <c r="DZ79" s="188" t="str">
        <f t="shared" si="389"/>
        <v/>
      </c>
      <c r="EA79" s="188" t="str">
        <f t="shared" si="389"/>
        <v/>
      </c>
      <c r="EB79" s="188" t="str">
        <f t="shared" si="389"/>
        <v/>
      </c>
      <c r="EC79" s="188" t="str">
        <f t="shared" si="389"/>
        <v/>
      </c>
      <c r="ED79" s="188" t="str">
        <f t="shared" si="389"/>
        <v/>
      </c>
      <c r="EE79" s="204" t="str">
        <f t="shared" si="268"/>
        <v/>
      </c>
      <c r="EF79" s="205" t="e">
        <f t="shared" si="269"/>
        <v>#N/A</v>
      </c>
      <c r="EG79" s="205" t="e">
        <f t="shared" si="270"/>
        <v>#N/A</v>
      </c>
      <c r="EH79" s="205" t="e">
        <f t="shared" si="271"/>
        <v>#N/A</v>
      </c>
      <c r="EI79" s="205" t="e">
        <f t="shared" si="272"/>
        <v>#N/A</v>
      </c>
      <c r="EJ79" s="205" t="e">
        <f t="shared" si="273"/>
        <v>#N/A</v>
      </c>
      <c r="EK79" s="205" t="e">
        <f t="shared" si="274"/>
        <v>#N/A</v>
      </c>
      <c r="EL79" s="205" t="e">
        <f t="shared" si="275"/>
        <v>#N/A</v>
      </c>
      <c r="EM79" s="205" t="e">
        <f t="shared" si="276"/>
        <v>#N/A</v>
      </c>
      <c r="EN79" s="205" t="e">
        <f t="shared" si="277"/>
        <v>#N/A</v>
      </c>
      <c r="EO79" s="205" t="e">
        <f t="shared" si="278"/>
        <v>#N/A</v>
      </c>
      <c r="EP79" s="205" t="e">
        <f t="shared" si="279"/>
        <v>#N/A</v>
      </c>
      <c r="EQ79" s="205" t="e">
        <f t="shared" si="280"/>
        <v>#N/A</v>
      </c>
      <c r="ER79" s="205" t="e">
        <f t="shared" si="281"/>
        <v>#N/A</v>
      </c>
      <c r="ES79" s="205" t="e">
        <f t="shared" si="282"/>
        <v>#N/A</v>
      </c>
      <c r="ET79" s="205" t="e">
        <f t="shared" si="283"/>
        <v>#N/A</v>
      </c>
      <c r="EU79" s="205" t="e">
        <f t="shared" si="284"/>
        <v>#N/A</v>
      </c>
      <c r="EV79" s="205" t="e">
        <f t="shared" si="285"/>
        <v>#N/A</v>
      </c>
      <c r="EW79" s="205" t="e">
        <f t="shared" si="286"/>
        <v>#N/A</v>
      </c>
      <c r="EX79" s="205" t="e">
        <f t="shared" si="287"/>
        <v>#N/A</v>
      </c>
      <c r="EY79" s="205" t="e">
        <f t="shared" si="288"/>
        <v>#N/A</v>
      </c>
      <c r="EZ79" s="205" t="e">
        <f t="shared" si="289"/>
        <v>#N/A</v>
      </c>
      <c r="FA79" s="205" t="e">
        <f t="shared" si="290"/>
        <v>#N/A</v>
      </c>
      <c r="FB79" s="205" t="e">
        <f t="shared" si="291"/>
        <v>#N/A</v>
      </c>
      <c r="FC79" s="205" t="e">
        <f t="shared" si="292"/>
        <v>#N/A</v>
      </c>
      <c r="FD79" s="205" t="e">
        <f t="shared" si="293"/>
        <v>#N/A</v>
      </c>
      <c r="FE79" s="205" t="e">
        <f t="shared" si="294"/>
        <v>#N/A</v>
      </c>
      <c r="FF79" s="205" t="e">
        <f t="shared" si="295"/>
        <v>#N/A</v>
      </c>
      <c r="FG79" s="205" t="e">
        <f t="shared" si="296"/>
        <v>#N/A</v>
      </c>
      <c r="FH79" s="205" t="e">
        <f t="shared" si="297"/>
        <v>#N/A</v>
      </c>
      <c r="FI79" s="205" t="e">
        <f t="shared" si="298"/>
        <v>#N/A</v>
      </c>
      <c r="FJ79" s="205" t="e">
        <f t="shared" si="299"/>
        <v>#N/A</v>
      </c>
      <c r="FK79" s="205" t="e">
        <f t="shared" si="300"/>
        <v>#N/A</v>
      </c>
      <c r="FL79" s="205" t="e">
        <f t="shared" si="301"/>
        <v>#N/A</v>
      </c>
      <c r="FM79" s="205" t="e">
        <f t="shared" si="302"/>
        <v>#N/A</v>
      </c>
      <c r="FN79" s="205" t="e">
        <f t="shared" si="303"/>
        <v>#N/A</v>
      </c>
      <c r="FO79" s="205" t="e">
        <f t="shared" si="304"/>
        <v>#N/A</v>
      </c>
      <c r="FP79" s="205" t="e">
        <f t="shared" si="305"/>
        <v>#N/A</v>
      </c>
      <c r="FQ79" s="205" t="e">
        <f t="shared" si="306"/>
        <v>#N/A</v>
      </c>
      <c r="FR79" s="205" t="e">
        <f t="shared" si="307"/>
        <v>#N/A</v>
      </c>
      <c r="FS79" s="205" t="e">
        <f t="shared" si="308"/>
        <v>#N/A</v>
      </c>
      <c r="FT79" s="205" t="e">
        <f t="shared" si="309"/>
        <v>#N/A</v>
      </c>
      <c r="FU79" s="205" t="e">
        <f t="shared" si="310"/>
        <v>#N/A</v>
      </c>
      <c r="FV79" s="205" t="e">
        <f t="shared" si="311"/>
        <v>#N/A</v>
      </c>
      <c r="FW79" s="205" t="e">
        <f t="shared" si="312"/>
        <v>#N/A</v>
      </c>
      <c r="FX79" s="205" t="e">
        <f t="shared" si="313"/>
        <v>#N/A</v>
      </c>
      <c r="FY79" s="205" t="e">
        <f t="shared" si="314"/>
        <v>#N/A</v>
      </c>
      <c r="FZ79" s="205" t="e">
        <f t="shared" si="315"/>
        <v>#N/A</v>
      </c>
      <c r="GA79" s="205" t="e">
        <f t="shared" si="316"/>
        <v>#N/A</v>
      </c>
      <c r="GB79" s="205" t="e">
        <f t="shared" si="317"/>
        <v>#N/A</v>
      </c>
      <c r="GC79" s="205" t="e">
        <f t="shared" si="318"/>
        <v>#N/A</v>
      </c>
      <c r="GD79" s="205" t="e">
        <f t="shared" si="319"/>
        <v>#N/A</v>
      </c>
      <c r="GE79" s="205" t="e">
        <f t="shared" si="320"/>
        <v>#N/A</v>
      </c>
      <c r="GF79" s="205" t="e">
        <f t="shared" si="321"/>
        <v>#N/A</v>
      </c>
      <c r="GG79" s="205" t="e">
        <f t="shared" si="322"/>
        <v>#N/A</v>
      </c>
      <c r="GH79" s="205" t="e">
        <f t="shared" si="323"/>
        <v>#N/A</v>
      </c>
      <c r="GI79" s="205" t="e">
        <f t="shared" si="324"/>
        <v>#N/A</v>
      </c>
      <c r="GJ79" s="205" t="e">
        <f t="shared" si="325"/>
        <v>#N/A</v>
      </c>
      <c r="GK79" s="205" t="e">
        <f t="shared" si="326"/>
        <v>#N/A</v>
      </c>
      <c r="GL79" s="205" t="e">
        <f t="shared" si="327"/>
        <v>#N/A</v>
      </c>
      <c r="GM79" s="205" t="e">
        <f t="shared" si="328"/>
        <v>#N/A</v>
      </c>
      <c r="GN79" s="205" t="e">
        <f t="shared" si="329"/>
        <v>#N/A</v>
      </c>
      <c r="GO79" s="205" t="e">
        <f t="shared" si="330"/>
        <v>#N/A</v>
      </c>
      <c r="GP79" s="205" t="e">
        <f t="shared" si="331"/>
        <v>#N/A</v>
      </c>
      <c r="GQ79" s="205" t="e">
        <f t="shared" si="332"/>
        <v>#N/A</v>
      </c>
      <c r="GR79" s="205" t="e">
        <f t="shared" si="333"/>
        <v>#N/A</v>
      </c>
      <c r="GS79" s="205" t="e">
        <f t="shared" si="334"/>
        <v>#N/A</v>
      </c>
      <c r="GT79" s="205" t="e">
        <f t="shared" si="335"/>
        <v>#N/A</v>
      </c>
      <c r="GU79" s="205" t="e">
        <f t="shared" si="336"/>
        <v>#N/A</v>
      </c>
      <c r="GV79" s="205" t="e">
        <f t="shared" si="337"/>
        <v>#N/A</v>
      </c>
      <c r="GW79" s="205" t="e">
        <f t="shared" si="338"/>
        <v>#N/A</v>
      </c>
      <c r="GX79" s="205" t="e">
        <f t="shared" si="339"/>
        <v>#N/A</v>
      </c>
      <c r="GY79" s="205" t="e">
        <f t="shared" si="340"/>
        <v>#N/A</v>
      </c>
      <c r="GZ79" s="205" t="e">
        <f t="shared" si="341"/>
        <v>#N/A</v>
      </c>
      <c r="HA79" s="205" t="e">
        <f t="shared" si="342"/>
        <v>#N/A</v>
      </c>
      <c r="HB79" s="205" t="e">
        <f t="shared" si="343"/>
        <v>#N/A</v>
      </c>
      <c r="HC79" s="205" t="e">
        <f t="shared" si="344"/>
        <v>#N/A</v>
      </c>
      <c r="HD79" s="205" t="e">
        <f t="shared" si="345"/>
        <v>#N/A</v>
      </c>
      <c r="HE79" s="205" t="e">
        <f t="shared" si="346"/>
        <v>#N/A</v>
      </c>
      <c r="HF79" s="205" t="e">
        <f t="shared" si="347"/>
        <v>#N/A</v>
      </c>
      <c r="HG79" s="205" t="e">
        <f t="shared" si="348"/>
        <v>#N/A</v>
      </c>
      <c r="HH79" s="205" t="e">
        <f t="shared" si="349"/>
        <v>#N/A</v>
      </c>
      <c r="HI79" s="205" t="e">
        <f t="shared" si="350"/>
        <v>#N/A</v>
      </c>
      <c r="HJ79" s="205" t="e">
        <f t="shared" si="351"/>
        <v>#N/A</v>
      </c>
      <c r="HK79" s="205" t="e">
        <f t="shared" si="352"/>
        <v>#N/A</v>
      </c>
      <c r="HL79" s="205" t="e">
        <f t="shared" si="353"/>
        <v>#N/A</v>
      </c>
      <c r="HM79" s="205" t="e">
        <f t="shared" si="354"/>
        <v>#N/A</v>
      </c>
      <c r="HN79" s="205" t="e">
        <f t="shared" si="355"/>
        <v>#N/A</v>
      </c>
      <c r="HO79" s="205" t="e">
        <f t="shared" si="356"/>
        <v>#N/A</v>
      </c>
      <c r="HP79" s="205" t="e">
        <f t="shared" si="357"/>
        <v>#N/A</v>
      </c>
      <c r="HQ79" s="205" t="e">
        <f t="shared" si="358"/>
        <v>#N/A</v>
      </c>
      <c r="HR79" s="205" t="e">
        <f t="shared" si="359"/>
        <v>#N/A</v>
      </c>
      <c r="HS79" s="205" t="e">
        <f t="shared" si="360"/>
        <v>#N/A</v>
      </c>
      <c r="HT79" s="205" t="e">
        <f t="shared" si="361"/>
        <v>#N/A</v>
      </c>
      <c r="HU79" s="205" t="e">
        <f t="shared" si="362"/>
        <v>#N/A</v>
      </c>
      <c r="HV79" s="205" t="e">
        <f t="shared" si="363"/>
        <v>#N/A</v>
      </c>
      <c r="HW79" s="205" t="e">
        <f t="shared" si="364"/>
        <v>#N/A</v>
      </c>
      <c r="HX79" s="205" t="e">
        <f t="shared" si="365"/>
        <v>#N/A</v>
      </c>
      <c r="HY79" s="205" t="e">
        <f t="shared" si="366"/>
        <v>#N/A</v>
      </c>
      <c r="HZ79" s="205" t="e">
        <f t="shared" si="367"/>
        <v>#N/A</v>
      </c>
      <c r="IA79" s="205" t="e">
        <f t="shared" si="368"/>
        <v>#N/A</v>
      </c>
      <c r="IB79" s="205" t="e">
        <f t="shared" si="369"/>
        <v>#N/A</v>
      </c>
    </row>
    <row r="80" spans="1:236" hidden="1" x14ac:dyDescent="0.25">
      <c r="A80" s="22">
        <v>77</v>
      </c>
      <c r="B80" s="109" t="str">
        <f t="shared" si="253"/>
        <v/>
      </c>
      <c r="C80" s="123"/>
      <c r="D80" s="109" t="str">
        <f t="shared" si="254"/>
        <v/>
      </c>
      <c r="E80" s="118" t="str">
        <f t="shared" si="255"/>
        <v/>
      </c>
      <c r="F80" s="23" t="str">
        <f t="shared" si="256"/>
        <v/>
      </c>
      <c r="G80" s="24" t="str">
        <f t="shared" si="25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258"/>
        <v/>
      </c>
      <c r="K80" s="26"/>
      <c r="L80" s="24" t="str">
        <f>IF(OR(F80="",K80=""),"",MATCH(K80,Confidence!$A$3:$A$12,0))</f>
        <v/>
      </c>
      <c r="M80" s="27" t="str">
        <f t="shared" si="259"/>
        <v/>
      </c>
      <c r="N80" s="27" t="str">
        <f t="shared" si="260"/>
        <v/>
      </c>
      <c r="O80" s="24"/>
      <c r="P80" s="110" t="str">
        <f t="shared" si="261"/>
        <v/>
      </c>
      <c r="Q80" s="110" t="str">
        <f t="shared" si="262"/>
        <v/>
      </c>
      <c r="R80" s="39" t="str">
        <f t="shared" si="263"/>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264"/>
        <v/>
      </c>
      <c r="AI80" s="204" t="str">
        <f t="shared" si="265"/>
        <v/>
      </c>
      <c r="AJ80" s="188" t="str">
        <f t="shared" ref="AJ80:CU80" si="390">IF(ISNONTEXT($AH80),AI80+$AH80,"")</f>
        <v/>
      </c>
      <c r="AK80" s="188" t="str">
        <f t="shared" si="390"/>
        <v/>
      </c>
      <c r="AL80" s="188" t="str">
        <f t="shared" si="390"/>
        <v/>
      </c>
      <c r="AM80" s="188" t="str">
        <f t="shared" si="390"/>
        <v/>
      </c>
      <c r="AN80" s="188" t="str">
        <f t="shared" si="390"/>
        <v/>
      </c>
      <c r="AO80" s="188" t="str">
        <f t="shared" si="390"/>
        <v/>
      </c>
      <c r="AP80" s="188" t="str">
        <f t="shared" si="390"/>
        <v/>
      </c>
      <c r="AQ80" s="188" t="str">
        <f t="shared" si="390"/>
        <v/>
      </c>
      <c r="AR80" s="188" t="str">
        <f t="shared" si="390"/>
        <v/>
      </c>
      <c r="AS80" s="188" t="str">
        <f t="shared" si="390"/>
        <v/>
      </c>
      <c r="AT80" s="188" t="str">
        <f t="shared" si="390"/>
        <v/>
      </c>
      <c r="AU80" s="188" t="str">
        <f t="shared" si="390"/>
        <v/>
      </c>
      <c r="AV80" s="188" t="str">
        <f t="shared" si="390"/>
        <v/>
      </c>
      <c r="AW80" s="188" t="str">
        <f t="shared" si="390"/>
        <v/>
      </c>
      <c r="AX80" s="188" t="str">
        <f t="shared" si="390"/>
        <v/>
      </c>
      <c r="AY80" s="188" t="str">
        <f t="shared" si="390"/>
        <v/>
      </c>
      <c r="AZ80" s="188" t="str">
        <f t="shared" si="390"/>
        <v/>
      </c>
      <c r="BA80" s="188" t="str">
        <f t="shared" si="390"/>
        <v/>
      </c>
      <c r="BB80" s="188" t="str">
        <f t="shared" si="390"/>
        <v/>
      </c>
      <c r="BC80" s="188" t="str">
        <f t="shared" si="390"/>
        <v/>
      </c>
      <c r="BD80" s="188" t="str">
        <f t="shared" si="390"/>
        <v/>
      </c>
      <c r="BE80" s="188" t="str">
        <f t="shared" si="390"/>
        <v/>
      </c>
      <c r="BF80" s="188" t="str">
        <f t="shared" si="390"/>
        <v/>
      </c>
      <c r="BG80" s="188" t="str">
        <f t="shared" si="390"/>
        <v/>
      </c>
      <c r="BH80" s="188" t="str">
        <f t="shared" si="390"/>
        <v/>
      </c>
      <c r="BI80" s="188" t="str">
        <f t="shared" si="390"/>
        <v/>
      </c>
      <c r="BJ80" s="188" t="str">
        <f t="shared" si="390"/>
        <v/>
      </c>
      <c r="BK80" s="188" t="str">
        <f t="shared" si="390"/>
        <v/>
      </c>
      <c r="BL80" s="188" t="str">
        <f t="shared" si="390"/>
        <v/>
      </c>
      <c r="BM80" s="188" t="str">
        <f t="shared" si="390"/>
        <v/>
      </c>
      <c r="BN80" s="188" t="str">
        <f t="shared" si="390"/>
        <v/>
      </c>
      <c r="BO80" s="188" t="str">
        <f t="shared" si="390"/>
        <v/>
      </c>
      <c r="BP80" s="188" t="str">
        <f t="shared" si="390"/>
        <v/>
      </c>
      <c r="BQ80" s="188" t="str">
        <f t="shared" si="390"/>
        <v/>
      </c>
      <c r="BR80" s="188" t="str">
        <f t="shared" si="390"/>
        <v/>
      </c>
      <c r="BS80" s="188" t="str">
        <f t="shared" si="390"/>
        <v/>
      </c>
      <c r="BT80" s="188" t="str">
        <f t="shared" si="390"/>
        <v/>
      </c>
      <c r="BU80" s="188" t="str">
        <f t="shared" si="390"/>
        <v/>
      </c>
      <c r="BV80" s="188" t="str">
        <f t="shared" si="390"/>
        <v/>
      </c>
      <c r="BW80" s="188" t="str">
        <f t="shared" si="390"/>
        <v/>
      </c>
      <c r="BX80" s="188" t="str">
        <f t="shared" si="390"/>
        <v/>
      </c>
      <c r="BY80" s="188" t="str">
        <f t="shared" si="390"/>
        <v/>
      </c>
      <c r="BZ80" s="188" t="str">
        <f t="shared" si="390"/>
        <v/>
      </c>
      <c r="CA80" s="188" t="str">
        <f t="shared" si="390"/>
        <v/>
      </c>
      <c r="CB80" s="188" t="str">
        <f t="shared" si="390"/>
        <v/>
      </c>
      <c r="CC80" s="188" t="str">
        <f t="shared" si="390"/>
        <v/>
      </c>
      <c r="CD80" s="188" t="str">
        <f t="shared" si="390"/>
        <v/>
      </c>
      <c r="CE80" s="188" t="str">
        <f t="shared" si="390"/>
        <v/>
      </c>
      <c r="CF80" s="188" t="str">
        <f t="shared" si="390"/>
        <v/>
      </c>
      <c r="CG80" s="188" t="str">
        <f t="shared" si="390"/>
        <v/>
      </c>
      <c r="CH80" s="188" t="str">
        <f t="shared" si="390"/>
        <v/>
      </c>
      <c r="CI80" s="188" t="str">
        <f t="shared" si="390"/>
        <v/>
      </c>
      <c r="CJ80" s="188" t="str">
        <f t="shared" si="390"/>
        <v/>
      </c>
      <c r="CK80" s="188" t="str">
        <f t="shared" si="390"/>
        <v/>
      </c>
      <c r="CL80" s="188" t="str">
        <f t="shared" si="390"/>
        <v/>
      </c>
      <c r="CM80" s="188" t="str">
        <f t="shared" si="390"/>
        <v/>
      </c>
      <c r="CN80" s="188" t="str">
        <f t="shared" si="390"/>
        <v/>
      </c>
      <c r="CO80" s="188" t="str">
        <f t="shared" si="390"/>
        <v/>
      </c>
      <c r="CP80" s="188" t="str">
        <f t="shared" si="390"/>
        <v/>
      </c>
      <c r="CQ80" s="188" t="str">
        <f t="shared" si="390"/>
        <v/>
      </c>
      <c r="CR80" s="188" t="str">
        <f t="shared" si="390"/>
        <v/>
      </c>
      <c r="CS80" s="188" t="str">
        <f t="shared" si="390"/>
        <v/>
      </c>
      <c r="CT80" s="188" t="str">
        <f t="shared" si="390"/>
        <v/>
      </c>
      <c r="CU80" s="188" t="str">
        <f t="shared" si="390"/>
        <v/>
      </c>
      <c r="CV80" s="188" t="str">
        <f t="shared" ref="CV80:ED80" si="391">IF(ISNONTEXT($AH80),CU80+$AH80,"")</f>
        <v/>
      </c>
      <c r="CW80" s="188" t="str">
        <f t="shared" si="391"/>
        <v/>
      </c>
      <c r="CX80" s="188" t="str">
        <f t="shared" si="391"/>
        <v/>
      </c>
      <c r="CY80" s="188" t="str">
        <f t="shared" si="391"/>
        <v/>
      </c>
      <c r="CZ80" s="188" t="str">
        <f t="shared" si="391"/>
        <v/>
      </c>
      <c r="DA80" s="188" t="str">
        <f t="shared" si="391"/>
        <v/>
      </c>
      <c r="DB80" s="188" t="str">
        <f t="shared" si="391"/>
        <v/>
      </c>
      <c r="DC80" s="188" t="str">
        <f t="shared" si="391"/>
        <v/>
      </c>
      <c r="DD80" s="188" t="str">
        <f t="shared" si="391"/>
        <v/>
      </c>
      <c r="DE80" s="188" t="str">
        <f t="shared" si="391"/>
        <v/>
      </c>
      <c r="DF80" s="188" t="str">
        <f t="shared" si="391"/>
        <v/>
      </c>
      <c r="DG80" s="188" t="str">
        <f t="shared" si="391"/>
        <v/>
      </c>
      <c r="DH80" s="188" t="str">
        <f t="shared" si="391"/>
        <v/>
      </c>
      <c r="DI80" s="188" t="str">
        <f t="shared" si="391"/>
        <v/>
      </c>
      <c r="DJ80" s="188" t="str">
        <f t="shared" si="391"/>
        <v/>
      </c>
      <c r="DK80" s="188" t="str">
        <f t="shared" si="391"/>
        <v/>
      </c>
      <c r="DL80" s="188" t="str">
        <f t="shared" si="391"/>
        <v/>
      </c>
      <c r="DM80" s="188" t="str">
        <f t="shared" si="391"/>
        <v/>
      </c>
      <c r="DN80" s="188" t="str">
        <f t="shared" si="391"/>
        <v/>
      </c>
      <c r="DO80" s="188" t="str">
        <f t="shared" si="391"/>
        <v/>
      </c>
      <c r="DP80" s="188" t="str">
        <f t="shared" si="391"/>
        <v/>
      </c>
      <c r="DQ80" s="188" t="str">
        <f t="shared" si="391"/>
        <v/>
      </c>
      <c r="DR80" s="188" t="str">
        <f t="shared" si="391"/>
        <v/>
      </c>
      <c r="DS80" s="188" t="str">
        <f t="shared" si="391"/>
        <v/>
      </c>
      <c r="DT80" s="188" t="str">
        <f t="shared" si="391"/>
        <v/>
      </c>
      <c r="DU80" s="188" t="str">
        <f t="shared" si="391"/>
        <v/>
      </c>
      <c r="DV80" s="188" t="str">
        <f t="shared" si="391"/>
        <v/>
      </c>
      <c r="DW80" s="188" t="str">
        <f t="shared" si="391"/>
        <v/>
      </c>
      <c r="DX80" s="188" t="str">
        <f t="shared" si="391"/>
        <v/>
      </c>
      <c r="DY80" s="188" t="str">
        <f t="shared" si="391"/>
        <v/>
      </c>
      <c r="DZ80" s="188" t="str">
        <f t="shared" si="391"/>
        <v/>
      </c>
      <c r="EA80" s="188" t="str">
        <f t="shared" si="391"/>
        <v/>
      </c>
      <c r="EB80" s="188" t="str">
        <f t="shared" si="391"/>
        <v/>
      </c>
      <c r="EC80" s="188" t="str">
        <f t="shared" si="391"/>
        <v/>
      </c>
      <c r="ED80" s="188" t="str">
        <f t="shared" si="391"/>
        <v/>
      </c>
      <c r="EE80" s="204" t="str">
        <f t="shared" si="268"/>
        <v/>
      </c>
      <c r="EF80" s="205" t="e">
        <f t="shared" si="269"/>
        <v>#N/A</v>
      </c>
      <c r="EG80" s="205" t="e">
        <f t="shared" si="270"/>
        <v>#N/A</v>
      </c>
      <c r="EH80" s="205" t="e">
        <f t="shared" si="271"/>
        <v>#N/A</v>
      </c>
      <c r="EI80" s="205" t="e">
        <f t="shared" si="272"/>
        <v>#N/A</v>
      </c>
      <c r="EJ80" s="205" t="e">
        <f t="shared" si="273"/>
        <v>#N/A</v>
      </c>
      <c r="EK80" s="205" t="e">
        <f t="shared" si="274"/>
        <v>#N/A</v>
      </c>
      <c r="EL80" s="205" t="e">
        <f t="shared" si="275"/>
        <v>#N/A</v>
      </c>
      <c r="EM80" s="205" t="e">
        <f t="shared" si="276"/>
        <v>#N/A</v>
      </c>
      <c r="EN80" s="205" t="e">
        <f t="shared" si="277"/>
        <v>#N/A</v>
      </c>
      <c r="EO80" s="205" t="e">
        <f t="shared" si="278"/>
        <v>#N/A</v>
      </c>
      <c r="EP80" s="205" t="e">
        <f t="shared" si="279"/>
        <v>#N/A</v>
      </c>
      <c r="EQ80" s="205" t="e">
        <f t="shared" si="280"/>
        <v>#N/A</v>
      </c>
      <c r="ER80" s="205" t="e">
        <f t="shared" si="281"/>
        <v>#N/A</v>
      </c>
      <c r="ES80" s="205" t="e">
        <f t="shared" si="282"/>
        <v>#N/A</v>
      </c>
      <c r="ET80" s="205" t="e">
        <f t="shared" si="283"/>
        <v>#N/A</v>
      </c>
      <c r="EU80" s="205" t="e">
        <f t="shared" si="284"/>
        <v>#N/A</v>
      </c>
      <c r="EV80" s="205" t="e">
        <f t="shared" si="285"/>
        <v>#N/A</v>
      </c>
      <c r="EW80" s="205" t="e">
        <f t="shared" si="286"/>
        <v>#N/A</v>
      </c>
      <c r="EX80" s="205" t="e">
        <f t="shared" si="287"/>
        <v>#N/A</v>
      </c>
      <c r="EY80" s="205" t="e">
        <f t="shared" si="288"/>
        <v>#N/A</v>
      </c>
      <c r="EZ80" s="205" t="e">
        <f t="shared" si="289"/>
        <v>#N/A</v>
      </c>
      <c r="FA80" s="205" t="e">
        <f t="shared" si="290"/>
        <v>#N/A</v>
      </c>
      <c r="FB80" s="205" t="e">
        <f t="shared" si="291"/>
        <v>#N/A</v>
      </c>
      <c r="FC80" s="205" t="e">
        <f t="shared" si="292"/>
        <v>#N/A</v>
      </c>
      <c r="FD80" s="205" t="e">
        <f t="shared" si="293"/>
        <v>#N/A</v>
      </c>
      <c r="FE80" s="205" t="e">
        <f t="shared" si="294"/>
        <v>#N/A</v>
      </c>
      <c r="FF80" s="205" t="e">
        <f t="shared" si="295"/>
        <v>#N/A</v>
      </c>
      <c r="FG80" s="205" t="e">
        <f t="shared" si="296"/>
        <v>#N/A</v>
      </c>
      <c r="FH80" s="205" t="e">
        <f t="shared" si="297"/>
        <v>#N/A</v>
      </c>
      <c r="FI80" s="205" t="e">
        <f t="shared" si="298"/>
        <v>#N/A</v>
      </c>
      <c r="FJ80" s="205" t="e">
        <f t="shared" si="299"/>
        <v>#N/A</v>
      </c>
      <c r="FK80" s="205" t="e">
        <f t="shared" si="300"/>
        <v>#N/A</v>
      </c>
      <c r="FL80" s="205" t="e">
        <f t="shared" si="301"/>
        <v>#N/A</v>
      </c>
      <c r="FM80" s="205" t="e">
        <f t="shared" si="302"/>
        <v>#N/A</v>
      </c>
      <c r="FN80" s="205" t="e">
        <f t="shared" si="303"/>
        <v>#N/A</v>
      </c>
      <c r="FO80" s="205" t="e">
        <f t="shared" si="304"/>
        <v>#N/A</v>
      </c>
      <c r="FP80" s="205" t="e">
        <f t="shared" si="305"/>
        <v>#N/A</v>
      </c>
      <c r="FQ80" s="205" t="e">
        <f t="shared" si="306"/>
        <v>#N/A</v>
      </c>
      <c r="FR80" s="205" t="e">
        <f t="shared" si="307"/>
        <v>#N/A</v>
      </c>
      <c r="FS80" s="205" t="e">
        <f t="shared" si="308"/>
        <v>#N/A</v>
      </c>
      <c r="FT80" s="205" t="e">
        <f t="shared" si="309"/>
        <v>#N/A</v>
      </c>
      <c r="FU80" s="205" t="e">
        <f t="shared" si="310"/>
        <v>#N/A</v>
      </c>
      <c r="FV80" s="205" t="e">
        <f t="shared" si="311"/>
        <v>#N/A</v>
      </c>
      <c r="FW80" s="205" t="e">
        <f t="shared" si="312"/>
        <v>#N/A</v>
      </c>
      <c r="FX80" s="205" t="e">
        <f t="shared" si="313"/>
        <v>#N/A</v>
      </c>
      <c r="FY80" s="205" t="e">
        <f t="shared" si="314"/>
        <v>#N/A</v>
      </c>
      <c r="FZ80" s="205" t="e">
        <f t="shared" si="315"/>
        <v>#N/A</v>
      </c>
      <c r="GA80" s="205" t="e">
        <f t="shared" si="316"/>
        <v>#N/A</v>
      </c>
      <c r="GB80" s="205" t="e">
        <f t="shared" si="317"/>
        <v>#N/A</v>
      </c>
      <c r="GC80" s="205" t="e">
        <f t="shared" si="318"/>
        <v>#N/A</v>
      </c>
      <c r="GD80" s="205" t="e">
        <f t="shared" si="319"/>
        <v>#N/A</v>
      </c>
      <c r="GE80" s="205" t="e">
        <f t="shared" si="320"/>
        <v>#N/A</v>
      </c>
      <c r="GF80" s="205" t="e">
        <f t="shared" si="321"/>
        <v>#N/A</v>
      </c>
      <c r="GG80" s="205" t="e">
        <f t="shared" si="322"/>
        <v>#N/A</v>
      </c>
      <c r="GH80" s="205" t="e">
        <f t="shared" si="323"/>
        <v>#N/A</v>
      </c>
      <c r="GI80" s="205" t="e">
        <f t="shared" si="324"/>
        <v>#N/A</v>
      </c>
      <c r="GJ80" s="205" t="e">
        <f t="shared" si="325"/>
        <v>#N/A</v>
      </c>
      <c r="GK80" s="205" t="e">
        <f t="shared" si="326"/>
        <v>#N/A</v>
      </c>
      <c r="GL80" s="205" t="e">
        <f t="shared" si="327"/>
        <v>#N/A</v>
      </c>
      <c r="GM80" s="205" t="e">
        <f t="shared" si="328"/>
        <v>#N/A</v>
      </c>
      <c r="GN80" s="205" t="e">
        <f t="shared" si="329"/>
        <v>#N/A</v>
      </c>
      <c r="GO80" s="205" t="e">
        <f t="shared" si="330"/>
        <v>#N/A</v>
      </c>
      <c r="GP80" s="205" t="e">
        <f t="shared" si="331"/>
        <v>#N/A</v>
      </c>
      <c r="GQ80" s="205" t="e">
        <f t="shared" si="332"/>
        <v>#N/A</v>
      </c>
      <c r="GR80" s="205" t="e">
        <f t="shared" si="333"/>
        <v>#N/A</v>
      </c>
      <c r="GS80" s="205" t="e">
        <f t="shared" si="334"/>
        <v>#N/A</v>
      </c>
      <c r="GT80" s="205" t="e">
        <f t="shared" si="335"/>
        <v>#N/A</v>
      </c>
      <c r="GU80" s="205" t="e">
        <f t="shared" si="336"/>
        <v>#N/A</v>
      </c>
      <c r="GV80" s="205" t="e">
        <f t="shared" si="337"/>
        <v>#N/A</v>
      </c>
      <c r="GW80" s="205" t="e">
        <f t="shared" si="338"/>
        <v>#N/A</v>
      </c>
      <c r="GX80" s="205" t="e">
        <f t="shared" si="339"/>
        <v>#N/A</v>
      </c>
      <c r="GY80" s="205" t="e">
        <f t="shared" si="340"/>
        <v>#N/A</v>
      </c>
      <c r="GZ80" s="205" t="e">
        <f t="shared" si="341"/>
        <v>#N/A</v>
      </c>
      <c r="HA80" s="205" t="e">
        <f t="shared" si="342"/>
        <v>#N/A</v>
      </c>
      <c r="HB80" s="205" t="e">
        <f t="shared" si="343"/>
        <v>#N/A</v>
      </c>
      <c r="HC80" s="205" t="e">
        <f t="shared" si="344"/>
        <v>#N/A</v>
      </c>
      <c r="HD80" s="205" t="e">
        <f t="shared" si="345"/>
        <v>#N/A</v>
      </c>
      <c r="HE80" s="205" t="e">
        <f t="shared" si="346"/>
        <v>#N/A</v>
      </c>
      <c r="HF80" s="205" t="e">
        <f t="shared" si="347"/>
        <v>#N/A</v>
      </c>
      <c r="HG80" s="205" t="e">
        <f t="shared" si="348"/>
        <v>#N/A</v>
      </c>
      <c r="HH80" s="205" t="e">
        <f t="shared" si="349"/>
        <v>#N/A</v>
      </c>
      <c r="HI80" s="205" t="e">
        <f t="shared" si="350"/>
        <v>#N/A</v>
      </c>
      <c r="HJ80" s="205" t="e">
        <f t="shared" si="351"/>
        <v>#N/A</v>
      </c>
      <c r="HK80" s="205" t="e">
        <f t="shared" si="352"/>
        <v>#N/A</v>
      </c>
      <c r="HL80" s="205" t="e">
        <f t="shared" si="353"/>
        <v>#N/A</v>
      </c>
      <c r="HM80" s="205" t="e">
        <f t="shared" si="354"/>
        <v>#N/A</v>
      </c>
      <c r="HN80" s="205" t="e">
        <f t="shared" si="355"/>
        <v>#N/A</v>
      </c>
      <c r="HO80" s="205" t="e">
        <f t="shared" si="356"/>
        <v>#N/A</v>
      </c>
      <c r="HP80" s="205" t="e">
        <f t="shared" si="357"/>
        <v>#N/A</v>
      </c>
      <c r="HQ80" s="205" t="e">
        <f t="shared" si="358"/>
        <v>#N/A</v>
      </c>
      <c r="HR80" s="205" t="e">
        <f t="shared" si="359"/>
        <v>#N/A</v>
      </c>
      <c r="HS80" s="205" t="e">
        <f t="shared" si="360"/>
        <v>#N/A</v>
      </c>
      <c r="HT80" s="205" t="e">
        <f t="shared" si="361"/>
        <v>#N/A</v>
      </c>
      <c r="HU80" s="205" t="e">
        <f t="shared" si="362"/>
        <v>#N/A</v>
      </c>
      <c r="HV80" s="205" t="e">
        <f t="shared" si="363"/>
        <v>#N/A</v>
      </c>
      <c r="HW80" s="205" t="e">
        <f t="shared" si="364"/>
        <v>#N/A</v>
      </c>
      <c r="HX80" s="205" t="e">
        <f t="shared" si="365"/>
        <v>#N/A</v>
      </c>
      <c r="HY80" s="205" t="e">
        <f t="shared" si="366"/>
        <v>#N/A</v>
      </c>
      <c r="HZ80" s="205" t="e">
        <f t="shared" si="367"/>
        <v>#N/A</v>
      </c>
      <c r="IA80" s="205" t="e">
        <f t="shared" si="368"/>
        <v>#N/A</v>
      </c>
      <c r="IB80" s="205" t="e">
        <f t="shared" si="369"/>
        <v>#N/A</v>
      </c>
    </row>
    <row r="81" spans="1:236" hidden="1" x14ac:dyDescent="0.25">
      <c r="A81" s="22">
        <v>78</v>
      </c>
      <c r="B81" s="109" t="str">
        <f t="shared" si="253"/>
        <v/>
      </c>
      <c r="C81" s="123"/>
      <c r="D81" s="109" t="str">
        <f t="shared" si="254"/>
        <v/>
      </c>
      <c r="E81" s="118" t="str">
        <f t="shared" si="255"/>
        <v/>
      </c>
      <c r="F81" s="23" t="str">
        <f t="shared" si="256"/>
        <v/>
      </c>
      <c r="G81" s="24" t="str">
        <f t="shared" si="25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258"/>
        <v/>
      </c>
      <c r="K81" s="26"/>
      <c r="L81" s="24" t="str">
        <f>IF(OR(F81="",K81=""),"",MATCH(K81,Confidence!$A$3:$A$12,0))</f>
        <v/>
      </c>
      <c r="M81" s="27" t="str">
        <f t="shared" si="259"/>
        <v/>
      </c>
      <c r="N81" s="27" t="str">
        <f t="shared" si="260"/>
        <v/>
      </c>
      <c r="O81" s="24"/>
      <c r="P81" s="110" t="str">
        <f t="shared" si="261"/>
        <v/>
      </c>
      <c r="Q81" s="110" t="str">
        <f t="shared" si="262"/>
        <v/>
      </c>
      <c r="R81" s="39" t="str">
        <f t="shared" si="263"/>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264"/>
        <v/>
      </c>
      <c r="AI81" s="204" t="str">
        <f t="shared" si="265"/>
        <v/>
      </c>
      <c r="AJ81" s="188" t="str">
        <f t="shared" ref="AJ81:CU81" si="392">IF(ISNONTEXT($AH81),AI81+$AH81,"")</f>
        <v/>
      </c>
      <c r="AK81" s="188" t="str">
        <f t="shared" si="392"/>
        <v/>
      </c>
      <c r="AL81" s="188" t="str">
        <f t="shared" si="392"/>
        <v/>
      </c>
      <c r="AM81" s="188" t="str">
        <f t="shared" si="392"/>
        <v/>
      </c>
      <c r="AN81" s="188" t="str">
        <f t="shared" si="392"/>
        <v/>
      </c>
      <c r="AO81" s="188" t="str">
        <f t="shared" si="392"/>
        <v/>
      </c>
      <c r="AP81" s="188" t="str">
        <f t="shared" si="392"/>
        <v/>
      </c>
      <c r="AQ81" s="188" t="str">
        <f t="shared" si="392"/>
        <v/>
      </c>
      <c r="AR81" s="188" t="str">
        <f t="shared" si="392"/>
        <v/>
      </c>
      <c r="AS81" s="188" t="str">
        <f t="shared" si="392"/>
        <v/>
      </c>
      <c r="AT81" s="188" t="str">
        <f t="shared" si="392"/>
        <v/>
      </c>
      <c r="AU81" s="188" t="str">
        <f t="shared" si="392"/>
        <v/>
      </c>
      <c r="AV81" s="188" t="str">
        <f t="shared" si="392"/>
        <v/>
      </c>
      <c r="AW81" s="188" t="str">
        <f t="shared" si="392"/>
        <v/>
      </c>
      <c r="AX81" s="188" t="str">
        <f t="shared" si="392"/>
        <v/>
      </c>
      <c r="AY81" s="188" t="str">
        <f t="shared" si="392"/>
        <v/>
      </c>
      <c r="AZ81" s="188" t="str">
        <f t="shared" si="392"/>
        <v/>
      </c>
      <c r="BA81" s="188" t="str">
        <f t="shared" si="392"/>
        <v/>
      </c>
      <c r="BB81" s="188" t="str">
        <f t="shared" si="392"/>
        <v/>
      </c>
      <c r="BC81" s="188" t="str">
        <f t="shared" si="392"/>
        <v/>
      </c>
      <c r="BD81" s="188" t="str">
        <f t="shared" si="392"/>
        <v/>
      </c>
      <c r="BE81" s="188" t="str">
        <f t="shared" si="392"/>
        <v/>
      </c>
      <c r="BF81" s="188" t="str">
        <f t="shared" si="392"/>
        <v/>
      </c>
      <c r="BG81" s="188" t="str">
        <f t="shared" si="392"/>
        <v/>
      </c>
      <c r="BH81" s="188" t="str">
        <f t="shared" si="392"/>
        <v/>
      </c>
      <c r="BI81" s="188" t="str">
        <f t="shared" si="392"/>
        <v/>
      </c>
      <c r="BJ81" s="188" t="str">
        <f t="shared" si="392"/>
        <v/>
      </c>
      <c r="BK81" s="188" t="str">
        <f t="shared" si="392"/>
        <v/>
      </c>
      <c r="BL81" s="188" t="str">
        <f t="shared" si="392"/>
        <v/>
      </c>
      <c r="BM81" s="188" t="str">
        <f t="shared" si="392"/>
        <v/>
      </c>
      <c r="BN81" s="188" t="str">
        <f t="shared" si="392"/>
        <v/>
      </c>
      <c r="BO81" s="188" t="str">
        <f t="shared" si="392"/>
        <v/>
      </c>
      <c r="BP81" s="188" t="str">
        <f t="shared" si="392"/>
        <v/>
      </c>
      <c r="BQ81" s="188" t="str">
        <f t="shared" si="392"/>
        <v/>
      </c>
      <c r="BR81" s="188" t="str">
        <f t="shared" si="392"/>
        <v/>
      </c>
      <c r="BS81" s="188" t="str">
        <f t="shared" si="392"/>
        <v/>
      </c>
      <c r="BT81" s="188" t="str">
        <f t="shared" si="392"/>
        <v/>
      </c>
      <c r="BU81" s="188" t="str">
        <f t="shared" si="392"/>
        <v/>
      </c>
      <c r="BV81" s="188" t="str">
        <f t="shared" si="392"/>
        <v/>
      </c>
      <c r="BW81" s="188" t="str">
        <f t="shared" si="392"/>
        <v/>
      </c>
      <c r="BX81" s="188" t="str">
        <f t="shared" si="392"/>
        <v/>
      </c>
      <c r="BY81" s="188" t="str">
        <f t="shared" si="392"/>
        <v/>
      </c>
      <c r="BZ81" s="188" t="str">
        <f t="shared" si="392"/>
        <v/>
      </c>
      <c r="CA81" s="188" t="str">
        <f t="shared" si="392"/>
        <v/>
      </c>
      <c r="CB81" s="188" t="str">
        <f t="shared" si="392"/>
        <v/>
      </c>
      <c r="CC81" s="188" t="str">
        <f t="shared" si="392"/>
        <v/>
      </c>
      <c r="CD81" s="188" t="str">
        <f t="shared" si="392"/>
        <v/>
      </c>
      <c r="CE81" s="188" t="str">
        <f t="shared" si="392"/>
        <v/>
      </c>
      <c r="CF81" s="188" t="str">
        <f t="shared" si="392"/>
        <v/>
      </c>
      <c r="CG81" s="188" t="str">
        <f t="shared" si="392"/>
        <v/>
      </c>
      <c r="CH81" s="188" t="str">
        <f t="shared" si="392"/>
        <v/>
      </c>
      <c r="CI81" s="188" t="str">
        <f t="shared" si="392"/>
        <v/>
      </c>
      <c r="CJ81" s="188" t="str">
        <f t="shared" si="392"/>
        <v/>
      </c>
      <c r="CK81" s="188" t="str">
        <f t="shared" si="392"/>
        <v/>
      </c>
      <c r="CL81" s="188" t="str">
        <f t="shared" si="392"/>
        <v/>
      </c>
      <c r="CM81" s="188" t="str">
        <f t="shared" si="392"/>
        <v/>
      </c>
      <c r="CN81" s="188" t="str">
        <f t="shared" si="392"/>
        <v/>
      </c>
      <c r="CO81" s="188" t="str">
        <f t="shared" si="392"/>
        <v/>
      </c>
      <c r="CP81" s="188" t="str">
        <f t="shared" si="392"/>
        <v/>
      </c>
      <c r="CQ81" s="188" t="str">
        <f t="shared" si="392"/>
        <v/>
      </c>
      <c r="CR81" s="188" t="str">
        <f t="shared" si="392"/>
        <v/>
      </c>
      <c r="CS81" s="188" t="str">
        <f t="shared" si="392"/>
        <v/>
      </c>
      <c r="CT81" s="188" t="str">
        <f t="shared" si="392"/>
        <v/>
      </c>
      <c r="CU81" s="188" t="str">
        <f t="shared" si="392"/>
        <v/>
      </c>
      <c r="CV81" s="188" t="str">
        <f t="shared" ref="CV81:ED81" si="393">IF(ISNONTEXT($AH81),CU81+$AH81,"")</f>
        <v/>
      </c>
      <c r="CW81" s="188" t="str">
        <f t="shared" si="393"/>
        <v/>
      </c>
      <c r="CX81" s="188" t="str">
        <f t="shared" si="393"/>
        <v/>
      </c>
      <c r="CY81" s="188" t="str">
        <f t="shared" si="393"/>
        <v/>
      </c>
      <c r="CZ81" s="188" t="str">
        <f t="shared" si="393"/>
        <v/>
      </c>
      <c r="DA81" s="188" t="str">
        <f t="shared" si="393"/>
        <v/>
      </c>
      <c r="DB81" s="188" t="str">
        <f t="shared" si="393"/>
        <v/>
      </c>
      <c r="DC81" s="188" t="str">
        <f t="shared" si="393"/>
        <v/>
      </c>
      <c r="DD81" s="188" t="str">
        <f t="shared" si="393"/>
        <v/>
      </c>
      <c r="DE81" s="188" t="str">
        <f t="shared" si="393"/>
        <v/>
      </c>
      <c r="DF81" s="188" t="str">
        <f t="shared" si="393"/>
        <v/>
      </c>
      <c r="DG81" s="188" t="str">
        <f t="shared" si="393"/>
        <v/>
      </c>
      <c r="DH81" s="188" t="str">
        <f t="shared" si="393"/>
        <v/>
      </c>
      <c r="DI81" s="188" t="str">
        <f t="shared" si="393"/>
        <v/>
      </c>
      <c r="DJ81" s="188" t="str">
        <f t="shared" si="393"/>
        <v/>
      </c>
      <c r="DK81" s="188" t="str">
        <f t="shared" si="393"/>
        <v/>
      </c>
      <c r="DL81" s="188" t="str">
        <f t="shared" si="393"/>
        <v/>
      </c>
      <c r="DM81" s="188" t="str">
        <f t="shared" si="393"/>
        <v/>
      </c>
      <c r="DN81" s="188" t="str">
        <f t="shared" si="393"/>
        <v/>
      </c>
      <c r="DO81" s="188" t="str">
        <f t="shared" si="393"/>
        <v/>
      </c>
      <c r="DP81" s="188" t="str">
        <f t="shared" si="393"/>
        <v/>
      </c>
      <c r="DQ81" s="188" t="str">
        <f t="shared" si="393"/>
        <v/>
      </c>
      <c r="DR81" s="188" t="str">
        <f t="shared" si="393"/>
        <v/>
      </c>
      <c r="DS81" s="188" t="str">
        <f t="shared" si="393"/>
        <v/>
      </c>
      <c r="DT81" s="188" t="str">
        <f t="shared" si="393"/>
        <v/>
      </c>
      <c r="DU81" s="188" t="str">
        <f t="shared" si="393"/>
        <v/>
      </c>
      <c r="DV81" s="188" t="str">
        <f t="shared" si="393"/>
        <v/>
      </c>
      <c r="DW81" s="188" t="str">
        <f t="shared" si="393"/>
        <v/>
      </c>
      <c r="DX81" s="188" t="str">
        <f t="shared" si="393"/>
        <v/>
      </c>
      <c r="DY81" s="188" t="str">
        <f t="shared" si="393"/>
        <v/>
      </c>
      <c r="DZ81" s="188" t="str">
        <f t="shared" si="393"/>
        <v/>
      </c>
      <c r="EA81" s="188" t="str">
        <f t="shared" si="393"/>
        <v/>
      </c>
      <c r="EB81" s="188" t="str">
        <f t="shared" si="393"/>
        <v/>
      </c>
      <c r="EC81" s="188" t="str">
        <f t="shared" si="393"/>
        <v/>
      </c>
      <c r="ED81" s="188" t="str">
        <f t="shared" si="393"/>
        <v/>
      </c>
      <c r="EE81" s="204" t="str">
        <f t="shared" si="268"/>
        <v/>
      </c>
      <c r="EF81" s="205" t="e">
        <f t="shared" si="269"/>
        <v>#N/A</v>
      </c>
      <c r="EG81" s="205" t="e">
        <f t="shared" si="270"/>
        <v>#N/A</v>
      </c>
      <c r="EH81" s="205" t="e">
        <f t="shared" si="271"/>
        <v>#N/A</v>
      </c>
      <c r="EI81" s="205" t="e">
        <f t="shared" si="272"/>
        <v>#N/A</v>
      </c>
      <c r="EJ81" s="205" t="e">
        <f t="shared" si="273"/>
        <v>#N/A</v>
      </c>
      <c r="EK81" s="205" t="e">
        <f t="shared" si="274"/>
        <v>#N/A</v>
      </c>
      <c r="EL81" s="205" t="e">
        <f t="shared" si="275"/>
        <v>#N/A</v>
      </c>
      <c r="EM81" s="205" t="e">
        <f t="shared" si="276"/>
        <v>#N/A</v>
      </c>
      <c r="EN81" s="205" t="e">
        <f t="shared" si="277"/>
        <v>#N/A</v>
      </c>
      <c r="EO81" s="205" t="e">
        <f t="shared" si="278"/>
        <v>#N/A</v>
      </c>
      <c r="EP81" s="205" t="e">
        <f t="shared" si="279"/>
        <v>#N/A</v>
      </c>
      <c r="EQ81" s="205" t="e">
        <f t="shared" si="280"/>
        <v>#N/A</v>
      </c>
      <c r="ER81" s="205" t="e">
        <f t="shared" si="281"/>
        <v>#N/A</v>
      </c>
      <c r="ES81" s="205" t="e">
        <f t="shared" si="282"/>
        <v>#N/A</v>
      </c>
      <c r="ET81" s="205" t="e">
        <f t="shared" si="283"/>
        <v>#N/A</v>
      </c>
      <c r="EU81" s="205" t="e">
        <f t="shared" si="284"/>
        <v>#N/A</v>
      </c>
      <c r="EV81" s="205" t="e">
        <f t="shared" si="285"/>
        <v>#N/A</v>
      </c>
      <c r="EW81" s="205" t="e">
        <f t="shared" si="286"/>
        <v>#N/A</v>
      </c>
      <c r="EX81" s="205" t="e">
        <f t="shared" si="287"/>
        <v>#N/A</v>
      </c>
      <c r="EY81" s="205" t="e">
        <f t="shared" si="288"/>
        <v>#N/A</v>
      </c>
      <c r="EZ81" s="205" t="e">
        <f t="shared" si="289"/>
        <v>#N/A</v>
      </c>
      <c r="FA81" s="205" t="e">
        <f t="shared" si="290"/>
        <v>#N/A</v>
      </c>
      <c r="FB81" s="205" t="e">
        <f t="shared" si="291"/>
        <v>#N/A</v>
      </c>
      <c r="FC81" s="205" t="e">
        <f t="shared" si="292"/>
        <v>#N/A</v>
      </c>
      <c r="FD81" s="205" t="e">
        <f t="shared" si="293"/>
        <v>#N/A</v>
      </c>
      <c r="FE81" s="205" t="e">
        <f t="shared" si="294"/>
        <v>#N/A</v>
      </c>
      <c r="FF81" s="205" t="e">
        <f t="shared" si="295"/>
        <v>#N/A</v>
      </c>
      <c r="FG81" s="205" t="e">
        <f t="shared" si="296"/>
        <v>#N/A</v>
      </c>
      <c r="FH81" s="205" t="e">
        <f t="shared" si="297"/>
        <v>#N/A</v>
      </c>
      <c r="FI81" s="205" t="e">
        <f t="shared" si="298"/>
        <v>#N/A</v>
      </c>
      <c r="FJ81" s="205" t="e">
        <f t="shared" si="299"/>
        <v>#N/A</v>
      </c>
      <c r="FK81" s="205" t="e">
        <f t="shared" si="300"/>
        <v>#N/A</v>
      </c>
      <c r="FL81" s="205" t="e">
        <f t="shared" si="301"/>
        <v>#N/A</v>
      </c>
      <c r="FM81" s="205" t="e">
        <f t="shared" si="302"/>
        <v>#N/A</v>
      </c>
      <c r="FN81" s="205" t="e">
        <f t="shared" si="303"/>
        <v>#N/A</v>
      </c>
      <c r="FO81" s="205" t="e">
        <f t="shared" si="304"/>
        <v>#N/A</v>
      </c>
      <c r="FP81" s="205" t="e">
        <f t="shared" si="305"/>
        <v>#N/A</v>
      </c>
      <c r="FQ81" s="205" t="e">
        <f t="shared" si="306"/>
        <v>#N/A</v>
      </c>
      <c r="FR81" s="205" t="e">
        <f t="shared" si="307"/>
        <v>#N/A</v>
      </c>
      <c r="FS81" s="205" t="e">
        <f t="shared" si="308"/>
        <v>#N/A</v>
      </c>
      <c r="FT81" s="205" t="e">
        <f t="shared" si="309"/>
        <v>#N/A</v>
      </c>
      <c r="FU81" s="205" t="e">
        <f t="shared" si="310"/>
        <v>#N/A</v>
      </c>
      <c r="FV81" s="205" t="e">
        <f t="shared" si="311"/>
        <v>#N/A</v>
      </c>
      <c r="FW81" s="205" t="e">
        <f t="shared" si="312"/>
        <v>#N/A</v>
      </c>
      <c r="FX81" s="205" t="e">
        <f t="shared" si="313"/>
        <v>#N/A</v>
      </c>
      <c r="FY81" s="205" t="e">
        <f t="shared" si="314"/>
        <v>#N/A</v>
      </c>
      <c r="FZ81" s="205" t="e">
        <f t="shared" si="315"/>
        <v>#N/A</v>
      </c>
      <c r="GA81" s="205" t="e">
        <f t="shared" si="316"/>
        <v>#N/A</v>
      </c>
      <c r="GB81" s="205" t="e">
        <f t="shared" si="317"/>
        <v>#N/A</v>
      </c>
      <c r="GC81" s="205" t="e">
        <f t="shared" si="318"/>
        <v>#N/A</v>
      </c>
      <c r="GD81" s="205" t="e">
        <f t="shared" si="319"/>
        <v>#N/A</v>
      </c>
      <c r="GE81" s="205" t="e">
        <f t="shared" si="320"/>
        <v>#N/A</v>
      </c>
      <c r="GF81" s="205" t="e">
        <f t="shared" si="321"/>
        <v>#N/A</v>
      </c>
      <c r="GG81" s="205" t="e">
        <f t="shared" si="322"/>
        <v>#N/A</v>
      </c>
      <c r="GH81" s="205" t="e">
        <f t="shared" si="323"/>
        <v>#N/A</v>
      </c>
      <c r="GI81" s="205" t="e">
        <f t="shared" si="324"/>
        <v>#N/A</v>
      </c>
      <c r="GJ81" s="205" t="e">
        <f t="shared" si="325"/>
        <v>#N/A</v>
      </c>
      <c r="GK81" s="205" t="e">
        <f t="shared" si="326"/>
        <v>#N/A</v>
      </c>
      <c r="GL81" s="205" t="e">
        <f t="shared" si="327"/>
        <v>#N/A</v>
      </c>
      <c r="GM81" s="205" t="e">
        <f t="shared" si="328"/>
        <v>#N/A</v>
      </c>
      <c r="GN81" s="205" t="e">
        <f t="shared" si="329"/>
        <v>#N/A</v>
      </c>
      <c r="GO81" s="205" t="e">
        <f t="shared" si="330"/>
        <v>#N/A</v>
      </c>
      <c r="GP81" s="205" t="e">
        <f t="shared" si="331"/>
        <v>#N/A</v>
      </c>
      <c r="GQ81" s="205" t="e">
        <f t="shared" si="332"/>
        <v>#N/A</v>
      </c>
      <c r="GR81" s="205" t="e">
        <f t="shared" si="333"/>
        <v>#N/A</v>
      </c>
      <c r="GS81" s="205" t="e">
        <f t="shared" si="334"/>
        <v>#N/A</v>
      </c>
      <c r="GT81" s="205" t="e">
        <f t="shared" si="335"/>
        <v>#N/A</v>
      </c>
      <c r="GU81" s="205" t="e">
        <f t="shared" si="336"/>
        <v>#N/A</v>
      </c>
      <c r="GV81" s="205" t="e">
        <f t="shared" si="337"/>
        <v>#N/A</v>
      </c>
      <c r="GW81" s="205" t="e">
        <f t="shared" si="338"/>
        <v>#N/A</v>
      </c>
      <c r="GX81" s="205" t="e">
        <f t="shared" si="339"/>
        <v>#N/A</v>
      </c>
      <c r="GY81" s="205" t="e">
        <f t="shared" si="340"/>
        <v>#N/A</v>
      </c>
      <c r="GZ81" s="205" t="e">
        <f t="shared" si="341"/>
        <v>#N/A</v>
      </c>
      <c r="HA81" s="205" t="e">
        <f t="shared" si="342"/>
        <v>#N/A</v>
      </c>
      <c r="HB81" s="205" t="e">
        <f t="shared" si="343"/>
        <v>#N/A</v>
      </c>
      <c r="HC81" s="205" t="e">
        <f t="shared" si="344"/>
        <v>#N/A</v>
      </c>
      <c r="HD81" s="205" t="e">
        <f t="shared" si="345"/>
        <v>#N/A</v>
      </c>
      <c r="HE81" s="205" t="e">
        <f t="shared" si="346"/>
        <v>#N/A</v>
      </c>
      <c r="HF81" s="205" t="e">
        <f t="shared" si="347"/>
        <v>#N/A</v>
      </c>
      <c r="HG81" s="205" t="e">
        <f t="shared" si="348"/>
        <v>#N/A</v>
      </c>
      <c r="HH81" s="205" t="e">
        <f t="shared" si="349"/>
        <v>#N/A</v>
      </c>
      <c r="HI81" s="205" t="e">
        <f t="shared" si="350"/>
        <v>#N/A</v>
      </c>
      <c r="HJ81" s="205" t="e">
        <f t="shared" si="351"/>
        <v>#N/A</v>
      </c>
      <c r="HK81" s="205" t="e">
        <f t="shared" si="352"/>
        <v>#N/A</v>
      </c>
      <c r="HL81" s="205" t="e">
        <f t="shared" si="353"/>
        <v>#N/A</v>
      </c>
      <c r="HM81" s="205" t="e">
        <f t="shared" si="354"/>
        <v>#N/A</v>
      </c>
      <c r="HN81" s="205" t="e">
        <f t="shared" si="355"/>
        <v>#N/A</v>
      </c>
      <c r="HO81" s="205" t="e">
        <f t="shared" si="356"/>
        <v>#N/A</v>
      </c>
      <c r="HP81" s="205" t="e">
        <f t="shared" si="357"/>
        <v>#N/A</v>
      </c>
      <c r="HQ81" s="205" t="e">
        <f t="shared" si="358"/>
        <v>#N/A</v>
      </c>
      <c r="HR81" s="205" t="e">
        <f t="shared" si="359"/>
        <v>#N/A</v>
      </c>
      <c r="HS81" s="205" t="e">
        <f t="shared" si="360"/>
        <v>#N/A</v>
      </c>
      <c r="HT81" s="205" t="e">
        <f t="shared" si="361"/>
        <v>#N/A</v>
      </c>
      <c r="HU81" s="205" t="e">
        <f t="shared" si="362"/>
        <v>#N/A</v>
      </c>
      <c r="HV81" s="205" t="e">
        <f t="shared" si="363"/>
        <v>#N/A</v>
      </c>
      <c r="HW81" s="205" t="e">
        <f t="shared" si="364"/>
        <v>#N/A</v>
      </c>
      <c r="HX81" s="205" t="e">
        <f t="shared" si="365"/>
        <v>#N/A</v>
      </c>
      <c r="HY81" s="205" t="e">
        <f t="shared" si="366"/>
        <v>#N/A</v>
      </c>
      <c r="HZ81" s="205" t="e">
        <f t="shared" si="367"/>
        <v>#N/A</v>
      </c>
      <c r="IA81" s="205" t="e">
        <f t="shared" si="368"/>
        <v>#N/A</v>
      </c>
      <c r="IB81" s="205" t="e">
        <f t="shared" si="369"/>
        <v>#N/A</v>
      </c>
    </row>
    <row r="82" spans="1:236" hidden="1" x14ac:dyDescent="0.25">
      <c r="A82" s="22">
        <v>79</v>
      </c>
      <c r="B82" s="109" t="str">
        <f t="shared" si="253"/>
        <v/>
      </c>
      <c r="C82" s="123"/>
      <c r="D82" s="109" t="str">
        <f t="shared" si="254"/>
        <v/>
      </c>
      <c r="E82" s="118" t="str">
        <f t="shared" si="255"/>
        <v/>
      </c>
      <c r="F82" s="23" t="str">
        <f t="shared" si="256"/>
        <v/>
      </c>
      <c r="G82" s="24" t="str">
        <f t="shared" si="25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258"/>
        <v/>
      </c>
      <c r="K82" s="26"/>
      <c r="L82" s="24" t="str">
        <f>IF(OR(F82="",K82=""),"",MATCH(K82,Confidence!$A$3:$A$12,0))</f>
        <v/>
      </c>
      <c r="M82" s="27" t="str">
        <f t="shared" si="259"/>
        <v/>
      </c>
      <c r="N82" s="27" t="str">
        <f t="shared" si="260"/>
        <v/>
      </c>
      <c r="O82" s="24"/>
      <c r="P82" s="110" t="str">
        <f t="shared" si="261"/>
        <v/>
      </c>
      <c r="Q82" s="110" t="str">
        <f t="shared" si="262"/>
        <v/>
      </c>
      <c r="R82" s="39" t="str">
        <f t="shared" si="263"/>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264"/>
        <v/>
      </c>
      <c r="AI82" s="204" t="str">
        <f t="shared" si="265"/>
        <v/>
      </c>
      <c r="AJ82" s="188" t="str">
        <f t="shared" ref="AJ82:CU82" si="394">IF(ISNONTEXT($AH82),AI82+$AH82,"")</f>
        <v/>
      </c>
      <c r="AK82" s="188" t="str">
        <f t="shared" si="394"/>
        <v/>
      </c>
      <c r="AL82" s="188" t="str">
        <f t="shared" si="394"/>
        <v/>
      </c>
      <c r="AM82" s="188" t="str">
        <f t="shared" si="394"/>
        <v/>
      </c>
      <c r="AN82" s="188" t="str">
        <f t="shared" si="394"/>
        <v/>
      </c>
      <c r="AO82" s="188" t="str">
        <f t="shared" si="394"/>
        <v/>
      </c>
      <c r="AP82" s="188" t="str">
        <f t="shared" si="394"/>
        <v/>
      </c>
      <c r="AQ82" s="188" t="str">
        <f t="shared" si="394"/>
        <v/>
      </c>
      <c r="AR82" s="188" t="str">
        <f t="shared" si="394"/>
        <v/>
      </c>
      <c r="AS82" s="188" t="str">
        <f t="shared" si="394"/>
        <v/>
      </c>
      <c r="AT82" s="188" t="str">
        <f t="shared" si="394"/>
        <v/>
      </c>
      <c r="AU82" s="188" t="str">
        <f t="shared" si="394"/>
        <v/>
      </c>
      <c r="AV82" s="188" t="str">
        <f t="shared" si="394"/>
        <v/>
      </c>
      <c r="AW82" s="188" t="str">
        <f t="shared" si="394"/>
        <v/>
      </c>
      <c r="AX82" s="188" t="str">
        <f t="shared" si="394"/>
        <v/>
      </c>
      <c r="AY82" s="188" t="str">
        <f t="shared" si="394"/>
        <v/>
      </c>
      <c r="AZ82" s="188" t="str">
        <f t="shared" si="394"/>
        <v/>
      </c>
      <c r="BA82" s="188" t="str">
        <f t="shared" si="394"/>
        <v/>
      </c>
      <c r="BB82" s="188" t="str">
        <f t="shared" si="394"/>
        <v/>
      </c>
      <c r="BC82" s="188" t="str">
        <f t="shared" si="394"/>
        <v/>
      </c>
      <c r="BD82" s="188" t="str">
        <f t="shared" si="394"/>
        <v/>
      </c>
      <c r="BE82" s="188" t="str">
        <f t="shared" si="394"/>
        <v/>
      </c>
      <c r="BF82" s="188" t="str">
        <f t="shared" si="394"/>
        <v/>
      </c>
      <c r="BG82" s="188" t="str">
        <f t="shared" si="394"/>
        <v/>
      </c>
      <c r="BH82" s="188" t="str">
        <f t="shared" si="394"/>
        <v/>
      </c>
      <c r="BI82" s="188" t="str">
        <f t="shared" si="394"/>
        <v/>
      </c>
      <c r="BJ82" s="188" t="str">
        <f t="shared" si="394"/>
        <v/>
      </c>
      <c r="BK82" s="188" t="str">
        <f t="shared" si="394"/>
        <v/>
      </c>
      <c r="BL82" s="188" t="str">
        <f t="shared" si="394"/>
        <v/>
      </c>
      <c r="BM82" s="188" t="str">
        <f t="shared" si="394"/>
        <v/>
      </c>
      <c r="BN82" s="188" t="str">
        <f t="shared" si="394"/>
        <v/>
      </c>
      <c r="BO82" s="188" t="str">
        <f t="shared" si="394"/>
        <v/>
      </c>
      <c r="BP82" s="188" t="str">
        <f t="shared" si="394"/>
        <v/>
      </c>
      <c r="BQ82" s="188" t="str">
        <f t="shared" si="394"/>
        <v/>
      </c>
      <c r="BR82" s="188" t="str">
        <f t="shared" si="394"/>
        <v/>
      </c>
      <c r="BS82" s="188" t="str">
        <f t="shared" si="394"/>
        <v/>
      </c>
      <c r="BT82" s="188" t="str">
        <f t="shared" si="394"/>
        <v/>
      </c>
      <c r="BU82" s="188" t="str">
        <f t="shared" si="394"/>
        <v/>
      </c>
      <c r="BV82" s="188" t="str">
        <f t="shared" si="394"/>
        <v/>
      </c>
      <c r="BW82" s="188" t="str">
        <f t="shared" si="394"/>
        <v/>
      </c>
      <c r="BX82" s="188" t="str">
        <f t="shared" si="394"/>
        <v/>
      </c>
      <c r="BY82" s="188" t="str">
        <f t="shared" si="394"/>
        <v/>
      </c>
      <c r="BZ82" s="188" t="str">
        <f t="shared" si="394"/>
        <v/>
      </c>
      <c r="CA82" s="188" t="str">
        <f t="shared" si="394"/>
        <v/>
      </c>
      <c r="CB82" s="188" t="str">
        <f t="shared" si="394"/>
        <v/>
      </c>
      <c r="CC82" s="188" t="str">
        <f t="shared" si="394"/>
        <v/>
      </c>
      <c r="CD82" s="188" t="str">
        <f t="shared" si="394"/>
        <v/>
      </c>
      <c r="CE82" s="188" t="str">
        <f t="shared" si="394"/>
        <v/>
      </c>
      <c r="CF82" s="188" t="str">
        <f t="shared" si="394"/>
        <v/>
      </c>
      <c r="CG82" s="188" t="str">
        <f t="shared" si="394"/>
        <v/>
      </c>
      <c r="CH82" s="188" t="str">
        <f t="shared" si="394"/>
        <v/>
      </c>
      <c r="CI82" s="188" t="str">
        <f t="shared" si="394"/>
        <v/>
      </c>
      <c r="CJ82" s="188" t="str">
        <f t="shared" si="394"/>
        <v/>
      </c>
      <c r="CK82" s="188" t="str">
        <f t="shared" si="394"/>
        <v/>
      </c>
      <c r="CL82" s="188" t="str">
        <f t="shared" si="394"/>
        <v/>
      </c>
      <c r="CM82" s="188" t="str">
        <f t="shared" si="394"/>
        <v/>
      </c>
      <c r="CN82" s="188" t="str">
        <f t="shared" si="394"/>
        <v/>
      </c>
      <c r="CO82" s="188" t="str">
        <f t="shared" si="394"/>
        <v/>
      </c>
      <c r="CP82" s="188" t="str">
        <f t="shared" si="394"/>
        <v/>
      </c>
      <c r="CQ82" s="188" t="str">
        <f t="shared" si="394"/>
        <v/>
      </c>
      <c r="CR82" s="188" t="str">
        <f t="shared" si="394"/>
        <v/>
      </c>
      <c r="CS82" s="188" t="str">
        <f t="shared" si="394"/>
        <v/>
      </c>
      <c r="CT82" s="188" t="str">
        <f t="shared" si="394"/>
        <v/>
      </c>
      <c r="CU82" s="188" t="str">
        <f t="shared" si="394"/>
        <v/>
      </c>
      <c r="CV82" s="188" t="str">
        <f t="shared" ref="CV82:ED82" si="395">IF(ISNONTEXT($AH82),CU82+$AH82,"")</f>
        <v/>
      </c>
      <c r="CW82" s="188" t="str">
        <f t="shared" si="395"/>
        <v/>
      </c>
      <c r="CX82" s="188" t="str">
        <f t="shared" si="395"/>
        <v/>
      </c>
      <c r="CY82" s="188" t="str">
        <f t="shared" si="395"/>
        <v/>
      </c>
      <c r="CZ82" s="188" t="str">
        <f t="shared" si="395"/>
        <v/>
      </c>
      <c r="DA82" s="188" t="str">
        <f t="shared" si="395"/>
        <v/>
      </c>
      <c r="DB82" s="188" t="str">
        <f t="shared" si="395"/>
        <v/>
      </c>
      <c r="DC82" s="188" t="str">
        <f t="shared" si="395"/>
        <v/>
      </c>
      <c r="DD82" s="188" t="str">
        <f t="shared" si="395"/>
        <v/>
      </c>
      <c r="DE82" s="188" t="str">
        <f t="shared" si="395"/>
        <v/>
      </c>
      <c r="DF82" s="188" t="str">
        <f t="shared" si="395"/>
        <v/>
      </c>
      <c r="DG82" s="188" t="str">
        <f t="shared" si="395"/>
        <v/>
      </c>
      <c r="DH82" s="188" t="str">
        <f t="shared" si="395"/>
        <v/>
      </c>
      <c r="DI82" s="188" t="str">
        <f t="shared" si="395"/>
        <v/>
      </c>
      <c r="DJ82" s="188" t="str">
        <f t="shared" si="395"/>
        <v/>
      </c>
      <c r="DK82" s="188" t="str">
        <f t="shared" si="395"/>
        <v/>
      </c>
      <c r="DL82" s="188" t="str">
        <f t="shared" si="395"/>
        <v/>
      </c>
      <c r="DM82" s="188" t="str">
        <f t="shared" si="395"/>
        <v/>
      </c>
      <c r="DN82" s="188" t="str">
        <f t="shared" si="395"/>
        <v/>
      </c>
      <c r="DO82" s="188" t="str">
        <f t="shared" si="395"/>
        <v/>
      </c>
      <c r="DP82" s="188" t="str">
        <f t="shared" si="395"/>
        <v/>
      </c>
      <c r="DQ82" s="188" t="str">
        <f t="shared" si="395"/>
        <v/>
      </c>
      <c r="DR82" s="188" t="str">
        <f t="shared" si="395"/>
        <v/>
      </c>
      <c r="DS82" s="188" t="str">
        <f t="shared" si="395"/>
        <v/>
      </c>
      <c r="DT82" s="188" t="str">
        <f t="shared" si="395"/>
        <v/>
      </c>
      <c r="DU82" s="188" t="str">
        <f t="shared" si="395"/>
        <v/>
      </c>
      <c r="DV82" s="188" t="str">
        <f t="shared" si="395"/>
        <v/>
      </c>
      <c r="DW82" s="188" t="str">
        <f t="shared" si="395"/>
        <v/>
      </c>
      <c r="DX82" s="188" t="str">
        <f t="shared" si="395"/>
        <v/>
      </c>
      <c r="DY82" s="188" t="str">
        <f t="shared" si="395"/>
        <v/>
      </c>
      <c r="DZ82" s="188" t="str">
        <f t="shared" si="395"/>
        <v/>
      </c>
      <c r="EA82" s="188" t="str">
        <f t="shared" si="395"/>
        <v/>
      </c>
      <c r="EB82" s="188" t="str">
        <f t="shared" si="395"/>
        <v/>
      </c>
      <c r="EC82" s="188" t="str">
        <f t="shared" si="395"/>
        <v/>
      </c>
      <c r="ED82" s="188" t="str">
        <f t="shared" si="395"/>
        <v/>
      </c>
      <c r="EE82" s="204" t="str">
        <f t="shared" si="268"/>
        <v/>
      </c>
      <c r="EF82" s="205" t="e">
        <f t="shared" si="269"/>
        <v>#N/A</v>
      </c>
      <c r="EG82" s="205" t="e">
        <f t="shared" si="270"/>
        <v>#N/A</v>
      </c>
      <c r="EH82" s="205" t="e">
        <f t="shared" si="271"/>
        <v>#N/A</v>
      </c>
      <c r="EI82" s="205" t="e">
        <f t="shared" si="272"/>
        <v>#N/A</v>
      </c>
      <c r="EJ82" s="205" t="e">
        <f t="shared" si="273"/>
        <v>#N/A</v>
      </c>
      <c r="EK82" s="205" t="e">
        <f t="shared" si="274"/>
        <v>#N/A</v>
      </c>
      <c r="EL82" s="205" t="e">
        <f t="shared" si="275"/>
        <v>#N/A</v>
      </c>
      <c r="EM82" s="205" t="e">
        <f t="shared" si="276"/>
        <v>#N/A</v>
      </c>
      <c r="EN82" s="205" t="e">
        <f t="shared" si="277"/>
        <v>#N/A</v>
      </c>
      <c r="EO82" s="205" t="e">
        <f t="shared" si="278"/>
        <v>#N/A</v>
      </c>
      <c r="EP82" s="205" t="e">
        <f t="shared" si="279"/>
        <v>#N/A</v>
      </c>
      <c r="EQ82" s="205" t="e">
        <f t="shared" si="280"/>
        <v>#N/A</v>
      </c>
      <c r="ER82" s="205" t="e">
        <f t="shared" si="281"/>
        <v>#N/A</v>
      </c>
      <c r="ES82" s="205" t="e">
        <f t="shared" si="282"/>
        <v>#N/A</v>
      </c>
      <c r="ET82" s="205" t="e">
        <f t="shared" si="283"/>
        <v>#N/A</v>
      </c>
      <c r="EU82" s="205" t="e">
        <f t="shared" si="284"/>
        <v>#N/A</v>
      </c>
      <c r="EV82" s="205" t="e">
        <f t="shared" si="285"/>
        <v>#N/A</v>
      </c>
      <c r="EW82" s="205" t="e">
        <f t="shared" si="286"/>
        <v>#N/A</v>
      </c>
      <c r="EX82" s="205" t="e">
        <f t="shared" si="287"/>
        <v>#N/A</v>
      </c>
      <c r="EY82" s="205" t="e">
        <f t="shared" si="288"/>
        <v>#N/A</v>
      </c>
      <c r="EZ82" s="205" t="e">
        <f t="shared" si="289"/>
        <v>#N/A</v>
      </c>
      <c r="FA82" s="205" t="e">
        <f t="shared" si="290"/>
        <v>#N/A</v>
      </c>
      <c r="FB82" s="205" t="e">
        <f t="shared" si="291"/>
        <v>#N/A</v>
      </c>
      <c r="FC82" s="205" t="e">
        <f t="shared" si="292"/>
        <v>#N/A</v>
      </c>
      <c r="FD82" s="205" t="e">
        <f t="shared" si="293"/>
        <v>#N/A</v>
      </c>
      <c r="FE82" s="205" t="e">
        <f t="shared" si="294"/>
        <v>#N/A</v>
      </c>
      <c r="FF82" s="205" t="e">
        <f t="shared" si="295"/>
        <v>#N/A</v>
      </c>
      <c r="FG82" s="205" t="e">
        <f t="shared" si="296"/>
        <v>#N/A</v>
      </c>
      <c r="FH82" s="205" t="e">
        <f t="shared" si="297"/>
        <v>#N/A</v>
      </c>
      <c r="FI82" s="205" t="e">
        <f t="shared" si="298"/>
        <v>#N/A</v>
      </c>
      <c r="FJ82" s="205" t="e">
        <f t="shared" si="299"/>
        <v>#N/A</v>
      </c>
      <c r="FK82" s="205" t="e">
        <f t="shared" si="300"/>
        <v>#N/A</v>
      </c>
      <c r="FL82" s="205" t="e">
        <f t="shared" si="301"/>
        <v>#N/A</v>
      </c>
      <c r="FM82" s="205" t="e">
        <f t="shared" si="302"/>
        <v>#N/A</v>
      </c>
      <c r="FN82" s="205" t="e">
        <f t="shared" si="303"/>
        <v>#N/A</v>
      </c>
      <c r="FO82" s="205" t="e">
        <f t="shared" si="304"/>
        <v>#N/A</v>
      </c>
      <c r="FP82" s="205" t="e">
        <f t="shared" si="305"/>
        <v>#N/A</v>
      </c>
      <c r="FQ82" s="205" t="e">
        <f t="shared" si="306"/>
        <v>#N/A</v>
      </c>
      <c r="FR82" s="205" t="e">
        <f t="shared" si="307"/>
        <v>#N/A</v>
      </c>
      <c r="FS82" s="205" t="e">
        <f t="shared" si="308"/>
        <v>#N/A</v>
      </c>
      <c r="FT82" s="205" t="e">
        <f t="shared" si="309"/>
        <v>#N/A</v>
      </c>
      <c r="FU82" s="205" t="e">
        <f t="shared" si="310"/>
        <v>#N/A</v>
      </c>
      <c r="FV82" s="205" t="e">
        <f t="shared" si="311"/>
        <v>#N/A</v>
      </c>
      <c r="FW82" s="205" t="e">
        <f t="shared" si="312"/>
        <v>#N/A</v>
      </c>
      <c r="FX82" s="205" t="e">
        <f t="shared" si="313"/>
        <v>#N/A</v>
      </c>
      <c r="FY82" s="205" t="e">
        <f t="shared" si="314"/>
        <v>#N/A</v>
      </c>
      <c r="FZ82" s="205" t="e">
        <f t="shared" si="315"/>
        <v>#N/A</v>
      </c>
      <c r="GA82" s="205" t="e">
        <f t="shared" si="316"/>
        <v>#N/A</v>
      </c>
      <c r="GB82" s="205" t="e">
        <f t="shared" si="317"/>
        <v>#N/A</v>
      </c>
      <c r="GC82" s="205" t="e">
        <f t="shared" si="318"/>
        <v>#N/A</v>
      </c>
      <c r="GD82" s="205" t="e">
        <f t="shared" si="319"/>
        <v>#N/A</v>
      </c>
      <c r="GE82" s="205" t="e">
        <f t="shared" si="320"/>
        <v>#N/A</v>
      </c>
      <c r="GF82" s="205" t="e">
        <f t="shared" si="321"/>
        <v>#N/A</v>
      </c>
      <c r="GG82" s="205" t="e">
        <f t="shared" si="322"/>
        <v>#N/A</v>
      </c>
      <c r="GH82" s="205" t="e">
        <f t="shared" si="323"/>
        <v>#N/A</v>
      </c>
      <c r="GI82" s="205" t="e">
        <f t="shared" si="324"/>
        <v>#N/A</v>
      </c>
      <c r="GJ82" s="205" t="e">
        <f t="shared" si="325"/>
        <v>#N/A</v>
      </c>
      <c r="GK82" s="205" t="e">
        <f t="shared" si="326"/>
        <v>#N/A</v>
      </c>
      <c r="GL82" s="205" t="e">
        <f t="shared" si="327"/>
        <v>#N/A</v>
      </c>
      <c r="GM82" s="205" t="e">
        <f t="shared" si="328"/>
        <v>#N/A</v>
      </c>
      <c r="GN82" s="205" t="e">
        <f t="shared" si="329"/>
        <v>#N/A</v>
      </c>
      <c r="GO82" s="205" t="e">
        <f t="shared" si="330"/>
        <v>#N/A</v>
      </c>
      <c r="GP82" s="205" t="e">
        <f t="shared" si="331"/>
        <v>#N/A</v>
      </c>
      <c r="GQ82" s="205" t="e">
        <f t="shared" si="332"/>
        <v>#N/A</v>
      </c>
      <c r="GR82" s="205" t="e">
        <f t="shared" si="333"/>
        <v>#N/A</v>
      </c>
      <c r="GS82" s="205" t="e">
        <f t="shared" si="334"/>
        <v>#N/A</v>
      </c>
      <c r="GT82" s="205" t="e">
        <f t="shared" si="335"/>
        <v>#N/A</v>
      </c>
      <c r="GU82" s="205" t="e">
        <f t="shared" si="336"/>
        <v>#N/A</v>
      </c>
      <c r="GV82" s="205" t="e">
        <f t="shared" si="337"/>
        <v>#N/A</v>
      </c>
      <c r="GW82" s="205" t="e">
        <f t="shared" si="338"/>
        <v>#N/A</v>
      </c>
      <c r="GX82" s="205" t="e">
        <f t="shared" si="339"/>
        <v>#N/A</v>
      </c>
      <c r="GY82" s="205" t="e">
        <f t="shared" si="340"/>
        <v>#N/A</v>
      </c>
      <c r="GZ82" s="205" t="e">
        <f t="shared" si="341"/>
        <v>#N/A</v>
      </c>
      <c r="HA82" s="205" t="e">
        <f t="shared" si="342"/>
        <v>#N/A</v>
      </c>
      <c r="HB82" s="205" t="e">
        <f t="shared" si="343"/>
        <v>#N/A</v>
      </c>
      <c r="HC82" s="205" t="e">
        <f t="shared" si="344"/>
        <v>#N/A</v>
      </c>
      <c r="HD82" s="205" t="e">
        <f t="shared" si="345"/>
        <v>#N/A</v>
      </c>
      <c r="HE82" s="205" t="e">
        <f t="shared" si="346"/>
        <v>#N/A</v>
      </c>
      <c r="HF82" s="205" t="e">
        <f t="shared" si="347"/>
        <v>#N/A</v>
      </c>
      <c r="HG82" s="205" t="e">
        <f t="shared" si="348"/>
        <v>#N/A</v>
      </c>
      <c r="HH82" s="205" t="e">
        <f t="shared" si="349"/>
        <v>#N/A</v>
      </c>
      <c r="HI82" s="205" t="e">
        <f t="shared" si="350"/>
        <v>#N/A</v>
      </c>
      <c r="HJ82" s="205" t="e">
        <f t="shared" si="351"/>
        <v>#N/A</v>
      </c>
      <c r="HK82" s="205" t="e">
        <f t="shared" si="352"/>
        <v>#N/A</v>
      </c>
      <c r="HL82" s="205" t="e">
        <f t="shared" si="353"/>
        <v>#N/A</v>
      </c>
      <c r="HM82" s="205" t="e">
        <f t="shared" si="354"/>
        <v>#N/A</v>
      </c>
      <c r="HN82" s="205" t="e">
        <f t="shared" si="355"/>
        <v>#N/A</v>
      </c>
      <c r="HO82" s="205" t="e">
        <f t="shared" si="356"/>
        <v>#N/A</v>
      </c>
      <c r="HP82" s="205" t="e">
        <f t="shared" si="357"/>
        <v>#N/A</v>
      </c>
      <c r="HQ82" s="205" t="e">
        <f t="shared" si="358"/>
        <v>#N/A</v>
      </c>
      <c r="HR82" s="205" t="e">
        <f t="shared" si="359"/>
        <v>#N/A</v>
      </c>
      <c r="HS82" s="205" t="e">
        <f t="shared" si="360"/>
        <v>#N/A</v>
      </c>
      <c r="HT82" s="205" t="e">
        <f t="shared" si="361"/>
        <v>#N/A</v>
      </c>
      <c r="HU82" s="205" t="e">
        <f t="shared" si="362"/>
        <v>#N/A</v>
      </c>
      <c r="HV82" s="205" t="e">
        <f t="shared" si="363"/>
        <v>#N/A</v>
      </c>
      <c r="HW82" s="205" t="e">
        <f t="shared" si="364"/>
        <v>#N/A</v>
      </c>
      <c r="HX82" s="205" t="e">
        <f t="shared" si="365"/>
        <v>#N/A</v>
      </c>
      <c r="HY82" s="205" t="e">
        <f t="shared" si="366"/>
        <v>#N/A</v>
      </c>
      <c r="HZ82" s="205" t="e">
        <f t="shared" si="367"/>
        <v>#N/A</v>
      </c>
      <c r="IA82" s="205" t="e">
        <f t="shared" si="368"/>
        <v>#N/A</v>
      </c>
      <c r="IB82" s="205" t="e">
        <f t="shared" si="369"/>
        <v>#N/A</v>
      </c>
    </row>
    <row r="83" spans="1:236" hidden="1" x14ac:dyDescent="0.25">
      <c r="A83" s="22">
        <v>80</v>
      </c>
      <c r="B83" s="109" t="str">
        <f t="shared" si="253"/>
        <v/>
      </c>
      <c r="C83" s="123"/>
      <c r="D83" s="109" t="str">
        <f t="shared" si="254"/>
        <v/>
      </c>
      <c r="E83" s="118" t="str">
        <f t="shared" si="255"/>
        <v/>
      </c>
      <c r="F83" s="23" t="str">
        <f t="shared" si="256"/>
        <v/>
      </c>
      <c r="G83" s="24" t="str">
        <f t="shared" si="25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258"/>
        <v/>
      </c>
      <c r="K83" s="26"/>
      <c r="L83" s="24" t="str">
        <f>IF(OR(F83="",K83=""),"",MATCH(K83,Confidence!$A$3:$A$12,0))</f>
        <v/>
      </c>
      <c r="M83" s="27" t="str">
        <f t="shared" si="259"/>
        <v/>
      </c>
      <c r="N83" s="27" t="str">
        <f t="shared" si="260"/>
        <v/>
      </c>
      <c r="O83" s="24"/>
      <c r="P83" s="110" t="str">
        <f t="shared" si="261"/>
        <v/>
      </c>
      <c r="Q83" s="110" t="str">
        <f t="shared" si="262"/>
        <v/>
      </c>
      <c r="R83" s="39" t="str">
        <f t="shared" si="263"/>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264"/>
        <v/>
      </c>
      <c r="AI83" s="204" t="str">
        <f t="shared" si="265"/>
        <v/>
      </c>
      <c r="AJ83" s="188" t="str">
        <f t="shared" ref="AJ83:CU83" si="396">IF(ISNONTEXT($AH83),AI83+$AH83,"")</f>
        <v/>
      </c>
      <c r="AK83" s="188" t="str">
        <f t="shared" si="396"/>
        <v/>
      </c>
      <c r="AL83" s="188" t="str">
        <f t="shared" si="396"/>
        <v/>
      </c>
      <c r="AM83" s="188" t="str">
        <f t="shared" si="396"/>
        <v/>
      </c>
      <c r="AN83" s="188" t="str">
        <f t="shared" si="396"/>
        <v/>
      </c>
      <c r="AO83" s="188" t="str">
        <f t="shared" si="396"/>
        <v/>
      </c>
      <c r="AP83" s="188" t="str">
        <f t="shared" si="396"/>
        <v/>
      </c>
      <c r="AQ83" s="188" t="str">
        <f t="shared" si="396"/>
        <v/>
      </c>
      <c r="AR83" s="188" t="str">
        <f t="shared" si="396"/>
        <v/>
      </c>
      <c r="AS83" s="188" t="str">
        <f t="shared" si="396"/>
        <v/>
      </c>
      <c r="AT83" s="188" t="str">
        <f t="shared" si="396"/>
        <v/>
      </c>
      <c r="AU83" s="188" t="str">
        <f t="shared" si="396"/>
        <v/>
      </c>
      <c r="AV83" s="188" t="str">
        <f t="shared" si="396"/>
        <v/>
      </c>
      <c r="AW83" s="188" t="str">
        <f t="shared" si="396"/>
        <v/>
      </c>
      <c r="AX83" s="188" t="str">
        <f t="shared" si="396"/>
        <v/>
      </c>
      <c r="AY83" s="188" t="str">
        <f t="shared" si="396"/>
        <v/>
      </c>
      <c r="AZ83" s="188" t="str">
        <f t="shared" si="396"/>
        <v/>
      </c>
      <c r="BA83" s="188" t="str">
        <f t="shared" si="396"/>
        <v/>
      </c>
      <c r="BB83" s="188" t="str">
        <f t="shared" si="396"/>
        <v/>
      </c>
      <c r="BC83" s="188" t="str">
        <f t="shared" si="396"/>
        <v/>
      </c>
      <c r="BD83" s="188" t="str">
        <f t="shared" si="396"/>
        <v/>
      </c>
      <c r="BE83" s="188" t="str">
        <f t="shared" si="396"/>
        <v/>
      </c>
      <c r="BF83" s="188" t="str">
        <f t="shared" si="396"/>
        <v/>
      </c>
      <c r="BG83" s="188" t="str">
        <f t="shared" si="396"/>
        <v/>
      </c>
      <c r="BH83" s="188" t="str">
        <f t="shared" si="396"/>
        <v/>
      </c>
      <c r="BI83" s="188" t="str">
        <f t="shared" si="396"/>
        <v/>
      </c>
      <c r="BJ83" s="188" t="str">
        <f t="shared" si="396"/>
        <v/>
      </c>
      <c r="BK83" s="188" t="str">
        <f t="shared" si="396"/>
        <v/>
      </c>
      <c r="BL83" s="188" t="str">
        <f t="shared" si="396"/>
        <v/>
      </c>
      <c r="BM83" s="188" t="str">
        <f t="shared" si="396"/>
        <v/>
      </c>
      <c r="BN83" s="188" t="str">
        <f t="shared" si="396"/>
        <v/>
      </c>
      <c r="BO83" s="188" t="str">
        <f t="shared" si="396"/>
        <v/>
      </c>
      <c r="BP83" s="188" t="str">
        <f t="shared" si="396"/>
        <v/>
      </c>
      <c r="BQ83" s="188" t="str">
        <f t="shared" si="396"/>
        <v/>
      </c>
      <c r="BR83" s="188" t="str">
        <f t="shared" si="396"/>
        <v/>
      </c>
      <c r="BS83" s="188" t="str">
        <f t="shared" si="396"/>
        <v/>
      </c>
      <c r="BT83" s="188" t="str">
        <f t="shared" si="396"/>
        <v/>
      </c>
      <c r="BU83" s="188" t="str">
        <f t="shared" si="396"/>
        <v/>
      </c>
      <c r="BV83" s="188" t="str">
        <f t="shared" si="396"/>
        <v/>
      </c>
      <c r="BW83" s="188" t="str">
        <f t="shared" si="396"/>
        <v/>
      </c>
      <c r="BX83" s="188" t="str">
        <f t="shared" si="396"/>
        <v/>
      </c>
      <c r="BY83" s="188" t="str">
        <f t="shared" si="396"/>
        <v/>
      </c>
      <c r="BZ83" s="188" t="str">
        <f t="shared" si="396"/>
        <v/>
      </c>
      <c r="CA83" s="188" t="str">
        <f t="shared" si="396"/>
        <v/>
      </c>
      <c r="CB83" s="188" t="str">
        <f t="shared" si="396"/>
        <v/>
      </c>
      <c r="CC83" s="188" t="str">
        <f t="shared" si="396"/>
        <v/>
      </c>
      <c r="CD83" s="188" t="str">
        <f t="shared" si="396"/>
        <v/>
      </c>
      <c r="CE83" s="188" t="str">
        <f t="shared" si="396"/>
        <v/>
      </c>
      <c r="CF83" s="188" t="str">
        <f t="shared" si="396"/>
        <v/>
      </c>
      <c r="CG83" s="188" t="str">
        <f t="shared" si="396"/>
        <v/>
      </c>
      <c r="CH83" s="188" t="str">
        <f t="shared" si="396"/>
        <v/>
      </c>
      <c r="CI83" s="188" t="str">
        <f t="shared" si="396"/>
        <v/>
      </c>
      <c r="CJ83" s="188" t="str">
        <f t="shared" si="396"/>
        <v/>
      </c>
      <c r="CK83" s="188" t="str">
        <f t="shared" si="396"/>
        <v/>
      </c>
      <c r="CL83" s="188" t="str">
        <f t="shared" si="396"/>
        <v/>
      </c>
      <c r="CM83" s="188" t="str">
        <f t="shared" si="396"/>
        <v/>
      </c>
      <c r="CN83" s="188" t="str">
        <f t="shared" si="396"/>
        <v/>
      </c>
      <c r="CO83" s="188" t="str">
        <f t="shared" si="396"/>
        <v/>
      </c>
      <c r="CP83" s="188" t="str">
        <f t="shared" si="396"/>
        <v/>
      </c>
      <c r="CQ83" s="188" t="str">
        <f t="shared" si="396"/>
        <v/>
      </c>
      <c r="CR83" s="188" t="str">
        <f t="shared" si="396"/>
        <v/>
      </c>
      <c r="CS83" s="188" t="str">
        <f t="shared" si="396"/>
        <v/>
      </c>
      <c r="CT83" s="188" t="str">
        <f t="shared" si="396"/>
        <v/>
      </c>
      <c r="CU83" s="188" t="str">
        <f t="shared" si="396"/>
        <v/>
      </c>
      <c r="CV83" s="188" t="str">
        <f t="shared" ref="CV83:ED83" si="397">IF(ISNONTEXT($AH83),CU83+$AH83,"")</f>
        <v/>
      </c>
      <c r="CW83" s="188" t="str">
        <f t="shared" si="397"/>
        <v/>
      </c>
      <c r="CX83" s="188" t="str">
        <f t="shared" si="397"/>
        <v/>
      </c>
      <c r="CY83" s="188" t="str">
        <f t="shared" si="397"/>
        <v/>
      </c>
      <c r="CZ83" s="188" t="str">
        <f t="shared" si="397"/>
        <v/>
      </c>
      <c r="DA83" s="188" t="str">
        <f t="shared" si="397"/>
        <v/>
      </c>
      <c r="DB83" s="188" t="str">
        <f t="shared" si="397"/>
        <v/>
      </c>
      <c r="DC83" s="188" t="str">
        <f t="shared" si="397"/>
        <v/>
      </c>
      <c r="DD83" s="188" t="str">
        <f t="shared" si="397"/>
        <v/>
      </c>
      <c r="DE83" s="188" t="str">
        <f t="shared" si="397"/>
        <v/>
      </c>
      <c r="DF83" s="188" t="str">
        <f t="shared" si="397"/>
        <v/>
      </c>
      <c r="DG83" s="188" t="str">
        <f t="shared" si="397"/>
        <v/>
      </c>
      <c r="DH83" s="188" t="str">
        <f t="shared" si="397"/>
        <v/>
      </c>
      <c r="DI83" s="188" t="str">
        <f t="shared" si="397"/>
        <v/>
      </c>
      <c r="DJ83" s="188" t="str">
        <f t="shared" si="397"/>
        <v/>
      </c>
      <c r="DK83" s="188" t="str">
        <f t="shared" si="397"/>
        <v/>
      </c>
      <c r="DL83" s="188" t="str">
        <f t="shared" si="397"/>
        <v/>
      </c>
      <c r="DM83" s="188" t="str">
        <f t="shared" si="397"/>
        <v/>
      </c>
      <c r="DN83" s="188" t="str">
        <f t="shared" si="397"/>
        <v/>
      </c>
      <c r="DO83" s="188" t="str">
        <f t="shared" si="397"/>
        <v/>
      </c>
      <c r="DP83" s="188" t="str">
        <f t="shared" si="397"/>
        <v/>
      </c>
      <c r="DQ83" s="188" t="str">
        <f t="shared" si="397"/>
        <v/>
      </c>
      <c r="DR83" s="188" t="str">
        <f t="shared" si="397"/>
        <v/>
      </c>
      <c r="DS83" s="188" t="str">
        <f t="shared" si="397"/>
        <v/>
      </c>
      <c r="DT83" s="188" t="str">
        <f t="shared" si="397"/>
        <v/>
      </c>
      <c r="DU83" s="188" t="str">
        <f t="shared" si="397"/>
        <v/>
      </c>
      <c r="DV83" s="188" t="str">
        <f t="shared" si="397"/>
        <v/>
      </c>
      <c r="DW83" s="188" t="str">
        <f t="shared" si="397"/>
        <v/>
      </c>
      <c r="DX83" s="188" t="str">
        <f t="shared" si="397"/>
        <v/>
      </c>
      <c r="DY83" s="188" t="str">
        <f t="shared" si="397"/>
        <v/>
      </c>
      <c r="DZ83" s="188" t="str">
        <f t="shared" si="397"/>
        <v/>
      </c>
      <c r="EA83" s="188" t="str">
        <f t="shared" si="397"/>
        <v/>
      </c>
      <c r="EB83" s="188" t="str">
        <f t="shared" si="397"/>
        <v/>
      </c>
      <c r="EC83" s="188" t="str">
        <f t="shared" si="397"/>
        <v/>
      </c>
      <c r="ED83" s="188" t="str">
        <f t="shared" si="397"/>
        <v/>
      </c>
      <c r="EE83" s="204" t="str">
        <f t="shared" si="268"/>
        <v/>
      </c>
      <c r="EF83" s="205" t="e">
        <f t="shared" si="269"/>
        <v>#N/A</v>
      </c>
      <c r="EG83" s="205" t="e">
        <f t="shared" si="270"/>
        <v>#N/A</v>
      </c>
      <c r="EH83" s="205" t="e">
        <f t="shared" si="271"/>
        <v>#N/A</v>
      </c>
      <c r="EI83" s="205" t="e">
        <f t="shared" si="272"/>
        <v>#N/A</v>
      </c>
      <c r="EJ83" s="205" t="e">
        <f t="shared" si="273"/>
        <v>#N/A</v>
      </c>
      <c r="EK83" s="205" t="e">
        <f t="shared" si="274"/>
        <v>#N/A</v>
      </c>
      <c r="EL83" s="205" t="e">
        <f t="shared" si="275"/>
        <v>#N/A</v>
      </c>
      <c r="EM83" s="205" t="e">
        <f t="shared" si="276"/>
        <v>#N/A</v>
      </c>
      <c r="EN83" s="205" t="e">
        <f t="shared" si="277"/>
        <v>#N/A</v>
      </c>
      <c r="EO83" s="205" t="e">
        <f t="shared" si="278"/>
        <v>#N/A</v>
      </c>
      <c r="EP83" s="205" t="e">
        <f t="shared" si="279"/>
        <v>#N/A</v>
      </c>
      <c r="EQ83" s="205" t="e">
        <f t="shared" si="280"/>
        <v>#N/A</v>
      </c>
      <c r="ER83" s="205" t="e">
        <f t="shared" si="281"/>
        <v>#N/A</v>
      </c>
      <c r="ES83" s="205" t="e">
        <f t="shared" si="282"/>
        <v>#N/A</v>
      </c>
      <c r="ET83" s="205" t="e">
        <f t="shared" si="283"/>
        <v>#N/A</v>
      </c>
      <c r="EU83" s="205" t="e">
        <f t="shared" si="284"/>
        <v>#N/A</v>
      </c>
      <c r="EV83" s="205" t="e">
        <f t="shared" si="285"/>
        <v>#N/A</v>
      </c>
      <c r="EW83" s="205" t="e">
        <f t="shared" si="286"/>
        <v>#N/A</v>
      </c>
      <c r="EX83" s="205" t="e">
        <f t="shared" si="287"/>
        <v>#N/A</v>
      </c>
      <c r="EY83" s="205" t="e">
        <f t="shared" si="288"/>
        <v>#N/A</v>
      </c>
      <c r="EZ83" s="205" t="e">
        <f t="shared" si="289"/>
        <v>#N/A</v>
      </c>
      <c r="FA83" s="205" t="e">
        <f t="shared" si="290"/>
        <v>#N/A</v>
      </c>
      <c r="FB83" s="205" t="e">
        <f t="shared" si="291"/>
        <v>#N/A</v>
      </c>
      <c r="FC83" s="205" t="e">
        <f t="shared" si="292"/>
        <v>#N/A</v>
      </c>
      <c r="FD83" s="205" t="e">
        <f t="shared" si="293"/>
        <v>#N/A</v>
      </c>
      <c r="FE83" s="205" t="e">
        <f t="shared" si="294"/>
        <v>#N/A</v>
      </c>
      <c r="FF83" s="205" t="e">
        <f t="shared" si="295"/>
        <v>#N/A</v>
      </c>
      <c r="FG83" s="205" t="e">
        <f t="shared" si="296"/>
        <v>#N/A</v>
      </c>
      <c r="FH83" s="205" t="e">
        <f t="shared" si="297"/>
        <v>#N/A</v>
      </c>
      <c r="FI83" s="205" t="e">
        <f t="shared" si="298"/>
        <v>#N/A</v>
      </c>
      <c r="FJ83" s="205" t="e">
        <f t="shared" si="299"/>
        <v>#N/A</v>
      </c>
      <c r="FK83" s="205" t="e">
        <f t="shared" si="300"/>
        <v>#N/A</v>
      </c>
      <c r="FL83" s="205" t="e">
        <f t="shared" si="301"/>
        <v>#N/A</v>
      </c>
      <c r="FM83" s="205" t="e">
        <f t="shared" si="302"/>
        <v>#N/A</v>
      </c>
      <c r="FN83" s="205" t="e">
        <f t="shared" si="303"/>
        <v>#N/A</v>
      </c>
      <c r="FO83" s="205" t="e">
        <f t="shared" si="304"/>
        <v>#N/A</v>
      </c>
      <c r="FP83" s="205" t="e">
        <f t="shared" si="305"/>
        <v>#N/A</v>
      </c>
      <c r="FQ83" s="205" t="e">
        <f t="shared" si="306"/>
        <v>#N/A</v>
      </c>
      <c r="FR83" s="205" t="e">
        <f t="shared" si="307"/>
        <v>#N/A</v>
      </c>
      <c r="FS83" s="205" t="e">
        <f t="shared" si="308"/>
        <v>#N/A</v>
      </c>
      <c r="FT83" s="205" t="e">
        <f t="shared" si="309"/>
        <v>#N/A</v>
      </c>
      <c r="FU83" s="205" t="e">
        <f t="shared" si="310"/>
        <v>#N/A</v>
      </c>
      <c r="FV83" s="205" t="e">
        <f t="shared" si="311"/>
        <v>#N/A</v>
      </c>
      <c r="FW83" s="205" t="e">
        <f t="shared" si="312"/>
        <v>#N/A</v>
      </c>
      <c r="FX83" s="205" t="e">
        <f t="shared" si="313"/>
        <v>#N/A</v>
      </c>
      <c r="FY83" s="205" t="e">
        <f t="shared" si="314"/>
        <v>#N/A</v>
      </c>
      <c r="FZ83" s="205" t="e">
        <f t="shared" si="315"/>
        <v>#N/A</v>
      </c>
      <c r="GA83" s="205" t="e">
        <f t="shared" si="316"/>
        <v>#N/A</v>
      </c>
      <c r="GB83" s="205" t="e">
        <f t="shared" si="317"/>
        <v>#N/A</v>
      </c>
      <c r="GC83" s="205" t="e">
        <f t="shared" si="318"/>
        <v>#N/A</v>
      </c>
      <c r="GD83" s="205" t="e">
        <f t="shared" si="319"/>
        <v>#N/A</v>
      </c>
      <c r="GE83" s="205" t="e">
        <f t="shared" si="320"/>
        <v>#N/A</v>
      </c>
      <c r="GF83" s="205" t="e">
        <f t="shared" si="321"/>
        <v>#N/A</v>
      </c>
      <c r="GG83" s="205" t="e">
        <f t="shared" si="322"/>
        <v>#N/A</v>
      </c>
      <c r="GH83" s="205" t="e">
        <f t="shared" si="323"/>
        <v>#N/A</v>
      </c>
      <c r="GI83" s="205" t="e">
        <f t="shared" si="324"/>
        <v>#N/A</v>
      </c>
      <c r="GJ83" s="205" t="e">
        <f t="shared" si="325"/>
        <v>#N/A</v>
      </c>
      <c r="GK83" s="205" t="e">
        <f t="shared" si="326"/>
        <v>#N/A</v>
      </c>
      <c r="GL83" s="205" t="e">
        <f t="shared" si="327"/>
        <v>#N/A</v>
      </c>
      <c r="GM83" s="205" t="e">
        <f t="shared" si="328"/>
        <v>#N/A</v>
      </c>
      <c r="GN83" s="205" t="e">
        <f t="shared" si="329"/>
        <v>#N/A</v>
      </c>
      <c r="GO83" s="205" t="e">
        <f t="shared" si="330"/>
        <v>#N/A</v>
      </c>
      <c r="GP83" s="205" t="e">
        <f t="shared" si="331"/>
        <v>#N/A</v>
      </c>
      <c r="GQ83" s="205" t="e">
        <f t="shared" si="332"/>
        <v>#N/A</v>
      </c>
      <c r="GR83" s="205" t="e">
        <f t="shared" si="333"/>
        <v>#N/A</v>
      </c>
      <c r="GS83" s="205" t="e">
        <f t="shared" si="334"/>
        <v>#N/A</v>
      </c>
      <c r="GT83" s="205" t="e">
        <f t="shared" si="335"/>
        <v>#N/A</v>
      </c>
      <c r="GU83" s="205" t="e">
        <f t="shared" si="336"/>
        <v>#N/A</v>
      </c>
      <c r="GV83" s="205" t="e">
        <f t="shared" si="337"/>
        <v>#N/A</v>
      </c>
      <c r="GW83" s="205" t="e">
        <f t="shared" si="338"/>
        <v>#N/A</v>
      </c>
      <c r="GX83" s="205" t="e">
        <f t="shared" si="339"/>
        <v>#N/A</v>
      </c>
      <c r="GY83" s="205" t="e">
        <f t="shared" si="340"/>
        <v>#N/A</v>
      </c>
      <c r="GZ83" s="205" t="e">
        <f t="shared" si="341"/>
        <v>#N/A</v>
      </c>
      <c r="HA83" s="205" t="e">
        <f t="shared" si="342"/>
        <v>#N/A</v>
      </c>
      <c r="HB83" s="205" t="e">
        <f t="shared" si="343"/>
        <v>#N/A</v>
      </c>
      <c r="HC83" s="205" t="e">
        <f t="shared" si="344"/>
        <v>#N/A</v>
      </c>
      <c r="HD83" s="205" t="e">
        <f t="shared" si="345"/>
        <v>#N/A</v>
      </c>
      <c r="HE83" s="205" t="e">
        <f t="shared" si="346"/>
        <v>#N/A</v>
      </c>
      <c r="HF83" s="205" t="e">
        <f t="shared" si="347"/>
        <v>#N/A</v>
      </c>
      <c r="HG83" s="205" t="e">
        <f t="shared" si="348"/>
        <v>#N/A</v>
      </c>
      <c r="HH83" s="205" t="e">
        <f t="shared" si="349"/>
        <v>#N/A</v>
      </c>
      <c r="HI83" s="205" t="e">
        <f t="shared" si="350"/>
        <v>#N/A</v>
      </c>
      <c r="HJ83" s="205" t="e">
        <f t="shared" si="351"/>
        <v>#N/A</v>
      </c>
      <c r="HK83" s="205" t="e">
        <f t="shared" si="352"/>
        <v>#N/A</v>
      </c>
      <c r="HL83" s="205" t="e">
        <f t="shared" si="353"/>
        <v>#N/A</v>
      </c>
      <c r="HM83" s="205" t="e">
        <f t="shared" si="354"/>
        <v>#N/A</v>
      </c>
      <c r="HN83" s="205" t="e">
        <f t="shared" si="355"/>
        <v>#N/A</v>
      </c>
      <c r="HO83" s="205" t="e">
        <f t="shared" si="356"/>
        <v>#N/A</v>
      </c>
      <c r="HP83" s="205" t="e">
        <f t="shared" si="357"/>
        <v>#N/A</v>
      </c>
      <c r="HQ83" s="205" t="e">
        <f t="shared" si="358"/>
        <v>#N/A</v>
      </c>
      <c r="HR83" s="205" t="e">
        <f t="shared" si="359"/>
        <v>#N/A</v>
      </c>
      <c r="HS83" s="205" t="e">
        <f t="shared" si="360"/>
        <v>#N/A</v>
      </c>
      <c r="HT83" s="205" t="e">
        <f t="shared" si="361"/>
        <v>#N/A</v>
      </c>
      <c r="HU83" s="205" t="e">
        <f t="shared" si="362"/>
        <v>#N/A</v>
      </c>
      <c r="HV83" s="205" t="e">
        <f t="shared" si="363"/>
        <v>#N/A</v>
      </c>
      <c r="HW83" s="205" t="e">
        <f t="shared" si="364"/>
        <v>#N/A</v>
      </c>
      <c r="HX83" s="205" t="e">
        <f t="shared" si="365"/>
        <v>#N/A</v>
      </c>
      <c r="HY83" s="205" t="e">
        <f t="shared" si="366"/>
        <v>#N/A</v>
      </c>
      <c r="HZ83" s="205" t="e">
        <f t="shared" si="367"/>
        <v>#N/A</v>
      </c>
      <c r="IA83" s="205" t="e">
        <f t="shared" si="368"/>
        <v>#N/A</v>
      </c>
      <c r="IB83" s="205" t="e">
        <f t="shared" si="369"/>
        <v>#N/A</v>
      </c>
    </row>
    <row r="84" spans="1:236" hidden="1" x14ac:dyDescent="0.25">
      <c r="A84" s="22">
        <v>81</v>
      </c>
      <c r="B84" s="109" t="str">
        <f t="shared" si="253"/>
        <v/>
      </c>
      <c r="C84" s="123"/>
      <c r="D84" s="109" t="str">
        <f t="shared" si="254"/>
        <v/>
      </c>
      <c r="E84" s="118" t="str">
        <f t="shared" si="255"/>
        <v/>
      </c>
      <c r="F84" s="23" t="str">
        <f t="shared" si="256"/>
        <v/>
      </c>
      <c r="G84" s="24" t="str">
        <f t="shared" si="25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258"/>
        <v/>
      </c>
      <c r="K84" s="26"/>
      <c r="L84" s="24" t="str">
        <f>IF(OR(F84="",K84=""),"",MATCH(K84,Confidence!$A$3:$A$12,0))</f>
        <v/>
      </c>
      <c r="M84" s="27" t="str">
        <f t="shared" si="259"/>
        <v/>
      </c>
      <c r="N84" s="27" t="str">
        <f t="shared" si="260"/>
        <v/>
      </c>
      <c r="O84" s="24"/>
      <c r="P84" s="110" t="str">
        <f t="shared" si="261"/>
        <v/>
      </c>
      <c r="Q84" s="110" t="str">
        <f t="shared" si="262"/>
        <v/>
      </c>
      <c r="R84" s="39" t="str">
        <f t="shared" si="263"/>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264"/>
        <v/>
      </c>
      <c r="AI84" s="204" t="str">
        <f t="shared" si="265"/>
        <v/>
      </c>
      <c r="AJ84" s="188" t="str">
        <f t="shared" ref="AJ84:CU84" si="398">IF(ISNONTEXT($AH84),AI84+$AH84,"")</f>
        <v/>
      </c>
      <c r="AK84" s="188" t="str">
        <f t="shared" si="398"/>
        <v/>
      </c>
      <c r="AL84" s="188" t="str">
        <f t="shared" si="398"/>
        <v/>
      </c>
      <c r="AM84" s="188" t="str">
        <f t="shared" si="398"/>
        <v/>
      </c>
      <c r="AN84" s="188" t="str">
        <f t="shared" si="398"/>
        <v/>
      </c>
      <c r="AO84" s="188" t="str">
        <f t="shared" si="398"/>
        <v/>
      </c>
      <c r="AP84" s="188" t="str">
        <f t="shared" si="398"/>
        <v/>
      </c>
      <c r="AQ84" s="188" t="str">
        <f t="shared" si="398"/>
        <v/>
      </c>
      <c r="AR84" s="188" t="str">
        <f t="shared" si="398"/>
        <v/>
      </c>
      <c r="AS84" s="188" t="str">
        <f t="shared" si="398"/>
        <v/>
      </c>
      <c r="AT84" s="188" t="str">
        <f t="shared" si="398"/>
        <v/>
      </c>
      <c r="AU84" s="188" t="str">
        <f t="shared" si="398"/>
        <v/>
      </c>
      <c r="AV84" s="188" t="str">
        <f t="shared" si="398"/>
        <v/>
      </c>
      <c r="AW84" s="188" t="str">
        <f t="shared" si="398"/>
        <v/>
      </c>
      <c r="AX84" s="188" t="str">
        <f t="shared" si="398"/>
        <v/>
      </c>
      <c r="AY84" s="188" t="str">
        <f t="shared" si="398"/>
        <v/>
      </c>
      <c r="AZ84" s="188" t="str">
        <f t="shared" si="398"/>
        <v/>
      </c>
      <c r="BA84" s="188" t="str">
        <f t="shared" si="398"/>
        <v/>
      </c>
      <c r="BB84" s="188" t="str">
        <f t="shared" si="398"/>
        <v/>
      </c>
      <c r="BC84" s="188" t="str">
        <f t="shared" si="398"/>
        <v/>
      </c>
      <c r="BD84" s="188" t="str">
        <f t="shared" si="398"/>
        <v/>
      </c>
      <c r="BE84" s="188" t="str">
        <f t="shared" si="398"/>
        <v/>
      </c>
      <c r="BF84" s="188" t="str">
        <f t="shared" si="398"/>
        <v/>
      </c>
      <c r="BG84" s="188" t="str">
        <f t="shared" si="398"/>
        <v/>
      </c>
      <c r="BH84" s="188" t="str">
        <f t="shared" si="398"/>
        <v/>
      </c>
      <c r="BI84" s="188" t="str">
        <f t="shared" si="398"/>
        <v/>
      </c>
      <c r="BJ84" s="188" t="str">
        <f t="shared" si="398"/>
        <v/>
      </c>
      <c r="BK84" s="188" t="str">
        <f t="shared" si="398"/>
        <v/>
      </c>
      <c r="BL84" s="188" t="str">
        <f t="shared" si="398"/>
        <v/>
      </c>
      <c r="BM84" s="188" t="str">
        <f t="shared" si="398"/>
        <v/>
      </c>
      <c r="BN84" s="188" t="str">
        <f t="shared" si="398"/>
        <v/>
      </c>
      <c r="BO84" s="188" t="str">
        <f t="shared" si="398"/>
        <v/>
      </c>
      <c r="BP84" s="188" t="str">
        <f t="shared" si="398"/>
        <v/>
      </c>
      <c r="BQ84" s="188" t="str">
        <f t="shared" si="398"/>
        <v/>
      </c>
      <c r="BR84" s="188" t="str">
        <f t="shared" si="398"/>
        <v/>
      </c>
      <c r="BS84" s="188" t="str">
        <f t="shared" si="398"/>
        <v/>
      </c>
      <c r="BT84" s="188" t="str">
        <f t="shared" si="398"/>
        <v/>
      </c>
      <c r="BU84" s="188" t="str">
        <f t="shared" si="398"/>
        <v/>
      </c>
      <c r="BV84" s="188" t="str">
        <f t="shared" si="398"/>
        <v/>
      </c>
      <c r="BW84" s="188" t="str">
        <f t="shared" si="398"/>
        <v/>
      </c>
      <c r="BX84" s="188" t="str">
        <f t="shared" si="398"/>
        <v/>
      </c>
      <c r="BY84" s="188" t="str">
        <f t="shared" si="398"/>
        <v/>
      </c>
      <c r="BZ84" s="188" t="str">
        <f t="shared" si="398"/>
        <v/>
      </c>
      <c r="CA84" s="188" t="str">
        <f t="shared" si="398"/>
        <v/>
      </c>
      <c r="CB84" s="188" t="str">
        <f t="shared" si="398"/>
        <v/>
      </c>
      <c r="CC84" s="188" t="str">
        <f t="shared" si="398"/>
        <v/>
      </c>
      <c r="CD84" s="188" t="str">
        <f t="shared" si="398"/>
        <v/>
      </c>
      <c r="CE84" s="188" t="str">
        <f t="shared" si="398"/>
        <v/>
      </c>
      <c r="CF84" s="188" t="str">
        <f t="shared" si="398"/>
        <v/>
      </c>
      <c r="CG84" s="188" t="str">
        <f t="shared" si="398"/>
        <v/>
      </c>
      <c r="CH84" s="188" t="str">
        <f t="shared" si="398"/>
        <v/>
      </c>
      <c r="CI84" s="188" t="str">
        <f t="shared" si="398"/>
        <v/>
      </c>
      <c r="CJ84" s="188" t="str">
        <f t="shared" si="398"/>
        <v/>
      </c>
      <c r="CK84" s="188" t="str">
        <f t="shared" si="398"/>
        <v/>
      </c>
      <c r="CL84" s="188" t="str">
        <f t="shared" si="398"/>
        <v/>
      </c>
      <c r="CM84" s="188" t="str">
        <f t="shared" si="398"/>
        <v/>
      </c>
      <c r="CN84" s="188" t="str">
        <f t="shared" si="398"/>
        <v/>
      </c>
      <c r="CO84" s="188" t="str">
        <f t="shared" si="398"/>
        <v/>
      </c>
      <c r="CP84" s="188" t="str">
        <f t="shared" si="398"/>
        <v/>
      </c>
      <c r="CQ84" s="188" t="str">
        <f t="shared" si="398"/>
        <v/>
      </c>
      <c r="CR84" s="188" t="str">
        <f t="shared" si="398"/>
        <v/>
      </c>
      <c r="CS84" s="188" t="str">
        <f t="shared" si="398"/>
        <v/>
      </c>
      <c r="CT84" s="188" t="str">
        <f t="shared" si="398"/>
        <v/>
      </c>
      <c r="CU84" s="188" t="str">
        <f t="shared" si="398"/>
        <v/>
      </c>
      <c r="CV84" s="188" t="str">
        <f t="shared" ref="CV84:ED84" si="399">IF(ISNONTEXT($AH84),CU84+$AH84,"")</f>
        <v/>
      </c>
      <c r="CW84" s="188" t="str">
        <f t="shared" si="399"/>
        <v/>
      </c>
      <c r="CX84" s="188" t="str">
        <f t="shared" si="399"/>
        <v/>
      </c>
      <c r="CY84" s="188" t="str">
        <f t="shared" si="399"/>
        <v/>
      </c>
      <c r="CZ84" s="188" t="str">
        <f t="shared" si="399"/>
        <v/>
      </c>
      <c r="DA84" s="188" t="str">
        <f t="shared" si="399"/>
        <v/>
      </c>
      <c r="DB84" s="188" t="str">
        <f t="shared" si="399"/>
        <v/>
      </c>
      <c r="DC84" s="188" t="str">
        <f t="shared" si="399"/>
        <v/>
      </c>
      <c r="DD84" s="188" t="str">
        <f t="shared" si="399"/>
        <v/>
      </c>
      <c r="DE84" s="188" t="str">
        <f t="shared" si="399"/>
        <v/>
      </c>
      <c r="DF84" s="188" t="str">
        <f t="shared" si="399"/>
        <v/>
      </c>
      <c r="DG84" s="188" t="str">
        <f t="shared" si="399"/>
        <v/>
      </c>
      <c r="DH84" s="188" t="str">
        <f t="shared" si="399"/>
        <v/>
      </c>
      <c r="DI84" s="188" t="str">
        <f t="shared" si="399"/>
        <v/>
      </c>
      <c r="DJ84" s="188" t="str">
        <f t="shared" si="399"/>
        <v/>
      </c>
      <c r="DK84" s="188" t="str">
        <f t="shared" si="399"/>
        <v/>
      </c>
      <c r="DL84" s="188" t="str">
        <f t="shared" si="399"/>
        <v/>
      </c>
      <c r="DM84" s="188" t="str">
        <f t="shared" si="399"/>
        <v/>
      </c>
      <c r="DN84" s="188" t="str">
        <f t="shared" si="399"/>
        <v/>
      </c>
      <c r="DO84" s="188" t="str">
        <f t="shared" si="399"/>
        <v/>
      </c>
      <c r="DP84" s="188" t="str">
        <f t="shared" si="399"/>
        <v/>
      </c>
      <c r="DQ84" s="188" t="str">
        <f t="shared" si="399"/>
        <v/>
      </c>
      <c r="DR84" s="188" t="str">
        <f t="shared" si="399"/>
        <v/>
      </c>
      <c r="DS84" s="188" t="str">
        <f t="shared" si="399"/>
        <v/>
      </c>
      <c r="DT84" s="188" t="str">
        <f t="shared" si="399"/>
        <v/>
      </c>
      <c r="DU84" s="188" t="str">
        <f t="shared" si="399"/>
        <v/>
      </c>
      <c r="DV84" s="188" t="str">
        <f t="shared" si="399"/>
        <v/>
      </c>
      <c r="DW84" s="188" t="str">
        <f t="shared" si="399"/>
        <v/>
      </c>
      <c r="DX84" s="188" t="str">
        <f t="shared" si="399"/>
        <v/>
      </c>
      <c r="DY84" s="188" t="str">
        <f t="shared" si="399"/>
        <v/>
      </c>
      <c r="DZ84" s="188" t="str">
        <f t="shared" si="399"/>
        <v/>
      </c>
      <c r="EA84" s="188" t="str">
        <f t="shared" si="399"/>
        <v/>
      </c>
      <c r="EB84" s="188" t="str">
        <f t="shared" si="399"/>
        <v/>
      </c>
      <c r="EC84" s="188" t="str">
        <f t="shared" si="399"/>
        <v/>
      </c>
      <c r="ED84" s="188" t="str">
        <f t="shared" si="399"/>
        <v/>
      </c>
      <c r="EE84" s="204" t="str">
        <f t="shared" si="268"/>
        <v/>
      </c>
      <c r="EF84" s="205" t="e">
        <f t="shared" si="269"/>
        <v>#N/A</v>
      </c>
      <c r="EG84" s="205" t="e">
        <f t="shared" si="270"/>
        <v>#N/A</v>
      </c>
      <c r="EH84" s="205" t="e">
        <f t="shared" si="271"/>
        <v>#N/A</v>
      </c>
      <c r="EI84" s="205" t="e">
        <f t="shared" si="272"/>
        <v>#N/A</v>
      </c>
      <c r="EJ84" s="205" t="e">
        <f t="shared" si="273"/>
        <v>#N/A</v>
      </c>
      <c r="EK84" s="205" t="e">
        <f t="shared" si="274"/>
        <v>#N/A</v>
      </c>
      <c r="EL84" s="205" t="e">
        <f t="shared" si="275"/>
        <v>#N/A</v>
      </c>
      <c r="EM84" s="205" t="e">
        <f t="shared" si="276"/>
        <v>#N/A</v>
      </c>
      <c r="EN84" s="205" t="e">
        <f t="shared" si="277"/>
        <v>#N/A</v>
      </c>
      <c r="EO84" s="205" t="e">
        <f t="shared" si="278"/>
        <v>#N/A</v>
      </c>
      <c r="EP84" s="205" t="e">
        <f t="shared" si="279"/>
        <v>#N/A</v>
      </c>
      <c r="EQ84" s="205" t="e">
        <f t="shared" si="280"/>
        <v>#N/A</v>
      </c>
      <c r="ER84" s="205" t="e">
        <f t="shared" si="281"/>
        <v>#N/A</v>
      </c>
      <c r="ES84" s="205" t="e">
        <f t="shared" si="282"/>
        <v>#N/A</v>
      </c>
      <c r="ET84" s="205" t="e">
        <f t="shared" si="283"/>
        <v>#N/A</v>
      </c>
      <c r="EU84" s="205" t="e">
        <f t="shared" si="284"/>
        <v>#N/A</v>
      </c>
      <c r="EV84" s="205" t="e">
        <f t="shared" si="285"/>
        <v>#N/A</v>
      </c>
      <c r="EW84" s="205" t="e">
        <f t="shared" si="286"/>
        <v>#N/A</v>
      </c>
      <c r="EX84" s="205" t="e">
        <f t="shared" si="287"/>
        <v>#N/A</v>
      </c>
      <c r="EY84" s="205" t="e">
        <f t="shared" si="288"/>
        <v>#N/A</v>
      </c>
      <c r="EZ84" s="205" t="e">
        <f t="shared" si="289"/>
        <v>#N/A</v>
      </c>
      <c r="FA84" s="205" t="e">
        <f t="shared" si="290"/>
        <v>#N/A</v>
      </c>
      <c r="FB84" s="205" t="e">
        <f t="shared" si="291"/>
        <v>#N/A</v>
      </c>
      <c r="FC84" s="205" t="e">
        <f t="shared" si="292"/>
        <v>#N/A</v>
      </c>
      <c r="FD84" s="205" t="e">
        <f t="shared" si="293"/>
        <v>#N/A</v>
      </c>
      <c r="FE84" s="205" t="e">
        <f t="shared" si="294"/>
        <v>#N/A</v>
      </c>
      <c r="FF84" s="205" t="e">
        <f t="shared" si="295"/>
        <v>#N/A</v>
      </c>
      <c r="FG84" s="205" t="e">
        <f t="shared" si="296"/>
        <v>#N/A</v>
      </c>
      <c r="FH84" s="205" t="e">
        <f t="shared" si="297"/>
        <v>#N/A</v>
      </c>
      <c r="FI84" s="205" t="e">
        <f t="shared" si="298"/>
        <v>#N/A</v>
      </c>
      <c r="FJ84" s="205" t="e">
        <f t="shared" si="299"/>
        <v>#N/A</v>
      </c>
      <c r="FK84" s="205" t="e">
        <f t="shared" si="300"/>
        <v>#N/A</v>
      </c>
      <c r="FL84" s="205" t="e">
        <f t="shared" si="301"/>
        <v>#N/A</v>
      </c>
      <c r="FM84" s="205" t="e">
        <f t="shared" si="302"/>
        <v>#N/A</v>
      </c>
      <c r="FN84" s="205" t="e">
        <f t="shared" si="303"/>
        <v>#N/A</v>
      </c>
      <c r="FO84" s="205" t="e">
        <f t="shared" si="304"/>
        <v>#N/A</v>
      </c>
      <c r="FP84" s="205" t="e">
        <f t="shared" si="305"/>
        <v>#N/A</v>
      </c>
      <c r="FQ84" s="205" t="e">
        <f t="shared" si="306"/>
        <v>#N/A</v>
      </c>
      <c r="FR84" s="205" t="e">
        <f t="shared" si="307"/>
        <v>#N/A</v>
      </c>
      <c r="FS84" s="205" t="e">
        <f t="shared" si="308"/>
        <v>#N/A</v>
      </c>
      <c r="FT84" s="205" t="e">
        <f t="shared" si="309"/>
        <v>#N/A</v>
      </c>
      <c r="FU84" s="205" t="e">
        <f t="shared" si="310"/>
        <v>#N/A</v>
      </c>
      <c r="FV84" s="205" t="e">
        <f t="shared" si="311"/>
        <v>#N/A</v>
      </c>
      <c r="FW84" s="205" t="e">
        <f t="shared" si="312"/>
        <v>#N/A</v>
      </c>
      <c r="FX84" s="205" t="e">
        <f t="shared" si="313"/>
        <v>#N/A</v>
      </c>
      <c r="FY84" s="205" t="e">
        <f t="shared" si="314"/>
        <v>#N/A</v>
      </c>
      <c r="FZ84" s="205" t="e">
        <f t="shared" si="315"/>
        <v>#N/A</v>
      </c>
      <c r="GA84" s="205" t="e">
        <f t="shared" si="316"/>
        <v>#N/A</v>
      </c>
      <c r="GB84" s="205" t="e">
        <f t="shared" si="317"/>
        <v>#N/A</v>
      </c>
      <c r="GC84" s="205" t="e">
        <f t="shared" si="318"/>
        <v>#N/A</v>
      </c>
      <c r="GD84" s="205" t="e">
        <f t="shared" si="319"/>
        <v>#N/A</v>
      </c>
      <c r="GE84" s="205" t="e">
        <f t="shared" si="320"/>
        <v>#N/A</v>
      </c>
      <c r="GF84" s="205" t="e">
        <f t="shared" si="321"/>
        <v>#N/A</v>
      </c>
      <c r="GG84" s="205" t="e">
        <f t="shared" si="322"/>
        <v>#N/A</v>
      </c>
      <c r="GH84" s="205" t="e">
        <f t="shared" si="323"/>
        <v>#N/A</v>
      </c>
      <c r="GI84" s="205" t="e">
        <f t="shared" si="324"/>
        <v>#N/A</v>
      </c>
      <c r="GJ84" s="205" t="e">
        <f t="shared" si="325"/>
        <v>#N/A</v>
      </c>
      <c r="GK84" s="205" t="e">
        <f t="shared" si="326"/>
        <v>#N/A</v>
      </c>
      <c r="GL84" s="205" t="e">
        <f t="shared" si="327"/>
        <v>#N/A</v>
      </c>
      <c r="GM84" s="205" t="e">
        <f t="shared" si="328"/>
        <v>#N/A</v>
      </c>
      <c r="GN84" s="205" t="e">
        <f t="shared" si="329"/>
        <v>#N/A</v>
      </c>
      <c r="GO84" s="205" t="e">
        <f t="shared" si="330"/>
        <v>#N/A</v>
      </c>
      <c r="GP84" s="205" t="e">
        <f t="shared" si="331"/>
        <v>#N/A</v>
      </c>
      <c r="GQ84" s="205" t="e">
        <f t="shared" si="332"/>
        <v>#N/A</v>
      </c>
      <c r="GR84" s="205" t="e">
        <f t="shared" si="333"/>
        <v>#N/A</v>
      </c>
      <c r="GS84" s="205" t="e">
        <f t="shared" si="334"/>
        <v>#N/A</v>
      </c>
      <c r="GT84" s="205" t="e">
        <f t="shared" si="335"/>
        <v>#N/A</v>
      </c>
      <c r="GU84" s="205" t="e">
        <f t="shared" si="336"/>
        <v>#N/A</v>
      </c>
      <c r="GV84" s="205" t="e">
        <f t="shared" si="337"/>
        <v>#N/A</v>
      </c>
      <c r="GW84" s="205" t="e">
        <f t="shared" si="338"/>
        <v>#N/A</v>
      </c>
      <c r="GX84" s="205" t="e">
        <f t="shared" si="339"/>
        <v>#N/A</v>
      </c>
      <c r="GY84" s="205" t="e">
        <f t="shared" si="340"/>
        <v>#N/A</v>
      </c>
      <c r="GZ84" s="205" t="e">
        <f t="shared" si="341"/>
        <v>#N/A</v>
      </c>
      <c r="HA84" s="205" t="e">
        <f t="shared" si="342"/>
        <v>#N/A</v>
      </c>
      <c r="HB84" s="205" t="e">
        <f t="shared" si="343"/>
        <v>#N/A</v>
      </c>
      <c r="HC84" s="205" t="e">
        <f t="shared" si="344"/>
        <v>#N/A</v>
      </c>
      <c r="HD84" s="205" t="e">
        <f t="shared" si="345"/>
        <v>#N/A</v>
      </c>
      <c r="HE84" s="205" t="e">
        <f t="shared" si="346"/>
        <v>#N/A</v>
      </c>
      <c r="HF84" s="205" t="e">
        <f t="shared" si="347"/>
        <v>#N/A</v>
      </c>
      <c r="HG84" s="205" t="e">
        <f t="shared" si="348"/>
        <v>#N/A</v>
      </c>
      <c r="HH84" s="205" t="e">
        <f t="shared" si="349"/>
        <v>#N/A</v>
      </c>
      <c r="HI84" s="205" t="e">
        <f t="shared" si="350"/>
        <v>#N/A</v>
      </c>
      <c r="HJ84" s="205" t="e">
        <f t="shared" si="351"/>
        <v>#N/A</v>
      </c>
      <c r="HK84" s="205" t="e">
        <f t="shared" si="352"/>
        <v>#N/A</v>
      </c>
      <c r="HL84" s="205" t="e">
        <f t="shared" si="353"/>
        <v>#N/A</v>
      </c>
      <c r="HM84" s="205" t="e">
        <f t="shared" si="354"/>
        <v>#N/A</v>
      </c>
      <c r="HN84" s="205" t="e">
        <f t="shared" si="355"/>
        <v>#N/A</v>
      </c>
      <c r="HO84" s="205" t="e">
        <f t="shared" si="356"/>
        <v>#N/A</v>
      </c>
      <c r="HP84" s="205" t="e">
        <f t="shared" si="357"/>
        <v>#N/A</v>
      </c>
      <c r="HQ84" s="205" t="e">
        <f t="shared" si="358"/>
        <v>#N/A</v>
      </c>
      <c r="HR84" s="205" t="e">
        <f t="shared" si="359"/>
        <v>#N/A</v>
      </c>
      <c r="HS84" s="205" t="e">
        <f t="shared" si="360"/>
        <v>#N/A</v>
      </c>
      <c r="HT84" s="205" t="e">
        <f t="shared" si="361"/>
        <v>#N/A</v>
      </c>
      <c r="HU84" s="205" t="e">
        <f t="shared" si="362"/>
        <v>#N/A</v>
      </c>
      <c r="HV84" s="205" t="e">
        <f t="shared" si="363"/>
        <v>#N/A</v>
      </c>
      <c r="HW84" s="205" t="e">
        <f t="shared" si="364"/>
        <v>#N/A</v>
      </c>
      <c r="HX84" s="205" t="e">
        <f t="shared" si="365"/>
        <v>#N/A</v>
      </c>
      <c r="HY84" s="205" t="e">
        <f t="shared" si="366"/>
        <v>#N/A</v>
      </c>
      <c r="HZ84" s="205" t="e">
        <f t="shared" si="367"/>
        <v>#N/A</v>
      </c>
      <c r="IA84" s="205" t="e">
        <f t="shared" si="368"/>
        <v>#N/A</v>
      </c>
      <c r="IB84" s="205" t="e">
        <f t="shared" si="369"/>
        <v>#N/A</v>
      </c>
    </row>
    <row r="85" spans="1:236" hidden="1" x14ac:dyDescent="0.25">
      <c r="A85" s="22">
        <v>82</v>
      </c>
      <c r="B85" s="109" t="str">
        <f t="shared" si="253"/>
        <v/>
      </c>
      <c r="C85" s="123"/>
      <c r="D85" s="109" t="str">
        <f t="shared" si="254"/>
        <v/>
      </c>
      <c r="E85" s="118" t="str">
        <f t="shared" si="255"/>
        <v/>
      </c>
      <c r="F85" s="23" t="str">
        <f t="shared" si="256"/>
        <v/>
      </c>
      <c r="G85" s="24" t="str">
        <f t="shared" si="25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258"/>
        <v/>
      </c>
      <c r="K85" s="26"/>
      <c r="L85" s="24" t="str">
        <f>IF(OR(F85="",K85=""),"",MATCH(K85,Confidence!$A$3:$A$12,0))</f>
        <v/>
      </c>
      <c r="M85" s="27" t="str">
        <f t="shared" si="259"/>
        <v/>
      </c>
      <c r="N85" s="27" t="str">
        <f t="shared" si="260"/>
        <v/>
      </c>
      <c r="O85" s="24"/>
      <c r="P85" s="110" t="str">
        <f t="shared" si="261"/>
        <v/>
      </c>
      <c r="Q85" s="110" t="str">
        <f t="shared" si="262"/>
        <v/>
      </c>
      <c r="R85" s="39" t="str">
        <f t="shared" si="263"/>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264"/>
        <v/>
      </c>
      <c r="AI85" s="204" t="str">
        <f t="shared" si="265"/>
        <v/>
      </c>
      <c r="AJ85" s="188" t="str">
        <f t="shared" ref="AJ85:CU85" si="400">IF(ISNONTEXT($AH85),AI85+$AH85,"")</f>
        <v/>
      </c>
      <c r="AK85" s="188" t="str">
        <f t="shared" si="400"/>
        <v/>
      </c>
      <c r="AL85" s="188" t="str">
        <f t="shared" si="400"/>
        <v/>
      </c>
      <c r="AM85" s="188" t="str">
        <f t="shared" si="400"/>
        <v/>
      </c>
      <c r="AN85" s="188" t="str">
        <f t="shared" si="400"/>
        <v/>
      </c>
      <c r="AO85" s="188" t="str">
        <f t="shared" si="400"/>
        <v/>
      </c>
      <c r="AP85" s="188" t="str">
        <f t="shared" si="400"/>
        <v/>
      </c>
      <c r="AQ85" s="188" t="str">
        <f t="shared" si="400"/>
        <v/>
      </c>
      <c r="AR85" s="188" t="str">
        <f t="shared" si="400"/>
        <v/>
      </c>
      <c r="AS85" s="188" t="str">
        <f t="shared" si="400"/>
        <v/>
      </c>
      <c r="AT85" s="188" t="str">
        <f t="shared" si="400"/>
        <v/>
      </c>
      <c r="AU85" s="188" t="str">
        <f t="shared" si="400"/>
        <v/>
      </c>
      <c r="AV85" s="188" t="str">
        <f t="shared" si="400"/>
        <v/>
      </c>
      <c r="AW85" s="188" t="str">
        <f t="shared" si="400"/>
        <v/>
      </c>
      <c r="AX85" s="188" t="str">
        <f t="shared" si="400"/>
        <v/>
      </c>
      <c r="AY85" s="188" t="str">
        <f t="shared" si="400"/>
        <v/>
      </c>
      <c r="AZ85" s="188" t="str">
        <f t="shared" si="400"/>
        <v/>
      </c>
      <c r="BA85" s="188" t="str">
        <f t="shared" si="400"/>
        <v/>
      </c>
      <c r="BB85" s="188" t="str">
        <f t="shared" si="400"/>
        <v/>
      </c>
      <c r="BC85" s="188" t="str">
        <f t="shared" si="400"/>
        <v/>
      </c>
      <c r="BD85" s="188" t="str">
        <f t="shared" si="400"/>
        <v/>
      </c>
      <c r="BE85" s="188" t="str">
        <f t="shared" si="400"/>
        <v/>
      </c>
      <c r="BF85" s="188" t="str">
        <f t="shared" si="400"/>
        <v/>
      </c>
      <c r="BG85" s="188" t="str">
        <f t="shared" si="400"/>
        <v/>
      </c>
      <c r="BH85" s="188" t="str">
        <f t="shared" si="400"/>
        <v/>
      </c>
      <c r="BI85" s="188" t="str">
        <f t="shared" si="400"/>
        <v/>
      </c>
      <c r="BJ85" s="188" t="str">
        <f t="shared" si="400"/>
        <v/>
      </c>
      <c r="BK85" s="188" t="str">
        <f t="shared" si="400"/>
        <v/>
      </c>
      <c r="BL85" s="188" t="str">
        <f t="shared" si="400"/>
        <v/>
      </c>
      <c r="BM85" s="188" t="str">
        <f t="shared" si="400"/>
        <v/>
      </c>
      <c r="BN85" s="188" t="str">
        <f t="shared" si="400"/>
        <v/>
      </c>
      <c r="BO85" s="188" t="str">
        <f t="shared" si="400"/>
        <v/>
      </c>
      <c r="BP85" s="188" t="str">
        <f t="shared" si="400"/>
        <v/>
      </c>
      <c r="BQ85" s="188" t="str">
        <f t="shared" si="400"/>
        <v/>
      </c>
      <c r="BR85" s="188" t="str">
        <f t="shared" si="400"/>
        <v/>
      </c>
      <c r="BS85" s="188" t="str">
        <f t="shared" si="400"/>
        <v/>
      </c>
      <c r="BT85" s="188" t="str">
        <f t="shared" si="400"/>
        <v/>
      </c>
      <c r="BU85" s="188" t="str">
        <f t="shared" si="400"/>
        <v/>
      </c>
      <c r="BV85" s="188" t="str">
        <f t="shared" si="400"/>
        <v/>
      </c>
      <c r="BW85" s="188" t="str">
        <f t="shared" si="400"/>
        <v/>
      </c>
      <c r="BX85" s="188" t="str">
        <f t="shared" si="400"/>
        <v/>
      </c>
      <c r="BY85" s="188" t="str">
        <f t="shared" si="400"/>
        <v/>
      </c>
      <c r="BZ85" s="188" t="str">
        <f t="shared" si="400"/>
        <v/>
      </c>
      <c r="CA85" s="188" t="str">
        <f t="shared" si="400"/>
        <v/>
      </c>
      <c r="CB85" s="188" t="str">
        <f t="shared" si="400"/>
        <v/>
      </c>
      <c r="CC85" s="188" t="str">
        <f t="shared" si="400"/>
        <v/>
      </c>
      <c r="CD85" s="188" t="str">
        <f t="shared" si="400"/>
        <v/>
      </c>
      <c r="CE85" s="188" t="str">
        <f t="shared" si="400"/>
        <v/>
      </c>
      <c r="CF85" s="188" t="str">
        <f t="shared" si="400"/>
        <v/>
      </c>
      <c r="CG85" s="188" t="str">
        <f t="shared" si="400"/>
        <v/>
      </c>
      <c r="CH85" s="188" t="str">
        <f t="shared" si="400"/>
        <v/>
      </c>
      <c r="CI85" s="188" t="str">
        <f t="shared" si="400"/>
        <v/>
      </c>
      <c r="CJ85" s="188" t="str">
        <f t="shared" si="400"/>
        <v/>
      </c>
      <c r="CK85" s="188" t="str">
        <f t="shared" si="400"/>
        <v/>
      </c>
      <c r="CL85" s="188" t="str">
        <f t="shared" si="400"/>
        <v/>
      </c>
      <c r="CM85" s="188" t="str">
        <f t="shared" si="400"/>
        <v/>
      </c>
      <c r="CN85" s="188" t="str">
        <f t="shared" si="400"/>
        <v/>
      </c>
      <c r="CO85" s="188" t="str">
        <f t="shared" si="400"/>
        <v/>
      </c>
      <c r="CP85" s="188" t="str">
        <f t="shared" si="400"/>
        <v/>
      </c>
      <c r="CQ85" s="188" t="str">
        <f t="shared" si="400"/>
        <v/>
      </c>
      <c r="CR85" s="188" t="str">
        <f t="shared" si="400"/>
        <v/>
      </c>
      <c r="CS85" s="188" t="str">
        <f t="shared" si="400"/>
        <v/>
      </c>
      <c r="CT85" s="188" t="str">
        <f t="shared" si="400"/>
        <v/>
      </c>
      <c r="CU85" s="188" t="str">
        <f t="shared" si="400"/>
        <v/>
      </c>
      <c r="CV85" s="188" t="str">
        <f t="shared" ref="CV85:ED85" si="401">IF(ISNONTEXT($AH85),CU85+$AH85,"")</f>
        <v/>
      </c>
      <c r="CW85" s="188" t="str">
        <f t="shared" si="401"/>
        <v/>
      </c>
      <c r="CX85" s="188" t="str">
        <f t="shared" si="401"/>
        <v/>
      </c>
      <c r="CY85" s="188" t="str">
        <f t="shared" si="401"/>
        <v/>
      </c>
      <c r="CZ85" s="188" t="str">
        <f t="shared" si="401"/>
        <v/>
      </c>
      <c r="DA85" s="188" t="str">
        <f t="shared" si="401"/>
        <v/>
      </c>
      <c r="DB85" s="188" t="str">
        <f t="shared" si="401"/>
        <v/>
      </c>
      <c r="DC85" s="188" t="str">
        <f t="shared" si="401"/>
        <v/>
      </c>
      <c r="DD85" s="188" t="str">
        <f t="shared" si="401"/>
        <v/>
      </c>
      <c r="DE85" s="188" t="str">
        <f t="shared" si="401"/>
        <v/>
      </c>
      <c r="DF85" s="188" t="str">
        <f t="shared" si="401"/>
        <v/>
      </c>
      <c r="DG85" s="188" t="str">
        <f t="shared" si="401"/>
        <v/>
      </c>
      <c r="DH85" s="188" t="str">
        <f t="shared" si="401"/>
        <v/>
      </c>
      <c r="DI85" s="188" t="str">
        <f t="shared" si="401"/>
        <v/>
      </c>
      <c r="DJ85" s="188" t="str">
        <f t="shared" si="401"/>
        <v/>
      </c>
      <c r="DK85" s="188" t="str">
        <f t="shared" si="401"/>
        <v/>
      </c>
      <c r="DL85" s="188" t="str">
        <f t="shared" si="401"/>
        <v/>
      </c>
      <c r="DM85" s="188" t="str">
        <f t="shared" si="401"/>
        <v/>
      </c>
      <c r="DN85" s="188" t="str">
        <f t="shared" si="401"/>
        <v/>
      </c>
      <c r="DO85" s="188" t="str">
        <f t="shared" si="401"/>
        <v/>
      </c>
      <c r="DP85" s="188" t="str">
        <f t="shared" si="401"/>
        <v/>
      </c>
      <c r="DQ85" s="188" t="str">
        <f t="shared" si="401"/>
        <v/>
      </c>
      <c r="DR85" s="188" t="str">
        <f t="shared" si="401"/>
        <v/>
      </c>
      <c r="DS85" s="188" t="str">
        <f t="shared" si="401"/>
        <v/>
      </c>
      <c r="DT85" s="188" t="str">
        <f t="shared" si="401"/>
        <v/>
      </c>
      <c r="DU85" s="188" t="str">
        <f t="shared" si="401"/>
        <v/>
      </c>
      <c r="DV85" s="188" t="str">
        <f t="shared" si="401"/>
        <v/>
      </c>
      <c r="DW85" s="188" t="str">
        <f t="shared" si="401"/>
        <v/>
      </c>
      <c r="DX85" s="188" t="str">
        <f t="shared" si="401"/>
        <v/>
      </c>
      <c r="DY85" s="188" t="str">
        <f t="shared" si="401"/>
        <v/>
      </c>
      <c r="DZ85" s="188" t="str">
        <f t="shared" si="401"/>
        <v/>
      </c>
      <c r="EA85" s="188" t="str">
        <f t="shared" si="401"/>
        <v/>
      </c>
      <c r="EB85" s="188" t="str">
        <f t="shared" si="401"/>
        <v/>
      </c>
      <c r="EC85" s="188" t="str">
        <f t="shared" si="401"/>
        <v/>
      </c>
      <c r="ED85" s="188" t="str">
        <f t="shared" si="401"/>
        <v/>
      </c>
      <c r="EE85" s="204" t="str">
        <f t="shared" si="268"/>
        <v/>
      </c>
      <c r="EF85" s="205" t="e">
        <f t="shared" si="269"/>
        <v>#N/A</v>
      </c>
      <c r="EG85" s="205" t="e">
        <f t="shared" si="270"/>
        <v>#N/A</v>
      </c>
      <c r="EH85" s="205" t="e">
        <f t="shared" si="271"/>
        <v>#N/A</v>
      </c>
      <c r="EI85" s="205" t="e">
        <f t="shared" si="272"/>
        <v>#N/A</v>
      </c>
      <c r="EJ85" s="205" t="e">
        <f t="shared" si="273"/>
        <v>#N/A</v>
      </c>
      <c r="EK85" s="205" t="e">
        <f t="shared" si="274"/>
        <v>#N/A</v>
      </c>
      <c r="EL85" s="205" t="e">
        <f t="shared" si="275"/>
        <v>#N/A</v>
      </c>
      <c r="EM85" s="205" t="e">
        <f t="shared" si="276"/>
        <v>#N/A</v>
      </c>
      <c r="EN85" s="205" t="e">
        <f t="shared" si="277"/>
        <v>#N/A</v>
      </c>
      <c r="EO85" s="205" t="e">
        <f t="shared" si="278"/>
        <v>#N/A</v>
      </c>
      <c r="EP85" s="205" t="e">
        <f t="shared" si="279"/>
        <v>#N/A</v>
      </c>
      <c r="EQ85" s="205" t="e">
        <f t="shared" si="280"/>
        <v>#N/A</v>
      </c>
      <c r="ER85" s="205" t="e">
        <f t="shared" si="281"/>
        <v>#N/A</v>
      </c>
      <c r="ES85" s="205" t="e">
        <f t="shared" si="282"/>
        <v>#N/A</v>
      </c>
      <c r="ET85" s="205" t="e">
        <f t="shared" si="283"/>
        <v>#N/A</v>
      </c>
      <c r="EU85" s="205" t="e">
        <f t="shared" si="284"/>
        <v>#N/A</v>
      </c>
      <c r="EV85" s="205" t="e">
        <f t="shared" si="285"/>
        <v>#N/A</v>
      </c>
      <c r="EW85" s="205" t="e">
        <f t="shared" si="286"/>
        <v>#N/A</v>
      </c>
      <c r="EX85" s="205" t="e">
        <f t="shared" si="287"/>
        <v>#N/A</v>
      </c>
      <c r="EY85" s="205" t="e">
        <f t="shared" si="288"/>
        <v>#N/A</v>
      </c>
      <c r="EZ85" s="205" t="e">
        <f t="shared" si="289"/>
        <v>#N/A</v>
      </c>
      <c r="FA85" s="205" t="e">
        <f t="shared" si="290"/>
        <v>#N/A</v>
      </c>
      <c r="FB85" s="205" t="e">
        <f t="shared" si="291"/>
        <v>#N/A</v>
      </c>
      <c r="FC85" s="205" t="e">
        <f t="shared" si="292"/>
        <v>#N/A</v>
      </c>
      <c r="FD85" s="205" t="e">
        <f t="shared" si="293"/>
        <v>#N/A</v>
      </c>
      <c r="FE85" s="205" t="e">
        <f t="shared" si="294"/>
        <v>#N/A</v>
      </c>
      <c r="FF85" s="205" t="e">
        <f t="shared" si="295"/>
        <v>#N/A</v>
      </c>
      <c r="FG85" s="205" t="e">
        <f t="shared" si="296"/>
        <v>#N/A</v>
      </c>
      <c r="FH85" s="205" t="e">
        <f t="shared" si="297"/>
        <v>#N/A</v>
      </c>
      <c r="FI85" s="205" t="e">
        <f t="shared" si="298"/>
        <v>#N/A</v>
      </c>
      <c r="FJ85" s="205" t="e">
        <f t="shared" si="299"/>
        <v>#N/A</v>
      </c>
      <c r="FK85" s="205" t="e">
        <f t="shared" si="300"/>
        <v>#N/A</v>
      </c>
      <c r="FL85" s="205" t="e">
        <f t="shared" si="301"/>
        <v>#N/A</v>
      </c>
      <c r="FM85" s="205" t="e">
        <f t="shared" si="302"/>
        <v>#N/A</v>
      </c>
      <c r="FN85" s="205" t="e">
        <f t="shared" si="303"/>
        <v>#N/A</v>
      </c>
      <c r="FO85" s="205" t="e">
        <f t="shared" si="304"/>
        <v>#N/A</v>
      </c>
      <c r="FP85" s="205" t="e">
        <f t="shared" si="305"/>
        <v>#N/A</v>
      </c>
      <c r="FQ85" s="205" t="e">
        <f t="shared" si="306"/>
        <v>#N/A</v>
      </c>
      <c r="FR85" s="205" t="e">
        <f t="shared" si="307"/>
        <v>#N/A</v>
      </c>
      <c r="FS85" s="205" t="e">
        <f t="shared" si="308"/>
        <v>#N/A</v>
      </c>
      <c r="FT85" s="205" t="e">
        <f t="shared" si="309"/>
        <v>#N/A</v>
      </c>
      <c r="FU85" s="205" t="e">
        <f t="shared" si="310"/>
        <v>#N/A</v>
      </c>
      <c r="FV85" s="205" t="e">
        <f t="shared" si="311"/>
        <v>#N/A</v>
      </c>
      <c r="FW85" s="205" t="e">
        <f t="shared" si="312"/>
        <v>#N/A</v>
      </c>
      <c r="FX85" s="205" t="e">
        <f t="shared" si="313"/>
        <v>#N/A</v>
      </c>
      <c r="FY85" s="205" t="e">
        <f t="shared" si="314"/>
        <v>#N/A</v>
      </c>
      <c r="FZ85" s="205" t="e">
        <f t="shared" si="315"/>
        <v>#N/A</v>
      </c>
      <c r="GA85" s="205" t="e">
        <f t="shared" si="316"/>
        <v>#N/A</v>
      </c>
      <c r="GB85" s="205" t="e">
        <f t="shared" si="317"/>
        <v>#N/A</v>
      </c>
      <c r="GC85" s="205" t="e">
        <f t="shared" si="318"/>
        <v>#N/A</v>
      </c>
      <c r="GD85" s="205" t="e">
        <f t="shared" si="319"/>
        <v>#N/A</v>
      </c>
      <c r="GE85" s="205" t="e">
        <f t="shared" si="320"/>
        <v>#N/A</v>
      </c>
      <c r="GF85" s="205" t="e">
        <f t="shared" si="321"/>
        <v>#N/A</v>
      </c>
      <c r="GG85" s="205" t="e">
        <f t="shared" si="322"/>
        <v>#N/A</v>
      </c>
      <c r="GH85" s="205" t="e">
        <f t="shared" si="323"/>
        <v>#N/A</v>
      </c>
      <c r="GI85" s="205" t="e">
        <f t="shared" si="324"/>
        <v>#N/A</v>
      </c>
      <c r="GJ85" s="205" t="e">
        <f t="shared" si="325"/>
        <v>#N/A</v>
      </c>
      <c r="GK85" s="205" t="e">
        <f t="shared" si="326"/>
        <v>#N/A</v>
      </c>
      <c r="GL85" s="205" t="e">
        <f t="shared" si="327"/>
        <v>#N/A</v>
      </c>
      <c r="GM85" s="205" t="e">
        <f t="shared" si="328"/>
        <v>#N/A</v>
      </c>
      <c r="GN85" s="205" t="e">
        <f t="shared" si="329"/>
        <v>#N/A</v>
      </c>
      <c r="GO85" s="205" t="e">
        <f t="shared" si="330"/>
        <v>#N/A</v>
      </c>
      <c r="GP85" s="205" t="e">
        <f t="shared" si="331"/>
        <v>#N/A</v>
      </c>
      <c r="GQ85" s="205" t="e">
        <f t="shared" si="332"/>
        <v>#N/A</v>
      </c>
      <c r="GR85" s="205" t="e">
        <f t="shared" si="333"/>
        <v>#N/A</v>
      </c>
      <c r="GS85" s="205" t="e">
        <f t="shared" si="334"/>
        <v>#N/A</v>
      </c>
      <c r="GT85" s="205" t="e">
        <f t="shared" si="335"/>
        <v>#N/A</v>
      </c>
      <c r="GU85" s="205" t="e">
        <f t="shared" si="336"/>
        <v>#N/A</v>
      </c>
      <c r="GV85" s="205" t="e">
        <f t="shared" si="337"/>
        <v>#N/A</v>
      </c>
      <c r="GW85" s="205" t="e">
        <f t="shared" si="338"/>
        <v>#N/A</v>
      </c>
      <c r="GX85" s="205" t="e">
        <f t="shared" si="339"/>
        <v>#N/A</v>
      </c>
      <c r="GY85" s="205" t="e">
        <f t="shared" si="340"/>
        <v>#N/A</v>
      </c>
      <c r="GZ85" s="205" t="e">
        <f t="shared" si="341"/>
        <v>#N/A</v>
      </c>
      <c r="HA85" s="205" t="e">
        <f t="shared" si="342"/>
        <v>#N/A</v>
      </c>
      <c r="HB85" s="205" t="e">
        <f t="shared" si="343"/>
        <v>#N/A</v>
      </c>
      <c r="HC85" s="205" t="e">
        <f t="shared" si="344"/>
        <v>#N/A</v>
      </c>
      <c r="HD85" s="205" t="e">
        <f t="shared" si="345"/>
        <v>#N/A</v>
      </c>
      <c r="HE85" s="205" t="e">
        <f t="shared" si="346"/>
        <v>#N/A</v>
      </c>
      <c r="HF85" s="205" t="e">
        <f t="shared" si="347"/>
        <v>#N/A</v>
      </c>
      <c r="HG85" s="205" t="e">
        <f t="shared" si="348"/>
        <v>#N/A</v>
      </c>
      <c r="HH85" s="205" t="e">
        <f t="shared" si="349"/>
        <v>#N/A</v>
      </c>
      <c r="HI85" s="205" t="e">
        <f t="shared" si="350"/>
        <v>#N/A</v>
      </c>
      <c r="HJ85" s="205" t="e">
        <f t="shared" si="351"/>
        <v>#N/A</v>
      </c>
      <c r="HK85" s="205" t="e">
        <f t="shared" si="352"/>
        <v>#N/A</v>
      </c>
      <c r="HL85" s="205" t="e">
        <f t="shared" si="353"/>
        <v>#N/A</v>
      </c>
      <c r="HM85" s="205" t="e">
        <f t="shared" si="354"/>
        <v>#N/A</v>
      </c>
      <c r="HN85" s="205" t="e">
        <f t="shared" si="355"/>
        <v>#N/A</v>
      </c>
      <c r="HO85" s="205" t="e">
        <f t="shared" si="356"/>
        <v>#N/A</v>
      </c>
      <c r="HP85" s="205" t="e">
        <f t="shared" si="357"/>
        <v>#N/A</v>
      </c>
      <c r="HQ85" s="205" t="e">
        <f t="shared" si="358"/>
        <v>#N/A</v>
      </c>
      <c r="HR85" s="205" t="e">
        <f t="shared" si="359"/>
        <v>#N/A</v>
      </c>
      <c r="HS85" s="205" t="e">
        <f t="shared" si="360"/>
        <v>#N/A</v>
      </c>
      <c r="HT85" s="205" t="e">
        <f t="shared" si="361"/>
        <v>#N/A</v>
      </c>
      <c r="HU85" s="205" t="e">
        <f t="shared" si="362"/>
        <v>#N/A</v>
      </c>
      <c r="HV85" s="205" t="e">
        <f t="shared" si="363"/>
        <v>#N/A</v>
      </c>
      <c r="HW85" s="205" t="e">
        <f t="shared" si="364"/>
        <v>#N/A</v>
      </c>
      <c r="HX85" s="205" t="e">
        <f t="shared" si="365"/>
        <v>#N/A</v>
      </c>
      <c r="HY85" s="205" t="e">
        <f t="shared" si="366"/>
        <v>#N/A</v>
      </c>
      <c r="HZ85" s="205" t="e">
        <f t="shared" si="367"/>
        <v>#N/A</v>
      </c>
      <c r="IA85" s="205" t="e">
        <f t="shared" si="368"/>
        <v>#N/A</v>
      </c>
      <c r="IB85" s="205" t="e">
        <f t="shared" si="369"/>
        <v>#N/A</v>
      </c>
    </row>
    <row r="86" spans="1:236" hidden="1" x14ac:dyDescent="0.25">
      <c r="A86" s="22">
        <v>83</v>
      </c>
      <c r="B86" s="109" t="str">
        <f t="shared" si="253"/>
        <v/>
      </c>
      <c r="C86" s="123"/>
      <c r="D86" s="109" t="str">
        <f t="shared" si="254"/>
        <v/>
      </c>
      <c r="E86" s="118" t="str">
        <f t="shared" si="255"/>
        <v/>
      </c>
      <c r="F86" s="23" t="str">
        <f t="shared" si="256"/>
        <v/>
      </c>
      <c r="G86" s="24" t="str">
        <f t="shared" si="25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258"/>
        <v/>
      </c>
      <c r="K86" s="26"/>
      <c r="L86" s="24" t="str">
        <f>IF(OR(F86="",K86=""),"",MATCH(K86,Confidence!$A$3:$A$12,0))</f>
        <v/>
      </c>
      <c r="M86" s="27" t="str">
        <f t="shared" si="259"/>
        <v/>
      </c>
      <c r="N86" s="27" t="str">
        <f t="shared" si="260"/>
        <v/>
      </c>
      <c r="O86" s="24"/>
      <c r="P86" s="110" t="str">
        <f t="shared" si="261"/>
        <v/>
      </c>
      <c r="Q86" s="110" t="str">
        <f t="shared" si="262"/>
        <v/>
      </c>
      <c r="R86" s="39" t="str">
        <f t="shared" si="263"/>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264"/>
        <v/>
      </c>
      <c r="AI86" s="204" t="str">
        <f t="shared" si="265"/>
        <v/>
      </c>
      <c r="AJ86" s="188" t="str">
        <f t="shared" ref="AJ86:CU86" si="402">IF(ISNONTEXT($AH86),AI86+$AH86,"")</f>
        <v/>
      </c>
      <c r="AK86" s="188" t="str">
        <f t="shared" si="402"/>
        <v/>
      </c>
      <c r="AL86" s="188" t="str">
        <f t="shared" si="402"/>
        <v/>
      </c>
      <c r="AM86" s="188" t="str">
        <f t="shared" si="402"/>
        <v/>
      </c>
      <c r="AN86" s="188" t="str">
        <f t="shared" si="402"/>
        <v/>
      </c>
      <c r="AO86" s="188" t="str">
        <f t="shared" si="402"/>
        <v/>
      </c>
      <c r="AP86" s="188" t="str">
        <f t="shared" si="402"/>
        <v/>
      </c>
      <c r="AQ86" s="188" t="str">
        <f t="shared" si="402"/>
        <v/>
      </c>
      <c r="AR86" s="188" t="str">
        <f t="shared" si="402"/>
        <v/>
      </c>
      <c r="AS86" s="188" t="str">
        <f t="shared" si="402"/>
        <v/>
      </c>
      <c r="AT86" s="188" t="str">
        <f t="shared" si="402"/>
        <v/>
      </c>
      <c r="AU86" s="188" t="str">
        <f t="shared" si="402"/>
        <v/>
      </c>
      <c r="AV86" s="188" t="str">
        <f t="shared" si="402"/>
        <v/>
      </c>
      <c r="AW86" s="188" t="str">
        <f t="shared" si="402"/>
        <v/>
      </c>
      <c r="AX86" s="188" t="str">
        <f t="shared" si="402"/>
        <v/>
      </c>
      <c r="AY86" s="188" t="str">
        <f t="shared" si="402"/>
        <v/>
      </c>
      <c r="AZ86" s="188" t="str">
        <f t="shared" si="402"/>
        <v/>
      </c>
      <c r="BA86" s="188" t="str">
        <f t="shared" si="402"/>
        <v/>
      </c>
      <c r="BB86" s="188" t="str">
        <f t="shared" si="402"/>
        <v/>
      </c>
      <c r="BC86" s="188" t="str">
        <f t="shared" si="402"/>
        <v/>
      </c>
      <c r="BD86" s="188" t="str">
        <f t="shared" si="402"/>
        <v/>
      </c>
      <c r="BE86" s="188" t="str">
        <f t="shared" si="402"/>
        <v/>
      </c>
      <c r="BF86" s="188" t="str">
        <f t="shared" si="402"/>
        <v/>
      </c>
      <c r="BG86" s="188" t="str">
        <f t="shared" si="402"/>
        <v/>
      </c>
      <c r="BH86" s="188" t="str">
        <f t="shared" si="402"/>
        <v/>
      </c>
      <c r="BI86" s="188" t="str">
        <f t="shared" si="402"/>
        <v/>
      </c>
      <c r="BJ86" s="188" t="str">
        <f t="shared" si="402"/>
        <v/>
      </c>
      <c r="BK86" s="188" t="str">
        <f t="shared" si="402"/>
        <v/>
      </c>
      <c r="BL86" s="188" t="str">
        <f t="shared" si="402"/>
        <v/>
      </c>
      <c r="BM86" s="188" t="str">
        <f t="shared" si="402"/>
        <v/>
      </c>
      <c r="BN86" s="188" t="str">
        <f t="shared" si="402"/>
        <v/>
      </c>
      <c r="BO86" s="188" t="str">
        <f t="shared" si="402"/>
        <v/>
      </c>
      <c r="BP86" s="188" t="str">
        <f t="shared" si="402"/>
        <v/>
      </c>
      <c r="BQ86" s="188" t="str">
        <f t="shared" si="402"/>
        <v/>
      </c>
      <c r="BR86" s="188" t="str">
        <f t="shared" si="402"/>
        <v/>
      </c>
      <c r="BS86" s="188" t="str">
        <f t="shared" si="402"/>
        <v/>
      </c>
      <c r="BT86" s="188" t="str">
        <f t="shared" si="402"/>
        <v/>
      </c>
      <c r="BU86" s="188" t="str">
        <f t="shared" si="402"/>
        <v/>
      </c>
      <c r="BV86" s="188" t="str">
        <f t="shared" si="402"/>
        <v/>
      </c>
      <c r="BW86" s="188" t="str">
        <f t="shared" si="402"/>
        <v/>
      </c>
      <c r="BX86" s="188" t="str">
        <f t="shared" si="402"/>
        <v/>
      </c>
      <c r="BY86" s="188" t="str">
        <f t="shared" si="402"/>
        <v/>
      </c>
      <c r="BZ86" s="188" t="str">
        <f t="shared" si="402"/>
        <v/>
      </c>
      <c r="CA86" s="188" t="str">
        <f t="shared" si="402"/>
        <v/>
      </c>
      <c r="CB86" s="188" t="str">
        <f t="shared" si="402"/>
        <v/>
      </c>
      <c r="CC86" s="188" t="str">
        <f t="shared" si="402"/>
        <v/>
      </c>
      <c r="CD86" s="188" t="str">
        <f t="shared" si="402"/>
        <v/>
      </c>
      <c r="CE86" s="188" t="str">
        <f t="shared" si="402"/>
        <v/>
      </c>
      <c r="CF86" s="188" t="str">
        <f t="shared" si="402"/>
        <v/>
      </c>
      <c r="CG86" s="188" t="str">
        <f t="shared" si="402"/>
        <v/>
      </c>
      <c r="CH86" s="188" t="str">
        <f t="shared" si="402"/>
        <v/>
      </c>
      <c r="CI86" s="188" t="str">
        <f t="shared" si="402"/>
        <v/>
      </c>
      <c r="CJ86" s="188" t="str">
        <f t="shared" si="402"/>
        <v/>
      </c>
      <c r="CK86" s="188" t="str">
        <f t="shared" si="402"/>
        <v/>
      </c>
      <c r="CL86" s="188" t="str">
        <f t="shared" si="402"/>
        <v/>
      </c>
      <c r="CM86" s="188" t="str">
        <f t="shared" si="402"/>
        <v/>
      </c>
      <c r="CN86" s="188" t="str">
        <f t="shared" si="402"/>
        <v/>
      </c>
      <c r="CO86" s="188" t="str">
        <f t="shared" si="402"/>
        <v/>
      </c>
      <c r="CP86" s="188" t="str">
        <f t="shared" si="402"/>
        <v/>
      </c>
      <c r="CQ86" s="188" t="str">
        <f t="shared" si="402"/>
        <v/>
      </c>
      <c r="CR86" s="188" t="str">
        <f t="shared" si="402"/>
        <v/>
      </c>
      <c r="CS86" s="188" t="str">
        <f t="shared" si="402"/>
        <v/>
      </c>
      <c r="CT86" s="188" t="str">
        <f t="shared" si="402"/>
        <v/>
      </c>
      <c r="CU86" s="188" t="str">
        <f t="shared" si="402"/>
        <v/>
      </c>
      <c r="CV86" s="188" t="str">
        <f t="shared" ref="CV86:ED86" si="403">IF(ISNONTEXT($AH86),CU86+$AH86,"")</f>
        <v/>
      </c>
      <c r="CW86" s="188" t="str">
        <f t="shared" si="403"/>
        <v/>
      </c>
      <c r="CX86" s="188" t="str">
        <f t="shared" si="403"/>
        <v/>
      </c>
      <c r="CY86" s="188" t="str">
        <f t="shared" si="403"/>
        <v/>
      </c>
      <c r="CZ86" s="188" t="str">
        <f t="shared" si="403"/>
        <v/>
      </c>
      <c r="DA86" s="188" t="str">
        <f t="shared" si="403"/>
        <v/>
      </c>
      <c r="DB86" s="188" t="str">
        <f t="shared" si="403"/>
        <v/>
      </c>
      <c r="DC86" s="188" t="str">
        <f t="shared" si="403"/>
        <v/>
      </c>
      <c r="DD86" s="188" t="str">
        <f t="shared" si="403"/>
        <v/>
      </c>
      <c r="DE86" s="188" t="str">
        <f t="shared" si="403"/>
        <v/>
      </c>
      <c r="DF86" s="188" t="str">
        <f t="shared" si="403"/>
        <v/>
      </c>
      <c r="DG86" s="188" t="str">
        <f t="shared" si="403"/>
        <v/>
      </c>
      <c r="DH86" s="188" t="str">
        <f t="shared" si="403"/>
        <v/>
      </c>
      <c r="DI86" s="188" t="str">
        <f t="shared" si="403"/>
        <v/>
      </c>
      <c r="DJ86" s="188" t="str">
        <f t="shared" si="403"/>
        <v/>
      </c>
      <c r="DK86" s="188" t="str">
        <f t="shared" si="403"/>
        <v/>
      </c>
      <c r="DL86" s="188" t="str">
        <f t="shared" si="403"/>
        <v/>
      </c>
      <c r="DM86" s="188" t="str">
        <f t="shared" si="403"/>
        <v/>
      </c>
      <c r="DN86" s="188" t="str">
        <f t="shared" si="403"/>
        <v/>
      </c>
      <c r="DO86" s="188" t="str">
        <f t="shared" si="403"/>
        <v/>
      </c>
      <c r="DP86" s="188" t="str">
        <f t="shared" si="403"/>
        <v/>
      </c>
      <c r="DQ86" s="188" t="str">
        <f t="shared" si="403"/>
        <v/>
      </c>
      <c r="DR86" s="188" t="str">
        <f t="shared" si="403"/>
        <v/>
      </c>
      <c r="DS86" s="188" t="str">
        <f t="shared" si="403"/>
        <v/>
      </c>
      <c r="DT86" s="188" t="str">
        <f t="shared" si="403"/>
        <v/>
      </c>
      <c r="DU86" s="188" t="str">
        <f t="shared" si="403"/>
        <v/>
      </c>
      <c r="DV86" s="188" t="str">
        <f t="shared" si="403"/>
        <v/>
      </c>
      <c r="DW86" s="188" t="str">
        <f t="shared" si="403"/>
        <v/>
      </c>
      <c r="DX86" s="188" t="str">
        <f t="shared" si="403"/>
        <v/>
      </c>
      <c r="DY86" s="188" t="str">
        <f t="shared" si="403"/>
        <v/>
      </c>
      <c r="DZ86" s="188" t="str">
        <f t="shared" si="403"/>
        <v/>
      </c>
      <c r="EA86" s="188" t="str">
        <f t="shared" si="403"/>
        <v/>
      </c>
      <c r="EB86" s="188" t="str">
        <f t="shared" si="403"/>
        <v/>
      </c>
      <c r="EC86" s="188" t="str">
        <f t="shared" si="403"/>
        <v/>
      </c>
      <c r="ED86" s="188" t="str">
        <f t="shared" si="403"/>
        <v/>
      </c>
      <c r="EE86" s="204" t="str">
        <f t="shared" si="268"/>
        <v/>
      </c>
      <c r="EF86" s="205" t="e">
        <f t="shared" si="269"/>
        <v>#N/A</v>
      </c>
      <c r="EG86" s="205" t="e">
        <f t="shared" si="270"/>
        <v>#N/A</v>
      </c>
      <c r="EH86" s="205" t="e">
        <f t="shared" si="271"/>
        <v>#N/A</v>
      </c>
      <c r="EI86" s="205" t="e">
        <f t="shared" si="272"/>
        <v>#N/A</v>
      </c>
      <c r="EJ86" s="205" t="e">
        <f t="shared" si="273"/>
        <v>#N/A</v>
      </c>
      <c r="EK86" s="205" t="e">
        <f t="shared" si="274"/>
        <v>#N/A</v>
      </c>
      <c r="EL86" s="205" t="e">
        <f t="shared" si="275"/>
        <v>#N/A</v>
      </c>
      <c r="EM86" s="205" t="e">
        <f t="shared" si="276"/>
        <v>#N/A</v>
      </c>
      <c r="EN86" s="205" t="e">
        <f t="shared" si="277"/>
        <v>#N/A</v>
      </c>
      <c r="EO86" s="205" t="e">
        <f t="shared" si="278"/>
        <v>#N/A</v>
      </c>
      <c r="EP86" s="205" t="e">
        <f t="shared" si="279"/>
        <v>#N/A</v>
      </c>
      <c r="EQ86" s="205" t="e">
        <f t="shared" si="280"/>
        <v>#N/A</v>
      </c>
      <c r="ER86" s="205" t="e">
        <f t="shared" si="281"/>
        <v>#N/A</v>
      </c>
      <c r="ES86" s="205" t="e">
        <f t="shared" si="282"/>
        <v>#N/A</v>
      </c>
      <c r="ET86" s="205" t="e">
        <f t="shared" si="283"/>
        <v>#N/A</v>
      </c>
      <c r="EU86" s="205" t="e">
        <f t="shared" si="284"/>
        <v>#N/A</v>
      </c>
      <c r="EV86" s="205" t="e">
        <f t="shared" si="285"/>
        <v>#N/A</v>
      </c>
      <c r="EW86" s="205" t="e">
        <f t="shared" si="286"/>
        <v>#N/A</v>
      </c>
      <c r="EX86" s="205" t="e">
        <f t="shared" si="287"/>
        <v>#N/A</v>
      </c>
      <c r="EY86" s="205" t="e">
        <f t="shared" si="288"/>
        <v>#N/A</v>
      </c>
      <c r="EZ86" s="205" t="e">
        <f t="shared" si="289"/>
        <v>#N/A</v>
      </c>
      <c r="FA86" s="205" t="e">
        <f t="shared" si="290"/>
        <v>#N/A</v>
      </c>
      <c r="FB86" s="205" t="e">
        <f t="shared" si="291"/>
        <v>#N/A</v>
      </c>
      <c r="FC86" s="205" t="e">
        <f t="shared" si="292"/>
        <v>#N/A</v>
      </c>
      <c r="FD86" s="205" t="e">
        <f t="shared" si="293"/>
        <v>#N/A</v>
      </c>
      <c r="FE86" s="205" t="e">
        <f t="shared" si="294"/>
        <v>#N/A</v>
      </c>
      <c r="FF86" s="205" t="e">
        <f t="shared" si="295"/>
        <v>#N/A</v>
      </c>
      <c r="FG86" s="205" t="e">
        <f t="shared" si="296"/>
        <v>#N/A</v>
      </c>
      <c r="FH86" s="205" t="e">
        <f t="shared" si="297"/>
        <v>#N/A</v>
      </c>
      <c r="FI86" s="205" t="e">
        <f t="shared" si="298"/>
        <v>#N/A</v>
      </c>
      <c r="FJ86" s="205" t="e">
        <f t="shared" si="299"/>
        <v>#N/A</v>
      </c>
      <c r="FK86" s="205" t="e">
        <f t="shared" si="300"/>
        <v>#N/A</v>
      </c>
      <c r="FL86" s="205" t="e">
        <f t="shared" si="301"/>
        <v>#N/A</v>
      </c>
      <c r="FM86" s="205" t="e">
        <f t="shared" si="302"/>
        <v>#N/A</v>
      </c>
      <c r="FN86" s="205" t="e">
        <f t="shared" si="303"/>
        <v>#N/A</v>
      </c>
      <c r="FO86" s="205" t="e">
        <f t="shared" si="304"/>
        <v>#N/A</v>
      </c>
      <c r="FP86" s="205" t="e">
        <f t="shared" si="305"/>
        <v>#N/A</v>
      </c>
      <c r="FQ86" s="205" t="e">
        <f t="shared" si="306"/>
        <v>#N/A</v>
      </c>
      <c r="FR86" s="205" t="e">
        <f t="shared" si="307"/>
        <v>#N/A</v>
      </c>
      <c r="FS86" s="205" t="e">
        <f t="shared" si="308"/>
        <v>#N/A</v>
      </c>
      <c r="FT86" s="205" t="e">
        <f t="shared" si="309"/>
        <v>#N/A</v>
      </c>
      <c r="FU86" s="205" t="e">
        <f t="shared" si="310"/>
        <v>#N/A</v>
      </c>
      <c r="FV86" s="205" t="e">
        <f t="shared" si="311"/>
        <v>#N/A</v>
      </c>
      <c r="FW86" s="205" t="e">
        <f t="shared" si="312"/>
        <v>#N/A</v>
      </c>
      <c r="FX86" s="205" t="e">
        <f t="shared" si="313"/>
        <v>#N/A</v>
      </c>
      <c r="FY86" s="205" t="e">
        <f t="shared" si="314"/>
        <v>#N/A</v>
      </c>
      <c r="FZ86" s="205" t="e">
        <f t="shared" si="315"/>
        <v>#N/A</v>
      </c>
      <c r="GA86" s="205" t="e">
        <f t="shared" si="316"/>
        <v>#N/A</v>
      </c>
      <c r="GB86" s="205" t="e">
        <f t="shared" si="317"/>
        <v>#N/A</v>
      </c>
      <c r="GC86" s="205" t="e">
        <f t="shared" si="318"/>
        <v>#N/A</v>
      </c>
      <c r="GD86" s="205" t="e">
        <f t="shared" si="319"/>
        <v>#N/A</v>
      </c>
      <c r="GE86" s="205" t="e">
        <f t="shared" si="320"/>
        <v>#N/A</v>
      </c>
      <c r="GF86" s="205" t="e">
        <f t="shared" si="321"/>
        <v>#N/A</v>
      </c>
      <c r="GG86" s="205" t="e">
        <f t="shared" si="322"/>
        <v>#N/A</v>
      </c>
      <c r="GH86" s="205" t="e">
        <f t="shared" si="323"/>
        <v>#N/A</v>
      </c>
      <c r="GI86" s="205" t="e">
        <f t="shared" si="324"/>
        <v>#N/A</v>
      </c>
      <c r="GJ86" s="205" t="e">
        <f t="shared" si="325"/>
        <v>#N/A</v>
      </c>
      <c r="GK86" s="205" t="e">
        <f t="shared" si="326"/>
        <v>#N/A</v>
      </c>
      <c r="GL86" s="205" t="e">
        <f t="shared" si="327"/>
        <v>#N/A</v>
      </c>
      <c r="GM86" s="205" t="e">
        <f t="shared" si="328"/>
        <v>#N/A</v>
      </c>
      <c r="GN86" s="205" t="e">
        <f t="shared" si="329"/>
        <v>#N/A</v>
      </c>
      <c r="GO86" s="205" t="e">
        <f t="shared" si="330"/>
        <v>#N/A</v>
      </c>
      <c r="GP86" s="205" t="e">
        <f t="shared" si="331"/>
        <v>#N/A</v>
      </c>
      <c r="GQ86" s="205" t="e">
        <f t="shared" si="332"/>
        <v>#N/A</v>
      </c>
      <c r="GR86" s="205" t="e">
        <f t="shared" si="333"/>
        <v>#N/A</v>
      </c>
      <c r="GS86" s="205" t="e">
        <f t="shared" si="334"/>
        <v>#N/A</v>
      </c>
      <c r="GT86" s="205" t="e">
        <f t="shared" si="335"/>
        <v>#N/A</v>
      </c>
      <c r="GU86" s="205" t="e">
        <f t="shared" si="336"/>
        <v>#N/A</v>
      </c>
      <c r="GV86" s="205" t="e">
        <f t="shared" si="337"/>
        <v>#N/A</v>
      </c>
      <c r="GW86" s="205" t="e">
        <f t="shared" si="338"/>
        <v>#N/A</v>
      </c>
      <c r="GX86" s="205" t="e">
        <f t="shared" si="339"/>
        <v>#N/A</v>
      </c>
      <c r="GY86" s="205" t="e">
        <f t="shared" si="340"/>
        <v>#N/A</v>
      </c>
      <c r="GZ86" s="205" t="e">
        <f t="shared" si="341"/>
        <v>#N/A</v>
      </c>
      <c r="HA86" s="205" t="e">
        <f t="shared" si="342"/>
        <v>#N/A</v>
      </c>
      <c r="HB86" s="205" t="e">
        <f t="shared" si="343"/>
        <v>#N/A</v>
      </c>
      <c r="HC86" s="205" t="e">
        <f t="shared" si="344"/>
        <v>#N/A</v>
      </c>
      <c r="HD86" s="205" t="e">
        <f t="shared" si="345"/>
        <v>#N/A</v>
      </c>
      <c r="HE86" s="205" t="e">
        <f t="shared" si="346"/>
        <v>#N/A</v>
      </c>
      <c r="HF86" s="205" t="e">
        <f t="shared" si="347"/>
        <v>#N/A</v>
      </c>
      <c r="HG86" s="205" t="e">
        <f t="shared" si="348"/>
        <v>#N/A</v>
      </c>
      <c r="HH86" s="205" t="e">
        <f t="shared" si="349"/>
        <v>#N/A</v>
      </c>
      <c r="HI86" s="205" t="e">
        <f t="shared" si="350"/>
        <v>#N/A</v>
      </c>
      <c r="HJ86" s="205" t="e">
        <f t="shared" si="351"/>
        <v>#N/A</v>
      </c>
      <c r="HK86" s="205" t="e">
        <f t="shared" si="352"/>
        <v>#N/A</v>
      </c>
      <c r="HL86" s="205" t="e">
        <f t="shared" si="353"/>
        <v>#N/A</v>
      </c>
      <c r="HM86" s="205" t="e">
        <f t="shared" si="354"/>
        <v>#N/A</v>
      </c>
      <c r="HN86" s="205" t="e">
        <f t="shared" si="355"/>
        <v>#N/A</v>
      </c>
      <c r="HO86" s="205" t="e">
        <f t="shared" si="356"/>
        <v>#N/A</v>
      </c>
      <c r="HP86" s="205" t="e">
        <f t="shared" si="357"/>
        <v>#N/A</v>
      </c>
      <c r="HQ86" s="205" t="e">
        <f t="shared" si="358"/>
        <v>#N/A</v>
      </c>
      <c r="HR86" s="205" t="e">
        <f t="shared" si="359"/>
        <v>#N/A</v>
      </c>
      <c r="HS86" s="205" t="e">
        <f t="shared" si="360"/>
        <v>#N/A</v>
      </c>
      <c r="HT86" s="205" t="e">
        <f t="shared" si="361"/>
        <v>#N/A</v>
      </c>
      <c r="HU86" s="205" t="e">
        <f t="shared" si="362"/>
        <v>#N/A</v>
      </c>
      <c r="HV86" s="205" t="e">
        <f t="shared" si="363"/>
        <v>#N/A</v>
      </c>
      <c r="HW86" s="205" t="e">
        <f t="shared" si="364"/>
        <v>#N/A</v>
      </c>
      <c r="HX86" s="205" t="e">
        <f t="shared" si="365"/>
        <v>#N/A</v>
      </c>
      <c r="HY86" s="205" t="e">
        <f t="shared" si="366"/>
        <v>#N/A</v>
      </c>
      <c r="HZ86" s="205" t="e">
        <f t="shared" si="367"/>
        <v>#N/A</v>
      </c>
      <c r="IA86" s="205" t="e">
        <f t="shared" si="368"/>
        <v>#N/A</v>
      </c>
      <c r="IB86" s="205" t="e">
        <f t="shared" si="369"/>
        <v>#N/A</v>
      </c>
    </row>
    <row r="87" spans="1:236" hidden="1" x14ac:dyDescent="0.25">
      <c r="A87" s="22">
        <v>84</v>
      </c>
      <c r="B87" s="109" t="str">
        <f t="shared" si="253"/>
        <v/>
      </c>
      <c r="C87" s="123"/>
      <c r="D87" s="109" t="str">
        <f t="shared" si="254"/>
        <v/>
      </c>
      <c r="E87" s="118" t="str">
        <f t="shared" si="255"/>
        <v/>
      </c>
      <c r="F87" s="23" t="str">
        <f t="shared" si="256"/>
        <v/>
      </c>
      <c r="G87" s="24" t="str">
        <f t="shared" si="25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258"/>
        <v/>
      </c>
      <c r="K87" s="26"/>
      <c r="L87" s="24" t="str">
        <f>IF(OR(F87="",K87=""),"",MATCH(K87,Confidence!$A$3:$A$12,0))</f>
        <v/>
      </c>
      <c r="M87" s="27" t="str">
        <f t="shared" si="259"/>
        <v/>
      </c>
      <c r="N87" s="27" t="str">
        <f t="shared" si="260"/>
        <v/>
      </c>
      <c r="O87" s="24"/>
      <c r="P87" s="110" t="str">
        <f t="shared" si="261"/>
        <v/>
      </c>
      <c r="Q87" s="110" t="str">
        <f t="shared" si="262"/>
        <v/>
      </c>
      <c r="R87" s="39" t="str">
        <f t="shared" si="263"/>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264"/>
        <v/>
      </c>
      <c r="AI87" s="204" t="str">
        <f t="shared" si="265"/>
        <v/>
      </c>
      <c r="AJ87" s="188" t="str">
        <f t="shared" ref="AJ87:CU87" si="404">IF(ISNONTEXT($AH87),AI87+$AH87,"")</f>
        <v/>
      </c>
      <c r="AK87" s="188" t="str">
        <f t="shared" si="404"/>
        <v/>
      </c>
      <c r="AL87" s="188" t="str">
        <f t="shared" si="404"/>
        <v/>
      </c>
      <c r="AM87" s="188" t="str">
        <f t="shared" si="404"/>
        <v/>
      </c>
      <c r="AN87" s="188" t="str">
        <f t="shared" si="404"/>
        <v/>
      </c>
      <c r="AO87" s="188" t="str">
        <f t="shared" si="404"/>
        <v/>
      </c>
      <c r="AP87" s="188" t="str">
        <f t="shared" si="404"/>
        <v/>
      </c>
      <c r="AQ87" s="188" t="str">
        <f t="shared" si="404"/>
        <v/>
      </c>
      <c r="AR87" s="188" t="str">
        <f t="shared" si="404"/>
        <v/>
      </c>
      <c r="AS87" s="188" t="str">
        <f t="shared" si="404"/>
        <v/>
      </c>
      <c r="AT87" s="188" t="str">
        <f t="shared" si="404"/>
        <v/>
      </c>
      <c r="AU87" s="188" t="str">
        <f t="shared" si="404"/>
        <v/>
      </c>
      <c r="AV87" s="188" t="str">
        <f t="shared" si="404"/>
        <v/>
      </c>
      <c r="AW87" s="188" t="str">
        <f t="shared" si="404"/>
        <v/>
      </c>
      <c r="AX87" s="188" t="str">
        <f t="shared" si="404"/>
        <v/>
      </c>
      <c r="AY87" s="188" t="str">
        <f t="shared" si="404"/>
        <v/>
      </c>
      <c r="AZ87" s="188" t="str">
        <f t="shared" si="404"/>
        <v/>
      </c>
      <c r="BA87" s="188" t="str">
        <f t="shared" si="404"/>
        <v/>
      </c>
      <c r="BB87" s="188" t="str">
        <f t="shared" si="404"/>
        <v/>
      </c>
      <c r="BC87" s="188" t="str">
        <f t="shared" si="404"/>
        <v/>
      </c>
      <c r="BD87" s="188" t="str">
        <f t="shared" si="404"/>
        <v/>
      </c>
      <c r="BE87" s="188" t="str">
        <f t="shared" si="404"/>
        <v/>
      </c>
      <c r="BF87" s="188" t="str">
        <f t="shared" si="404"/>
        <v/>
      </c>
      <c r="BG87" s="188" t="str">
        <f t="shared" si="404"/>
        <v/>
      </c>
      <c r="BH87" s="188" t="str">
        <f t="shared" si="404"/>
        <v/>
      </c>
      <c r="BI87" s="188" t="str">
        <f t="shared" si="404"/>
        <v/>
      </c>
      <c r="BJ87" s="188" t="str">
        <f t="shared" si="404"/>
        <v/>
      </c>
      <c r="BK87" s="188" t="str">
        <f t="shared" si="404"/>
        <v/>
      </c>
      <c r="BL87" s="188" t="str">
        <f t="shared" si="404"/>
        <v/>
      </c>
      <c r="BM87" s="188" t="str">
        <f t="shared" si="404"/>
        <v/>
      </c>
      <c r="BN87" s="188" t="str">
        <f t="shared" si="404"/>
        <v/>
      </c>
      <c r="BO87" s="188" t="str">
        <f t="shared" si="404"/>
        <v/>
      </c>
      <c r="BP87" s="188" t="str">
        <f t="shared" si="404"/>
        <v/>
      </c>
      <c r="BQ87" s="188" t="str">
        <f t="shared" si="404"/>
        <v/>
      </c>
      <c r="BR87" s="188" t="str">
        <f t="shared" si="404"/>
        <v/>
      </c>
      <c r="BS87" s="188" t="str">
        <f t="shared" si="404"/>
        <v/>
      </c>
      <c r="BT87" s="188" t="str">
        <f t="shared" si="404"/>
        <v/>
      </c>
      <c r="BU87" s="188" t="str">
        <f t="shared" si="404"/>
        <v/>
      </c>
      <c r="BV87" s="188" t="str">
        <f t="shared" si="404"/>
        <v/>
      </c>
      <c r="BW87" s="188" t="str">
        <f t="shared" si="404"/>
        <v/>
      </c>
      <c r="BX87" s="188" t="str">
        <f t="shared" si="404"/>
        <v/>
      </c>
      <c r="BY87" s="188" t="str">
        <f t="shared" si="404"/>
        <v/>
      </c>
      <c r="BZ87" s="188" t="str">
        <f t="shared" si="404"/>
        <v/>
      </c>
      <c r="CA87" s="188" t="str">
        <f t="shared" si="404"/>
        <v/>
      </c>
      <c r="CB87" s="188" t="str">
        <f t="shared" si="404"/>
        <v/>
      </c>
      <c r="CC87" s="188" t="str">
        <f t="shared" si="404"/>
        <v/>
      </c>
      <c r="CD87" s="188" t="str">
        <f t="shared" si="404"/>
        <v/>
      </c>
      <c r="CE87" s="188" t="str">
        <f t="shared" si="404"/>
        <v/>
      </c>
      <c r="CF87" s="188" t="str">
        <f t="shared" si="404"/>
        <v/>
      </c>
      <c r="CG87" s="188" t="str">
        <f t="shared" si="404"/>
        <v/>
      </c>
      <c r="CH87" s="188" t="str">
        <f t="shared" si="404"/>
        <v/>
      </c>
      <c r="CI87" s="188" t="str">
        <f t="shared" si="404"/>
        <v/>
      </c>
      <c r="CJ87" s="188" t="str">
        <f t="shared" si="404"/>
        <v/>
      </c>
      <c r="CK87" s="188" t="str">
        <f t="shared" si="404"/>
        <v/>
      </c>
      <c r="CL87" s="188" t="str">
        <f t="shared" si="404"/>
        <v/>
      </c>
      <c r="CM87" s="188" t="str">
        <f t="shared" si="404"/>
        <v/>
      </c>
      <c r="CN87" s="188" t="str">
        <f t="shared" si="404"/>
        <v/>
      </c>
      <c r="CO87" s="188" t="str">
        <f t="shared" si="404"/>
        <v/>
      </c>
      <c r="CP87" s="188" t="str">
        <f t="shared" si="404"/>
        <v/>
      </c>
      <c r="CQ87" s="188" t="str">
        <f t="shared" si="404"/>
        <v/>
      </c>
      <c r="CR87" s="188" t="str">
        <f t="shared" si="404"/>
        <v/>
      </c>
      <c r="CS87" s="188" t="str">
        <f t="shared" si="404"/>
        <v/>
      </c>
      <c r="CT87" s="188" t="str">
        <f t="shared" si="404"/>
        <v/>
      </c>
      <c r="CU87" s="188" t="str">
        <f t="shared" si="404"/>
        <v/>
      </c>
      <c r="CV87" s="188" t="str">
        <f t="shared" ref="CV87:ED87" si="405">IF(ISNONTEXT($AH87),CU87+$AH87,"")</f>
        <v/>
      </c>
      <c r="CW87" s="188" t="str">
        <f t="shared" si="405"/>
        <v/>
      </c>
      <c r="CX87" s="188" t="str">
        <f t="shared" si="405"/>
        <v/>
      </c>
      <c r="CY87" s="188" t="str">
        <f t="shared" si="405"/>
        <v/>
      </c>
      <c r="CZ87" s="188" t="str">
        <f t="shared" si="405"/>
        <v/>
      </c>
      <c r="DA87" s="188" t="str">
        <f t="shared" si="405"/>
        <v/>
      </c>
      <c r="DB87" s="188" t="str">
        <f t="shared" si="405"/>
        <v/>
      </c>
      <c r="DC87" s="188" t="str">
        <f t="shared" si="405"/>
        <v/>
      </c>
      <c r="DD87" s="188" t="str">
        <f t="shared" si="405"/>
        <v/>
      </c>
      <c r="DE87" s="188" t="str">
        <f t="shared" si="405"/>
        <v/>
      </c>
      <c r="DF87" s="188" t="str">
        <f t="shared" si="405"/>
        <v/>
      </c>
      <c r="DG87" s="188" t="str">
        <f t="shared" si="405"/>
        <v/>
      </c>
      <c r="DH87" s="188" t="str">
        <f t="shared" si="405"/>
        <v/>
      </c>
      <c r="DI87" s="188" t="str">
        <f t="shared" si="405"/>
        <v/>
      </c>
      <c r="DJ87" s="188" t="str">
        <f t="shared" si="405"/>
        <v/>
      </c>
      <c r="DK87" s="188" t="str">
        <f t="shared" si="405"/>
        <v/>
      </c>
      <c r="DL87" s="188" t="str">
        <f t="shared" si="405"/>
        <v/>
      </c>
      <c r="DM87" s="188" t="str">
        <f t="shared" si="405"/>
        <v/>
      </c>
      <c r="DN87" s="188" t="str">
        <f t="shared" si="405"/>
        <v/>
      </c>
      <c r="DO87" s="188" t="str">
        <f t="shared" si="405"/>
        <v/>
      </c>
      <c r="DP87" s="188" t="str">
        <f t="shared" si="405"/>
        <v/>
      </c>
      <c r="DQ87" s="188" t="str">
        <f t="shared" si="405"/>
        <v/>
      </c>
      <c r="DR87" s="188" t="str">
        <f t="shared" si="405"/>
        <v/>
      </c>
      <c r="DS87" s="188" t="str">
        <f t="shared" si="405"/>
        <v/>
      </c>
      <c r="DT87" s="188" t="str">
        <f t="shared" si="405"/>
        <v/>
      </c>
      <c r="DU87" s="188" t="str">
        <f t="shared" si="405"/>
        <v/>
      </c>
      <c r="DV87" s="188" t="str">
        <f t="shared" si="405"/>
        <v/>
      </c>
      <c r="DW87" s="188" t="str">
        <f t="shared" si="405"/>
        <v/>
      </c>
      <c r="DX87" s="188" t="str">
        <f t="shared" si="405"/>
        <v/>
      </c>
      <c r="DY87" s="188" t="str">
        <f t="shared" si="405"/>
        <v/>
      </c>
      <c r="DZ87" s="188" t="str">
        <f t="shared" si="405"/>
        <v/>
      </c>
      <c r="EA87" s="188" t="str">
        <f t="shared" si="405"/>
        <v/>
      </c>
      <c r="EB87" s="188" t="str">
        <f t="shared" si="405"/>
        <v/>
      </c>
      <c r="EC87" s="188" t="str">
        <f t="shared" si="405"/>
        <v/>
      </c>
      <c r="ED87" s="188" t="str">
        <f t="shared" si="405"/>
        <v/>
      </c>
      <c r="EE87" s="204" t="str">
        <f t="shared" si="268"/>
        <v/>
      </c>
      <c r="EF87" s="205" t="e">
        <f t="shared" si="269"/>
        <v>#N/A</v>
      </c>
      <c r="EG87" s="205" t="e">
        <f t="shared" si="270"/>
        <v>#N/A</v>
      </c>
      <c r="EH87" s="205" t="e">
        <f t="shared" si="271"/>
        <v>#N/A</v>
      </c>
      <c r="EI87" s="205" t="e">
        <f t="shared" si="272"/>
        <v>#N/A</v>
      </c>
      <c r="EJ87" s="205" t="e">
        <f t="shared" si="273"/>
        <v>#N/A</v>
      </c>
      <c r="EK87" s="205" t="e">
        <f t="shared" si="274"/>
        <v>#N/A</v>
      </c>
      <c r="EL87" s="205" t="e">
        <f t="shared" si="275"/>
        <v>#N/A</v>
      </c>
      <c r="EM87" s="205" t="e">
        <f t="shared" si="276"/>
        <v>#N/A</v>
      </c>
      <c r="EN87" s="205" t="e">
        <f t="shared" si="277"/>
        <v>#N/A</v>
      </c>
      <c r="EO87" s="205" t="e">
        <f t="shared" si="278"/>
        <v>#N/A</v>
      </c>
      <c r="EP87" s="205" t="e">
        <f t="shared" si="279"/>
        <v>#N/A</v>
      </c>
      <c r="EQ87" s="205" t="e">
        <f t="shared" si="280"/>
        <v>#N/A</v>
      </c>
      <c r="ER87" s="205" t="e">
        <f t="shared" si="281"/>
        <v>#N/A</v>
      </c>
      <c r="ES87" s="205" t="e">
        <f t="shared" si="282"/>
        <v>#N/A</v>
      </c>
      <c r="ET87" s="205" t="e">
        <f t="shared" si="283"/>
        <v>#N/A</v>
      </c>
      <c r="EU87" s="205" t="e">
        <f t="shared" si="284"/>
        <v>#N/A</v>
      </c>
      <c r="EV87" s="205" t="e">
        <f t="shared" si="285"/>
        <v>#N/A</v>
      </c>
      <c r="EW87" s="205" t="e">
        <f t="shared" si="286"/>
        <v>#N/A</v>
      </c>
      <c r="EX87" s="205" t="e">
        <f t="shared" si="287"/>
        <v>#N/A</v>
      </c>
      <c r="EY87" s="205" t="e">
        <f t="shared" si="288"/>
        <v>#N/A</v>
      </c>
      <c r="EZ87" s="205" t="e">
        <f t="shared" si="289"/>
        <v>#N/A</v>
      </c>
      <c r="FA87" s="205" t="e">
        <f t="shared" si="290"/>
        <v>#N/A</v>
      </c>
      <c r="FB87" s="205" t="e">
        <f t="shared" si="291"/>
        <v>#N/A</v>
      </c>
      <c r="FC87" s="205" t="e">
        <f t="shared" si="292"/>
        <v>#N/A</v>
      </c>
      <c r="FD87" s="205" t="e">
        <f t="shared" si="293"/>
        <v>#N/A</v>
      </c>
      <c r="FE87" s="205" t="e">
        <f t="shared" si="294"/>
        <v>#N/A</v>
      </c>
      <c r="FF87" s="205" t="e">
        <f t="shared" si="295"/>
        <v>#N/A</v>
      </c>
      <c r="FG87" s="205" t="e">
        <f t="shared" si="296"/>
        <v>#N/A</v>
      </c>
      <c r="FH87" s="205" t="e">
        <f t="shared" si="297"/>
        <v>#N/A</v>
      </c>
      <c r="FI87" s="205" t="e">
        <f t="shared" si="298"/>
        <v>#N/A</v>
      </c>
      <c r="FJ87" s="205" t="e">
        <f t="shared" si="299"/>
        <v>#N/A</v>
      </c>
      <c r="FK87" s="205" t="e">
        <f t="shared" si="300"/>
        <v>#N/A</v>
      </c>
      <c r="FL87" s="205" t="e">
        <f t="shared" si="301"/>
        <v>#N/A</v>
      </c>
      <c r="FM87" s="205" t="e">
        <f t="shared" si="302"/>
        <v>#N/A</v>
      </c>
      <c r="FN87" s="205" t="e">
        <f t="shared" si="303"/>
        <v>#N/A</v>
      </c>
      <c r="FO87" s="205" t="e">
        <f t="shared" si="304"/>
        <v>#N/A</v>
      </c>
      <c r="FP87" s="205" t="e">
        <f t="shared" si="305"/>
        <v>#N/A</v>
      </c>
      <c r="FQ87" s="205" t="e">
        <f t="shared" si="306"/>
        <v>#N/A</v>
      </c>
      <c r="FR87" s="205" t="e">
        <f t="shared" si="307"/>
        <v>#N/A</v>
      </c>
      <c r="FS87" s="205" t="e">
        <f t="shared" si="308"/>
        <v>#N/A</v>
      </c>
      <c r="FT87" s="205" t="e">
        <f t="shared" si="309"/>
        <v>#N/A</v>
      </c>
      <c r="FU87" s="205" t="e">
        <f t="shared" si="310"/>
        <v>#N/A</v>
      </c>
      <c r="FV87" s="205" t="e">
        <f t="shared" si="311"/>
        <v>#N/A</v>
      </c>
      <c r="FW87" s="205" t="e">
        <f t="shared" si="312"/>
        <v>#N/A</v>
      </c>
      <c r="FX87" s="205" t="e">
        <f t="shared" si="313"/>
        <v>#N/A</v>
      </c>
      <c r="FY87" s="205" t="e">
        <f t="shared" si="314"/>
        <v>#N/A</v>
      </c>
      <c r="FZ87" s="205" t="e">
        <f t="shared" si="315"/>
        <v>#N/A</v>
      </c>
      <c r="GA87" s="205" t="e">
        <f t="shared" si="316"/>
        <v>#N/A</v>
      </c>
      <c r="GB87" s="205" t="e">
        <f t="shared" si="317"/>
        <v>#N/A</v>
      </c>
      <c r="GC87" s="205" t="e">
        <f t="shared" si="318"/>
        <v>#N/A</v>
      </c>
      <c r="GD87" s="205" t="e">
        <f t="shared" si="319"/>
        <v>#N/A</v>
      </c>
      <c r="GE87" s="205" t="e">
        <f t="shared" si="320"/>
        <v>#N/A</v>
      </c>
      <c r="GF87" s="205" t="e">
        <f t="shared" si="321"/>
        <v>#N/A</v>
      </c>
      <c r="GG87" s="205" t="e">
        <f t="shared" si="322"/>
        <v>#N/A</v>
      </c>
      <c r="GH87" s="205" t="e">
        <f t="shared" si="323"/>
        <v>#N/A</v>
      </c>
      <c r="GI87" s="205" t="e">
        <f t="shared" si="324"/>
        <v>#N/A</v>
      </c>
      <c r="GJ87" s="205" t="e">
        <f t="shared" si="325"/>
        <v>#N/A</v>
      </c>
      <c r="GK87" s="205" t="e">
        <f t="shared" si="326"/>
        <v>#N/A</v>
      </c>
      <c r="GL87" s="205" t="e">
        <f t="shared" si="327"/>
        <v>#N/A</v>
      </c>
      <c r="GM87" s="205" t="e">
        <f t="shared" si="328"/>
        <v>#N/A</v>
      </c>
      <c r="GN87" s="205" t="e">
        <f t="shared" si="329"/>
        <v>#N/A</v>
      </c>
      <c r="GO87" s="205" t="e">
        <f t="shared" si="330"/>
        <v>#N/A</v>
      </c>
      <c r="GP87" s="205" t="e">
        <f t="shared" si="331"/>
        <v>#N/A</v>
      </c>
      <c r="GQ87" s="205" t="e">
        <f t="shared" si="332"/>
        <v>#N/A</v>
      </c>
      <c r="GR87" s="205" t="e">
        <f t="shared" si="333"/>
        <v>#N/A</v>
      </c>
      <c r="GS87" s="205" t="e">
        <f t="shared" si="334"/>
        <v>#N/A</v>
      </c>
      <c r="GT87" s="205" t="e">
        <f t="shared" si="335"/>
        <v>#N/A</v>
      </c>
      <c r="GU87" s="205" t="e">
        <f t="shared" si="336"/>
        <v>#N/A</v>
      </c>
      <c r="GV87" s="205" t="e">
        <f t="shared" si="337"/>
        <v>#N/A</v>
      </c>
      <c r="GW87" s="205" t="e">
        <f t="shared" si="338"/>
        <v>#N/A</v>
      </c>
      <c r="GX87" s="205" t="e">
        <f t="shared" si="339"/>
        <v>#N/A</v>
      </c>
      <c r="GY87" s="205" t="e">
        <f t="shared" si="340"/>
        <v>#N/A</v>
      </c>
      <c r="GZ87" s="205" t="e">
        <f t="shared" si="341"/>
        <v>#N/A</v>
      </c>
      <c r="HA87" s="205" t="e">
        <f t="shared" si="342"/>
        <v>#N/A</v>
      </c>
      <c r="HB87" s="205" t="e">
        <f t="shared" si="343"/>
        <v>#N/A</v>
      </c>
      <c r="HC87" s="205" t="e">
        <f t="shared" si="344"/>
        <v>#N/A</v>
      </c>
      <c r="HD87" s="205" t="e">
        <f t="shared" si="345"/>
        <v>#N/A</v>
      </c>
      <c r="HE87" s="205" t="e">
        <f t="shared" si="346"/>
        <v>#N/A</v>
      </c>
      <c r="HF87" s="205" t="e">
        <f t="shared" si="347"/>
        <v>#N/A</v>
      </c>
      <c r="HG87" s="205" t="e">
        <f t="shared" si="348"/>
        <v>#N/A</v>
      </c>
      <c r="HH87" s="205" t="e">
        <f t="shared" si="349"/>
        <v>#N/A</v>
      </c>
      <c r="HI87" s="205" t="e">
        <f t="shared" si="350"/>
        <v>#N/A</v>
      </c>
      <c r="HJ87" s="205" t="e">
        <f t="shared" si="351"/>
        <v>#N/A</v>
      </c>
      <c r="HK87" s="205" t="e">
        <f t="shared" si="352"/>
        <v>#N/A</v>
      </c>
      <c r="HL87" s="205" t="e">
        <f t="shared" si="353"/>
        <v>#N/A</v>
      </c>
      <c r="HM87" s="205" t="e">
        <f t="shared" si="354"/>
        <v>#N/A</v>
      </c>
      <c r="HN87" s="205" t="e">
        <f t="shared" si="355"/>
        <v>#N/A</v>
      </c>
      <c r="HO87" s="205" t="e">
        <f t="shared" si="356"/>
        <v>#N/A</v>
      </c>
      <c r="HP87" s="205" t="e">
        <f t="shared" si="357"/>
        <v>#N/A</v>
      </c>
      <c r="HQ87" s="205" t="e">
        <f t="shared" si="358"/>
        <v>#N/A</v>
      </c>
      <c r="HR87" s="205" t="e">
        <f t="shared" si="359"/>
        <v>#N/A</v>
      </c>
      <c r="HS87" s="205" t="e">
        <f t="shared" si="360"/>
        <v>#N/A</v>
      </c>
      <c r="HT87" s="205" t="e">
        <f t="shared" si="361"/>
        <v>#N/A</v>
      </c>
      <c r="HU87" s="205" t="e">
        <f t="shared" si="362"/>
        <v>#N/A</v>
      </c>
      <c r="HV87" s="205" t="e">
        <f t="shared" si="363"/>
        <v>#N/A</v>
      </c>
      <c r="HW87" s="205" t="e">
        <f t="shared" si="364"/>
        <v>#N/A</v>
      </c>
      <c r="HX87" s="205" t="e">
        <f t="shared" si="365"/>
        <v>#N/A</v>
      </c>
      <c r="HY87" s="205" t="e">
        <f t="shared" si="366"/>
        <v>#N/A</v>
      </c>
      <c r="HZ87" s="205" t="e">
        <f t="shared" si="367"/>
        <v>#N/A</v>
      </c>
      <c r="IA87" s="205" t="e">
        <f t="shared" si="368"/>
        <v>#N/A</v>
      </c>
      <c r="IB87" s="205" t="e">
        <f t="shared" si="369"/>
        <v>#N/A</v>
      </c>
    </row>
    <row r="88" spans="1:236" hidden="1" x14ac:dyDescent="0.25">
      <c r="A88" s="22">
        <v>85</v>
      </c>
      <c r="B88" s="109" t="str">
        <f t="shared" si="253"/>
        <v/>
      </c>
      <c r="C88" s="123"/>
      <c r="D88" s="109" t="str">
        <f t="shared" si="254"/>
        <v/>
      </c>
      <c r="E88" s="118" t="str">
        <f t="shared" si="255"/>
        <v/>
      </c>
      <c r="F88" s="23" t="str">
        <f t="shared" si="256"/>
        <v/>
      </c>
      <c r="G88" s="24" t="str">
        <f t="shared" si="25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258"/>
        <v/>
      </c>
      <c r="K88" s="26"/>
      <c r="L88" s="24" t="str">
        <f>IF(OR(F88="",K88=""),"",MATCH(K88,Confidence!$A$3:$A$12,0))</f>
        <v/>
      </c>
      <c r="M88" s="27" t="str">
        <f t="shared" si="259"/>
        <v/>
      </c>
      <c r="N88" s="27" t="str">
        <f t="shared" si="260"/>
        <v/>
      </c>
      <c r="O88" s="24"/>
      <c r="P88" s="110" t="str">
        <f t="shared" si="261"/>
        <v/>
      </c>
      <c r="Q88" s="110" t="str">
        <f t="shared" si="262"/>
        <v/>
      </c>
      <c r="R88" s="39" t="str">
        <f t="shared" si="263"/>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264"/>
        <v/>
      </c>
      <c r="AI88" s="204" t="str">
        <f t="shared" si="265"/>
        <v/>
      </c>
      <c r="AJ88" s="188" t="str">
        <f t="shared" ref="AJ88:CU88" si="406">IF(ISNONTEXT($AH88),AI88+$AH88,"")</f>
        <v/>
      </c>
      <c r="AK88" s="188" t="str">
        <f t="shared" si="406"/>
        <v/>
      </c>
      <c r="AL88" s="188" t="str">
        <f t="shared" si="406"/>
        <v/>
      </c>
      <c r="AM88" s="188" t="str">
        <f t="shared" si="406"/>
        <v/>
      </c>
      <c r="AN88" s="188" t="str">
        <f t="shared" si="406"/>
        <v/>
      </c>
      <c r="AO88" s="188" t="str">
        <f t="shared" si="406"/>
        <v/>
      </c>
      <c r="AP88" s="188" t="str">
        <f t="shared" si="406"/>
        <v/>
      </c>
      <c r="AQ88" s="188" t="str">
        <f t="shared" si="406"/>
        <v/>
      </c>
      <c r="AR88" s="188" t="str">
        <f t="shared" si="406"/>
        <v/>
      </c>
      <c r="AS88" s="188" t="str">
        <f t="shared" si="406"/>
        <v/>
      </c>
      <c r="AT88" s="188" t="str">
        <f t="shared" si="406"/>
        <v/>
      </c>
      <c r="AU88" s="188" t="str">
        <f t="shared" si="406"/>
        <v/>
      </c>
      <c r="AV88" s="188" t="str">
        <f t="shared" si="406"/>
        <v/>
      </c>
      <c r="AW88" s="188" t="str">
        <f t="shared" si="406"/>
        <v/>
      </c>
      <c r="AX88" s="188" t="str">
        <f t="shared" si="406"/>
        <v/>
      </c>
      <c r="AY88" s="188" t="str">
        <f t="shared" si="406"/>
        <v/>
      </c>
      <c r="AZ88" s="188" t="str">
        <f t="shared" si="406"/>
        <v/>
      </c>
      <c r="BA88" s="188" t="str">
        <f t="shared" si="406"/>
        <v/>
      </c>
      <c r="BB88" s="188" t="str">
        <f t="shared" si="406"/>
        <v/>
      </c>
      <c r="BC88" s="188" t="str">
        <f t="shared" si="406"/>
        <v/>
      </c>
      <c r="BD88" s="188" t="str">
        <f t="shared" si="406"/>
        <v/>
      </c>
      <c r="BE88" s="188" t="str">
        <f t="shared" si="406"/>
        <v/>
      </c>
      <c r="BF88" s="188" t="str">
        <f t="shared" si="406"/>
        <v/>
      </c>
      <c r="BG88" s="188" t="str">
        <f t="shared" si="406"/>
        <v/>
      </c>
      <c r="BH88" s="188" t="str">
        <f t="shared" si="406"/>
        <v/>
      </c>
      <c r="BI88" s="188" t="str">
        <f t="shared" si="406"/>
        <v/>
      </c>
      <c r="BJ88" s="188" t="str">
        <f t="shared" si="406"/>
        <v/>
      </c>
      <c r="BK88" s="188" t="str">
        <f t="shared" si="406"/>
        <v/>
      </c>
      <c r="BL88" s="188" t="str">
        <f t="shared" si="406"/>
        <v/>
      </c>
      <c r="BM88" s="188" t="str">
        <f t="shared" si="406"/>
        <v/>
      </c>
      <c r="BN88" s="188" t="str">
        <f t="shared" si="406"/>
        <v/>
      </c>
      <c r="BO88" s="188" t="str">
        <f t="shared" si="406"/>
        <v/>
      </c>
      <c r="BP88" s="188" t="str">
        <f t="shared" si="406"/>
        <v/>
      </c>
      <c r="BQ88" s="188" t="str">
        <f t="shared" si="406"/>
        <v/>
      </c>
      <c r="BR88" s="188" t="str">
        <f t="shared" si="406"/>
        <v/>
      </c>
      <c r="BS88" s="188" t="str">
        <f t="shared" si="406"/>
        <v/>
      </c>
      <c r="BT88" s="188" t="str">
        <f t="shared" si="406"/>
        <v/>
      </c>
      <c r="BU88" s="188" t="str">
        <f t="shared" si="406"/>
        <v/>
      </c>
      <c r="BV88" s="188" t="str">
        <f t="shared" si="406"/>
        <v/>
      </c>
      <c r="BW88" s="188" t="str">
        <f t="shared" si="406"/>
        <v/>
      </c>
      <c r="BX88" s="188" t="str">
        <f t="shared" si="406"/>
        <v/>
      </c>
      <c r="BY88" s="188" t="str">
        <f t="shared" si="406"/>
        <v/>
      </c>
      <c r="BZ88" s="188" t="str">
        <f t="shared" si="406"/>
        <v/>
      </c>
      <c r="CA88" s="188" t="str">
        <f t="shared" si="406"/>
        <v/>
      </c>
      <c r="CB88" s="188" t="str">
        <f t="shared" si="406"/>
        <v/>
      </c>
      <c r="CC88" s="188" t="str">
        <f t="shared" si="406"/>
        <v/>
      </c>
      <c r="CD88" s="188" t="str">
        <f t="shared" si="406"/>
        <v/>
      </c>
      <c r="CE88" s="188" t="str">
        <f t="shared" si="406"/>
        <v/>
      </c>
      <c r="CF88" s="188" t="str">
        <f t="shared" si="406"/>
        <v/>
      </c>
      <c r="CG88" s="188" t="str">
        <f t="shared" si="406"/>
        <v/>
      </c>
      <c r="CH88" s="188" t="str">
        <f t="shared" si="406"/>
        <v/>
      </c>
      <c r="CI88" s="188" t="str">
        <f t="shared" si="406"/>
        <v/>
      </c>
      <c r="CJ88" s="188" t="str">
        <f t="shared" si="406"/>
        <v/>
      </c>
      <c r="CK88" s="188" t="str">
        <f t="shared" si="406"/>
        <v/>
      </c>
      <c r="CL88" s="188" t="str">
        <f t="shared" si="406"/>
        <v/>
      </c>
      <c r="CM88" s="188" t="str">
        <f t="shared" si="406"/>
        <v/>
      </c>
      <c r="CN88" s="188" t="str">
        <f t="shared" si="406"/>
        <v/>
      </c>
      <c r="CO88" s="188" t="str">
        <f t="shared" si="406"/>
        <v/>
      </c>
      <c r="CP88" s="188" t="str">
        <f t="shared" si="406"/>
        <v/>
      </c>
      <c r="CQ88" s="188" t="str">
        <f t="shared" si="406"/>
        <v/>
      </c>
      <c r="CR88" s="188" t="str">
        <f t="shared" si="406"/>
        <v/>
      </c>
      <c r="CS88" s="188" t="str">
        <f t="shared" si="406"/>
        <v/>
      </c>
      <c r="CT88" s="188" t="str">
        <f t="shared" si="406"/>
        <v/>
      </c>
      <c r="CU88" s="188" t="str">
        <f t="shared" si="406"/>
        <v/>
      </c>
      <c r="CV88" s="188" t="str">
        <f t="shared" ref="CV88:ED88" si="407">IF(ISNONTEXT($AH88),CU88+$AH88,"")</f>
        <v/>
      </c>
      <c r="CW88" s="188" t="str">
        <f t="shared" si="407"/>
        <v/>
      </c>
      <c r="CX88" s="188" t="str">
        <f t="shared" si="407"/>
        <v/>
      </c>
      <c r="CY88" s="188" t="str">
        <f t="shared" si="407"/>
        <v/>
      </c>
      <c r="CZ88" s="188" t="str">
        <f t="shared" si="407"/>
        <v/>
      </c>
      <c r="DA88" s="188" t="str">
        <f t="shared" si="407"/>
        <v/>
      </c>
      <c r="DB88" s="188" t="str">
        <f t="shared" si="407"/>
        <v/>
      </c>
      <c r="DC88" s="188" t="str">
        <f t="shared" si="407"/>
        <v/>
      </c>
      <c r="DD88" s="188" t="str">
        <f t="shared" si="407"/>
        <v/>
      </c>
      <c r="DE88" s="188" t="str">
        <f t="shared" si="407"/>
        <v/>
      </c>
      <c r="DF88" s="188" t="str">
        <f t="shared" si="407"/>
        <v/>
      </c>
      <c r="DG88" s="188" t="str">
        <f t="shared" si="407"/>
        <v/>
      </c>
      <c r="DH88" s="188" t="str">
        <f t="shared" si="407"/>
        <v/>
      </c>
      <c r="DI88" s="188" t="str">
        <f t="shared" si="407"/>
        <v/>
      </c>
      <c r="DJ88" s="188" t="str">
        <f t="shared" si="407"/>
        <v/>
      </c>
      <c r="DK88" s="188" t="str">
        <f t="shared" si="407"/>
        <v/>
      </c>
      <c r="DL88" s="188" t="str">
        <f t="shared" si="407"/>
        <v/>
      </c>
      <c r="DM88" s="188" t="str">
        <f t="shared" si="407"/>
        <v/>
      </c>
      <c r="DN88" s="188" t="str">
        <f t="shared" si="407"/>
        <v/>
      </c>
      <c r="DO88" s="188" t="str">
        <f t="shared" si="407"/>
        <v/>
      </c>
      <c r="DP88" s="188" t="str">
        <f t="shared" si="407"/>
        <v/>
      </c>
      <c r="DQ88" s="188" t="str">
        <f t="shared" si="407"/>
        <v/>
      </c>
      <c r="DR88" s="188" t="str">
        <f t="shared" si="407"/>
        <v/>
      </c>
      <c r="DS88" s="188" t="str">
        <f t="shared" si="407"/>
        <v/>
      </c>
      <c r="DT88" s="188" t="str">
        <f t="shared" si="407"/>
        <v/>
      </c>
      <c r="DU88" s="188" t="str">
        <f t="shared" si="407"/>
        <v/>
      </c>
      <c r="DV88" s="188" t="str">
        <f t="shared" si="407"/>
        <v/>
      </c>
      <c r="DW88" s="188" t="str">
        <f t="shared" si="407"/>
        <v/>
      </c>
      <c r="DX88" s="188" t="str">
        <f t="shared" si="407"/>
        <v/>
      </c>
      <c r="DY88" s="188" t="str">
        <f t="shared" si="407"/>
        <v/>
      </c>
      <c r="DZ88" s="188" t="str">
        <f t="shared" si="407"/>
        <v/>
      </c>
      <c r="EA88" s="188" t="str">
        <f t="shared" si="407"/>
        <v/>
      </c>
      <c r="EB88" s="188" t="str">
        <f t="shared" si="407"/>
        <v/>
      </c>
      <c r="EC88" s="188" t="str">
        <f t="shared" si="407"/>
        <v/>
      </c>
      <c r="ED88" s="188" t="str">
        <f t="shared" si="407"/>
        <v/>
      </c>
      <c r="EE88" s="204" t="str">
        <f t="shared" si="268"/>
        <v/>
      </c>
      <c r="EF88" s="205" t="e">
        <f t="shared" si="269"/>
        <v>#N/A</v>
      </c>
      <c r="EG88" s="205" t="e">
        <f t="shared" si="270"/>
        <v>#N/A</v>
      </c>
      <c r="EH88" s="205" t="e">
        <f t="shared" si="271"/>
        <v>#N/A</v>
      </c>
      <c r="EI88" s="205" t="e">
        <f t="shared" si="272"/>
        <v>#N/A</v>
      </c>
      <c r="EJ88" s="205" t="e">
        <f t="shared" si="273"/>
        <v>#N/A</v>
      </c>
      <c r="EK88" s="205" t="e">
        <f t="shared" si="274"/>
        <v>#N/A</v>
      </c>
      <c r="EL88" s="205" t="e">
        <f t="shared" si="275"/>
        <v>#N/A</v>
      </c>
      <c r="EM88" s="205" t="e">
        <f t="shared" si="276"/>
        <v>#N/A</v>
      </c>
      <c r="EN88" s="205" t="e">
        <f t="shared" si="277"/>
        <v>#N/A</v>
      </c>
      <c r="EO88" s="205" t="e">
        <f t="shared" si="278"/>
        <v>#N/A</v>
      </c>
      <c r="EP88" s="205" t="e">
        <f t="shared" si="279"/>
        <v>#N/A</v>
      </c>
      <c r="EQ88" s="205" t="e">
        <f t="shared" si="280"/>
        <v>#N/A</v>
      </c>
      <c r="ER88" s="205" t="e">
        <f t="shared" si="281"/>
        <v>#N/A</v>
      </c>
      <c r="ES88" s="205" t="e">
        <f t="shared" si="282"/>
        <v>#N/A</v>
      </c>
      <c r="ET88" s="205" t="e">
        <f t="shared" si="283"/>
        <v>#N/A</v>
      </c>
      <c r="EU88" s="205" t="e">
        <f t="shared" si="284"/>
        <v>#N/A</v>
      </c>
      <c r="EV88" s="205" t="e">
        <f t="shared" si="285"/>
        <v>#N/A</v>
      </c>
      <c r="EW88" s="205" t="e">
        <f t="shared" si="286"/>
        <v>#N/A</v>
      </c>
      <c r="EX88" s="205" t="e">
        <f t="shared" si="287"/>
        <v>#N/A</v>
      </c>
      <c r="EY88" s="205" t="e">
        <f t="shared" si="288"/>
        <v>#N/A</v>
      </c>
      <c r="EZ88" s="205" t="e">
        <f t="shared" si="289"/>
        <v>#N/A</v>
      </c>
      <c r="FA88" s="205" t="e">
        <f t="shared" si="290"/>
        <v>#N/A</v>
      </c>
      <c r="FB88" s="205" t="e">
        <f t="shared" si="291"/>
        <v>#N/A</v>
      </c>
      <c r="FC88" s="205" t="e">
        <f t="shared" si="292"/>
        <v>#N/A</v>
      </c>
      <c r="FD88" s="205" t="e">
        <f t="shared" si="293"/>
        <v>#N/A</v>
      </c>
      <c r="FE88" s="205" t="e">
        <f t="shared" si="294"/>
        <v>#N/A</v>
      </c>
      <c r="FF88" s="205" t="e">
        <f t="shared" si="295"/>
        <v>#N/A</v>
      </c>
      <c r="FG88" s="205" t="e">
        <f t="shared" si="296"/>
        <v>#N/A</v>
      </c>
      <c r="FH88" s="205" t="e">
        <f t="shared" si="297"/>
        <v>#N/A</v>
      </c>
      <c r="FI88" s="205" t="e">
        <f t="shared" si="298"/>
        <v>#N/A</v>
      </c>
      <c r="FJ88" s="205" t="e">
        <f t="shared" si="299"/>
        <v>#N/A</v>
      </c>
      <c r="FK88" s="205" t="e">
        <f t="shared" si="300"/>
        <v>#N/A</v>
      </c>
      <c r="FL88" s="205" t="e">
        <f t="shared" si="301"/>
        <v>#N/A</v>
      </c>
      <c r="FM88" s="205" t="e">
        <f t="shared" si="302"/>
        <v>#N/A</v>
      </c>
      <c r="FN88" s="205" t="e">
        <f t="shared" si="303"/>
        <v>#N/A</v>
      </c>
      <c r="FO88" s="205" t="e">
        <f t="shared" si="304"/>
        <v>#N/A</v>
      </c>
      <c r="FP88" s="205" t="e">
        <f t="shared" si="305"/>
        <v>#N/A</v>
      </c>
      <c r="FQ88" s="205" t="e">
        <f t="shared" si="306"/>
        <v>#N/A</v>
      </c>
      <c r="FR88" s="205" t="e">
        <f t="shared" si="307"/>
        <v>#N/A</v>
      </c>
      <c r="FS88" s="205" t="e">
        <f t="shared" si="308"/>
        <v>#N/A</v>
      </c>
      <c r="FT88" s="205" t="e">
        <f t="shared" si="309"/>
        <v>#N/A</v>
      </c>
      <c r="FU88" s="205" t="e">
        <f t="shared" si="310"/>
        <v>#N/A</v>
      </c>
      <c r="FV88" s="205" t="e">
        <f t="shared" si="311"/>
        <v>#N/A</v>
      </c>
      <c r="FW88" s="205" t="e">
        <f t="shared" si="312"/>
        <v>#N/A</v>
      </c>
      <c r="FX88" s="205" t="e">
        <f t="shared" si="313"/>
        <v>#N/A</v>
      </c>
      <c r="FY88" s="205" t="e">
        <f t="shared" si="314"/>
        <v>#N/A</v>
      </c>
      <c r="FZ88" s="205" t="e">
        <f t="shared" si="315"/>
        <v>#N/A</v>
      </c>
      <c r="GA88" s="205" t="e">
        <f t="shared" si="316"/>
        <v>#N/A</v>
      </c>
      <c r="GB88" s="205" t="e">
        <f t="shared" si="317"/>
        <v>#N/A</v>
      </c>
      <c r="GC88" s="205" t="e">
        <f t="shared" si="318"/>
        <v>#N/A</v>
      </c>
      <c r="GD88" s="205" t="e">
        <f t="shared" si="319"/>
        <v>#N/A</v>
      </c>
      <c r="GE88" s="205" t="e">
        <f t="shared" si="320"/>
        <v>#N/A</v>
      </c>
      <c r="GF88" s="205" t="e">
        <f t="shared" si="321"/>
        <v>#N/A</v>
      </c>
      <c r="GG88" s="205" t="e">
        <f t="shared" si="322"/>
        <v>#N/A</v>
      </c>
      <c r="GH88" s="205" t="e">
        <f t="shared" si="323"/>
        <v>#N/A</v>
      </c>
      <c r="GI88" s="205" t="e">
        <f t="shared" si="324"/>
        <v>#N/A</v>
      </c>
      <c r="GJ88" s="205" t="e">
        <f t="shared" si="325"/>
        <v>#N/A</v>
      </c>
      <c r="GK88" s="205" t="e">
        <f t="shared" si="326"/>
        <v>#N/A</v>
      </c>
      <c r="GL88" s="205" t="e">
        <f t="shared" si="327"/>
        <v>#N/A</v>
      </c>
      <c r="GM88" s="205" t="e">
        <f t="shared" si="328"/>
        <v>#N/A</v>
      </c>
      <c r="GN88" s="205" t="e">
        <f t="shared" si="329"/>
        <v>#N/A</v>
      </c>
      <c r="GO88" s="205" t="e">
        <f t="shared" si="330"/>
        <v>#N/A</v>
      </c>
      <c r="GP88" s="205" t="e">
        <f t="shared" si="331"/>
        <v>#N/A</v>
      </c>
      <c r="GQ88" s="205" t="e">
        <f t="shared" si="332"/>
        <v>#N/A</v>
      </c>
      <c r="GR88" s="205" t="e">
        <f t="shared" si="333"/>
        <v>#N/A</v>
      </c>
      <c r="GS88" s="205" t="e">
        <f t="shared" si="334"/>
        <v>#N/A</v>
      </c>
      <c r="GT88" s="205" t="e">
        <f t="shared" si="335"/>
        <v>#N/A</v>
      </c>
      <c r="GU88" s="205" t="e">
        <f t="shared" si="336"/>
        <v>#N/A</v>
      </c>
      <c r="GV88" s="205" t="e">
        <f t="shared" si="337"/>
        <v>#N/A</v>
      </c>
      <c r="GW88" s="205" t="e">
        <f t="shared" si="338"/>
        <v>#N/A</v>
      </c>
      <c r="GX88" s="205" t="e">
        <f t="shared" si="339"/>
        <v>#N/A</v>
      </c>
      <c r="GY88" s="205" t="e">
        <f t="shared" si="340"/>
        <v>#N/A</v>
      </c>
      <c r="GZ88" s="205" t="e">
        <f t="shared" si="341"/>
        <v>#N/A</v>
      </c>
      <c r="HA88" s="205" t="e">
        <f t="shared" si="342"/>
        <v>#N/A</v>
      </c>
      <c r="HB88" s="205" t="e">
        <f t="shared" si="343"/>
        <v>#N/A</v>
      </c>
      <c r="HC88" s="205" t="e">
        <f t="shared" si="344"/>
        <v>#N/A</v>
      </c>
      <c r="HD88" s="205" t="e">
        <f t="shared" si="345"/>
        <v>#N/A</v>
      </c>
      <c r="HE88" s="205" t="e">
        <f t="shared" si="346"/>
        <v>#N/A</v>
      </c>
      <c r="HF88" s="205" t="e">
        <f t="shared" si="347"/>
        <v>#N/A</v>
      </c>
      <c r="HG88" s="205" t="e">
        <f t="shared" si="348"/>
        <v>#N/A</v>
      </c>
      <c r="HH88" s="205" t="e">
        <f t="shared" si="349"/>
        <v>#N/A</v>
      </c>
      <c r="HI88" s="205" t="e">
        <f t="shared" si="350"/>
        <v>#N/A</v>
      </c>
      <c r="HJ88" s="205" t="e">
        <f t="shared" si="351"/>
        <v>#N/A</v>
      </c>
      <c r="HK88" s="205" t="e">
        <f t="shared" si="352"/>
        <v>#N/A</v>
      </c>
      <c r="HL88" s="205" t="e">
        <f t="shared" si="353"/>
        <v>#N/A</v>
      </c>
      <c r="HM88" s="205" t="e">
        <f t="shared" si="354"/>
        <v>#N/A</v>
      </c>
      <c r="HN88" s="205" t="e">
        <f t="shared" si="355"/>
        <v>#N/A</v>
      </c>
      <c r="HO88" s="205" t="e">
        <f t="shared" si="356"/>
        <v>#N/A</v>
      </c>
      <c r="HP88" s="205" t="e">
        <f t="shared" si="357"/>
        <v>#N/A</v>
      </c>
      <c r="HQ88" s="205" t="e">
        <f t="shared" si="358"/>
        <v>#N/A</v>
      </c>
      <c r="HR88" s="205" t="e">
        <f t="shared" si="359"/>
        <v>#N/A</v>
      </c>
      <c r="HS88" s="205" t="e">
        <f t="shared" si="360"/>
        <v>#N/A</v>
      </c>
      <c r="HT88" s="205" t="e">
        <f t="shared" si="361"/>
        <v>#N/A</v>
      </c>
      <c r="HU88" s="205" t="e">
        <f t="shared" si="362"/>
        <v>#N/A</v>
      </c>
      <c r="HV88" s="205" t="e">
        <f t="shared" si="363"/>
        <v>#N/A</v>
      </c>
      <c r="HW88" s="205" t="e">
        <f t="shared" si="364"/>
        <v>#N/A</v>
      </c>
      <c r="HX88" s="205" t="e">
        <f t="shared" si="365"/>
        <v>#N/A</v>
      </c>
      <c r="HY88" s="205" t="e">
        <f t="shared" si="366"/>
        <v>#N/A</v>
      </c>
      <c r="HZ88" s="205" t="e">
        <f t="shared" si="367"/>
        <v>#N/A</v>
      </c>
      <c r="IA88" s="205" t="e">
        <f t="shared" si="368"/>
        <v>#N/A</v>
      </c>
      <c r="IB88" s="205" t="e">
        <f t="shared" si="369"/>
        <v>#N/A</v>
      </c>
    </row>
    <row r="89" spans="1:236" hidden="1" x14ac:dyDescent="0.25">
      <c r="A89" s="22">
        <v>86</v>
      </c>
      <c r="B89" s="109" t="str">
        <f t="shared" si="253"/>
        <v/>
      </c>
      <c r="C89" s="123"/>
      <c r="D89" s="109" t="str">
        <f t="shared" si="254"/>
        <v/>
      </c>
      <c r="E89" s="118" t="str">
        <f t="shared" si="255"/>
        <v/>
      </c>
      <c r="F89" s="23" t="str">
        <f t="shared" si="256"/>
        <v/>
      </c>
      <c r="G89" s="24" t="str">
        <f t="shared" si="25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258"/>
        <v/>
      </c>
      <c r="K89" s="26"/>
      <c r="L89" s="24" t="str">
        <f>IF(OR(F89="",K89=""),"",MATCH(K89,Confidence!$A$3:$A$12,0))</f>
        <v/>
      </c>
      <c r="M89" s="27" t="str">
        <f t="shared" si="259"/>
        <v/>
      </c>
      <c r="N89" s="27" t="str">
        <f t="shared" si="260"/>
        <v/>
      </c>
      <c r="O89" s="24"/>
      <c r="P89" s="110" t="str">
        <f t="shared" si="261"/>
        <v/>
      </c>
      <c r="Q89" s="110" t="str">
        <f t="shared" si="262"/>
        <v/>
      </c>
      <c r="R89" s="39" t="str">
        <f t="shared" si="263"/>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264"/>
        <v/>
      </c>
      <c r="AI89" s="204" t="str">
        <f t="shared" si="265"/>
        <v/>
      </c>
      <c r="AJ89" s="188" t="str">
        <f t="shared" ref="AJ89:CU89" si="408">IF(ISNONTEXT($AH89),AI89+$AH89,"")</f>
        <v/>
      </c>
      <c r="AK89" s="188" t="str">
        <f t="shared" si="408"/>
        <v/>
      </c>
      <c r="AL89" s="188" t="str">
        <f t="shared" si="408"/>
        <v/>
      </c>
      <c r="AM89" s="188" t="str">
        <f t="shared" si="408"/>
        <v/>
      </c>
      <c r="AN89" s="188" t="str">
        <f t="shared" si="408"/>
        <v/>
      </c>
      <c r="AO89" s="188" t="str">
        <f t="shared" si="408"/>
        <v/>
      </c>
      <c r="AP89" s="188" t="str">
        <f t="shared" si="408"/>
        <v/>
      </c>
      <c r="AQ89" s="188" t="str">
        <f t="shared" si="408"/>
        <v/>
      </c>
      <c r="AR89" s="188" t="str">
        <f t="shared" si="408"/>
        <v/>
      </c>
      <c r="AS89" s="188" t="str">
        <f t="shared" si="408"/>
        <v/>
      </c>
      <c r="AT89" s="188" t="str">
        <f t="shared" si="408"/>
        <v/>
      </c>
      <c r="AU89" s="188" t="str">
        <f t="shared" si="408"/>
        <v/>
      </c>
      <c r="AV89" s="188" t="str">
        <f t="shared" si="408"/>
        <v/>
      </c>
      <c r="AW89" s="188" t="str">
        <f t="shared" si="408"/>
        <v/>
      </c>
      <c r="AX89" s="188" t="str">
        <f t="shared" si="408"/>
        <v/>
      </c>
      <c r="AY89" s="188" t="str">
        <f t="shared" si="408"/>
        <v/>
      </c>
      <c r="AZ89" s="188" t="str">
        <f t="shared" si="408"/>
        <v/>
      </c>
      <c r="BA89" s="188" t="str">
        <f t="shared" si="408"/>
        <v/>
      </c>
      <c r="BB89" s="188" t="str">
        <f t="shared" si="408"/>
        <v/>
      </c>
      <c r="BC89" s="188" t="str">
        <f t="shared" si="408"/>
        <v/>
      </c>
      <c r="BD89" s="188" t="str">
        <f t="shared" si="408"/>
        <v/>
      </c>
      <c r="BE89" s="188" t="str">
        <f t="shared" si="408"/>
        <v/>
      </c>
      <c r="BF89" s="188" t="str">
        <f t="shared" si="408"/>
        <v/>
      </c>
      <c r="BG89" s="188" t="str">
        <f t="shared" si="408"/>
        <v/>
      </c>
      <c r="BH89" s="188" t="str">
        <f t="shared" si="408"/>
        <v/>
      </c>
      <c r="BI89" s="188" t="str">
        <f t="shared" si="408"/>
        <v/>
      </c>
      <c r="BJ89" s="188" t="str">
        <f t="shared" si="408"/>
        <v/>
      </c>
      <c r="BK89" s="188" t="str">
        <f t="shared" si="408"/>
        <v/>
      </c>
      <c r="BL89" s="188" t="str">
        <f t="shared" si="408"/>
        <v/>
      </c>
      <c r="BM89" s="188" t="str">
        <f t="shared" si="408"/>
        <v/>
      </c>
      <c r="BN89" s="188" t="str">
        <f t="shared" si="408"/>
        <v/>
      </c>
      <c r="BO89" s="188" t="str">
        <f t="shared" si="408"/>
        <v/>
      </c>
      <c r="BP89" s="188" t="str">
        <f t="shared" si="408"/>
        <v/>
      </c>
      <c r="BQ89" s="188" t="str">
        <f t="shared" si="408"/>
        <v/>
      </c>
      <c r="BR89" s="188" t="str">
        <f t="shared" si="408"/>
        <v/>
      </c>
      <c r="BS89" s="188" t="str">
        <f t="shared" si="408"/>
        <v/>
      </c>
      <c r="BT89" s="188" t="str">
        <f t="shared" si="408"/>
        <v/>
      </c>
      <c r="BU89" s="188" t="str">
        <f t="shared" si="408"/>
        <v/>
      </c>
      <c r="BV89" s="188" t="str">
        <f t="shared" si="408"/>
        <v/>
      </c>
      <c r="BW89" s="188" t="str">
        <f t="shared" si="408"/>
        <v/>
      </c>
      <c r="BX89" s="188" t="str">
        <f t="shared" si="408"/>
        <v/>
      </c>
      <c r="BY89" s="188" t="str">
        <f t="shared" si="408"/>
        <v/>
      </c>
      <c r="BZ89" s="188" t="str">
        <f t="shared" si="408"/>
        <v/>
      </c>
      <c r="CA89" s="188" t="str">
        <f t="shared" si="408"/>
        <v/>
      </c>
      <c r="CB89" s="188" t="str">
        <f t="shared" si="408"/>
        <v/>
      </c>
      <c r="CC89" s="188" t="str">
        <f t="shared" si="408"/>
        <v/>
      </c>
      <c r="CD89" s="188" t="str">
        <f t="shared" si="408"/>
        <v/>
      </c>
      <c r="CE89" s="188" t="str">
        <f t="shared" si="408"/>
        <v/>
      </c>
      <c r="CF89" s="188" t="str">
        <f t="shared" si="408"/>
        <v/>
      </c>
      <c r="CG89" s="188" t="str">
        <f t="shared" si="408"/>
        <v/>
      </c>
      <c r="CH89" s="188" t="str">
        <f t="shared" si="408"/>
        <v/>
      </c>
      <c r="CI89" s="188" t="str">
        <f t="shared" si="408"/>
        <v/>
      </c>
      <c r="CJ89" s="188" t="str">
        <f t="shared" si="408"/>
        <v/>
      </c>
      <c r="CK89" s="188" t="str">
        <f t="shared" si="408"/>
        <v/>
      </c>
      <c r="CL89" s="188" t="str">
        <f t="shared" si="408"/>
        <v/>
      </c>
      <c r="CM89" s="188" t="str">
        <f t="shared" si="408"/>
        <v/>
      </c>
      <c r="CN89" s="188" t="str">
        <f t="shared" si="408"/>
        <v/>
      </c>
      <c r="CO89" s="188" t="str">
        <f t="shared" si="408"/>
        <v/>
      </c>
      <c r="CP89" s="188" t="str">
        <f t="shared" si="408"/>
        <v/>
      </c>
      <c r="CQ89" s="188" t="str">
        <f t="shared" si="408"/>
        <v/>
      </c>
      <c r="CR89" s="188" t="str">
        <f t="shared" si="408"/>
        <v/>
      </c>
      <c r="CS89" s="188" t="str">
        <f t="shared" si="408"/>
        <v/>
      </c>
      <c r="CT89" s="188" t="str">
        <f t="shared" si="408"/>
        <v/>
      </c>
      <c r="CU89" s="188" t="str">
        <f t="shared" si="408"/>
        <v/>
      </c>
      <c r="CV89" s="188" t="str">
        <f t="shared" ref="CV89:ED89" si="409">IF(ISNONTEXT($AH89),CU89+$AH89,"")</f>
        <v/>
      </c>
      <c r="CW89" s="188" t="str">
        <f t="shared" si="409"/>
        <v/>
      </c>
      <c r="CX89" s="188" t="str">
        <f t="shared" si="409"/>
        <v/>
      </c>
      <c r="CY89" s="188" t="str">
        <f t="shared" si="409"/>
        <v/>
      </c>
      <c r="CZ89" s="188" t="str">
        <f t="shared" si="409"/>
        <v/>
      </c>
      <c r="DA89" s="188" t="str">
        <f t="shared" si="409"/>
        <v/>
      </c>
      <c r="DB89" s="188" t="str">
        <f t="shared" si="409"/>
        <v/>
      </c>
      <c r="DC89" s="188" t="str">
        <f t="shared" si="409"/>
        <v/>
      </c>
      <c r="DD89" s="188" t="str">
        <f t="shared" si="409"/>
        <v/>
      </c>
      <c r="DE89" s="188" t="str">
        <f t="shared" si="409"/>
        <v/>
      </c>
      <c r="DF89" s="188" t="str">
        <f t="shared" si="409"/>
        <v/>
      </c>
      <c r="DG89" s="188" t="str">
        <f t="shared" si="409"/>
        <v/>
      </c>
      <c r="DH89" s="188" t="str">
        <f t="shared" si="409"/>
        <v/>
      </c>
      <c r="DI89" s="188" t="str">
        <f t="shared" si="409"/>
        <v/>
      </c>
      <c r="DJ89" s="188" t="str">
        <f t="shared" si="409"/>
        <v/>
      </c>
      <c r="DK89" s="188" t="str">
        <f t="shared" si="409"/>
        <v/>
      </c>
      <c r="DL89" s="188" t="str">
        <f t="shared" si="409"/>
        <v/>
      </c>
      <c r="DM89" s="188" t="str">
        <f t="shared" si="409"/>
        <v/>
      </c>
      <c r="DN89" s="188" t="str">
        <f t="shared" si="409"/>
        <v/>
      </c>
      <c r="DO89" s="188" t="str">
        <f t="shared" si="409"/>
        <v/>
      </c>
      <c r="DP89" s="188" t="str">
        <f t="shared" si="409"/>
        <v/>
      </c>
      <c r="DQ89" s="188" t="str">
        <f t="shared" si="409"/>
        <v/>
      </c>
      <c r="DR89" s="188" t="str">
        <f t="shared" si="409"/>
        <v/>
      </c>
      <c r="DS89" s="188" t="str">
        <f t="shared" si="409"/>
        <v/>
      </c>
      <c r="DT89" s="188" t="str">
        <f t="shared" si="409"/>
        <v/>
      </c>
      <c r="DU89" s="188" t="str">
        <f t="shared" si="409"/>
        <v/>
      </c>
      <c r="DV89" s="188" t="str">
        <f t="shared" si="409"/>
        <v/>
      </c>
      <c r="DW89" s="188" t="str">
        <f t="shared" si="409"/>
        <v/>
      </c>
      <c r="DX89" s="188" t="str">
        <f t="shared" si="409"/>
        <v/>
      </c>
      <c r="DY89" s="188" t="str">
        <f t="shared" si="409"/>
        <v/>
      </c>
      <c r="DZ89" s="188" t="str">
        <f t="shared" si="409"/>
        <v/>
      </c>
      <c r="EA89" s="188" t="str">
        <f t="shared" si="409"/>
        <v/>
      </c>
      <c r="EB89" s="188" t="str">
        <f t="shared" si="409"/>
        <v/>
      </c>
      <c r="EC89" s="188" t="str">
        <f t="shared" si="409"/>
        <v/>
      </c>
      <c r="ED89" s="188" t="str">
        <f t="shared" si="409"/>
        <v/>
      </c>
      <c r="EE89" s="204" t="str">
        <f t="shared" si="268"/>
        <v/>
      </c>
      <c r="EF89" s="205" t="e">
        <f t="shared" si="269"/>
        <v>#N/A</v>
      </c>
      <c r="EG89" s="205" t="e">
        <f t="shared" si="270"/>
        <v>#N/A</v>
      </c>
      <c r="EH89" s="205" t="e">
        <f t="shared" si="271"/>
        <v>#N/A</v>
      </c>
      <c r="EI89" s="205" t="e">
        <f t="shared" si="272"/>
        <v>#N/A</v>
      </c>
      <c r="EJ89" s="205" t="e">
        <f t="shared" si="273"/>
        <v>#N/A</v>
      </c>
      <c r="EK89" s="205" t="e">
        <f t="shared" si="274"/>
        <v>#N/A</v>
      </c>
      <c r="EL89" s="205" t="e">
        <f t="shared" si="275"/>
        <v>#N/A</v>
      </c>
      <c r="EM89" s="205" t="e">
        <f t="shared" si="276"/>
        <v>#N/A</v>
      </c>
      <c r="EN89" s="205" t="e">
        <f t="shared" si="277"/>
        <v>#N/A</v>
      </c>
      <c r="EO89" s="205" t="e">
        <f t="shared" si="278"/>
        <v>#N/A</v>
      </c>
      <c r="EP89" s="205" t="e">
        <f t="shared" si="279"/>
        <v>#N/A</v>
      </c>
      <c r="EQ89" s="205" t="e">
        <f t="shared" si="280"/>
        <v>#N/A</v>
      </c>
      <c r="ER89" s="205" t="e">
        <f t="shared" si="281"/>
        <v>#N/A</v>
      </c>
      <c r="ES89" s="205" t="e">
        <f t="shared" si="282"/>
        <v>#N/A</v>
      </c>
      <c r="ET89" s="205" t="e">
        <f t="shared" si="283"/>
        <v>#N/A</v>
      </c>
      <c r="EU89" s="205" t="e">
        <f t="shared" si="284"/>
        <v>#N/A</v>
      </c>
      <c r="EV89" s="205" t="e">
        <f t="shared" si="285"/>
        <v>#N/A</v>
      </c>
      <c r="EW89" s="205" t="e">
        <f t="shared" si="286"/>
        <v>#N/A</v>
      </c>
      <c r="EX89" s="205" t="e">
        <f t="shared" si="287"/>
        <v>#N/A</v>
      </c>
      <c r="EY89" s="205" t="e">
        <f t="shared" si="288"/>
        <v>#N/A</v>
      </c>
      <c r="EZ89" s="205" t="e">
        <f t="shared" si="289"/>
        <v>#N/A</v>
      </c>
      <c r="FA89" s="205" t="e">
        <f t="shared" si="290"/>
        <v>#N/A</v>
      </c>
      <c r="FB89" s="205" t="e">
        <f t="shared" si="291"/>
        <v>#N/A</v>
      </c>
      <c r="FC89" s="205" t="e">
        <f t="shared" si="292"/>
        <v>#N/A</v>
      </c>
      <c r="FD89" s="205" t="e">
        <f t="shared" si="293"/>
        <v>#N/A</v>
      </c>
      <c r="FE89" s="205" t="e">
        <f t="shared" si="294"/>
        <v>#N/A</v>
      </c>
      <c r="FF89" s="205" t="e">
        <f t="shared" si="295"/>
        <v>#N/A</v>
      </c>
      <c r="FG89" s="205" t="e">
        <f t="shared" si="296"/>
        <v>#N/A</v>
      </c>
      <c r="FH89" s="205" t="e">
        <f t="shared" si="297"/>
        <v>#N/A</v>
      </c>
      <c r="FI89" s="205" t="e">
        <f t="shared" si="298"/>
        <v>#N/A</v>
      </c>
      <c r="FJ89" s="205" t="e">
        <f t="shared" si="299"/>
        <v>#N/A</v>
      </c>
      <c r="FK89" s="205" t="e">
        <f t="shared" si="300"/>
        <v>#N/A</v>
      </c>
      <c r="FL89" s="205" t="e">
        <f t="shared" si="301"/>
        <v>#N/A</v>
      </c>
      <c r="FM89" s="205" t="e">
        <f t="shared" si="302"/>
        <v>#N/A</v>
      </c>
      <c r="FN89" s="205" t="e">
        <f t="shared" si="303"/>
        <v>#N/A</v>
      </c>
      <c r="FO89" s="205" t="e">
        <f t="shared" si="304"/>
        <v>#N/A</v>
      </c>
      <c r="FP89" s="205" t="e">
        <f t="shared" si="305"/>
        <v>#N/A</v>
      </c>
      <c r="FQ89" s="205" t="e">
        <f t="shared" si="306"/>
        <v>#N/A</v>
      </c>
      <c r="FR89" s="205" t="e">
        <f t="shared" si="307"/>
        <v>#N/A</v>
      </c>
      <c r="FS89" s="205" t="e">
        <f t="shared" si="308"/>
        <v>#N/A</v>
      </c>
      <c r="FT89" s="205" t="e">
        <f t="shared" si="309"/>
        <v>#N/A</v>
      </c>
      <c r="FU89" s="205" t="e">
        <f t="shared" si="310"/>
        <v>#N/A</v>
      </c>
      <c r="FV89" s="205" t="e">
        <f t="shared" si="311"/>
        <v>#N/A</v>
      </c>
      <c r="FW89" s="205" t="e">
        <f t="shared" si="312"/>
        <v>#N/A</v>
      </c>
      <c r="FX89" s="205" t="e">
        <f t="shared" si="313"/>
        <v>#N/A</v>
      </c>
      <c r="FY89" s="205" t="e">
        <f t="shared" si="314"/>
        <v>#N/A</v>
      </c>
      <c r="FZ89" s="205" t="e">
        <f t="shared" si="315"/>
        <v>#N/A</v>
      </c>
      <c r="GA89" s="205" t="e">
        <f t="shared" si="316"/>
        <v>#N/A</v>
      </c>
      <c r="GB89" s="205" t="e">
        <f t="shared" si="317"/>
        <v>#N/A</v>
      </c>
      <c r="GC89" s="205" t="e">
        <f t="shared" si="318"/>
        <v>#N/A</v>
      </c>
      <c r="GD89" s="205" t="e">
        <f t="shared" si="319"/>
        <v>#N/A</v>
      </c>
      <c r="GE89" s="205" t="e">
        <f t="shared" si="320"/>
        <v>#N/A</v>
      </c>
      <c r="GF89" s="205" t="e">
        <f t="shared" si="321"/>
        <v>#N/A</v>
      </c>
      <c r="GG89" s="205" t="e">
        <f t="shared" si="322"/>
        <v>#N/A</v>
      </c>
      <c r="GH89" s="205" t="e">
        <f t="shared" si="323"/>
        <v>#N/A</v>
      </c>
      <c r="GI89" s="205" t="e">
        <f t="shared" si="324"/>
        <v>#N/A</v>
      </c>
      <c r="GJ89" s="205" t="e">
        <f t="shared" si="325"/>
        <v>#N/A</v>
      </c>
      <c r="GK89" s="205" t="e">
        <f t="shared" si="326"/>
        <v>#N/A</v>
      </c>
      <c r="GL89" s="205" t="e">
        <f t="shared" si="327"/>
        <v>#N/A</v>
      </c>
      <c r="GM89" s="205" t="e">
        <f t="shared" si="328"/>
        <v>#N/A</v>
      </c>
      <c r="GN89" s="205" t="e">
        <f t="shared" si="329"/>
        <v>#N/A</v>
      </c>
      <c r="GO89" s="205" t="e">
        <f t="shared" si="330"/>
        <v>#N/A</v>
      </c>
      <c r="GP89" s="205" t="e">
        <f t="shared" si="331"/>
        <v>#N/A</v>
      </c>
      <c r="GQ89" s="205" t="e">
        <f t="shared" si="332"/>
        <v>#N/A</v>
      </c>
      <c r="GR89" s="205" t="e">
        <f t="shared" si="333"/>
        <v>#N/A</v>
      </c>
      <c r="GS89" s="205" t="e">
        <f t="shared" si="334"/>
        <v>#N/A</v>
      </c>
      <c r="GT89" s="205" t="e">
        <f t="shared" si="335"/>
        <v>#N/A</v>
      </c>
      <c r="GU89" s="205" t="e">
        <f t="shared" si="336"/>
        <v>#N/A</v>
      </c>
      <c r="GV89" s="205" t="e">
        <f t="shared" si="337"/>
        <v>#N/A</v>
      </c>
      <c r="GW89" s="205" t="e">
        <f t="shared" si="338"/>
        <v>#N/A</v>
      </c>
      <c r="GX89" s="205" t="e">
        <f t="shared" si="339"/>
        <v>#N/A</v>
      </c>
      <c r="GY89" s="205" t="e">
        <f t="shared" si="340"/>
        <v>#N/A</v>
      </c>
      <c r="GZ89" s="205" t="e">
        <f t="shared" si="341"/>
        <v>#N/A</v>
      </c>
      <c r="HA89" s="205" t="e">
        <f t="shared" si="342"/>
        <v>#N/A</v>
      </c>
      <c r="HB89" s="205" t="e">
        <f t="shared" si="343"/>
        <v>#N/A</v>
      </c>
      <c r="HC89" s="205" t="e">
        <f t="shared" si="344"/>
        <v>#N/A</v>
      </c>
      <c r="HD89" s="205" t="e">
        <f t="shared" si="345"/>
        <v>#N/A</v>
      </c>
      <c r="HE89" s="205" t="e">
        <f t="shared" si="346"/>
        <v>#N/A</v>
      </c>
      <c r="HF89" s="205" t="e">
        <f t="shared" si="347"/>
        <v>#N/A</v>
      </c>
      <c r="HG89" s="205" t="e">
        <f t="shared" si="348"/>
        <v>#N/A</v>
      </c>
      <c r="HH89" s="205" t="e">
        <f t="shared" si="349"/>
        <v>#N/A</v>
      </c>
      <c r="HI89" s="205" t="e">
        <f t="shared" si="350"/>
        <v>#N/A</v>
      </c>
      <c r="HJ89" s="205" t="e">
        <f t="shared" si="351"/>
        <v>#N/A</v>
      </c>
      <c r="HK89" s="205" t="e">
        <f t="shared" si="352"/>
        <v>#N/A</v>
      </c>
      <c r="HL89" s="205" t="e">
        <f t="shared" si="353"/>
        <v>#N/A</v>
      </c>
      <c r="HM89" s="205" t="e">
        <f t="shared" si="354"/>
        <v>#N/A</v>
      </c>
      <c r="HN89" s="205" t="e">
        <f t="shared" si="355"/>
        <v>#N/A</v>
      </c>
      <c r="HO89" s="205" t="e">
        <f t="shared" si="356"/>
        <v>#N/A</v>
      </c>
      <c r="HP89" s="205" t="e">
        <f t="shared" si="357"/>
        <v>#N/A</v>
      </c>
      <c r="HQ89" s="205" t="e">
        <f t="shared" si="358"/>
        <v>#N/A</v>
      </c>
      <c r="HR89" s="205" t="e">
        <f t="shared" si="359"/>
        <v>#N/A</v>
      </c>
      <c r="HS89" s="205" t="e">
        <f t="shared" si="360"/>
        <v>#N/A</v>
      </c>
      <c r="HT89" s="205" t="e">
        <f t="shared" si="361"/>
        <v>#N/A</v>
      </c>
      <c r="HU89" s="205" t="e">
        <f t="shared" si="362"/>
        <v>#N/A</v>
      </c>
      <c r="HV89" s="205" t="e">
        <f t="shared" si="363"/>
        <v>#N/A</v>
      </c>
      <c r="HW89" s="205" t="e">
        <f t="shared" si="364"/>
        <v>#N/A</v>
      </c>
      <c r="HX89" s="205" t="e">
        <f t="shared" si="365"/>
        <v>#N/A</v>
      </c>
      <c r="HY89" s="205" t="e">
        <f t="shared" si="366"/>
        <v>#N/A</v>
      </c>
      <c r="HZ89" s="205" t="e">
        <f t="shared" si="367"/>
        <v>#N/A</v>
      </c>
      <c r="IA89" s="205" t="e">
        <f t="shared" si="368"/>
        <v>#N/A</v>
      </c>
      <c r="IB89" s="205" t="e">
        <f t="shared" si="369"/>
        <v>#N/A</v>
      </c>
    </row>
    <row r="90" spans="1:236" hidden="1" x14ac:dyDescent="0.25">
      <c r="A90" s="22">
        <v>87</v>
      </c>
      <c r="B90" s="109" t="str">
        <f t="shared" si="253"/>
        <v/>
      </c>
      <c r="C90" s="123"/>
      <c r="D90" s="109" t="str">
        <f t="shared" si="254"/>
        <v/>
      </c>
      <c r="E90" s="118" t="str">
        <f t="shared" si="255"/>
        <v/>
      </c>
      <c r="F90" s="23" t="str">
        <f t="shared" si="256"/>
        <v/>
      </c>
      <c r="G90" s="24" t="str">
        <f t="shared" si="25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258"/>
        <v/>
      </c>
      <c r="K90" s="26"/>
      <c r="L90" s="24" t="str">
        <f>IF(OR(F90="",K90=""),"",MATCH(K90,Confidence!$A$3:$A$12,0))</f>
        <v/>
      </c>
      <c r="M90" s="27" t="str">
        <f t="shared" si="259"/>
        <v/>
      </c>
      <c r="N90" s="27" t="str">
        <f t="shared" si="260"/>
        <v/>
      </c>
      <c r="O90" s="24"/>
      <c r="P90" s="110" t="str">
        <f t="shared" si="261"/>
        <v/>
      </c>
      <c r="Q90" s="110" t="str">
        <f t="shared" si="262"/>
        <v/>
      </c>
      <c r="R90" s="39" t="str">
        <f t="shared" si="263"/>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264"/>
        <v/>
      </c>
      <c r="AI90" s="204" t="str">
        <f t="shared" si="265"/>
        <v/>
      </c>
      <c r="AJ90" s="188" t="str">
        <f t="shared" ref="AJ90:CU90" si="410">IF(ISNONTEXT($AH90),AI90+$AH90,"")</f>
        <v/>
      </c>
      <c r="AK90" s="188" t="str">
        <f t="shared" si="410"/>
        <v/>
      </c>
      <c r="AL90" s="188" t="str">
        <f t="shared" si="410"/>
        <v/>
      </c>
      <c r="AM90" s="188" t="str">
        <f t="shared" si="410"/>
        <v/>
      </c>
      <c r="AN90" s="188" t="str">
        <f t="shared" si="410"/>
        <v/>
      </c>
      <c r="AO90" s="188" t="str">
        <f t="shared" si="410"/>
        <v/>
      </c>
      <c r="AP90" s="188" t="str">
        <f t="shared" si="410"/>
        <v/>
      </c>
      <c r="AQ90" s="188" t="str">
        <f t="shared" si="410"/>
        <v/>
      </c>
      <c r="AR90" s="188" t="str">
        <f t="shared" si="410"/>
        <v/>
      </c>
      <c r="AS90" s="188" t="str">
        <f t="shared" si="410"/>
        <v/>
      </c>
      <c r="AT90" s="188" t="str">
        <f t="shared" si="410"/>
        <v/>
      </c>
      <c r="AU90" s="188" t="str">
        <f t="shared" si="410"/>
        <v/>
      </c>
      <c r="AV90" s="188" t="str">
        <f t="shared" si="410"/>
        <v/>
      </c>
      <c r="AW90" s="188" t="str">
        <f t="shared" si="410"/>
        <v/>
      </c>
      <c r="AX90" s="188" t="str">
        <f t="shared" si="410"/>
        <v/>
      </c>
      <c r="AY90" s="188" t="str">
        <f t="shared" si="410"/>
        <v/>
      </c>
      <c r="AZ90" s="188" t="str">
        <f t="shared" si="410"/>
        <v/>
      </c>
      <c r="BA90" s="188" t="str">
        <f t="shared" si="410"/>
        <v/>
      </c>
      <c r="BB90" s="188" t="str">
        <f t="shared" si="410"/>
        <v/>
      </c>
      <c r="BC90" s="188" t="str">
        <f t="shared" si="410"/>
        <v/>
      </c>
      <c r="BD90" s="188" t="str">
        <f t="shared" si="410"/>
        <v/>
      </c>
      <c r="BE90" s="188" t="str">
        <f t="shared" si="410"/>
        <v/>
      </c>
      <c r="BF90" s="188" t="str">
        <f t="shared" si="410"/>
        <v/>
      </c>
      <c r="BG90" s="188" t="str">
        <f t="shared" si="410"/>
        <v/>
      </c>
      <c r="BH90" s="188" t="str">
        <f t="shared" si="410"/>
        <v/>
      </c>
      <c r="BI90" s="188" t="str">
        <f t="shared" si="410"/>
        <v/>
      </c>
      <c r="BJ90" s="188" t="str">
        <f t="shared" si="410"/>
        <v/>
      </c>
      <c r="BK90" s="188" t="str">
        <f t="shared" si="410"/>
        <v/>
      </c>
      <c r="BL90" s="188" t="str">
        <f t="shared" si="410"/>
        <v/>
      </c>
      <c r="BM90" s="188" t="str">
        <f t="shared" si="410"/>
        <v/>
      </c>
      <c r="BN90" s="188" t="str">
        <f t="shared" si="410"/>
        <v/>
      </c>
      <c r="BO90" s="188" t="str">
        <f t="shared" si="410"/>
        <v/>
      </c>
      <c r="BP90" s="188" t="str">
        <f t="shared" si="410"/>
        <v/>
      </c>
      <c r="BQ90" s="188" t="str">
        <f t="shared" si="410"/>
        <v/>
      </c>
      <c r="BR90" s="188" t="str">
        <f t="shared" si="410"/>
        <v/>
      </c>
      <c r="BS90" s="188" t="str">
        <f t="shared" si="410"/>
        <v/>
      </c>
      <c r="BT90" s="188" t="str">
        <f t="shared" si="410"/>
        <v/>
      </c>
      <c r="BU90" s="188" t="str">
        <f t="shared" si="410"/>
        <v/>
      </c>
      <c r="BV90" s="188" t="str">
        <f t="shared" si="410"/>
        <v/>
      </c>
      <c r="BW90" s="188" t="str">
        <f t="shared" si="410"/>
        <v/>
      </c>
      <c r="BX90" s="188" t="str">
        <f t="shared" si="410"/>
        <v/>
      </c>
      <c r="BY90" s="188" t="str">
        <f t="shared" si="410"/>
        <v/>
      </c>
      <c r="BZ90" s="188" t="str">
        <f t="shared" si="410"/>
        <v/>
      </c>
      <c r="CA90" s="188" t="str">
        <f t="shared" si="410"/>
        <v/>
      </c>
      <c r="CB90" s="188" t="str">
        <f t="shared" si="410"/>
        <v/>
      </c>
      <c r="CC90" s="188" t="str">
        <f t="shared" si="410"/>
        <v/>
      </c>
      <c r="CD90" s="188" t="str">
        <f t="shared" si="410"/>
        <v/>
      </c>
      <c r="CE90" s="188" t="str">
        <f t="shared" si="410"/>
        <v/>
      </c>
      <c r="CF90" s="188" t="str">
        <f t="shared" si="410"/>
        <v/>
      </c>
      <c r="CG90" s="188" t="str">
        <f t="shared" si="410"/>
        <v/>
      </c>
      <c r="CH90" s="188" t="str">
        <f t="shared" si="410"/>
        <v/>
      </c>
      <c r="CI90" s="188" t="str">
        <f t="shared" si="410"/>
        <v/>
      </c>
      <c r="CJ90" s="188" t="str">
        <f t="shared" si="410"/>
        <v/>
      </c>
      <c r="CK90" s="188" t="str">
        <f t="shared" si="410"/>
        <v/>
      </c>
      <c r="CL90" s="188" t="str">
        <f t="shared" si="410"/>
        <v/>
      </c>
      <c r="CM90" s="188" t="str">
        <f t="shared" si="410"/>
        <v/>
      </c>
      <c r="CN90" s="188" t="str">
        <f t="shared" si="410"/>
        <v/>
      </c>
      <c r="CO90" s="188" t="str">
        <f t="shared" si="410"/>
        <v/>
      </c>
      <c r="CP90" s="188" t="str">
        <f t="shared" si="410"/>
        <v/>
      </c>
      <c r="CQ90" s="188" t="str">
        <f t="shared" si="410"/>
        <v/>
      </c>
      <c r="CR90" s="188" t="str">
        <f t="shared" si="410"/>
        <v/>
      </c>
      <c r="CS90" s="188" t="str">
        <f t="shared" si="410"/>
        <v/>
      </c>
      <c r="CT90" s="188" t="str">
        <f t="shared" si="410"/>
        <v/>
      </c>
      <c r="CU90" s="188" t="str">
        <f t="shared" si="410"/>
        <v/>
      </c>
      <c r="CV90" s="188" t="str">
        <f t="shared" ref="CV90:ED90" si="411">IF(ISNONTEXT($AH90),CU90+$AH90,"")</f>
        <v/>
      </c>
      <c r="CW90" s="188" t="str">
        <f t="shared" si="411"/>
        <v/>
      </c>
      <c r="CX90" s="188" t="str">
        <f t="shared" si="411"/>
        <v/>
      </c>
      <c r="CY90" s="188" t="str">
        <f t="shared" si="411"/>
        <v/>
      </c>
      <c r="CZ90" s="188" t="str">
        <f t="shared" si="411"/>
        <v/>
      </c>
      <c r="DA90" s="188" t="str">
        <f t="shared" si="411"/>
        <v/>
      </c>
      <c r="DB90" s="188" t="str">
        <f t="shared" si="411"/>
        <v/>
      </c>
      <c r="DC90" s="188" t="str">
        <f t="shared" si="411"/>
        <v/>
      </c>
      <c r="DD90" s="188" t="str">
        <f t="shared" si="411"/>
        <v/>
      </c>
      <c r="DE90" s="188" t="str">
        <f t="shared" si="411"/>
        <v/>
      </c>
      <c r="DF90" s="188" t="str">
        <f t="shared" si="411"/>
        <v/>
      </c>
      <c r="DG90" s="188" t="str">
        <f t="shared" si="411"/>
        <v/>
      </c>
      <c r="DH90" s="188" t="str">
        <f t="shared" si="411"/>
        <v/>
      </c>
      <c r="DI90" s="188" t="str">
        <f t="shared" si="411"/>
        <v/>
      </c>
      <c r="DJ90" s="188" t="str">
        <f t="shared" si="411"/>
        <v/>
      </c>
      <c r="DK90" s="188" t="str">
        <f t="shared" si="411"/>
        <v/>
      </c>
      <c r="DL90" s="188" t="str">
        <f t="shared" si="411"/>
        <v/>
      </c>
      <c r="DM90" s="188" t="str">
        <f t="shared" si="411"/>
        <v/>
      </c>
      <c r="DN90" s="188" t="str">
        <f t="shared" si="411"/>
        <v/>
      </c>
      <c r="DO90" s="188" t="str">
        <f t="shared" si="411"/>
        <v/>
      </c>
      <c r="DP90" s="188" t="str">
        <f t="shared" si="411"/>
        <v/>
      </c>
      <c r="DQ90" s="188" t="str">
        <f t="shared" si="411"/>
        <v/>
      </c>
      <c r="DR90" s="188" t="str">
        <f t="shared" si="411"/>
        <v/>
      </c>
      <c r="DS90" s="188" t="str">
        <f t="shared" si="411"/>
        <v/>
      </c>
      <c r="DT90" s="188" t="str">
        <f t="shared" si="411"/>
        <v/>
      </c>
      <c r="DU90" s="188" t="str">
        <f t="shared" si="411"/>
        <v/>
      </c>
      <c r="DV90" s="188" t="str">
        <f t="shared" si="411"/>
        <v/>
      </c>
      <c r="DW90" s="188" t="str">
        <f t="shared" si="411"/>
        <v/>
      </c>
      <c r="DX90" s="188" t="str">
        <f t="shared" si="411"/>
        <v/>
      </c>
      <c r="DY90" s="188" t="str">
        <f t="shared" si="411"/>
        <v/>
      </c>
      <c r="DZ90" s="188" t="str">
        <f t="shared" si="411"/>
        <v/>
      </c>
      <c r="EA90" s="188" t="str">
        <f t="shared" si="411"/>
        <v/>
      </c>
      <c r="EB90" s="188" t="str">
        <f t="shared" si="411"/>
        <v/>
      </c>
      <c r="EC90" s="188" t="str">
        <f t="shared" si="411"/>
        <v/>
      </c>
      <c r="ED90" s="188" t="str">
        <f t="shared" si="411"/>
        <v/>
      </c>
      <c r="EE90" s="204" t="str">
        <f t="shared" si="268"/>
        <v/>
      </c>
      <c r="EF90" s="205" t="e">
        <f t="shared" si="269"/>
        <v>#N/A</v>
      </c>
      <c r="EG90" s="205" t="e">
        <f t="shared" si="270"/>
        <v>#N/A</v>
      </c>
      <c r="EH90" s="205" t="e">
        <f t="shared" si="271"/>
        <v>#N/A</v>
      </c>
      <c r="EI90" s="205" t="e">
        <f t="shared" si="272"/>
        <v>#N/A</v>
      </c>
      <c r="EJ90" s="205" t="e">
        <f t="shared" si="273"/>
        <v>#N/A</v>
      </c>
      <c r="EK90" s="205" t="e">
        <f t="shared" si="274"/>
        <v>#N/A</v>
      </c>
      <c r="EL90" s="205" t="e">
        <f t="shared" si="275"/>
        <v>#N/A</v>
      </c>
      <c r="EM90" s="205" t="e">
        <f t="shared" si="276"/>
        <v>#N/A</v>
      </c>
      <c r="EN90" s="205" t="e">
        <f t="shared" si="277"/>
        <v>#N/A</v>
      </c>
      <c r="EO90" s="205" t="e">
        <f t="shared" si="278"/>
        <v>#N/A</v>
      </c>
      <c r="EP90" s="205" t="e">
        <f t="shared" si="279"/>
        <v>#N/A</v>
      </c>
      <c r="EQ90" s="205" t="e">
        <f t="shared" si="280"/>
        <v>#N/A</v>
      </c>
      <c r="ER90" s="205" t="e">
        <f t="shared" si="281"/>
        <v>#N/A</v>
      </c>
      <c r="ES90" s="205" t="e">
        <f t="shared" si="282"/>
        <v>#N/A</v>
      </c>
      <c r="ET90" s="205" t="e">
        <f t="shared" si="283"/>
        <v>#N/A</v>
      </c>
      <c r="EU90" s="205" t="e">
        <f t="shared" si="284"/>
        <v>#N/A</v>
      </c>
      <c r="EV90" s="205" t="e">
        <f t="shared" si="285"/>
        <v>#N/A</v>
      </c>
      <c r="EW90" s="205" t="e">
        <f t="shared" si="286"/>
        <v>#N/A</v>
      </c>
      <c r="EX90" s="205" t="e">
        <f t="shared" si="287"/>
        <v>#N/A</v>
      </c>
      <c r="EY90" s="205" t="e">
        <f t="shared" si="288"/>
        <v>#N/A</v>
      </c>
      <c r="EZ90" s="205" t="e">
        <f t="shared" si="289"/>
        <v>#N/A</v>
      </c>
      <c r="FA90" s="205" t="e">
        <f t="shared" si="290"/>
        <v>#N/A</v>
      </c>
      <c r="FB90" s="205" t="e">
        <f t="shared" si="291"/>
        <v>#N/A</v>
      </c>
      <c r="FC90" s="205" t="e">
        <f t="shared" si="292"/>
        <v>#N/A</v>
      </c>
      <c r="FD90" s="205" t="e">
        <f t="shared" si="293"/>
        <v>#N/A</v>
      </c>
      <c r="FE90" s="205" t="e">
        <f t="shared" si="294"/>
        <v>#N/A</v>
      </c>
      <c r="FF90" s="205" t="e">
        <f t="shared" si="295"/>
        <v>#N/A</v>
      </c>
      <c r="FG90" s="205" t="e">
        <f t="shared" si="296"/>
        <v>#N/A</v>
      </c>
      <c r="FH90" s="205" t="e">
        <f t="shared" si="297"/>
        <v>#N/A</v>
      </c>
      <c r="FI90" s="205" t="e">
        <f t="shared" si="298"/>
        <v>#N/A</v>
      </c>
      <c r="FJ90" s="205" t="e">
        <f t="shared" si="299"/>
        <v>#N/A</v>
      </c>
      <c r="FK90" s="205" t="e">
        <f t="shared" si="300"/>
        <v>#N/A</v>
      </c>
      <c r="FL90" s="205" t="e">
        <f t="shared" si="301"/>
        <v>#N/A</v>
      </c>
      <c r="FM90" s="205" t="e">
        <f t="shared" si="302"/>
        <v>#N/A</v>
      </c>
      <c r="FN90" s="205" t="e">
        <f t="shared" si="303"/>
        <v>#N/A</v>
      </c>
      <c r="FO90" s="205" t="e">
        <f t="shared" si="304"/>
        <v>#N/A</v>
      </c>
      <c r="FP90" s="205" t="e">
        <f t="shared" si="305"/>
        <v>#N/A</v>
      </c>
      <c r="FQ90" s="205" t="e">
        <f t="shared" si="306"/>
        <v>#N/A</v>
      </c>
      <c r="FR90" s="205" t="e">
        <f t="shared" si="307"/>
        <v>#N/A</v>
      </c>
      <c r="FS90" s="205" t="e">
        <f t="shared" si="308"/>
        <v>#N/A</v>
      </c>
      <c r="FT90" s="205" t="e">
        <f t="shared" si="309"/>
        <v>#N/A</v>
      </c>
      <c r="FU90" s="205" t="e">
        <f t="shared" si="310"/>
        <v>#N/A</v>
      </c>
      <c r="FV90" s="205" t="e">
        <f t="shared" si="311"/>
        <v>#N/A</v>
      </c>
      <c r="FW90" s="205" t="e">
        <f t="shared" si="312"/>
        <v>#N/A</v>
      </c>
      <c r="FX90" s="205" t="e">
        <f t="shared" si="313"/>
        <v>#N/A</v>
      </c>
      <c r="FY90" s="205" t="e">
        <f t="shared" si="314"/>
        <v>#N/A</v>
      </c>
      <c r="FZ90" s="205" t="e">
        <f t="shared" si="315"/>
        <v>#N/A</v>
      </c>
      <c r="GA90" s="205" t="e">
        <f t="shared" si="316"/>
        <v>#N/A</v>
      </c>
      <c r="GB90" s="205" t="e">
        <f t="shared" si="317"/>
        <v>#N/A</v>
      </c>
      <c r="GC90" s="205" t="e">
        <f t="shared" si="318"/>
        <v>#N/A</v>
      </c>
      <c r="GD90" s="205" t="e">
        <f t="shared" si="319"/>
        <v>#N/A</v>
      </c>
      <c r="GE90" s="205" t="e">
        <f t="shared" si="320"/>
        <v>#N/A</v>
      </c>
      <c r="GF90" s="205" t="e">
        <f t="shared" si="321"/>
        <v>#N/A</v>
      </c>
      <c r="GG90" s="205" t="e">
        <f t="shared" si="322"/>
        <v>#N/A</v>
      </c>
      <c r="GH90" s="205" t="e">
        <f t="shared" si="323"/>
        <v>#N/A</v>
      </c>
      <c r="GI90" s="205" t="e">
        <f t="shared" si="324"/>
        <v>#N/A</v>
      </c>
      <c r="GJ90" s="205" t="e">
        <f t="shared" si="325"/>
        <v>#N/A</v>
      </c>
      <c r="GK90" s="205" t="e">
        <f t="shared" si="326"/>
        <v>#N/A</v>
      </c>
      <c r="GL90" s="205" t="e">
        <f t="shared" si="327"/>
        <v>#N/A</v>
      </c>
      <c r="GM90" s="205" t="e">
        <f t="shared" si="328"/>
        <v>#N/A</v>
      </c>
      <c r="GN90" s="205" t="e">
        <f t="shared" si="329"/>
        <v>#N/A</v>
      </c>
      <c r="GO90" s="205" t="e">
        <f t="shared" si="330"/>
        <v>#N/A</v>
      </c>
      <c r="GP90" s="205" t="e">
        <f t="shared" si="331"/>
        <v>#N/A</v>
      </c>
      <c r="GQ90" s="205" t="e">
        <f t="shared" si="332"/>
        <v>#N/A</v>
      </c>
      <c r="GR90" s="205" t="e">
        <f t="shared" si="333"/>
        <v>#N/A</v>
      </c>
      <c r="GS90" s="205" t="e">
        <f t="shared" si="334"/>
        <v>#N/A</v>
      </c>
      <c r="GT90" s="205" t="e">
        <f t="shared" si="335"/>
        <v>#N/A</v>
      </c>
      <c r="GU90" s="205" t="e">
        <f t="shared" si="336"/>
        <v>#N/A</v>
      </c>
      <c r="GV90" s="205" t="e">
        <f t="shared" si="337"/>
        <v>#N/A</v>
      </c>
      <c r="GW90" s="205" t="e">
        <f t="shared" si="338"/>
        <v>#N/A</v>
      </c>
      <c r="GX90" s="205" t="e">
        <f t="shared" si="339"/>
        <v>#N/A</v>
      </c>
      <c r="GY90" s="205" t="e">
        <f t="shared" si="340"/>
        <v>#N/A</v>
      </c>
      <c r="GZ90" s="205" t="e">
        <f t="shared" si="341"/>
        <v>#N/A</v>
      </c>
      <c r="HA90" s="205" t="e">
        <f t="shared" si="342"/>
        <v>#N/A</v>
      </c>
      <c r="HB90" s="205" t="e">
        <f t="shared" si="343"/>
        <v>#N/A</v>
      </c>
      <c r="HC90" s="205" t="e">
        <f t="shared" si="344"/>
        <v>#N/A</v>
      </c>
      <c r="HD90" s="205" t="e">
        <f t="shared" si="345"/>
        <v>#N/A</v>
      </c>
      <c r="HE90" s="205" t="e">
        <f t="shared" si="346"/>
        <v>#N/A</v>
      </c>
      <c r="HF90" s="205" t="e">
        <f t="shared" si="347"/>
        <v>#N/A</v>
      </c>
      <c r="HG90" s="205" t="e">
        <f t="shared" si="348"/>
        <v>#N/A</v>
      </c>
      <c r="HH90" s="205" t="e">
        <f t="shared" si="349"/>
        <v>#N/A</v>
      </c>
      <c r="HI90" s="205" t="e">
        <f t="shared" si="350"/>
        <v>#N/A</v>
      </c>
      <c r="HJ90" s="205" t="e">
        <f t="shared" si="351"/>
        <v>#N/A</v>
      </c>
      <c r="HK90" s="205" t="e">
        <f t="shared" si="352"/>
        <v>#N/A</v>
      </c>
      <c r="HL90" s="205" t="e">
        <f t="shared" si="353"/>
        <v>#N/A</v>
      </c>
      <c r="HM90" s="205" t="e">
        <f t="shared" si="354"/>
        <v>#N/A</v>
      </c>
      <c r="HN90" s="205" t="e">
        <f t="shared" si="355"/>
        <v>#N/A</v>
      </c>
      <c r="HO90" s="205" t="e">
        <f t="shared" si="356"/>
        <v>#N/A</v>
      </c>
      <c r="HP90" s="205" t="e">
        <f t="shared" si="357"/>
        <v>#N/A</v>
      </c>
      <c r="HQ90" s="205" t="e">
        <f t="shared" si="358"/>
        <v>#N/A</v>
      </c>
      <c r="HR90" s="205" t="e">
        <f t="shared" si="359"/>
        <v>#N/A</v>
      </c>
      <c r="HS90" s="205" t="e">
        <f t="shared" si="360"/>
        <v>#N/A</v>
      </c>
      <c r="HT90" s="205" t="e">
        <f t="shared" si="361"/>
        <v>#N/A</v>
      </c>
      <c r="HU90" s="205" t="e">
        <f t="shared" si="362"/>
        <v>#N/A</v>
      </c>
      <c r="HV90" s="205" t="e">
        <f t="shared" si="363"/>
        <v>#N/A</v>
      </c>
      <c r="HW90" s="205" t="e">
        <f t="shared" si="364"/>
        <v>#N/A</v>
      </c>
      <c r="HX90" s="205" t="e">
        <f t="shared" si="365"/>
        <v>#N/A</v>
      </c>
      <c r="HY90" s="205" t="e">
        <f t="shared" si="366"/>
        <v>#N/A</v>
      </c>
      <c r="HZ90" s="205" t="e">
        <f t="shared" si="367"/>
        <v>#N/A</v>
      </c>
      <c r="IA90" s="205" t="e">
        <f t="shared" si="368"/>
        <v>#N/A</v>
      </c>
      <c r="IB90" s="205" t="e">
        <f t="shared" si="369"/>
        <v>#N/A</v>
      </c>
    </row>
    <row r="91" spans="1:236" hidden="1" x14ac:dyDescent="0.25">
      <c r="A91" s="22">
        <v>88</v>
      </c>
      <c r="B91" s="109" t="str">
        <f t="shared" si="253"/>
        <v/>
      </c>
      <c r="C91" s="123"/>
      <c r="D91" s="109" t="str">
        <f t="shared" si="254"/>
        <v/>
      </c>
      <c r="E91" s="118" t="str">
        <f t="shared" si="255"/>
        <v/>
      </c>
      <c r="F91" s="23" t="str">
        <f t="shared" si="256"/>
        <v/>
      </c>
      <c r="G91" s="24" t="str">
        <f t="shared" si="25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258"/>
        <v/>
      </c>
      <c r="K91" s="26"/>
      <c r="L91" s="24" t="str">
        <f>IF(OR(F91="",K91=""),"",MATCH(K91,Confidence!$A$3:$A$12,0))</f>
        <v/>
      </c>
      <c r="M91" s="27" t="str">
        <f t="shared" si="259"/>
        <v/>
      </c>
      <c r="N91" s="27" t="str">
        <f t="shared" si="260"/>
        <v/>
      </c>
      <c r="O91" s="24"/>
      <c r="P91" s="110" t="str">
        <f t="shared" si="261"/>
        <v/>
      </c>
      <c r="Q91" s="110" t="str">
        <f t="shared" si="262"/>
        <v/>
      </c>
      <c r="R91" s="39" t="str">
        <f t="shared" si="263"/>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264"/>
        <v/>
      </c>
      <c r="AI91" s="204" t="str">
        <f t="shared" si="265"/>
        <v/>
      </c>
      <c r="AJ91" s="188" t="str">
        <f t="shared" ref="AJ91:CU91" si="412">IF(ISNONTEXT($AH91),AI91+$AH91,"")</f>
        <v/>
      </c>
      <c r="AK91" s="188" t="str">
        <f t="shared" si="412"/>
        <v/>
      </c>
      <c r="AL91" s="188" t="str">
        <f t="shared" si="412"/>
        <v/>
      </c>
      <c r="AM91" s="188" t="str">
        <f t="shared" si="412"/>
        <v/>
      </c>
      <c r="AN91" s="188" t="str">
        <f t="shared" si="412"/>
        <v/>
      </c>
      <c r="AO91" s="188" t="str">
        <f t="shared" si="412"/>
        <v/>
      </c>
      <c r="AP91" s="188" t="str">
        <f t="shared" si="412"/>
        <v/>
      </c>
      <c r="AQ91" s="188" t="str">
        <f t="shared" si="412"/>
        <v/>
      </c>
      <c r="AR91" s="188" t="str">
        <f t="shared" si="412"/>
        <v/>
      </c>
      <c r="AS91" s="188" t="str">
        <f t="shared" si="412"/>
        <v/>
      </c>
      <c r="AT91" s="188" t="str">
        <f t="shared" si="412"/>
        <v/>
      </c>
      <c r="AU91" s="188" t="str">
        <f t="shared" si="412"/>
        <v/>
      </c>
      <c r="AV91" s="188" t="str">
        <f t="shared" si="412"/>
        <v/>
      </c>
      <c r="AW91" s="188" t="str">
        <f t="shared" si="412"/>
        <v/>
      </c>
      <c r="AX91" s="188" t="str">
        <f t="shared" si="412"/>
        <v/>
      </c>
      <c r="AY91" s="188" t="str">
        <f t="shared" si="412"/>
        <v/>
      </c>
      <c r="AZ91" s="188" t="str">
        <f t="shared" si="412"/>
        <v/>
      </c>
      <c r="BA91" s="188" t="str">
        <f t="shared" si="412"/>
        <v/>
      </c>
      <c r="BB91" s="188" t="str">
        <f t="shared" si="412"/>
        <v/>
      </c>
      <c r="BC91" s="188" t="str">
        <f t="shared" si="412"/>
        <v/>
      </c>
      <c r="BD91" s="188" t="str">
        <f t="shared" si="412"/>
        <v/>
      </c>
      <c r="BE91" s="188" t="str">
        <f t="shared" si="412"/>
        <v/>
      </c>
      <c r="BF91" s="188" t="str">
        <f t="shared" si="412"/>
        <v/>
      </c>
      <c r="BG91" s="188" t="str">
        <f t="shared" si="412"/>
        <v/>
      </c>
      <c r="BH91" s="188" t="str">
        <f t="shared" si="412"/>
        <v/>
      </c>
      <c r="BI91" s="188" t="str">
        <f t="shared" si="412"/>
        <v/>
      </c>
      <c r="BJ91" s="188" t="str">
        <f t="shared" si="412"/>
        <v/>
      </c>
      <c r="BK91" s="188" t="str">
        <f t="shared" si="412"/>
        <v/>
      </c>
      <c r="BL91" s="188" t="str">
        <f t="shared" si="412"/>
        <v/>
      </c>
      <c r="BM91" s="188" t="str">
        <f t="shared" si="412"/>
        <v/>
      </c>
      <c r="BN91" s="188" t="str">
        <f t="shared" si="412"/>
        <v/>
      </c>
      <c r="BO91" s="188" t="str">
        <f t="shared" si="412"/>
        <v/>
      </c>
      <c r="BP91" s="188" t="str">
        <f t="shared" si="412"/>
        <v/>
      </c>
      <c r="BQ91" s="188" t="str">
        <f t="shared" si="412"/>
        <v/>
      </c>
      <c r="BR91" s="188" t="str">
        <f t="shared" si="412"/>
        <v/>
      </c>
      <c r="BS91" s="188" t="str">
        <f t="shared" si="412"/>
        <v/>
      </c>
      <c r="BT91" s="188" t="str">
        <f t="shared" si="412"/>
        <v/>
      </c>
      <c r="BU91" s="188" t="str">
        <f t="shared" si="412"/>
        <v/>
      </c>
      <c r="BV91" s="188" t="str">
        <f t="shared" si="412"/>
        <v/>
      </c>
      <c r="BW91" s="188" t="str">
        <f t="shared" si="412"/>
        <v/>
      </c>
      <c r="BX91" s="188" t="str">
        <f t="shared" si="412"/>
        <v/>
      </c>
      <c r="BY91" s="188" t="str">
        <f t="shared" si="412"/>
        <v/>
      </c>
      <c r="BZ91" s="188" t="str">
        <f t="shared" si="412"/>
        <v/>
      </c>
      <c r="CA91" s="188" t="str">
        <f t="shared" si="412"/>
        <v/>
      </c>
      <c r="CB91" s="188" t="str">
        <f t="shared" si="412"/>
        <v/>
      </c>
      <c r="CC91" s="188" t="str">
        <f t="shared" si="412"/>
        <v/>
      </c>
      <c r="CD91" s="188" t="str">
        <f t="shared" si="412"/>
        <v/>
      </c>
      <c r="CE91" s="188" t="str">
        <f t="shared" si="412"/>
        <v/>
      </c>
      <c r="CF91" s="188" t="str">
        <f t="shared" si="412"/>
        <v/>
      </c>
      <c r="CG91" s="188" t="str">
        <f t="shared" si="412"/>
        <v/>
      </c>
      <c r="CH91" s="188" t="str">
        <f t="shared" si="412"/>
        <v/>
      </c>
      <c r="CI91" s="188" t="str">
        <f t="shared" si="412"/>
        <v/>
      </c>
      <c r="CJ91" s="188" t="str">
        <f t="shared" si="412"/>
        <v/>
      </c>
      <c r="CK91" s="188" t="str">
        <f t="shared" si="412"/>
        <v/>
      </c>
      <c r="CL91" s="188" t="str">
        <f t="shared" si="412"/>
        <v/>
      </c>
      <c r="CM91" s="188" t="str">
        <f t="shared" si="412"/>
        <v/>
      </c>
      <c r="CN91" s="188" t="str">
        <f t="shared" si="412"/>
        <v/>
      </c>
      <c r="CO91" s="188" t="str">
        <f t="shared" si="412"/>
        <v/>
      </c>
      <c r="CP91" s="188" t="str">
        <f t="shared" si="412"/>
        <v/>
      </c>
      <c r="CQ91" s="188" t="str">
        <f t="shared" si="412"/>
        <v/>
      </c>
      <c r="CR91" s="188" t="str">
        <f t="shared" si="412"/>
        <v/>
      </c>
      <c r="CS91" s="188" t="str">
        <f t="shared" si="412"/>
        <v/>
      </c>
      <c r="CT91" s="188" t="str">
        <f t="shared" si="412"/>
        <v/>
      </c>
      <c r="CU91" s="188" t="str">
        <f t="shared" si="412"/>
        <v/>
      </c>
      <c r="CV91" s="188" t="str">
        <f t="shared" ref="CV91:ED91" si="413">IF(ISNONTEXT($AH91),CU91+$AH91,"")</f>
        <v/>
      </c>
      <c r="CW91" s="188" t="str">
        <f t="shared" si="413"/>
        <v/>
      </c>
      <c r="CX91" s="188" t="str">
        <f t="shared" si="413"/>
        <v/>
      </c>
      <c r="CY91" s="188" t="str">
        <f t="shared" si="413"/>
        <v/>
      </c>
      <c r="CZ91" s="188" t="str">
        <f t="shared" si="413"/>
        <v/>
      </c>
      <c r="DA91" s="188" t="str">
        <f t="shared" si="413"/>
        <v/>
      </c>
      <c r="DB91" s="188" t="str">
        <f t="shared" si="413"/>
        <v/>
      </c>
      <c r="DC91" s="188" t="str">
        <f t="shared" si="413"/>
        <v/>
      </c>
      <c r="DD91" s="188" t="str">
        <f t="shared" si="413"/>
        <v/>
      </c>
      <c r="DE91" s="188" t="str">
        <f t="shared" si="413"/>
        <v/>
      </c>
      <c r="DF91" s="188" t="str">
        <f t="shared" si="413"/>
        <v/>
      </c>
      <c r="DG91" s="188" t="str">
        <f t="shared" si="413"/>
        <v/>
      </c>
      <c r="DH91" s="188" t="str">
        <f t="shared" si="413"/>
        <v/>
      </c>
      <c r="DI91" s="188" t="str">
        <f t="shared" si="413"/>
        <v/>
      </c>
      <c r="DJ91" s="188" t="str">
        <f t="shared" si="413"/>
        <v/>
      </c>
      <c r="DK91" s="188" t="str">
        <f t="shared" si="413"/>
        <v/>
      </c>
      <c r="DL91" s="188" t="str">
        <f t="shared" si="413"/>
        <v/>
      </c>
      <c r="DM91" s="188" t="str">
        <f t="shared" si="413"/>
        <v/>
      </c>
      <c r="DN91" s="188" t="str">
        <f t="shared" si="413"/>
        <v/>
      </c>
      <c r="DO91" s="188" t="str">
        <f t="shared" si="413"/>
        <v/>
      </c>
      <c r="DP91" s="188" t="str">
        <f t="shared" si="413"/>
        <v/>
      </c>
      <c r="DQ91" s="188" t="str">
        <f t="shared" si="413"/>
        <v/>
      </c>
      <c r="DR91" s="188" t="str">
        <f t="shared" si="413"/>
        <v/>
      </c>
      <c r="DS91" s="188" t="str">
        <f t="shared" si="413"/>
        <v/>
      </c>
      <c r="DT91" s="188" t="str">
        <f t="shared" si="413"/>
        <v/>
      </c>
      <c r="DU91" s="188" t="str">
        <f t="shared" si="413"/>
        <v/>
      </c>
      <c r="DV91" s="188" t="str">
        <f t="shared" si="413"/>
        <v/>
      </c>
      <c r="DW91" s="188" t="str">
        <f t="shared" si="413"/>
        <v/>
      </c>
      <c r="DX91" s="188" t="str">
        <f t="shared" si="413"/>
        <v/>
      </c>
      <c r="DY91" s="188" t="str">
        <f t="shared" si="413"/>
        <v/>
      </c>
      <c r="DZ91" s="188" t="str">
        <f t="shared" si="413"/>
        <v/>
      </c>
      <c r="EA91" s="188" t="str">
        <f t="shared" si="413"/>
        <v/>
      </c>
      <c r="EB91" s="188" t="str">
        <f t="shared" si="413"/>
        <v/>
      </c>
      <c r="EC91" s="188" t="str">
        <f t="shared" si="413"/>
        <v/>
      </c>
      <c r="ED91" s="188" t="str">
        <f t="shared" si="413"/>
        <v/>
      </c>
      <c r="EE91" s="204" t="str">
        <f t="shared" si="268"/>
        <v/>
      </c>
      <c r="EF91" s="205" t="e">
        <f t="shared" si="269"/>
        <v>#N/A</v>
      </c>
      <c r="EG91" s="205" t="e">
        <f t="shared" si="270"/>
        <v>#N/A</v>
      </c>
      <c r="EH91" s="205" t="e">
        <f t="shared" si="271"/>
        <v>#N/A</v>
      </c>
      <c r="EI91" s="205" t="e">
        <f t="shared" si="272"/>
        <v>#N/A</v>
      </c>
      <c r="EJ91" s="205" t="e">
        <f t="shared" si="273"/>
        <v>#N/A</v>
      </c>
      <c r="EK91" s="205" t="e">
        <f t="shared" si="274"/>
        <v>#N/A</v>
      </c>
      <c r="EL91" s="205" t="e">
        <f t="shared" si="275"/>
        <v>#N/A</v>
      </c>
      <c r="EM91" s="205" t="e">
        <f t="shared" si="276"/>
        <v>#N/A</v>
      </c>
      <c r="EN91" s="205" t="e">
        <f t="shared" si="277"/>
        <v>#N/A</v>
      </c>
      <c r="EO91" s="205" t="e">
        <f t="shared" si="278"/>
        <v>#N/A</v>
      </c>
      <c r="EP91" s="205" t="e">
        <f t="shared" si="279"/>
        <v>#N/A</v>
      </c>
      <c r="EQ91" s="205" t="e">
        <f t="shared" si="280"/>
        <v>#N/A</v>
      </c>
      <c r="ER91" s="205" t="e">
        <f t="shared" si="281"/>
        <v>#N/A</v>
      </c>
      <c r="ES91" s="205" t="e">
        <f t="shared" si="282"/>
        <v>#N/A</v>
      </c>
      <c r="ET91" s="205" t="e">
        <f t="shared" si="283"/>
        <v>#N/A</v>
      </c>
      <c r="EU91" s="205" t="e">
        <f t="shared" si="284"/>
        <v>#N/A</v>
      </c>
      <c r="EV91" s="205" t="e">
        <f t="shared" si="285"/>
        <v>#N/A</v>
      </c>
      <c r="EW91" s="205" t="e">
        <f t="shared" si="286"/>
        <v>#N/A</v>
      </c>
      <c r="EX91" s="205" t="e">
        <f t="shared" si="287"/>
        <v>#N/A</v>
      </c>
      <c r="EY91" s="205" t="e">
        <f t="shared" si="288"/>
        <v>#N/A</v>
      </c>
      <c r="EZ91" s="205" t="e">
        <f t="shared" si="289"/>
        <v>#N/A</v>
      </c>
      <c r="FA91" s="205" t="e">
        <f t="shared" si="290"/>
        <v>#N/A</v>
      </c>
      <c r="FB91" s="205" t="e">
        <f t="shared" si="291"/>
        <v>#N/A</v>
      </c>
      <c r="FC91" s="205" t="e">
        <f t="shared" si="292"/>
        <v>#N/A</v>
      </c>
      <c r="FD91" s="205" t="e">
        <f t="shared" si="293"/>
        <v>#N/A</v>
      </c>
      <c r="FE91" s="205" t="e">
        <f t="shared" si="294"/>
        <v>#N/A</v>
      </c>
      <c r="FF91" s="205" t="e">
        <f t="shared" si="295"/>
        <v>#N/A</v>
      </c>
      <c r="FG91" s="205" t="e">
        <f t="shared" si="296"/>
        <v>#N/A</v>
      </c>
      <c r="FH91" s="205" t="e">
        <f t="shared" si="297"/>
        <v>#N/A</v>
      </c>
      <c r="FI91" s="205" t="e">
        <f t="shared" si="298"/>
        <v>#N/A</v>
      </c>
      <c r="FJ91" s="205" t="e">
        <f t="shared" si="299"/>
        <v>#N/A</v>
      </c>
      <c r="FK91" s="205" t="e">
        <f t="shared" si="300"/>
        <v>#N/A</v>
      </c>
      <c r="FL91" s="205" t="e">
        <f t="shared" si="301"/>
        <v>#N/A</v>
      </c>
      <c r="FM91" s="205" t="e">
        <f t="shared" si="302"/>
        <v>#N/A</v>
      </c>
      <c r="FN91" s="205" t="e">
        <f t="shared" si="303"/>
        <v>#N/A</v>
      </c>
      <c r="FO91" s="205" t="e">
        <f t="shared" si="304"/>
        <v>#N/A</v>
      </c>
      <c r="FP91" s="205" t="e">
        <f t="shared" si="305"/>
        <v>#N/A</v>
      </c>
      <c r="FQ91" s="205" t="e">
        <f t="shared" si="306"/>
        <v>#N/A</v>
      </c>
      <c r="FR91" s="205" t="e">
        <f t="shared" si="307"/>
        <v>#N/A</v>
      </c>
      <c r="FS91" s="205" t="e">
        <f t="shared" si="308"/>
        <v>#N/A</v>
      </c>
      <c r="FT91" s="205" t="e">
        <f t="shared" si="309"/>
        <v>#N/A</v>
      </c>
      <c r="FU91" s="205" t="e">
        <f t="shared" si="310"/>
        <v>#N/A</v>
      </c>
      <c r="FV91" s="205" t="e">
        <f t="shared" si="311"/>
        <v>#N/A</v>
      </c>
      <c r="FW91" s="205" t="e">
        <f t="shared" si="312"/>
        <v>#N/A</v>
      </c>
      <c r="FX91" s="205" t="e">
        <f t="shared" si="313"/>
        <v>#N/A</v>
      </c>
      <c r="FY91" s="205" t="e">
        <f t="shared" si="314"/>
        <v>#N/A</v>
      </c>
      <c r="FZ91" s="205" t="e">
        <f t="shared" si="315"/>
        <v>#N/A</v>
      </c>
      <c r="GA91" s="205" t="e">
        <f t="shared" si="316"/>
        <v>#N/A</v>
      </c>
      <c r="GB91" s="205" t="e">
        <f t="shared" si="317"/>
        <v>#N/A</v>
      </c>
      <c r="GC91" s="205" t="e">
        <f t="shared" si="318"/>
        <v>#N/A</v>
      </c>
      <c r="GD91" s="205" t="e">
        <f t="shared" si="319"/>
        <v>#N/A</v>
      </c>
      <c r="GE91" s="205" t="e">
        <f t="shared" si="320"/>
        <v>#N/A</v>
      </c>
      <c r="GF91" s="205" t="e">
        <f t="shared" si="321"/>
        <v>#N/A</v>
      </c>
      <c r="GG91" s="205" t="e">
        <f t="shared" si="322"/>
        <v>#N/A</v>
      </c>
      <c r="GH91" s="205" t="e">
        <f t="shared" si="323"/>
        <v>#N/A</v>
      </c>
      <c r="GI91" s="205" t="e">
        <f t="shared" si="324"/>
        <v>#N/A</v>
      </c>
      <c r="GJ91" s="205" t="e">
        <f t="shared" si="325"/>
        <v>#N/A</v>
      </c>
      <c r="GK91" s="205" t="e">
        <f t="shared" si="326"/>
        <v>#N/A</v>
      </c>
      <c r="GL91" s="205" t="e">
        <f t="shared" si="327"/>
        <v>#N/A</v>
      </c>
      <c r="GM91" s="205" t="e">
        <f t="shared" si="328"/>
        <v>#N/A</v>
      </c>
      <c r="GN91" s="205" t="e">
        <f t="shared" si="329"/>
        <v>#N/A</v>
      </c>
      <c r="GO91" s="205" t="e">
        <f t="shared" si="330"/>
        <v>#N/A</v>
      </c>
      <c r="GP91" s="205" t="e">
        <f t="shared" si="331"/>
        <v>#N/A</v>
      </c>
      <c r="GQ91" s="205" t="e">
        <f t="shared" si="332"/>
        <v>#N/A</v>
      </c>
      <c r="GR91" s="205" t="e">
        <f t="shared" si="333"/>
        <v>#N/A</v>
      </c>
      <c r="GS91" s="205" t="e">
        <f t="shared" si="334"/>
        <v>#N/A</v>
      </c>
      <c r="GT91" s="205" t="e">
        <f t="shared" si="335"/>
        <v>#N/A</v>
      </c>
      <c r="GU91" s="205" t="e">
        <f t="shared" si="336"/>
        <v>#N/A</v>
      </c>
      <c r="GV91" s="205" t="e">
        <f t="shared" si="337"/>
        <v>#N/A</v>
      </c>
      <c r="GW91" s="205" t="e">
        <f t="shared" si="338"/>
        <v>#N/A</v>
      </c>
      <c r="GX91" s="205" t="e">
        <f t="shared" si="339"/>
        <v>#N/A</v>
      </c>
      <c r="GY91" s="205" t="e">
        <f t="shared" si="340"/>
        <v>#N/A</v>
      </c>
      <c r="GZ91" s="205" t="e">
        <f t="shared" si="341"/>
        <v>#N/A</v>
      </c>
      <c r="HA91" s="205" t="e">
        <f t="shared" si="342"/>
        <v>#N/A</v>
      </c>
      <c r="HB91" s="205" t="e">
        <f t="shared" si="343"/>
        <v>#N/A</v>
      </c>
      <c r="HC91" s="205" t="e">
        <f t="shared" si="344"/>
        <v>#N/A</v>
      </c>
      <c r="HD91" s="205" t="e">
        <f t="shared" si="345"/>
        <v>#N/A</v>
      </c>
      <c r="HE91" s="205" t="e">
        <f t="shared" si="346"/>
        <v>#N/A</v>
      </c>
      <c r="HF91" s="205" t="e">
        <f t="shared" si="347"/>
        <v>#N/A</v>
      </c>
      <c r="HG91" s="205" t="e">
        <f t="shared" si="348"/>
        <v>#N/A</v>
      </c>
      <c r="HH91" s="205" t="e">
        <f t="shared" si="349"/>
        <v>#N/A</v>
      </c>
      <c r="HI91" s="205" t="e">
        <f t="shared" si="350"/>
        <v>#N/A</v>
      </c>
      <c r="HJ91" s="205" t="e">
        <f t="shared" si="351"/>
        <v>#N/A</v>
      </c>
      <c r="HK91" s="205" t="e">
        <f t="shared" si="352"/>
        <v>#N/A</v>
      </c>
      <c r="HL91" s="205" t="e">
        <f t="shared" si="353"/>
        <v>#N/A</v>
      </c>
      <c r="HM91" s="205" t="e">
        <f t="shared" si="354"/>
        <v>#N/A</v>
      </c>
      <c r="HN91" s="205" t="e">
        <f t="shared" si="355"/>
        <v>#N/A</v>
      </c>
      <c r="HO91" s="205" t="e">
        <f t="shared" si="356"/>
        <v>#N/A</v>
      </c>
      <c r="HP91" s="205" t="e">
        <f t="shared" si="357"/>
        <v>#N/A</v>
      </c>
      <c r="HQ91" s="205" t="e">
        <f t="shared" si="358"/>
        <v>#N/A</v>
      </c>
      <c r="HR91" s="205" t="e">
        <f t="shared" si="359"/>
        <v>#N/A</v>
      </c>
      <c r="HS91" s="205" t="e">
        <f t="shared" si="360"/>
        <v>#N/A</v>
      </c>
      <c r="HT91" s="205" t="e">
        <f t="shared" si="361"/>
        <v>#N/A</v>
      </c>
      <c r="HU91" s="205" t="e">
        <f t="shared" si="362"/>
        <v>#N/A</v>
      </c>
      <c r="HV91" s="205" t="e">
        <f t="shared" si="363"/>
        <v>#N/A</v>
      </c>
      <c r="HW91" s="205" t="e">
        <f t="shared" si="364"/>
        <v>#N/A</v>
      </c>
      <c r="HX91" s="205" t="e">
        <f t="shared" si="365"/>
        <v>#N/A</v>
      </c>
      <c r="HY91" s="205" t="e">
        <f t="shared" si="366"/>
        <v>#N/A</v>
      </c>
      <c r="HZ91" s="205" t="e">
        <f t="shared" si="367"/>
        <v>#N/A</v>
      </c>
      <c r="IA91" s="205" t="e">
        <f t="shared" si="368"/>
        <v>#N/A</v>
      </c>
      <c r="IB91" s="205" t="e">
        <f t="shared" si="369"/>
        <v>#N/A</v>
      </c>
    </row>
    <row r="92" spans="1:236" hidden="1" x14ac:dyDescent="0.25">
      <c r="A92" s="22">
        <v>89</v>
      </c>
      <c r="B92" s="109" t="str">
        <f t="shared" si="253"/>
        <v/>
      </c>
      <c r="C92" s="123"/>
      <c r="D92" s="109" t="str">
        <f t="shared" si="254"/>
        <v/>
      </c>
      <c r="E92" s="118" t="str">
        <f t="shared" si="255"/>
        <v/>
      </c>
      <c r="F92" s="23" t="str">
        <f t="shared" si="256"/>
        <v/>
      </c>
      <c r="G92" s="24" t="str">
        <f t="shared" si="25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258"/>
        <v/>
      </c>
      <c r="K92" s="26"/>
      <c r="L92" s="24" t="str">
        <f>IF(OR(F92="",K92=""),"",MATCH(K92,Confidence!$A$3:$A$12,0))</f>
        <v/>
      </c>
      <c r="M92" s="27" t="str">
        <f t="shared" si="259"/>
        <v/>
      </c>
      <c r="N92" s="27" t="str">
        <f t="shared" si="260"/>
        <v/>
      </c>
      <c r="O92" s="24"/>
      <c r="P92" s="110" t="str">
        <f t="shared" si="261"/>
        <v/>
      </c>
      <c r="Q92" s="110" t="str">
        <f t="shared" si="262"/>
        <v/>
      </c>
      <c r="R92" s="39" t="str">
        <f t="shared" si="263"/>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264"/>
        <v/>
      </c>
      <c r="AI92" s="204" t="str">
        <f t="shared" si="265"/>
        <v/>
      </c>
      <c r="AJ92" s="188" t="str">
        <f t="shared" ref="AJ92:CU92" si="414">IF(ISNONTEXT($AH92),AI92+$AH92,"")</f>
        <v/>
      </c>
      <c r="AK92" s="188" t="str">
        <f t="shared" si="414"/>
        <v/>
      </c>
      <c r="AL92" s="188" t="str">
        <f t="shared" si="414"/>
        <v/>
      </c>
      <c r="AM92" s="188" t="str">
        <f t="shared" si="414"/>
        <v/>
      </c>
      <c r="AN92" s="188" t="str">
        <f t="shared" si="414"/>
        <v/>
      </c>
      <c r="AO92" s="188" t="str">
        <f t="shared" si="414"/>
        <v/>
      </c>
      <c r="AP92" s="188" t="str">
        <f t="shared" si="414"/>
        <v/>
      </c>
      <c r="AQ92" s="188" t="str">
        <f t="shared" si="414"/>
        <v/>
      </c>
      <c r="AR92" s="188" t="str">
        <f t="shared" si="414"/>
        <v/>
      </c>
      <c r="AS92" s="188" t="str">
        <f t="shared" si="414"/>
        <v/>
      </c>
      <c r="AT92" s="188" t="str">
        <f t="shared" si="414"/>
        <v/>
      </c>
      <c r="AU92" s="188" t="str">
        <f t="shared" si="414"/>
        <v/>
      </c>
      <c r="AV92" s="188" t="str">
        <f t="shared" si="414"/>
        <v/>
      </c>
      <c r="AW92" s="188" t="str">
        <f t="shared" si="414"/>
        <v/>
      </c>
      <c r="AX92" s="188" t="str">
        <f t="shared" si="414"/>
        <v/>
      </c>
      <c r="AY92" s="188" t="str">
        <f t="shared" si="414"/>
        <v/>
      </c>
      <c r="AZ92" s="188" t="str">
        <f t="shared" si="414"/>
        <v/>
      </c>
      <c r="BA92" s="188" t="str">
        <f t="shared" si="414"/>
        <v/>
      </c>
      <c r="BB92" s="188" t="str">
        <f t="shared" si="414"/>
        <v/>
      </c>
      <c r="BC92" s="188" t="str">
        <f t="shared" si="414"/>
        <v/>
      </c>
      <c r="BD92" s="188" t="str">
        <f t="shared" si="414"/>
        <v/>
      </c>
      <c r="BE92" s="188" t="str">
        <f t="shared" si="414"/>
        <v/>
      </c>
      <c r="BF92" s="188" t="str">
        <f t="shared" si="414"/>
        <v/>
      </c>
      <c r="BG92" s="188" t="str">
        <f t="shared" si="414"/>
        <v/>
      </c>
      <c r="BH92" s="188" t="str">
        <f t="shared" si="414"/>
        <v/>
      </c>
      <c r="BI92" s="188" t="str">
        <f t="shared" si="414"/>
        <v/>
      </c>
      <c r="BJ92" s="188" t="str">
        <f t="shared" si="414"/>
        <v/>
      </c>
      <c r="BK92" s="188" t="str">
        <f t="shared" si="414"/>
        <v/>
      </c>
      <c r="BL92" s="188" t="str">
        <f t="shared" si="414"/>
        <v/>
      </c>
      <c r="BM92" s="188" t="str">
        <f t="shared" si="414"/>
        <v/>
      </c>
      <c r="BN92" s="188" t="str">
        <f t="shared" si="414"/>
        <v/>
      </c>
      <c r="BO92" s="188" t="str">
        <f t="shared" si="414"/>
        <v/>
      </c>
      <c r="BP92" s="188" t="str">
        <f t="shared" si="414"/>
        <v/>
      </c>
      <c r="BQ92" s="188" t="str">
        <f t="shared" si="414"/>
        <v/>
      </c>
      <c r="BR92" s="188" t="str">
        <f t="shared" si="414"/>
        <v/>
      </c>
      <c r="BS92" s="188" t="str">
        <f t="shared" si="414"/>
        <v/>
      </c>
      <c r="BT92" s="188" t="str">
        <f t="shared" si="414"/>
        <v/>
      </c>
      <c r="BU92" s="188" t="str">
        <f t="shared" si="414"/>
        <v/>
      </c>
      <c r="BV92" s="188" t="str">
        <f t="shared" si="414"/>
        <v/>
      </c>
      <c r="BW92" s="188" t="str">
        <f t="shared" si="414"/>
        <v/>
      </c>
      <c r="BX92" s="188" t="str">
        <f t="shared" si="414"/>
        <v/>
      </c>
      <c r="BY92" s="188" t="str">
        <f t="shared" si="414"/>
        <v/>
      </c>
      <c r="BZ92" s="188" t="str">
        <f t="shared" si="414"/>
        <v/>
      </c>
      <c r="CA92" s="188" t="str">
        <f t="shared" si="414"/>
        <v/>
      </c>
      <c r="CB92" s="188" t="str">
        <f t="shared" si="414"/>
        <v/>
      </c>
      <c r="CC92" s="188" t="str">
        <f t="shared" si="414"/>
        <v/>
      </c>
      <c r="CD92" s="188" t="str">
        <f t="shared" si="414"/>
        <v/>
      </c>
      <c r="CE92" s="188" t="str">
        <f t="shared" si="414"/>
        <v/>
      </c>
      <c r="CF92" s="188" t="str">
        <f t="shared" si="414"/>
        <v/>
      </c>
      <c r="CG92" s="188" t="str">
        <f t="shared" si="414"/>
        <v/>
      </c>
      <c r="CH92" s="188" t="str">
        <f t="shared" si="414"/>
        <v/>
      </c>
      <c r="CI92" s="188" t="str">
        <f t="shared" si="414"/>
        <v/>
      </c>
      <c r="CJ92" s="188" t="str">
        <f t="shared" si="414"/>
        <v/>
      </c>
      <c r="CK92" s="188" t="str">
        <f t="shared" si="414"/>
        <v/>
      </c>
      <c r="CL92" s="188" t="str">
        <f t="shared" si="414"/>
        <v/>
      </c>
      <c r="CM92" s="188" t="str">
        <f t="shared" si="414"/>
        <v/>
      </c>
      <c r="CN92" s="188" t="str">
        <f t="shared" si="414"/>
        <v/>
      </c>
      <c r="CO92" s="188" t="str">
        <f t="shared" si="414"/>
        <v/>
      </c>
      <c r="CP92" s="188" t="str">
        <f t="shared" si="414"/>
        <v/>
      </c>
      <c r="CQ92" s="188" t="str">
        <f t="shared" si="414"/>
        <v/>
      </c>
      <c r="CR92" s="188" t="str">
        <f t="shared" si="414"/>
        <v/>
      </c>
      <c r="CS92" s="188" t="str">
        <f t="shared" si="414"/>
        <v/>
      </c>
      <c r="CT92" s="188" t="str">
        <f t="shared" si="414"/>
        <v/>
      </c>
      <c r="CU92" s="188" t="str">
        <f t="shared" si="414"/>
        <v/>
      </c>
      <c r="CV92" s="188" t="str">
        <f t="shared" ref="CV92:ED92" si="415">IF(ISNONTEXT($AH92),CU92+$AH92,"")</f>
        <v/>
      </c>
      <c r="CW92" s="188" t="str">
        <f t="shared" si="415"/>
        <v/>
      </c>
      <c r="CX92" s="188" t="str">
        <f t="shared" si="415"/>
        <v/>
      </c>
      <c r="CY92" s="188" t="str">
        <f t="shared" si="415"/>
        <v/>
      </c>
      <c r="CZ92" s="188" t="str">
        <f t="shared" si="415"/>
        <v/>
      </c>
      <c r="DA92" s="188" t="str">
        <f t="shared" si="415"/>
        <v/>
      </c>
      <c r="DB92" s="188" t="str">
        <f t="shared" si="415"/>
        <v/>
      </c>
      <c r="DC92" s="188" t="str">
        <f t="shared" si="415"/>
        <v/>
      </c>
      <c r="DD92" s="188" t="str">
        <f t="shared" si="415"/>
        <v/>
      </c>
      <c r="DE92" s="188" t="str">
        <f t="shared" si="415"/>
        <v/>
      </c>
      <c r="DF92" s="188" t="str">
        <f t="shared" si="415"/>
        <v/>
      </c>
      <c r="DG92" s="188" t="str">
        <f t="shared" si="415"/>
        <v/>
      </c>
      <c r="DH92" s="188" t="str">
        <f t="shared" si="415"/>
        <v/>
      </c>
      <c r="DI92" s="188" t="str">
        <f t="shared" si="415"/>
        <v/>
      </c>
      <c r="DJ92" s="188" t="str">
        <f t="shared" si="415"/>
        <v/>
      </c>
      <c r="DK92" s="188" t="str">
        <f t="shared" si="415"/>
        <v/>
      </c>
      <c r="DL92" s="188" t="str">
        <f t="shared" si="415"/>
        <v/>
      </c>
      <c r="DM92" s="188" t="str">
        <f t="shared" si="415"/>
        <v/>
      </c>
      <c r="DN92" s="188" t="str">
        <f t="shared" si="415"/>
        <v/>
      </c>
      <c r="DO92" s="188" t="str">
        <f t="shared" si="415"/>
        <v/>
      </c>
      <c r="DP92" s="188" t="str">
        <f t="shared" si="415"/>
        <v/>
      </c>
      <c r="DQ92" s="188" t="str">
        <f t="shared" si="415"/>
        <v/>
      </c>
      <c r="DR92" s="188" t="str">
        <f t="shared" si="415"/>
        <v/>
      </c>
      <c r="DS92" s="188" t="str">
        <f t="shared" si="415"/>
        <v/>
      </c>
      <c r="DT92" s="188" t="str">
        <f t="shared" si="415"/>
        <v/>
      </c>
      <c r="DU92" s="188" t="str">
        <f t="shared" si="415"/>
        <v/>
      </c>
      <c r="DV92" s="188" t="str">
        <f t="shared" si="415"/>
        <v/>
      </c>
      <c r="DW92" s="188" t="str">
        <f t="shared" si="415"/>
        <v/>
      </c>
      <c r="DX92" s="188" t="str">
        <f t="shared" si="415"/>
        <v/>
      </c>
      <c r="DY92" s="188" t="str">
        <f t="shared" si="415"/>
        <v/>
      </c>
      <c r="DZ92" s="188" t="str">
        <f t="shared" si="415"/>
        <v/>
      </c>
      <c r="EA92" s="188" t="str">
        <f t="shared" si="415"/>
        <v/>
      </c>
      <c r="EB92" s="188" t="str">
        <f t="shared" si="415"/>
        <v/>
      </c>
      <c r="EC92" s="188" t="str">
        <f t="shared" si="415"/>
        <v/>
      </c>
      <c r="ED92" s="188" t="str">
        <f t="shared" si="415"/>
        <v/>
      </c>
      <c r="EE92" s="204" t="str">
        <f t="shared" si="268"/>
        <v/>
      </c>
      <c r="EF92" s="205" t="e">
        <f t="shared" si="269"/>
        <v>#N/A</v>
      </c>
      <c r="EG92" s="205" t="e">
        <f t="shared" si="270"/>
        <v>#N/A</v>
      </c>
      <c r="EH92" s="205" t="e">
        <f t="shared" si="271"/>
        <v>#N/A</v>
      </c>
      <c r="EI92" s="205" t="e">
        <f t="shared" si="272"/>
        <v>#N/A</v>
      </c>
      <c r="EJ92" s="205" t="e">
        <f t="shared" si="273"/>
        <v>#N/A</v>
      </c>
      <c r="EK92" s="205" t="e">
        <f t="shared" si="274"/>
        <v>#N/A</v>
      </c>
      <c r="EL92" s="205" t="e">
        <f t="shared" si="275"/>
        <v>#N/A</v>
      </c>
      <c r="EM92" s="205" t="e">
        <f t="shared" si="276"/>
        <v>#N/A</v>
      </c>
      <c r="EN92" s="205" t="e">
        <f t="shared" si="277"/>
        <v>#N/A</v>
      </c>
      <c r="EO92" s="205" t="e">
        <f t="shared" si="278"/>
        <v>#N/A</v>
      </c>
      <c r="EP92" s="205" t="e">
        <f t="shared" si="279"/>
        <v>#N/A</v>
      </c>
      <c r="EQ92" s="205" t="e">
        <f t="shared" si="280"/>
        <v>#N/A</v>
      </c>
      <c r="ER92" s="205" t="e">
        <f t="shared" si="281"/>
        <v>#N/A</v>
      </c>
      <c r="ES92" s="205" t="e">
        <f t="shared" si="282"/>
        <v>#N/A</v>
      </c>
      <c r="ET92" s="205" t="e">
        <f t="shared" si="283"/>
        <v>#N/A</v>
      </c>
      <c r="EU92" s="205" t="e">
        <f t="shared" si="284"/>
        <v>#N/A</v>
      </c>
      <c r="EV92" s="205" t="e">
        <f t="shared" si="285"/>
        <v>#N/A</v>
      </c>
      <c r="EW92" s="205" t="e">
        <f t="shared" si="286"/>
        <v>#N/A</v>
      </c>
      <c r="EX92" s="205" t="e">
        <f t="shared" si="287"/>
        <v>#N/A</v>
      </c>
      <c r="EY92" s="205" t="e">
        <f t="shared" si="288"/>
        <v>#N/A</v>
      </c>
      <c r="EZ92" s="205" t="e">
        <f t="shared" si="289"/>
        <v>#N/A</v>
      </c>
      <c r="FA92" s="205" t="e">
        <f t="shared" si="290"/>
        <v>#N/A</v>
      </c>
      <c r="FB92" s="205" t="e">
        <f t="shared" si="291"/>
        <v>#N/A</v>
      </c>
      <c r="FC92" s="205" t="e">
        <f t="shared" si="292"/>
        <v>#N/A</v>
      </c>
      <c r="FD92" s="205" t="e">
        <f t="shared" si="293"/>
        <v>#N/A</v>
      </c>
      <c r="FE92" s="205" t="e">
        <f t="shared" si="294"/>
        <v>#N/A</v>
      </c>
      <c r="FF92" s="205" t="e">
        <f t="shared" si="295"/>
        <v>#N/A</v>
      </c>
      <c r="FG92" s="205" t="e">
        <f t="shared" si="296"/>
        <v>#N/A</v>
      </c>
      <c r="FH92" s="205" t="e">
        <f t="shared" si="297"/>
        <v>#N/A</v>
      </c>
      <c r="FI92" s="205" t="e">
        <f t="shared" si="298"/>
        <v>#N/A</v>
      </c>
      <c r="FJ92" s="205" t="e">
        <f t="shared" si="299"/>
        <v>#N/A</v>
      </c>
      <c r="FK92" s="205" t="e">
        <f t="shared" si="300"/>
        <v>#N/A</v>
      </c>
      <c r="FL92" s="205" t="e">
        <f t="shared" si="301"/>
        <v>#N/A</v>
      </c>
      <c r="FM92" s="205" t="e">
        <f t="shared" si="302"/>
        <v>#N/A</v>
      </c>
      <c r="FN92" s="205" t="e">
        <f t="shared" si="303"/>
        <v>#N/A</v>
      </c>
      <c r="FO92" s="205" t="e">
        <f t="shared" si="304"/>
        <v>#N/A</v>
      </c>
      <c r="FP92" s="205" t="e">
        <f t="shared" si="305"/>
        <v>#N/A</v>
      </c>
      <c r="FQ92" s="205" t="e">
        <f t="shared" si="306"/>
        <v>#N/A</v>
      </c>
      <c r="FR92" s="205" t="e">
        <f t="shared" si="307"/>
        <v>#N/A</v>
      </c>
      <c r="FS92" s="205" t="e">
        <f t="shared" si="308"/>
        <v>#N/A</v>
      </c>
      <c r="FT92" s="205" t="e">
        <f t="shared" si="309"/>
        <v>#N/A</v>
      </c>
      <c r="FU92" s="205" t="e">
        <f t="shared" si="310"/>
        <v>#N/A</v>
      </c>
      <c r="FV92" s="205" t="e">
        <f t="shared" si="311"/>
        <v>#N/A</v>
      </c>
      <c r="FW92" s="205" t="e">
        <f t="shared" si="312"/>
        <v>#N/A</v>
      </c>
      <c r="FX92" s="205" t="e">
        <f t="shared" si="313"/>
        <v>#N/A</v>
      </c>
      <c r="FY92" s="205" t="e">
        <f t="shared" si="314"/>
        <v>#N/A</v>
      </c>
      <c r="FZ92" s="205" t="e">
        <f t="shared" si="315"/>
        <v>#N/A</v>
      </c>
      <c r="GA92" s="205" t="e">
        <f t="shared" si="316"/>
        <v>#N/A</v>
      </c>
      <c r="GB92" s="205" t="e">
        <f t="shared" si="317"/>
        <v>#N/A</v>
      </c>
      <c r="GC92" s="205" t="e">
        <f t="shared" si="318"/>
        <v>#N/A</v>
      </c>
      <c r="GD92" s="205" t="e">
        <f t="shared" si="319"/>
        <v>#N/A</v>
      </c>
      <c r="GE92" s="205" t="e">
        <f t="shared" si="320"/>
        <v>#N/A</v>
      </c>
      <c r="GF92" s="205" t="e">
        <f t="shared" si="321"/>
        <v>#N/A</v>
      </c>
      <c r="GG92" s="205" t="e">
        <f t="shared" si="322"/>
        <v>#N/A</v>
      </c>
      <c r="GH92" s="205" t="e">
        <f t="shared" si="323"/>
        <v>#N/A</v>
      </c>
      <c r="GI92" s="205" t="e">
        <f t="shared" si="324"/>
        <v>#N/A</v>
      </c>
      <c r="GJ92" s="205" t="e">
        <f t="shared" si="325"/>
        <v>#N/A</v>
      </c>
      <c r="GK92" s="205" t="e">
        <f t="shared" si="326"/>
        <v>#N/A</v>
      </c>
      <c r="GL92" s="205" t="e">
        <f t="shared" si="327"/>
        <v>#N/A</v>
      </c>
      <c r="GM92" s="205" t="e">
        <f t="shared" si="328"/>
        <v>#N/A</v>
      </c>
      <c r="GN92" s="205" t="e">
        <f t="shared" si="329"/>
        <v>#N/A</v>
      </c>
      <c r="GO92" s="205" t="e">
        <f t="shared" si="330"/>
        <v>#N/A</v>
      </c>
      <c r="GP92" s="205" t="e">
        <f t="shared" si="331"/>
        <v>#N/A</v>
      </c>
      <c r="GQ92" s="205" t="e">
        <f t="shared" si="332"/>
        <v>#N/A</v>
      </c>
      <c r="GR92" s="205" t="e">
        <f t="shared" si="333"/>
        <v>#N/A</v>
      </c>
      <c r="GS92" s="205" t="e">
        <f t="shared" si="334"/>
        <v>#N/A</v>
      </c>
      <c r="GT92" s="205" t="e">
        <f t="shared" si="335"/>
        <v>#N/A</v>
      </c>
      <c r="GU92" s="205" t="e">
        <f t="shared" si="336"/>
        <v>#N/A</v>
      </c>
      <c r="GV92" s="205" t="e">
        <f t="shared" si="337"/>
        <v>#N/A</v>
      </c>
      <c r="GW92" s="205" t="e">
        <f t="shared" si="338"/>
        <v>#N/A</v>
      </c>
      <c r="GX92" s="205" t="e">
        <f t="shared" si="339"/>
        <v>#N/A</v>
      </c>
      <c r="GY92" s="205" t="e">
        <f t="shared" si="340"/>
        <v>#N/A</v>
      </c>
      <c r="GZ92" s="205" t="e">
        <f t="shared" si="341"/>
        <v>#N/A</v>
      </c>
      <c r="HA92" s="205" t="e">
        <f t="shared" si="342"/>
        <v>#N/A</v>
      </c>
      <c r="HB92" s="205" t="e">
        <f t="shared" si="343"/>
        <v>#N/A</v>
      </c>
      <c r="HC92" s="205" t="e">
        <f t="shared" si="344"/>
        <v>#N/A</v>
      </c>
      <c r="HD92" s="205" t="e">
        <f t="shared" si="345"/>
        <v>#N/A</v>
      </c>
      <c r="HE92" s="205" t="e">
        <f t="shared" si="346"/>
        <v>#N/A</v>
      </c>
      <c r="HF92" s="205" t="e">
        <f t="shared" si="347"/>
        <v>#N/A</v>
      </c>
      <c r="HG92" s="205" t="e">
        <f t="shared" si="348"/>
        <v>#N/A</v>
      </c>
      <c r="HH92" s="205" t="e">
        <f t="shared" si="349"/>
        <v>#N/A</v>
      </c>
      <c r="HI92" s="205" t="e">
        <f t="shared" si="350"/>
        <v>#N/A</v>
      </c>
      <c r="HJ92" s="205" t="e">
        <f t="shared" si="351"/>
        <v>#N/A</v>
      </c>
      <c r="HK92" s="205" t="e">
        <f t="shared" si="352"/>
        <v>#N/A</v>
      </c>
      <c r="HL92" s="205" t="e">
        <f t="shared" si="353"/>
        <v>#N/A</v>
      </c>
      <c r="HM92" s="205" t="e">
        <f t="shared" si="354"/>
        <v>#N/A</v>
      </c>
      <c r="HN92" s="205" t="e">
        <f t="shared" si="355"/>
        <v>#N/A</v>
      </c>
      <c r="HO92" s="205" t="e">
        <f t="shared" si="356"/>
        <v>#N/A</v>
      </c>
      <c r="HP92" s="205" t="e">
        <f t="shared" si="357"/>
        <v>#N/A</v>
      </c>
      <c r="HQ92" s="205" t="e">
        <f t="shared" si="358"/>
        <v>#N/A</v>
      </c>
      <c r="HR92" s="205" t="e">
        <f t="shared" si="359"/>
        <v>#N/A</v>
      </c>
      <c r="HS92" s="205" t="e">
        <f t="shared" si="360"/>
        <v>#N/A</v>
      </c>
      <c r="HT92" s="205" t="e">
        <f t="shared" si="361"/>
        <v>#N/A</v>
      </c>
      <c r="HU92" s="205" t="e">
        <f t="shared" si="362"/>
        <v>#N/A</v>
      </c>
      <c r="HV92" s="205" t="e">
        <f t="shared" si="363"/>
        <v>#N/A</v>
      </c>
      <c r="HW92" s="205" t="e">
        <f t="shared" si="364"/>
        <v>#N/A</v>
      </c>
      <c r="HX92" s="205" t="e">
        <f t="shared" si="365"/>
        <v>#N/A</v>
      </c>
      <c r="HY92" s="205" t="e">
        <f t="shared" si="366"/>
        <v>#N/A</v>
      </c>
      <c r="HZ92" s="205" t="e">
        <f t="shared" si="367"/>
        <v>#N/A</v>
      </c>
      <c r="IA92" s="205" t="e">
        <f t="shared" si="368"/>
        <v>#N/A</v>
      </c>
      <c r="IB92" s="205" t="e">
        <f t="shared" si="369"/>
        <v>#N/A</v>
      </c>
    </row>
    <row r="93" spans="1:236" hidden="1" x14ac:dyDescent="0.25">
      <c r="A93" s="22">
        <v>90</v>
      </c>
      <c r="B93" s="109" t="str">
        <f t="shared" si="253"/>
        <v/>
      </c>
      <c r="C93" s="123"/>
      <c r="D93" s="109" t="str">
        <f t="shared" si="254"/>
        <v/>
      </c>
      <c r="E93" s="118" t="str">
        <f t="shared" si="255"/>
        <v/>
      </c>
      <c r="F93" s="23" t="str">
        <f t="shared" si="256"/>
        <v/>
      </c>
      <c r="G93" s="24" t="str">
        <f t="shared" si="25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258"/>
        <v/>
      </c>
      <c r="K93" s="26"/>
      <c r="L93" s="24" t="str">
        <f>IF(OR(F93="",K93=""),"",MATCH(K93,Confidence!$A$3:$A$12,0))</f>
        <v/>
      </c>
      <c r="M93" s="27" t="str">
        <f t="shared" si="259"/>
        <v/>
      </c>
      <c r="N93" s="27" t="str">
        <f t="shared" si="260"/>
        <v/>
      </c>
      <c r="O93" s="24"/>
      <c r="P93" s="110" t="str">
        <f t="shared" si="261"/>
        <v/>
      </c>
      <c r="Q93" s="110" t="str">
        <f t="shared" si="262"/>
        <v/>
      </c>
      <c r="R93" s="39" t="str">
        <f t="shared" si="263"/>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264"/>
        <v/>
      </c>
      <c r="AI93" s="204" t="str">
        <f t="shared" si="265"/>
        <v/>
      </c>
      <c r="AJ93" s="188" t="str">
        <f t="shared" ref="AJ93:CU93" si="416">IF(ISNONTEXT($AH93),AI93+$AH93,"")</f>
        <v/>
      </c>
      <c r="AK93" s="188" t="str">
        <f t="shared" si="416"/>
        <v/>
      </c>
      <c r="AL93" s="188" t="str">
        <f t="shared" si="416"/>
        <v/>
      </c>
      <c r="AM93" s="188" t="str">
        <f t="shared" si="416"/>
        <v/>
      </c>
      <c r="AN93" s="188" t="str">
        <f t="shared" si="416"/>
        <v/>
      </c>
      <c r="AO93" s="188" t="str">
        <f t="shared" si="416"/>
        <v/>
      </c>
      <c r="AP93" s="188" t="str">
        <f t="shared" si="416"/>
        <v/>
      </c>
      <c r="AQ93" s="188" t="str">
        <f t="shared" si="416"/>
        <v/>
      </c>
      <c r="AR93" s="188" t="str">
        <f t="shared" si="416"/>
        <v/>
      </c>
      <c r="AS93" s="188" t="str">
        <f t="shared" si="416"/>
        <v/>
      </c>
      <c r="AT93" s="188" t="str">
        <f t="shared" si="416"/>
        <v/>
      </c>
      <c r="AU93" s="188" t="str">
        <f t="shared" si="416"/>
        <v/>
      </c>
      <c r="AV93" s="188" t="str">
        <f t="shared" si="416"/>
        <v/>
      </c>
      <c r="AW93" s="188" t="str">
        <f t="shared" si="416"/>
        <v/>
      </c>
      <c r="AX93" s="188" t="str">
        <f t="shared" si="416"/>
        <v/>
      </c>
      <c r="AY93" s="188" t="str">
        <f t="shared" si="416"/>
        <v/>
      </c>
      <c r="AZ93" s="188" t="str">
        <f t="shared" si="416"/>
        <v/>
      </c>
      <c r="BA93" s="188" t="str">
        <f t="shared" si="416"/>
        <v/>
      </c>
      <c r="BB93" s="188" t="str">
        <f t="shared" si="416"/>
        <v/>
      </c>
      <c r="BC93" s="188" t="str">
        <f t="shared" si="416"/>
        <v/>
      </c>
      <c r="BD93" s="188" t="str">
        <f t="shared" si="416"/>
        <v/>
      </c>
      <c r="BE93" s="188" t="str">
        <f t="shared" si="416"/>
        <v/>
      </c>
      <c r="BF93" s="188" t="str">
        <f t="shared" si="416"/>
        <v/>
      </c>
      <c r="BG93" s="188" t="str">
        <f t="shared" si="416"/>
        <v/>
      </c>
      <c r="BH93" s="188" t="str">
        <f t="shared" si="416"/>
        <v/>
      </c>
      <c r="BI93" s="188" t="str">
        <f t="shared" si="416"/>
        <v/>
      </c>
      <c r="BJ93" s="188" t="str">
        <f t="shared" si="416"/>
        <v/>
      </c>
      <c r="BK93" s="188" t="str">
        <f t="shared" si="416"/>
        <v/>
      </c>
      <c r="BL93" s="188" t="str">
        <f t="shared" si="416"/>
        <v/>
      </c>
      <c r="BM93" s="188" t="str">
        <f t="shared" si="416"/>
        <v/>
      </c>
      <c r="BN93" s="188" t="str">
        <f t="shared" si="416"/>
        <v/>
      </c>
      <c r="BO93" s="188" t="str">
        <f t="shared" si="416"/>
        <v/>
      </c>
      <c r="BP93" s="188" t="str">
        <f t="shared" si="416"/>
        <v/>
      </c>
      <c r="BQ93" s="188" t="str">
        <f t="shared" si="416"/>
        <v/>
      </c>
      <c r="BR93" s="188" t="str">
        <f t="shared" si="416"/>
        <v/>
      </c>
      <c r="BS93" s="188" t="str">
        <f t="shared" si="416"/>
        <v/>
      </c>
      <c r="BT93" s="188" t="str">
        <f t="shared" si="416"/>
        <v/>
      </c>
      <c r="BU93" s="188" t="str">
        <f t="shared" si="416"/>
        <v/>
      </c>
      <c r="BV93" s="188" t="str">
        <f t="shared" si="416"/>
        <v/>
      </c>
      <c r="BW93" s="188" t="str">
        <f t="shared" si="416"/>
        <v/>
      </c>
      <c r="BX93" s="188" t="str">
        <f t="shared" si="416"/>
        <v/>
      </c>
      <c r="BY93" s="188" t="str">
        <f t="shared" si="416"/>
        <v/>
      </c>
      <c r="BZ93" s="188" t="str">
        <f t="shared" si="416"/>
        <v/>
      </c>
      <c r="CA93" s="188" t="str">
        <f t="shared" si="416"/>
        <v/>
      </c>
      <c r="CB93" s="188" t="str">
        <f t="shared" si="416"/>
        <v/>
      </c>
      <c r="CC93" s="188" t="str">
        <f t="shared" si="416"/>
        <v/>
      </c>
      <c r="CD93" s="188" t="str">
        <f t="shared" si="416"/>
        <v/>
      </c>
      <c r="CE93" s="188" t="str">
        <f t="shared" si="416"/>
        <v/>
      </c>
      <c r="CF93" s="188" t="str">
        <f t="shared" si="416"/>
        <v/>
      </c>
      <c r="CG93" s="188" t="str">
        <f t="shared" si="416"/>
        <v/>
      </c>
      <c r="CH93" s="188" t="str">
        <f t="shared" si="416"/>
        <v/>
      </c>
      <c r="CI93" s="188" t="str">
        <f t="shared" si="416"/>
        <v/>
      </c>
      <c r="CJ93" s="188" t="str">
        <f t="shared" si="416"/>
        <v/>
      </c>
      <c r="CK93" s="188" t="str">
        <f t="shared" si="416"/>
        <v/>
      </c>
      <c r="CL93" s="188" t="str">
        <f t="shared" si="416"/>
        <v/>
      </c>
      <c r="CM93" s="188" t="str">
        <f t="shared" si="416"/>
        <v/>
      </c>
      <c r="CN93" s="188" t="str">
        <f t="shared" si="416"/>
        <v/>
      </c>
      <c r="CO93" s="188" t="str">
        <f t="shared" si="416"/>
        <v/>
      </c>
      <c r="CP93" s="188" t="str">
        <f t="shared" si="416"/>
        <v/>
      </c>
      <c r="CQ93" s="188" t="str">
        <f t="shared" si="416"/>
        <v/>
      </c>
      <c r="CR93" s="188" t="str">
        <f t="shared" si="416"/>
        <v/>
      </c>
      <c r="CS93" s="188" t="str">
        <f t="shared" si="416"/>
        <v/>
      </c>
      <c r="CT93" s="188" t="str">
        <f t="shared" si="416"/>
        <v/>
      </c>
      <c r="CU93" s="188" t="str">
        <f t="shared" si="416"/>
        <v/>
      </c>
      <c r="CV93" s="188" t="str">
        <f t="shared" ref="CV93:ED93" si="417">IF(ISNONTEXT($AH93),CU93+$AH93,"")</f>
        <v/>
      </c>
      <c r="CW93" s="188" t="str">
        <f t="shared" si="417"/>
        <v/>
      </c>
      <c r="CX93" s="188" t="str">
        <f t="shared" si="417"/>
        <v/>
      </c>
      <c r="CY93" s="188" t="str">
        <f t="shared" si="417"/>
        <v/>
      </c>
      <c r="CZ93" s="188" t="str">
        <f t="shared" si="417"/>
        <v/>
      </c>
      <c r="DA93" s="188" t="str">
        <f t="shared" si="417"/>
        <v/>
      </c>
      <c r="DB93" s="188" t="str">
        <f t="shared" si="417"/>
        <v/>
      </c>
      <c r="DC93" s="188" t="str">
        <f t="shared" si="417"/>
        <v/>
      </c>
      <c r="DD93" s="188" t="str">
        <f t="shared" si="417"/>
        <v/>
      </c>
      <c r="DE93" s="188" t="str">
        <f t="shared" si="417"/>
        <v/>
      </c>
      <c r="DF93" s="188" t="str">
        <f t="shared" si="417"/>
        <v/>
      </c>
      <c r="DG93" s="188" t="str">
        <f t="shared" si="417"/>
        <v/>
      </c>
      <c r="DH93" s="188" t="str">
        <f t="shared" si="417"/>
        <v/>
      </c>
      <c r="DI93" s="188" t="str">
        <f t="shared" si="417"/>
        <v/>
      </c>
      <c r="DJ93" s="188" t="str">
        <f t="shared" si="417"/>
        <v/>
      </c>
      <c r="DK93" s="188" t="str">
        <f t="shared" si="417"/>
        <v/>
      </c>
      <c r="DL93" s="188" t="str">
        <f t="shared" si="417"/>
        <v/>
      </c>
      <c r="DM93" s="188" t="str">
        <f t="shared" si="417"/>
        <v/>
      </c>
      <c r="DN93" s="188" t="str">
        <f t="shared" si="417"/>
        <v/>
      </c>
      <c r="DO93" s="188" t="str">
        <f t="shared" si="417"/>
        <v/>
      </c>
      <c r="DP93" s="188" t="str">
        <f t="shared" si="417"/>
        <v/>
      </c>
      <c r="DQ93" s="188" t="str">
        <f t="shared" si="417"/>
        <v/>
      </c>
      <c r="DR93" s="188" t="str">
        <f t="shared" si="417"/>
        <v/>
      </c>
      <c r="DS93" s="188" t="str">
        <f t="shared" si="417"/>
        <v/>
      </c>
      <c r="DT93" s="188" t="str">
        <f t="shared" si="417"/>
        <v/>
      </c>
      <c r="DU93" s="188" t="str">
        <f t="shared" si="417"/>
        <v/>
      </c>
      <c r="DV93" s="188" t="str">
        <f t="shared" si="417"/>
        <v/>
      </c>
      <c r="DW93" s="188" t="str">
        <f t="shared" si="417"/>
        <v/>
      </c>
      <c r="DX93" s="188" t="str">
        <f t="shared" si="417"/>
        <v/>
      </c>
      <c r="DY93" s="188" t="str">
        <f t="shared" si="417"/>
        <v/>
      </c>
      <c r="DZ93" s="188" t="str">
        <f t="shared" si="417"/>
        <v/>
      </c>
      <c r="EA93" s="188" t="str">
        <f t="shared" si="417"/>
        <v/>
      </c>
      <c r="EB93" s="188" t="str">
        <f t="shared" si="417"/>
        <v/>
      </c>
      <c r="EC93" s="188" t="str">
        <f t="shared" si="417"/>
        <v/>
      </c>
      <c r="ED93" s="188" t="str">
        <f t="shared" si="417"/>
        <v/>
      </c>
      <c r="EE93" s="204" t="str">
        <f t="shared" si="268"/>
        <v/>
      </c>
      <c r="EF93" s="205" t="e">
        <f t="shared" si="269"/>
        <v>#N/A</v>
      </c>
      <c r="EG93" s="205" t="e">
        <f t="shared" si="270"/>
        <v>#N/A</v>
      </c>
      <c r="EH93" s="205" t="e">
        <f t="shared" si="271"/>
        <v>#N/A</v>
      </c>
      <c r="EI93" s="205" t="e">
        <f t="shared" si="272"/>
        <v>#N/A</v>
      </c>
      <c r="EJ93" s="205" t="e">
        <f t="shared" si="273"/>
        <v>#N/A</v>
      </c>
      <c r="EK93" s="205" t="e">
        <f t="shared" si="274"/>
        <v>#N/A</v>
      </c>
      <c r="EL93" s="205" t="e">
        <f t="shared" si="275"/>
        <v>#N/A</v>
      </c>
      <c r="EM93" s="205" t="e">
        <f t="shared" si="276"/>
        <v>#N/A</v>
      </c>
      <c r="EN93" s="205" t="e">
        <f t="shared" si="277"/>
        <v>#N/A</v>
      </c>
      <c r="EO93" s="205" t="e">
        <f t="shared" si="278"/>
        <v>#N/A</v>
      </c>
      <c r="EP93" s="205" t="e">
        <f t="shared" si="279"/>
        <v>#N/A</v>
      </c>
      <c r="EQ93" s="205" t="e">
        <f t="shared" si="280"/>
        <v>#N/A</v>
      </c>
      <c r="ER93" s="205" t="e">
        <f t="shared" si="281"/>
        <v>#N/A</v>
      </c>
      <c r="ES93" s="205" t="e">
        <f t="shared" si="282"/>
        <v>#N/A</v>
      </c>
      <c r="ET93" s="205" t="e">
        <f t="shared" si="283"/>
        <v>#N/A</v>
      </c>
      <c r="EU93" s="205" t="e">
        <f t="shared" si="284"/>
        <v>#N/A</v>
      </c>
      <c r="EV93" s="205" t="e">
        <f t="shared" si="285"/>
        <v>#N/A</v>
      </c>
      <c r="EW93" s="205" t="e">
        <f t="shared" si="286"/>
        <v>#N/A</v>
      </c>
      <c r="EX93" s="205" t="e">
        <f t="shared" si="287"/>
        <v>#N/A</v>
      </c>
      <c r="EY93" s="205" t="e">
        <f t="shared" si="288"/>
        <v>#N/A</v>
      </c>
      <c r="EZ93" s="205" t="e">
        <f t="shared" si="289"/>
        <v>#N/A</v>
      </c>
      <c r="FA93" s="205" t="e">
        <f t="shared" si="290"/>
        <v>#N/A</v>
      </c>
      <c r="FB93" s="205" t="e">
        <f t="shared" si="291"/>
        <v>#N/A</v>
      </c>
      <c r="FC93" s="205" t="e">
        <f t="shared" si="292"/>
        <v>#N/A</v>
      </c>
      <c r="FD93" s="205" t="e">
        <f t="shared" si="293"/>
        <v>#N/A</v>
      </c>
      <c r="FE93" s="205" t="e">
        <f t="shared" si="294"/>
        <v>#N/A</v>
      </c>
      <c r="FF93" s="205" t="e">
        <f t="shared" si="295"/>
        <v>#N/A</v>
      </c>
      <c r="FG93" s="205" t="e">
        <f t="shared" si="296"/>
        <v>#N/A</v>
      </c>
      <c r="FH93" s="205" t="e">
        <f t="shared" si="297"/>
        <v>#N/A</v>
      </c>
      <c r="FI93" s="205" t="e">
        <f t="shared" si="298"/>
        <v>#N/A</v>
      </c>
      <c r="FJ93" s="205" t="e">
        <f t="shared" si="299"/>
        <v>#N/A</v>
      </c>
      <c r="FK93" s="205" t="e">
        <f t="shared" si="300"/>
        <v>#N/A</v>
      </c>
      <c r="FL93" s="205" t="e">
        <f t="shared" si="301"/>
        <v>#N/A</v>
      </c>
      <c r="FM93" s="205" t="e">
        <f t="shared" si="302"/>
        <v>#N/A</v>
      </c>
      <c r="FN93" s="205" t="e">
        <f t="shared" si="303"/>
        <v>#N/A</v>
      </c>
      <c r="FO93" s="205" t="e">
        <f t="shared" si="304"/>
        <v>#N/A</v>
      </c>
      <c r="FP93" s="205" t="e">
        <f t="shared" si="305"/>
        <v>#N/A</v>
      </c>
      <c r="FQ93" s="205" t="e">
        <f t="shared" si="306"/>
        <v>#N/A</v>
      </c>
      <c r="FR93" s="205" t="e">
        <f t="shared" si="307"/>
        <v>#N/A</v>
      </c>
      <c r="FS93" s="205" t="e">
        <f t="shared" si="308"/>
        <v>#N/A</v>
      </c>
      <c r="FT93" s="205" t="e">
        <f t="shared" si="309"/>
        <v>#N/A</v>
      </c>
      <c r="FU93" s="205" t="e">
        <f t="shared" si="310"/>
        <v>#N/A</v>
      </c>
      <c r="FV93" s="205" t="e">
        <f t="shared" si="311"/>
        <v>#N/A</v>
      </c>
      <c r="FW93" s="205" t="e">
        <f t="shared" si="312"/>
        <v>#N/A</v>
      </c>
      <c r="FX93" s="205" t="e">
        <f t="shared" si="313"/>
        <v>#N/A</v>
      </c>
      <c r="FY93" s="205" t="e">
        <f t="shared" si="314"/>
        <v>#N/A</v>
      </c>
      <c r="FZ93" s="205" t="e">
        <f t="shared" si="315"/>
        <v>#N/A</v>
      </c>
      <c r="GA93" s="205" t="e">
        <f t="shared" si="316"/>
        <v>#N/A</v>
      </c>
      <c r="GB93" s="205" t="e">
        <f t="shared" si="317"/>
        <v>#N/A</v>
      </c>
      <c r="GC93" s="205" t="e">
        <f t="shared" si="318"/>
        <v>#N/A</v>
      </c>
      <c r="GD93" s="205" t="e">
        <f t="shared" si="319"/>
        <v>#N/A</v>
      </c>
      <c r="GE93" s="205" t="e">
        <f t="shared" si="320"/>
        <v>#N/A</v>
      </c>
      <c r="GF93" s="205" t="e">
        <f t="shared" si="321"/>
        <v>#N/A</v>
      </c>
      <c r="GG93" s="205" t="e">
        <f t="shared" si="322"/>
        <v>#N/A</v>
      </c>
      <c r="GH93" s="205" t="e">
        <f t="shared" si="323"/>
        <v>#N/A</v>
      </c>
      <c r="GI93" s="205" t="e">
        <f t="shared" si="324"/>
        <v>#N/A</v>
      </c>
      <c r="GJ93" s="205" t="e">
        <f t="shared" si="325"/>
        <v>#N/A</v>
      </c>
      <c r="GK93" s="205" t="e">
        <f t="shared" si="326"/>
        <v>#N/A</v>
      </c>
      <c r="GL93" s="205" t="e">
        <f t="shared" si="327"/>
        <v>#N/A</v>
      </c>
      <c r="GM93" s="205" t="e">
        <f t="shared" si="328"/>
        <v>#N/A</v>
      </c>
      <c r="GN93" s="205" t="e">
        <f t="shared" si="329"/>
        <v>#N/A</v>
      </c>
      <c r="GO93" s="205" t="e">
        <f t="shared" si="330"/>
        <v>#N/A</v>
      </c>
      <c r="GP93" s="205" t="e">
        <f t="shared" si="331"/>
        <v>#N/A</v>
      </c>
      <c r="GQ93" s="205" t="e">
        <f t="shared" si="332"/>
        <v>#N/A</v>
      </c>
      <c r="GR93" s="205" t="e">
        <f t="shared" si="333"/>
        <v>#N/A</v>
      </c>
      <c r="GS93" s="205" t="e">
        <f t="shared" si="334"/>
        <v>#N/A</v>
      </c>
      <c r="GT93" s="205" t="e">
        <f t="shared" si="335"/>
        <v>#N/A</v>
      </c>
      <c r="GU93" s="205" t="e">
        <f t="shared" si="336"/>
        <v>#N/A</v>
      </c>
      <c r="GV93" s="205" t="e">
        <f t="shared" si="337"/>
        <v>#N/A</v>
      </c>
      <c r="GW93" s="205" t="e">
        <f t="shared" si="338"/>
        <v>#N/A</v>
      </c>
      <c r="GX93" s="205" t="e">
        <f t="shared" si="339"/>
        <v>#N/A</v>
      </c>
      <c r="GY93" s="205" t="e">
        <f t="shared" si="340"/>
        <v>#N/A</v>
      </c>
      <c r="GZ93" s="205" t="e">
        <f t="shared" si="341"/>
        <v>#N/A</v>
      </c>
      <c r="HA93" s="205" t="e">
        <f t="shared" si="342"/>
        <v>#N/A</v>
      </c>
      <c r="HB93" s="205" t="e">
        <f t="shared" si="343"/>
        <v>#N/A</v>
      </c>
      <c r="HC93" s="205" t="e">
        <f t="shared" si="344"/>
        <v>#N/A</v>
      </c>
      <c r="HD93" s="205" t="e">
        <f t="shared" si="345"/>
        <v>#N/A</v>
      </c>
      <c r="HE93" s="205" t="e">
        <f t="shared" si="346"/>
        <v>#N/A</v>
      </c>
      <c r="HF93" s="205" t="e">
        <f t="shared" si="347"/>
        <v>#N/A</v>
      </c>
      <c r="HG93" s="205" t="e">
        <f t="shared" si="348"/>
        <v>#N/A</v>
      </c>
      <c r="HH93" s="205" t="e">
        <f t="shared" si="349"/>
        <v>#N/A</v>
      </c>
      <c r="HI93" s="205" t="e">
        <f t="shared" si="350"/>
        <v>#N/A</v>
      </c>
      <c r="HJ93" s="205" t="e">
        <f t="shared" si="351"/>
        <v>#N/A</v>
      </c>
      <c r="HK93" s="205" t="e">
        <f t="shared" si="352"/>
        <v>#N/A</v>
      </c>
      <c r="HL93" s="205" t="e">
        <f t="shared" si="353"/>
        <v>#N/A</v>
      </c>
      <c r="HM93" s="205" t="e">
        <f t="shared" si="354"/>
        <v>#N/A</v>
      </c>
      <c r="HN93" s="205" t="e">
        <f t="shared" si="355"/>
        <v>#N/A</v>
      </c>
      <c r="HO93" s="205" t="e">
        <f t="shared" si="356"/>
        <v>#N/A</v>
      </c>
      <c r="HP93" s="205" t="e">
        <f t="shared" si="357"/>
        <v>#N/A</v>
      </c>
      <c r="HQ93" s="205" t="e">
        <f t="shared" si="358"/>
        <v>#N/A</v>
      </c>
      <c r="HR93" s="205" t="e">
        <f t="shared" si="359"/>
        <v>#N/A</v>
      </c>
      <c r="HS93" s="205" t="e">
        <f t="shared" si="360"/>
        <v>#N/A</v>
      </c>
      <c r="HT93" s="205" t="e">
        <f t="shared" si="361"/>
        <v>#N/A</v>
      </c>
      <c r="HU93" s="205" t="e">
        <f t="shared" si="362"/>
        <v>#N/A</v>
      </c>
      <c r="HV93" s="205" t="e">
        <f t="shared" si="363"/>
        <v>#N/A</v>
      </c>
      <c r="HW93" s="205" t="e">
        <f t="shared" si="364"/>
        <v>#N/A</v>
      </c>
      <c r="HX93" s="205" t="e">
        <f t="shared" si="365"/>
        <v>#N/A</v>
      </c>
      <c r="HY93" s="205" t="e">
        <f t="shared" si="366"/>
        <v>#N/A</v>
      </c>
      <c r="HZ93" s="205" t="e">
        <f t="shared" si="367"/>
        <v>#N/A</v>
      </c>
      <c r="IA93" s="205" t="e">
        <f t="shared" si="368"/>
        <v>#N/A</v>
      </c>
      <c r="IB93" s="205" t="e">
        <f t="shared" si="369"/>
        <v>#N/A</v>
      </c>
    </row>
    <row r="94" spans="1:236" hidden="1" x14ac:dyDescent="0.25">
      <c r="A94" s="22">
        <v>91</v>
      </c>
      <c r="B94" s="109" t="str">
        <f t="shared" si="253"/>
        <v/>
      </c>
      <c r="C94" s="123"/>
      <c r="D94" s="109" t="str">
        <f t="shared" si="254"/>
        <v/>
      </c>
      <c r="E94" s="118" t="str">
        <f t="shared" si="255"/>
        <v/>
      </c>
      <c r="F94" s="23" t="str">
        <f t="shared" si="256"/>
        <v/>
      </c>
      <c r="G94" s="24" t="str">
        <f t="shared" si="25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258"/>
        <v/>
      </c>
      <c r="K94" s="26"/>
      <c r="L94" s="24" t="str">
        <f>IF(OR(F94="",K94=""),"",MATCH(K94,Confidence!$A$3:$A$12,0))</f>
        <v/>
      </c>
      <c r="M94" s="27" t="str">
        <f t="shared" si="259"/>
        <v/>
      </c>
      <c r="N94" s="27" t="str">
        <f t="shared" si="260"/>
        <v/>
      </c>
      <c r="O94" s="24"/>
      <c r="P94" s="110" t="str">
        <f t="shared" si="261"/>
        <v/>
      </c>
      <c r="Q94" s="110" t="str">
        <f t="shared" si="262"/>
        <v/>
      </c>
      <c r="R94" s="39" t="str">
        <f t="shared" si="263"/>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264"/>
        <v/>
      </c>
      <c r="AI94" s="204" t="str">
        <f t="shared" si="265"/>
        <v/>
      </c>
      <c r="AJ94" s="188" t="str">
        <f t="shared" ref="AJ94:CU94" si="418">IF(ISNONTEXT($AH94),AI94+$AH94,"")</f>
        <v/>
      </c>
      <c r="AK94" s="188" t="str">
        <f t="shared" si="418"/>
        <v/>
      </c>
      <c r="AL94" s="188" t="str">
        <f t="shared" si="418"/>
        <v/>
      </c>
      <c r="AM94" s="188" t="str">
        <f t="shared" si="418"/>
        <v/>
      </c>
      <c r="AN94" s="188" t="str">
        <f t="shared" si="418"/>
        <v/>
      </c>
      <c r="AO94" s="188" t="str">
        <f t="shared" si="418"/>
        <v/>
      </c>
      <c r="AP94" s="188" t="str">
        <f t="shared" si="418"/>
        <v/>
      </c>
      <c r="AQ94" s="188" t="str">
        <f t="shared" si="418"/>
        <v/>
      </c>
      <c r="AR94" s="188" t="str">
        <f t="shared" si="418"/>
        <v/>
      </c>
      <c r="AS94" s="188" t="str">
        <f t="shared" si="418"/>
        <v/>
      </c>
      <c r="AT94" s="188" t="str">
        <f t="shared" si="418"/>
        <v/>
      </c>
      <c r="AU94" s="188" t="str">
        <f t="shared" si="418"/>
        <v/>
      </c>
      <c r="AV94" s="188" t="str">
        <f t="shared" si="418"/>
        <v/>
      </c>
      <c r="AW94" s="188" t="str">
        <f t="shared" si="418"/>
        <v/>
      </c>
      <c r="AX94" s="188" t="str">
        <f t="shared" si="418"/>
        <v/>
      </c>
      <c r="AY94" s="188" t="str">
        <f t="shared" si="418"/>
        <v/>
      </c>
      <c r="AZ94" s="188" t="str">
        <f t="shared" si="418"/>
        <v/>
      </c>
      <c r="BA94" s="188" t="str">
        <f t="shared" si="418"/>
        <v/>
      </c>
      <c r="BB94" s="188" t="str">
        <f t="shared" si="418"/>
        <v/>
      </c>
      <c r="BC94" s="188" t="str">
        <f t="shared" si="418"/>
        <v/>
      </c>
      <c r="BD94" s="188" t="str">
        <f t="shared" si="418"/>
        <v/>
      </c>
      <c r="BE94" s="188" t="str">
        <f t="shared" si="418"/>
        <v/>
      </c>
      <c r="BF94" s="188" t="str">
        <f t="shared" si="418"/>
        <v/>
      </c>
      <c r="BG94" s="188" t="str">
        <f t="shared" si="418"/>
        <v/>
      </c>
      <c r="BH94" s="188" t="str">
        <f t="shared" si="418"/>
        <v/>
      </c>
      <c r="BI94" s="188" t="str">
        <f t="shared" si="418"/>
        <v/>
      </c>
      <c r="BJ94" s="188" t="str">
        <f t="shared" si="418"/>
        <v/>
      </c>
      <c r="BK94" s="188" t="str">
        <f t="shared" si="418"/>
        <v/>
      </c>
      <c r="BL94" s="188" t="str">
        <f t="shared" si="418"/>
        <v/>
      </c>
      <c r="BM94" s="188" t="str">
        <f t="shared" si="418"/>
        <v/>
      </c>
      <c r="BN94" s="188" t="str">
        <f t="shared" si="418"/>
        <v/>
      </c>
      <c r="BO94" s="188" t="str">
        <f t="shared" si="418"/>
        <v/>
      </c>
      <c r="BP94" s="188" t="str">
        <f t="shared" si="418"/>
        <v/>
      </c>
      <c r="BQ94" s="188" t="str">
        <f t="shared" si="418"/>
        <v/>
      </c>
      <c r="BR94" s="188" t="str">
        <f t="shared" si="418"/>
        <v/>
      </c>
      <c r="BS94" s="188" t="str">
        <f t="shared" si="418"/>
        <v/>
      </c>
      <c r="BT94" s="188" t="str">
        <f t="shared" si="418"/>
        <v/>
      </c>
      <c r="BU94" s="188" t="str">
        <f t="shared" si="418"/>
        <v/>
      </c>
      <c r="BV94" s="188" t="str">
        <f t="shared" si="418"/>
        <v/>
      </c>
      <c r="BW94" s="188" t="str">
        <f t="shared" si="418"/>
        <v/>
      </c>
      <c r="BX94" s="188" t="str">
        <f t="shared" si="418"/>
        <v/>
      </c>
      <c r="BY94" s="188" t="str">
        <f t="shared" si="418"/>
        <v/>
      </c>
      <c r="BZ94" s="188" t="str">
        <f t="shared" si="418"/>
        <v/>
      </c>
      <c r="CA94" s="188" t="str">
        <f t="shared" si="418"/>
        <v/>
      </c>
      <c r="CB94" s="188" t="str">
        <f t="shared" si="418"/>
        <v/>
      </c>
      <c r="CC94" s="188" t="str">
        <f t="shared" si="418"/>
        <v/>
      </c>
      <c r="CD94" s="188" t="str">
        <f t="shared" si="418"/>
        <v/>
      </c>
      <c r="CE94" s="188" t="str">
        <f t="shared" si="418"/>
        <v/>
      </c>
      <c r="CF94" s="188" t="str">
        <f t="shared" si="418"/>
        <v/>
      </c>
      <c r="CG94" s="188" t="str">
        <f t="shared" si="418"/>
        <v/>
      </c>
      <c r="CH94" s="188" t="str">
        <f t="shared" si="418"/>
        <v/>
      </c>
      <c r="CI94" s="188" t="str">
        <f t="shared" si="418"/>
        <v/>
      </c>
      <c r="CJ94" s="188" t="str">
        <f t="shared" si="418"/>
        <v/>
      </c>
      <c r="CK94" s="188" t="str">
        <f t="shared" si="418"/>
        <v/>
      </c>
      <c r="CL94" s="188" t="str">
        <f t="shared" si="418"/>
        <v/>
      </c>
      <c r="CM94" s="188" t="str">
        <f t="shared" si="418"/>
        <v/>
      </c>
      <c r="CN94" s="188" t="str">
        <f t="shared" si="418"/>
        <v/>
      </c>
      <c r="CO94" s="188" t="str">
        <f t="shared" si="418"/>
        <v/>
      </c>
      <c r="CP94" s="188" t="str">
        <f t="shared" si="418"/>
        <v/>
      </c>
      <c r="CQ94" s="188" t="str">
        <f t="shared" si="418"/>
        <v/>
      </c>
      <c r="CR94" s="188" t="str">
        <f t="shared" si="418"/>
        <v/>
      </c>
      <c r="CS94" s="188" t="str">
        <f t="shared" si="418"/>
        <v/>
      </c>
      <c r="CT94" s="188" t="str">
        <f t="shared" si="418"/>
        <v/>
      </c>
      <c r="CU94" s="188" t="str">
        <f t="shared" si="418"/>
        <v/>
      </c>
      <c r="CV94" s="188" t="str">
        <f t="shared" ref="CV94:ED94" si="419">IF(ISNONTEXT($AH94),CU94+$AH94,"")</f>
        <v/>
      </c>
      <c r="CW94" s="188" t="str">
        <f t="shared" si="419"/>
        <v/>
      </c>
      <c r="CX94" s="188" t="str">
        <f t="shared" si="419"/>
        <v/>
      </c>
      <c r="CY94" s="188" t="str">
        <f t="shared" si="419"/>
        <v/>
      </c>
      <c r="CZ94" s="188" t="str">
        <f t="shared" si="419"/>
        <v/>
      </c>
      <c r="DA94" s="188" t="str">
        <f t="shared" si="419"/>
        <v/>
      </c>
      <c r="DB94" s="188" t="str">
        <f t="shared" si="419"/>
        <v/>
      </c>
      <c r="DC94" s="188" t="str">
        <f t="shared" si="419"/>
        <v/>
      </c>
      <c r="DD94" s="188" t="str">
        <f t="shared" si="419"/>
        <v/>
      </c>
      <c r="DE94" s="188" t="str">
        <f t="shared" si="419"/>
        <v/>
      </c>
      <c r="DF94" s="188" t="str">
        <f t="shared" si="419"/>
        <v/>
      </c>
      <c r="DG94" s="188" t="str">
        <f t="shared" si="419"/>
        <v/>
      </c>
      <c r="DH94" s="188" t="str">
        <f t="shared" si="419"/>
        <v/>
      </c>
      <c r="DI94" s="188" t="str">
        <f t="shared" si="419"/>
        <v/>
      </c>
      <c r="DJ94" s="188" t="str">
        <f t="shared" si="419"/>
        <v/>
      </c>
      <c r="DK94" s="188" t="str">
        <f t="shared" si="419"/>
        <v/>
      </c>
      <c r="DL94" s="188" t="str">
        <f t="shared" si="419"/>
        <v/>
      </c>
      <c r="DM94" s="188" t="str">
        <f t="shared" si="419"/>
        <v/>
      </c>
      <c r="DN94" s="188" t="str">
        <f t="shared" si="419"/>
        <v/>
      </c>
      <c r="DO94" s="188" t="str">
        <f t="shared" si="419"/>
        <v/>
      </c>
      <c r="DP94" s="188" t="str">
        <f t="shared" si="419"/>
        <v/>
      </c>
      <c r="DQ94" s="188" t="str">
        <f t="shared" si="419"/>
        <v/>
      </c>
      <c r="DR94" s="188" t="str">
        <f t="shared" si="419"/>
        <v/>
      </c>
      <c r="DS94" s="188" t="str">
        <f t="shared" si="419"/>
        <v/>
      </c>
      <c r="DT94" s="188" t="str">
        <f t="shared" si="419"/>
        <v/>
      </c>
      <c r="DU94" s="188" t="str">
        <f t="shared" si="419"/>
        <v/>
      </c>
      <c r="DV94" s="188" t="str">
        <f t="shared" si="419"/>
        <v/>
      </c>
      <c r="DW94" s="188" t="str">
        <f t="shared" si="419"/>
        <v/>
      </c>
      <c r="DX94" s="188" t="str">
        <f t="shared" si="419"/>
        <v/>
      </c>
      <c r="DY94" s="188" t="str">
        <f t="shared" si="419"/>
        <v/>
      </c>
      <c r="DZ94" s="188" t="str">
        <f t="shared" si="419"/>
        <v/>
      </c>
      <c r="EA94" s="188" t="str">
        <f t="shared" si="419"/>
        <v/>
      </c>
      <c r="EB94" s="188" t="str">
        <f t="shared" si="419"/>
        <v/>
      </c>
      <c r="EC94" s="188" t="str">
        <f t="shared" si="419"/>
        <v/>
      </c>
      <c r="ED94" s="188" t="str">
        <f t="shared" si="419"/>
        <v/>
      </c>
      <c r="EE94" s="204" t="str">
        <f t="shared" si="268"/>
        <v/>
      </c>
      <c r="EF94" s="205" t="e">
        <f t="shared" si="269"/>
        <v>#N/A</v>
      </c>
      <c r="EG94" s="205" t="e">
        <f t="shared" si="270"/>
        <v>#N/A</v>
      </c>
      <c r="EH94" s="205" t="e">
        <f t="shared" si="271"/>
        <v>#N/A</v>
      </c>
      <c r="EI94" s="205" t="e">
        <f t="shared" si="272"/>
        <v>#N/A</v>
      </c>
      <c r="EJ94" s="205" t="e">
        <f t="shared" si="273"/>
        <v>#N/A</v>
      </c>
      <c r="EK94" s="205" t="e">
        <f t="shared" si="274"/>
        <v>#N/A</v>
      </c>
      <c r="EL94" s="205" t="e">
        <f t="shared" si="275"/>
        <v>#N/A</v>
      </c>
      <c r="EM94" s="205" t="e">
        <f t="shared" si="276"/>
        <v>#N/A</v>
      </c>
      <c r="EN94" s="205" t="e">
        <f t="shared" si="277"/>
        <v>#N/A</v>
      </c>
      <c r="EO94" s="205" t="e">
        <f t="shared" si="278"/>
        <v>#N/A</v>
      </c>
      <c r="EP94" s="205" t="e">
        <f t="shared" si="279"/>
        <v>#N/A</v>
      </c>
      <c r="EQ94" s="205" t="e">
        <f t="shared" si="280"/>
        <v>#N/A</v>
      </c>
      <c r="ER94" s="205" t="e">
        <f t="shared" si="281"/>
        <v>#N/A</v>
      </c>
      <c r="ES94" s="205" t="e">
        <f t="shared" si="282"/>
        <v>#N/A</v>
      </c>
      <c r="ET94" s="205" t="e">
        <f t="shared" si="283"/>
        <v>#N/A</v>
      </c>
      <c r="EU94" s="205" t="e">
        <f t="shared" si="284"/>
        <v>#N/A</v>
      </c>
      <c r="EV94" s="205" t="e">
        <f t="shared" si="285"/>
        <v>#N/A</v>
      </c>
      <c r="EW94" s="205" t="e">
        <f t="shared" si="286"/>
        <v>#N/A</v>
      </c>
      <c r="EX94" s="205" t="e">
        <f t="shared" si="287"/>
        <v>#N/A</v>
      </c>
      <c r="EY94" s="205" t="e">
        <f t="shared" si="288"/>
        <v>#N/A</v>
      </c>
      <c r="EZ94" s="205" t="e">
        <f t="shared" si="289"/>
        <v>#N/A</v>
      </c>
      <c r="FA94" s="205" t="e">
        <f t="shared" si="290"/>
        <v>#N/A</v>
      </c>
      <c r="FB94" s="205" t="e">
        <f t="shared" si="291"/>
        <v>#N/A</v>
      </c>
      <c r="FC94" s="205" t="e">
        <f t="shared" si="292"/>
        <v>#N/A</v>
      </c>
      <c r="FD94" s="205" t="e">
        <f t="shared" si="293"/>
        <v>#N/A</v>
      </c>
      <c r="FE94" s="205" t="e">
        <f t="shared" si="294"/>
        <v>#N/A</v>
      </c>
      <c r="FF94" s="205" t="e">
        <f t="shared" si="295"/>
        <v>#N/A</v>
      </c>
      <c r="FG94" s="205" t="e">
        <f t="shared" si="296"/>
        <v>#N/A</v>
      </c>
      <c r="FH94" s="205" t="e">
        <f t="shared" si="297"/>
        <v>#N/A</v>
      </c>
      <c r="FI94" s="205" t="e">
        <f t="shared" si="298"/>
        <v>#N/A</v>
      </c>
      <c r="FJ94" s="205" t="e">
        <f t="shared" si="299"/>
        <v>#N/A</v>
      </c>
      <c r="FK94" s="205" t="e">
        <f t="shared" si="300"/>
        <v>#N/A</v>
      </c>
      <c r="FL94" s="205" t="e">
        <f t="shared" si="301"/>
        <v>#N/A</v>
      </c>
      <c r="FM94" s="205" t="e">
        <f t="shared" si="302"/>
        <v>#N/A</v>
      </c>
      <c r="FN94" s="205" t="e">
        <f t="shared" si="303"/>
        <v>#N/A</v>
      </c>
      <c r="FO94" s="205" t="e">
        <f t="shared" si="304"/>
        <v>#N/A</v>
      </c>
      <c r="FP94" s="205" t="e">
        <f t="shared" si="305"/>
        <v>#N/A</v>
      </c>
      <c r="FQ94" s="205" t="e">
        <f t="shared" si="306"/>
        <v>#N/A</v>
      </c>
      <c r="FR94" s="205" t="e">
        <f t="shared" si="307"/>
        <v>#N/A</v>
      </c>
      <c r="FS94" s="205" t="e">
        <f t="shared" si="308"/>
        <v>#N/A</v>
      </c>
      <c r="FT94" s="205" t="e">
        <f t="shared" si="309"/>
        <v>#N/A</v>
      </c>
      <c r="FU94" s="205" t="e">
        <f t="shared" si="310"/>
        <v>#N/A</v>
      </c>
      <c r="FV94" s="205" t="e">
        <f t="shared" si="311"/>
        <v>#N/A</v>
      </c>
      <c r="FW94" s="205" t="e">
        <f t="shared" si="312"/>
        <v>#N/A</v>
      </c>
      <c r="FX94" s="205" t="e">
        <f t="shared" si="313"/>
        <v>#N/A</v>
      </c>
      <c r="FY94" s="205" t="e">
        <f t="shared" si="314"/>
        <v>#N/A</v>
      </c>
      <c r="FZ94" s="205" t="e">
        <f t="shared" si="315"/>
        <v>#N/A</v>
      </c>
      <c r="GA94" s="205" t="e">
        <f t="shared" si="316"/>
        <v>#N/A</v>
      </c>
      <c r="GB94" s="205" t="e">
        <f t="shared" si="317"/>
        <v>#N/A</v>
      </c>
      <c r="GC94" s="205" t="e">
        <f t="shared" si="318"/>
        <v>#N/A</v>
      </c>
      <c r="GD94" s="205" t="e">
        <f t="shared" si="319"/>
        <v>#N/A</v>
      </c>
      <c r="GE94" s="205" t="e">
        <f t="shared" si="320"/>
        <v>#N/A</v>
      </c>
      <c r="GF94" s="205" t="e">
        <f t="shared" si="321"/>
        <v>#N/A</v>
      </c>
      <c r="GG94" s="205" t="e">
        <f t="shared" si="322"/>
        <v>#N/A</v>
      </c>
      <c r="GH94" s="205" t="e">
        <f t="shared" si="323"/>
        <v>#N/A</v>
      </c>
      <c r="GI94" s="205" t="e">
        <f t="shared" si="324"/>
        <v>#N/A</v>
      </c>
      <c r="GJ94" s="205" t="e">
        <f t="shared" si="325"/>
        <v>#N/A</v>
      </c>
      <c r="GK94" s="205" t="e">
        <f t="shared" si="326"/>
        <v>#N/A</v>
      </c>
      <c r="GL94" s="205" t="e">
        <f t="shared" si="327"/>
        <v>#N/A</v>
      </c>
      <c r="GM94" s="205" t="e">
        <f t="shared" si="328"/>
        <v>#N/A</v>
      </c>
      <c r="GN94" s="205" t="e">
        <f t="shared" si="329"/>
        <v>#N/A</v>
      </c>
      <c r="GO94" s="205" t="e">
        <f t="shared" si="330"/>
        <v>#N/A</v>
      </c>
      <c r="GP94" s="205" t="e">
        <f t="shared" si="331"/>
        <v>#N/A</v>
      </c>
      <c r="GQ94" s="205" t="e">
        <f t="shared" si="332"/>
        <v>#N/A</v>
      </c>
      <c r="GR94" s="205" t="e">
        <f t="shared" si="333"/>
        <v>#N/A</v>
      </c>
      <c r="GS94" s="205" t="e">
        <f t="shared" si="334"/>
        <v>#N/A</v>
      </c>
      <c r="GT94" s="205" t="e">
        <f t="shared" si="335"/>
        <v>#N/A</v>
      </c>
      <c r="GU94" s="205" t="e">
        <f t="shared" si="336"/>
        <v>#N/A</v>
      </c>
      <c r="GV94" s="205" t="e">
        <f t="shared" si="337"/>
        <v>#N/A</v>
      </c>
      <c r="GW94" s="205" t="e">
        <f t="shared" si="338"/>
        <v>#N/A</v>
      </c>
      <c r="GX94" s="205" t="e">
        <f t="shared" si="339"/>
        <v>#N/A</v>
      </c>
      <c r="GY94" s="205" t="e">
        <f t="shared" si="340"/>
        <v>#N/A</v>
      </c>
      <c r="GZ94" s="205" t="e">
        <f t="shared" si="341"/>
        <v>#N/A</v>
      </c>
      <c r="HA94" s="205" t="e">
        <f t="shared" si="342"/>
        <v>#N/A</v>
      </c>
      <c r="HB94" s="205" t="e">
        <f t="shared" si="343"/>
        <v>#N/A</v>
      </c>
      <c r="HC94" s="205" t="e">
        <f t="shared" si="344"/>
        <v>#N/A</v>
      </c>
      <c r="HD94" s="205" t="e">
        <f t="shared" si="345"/>
        <v>#N/A</v>
      </c>
      <c r="HE94" s="205" t="e">
        <f t="shared" si="346"/>
        <v>#N/A</v>
      </c>
      <c r="HF94" s="205" t="e">
        <f t="shared" si="347"/>
        <v>#N/A</v>
      </c>
      <c r="HG94" s="205" t="e">
        <f t="shared" si="348"/>
        <v>#N/A</v>
      </c>
      <c r="HH94" s="205" t="e">
        <f t="shared" si="349"/>
        <v>#N/A</v>
      </c>
      <c r="HI94" s="205" t="e">
        <f t="shared" si="350"/>
        <v>#N/A</v>
      </c>
      <c r="HJ94" s="205" t="e">
        <f t="shared" si="351"/>
        <v>#N/A</v>
      </c>
      <c r="HK94" s="205" t="e">
        <f t="shared" si="352"/>
        <v>#N/A</v>
      </c>
      <c r="HL94" s="205" t="e">
        <f t="shared" si="353"/>
        <v>#N/A</v>
      </c>
      <c r="HM94" s="205" t="e">
        <f t="shared" si="354"/>
        <v>#N/A</v>
      </c>
      <c r="HN94" s="205" t="e">
        <f t="shared" si="355"/>
        <v>#N/A</v>
      </c>
      <c r="HO94" s="205" t="e">
        <f t="shared" si="356"/>
        <v>#N/A</v>
      </c>
      <c r="HP94" s="205" t="e">
        <f t="shared" si="357"/>
        <v>#N/A</v>
      </c>
      <c r="HQ94" s="205" t="e">
        <f t="shared" si="358"/>
        <v>#N/A</v>
      </c>
      <c r="HR94" s="205" t="e">
        <f t="shared" si="359"/>
        <v>#N/A</v>
      </c>
      <c r="HS94" s="205" t="e">
        <f t="shared" si="360"/>
        <v>#N/A</v>
      </c>
      <c r="HT94" s="205" t="e">
        <f t="shared" si="361"/>
        <v>#N/A</v>
      </c>
      <c r="HU94" s="205" t="e">
        <f t="shared" si="362"/>
        <v>#N/A</v>
      </c>
      <c r="HV94" s="205" t="e">
        <f t="shared" si="363"/>
        <v>#N/A</v>
      </c>
      <c r="HW94" s="205" t="e">
        <f t="shared" si="364"/>
        <v>#N/A</v>
      </c>
      <c r="HX94" s="205" t="e">
        <f t="shared" si="365"/>
        <v>#N/A</v>
      </c>
      <c r="HY94" s="205" t="e">
        <f t="shared" si="366"/>
        <v>#N/A</v>
      </c>
      <c r="HZ94" s="205" t="e">
        <f t="shared" si="367"/>
        <v>#N/A</v>
      </c>
      <c r="IA94" s="205" t="e">
        <f t="shared" si="368"/>
        <v>#N/A</v>
      </c>
      <c r="IB94" s="205" t="e">
        <f t="shared" si="369"/>
        <v>#N/A</v>
      </c>
    </row>
    <row r="95" spans="1:236" hidden="1" x14ac:dyDescent="0.25">
      <c r="A95" s="22">
        <v>92</v>
      </c>
      <c r="B95" s="109" t="str">
        <f t="shared" si="253"/>
        <v/>
      </c>
      <c r="C95" s="123"/>
      <c r="D95" s="109" t="str">
        <f t="shared" si="254"/>
        <v/>
      </c>
      <c r="E95" s="118" t="str">
        <f t="shared" si="255"/>
        <v/>
      </c>
      <c r="F95" s="23" t="str">
        <f t="shared" si="256"/>
        <v/>
      </c>
      <c r="G95" s="24" t="str">
        <f t="shared" si="25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258"/>
        <v/>
      </c>
      <c r="K95" s="26"/>
      <c r="L95" s="24" t="str">
        <f>IF(OR(F95="",K95=""),"",MATCH(K95,Confidence!$A$3:$A$12,0))</f>
        <v/>
      </c>
      <c r="M95" s="27" t="str">
        <f t="shared" si="259"/>
        <v/>
      </c>
      <c r="N95" s="27" t="str">
        <f t="shared" si="260"/>
        <v/>
      </c>
      <c r="O95" s="24"/>
      <c r="P95" s="110" t="str">
        <f t="shared" si="261"/>
        <v/>
      </c>
      <c r="Q95" s="110" t="str">
        <f t="shared" si="262"/>
        <v/>
      </c>
      <c r="R95" s="39" t="str">
        <f t="shared" si="263"/>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264"/>
        <v/>
      </c>
      <c r="AI95" s="204" t="str">
        <f t="shared" si="265"/>
        <v/>
      </c>
      <c r="AJ95" s="188" t="str">
        <f t="shared" ref="AJ95:CU95" si="420">IF(ISNONTEXT($AH95),AI95+$AH95,"")</f>
        <v/>
      </c>
      <c r="AK95" s="188" t="str">
        <f t="shared" si="420"/>
        <v/>
      </c>
      <c r="AL95" s="188" t="str">
        <f t="shared" si="420"/>
        <v/>
      </c>
      <c r="AM95" s="188" t="str">
        <f t="shared" si="420"/>
        <v/>
      </c>
      <c r="AN95" s="188" t="str">
        <f t="shared" si="420"/>
        <v/>
      </c>
      <c r="AO95" s="188" t="str">
        <f t="shared" si="420"/>
        <v/>
      </c>
      <c r="AP95" s="188" t="str">
        <f t="shared" si="420"/>
        <v/>
      </c>
      <c r="AQ95" s="188" t="str">
        <f t="shared" si="420"/>
        <v/>
      </c>
      <c r="AR95" s="188" t="str">
        <f t="shared" si="420"/>
        <v/>
      </c>
      <c r="AS95" s="188" t="str">
        <f t="shared" si="420"/>
        <v/>
      </c>
      <c r="AT95" s="188" t="str">
        <f t="shared" si="420"/>
        <v/>
      </c>
      <c r="AU95" s="188" t="str">
        <f t="shared" si="420"/>
        <v/>
      </c>
      <c r="AV95" s="188" t="str">
        <f t="shared" si="420"/>
        <v/>
      </c>
      <c r="AW95" s="188" t="str">
        <f t="shared" si="420"/>
        <v/>
      </c>
      <c r="AX95" s="188" t="str">
        <f t="shared" si="420"/>
        <v/>
      </c>
      <c r="AY95" s="188" t="str">
        <f t="shared" si="420"/>
        <v/>
      </c>
      <c r="AZ95" s="188" t="str">
        <f t="shared" si="420"/>
        <v/>
      </c>
      <c r="BA95" s="188" t="str">
        <f t="shared" si="420"/>
        <v/>
      </c>
      <c r="BB95" s="188" t="str">
        <f t="shared" si="420"/>
        <v/>
      </c>
      <c r="BC95" s="188" t="str">
        <f t="shared" si="420"/>
        <v/>
      </c>
      <c r="BD95" s="188" t="str">
        <f t="shared" si="420"/>
        <v/>
      </c>
      <c r="BE95" s="188" t="str">
        <f t="shared" si="420"/>
        <v/>
      </c>
      <c r="BF95" s="188" t="str">
        <f t="shared" si="420"/>
        <v/>
      </c>
      <c r="BG95" s="188" t="str">
        <f t="shared" si="420"/>
        <v/>
      </c>
      <c r="BH95" s="188" t="str">
        <f t="shared" si="420"/>
        <v/>
      </c>
      <c r="BI95" s="188" t="str">
        <f t="shared" si="420"/>
        <v/>
      </c>
      <c r="BJ95" s="188" t="str">
        <f t="shared" si="420"/>
        <v/>
      </c>
      <c r="BK95" s="188" t="str">
        <f t="shared" si="420"/>
        <v/>
      </c>
      <c r="BL95" s="188" t="str">
        <f t="shared" si="420"/>
        <v/>
      </c>
      <c r="BM95" s="188" t="str">
        <f t="shared" si="420"/>
        <v/>
      </c>
      <c r="BN95" s="188" t="str">
        <f t="shared" si="420"/>
        <v/>
      </c>
      <c r="BO95" s="188" t="str">
        <f t="shared" si="420"/>
        <v/>
      </c>
      <c r="BP95" s="188" t="str">
        <f t="shared" si="420"/>
        <v/>
      </c>
      <c r="BQ95" s="188" t="str">
        <f t="shared" si="420"/>
        <v/>
      </c>
      <c r="BR95" s="188" t="str">
        <f t="shared" si="420"/>
        <v/>
      </c>
      <c r="BS95" s="188" t="str">
        <f t="shared" si="420"/>
        <v/>
      </c>
      <c r="BT95" s="188" t="str">
        <f t="shared" si="420"/>
        <v/>
      </c>
      <c r="BU95" s="188" t="str">
        <f t="shared" si="420"/>
        <v/>
      </c>
      <c r="BV95" s="188" t="str">
        <f t="shared" si="420"/>
        <v/>
      </c>
      <c r="BW95" s="188" t="str">
        <f t="shared" si="420"/>
        <v/>
      </c>
      <c r="BX95" s="188" t="str">
        <f t="shared" si="420"/>
        <v/>
      </c>
      <c r="BY95" s="188" t="str">
        <f t="shared" si="420"/>
        <v/>
      </c>
      <c r="BZ95" s="188" t="str">
        <f t="shared" si="420"/>
        <v/>
      </c>
      <c r="CA95" s="188" t="str">
        <f t="shared" si="420"/>
        <v/>
      </c>
      <c r="CB95" s="188" t="str">
        <f t="shared" si="420"/>
        <v/>
      </c>
      <c r="CC95" s="188" t="str">
        <f t="shared" si="420"/>
        <v/>
      </c>
      <c r="CD95" s="188" t="str">
        <f t="shared" si="420"/>
        <v/>
      </c>
      <c r="CE95" s="188" t="str">
        <f t="shared" si="420"/>
        <v/>
      </c>
      <c r="CF95" s="188" t="str">
        <f t="shared" si="420"/>
        <v/>
      </c>
      <c r="CG95" s="188" t="str">
        <f t="shared" si="420"/>
        <v/>
      </c>
      <c r="CH95" s="188" t="str">
        <f t="shared" si="420"/>
        <v/>
      </c>
      <c r="CI95" s="188" t="str">
        <f t="shared" si="420"/>
        <v/>
      </c>
      <c r="CJ95" s="188" t="str">
        <f t="shared" si="420"/>
        <v/>
      </c>
      <c r="CK95" s="188" t="str">
        <f t="shared" si="420"/>
        <v/>
      </c>
      <c r="CL95" s="188" t="str">
        <f t="shared" si="420"/>
        <v/>
      </c>
      <c r="CM95" s="188" t="str">
        <f t="shared" si="420"/>
        <v/>
      </c>
      <c r="CN95" s="188" t="str">
        <f t="shared" si="420"/>
        <v/>
      </c>
      <c r="CO95" s="188" t="str">
        <f t="shared" si="420"/>
        <v/>
      </c>
      <c r="CP95" s="188" t="str">
        <f t="shared" si="420"/>
        <v/>
      </c>
      <c r="CQ95" s="188" t="str">
        <f t="shared" si="420"/>
        <v/>
      </c>
      <c r="CR95" s="188" t="str">
        <f t="shared" si="420"/>
        <v/>
      </c>
      <c r="CS95" s="188" t="str">
        <f t="shared" si="420"/>
        <v/>
      </c>
      <c r="CT95" s="188" t="str">
        <f t="shared" si="420"/>
        <v/>
      </c>
      <c r="CU95" s="188" t="str">
        <f t="shared" si="420"/>
        <v/>
      </c>
      <c r="CV95" s="188" t="str">
        <f t="shared" ref="CV95:ED95" si="421">IF(ISNONTEXT($AH95),CU95+$AH95,"")</f>
        <v/>
      </c>
      <c r="CW95" s="188" t="str">
        <f t="shared" si="421"/>
        <v/>
      </c>
      <c r="CX95" s="188" t="str">
        <f t="shared" si="421"/>
        <v/>
      </c>
      <c r="CY95" s="188" t="str">
        <f t="shared" si="421"/>
        <v/>
      </c>
      <c r="CZ95" s="188" t="str">
        <f t="shared" si="421"/>
        <v/>
      </c>
      <c r="DA95" s="188" t="str">
        <f t="shared" si="421"/>
        <v/>
      </c>
      <c r="DB95" s="188" t="str">
        <f t="shared" si="421"/>
        <v/>
      </c>
      <c r="DC95" s="188" t="str">
        <f t="shared" si="421"/>
        <v/>
      </c>
      <c r="DD95" s="188" t="str">
        <f t="shared" si="421"/>
        <v/>
      </c>
      <c r="DE95" s="188" t="str">
        <f t="shared" si="421"/>
        <v/>
      </c>
      <c r="DF95" s="188" t="str">
        <f t="shared" si="421"/>
        <v/>
      </c>
      <c r="DG95" s="188" t="str">
        <f t="shared" si="421"/>
        <v/>
      </c>
      <c r="DH95" s="188" t="str">
        <f t="shared" si="421"/>
        <v/>
      </c>
      <c r="DI95" s="188" t="str">
        <f t="shared" si="421"/>
        <v/>
      </c>
      <c r="DJ95" s="188" t="str">
        <f t="shared" si="421"/>
        <v/>
      </c>
      <c r="DK95" s="188" t="str">
        <f t="shared" si="421"/>
        <v/>
      </c>
      <c r="DL95" s="188" t="str">
        <f t="shared" si="421"/>
        <v/>
      </c>
      <c r="DM95" s="188" t="str">
        <f t="shared" si="421"/>
        <v/>
      </c>
      <c r="DN95" s="188" t="str">
        <f t="shared" si="421"/>
        <v/>
      </c>
      <c r="DO95" s="188" t="str">
        <f t="shared" si="421"/>
        <v/>
      </c>
      <c r="DP95" s="188" t="str">
        <f t="shared" si="421"/>
        <v/>
      </c>
      <c r="DQ95" s="188" t="str">
        <f t="shared" si="421"/>
        <v/>
      </c>
      <c r="DR95" s="188" t="str">
        <f t="shared" si="421"/>
        <v/>
      </c>
      <c r="DS95" s="188" t="str">
        <f t="shared" si="421"/>
        <v/>
      </c>
      <c r="DT95" s="188" t="str">
        <f t="shared" si="421"/>
        <v/>
      </c>
      <c r="DU95" s="188" t="str">
        <f t="shared" si="421"/>
        <v/>
      </c>
      <c r="DV95" s="188" t="str">
        <f t="shared" si="421"/>
        <v/>
      </c>
      <c r="DW95" s="188" t="str">
        <f t="shared" si="421"/>
        <v/>
      </c>
      <c r="DX95" s="188" t="str">
        <f t="shared" si="421"/>
        <v/>
      </c>
      <c r="DY95" s="188" t="str">
        <f t="shared" si="421"/>
        <v/>
      </c>
      <c r="DZ95" s="188" t="str">
        <f t="shared" si="421"/>
        <v/>
      </c>
      <c r="EA95" s="188" t="str">
        <f t="shared" si="421"/>
        <v/>
      </c>
      <c r="EB95" s="188" t="str">
        <f t="shared" si="421"/>
        <v/>
      </c>
      <c r="EC95" s="188" t="str">
        <f t="shared" si="421"/>
        <v/>
      </c>
      <c r="ED95" s="188" t="str">
        <f t="shared" si="421"/>
        <v/>
      </c>
      <c r="EE95" s="204" t="str">
        <f t="shared" si="268"/>
        <v/>
      </c>
      <c r="EF95" s="205" t="e">
        <f t="shared" si="269"/>
        <v>#N/A</v>
      </c>
      <c r="EG95" s="205" t="e">
        <f t="shared" si="270"/>
        <v>#N/A</v>
      </c>
      <c r="EH95" s="205" t="e">
        <f t="shared" si="271"/>
        <v>#N/A</v>
      </c>
      <c r="EI95" s="205" t="e">
        <f t="shared" si="272"/>
        <v>#N/A</v>
      </c>
      <c r="EJ95" s="205" t="e">
        <f t="shared" si="273"/>
        <v>#N/A</v>
      </c>
      <c r="EK95" s="205" t="e">
        <f t="shared" si="274"/>
        <v>#N/A</v>
      </c>
      <c r="EL95" s="205" t="e">
        <f t="shared" si="275"/>
        <v>#N/A</v>
      </c>
      <c r="EM95" s="205" t="e">
        <f t="shared" si="276"/>
        <v>#N/A</v>
      </c>
      <c r="EN95" s="205" t="e">
        <f t="shared" si="277"/>
        <v>#N/A</v>
      </c>
      <c r="EO95" s="205" t="e">
        <f t="shared" si="278"/>
        <v>#N/A</v>
      </c>
      <c r="EP95" s="205" t="e">
        <f t="shared" si="279"/>
        <v>#N/A</v>
      </c>
      <c r="EQ95" s="205" t="e">
        <f t="shared" si="280"/>
        <v>#N/A</v>
      </c>
      <c r="ER95" s="205" t="e">
        <f t="shared" si="281"/>
        <v>#N/A</v>
      </c>
      <c r="ES95" s="205" t="e">
        <f t="shared" si="282"/>
        <v>#N/A</v>
      </c>
      <c r="ET95" s="205" t="e">
        <f t="shared" si="283"/>
        <v>#N/A</v>
      </c>
      <c r="EU95" s="205" t="e">
        <f t="shared" si="284"/>
        <v>#N/A</v>
      </c>
      <c r="EV95" s="205" t="e">
        <f t="shared" si="285"/>
        <v>#N/A</v>
      </c>
      <c r="EW95" s="205" t="e">
        <f t="shared" si="286"/>
        <v>#N/A</v>
      </c>
      <c r="EX95" s="205" t="e">
        <f t="shared" si="287"/>
        <v>#N/A</v>
      </c>
      <c r="EY95" s="205" t="e">
        <f t="shared" si="288"/>
        <v>#N/A</v>
      </c>
      <c r="EZ95" s="205" t="e">
        <f t="shared" si="289"/>
        <v>#N/A</v>
      </c>
      <c r="FA95" s="205" t="e">
        <f t="shared" si="290"/>
        <v>#N/A</v>
      </c>
      <c r="FB95" s="205" t="e">
        <f t="shared" si="291"/>
        <v>#N/A</v>
      </c>
      <c r="FC95" s="205" t="e">
        <f t="shared" si="292"/>
        <v>#N/A</v>
      </c>
      <c r="FD95" s="205" t="e">
        <f t="shared" si="293"/>
        <v>#N/A</v>
      </c>
      <c r="FE95" s="205" t="e">
        <f t="shared" si="294"/>
        <v>#N/A</v>
      </c>
      <c r="FF95" s="205" t="e">
        <f t="shared" si="295"/>
        <v>#N/A</v>
      </c>
      <c r="FG95" s="205" t="e">
        <f t="shared" si="296"/>
        <v>#N/A</v>
      </c>
      <c r="FH95" s="205" t="e">
        <f t="shared" si="297"/>
        <v>#N/A</v>
      </c>
      <c r="FI95" s="205" t="e">
        <f t="shared" si="298"/>
        <v>#N/A</v>
      </c>
      <c r="FJ95" s="205" t="e">
        <f t="shared" si="299"/>
        <v>#N/A</v>
      </c>
      <c r="FK95" s="205" t="e">
        <f t="shared" si="300"/>
        <v>#N/A</v>
      </c>
      <c r="FL95" s="205" t="e">
        <f t="shared" si="301"/>
        <v>#N/A</v>
      </c>
      <c r="FM95" s="205" t="e">
        <f t="shared" si="302"/>
        <v>#N/A</v>
      </c>
      <c r="FN95" s="205" t="e">
        <f t="shared" si="303"/>
        <v>#N/A</v>
      </c>
      <c r="FO95" s="205" t="e">
        <f t="shared" si="304"/>
        <v>#N/A</v>
      </c>
      <c r="FP95" s="205" t="e">
        <f t="shared" si="305"/>
        <v>#N/A</v>
      </c>
      <c r="FQ95" s="205" t="e">
        <f t="shared" si="306"/>
        <v>#N/A</v>
      </c>
      <c r="FR95" s="205" t="e">
        <f t="shared" si="307"/>
        <v>#N/A</v>
      </c>
      <c r="FS95" s="205" t="e">
        <f t="shared" si="308"/>
        <v>#N/A</v>
      </c>
      <c r="FT95" s="205" t="e">
        <f t="shared" si="309"/>
        <v>#N/A</v>
      </c>
      <c r="FU95" s="205" t="e">
        <f t="shared" si="310"/>
        <v>#N/A</v>
      </c>
      <c r="FV95" s="205" t="e">
        <f t="shared" si="311"/>
        <v>#N/A</v>
      </c>
      <c r="FW95" s="205" t="e">
        <f t="shared" si="312"/>
        <v>#N/A</v>
      </c>
      <c r="FX95" s="205" t="e">
        <f t="shared" si="313"/>
        <v>#N/A</v>
      </c>
      <c r="FY95" s="205" t="e">
        <f t="shared" si="314"/>
        <v>#N/A</v>
      </c>
      <c r="FZ95" s="205" t="e">
        <f t="shared" si="315"/>
        <v>#N/A</v>
      </c>
      <c r="GA95" s="205" t="e">
        <f t="shared" si="316"/>
        <v>#N/A</v>
      </c>
      <c r="GB95" s="205" t="e">
        <f t="shared" si="317"/>
        <v>#N/A</v>
      </c>
      <c r="GC95" s="205" t="e">
        <f t="shared" si="318"/>
        <v>#N/A</v>
      </c>
      <c r="GD95" s="205" t="e">
        <f t="shared" si="319"/>
        <v>#N/A</v>
      </c>
      <c r="GE95" s="205" t="e">
        <f t="shared" si="320"/>
        <v>#N/A</v>
      </c>
      <c r="GF95" s="205" t="e">
        <f t="shared" si="321"/>
        <v>#N/A</v>
      </c>
      <c r="GG95" s="205" t="e">
        <f t="shared" si="322"/>
        <v>#N/A</v>
      </c>
      <c r="GH95" s="205" t="e">
        <f t="shared" si="323"/>
        <v>#N/A</v>
      </c>
      <c r="GI95" s="205" t="e">
        <f t="shared" si="324"/>
        <v>#N/A</v>
      </c>
      <c r="GJ95" s="205" t="e">
        <f t="shared" si="325"/>
        <v>#N/A</v>
      </c>
      <c r="GK95" s="205" t="e">
        <f t="shared" si="326"/>
        <v>#N/A</v>
      </c>
      <c r="GL95" s="205" t="e">
        <f t="shared" si="327"/>
        <v>#N/A</v>
      </c>
      <c r="GM95" s="205" t="e">
        <f t="shared" si="328"/>
        <v>#N/A</v>
      </c>
      <c r="GN95" s="205" t="e">
        <f t="shared" si="329"/>
        <v>#N/A</v>
      </c>
      <c r="GO95" s="205" t="e">
        <f t="shared" si="330"/>
        <v>#N/A</v>
      </c>
      <c r="GP95" s="205" t="e">
        <f t="shared" si="331"/>
        <v>#N/A</v>
      </c>
      <c r="GQ95" s="205" t="e">
        <f t="shared" si="332"/>
        <v>#N/A</v>
      </c>
      <c r="GR95" s="205" t="e">
        <f t="shared" si="333"/>
        <v>#N/A</v>
      </c>
      <c r="GS95" s="205" t="e">
        <f t="shared" si="334"/>
        <v>#N/A</v>
      </c>
      <c r="GT95" s="205" t="e">
        <f t="shared" si="335"/>
        <v>#N/A</v>
      </c>
      <c r="GU95" s="205" t="e">
        <f t="shared" si="336"/>
        <v>#N/A</v>
      </c>
      <c r="GV95" s="205" t="e">
        <f t="shared" si="337"/>
        <v>#N/A</v>
      </c>
      <c r="GW95" s="205" t="e">
        <f t="shared" si="338"/>
        <v>#N/A</v>
      </c>
      <c r="GX95" s="205" t="e">
        <f t="shared" si="339"/>
        <v>#N/A</v>
      </c>
      <c r="GY95" s="205" t="e">
        <f t="shared" si="340"/>
        <v>#N/A</v>
      </c>
      <c r="GZ95" s="205" t="e">
        <f t="shared" si="341"/>
        <v>#N/A</v>
      </c>
      <c r="HA95" s="205" t="e">
        <f t="shared" si="342"/>
        <v>#N/A</v>
      </c>
      <c r="HB95" s="205" t="e">
        <f t="shared" si="343"/>
        <v>#N/A</v>
      </c>
      <c r="HC95" s="205" t="e">
        <f t="shared" si="344"/>
        <v>#N/A</v>
      </c>
      <c r="HD95" s="205" t="e">
        <f t="shared" si="345"/>
        <v>#N/A</v>
      </c>
      <c r="HE95" s="205" t="e">
        <f t="shared" si="346"/>
        <v>#N/A</v>
      </c>
      <c r="HF95" s="205" t="e">
        <f t="shared" si="347"/>
        <v>#N/A</v>
      </c>
      <c r="HG95" s="205" t="e">
        <f t="shared" si="348"/>
        <v>#N/A</v>
      </c>
      <c r="HH95" s="205" t="e">
        <f t="shared" si="349"/>
        <v>#N/A</v>
      </c>
      <c r="HI95" s="205" t="e">
        <f t="shared" si="350"/>
        <v>#N/A</v>
      </c>
      <c r="HJ95" s="205" t="e">
        <f t="shared" si="351"/>
        <v>#N/A</v>
      </c>
      <c r="HK95" s="205" t="e">
        <f t="shared" si="352"/>
        <v>#N/A</v>
      </c>
      <c r="HL95" s="205" t="e">
        <f t="shared" si="353"/>
        <v>#N/A</v>
      </c>
      <c r="HM95" s="205" t="e">
        <f t="shared" si="354"/>
        <v>#N/A</v>
      </c>
      <c r="HN95" s="205" t="e">
        <f t="shared" si="355"/>
        <v>#N/A</v>
      </c>
      <c r="HO95" s="205" t="e">
        <f t="shared" si="356"/>
        <v>#N/A</v>
      </c>
      <c r="HP95" s="205" t="e">
        <f t="shared" si="357"/>
        <v>#N/A</v>
      </c>
      <c r="HQ95" s="205" t="e">
        <f t="shared" si="358"/>
        <v>#N/A</v>
      </c>
      <c r="HR95" s="205" t="e">
        <f t="shared" si="359"/>
        <v>#N/A</v>
      </c>
      <c r="HS95" s="205" t="e">
        <f t="shared" si="360"/>
        <v>#N/A</v>
      </c>
      <c r="HT95" s="205" t="e">
        <f t="shared" si="361"/>
        <v>#N/A</v>
      </c>
      <c r="HU95" s="205" t="e">
        <f t="shared" si="362"/>
        <v>#N/A</v>
      </c>
      <c r="HV95" s="205" t="e">
        <f t="shared" si="363"/>
        <v>#N/A</v>
      </c>
      <c r="HW95" s="205" t="e">
        <f t="shared" si="364"/>
        <v>#N/A</v>
      </c>
      <c r="HX95" s="205" t="e">
        <f t="shared" si="365"/>
        <v>#N/A</v>
      </c>
      <c r="HY95" s="205" t="e">
        <f t="shared" si="366"/>
        <v>#N/A</v>
      </c>
      <c r="HZ95" s="205" t="e">
        <f t="shared" si="367"/>
        <v>#N/A</v>
      </c>
      <c r="IA95" s="205" t="e">
        <f t="shared" si="368"/>
        <v>#N/A</v>
      </c>
      <c r="IB95" s="205" t="e">
        <f t="shared" si="369"/>
        <v>#N/A</v>
      </c>
    </row>
    <row r="96" spans="1:236" hidden="1" x14ac:dyDescent="0.25">
      <c r="A96" s="22">
        <v>93</v>
      </c>
      <c r="B96" s="109" t="str">
        <f t="shared" si="253"/>
        <v/>
      </c>
      <c r="C96" s="123"/>
      <c r="D96" s="109" t="str">
        <f t="shared" si="254"/>
        <v/>
      </c>
      <c r="E96" s="118" t="str">
        <f t="shared" si="255"/>
        <v/>
      </c>
      <c r="F96" s="23" t="str">
        <f t="shared" si="256"/>
        <v/>
      </c>
      <c r="G96" s="24" t="str">
        <f t="shared" si="25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258"/>
        <v/>
      </c>
      <c r="K96" s="26"/>
      <c r="L96" s="24" t="str">
        <f>IF(OR(F96="",K96=""),"",MATCH(K96,Confidence!$A$3:$A$12,0))</f>
        <v/>
      </c>
      <c r="M96" s="27" t="str">
        <f t="shared" si="259"/>
        <v/>
      </c>
      <c r="N96" s="27" t="str">
        <f t="shared" si="260"/>
        <v/>
      </c>
      <c r="O96" s="24"/>
      <c r="P96" s="110" t="str">
        <f t="shared" si="261"/>
        <v/>
      </c>
      <c r="Q96" s="110" t="str">
        <f t="shared" si="262"/>
        <v/>
      </c>
      <c r="R96" s="39" t="str">
        <f t="shared" si="263"/>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264"/>
        <v/>
      </c>
      <c r="AI96" s="204" t="str">
        <f t="shared" si="265"/>
        <v/>
      </c>
      <c r="AJ96" s="188" t="str">
        <f t="shared" ref="AJ96:CU96" si="422">IF(ISNONTEXT($AH96),AI96+$AH96,"")</f>
        <v/>
      </c>
      <c r="AK96" s="188" t="str">
        <f t="shared" si="422"/>
        <v/>
      </c>
      <c r="AL96" s="188" t="str">
        <f t="shared" si="422"/>
        <v/>
      </c>
      <c r="AM96" s="188" t="str">
        <f t="shared" si="422"/>
        <v/>
      </c>
      <c r="AN96" s="188" t="str">
        <f t="shared" si="422"/>
        <v/>
      </c>
      <c r="AO96" s="188" t="str">
        <f t="shared" si="422"/>
        <v/>
      </c>
      <c r="AP96" s="188" t="str">
        <f t="shared" si="422"/>
        <v/>
      </c>
      <c r="AQ96" s="188" t="str">
        <f t="shared" si="422"/>
        <v/>
      </c>
      <c r="AR96" s="188" t="str">
        <f t="shared" si="422"/>
        <v/>
      </c>
      <c r="AS96" s="188" t="str">
        <f t="shared" si="422"/>
        <v/>
      </c>
      <c r="AT96" s="188" t="str">
        <f t="shared" si="422"/>
        <v/>
      </c>
      <c r="AU96" s="188" t="str">
        <f t="shared" si="422"/>
        <v/>
      </c>
      <c r="AV96" s="188" t="str">
        <f t="shared" si="422"/>
        <v/>
      </c>
      <c r="AW96" s="188" t="str">
        <f t="shared" si="422"/>
        <v/>
      </c>
      <c r="AX96" s="188" t="str">
        <f t="shared" si="422"/>
        <v/>
      </c>
      <c r="AY96" s="188" t="str">
        <f t="shared" si="422"/>
        <v/>
      </c>
      <c r="AZ96" s="188" t="str">
        <f t="shared" si="422"/>
        <v/>
      </c>
      <c r="BA96" s="188" t="str">
        <f t="shared" si="422"/>
        <v/>
      </c>
      <c r="BB96" s="188" t="str">
        <f t="shared" si="422"/>
        <v/>
      </c>
      <c r="BC96" s="188" t="str">
        <f t="shared" si="422"/>
        <v/>
      </c>
      <c r="BD96" s="188" t="str">
        <f t="shared" si="422"/>
        <v/>
      </c>
      <c r="BE96" s="188" t="str">
        <f t="shared" si="422"/>
        <v/>
      </c>
      <c r="BF96" s="188" t="str">
        <f t="shared" si="422"/>
        <v/>
      </c>
      <c r="BG96" s="188" t="str">
        <f t="shared" si="422"/>
        <v/>
      </c>
      <c r="BH96" s="188" t="str">
        <f t="shared" si="422"/>
        <v/>
      </c>
      <c r="BI96" s="188" t="str">
        <f t="shared" si="422"/>
        <v/>
      </c>
      <c r="BJ96" s="188" t="str">
        <f t="shared" si="422"/>
        <v/>
      </c>
      <c r="BK96" s="188" t="str">
        <f t="shared" si="422"/>
        <v/>
      </c>
      <c r="BL96" s="188" t="str">
        <f t="shared" si="422"/>
        <v/>
      </c>
      <c r="BM96" s="188" t="str">
        <f t="shared" si="422"/>
        <v/>
      </c>
      <c r="BN96" s="188" t="str">
        <f t="shared" si="422"/>
        <v/>
      </c>
      <c r="BO96" s="188" t="str">
        <f t="shared" si="422"/>
        <v/>
      </c>
      <c r="BP96" s="188" t="str">
        <f t="shared" si="422"/>
        <v/>
      </c>
      <c r="BQ96" s="188" t="str">
        <f t="shared" si="422"/>
        <v/>
      </c>
      <c r="BR96" s="188" t="str">
        <f t="shared" si="422"/>
        <v/>
      </c>
      <c r="BS96" s="188" t="str">
        <f t="shared" si="422"/>
        <v/>
      </c>
      <c r="BT96" s="188" t="str">
        <f t="shared" si="422"/>
        <v/>
      </c>
      <c r="BU96" s="188" t="str">
        <f t="shared" si="422"/>
        <v/>
      </c>
      <c r="BV96" s="188" t="str">
        <f t="shared" si="422"/>
        <v/>
      </c>
      <c r="BW96" s="188" t="str">
        <f t="shared" si="422"/>
        <v/>
      </c>
      <c r="BX96" s="188" t="str">
        <f t="shared" si="422"/>
        <v/>
      </c>
      <c r="BY96" s="188" t="str">
        <f t="shared" si="422"/>
        <v/>
      </c>
      <c r="BZ96" s="188" t="str">
        <f t="shared" si="422"/>
        <v/>
      </c>
      <c r="CA96" s="188" t="str">
        <f t="shared" si="422"/>
        <v/>
      </c>
      <c r="CB96" s="188" t="str">
        <f t="shared" si="422"/>
        <v/>
      </c>
      <c r="CC96" s="188" t="str">
        <f t="shared" si="422"/>
        <v/>
      </c>
      <c r="CD96" s="188" t="str">
        <f t="shared" si="422"/>
        <v/>
      </c>
      <c r="CE96" s="188" t="str">
        <f t="shared" si="422"/>
        <v/>
      </c>
      <c r="CF96" s="188" t="str">
        <f t="shared" si="422"/>
        <v/>
      </c>
      <c r="CG96" s="188" t="str">
        <f t="shared" si="422"/>
        <v/>
      </c>
      <c r="CH96" s="188" t="str">
        <f t="shared" si="422"/>
        <v/>
      </c>
      <c r="CI96" s="188" t="str">
        <f t="shared" si="422"/>
        <v/>
      </c>
      <c r="CJ96" s="188" t="str">
        <f t="shared" si="422"/>
        <v/>
      </c>
      <c r="CK96" s="188" t="str">
        <f t="shared" si="422"/>
        <v/>
      </c>
      <c r="CL96" s="188" t="str">
        <f t="shared" si="422"/>
        <v/>
      </c>
      <c r="CM96" s="188" t="str">
        <f t="shared" si="422"/>
        <v/>
      </c>
      <c r="CN96" s="188" t="str">
        <f t="shared" si="422"/>
        <v/>
      </c>
      <c r="CO96" s="188" t="str">
        <f t="shared" si="422"/>
        <v/>
      </c>
      <c r="CP96" s="188" t="str">
        <f t="shared" si="422"/>
        <v/>
      </c>
      <c r="CQ96" s="188" t="str">
        <f t="shared" si="422"/>
        <v/>
      </c>
      <c r="CR96" s="188" t="str">
        <f t="shared" si="422"/>
        <v/>
      </c>
      <c r="CS96" s="188" t="str">
        <f t="shared" si="422"/>
        <v/>
      </c>
      <c r="CT96" s="188" t="str">
        <f t="shared" si="422"/>
        <v/>
      </c>
      <c r="CU96" s="188" t="str">
        <f t="shared" si="422"/>
        <v/>
      </c>
      <c r="CV96" s="188" t="str">
        <f t="shared" ref="CV96:ED96" si="423">IF(ISNONTEXT($AH96),CU96+$AH96,"")</f>
        <v/>
      </c>
      <c r="CW96" s="188" t="str">
        <f t="shared" si="423"/>
        <v/>
      </c>
      <c r="CX96" s="188" t="str">
        <f t="shared" si="423"/>
        <v/>
      </c>
      <c r="CY96" s="188" t="str">
        <f t="shared" si="423"/>
        <v/>
      </c>
      <c r="CZ96" s="188" t="str">
        <f t="shared" si="423"/>
        <v/>
      </c>
      <c r="DA96" s="188" t="str">
        <f t="shared" si="423"/>
        <v/>
      </c>
      <c r="DB96" s="188" t="str">
        <f t="shared" si="423"/>
        <v/>
      </c>
      <c r="DC96" s="188" t="str">
        <f t="shared" si="423"/>
        <v/>
      </c>
      <c r="DD96" s="188" t="str">
        <f t="shared" si="423"/>
        <v/>
      </c>
      <c r="DE96" s="188" t="str">
        <f t="shared" si="423"/>
        <v/>
      </c>
      <c r="DF96" s="188" t="str">
        <f t="shared" si="423"/>
        <v/>
      </c>
      <c r="DG96" s="188" t="str">
        <f t="shared" si="423"/>
        <v/>
      </c>
      <c r="DH96" s="188" t="str">
        <f t="shared" si="423"/>
        <v/>
      </c>
      <c r="DI96" s="188" t="str">
        <f t="shared" si="423"/>
        <v/>
      </c>
      <c r="DJ96" s="188" t="str">
        <f t="shared" si="423"/>
        <v/>
      </c>
      <c r="DK96" s="188" t="str">
        <f t="shared" si="423"/>
        <v/>
      </c>
      <c r="DL96" s="188" t="str">
        <f t="shared" si="423"/>
        <v/>
      </c>
      <c r="DM96" s="188" t="str">
        <f t="shared" si="423"/>
        <v/>
      </c>
      <c r="DN96" s="188" t="str">
        <f t="shared" si="423"/>
        <v/>
      </c>
      <c r="DO96" s="188" t="str">
        <f t="shared" si="423"/>
        <v/>
      </c>
      <c r="DP96" s="188" t="str">
        <f t="shared" si="423"/>
        <v/>
      </c>
      <c r="DQ96" s="188" t="str">
        <f t="shared" si="423"/>
        <v/>
      </c>
      <c r="DR96" s="188" t="str">
        <f t="shared" si="423"/>
        <v/>
      </c>
      <c r="DS96" s="188" t="str">
        <f t="shared" si="423"/>
        <v/>
      </c>
      <c r="DT96" s="188" t="str">
        <f t="shared" si="423"/>
        <v/>
      </c>
      <c r="DU96" s="188" t="str">
        <f t="shared" si="423"/>
        <v/>
      </c>
      <c r="DV96" s="188" t="str">
        <f t="shared" si="423"/>
        <v/>
      </c>
      <c r="DW96" s="188" t="str">
        <f t="shared" si="423"/>
        <v/>
      </c>
      <c r="DX96" s="188" t="str">
        <f t="shared" si="423"/>
        <v/>
      </c>
      <c r="DY96" s="188" t="str">
        <f t="shared" si="423"/>
        <v/>
      </c>
      <c r="DZ96" s="188" t="str">
        <f t="shared" si="423"/>
        <v/>
      </c>
      <c r="EA96" s="188" t="str">
        <f t="shared" si="423"/>
        <v/>
      </c>
      <c r="EB96" s="188" t="str">
        <f t="shared" si="423"/>
        <v/>
      </c>
      <c r="EC96" s="188" t="str">
        <f t="shared" si="423"/>
        <v/>
      </c>
      <c r="ED96" s="188" t="str">
        <f t="shared" si="423"/>
        <v/>
      </c>
      <c r="EE96" s="204" t="str">
        <f t="shared" si="268"/>
        <v/>
      </c>
      <c r="EF96" s="205" t="e">
        <f t="shared" si="269"/>
        <v>#N/A</v>
      </c>
      <c r="EG96" s="205" t="e">
        <f t="shared" si="270"/>
        <v>#N/A</v>
      </c>
      <c r="EH96" s="205" t="e">
        <f t="shared" si="271"/>
        <v>#N/A</v>
      </c>
      <c r="EI96" s="205" t="e">
        <f t="shared" si="272"/>
        <v>#N/A</v>
      </c>
      <c r="EJ96" s="205" t="e">
        <f t="shared" si="273"/>
        <v>#N/A</v>
      </c>
      <c r="EK96" s="205" t="e">
        <f t="shared" si="274"/>
        <v>#N/A</v>
      </c>
      <c r="EL96" s="205" t="e">
        <f t="shared" si="275"/>
        <v>#N/A</v>
      </c>
      <c r="EM96" s="205" t="e">
        <f t="shared" si="276"/>
        <v>#N/A</v>
      </c>
      <c r="EN96" s="205" t="e">
        <f t="shared" si="277"/>
        <v>#N/A</v>
      </c>
      <c r="EO96" s="205" t="e">
        <f t="shared" si="278"/>
        <v>#N/A</v>
      </c>
      <c r="EP96" s="205" t="e">
        <f t="shared" si="279"/>
        <v>#N/A</v>
      </c>
      <c r="EQ96" s="205" t="e">
        <f t="shared" si="280"/>
        <v>#N/A</v>
      </c>
      <c r="ER96" s="205" t="e">
        <f t="shared" si="281"/>
        <v>#N/A</v>
      </c>
      <c r="ES96" s="205" t="e">
        <f t="shared" si="282"/>
        <v>#N/A</v>
      </c>
      <c r="ET96" s="205" t="e">
        <f t="shared" si="283"/>
        <v>#N/A</v>
      </c>
      <c r="EU96" s="205" t="e">
        <f t="shared" si="284"/>
        <v>#N/A</v>
      </c>
      <c r="EV96" s="205" t="e">
        <f t="shared" si="285"/>
        <v>#N/A</v>
      </c>
      <c r="EW96" s="205" t="e">
        <f t="shared" si="286"/>
        <v>#N/A</v>
      </c>
      <c r="EX96" s="205" t="e">
        <f t="shared" si="287"/>
        <v>#N/A</v>
      </c>
      <c r="EY96" s="205" t="e">
        <f t="shared" si="288"/>
        <v>#N/A</v>
      </c>
      <c r="EZ96" s="205" t="e">
        <f t="shared" si="289"/>
        <v>#N/A</v>
      </c>
      <c r="FA96" s="205" t="e">
        <f t="shared" si="290"/>
        <v>#N/A</v>
      </c>
      <c r="FB96" s="205" t="e">
        <f t="shared" si="291"/>
        <v>#N/A</v>
      </c>
      <c r="FC96" s="205" t="e">
        <f t="shared" si="292"/>
        <v>#N/A</v>
      </c>
      <c r="FD96" s="205" t="e">
        <f t="shared" si="293"/>
        <v>#N/A</v>
      </c>
      <c r="FE96" s="205" t="e">
        <f t="shared" si="294"/>
        <v>#N/A</v>
      </c>
      <c r="FF96" s="205" t="e">
        <f t="shared" si="295"/>
        <v>#N/A</v>
      </c>
      <c r="FG96" s="205" t="e">
        <f t="shared" si="296"/>
        <v>#N/A</v>
      </c>
      <c r="FH96" s="205" t="e">
        <f t="shared" si="297"/>
        <v>#N/A</v>
      </c>
      <c r="FI96" s="205" t="e">
        <f t="shared" si="298"/>
        <v>#N/A</v>
      </c>
      <c r="FJ96" s="205" t="e">
        <f t="shared" si="299"/>
        <v>#N/A</v>
      </c>
      <c r="FK96" s="205" t="e">
        <f t="shared" si="300"/>
        <v>#N/A</v>
      </c>
      <c r="FL96" s="205" t="e">
        <f t="shared" si="301"/>
        <v>#N/A</v>
      </c>
      <c r="FM96" s="205" t="e">
        <f t="shared" si="302"/>
        <v>#N/A</v>
      </c>
      <c r="FN96" s="205" t="e">
        <f t="shared" si="303"/>
        <v>#N/A</v>
      </c>
      <c r="FO96" s="205" t="e">
        <f t="shared" si="304"/>
        <v>#N/A</v>
      </c>
      <c r="FP96" s="205" t="e">
        <f t="shared" si="305"/>
        <v>#N/A</v>
      </c>
      <c r="FQ96" s="205" t="e">
        <f t="shared" si="306"/>
        <v>#N/A</v>
      </c>
      <c r="FR96" s="205" t="e">
        <f t="shared" si="307"/>
        <v>#N/A</v>
      </c>
      <c r="FS96" s="205" t="e">
        <f t="shared" si="308"/>
        <v>#N/A</v>
      </c>
      <c r="FT96" s="205" t="e">
        <f t="shared" si="309"/>
        <v>#N/A</v>
      </c>
      <c r="FU96" s="205" t="e">
        <f t="shared" si="310"/>
        <v>#N/A</v>
      </c>
      <c r="FV96" s="205" t="e">
        <f t="shared" si="311"/>
        <v>#N/A</v>
      </c>
      <c r="FW96" s="205" t="e">
        <f t="shared" si="312"/>
        <v>#N/A</v>
      </c>
      <c r="FX96" s="205" t="e">
        <f t="shared" si="313"/>
        <v>#N/A</v>
      </c>
      <c r="FY96" s="205" t="e">
        <f t="shared" si="314"/>
        <v>#N/A</v>
      </c>
      <c r="FZ96" s="205" t="e">
        <f t="shared" si="315"/>
        <v>#N/A</v>
      </c>
      <c r="GA96" s="205" t="e">
        <f t="shared" si="316"/>
        <v>#N/A</v>
      </c>
      <c r="GB96" s="205" t="e">
        <f t="shared" si="317"/>
        <v>#N/A</v>
      </c>
      <c r="GC96" s="205" t="e">
        <f t="shared" si="318"/>
        <v>#N/A</v>
      </c>
      <c r="GD96" s="205" t="e">
        <f t="shared" si="319"/>
        <v>#N/A</v>
      </c>
      <c r="GE96" s="205" t="e">
        <f t="shared" si="320"/>
        <v>#N/A</v>
      </c>
      <c r="GF96" s="205" t="e">
        <f t="shared" si="321"/>
        <v>#N/A</v>
      </c>
      <c r="GG96" s="205" t="e">
        <f t="shared" si="322"/>
        <v>#N/A</v>
      </c>
      <c r="GH96" s="205" t="e">
        <f t="shared" si="323"/>
        <v>#N/A</v>
      </c>
      <c r="GI96" s="205" t="e">
        <f t="shared" si="324"/>
        <v>#N/A</v>
      </c>
      <c r="GJ96" s="205" t="e">
        <f t="shared" si="325"/>
        <v>#N/A</v>
      </c>
      <c r="GK96" s="205" t="e">
        <f t="shared" si="326"/>
        <v>#N/A</v>
      </c>
      <c r="GL96" s="205" t="e">
        <f t="shared" si="327"/>
        <v>#N/A</v>
      </c>
      <c r="GM96" s="205" t="e">
        <f t="shared" si="328"/>
        <v>#N/A</v>
      </c>
      <c r="GN96" s="205" t="e">
        <f t="shared" si="329"/>
        <v>#N/A</v>
      </c>
      <c r="GO96" s="205" t="e">
        <f t="shared" si="330"/>
        <v>#N/A</v>
      </c>
      <c r="GP96" s="205" t="e">
        <f t="shared" si="331"/>
        <v>#N/A</v>
      </c>
      <c r="GQ96" s="205" t="e">
        <f t="shared" si="332"/>
        <v>#N/A</v>
      </c>
      <c r="GR96" s="205" t="e">
        <f t="shared" si="333"/>
        <v>#N/A</v>
      </c>
      <c r="GS96" s="205" t="e">
        <f t="shared" si="334"/>
        <v>#N/A</v>
      </c>
      <c r="GT96" s="205" t="e">
        <f t="shared" si="335"/>
        <v>#N/A</v>
      </c>
      <c r="GU96" s="205" t="e">
        <f t="shared" si="336"/>
        <v>#N/A</v>
      </c>
      <c r="GV96" s="205" t="e">
        <f t="shared" si="337"/>
        <v>#N/A</v>
      </c>
      <c r="GW96" s="205" t="e">
        <f t="shared" si="338"/>
        <v>#N/A</v>
      </c>
      <c r="GX96" s="205" t="e">
        <f t="shared" si="339"/>
        <v>#N/A</v>
      </c>
      <c r="GY96" s="205" t="e">
        <f t="shared" si="340"/>
        <v>#N/A</v>
      </c>
      <c r="GZ96" s="205" t="e">
        <f t="shared" si="341"/>
        <v>#N/A</v>
      </c>
      <c r="HA96" s="205" t="e">
        <f t="shared" si="342"/>
        <v>#N/A</v>
      </c>
      <c r="HB96" s="205" t="e">
        <f t="shared" si="343"/>
        <v>#N/A</v>
      </c>
      <c r="HC96" s="205" t="e">
        <f t="shared" si="344"/>
        <v>#N/A</v>
      </c>
      <c r="HD96" s="205" t="e">
        <f t="shared" si="345"/>
        <v>#N/A</v>
      </c>
      <c r="HE96" s="205" t="e">
        <f t="shared" si="346"/>
        <v>#N/A</v>
      </c>
      <c r="HF96" s="205" t="e">
        <f t="shared" si="347"/>
        <v>#N/A</v>
      </c>
      <c r="HG96" s="205" t="e">
        <f t="shared" si="348"/>
        <v>#N/A</v>
      </c>
      <c r="HH96" s="205" t="e">
        <f t="shared" si="349"/>
        <v>#N/A</v>
      </c>
      <c r="HI96" s="205" t="e">
        <f t="shared" si="350"/>
        <v>#N/A</v>
      </c>
      <c r="HJ96" s="205" t="e">
        <f t="shared" si="351"/>
        <v>#N/A</v>
      </c>
      <c r="HK96" s="205" t="e">
        <f t="shared" si="352"/>
        <v>#N/A</v>
      </c>
      <c r="HL96" s="205" t="e">
        <f t="shared" si="353"/>
        <v>#N/A</v>
      </c>
      <c r="HM96" s="205" t="e">
        <f t="shared" si="354"/>
        <v>#N/A</v>
      </c>
      <c r="HN96" s="205" t="e">
        <f t="shared" si="355"/>
        <v>#N/A</v>
      </c>
      <c r="HO96" s="205" t="e">
        <f t="shared" si="356"/>
        <v>#N/A</v>
      </c>
      <c r="HP96" s="205" t="e">
        <f t="shared" si="357"/>
        <v>#N/A</v>
      </c>
      <c r="HQ96" s="205" t="e">
        <f t="shared" si="358"/>
        <v>#N/A</v>
      </c>
      <c r="HR96" s="205" t="e">
        <f t="shared" si="359"/>
        <v>#N/A</v>
      </c>
      <c r="HS96" s="205" t="e">
        <f t="shared" si="360"/>
        <v>#N/A</v>
      </c>
      <c r="HT96" s="205" t="e">
        <f t="shared" si="361"/>
        <v>#N/A</v>
      </c>
      <c r="HU96" s="205" t="e">
        <f t="shared" si="362"/>
        <v>#N/A</v>
      </c>
      <c r="HV96" s="205" t="e">
        <f t="shared" si="363"/>
        <v>#N/A</v>
      </c>
      <c r="HW96" s="205" t="e">
        <f t="shared" si="364"/>
        <v>#N/A</v>
      </c>
      <c r="HX96" s="205" t="e">
        <f t="shared" si="365"/>
        <v>#N/A</v>
      </c>
      <c r="HY96" s="205" t="e">
        <f t="shared" si="366"/>
        <v>#N/A</v>
      </c>
      <c r="HZ96" s="205" t="e">
        <f t="shared" si="367"/>
        <v>#N/A</v>
      </c>
      <c r="IA96" s="205" t="e">
        <f t="shared" si="368"/>
        <v>#N/A</v>
      </c>
      <c r="IB96" s="205" t="e">
        <f t="shared" si="369"/>
        <v>#N/A</v>
      </c>
    </row>
    <row r="97" spans="1:236" hidden="1" x14ac:dyDescent="0.25">
      <c r="A97" s="22">
        <v>94</v>
      </c>
      <c r="B97" s="109" t="str">
        <f t="shared" si="253"/>
        <v/>
      </c>
      <c r="C97" s="123"/>
      <c r="D97" s="109" t="str">
        <f t="shared" si="254"/>
        <v/>
      </c>
      <c r="E97" s="118" t="str">
        <f t="shared" si="255"/>
        <v/>
      </c>
      <c r="F97" s="23" t="str">
        <f t="shared" si="256"/>
        <v/>
      </c>
      <c r="G97" s="24" t="str">
        <f t="shared" si="25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258"/>
        <v/>
      </c>
      <c r="K97" s="26"/>
      <c r="L97" s="24" t="str">
        <f>IF(OR(F97="",K97=""),"",MATCH(K97,Confidence!$A$3:$A$12,0))</f>
        <v/>
      </c>
      <c r="M97" s="27" t="str">
        <f t="shared" si="259"/>
        <v/>
      </c>
      <c r="N97" s="27" t="str">
        <f t="shared" si="260"/>
        <v/>
      </c>
      <c r="O97" s="24"/>
      <c r="P97" s="110" t="str">
        <f t="shared" si="261"/>
        <v/>
      </c>
      <c r="Q97" s="110" t="str">
        <f t="shared" si="262"/>
        <v/>
      </c>
      <c r="R97" s="39" t="str">
        <f t="shared" si="263"/>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264"/>
        <v/>
      </c>
      <c r="AI97" s="204" t="str">
        <f t="shared" si="265"/>
        <v/>
      </c>
      <c r="AJ97" s="188" t="str">
        <f t="shared" ref="AJ97:CU97" si="424">IF(ISNONTEXT($AH97),AI97+$AH97,"")</f>
        <v/>
      </c>
      <c r="AK97" s="188" t="str">
        <f t="shared" si="424"/>
        <v/>
      </c>
      <c r="AL97" s="188" t="str">
        <f t="shared" si="424"/>
        <v/>
      </c>
      <c r="AM97" s="188" t="str">
        <f t="shared" si="424"/>
        <v/>
      </c>
      <c r="AN97" s="188" t="str">
        <f t="shared" si="424"/>
        <v/>
      </c>
      <c r="AO97" s="188" t="str">
        <f t="shared" si="424"/>
        <v/>
      </c>
      <c r="AP97" s="188" t="str">
        <f t="shared" si="424"/>
        <v/>
      </c>
      <c r="AQ97" s="188" t="str">
        <f t="shared" si="424"/>
        <v/>
      </c>
      <c r="AR97" s="188" t="str">
        <f t="shared" si="424"/>
        <v/>
      </c>
      <c r="AS97" s="188" t="str">
        <f t="shared" si="424"/>
        <v/>
      </c>
      <c r="AT97" s="188" t="str">
        <f t="shared" si="424"/>
        <v/>
      </c>
      <c r="AU97" s="188" t="str">
        <f t="shared" si="424"/>
        <v/>
      </c>
      <c r="AV97" s="188" t="str">
        <f t="shared" si="424"/>
        <v/>
      </c>
      <c r="AW97" s="188" t="str">
        <f t="shared" si="424"/>
        <v/>
      </c>
      <c r="AX97" s="188" t="str">
        <f t="shared" si="424"/>
        <v/>
      </c>
      <c r="AY97" s="188" t="str">
        <f t="shared" si="424"/>
        <v/>
      </c>
      <c r="AZ97" s="188" t="str">
        <f t="shared" si="424"/>
        <v/>
      </c>
      <c r="BA97" s="188" t="str">
        <f t="shared" si="424"/>
        <v/>
      </c>
      <c r="BB97" s="188" t="str">
        <f t="shared" si="424"/>
        <v/>
      </c>
      <c r="BC97" s="188" t="str">
        <f t="shared" si="424"/>
        <v/>
      </c>
      <c r="BD97" s="188" t="str">
        <f t="shared" si="424"/>
        <v/>
      </c>
      <c r="BE97" s="188" t="str">
        <f t="shared" si="424"/>
        <v/>
      </c>
      <c r="BF97" s="188" t="str">
        <f t="shared" si="424"/>
        <v/>
      </c>
      <c r="BG97" s="188" t="str">
        <f t="shared" si="424"/>
        <v/>
      </c>
      <c r="BH97" s="188" t="str">
        <f t="shared" si="424"/>
        <v/>
      </c>
      <c r="BI97" s="188" t="str">
        <f t="shared" si="424"/>
        <v/>
      </c>
      <c r="BJ97" s="188" t="str">
        <f t="shared" si="424"/>
        <v/>
      </c>
      <c r="BK97" s="188" t="str">
        <f t="shared" si="424"/>
        <v/>
      </c>
      <c r="BL97" s="188" t="str">
        <f t="shared" si="424"/>
        <v/>
      </c>
      <c r="BM97" s="188" t="str">
        <f t="shared" si="424"/>
        <v/>
      </c>
      <c r="BN97" s="188" t="str">
        <f t="shared" si="424"/>
        <v/>
      </c>
      <c r="BO97" s="188" t="str">
        <f t="shared" si="424"/>
        <v/>
      </c>
      <c r="BP97" s="188" t="str">
        <f t="shared" si="424"/>
        <v/>
      </c>
      <c r="BQ97" s="188" t="str">
        <f t="shared" si="424"/>
        <v/>
      </c>
      <c r="BR97" s="188" t="str">
        <f t="shared" si="424"/>
        <v/>
      </c>
      <c r="BS97" s="188" t="str">
        <f t="shared" si="424"/>
        <v/>
      </c>
      <c r="BT97" s="188" t="str">
        <f t="shared" si="424"/>
        <v/>
      </c>
      <c r="BU97" s="188" t="str">
        <f t="shared" si="424"/>
        <v/>
      </c>
      <c r="BV97" s="188" t="str">
        <f t="shared" si="424"/>
        <v/>
      </c>
      <c r="BW97" s="188" t="str">
        <f t="shared" si="424"/>
        <v/>
      </c>
      <c r="BX97" s="188" t="str">
        <f t="shared" si="424"/>
        <v/>
      </c>
      <c r="BY97" s="188" t="str">
        <f t="shared" si="424"/>
        <v/>
      </c>
      <c r="BZ97" s="188" t="str">
        <f t="shared" si="424"/>
        <v/>
      </c>
      <c r="CA97" s="188" t="str">
        <f t="shared" si="424"/>
        <v/>
      </c>
      <c r="CB97" s="188" t="str">
        <f t="shared" si="424"/>
        <v/>
      </c>
      <c r="CC97" s="188" t="str">
        <f t="shared" si="424"/>
        <v/>
      </c>
      <c r="CD97" s="188" t="str">
        <f t="shared" si="424"/>
        <v/>
      </c>
      <c r="CE97" s="188" t="str">
        <f t="shared" si="424"/>
        <v/>
      </c>
      <c r="CF97" s="188" t="str">
        <f t="shared" si="424"/>
        <v/>
      </c>
      <c r="CG97" s="188" t="str">
        <f t="shared" si="424"/>
        <v/>
      </c>
      <c r="CH97" s="188" t="str">
        <f t="shared" si="424"/>
        <v/>
      </c>
      <c r="CI97" s="188" t="str">
        <f t="shared" si="424"/>
        <v/>
      </c>
      <c r="CJ97" s="188" t="str">
        <f t="shared" si="424"/>
        <v/>
      </c>
      <c r="CK97" s="188" t="str">
        <f t="shared" si="424"/>
        <v/>
      </c>
      <c r="CL97" s="188" t="str">
        <f t="shared" si="424"/>
        <v/>
      </c>
      <c r="CM97" s="188" t="str">
        <f t="shared" si="424"/>
        <v/>
      </c>
      <c r="CN97" s="188" t="str">
        <f t="shared" si="424"/>
        <v/>
      </c>
      <c r="CO97" s="188" t="str">
        <f t="shared" si="424"/>
        <v/>
      </c>
      <c r="CP97" s="188" t="str">
        <f t="shared" si="424"/>
        <v/>
      </c>
      <c r="CQ97" s="188" t="str">
        <f t="shared" si="424"/>
        <v/>
      </c>
      <c r="CR97" s="188" t="str">
        <f t="shared" si="424"/>
        <v/>
      </c>
      <c r="CS97" s="188" t="str">
        <f t="shared" si="424"/>
        <v/>
      </c>
      <c r="CT97" s="188" t="str">
        <f t="shared" si="424"/>
        <v/>
      </c>
      <c r="CU97" s="188" t="str">
        <f t="shared" si="424"/>
        <v/>
      </c>
      <c r="CV97" s="188" t="str">
        <f t="shared" ref="CV97:ED97" si="425">IF(ISNONTEXT($AH97),CU97+$AH97,"")</f>
        <v/>
      </c>
      <c r="CW97" s="188" t="str">
        <f t="shared" si="425"/>
        <v/>
      </c>
      <c r="CX97" s="188" t="str">
        <f t="shared" si="425"/>
        <v/>
      </c>
      <c r="CY97" s="188" t="str">
        <f t="shared" si="425"/>
        <v/>
      </c>
      <c r="CZ97" s="188" t="str">
        <f t="shared" si="425"/>
        <v/>
      </c>
      <c r="DA97" s="188" t="str">
        <f t="shared" si="425"/>
        <v/>
      </c>
      <c r="DB97" s="188" t="str">
        <f t="shared" si="425"/>
        <v/>
      </c>
      <c r="DC97" s="188" t="str">
        <f t="shared" si="425"/>
        <v/>
      </c>
      <c r="DD97" s="188" t="str">
        <f t="shared" si="425"/>
        <v/>
      </c>
      <c r="DE97" s="188" t="str">
        <f t="shared" si="425"/>
        <v/>
      </c>
      <c r="DF97" s="188" t="str">
        <f t="shared" si="425"/>
        <v/>
      </c>
      <c r="DG97" s="188" t="str">
        <f t="shared" si="425"/>
        <v/>
      </c>
      <c r="DH97" s="188" t="str">
        <f t="shared" si="425"/>
        <v/>
      </c>
      <c r="DI97" s="188" t="str">
        <f t="shared" si="425"/>
        <v/>
      </c>
      <c r="DJ97" s="188" t="str">
        <f t="shared" si="425"/>
        <v/>
      </c>
      <c r="DK97" s="188" t="str">
        <f t="shared" si="425"/>
        <v/>
      </c>
      <c r="DL97" s="188" t="str">
        <f t="shared" si="425"/>
        <v/>
      </c>
      <c r="DM97" s="188" t="str">
        <f t="shared" si="425"/>
        <v/>
      </c>
      <c r="DN97" s="188" t="str">
        <f t="shared" si="425"/>
        <v/>
      </c>
      <c r="DO97" s="188" t="str">
        <f t="shared" si="425"/>
        <v/>
      </c>
      <c r="DP97" s="188" t="str">
        <f t="shared" si="425"/>
        <v/>
      </c>
      <c r="DQ97" s="188" t="str">
        <f t="shared" si="425"/>
        <v/>
      </c>
      <c r="DR97" s="188" t="str">
        <f t="shared" si="425"/>
        <v/>
      </c>
      <c r="DS97" s="188" t="str">
        <f t="shared" si="425"/>
        <v/>
      </c>
      <c r="DT97" s="188" t="str">
        <f t="shared" si="425"/>
        <v/>
      </c>
      <c r="DU97" s="188" t="str">
        <f t="shared" si="425"/>
        <v/>
      </c>
      <c r="DV97" s="188" t="str">
        <f t="shared" si="425"/>
        <v/>
      </c>
      <c r="DW97" s="188" t="str">
        <f t="shared" si="425"/>
        <v/>
      </c>
      <c r="DX97" s="188" t="str">
        <f t="shared" si="425"/>
        <v/>
      </c>
      <c r="DY97" s="188" t="str">
        <f t="shared" si="425"/>
        <v/>
      </c>
      <c r="DZ97" s="188" t="str">
        <f t="shared" si="425"/>
        <v/>
      </c>
      <c r="EA97" s="188" t="str">
        <f t="shared" si="425"/>
        <v/>
      </c>
      <c r="EB97" s="188" t="str">
        <f t="shared" si="425"/>
        <v/>
      </c>
      <c r="EC97" s="188" t="str">
        <f t="shared" si="425"/>
        <v/>
      </c>
      <c r="ED97" s="188" t="str">
        <f t="shared" si="425"/>
        <v/>
      </c>
      <c r="EE97" s="204" t="str">
        <f t="shared" si="268"/>
        <v/>
      </c>
      <c r="EF97" s="205" t="e">
        <f t="shared" si="269"/>
        <v>#N/A</v>
      </c>
      <c r="EG97" s="205" t="e">
        <f t="shared" si="270"/>
        <v>#N/A</v>
      </c>
      <c r="EH97" s="205" t="e">
        <f t="shared" si="271"/>
        <v>#N/A</v>
      </c>
      <c r="EI97" s="205" t="e">
        <f t="shared" si="272"/>
        <v>#N/A</v>
      </c>
      <c r="EJ97" s="205" t="e">
        <f t="shared" si="273"/>
        <v>#N/A</v>
      </c>
      <c r="EK97" s="205" t="e">
        <f t="shared" si="274"/>
        <v>#N/A</v>
      </c>
      <c r="EL97" s="205" t="e">
        <f t="shared" si="275"/>
        <v>#N/A</v>
      </c>
      <c r="EM97" s="205" t="e">
        <f t="shared" si="276"/>
        <v>#N/A</v>
      </c>
      <c r="EN97" s="205" t="e">
        <f t="shared" si="277"/>
        <v>#N/A</v>
      </c>
      <c r="EO97" s="205" t="e">
        <f t="shared" si="278"/>
        <v>#N/A</v>
      </c>
      <c r="EP97" s="205" t="e">
        <f t="shared" si="279"/>
        <v>#N/A</v>
      </c>
      <c r="EQ97" s="205" t="e">
        <f t="shared" si="280"/>
        <v>#N/A</v>
      </c>
      <c r="ER97" s="205" t="e">
        <f t="shared" si="281"/>
        <v>#N/A</v>
      </c>
      <c r="ES97" s="205" t="e">
        <f t="shared" si="282"/>
        <v>#N/A</v>
      </c>
      <c r="ET97" s="205" t="e">
        <f t="shared" si="283"/>
        <v>#N/A</v>
      </c>
      <c r="EU97" s="205" t="e">
        <f t="shared" si="284"/>
        <v>#N/A</v>
      </c>
      <c r="EV97" s="205" t="e">
        <f t="shared" si="285"/>
        <v>#N/A</v>
      </c>
      <c r="EW97" s="205" t="e">
        <f t="shared" si="286"/>
        <v>#N/A</v>
      </c>
      <c r="EX97" s="205" t="e">
        <f t="shared" si="287"/>
        <v>#N/A</v>
      </c>
      <c r="EY97" s="205" t="e">
        <f t="shared" si="288"/>
        <v>#N/A</v>
      </c>
      <c r="EZ97" s="205" t="e">
        <f t="shared" si="289"/>
        <v>#N/A</v>
      </c>
      <c r="FA97" s="205" t="e">
        <f t="shared" si="290"/>
        <v>#N/A</v>
      </c>
      <c r="FB97" s="205" t="e">
        <f t="shared" si="291"/>
        <v>#N/A</v>
      </c>
      <c r="FC97" s="205" t="e">
        <f t="shared" si="292"/>
        <v>#N/A</v>
      </c>
      <c r="FD97" s="205" t="e">
        <f t="shared" si="293"/>
        <v>#N/A</v>
      </c>
      <c r="FE97" s="205" t="e">
        <f t="shared" si="294"/>
        <v>#N/A</v>
      </c>
      <c r="FF97" s="205" t="e">
        <f t="shared" si="295"/>
        <v>#N/A</v>
      </c>
      <c r="FG97" s="205" t="e">
        <f t="shared" si="296"/>
        <v>#N/A</v>
      </c>
      <c r="FH97" s="205" t="e">
        <f t="shared" si="297"/>
        <v>#N/A</v>
      </c>
      <c r="FI97" s="205" t="e">
        <f t="shared" si="298"/>
        <v>#N/A</v>
      </c>
      <c r="FJ97" s="205" t="e">
        <f t="shared" si="299"/>
        <v>#N/A</v>
      </c>
      <c r="FK97" s="205" t="e">
        <f t="shared" si="300"/>
        <v>#N/A</v>
      </c>
      <c r="FL97" s="205" t="e">
        <f t="shared" si="301"/>
        <v>#N/A</v>
      </c>
      <c r="FM97" s="205" t="e">
        <f t="shared" si="302"/>
        <v>#N/A</v>
      </c>
      <c r="FN97" s="205" t="e">
        <f t="shared" si="303"/>
        <v>#N/A</v>
      </c>
      <c r="FO97" s="205" t="e">
        <f t="shared" si="304"/>
        <v>#N/A</v>
      </c>
      <c r="FP97" s="205" t="e">
        <f t="shared" si="305"/>
        <v>#N/A</v>
      </c>
      <c r="FQ97" s="205" t="e">
        <f t="shared" si="306"/>
        <v>#N/A</v>
      </c>
      <c r="FR97" s="205" t="e">
        <f t="shared" si="307"/>
        <v>#N/A</v>
      </c>
      <c r="FS97" s="205" t="e">
        <f t="shared" si="308"/>
        <v>#N/A</v>
      </c>
      <c r="FT97" s="205" t="e">
        <f t="shared" si="309"/>
        <v>#N/A</v>
      </c>
      <c r="FU97" s="205" t="e">
        <f t="shared" si="310"/>
        <v>#N/A</v>
      </c>
      <c r="FV97" s="205" t="e">
        <f t="shared" si="311"/>
        <v>#N/A</v>
      </c>
      <c r="FW97" s="205" t="e">
        <f t="shared" si="312"/>
        <v>#N/A</v>
      </c>
      <c r="FX97" s="205" t="e">
        <f t="shared" si="313"/>
        <v>#N/A</v>
      </c>
      <c r="FY97" s="205" t="e">
        <f t="shared" si="314"/>
        <v>#N/A</v>
      </c>
      <c r="FZ97" s="205" t="e">
        <f t="shared" si="315"/>
        <v>#N/A</v>
      </c>
      <c r="GA97" s="205" t="e">
        <f t="shared" si="316"/>
        <v>#N/A</v>
      </c>
      <c r="GB97" s="205" t="e">
        <f t="shared" si="317"/>
        <v>#N/A</v>
      </c>
      <c r="GC97" s="205" t="e">
        <f t="shared" si="318"/>
        <v>#N/A</v>
      </c>
      <c r="GD97" s="205" t="e">
        <f t="shared" si="319"/>
        <v>#N/A</v>
      </c>
      <c r="GE97" s="205" t="e">
        <f t="shared" si="320"/>
        <v>#N/A</v>
      </c>
      <c r="GF97" s="205" t="e">
        <f t="shared" si="321"/>
        <v>#N/A</v>
      </c>
      <c r="GG97" s="205" t="e">
        <f t="shared" si="322"/>
        <v>#N/A</v>
      </c>
      <c r="GH97" s="205" t="e">
        <f t="shared" si="323"/>
        <v>#N/A</v>
      </c>
      <c r="GI97" s="205" t="e">
        <f t="shared" si="324"/>
        <v>#N/A</v>
      </c>
      <c r="GJ97" s="205" t="e">
        <f t="shared" si="325"/>
        <v>#N/A</v>
      </c>
      <c r="GK97" s="205" t="e">
        <f t="shared" si="326"/>
        <v>#N/A</v>
      </c>
      <c r="GL97" s="205" t="e">
        <f t="shared" si="327"/>
        <v>#N/A</v>
      </c>
      <c r="GM97" s="205" t="e">
        <f t="shared" si="328"/>
        <v>#N/A</v>
      </c>
      <c r="GN97" s="205" t="e">
        <f t="shared" si="329"/>
        <v>#N/A</v>
      </c>
      <c r="GO97" s="205" t="e">
        <f t="shared" si="330"/>
        <v>#N/A</v>
      </c>
      <c r="GP97" s="205" t="e">
        <f t="shared" si="331"/>
        <v>#N/A</v>
      </c>
      <c r="GQ97" s="205" t="e">
        <f t="shared" si="332"/>
        <v>#N/A</v>
      </c>
      <c r="GR97" s="205" t="e">
        <f t="shared" si="333"/>
        <v>#N/A</v>
      </c>
      <c r="GS97" s="205" t="e">
        <f t="shared" si="334"/>
        <v>#N/A</v>
      </c>
      <c r="GT97" s="205" t="e">
        <f t="shared" si="335"/>
        <v>#N/A</v>
      </c>
      <c r="GU97" s="205" t="e">
        <f t="shared" si="336"/>
        <v>#N/A</v>
      </c>
      <c r="GV97" s="205" t="e">
        <f t="shared" si="337"/>
        <v>#N/A</v>
      </c>
      <c r="GW97" s="205" t="e">
        <f t="shared" si="338"/>
        <v>#N/A</v>
      </c>
      <c r="GX97" s="205" t="e">
        <f t="shared" si="339"/>
        <v>#N/A</v>
      </c>
      <c r="GY97" s="205" t="e">
        <f t="shared" si="340"/>
        <v>#N/A</v>
      </c>
      <c r="GZ97" s="205" t="e">
        <f t="shared" si="341"/>
        <v>#N/A</v>
      </c>
      <c r="HA97" s="205" t="e">
        <f t="shared" si="342"/>
        <v>#N/A</v>
      </c>
      <c r="HB97" s="205" t="e">
        <f t="shared" si="343"/>
        <v>#N/A</v>
      </c>
      <c r="HC97" s="205" t="e">
        <f t="shared" si="344"/>
        <v>#N/A</v>
      </c>
      <c r="HD97" s="205" t="e">
        <f t="shared" si="345"/>
        <v>#N/A</v>
      </c>
      <c r="HE97" s="205" t="e">
        <f t="shared" si="346"/>
        <v>#N/A</v>
      </c>
      <c r="HF97" s="205" t="e">
        <f t="shared" si="347"/>
        <v>#N/A</v>
      </c>
      <c r="HG97" s="205" t="e">
        <f t="shared" si="348"/>
        <v>#N/A</v>
      </c>
      <c r="HH97" s="205" t="e">
        <f t="shared" si="349"/>
        <v>#N/A</v>
      </c>
      <c r="HI97" s="205" t="e">
        <f t="shared" si="350"/>
        <v>#N/A</v>
      </c>
      <c r="HJ97" s="205" t="e">
        <f t="shared" si="351"/>
        <v>#N/A</v>
      </c>
      <c r="HK97" s="205" t="e">
        <f t="shared" si="352"/>
        <v>#N/A</v>
      </c>
      <c r="HL97" s="205" t="e">
        <f t="shared" si="353"/>
        <v>#N/A</v>
      </c>
      <c r="HM97" s="205" t="e">
        <f t="shared" si="354"/>
        <v>#N/A</v>
      </c>
      <c r="HN97" s="205" t="e">
        <f t="shared" si="355"/>
        <v>#N/A</v>
      </c>
      <c r="HO97" s="205" t="e">
        <f t="shared" si="356"/>
        <v>#N/A</v>
      </c>
      <c r="HP97" s="205" t="e">
        <f t="shared" si="357"/>
        <v>#N/A</v>
      </c>
      <c r="HQ97" s="205" t="e">
        <f t="shared" si="358"/>
        <v>#N/A</v>
      </c>
      <c r="HR97" s="205" t="e">
        <f t="shared" si="359"/>
        <v>#N/A</v>
      </c>
      <c r="HS97" s="205" t="e">
        <f t="shared" si="360"/>
        <v>#N/A</v>
      </c>
      <c r="HT97" s="205" t="e">
        <f t="shared" si="361"/>
        <v>#N/A</v>
      </c>
      <c r="HU97" s="205" t="e">
        <f t="shared" si="362"/>
        <v>#N/A</v>
      </c>
      <c r="HV97" s="205" t="e">
        <f t="shared" si="363"/>
        <v>#N/A</v>
      </c>
      <c r="HW97" s="205" t="e">
        <f t="shared" si="364"/>
        <v>#N/A</v>
      </c>
      <c r="HX97" s="205" t="e">
        <f t="shared" si="365"/>
        <v>#N/A</v>
      </c>
      <c r="HY97" s="205" t="e">
        <f t="shared" si="366"/>
        <v>#N/A</v>
      </c>
      <c r="HZ97" s="205" t="e">
        <f t="shared" si="367"/>
        <v>#N/A</v>
      </c>
      <c r="IA97" s="205" t="e">
        <f t="shared" si="368"/>
        <v>#N/A</v>
      </c>
      <c r="IB97" s="205" t="e">
        <f t="shared" si="369"/>
        <v>#N/A</v>
      </c>
    </row>
    <row r="98" spans="1:236" hidden="1" x14ac:dyDescent="0.25">
      <c r="A98" s="22">
        <v>95</v>
      </c>
      <c r="B98" s="109" t="str">
        <f t="shared" si="253"/>
        <v/>
      </c>
      <c r="C98" s="123"/>
      <c r="D98" s="109" t="str">
        <f t="shared" si="254"/>
        <v/>
      </c>
      <c r="E98" s="118" t="str">
        <f t="shared" si="255"/>
        <v/>
      </c>
      <c r="F98" s="23" t="str">
        <f t="shared" si="256"/>
        <v/>
      </c>
      <c r="G98" s="24" t="str">
        <f t="shared" si="25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258"/>
        <v/>
      </c>
      <c r="K98" s="26"/>
      <c r="L98" s="24" t="str">
        <f>IF(OR(F98="",K98=""),"",MATCH(K98,Confidence!$A$3:$A$12,0))</f>
        <v/>
      </c>
      <c r="M98" s="27" t="str">
        <f t="shared" si="259"/>
        <v/>
      </c>
      <c r="N98" s="27" t="str">
        <f t="shared" si="260"/>
        <v/>
      </c>
      <c r="O98" s="24"/>
      <c r="P98" s="110" t="str">
        <f t="shared" si="261"/>
        <v/>
      </c>
      <c r="Q98" s="110" t="str">
        <f t="shared" si="262"/>
        <v/>
      </c>
      <c r="R98" s="39" t="str">
        <f t="shared" si="263"/>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264"/>
        <v/>
      </c>
      <c r="AI98" s="204" t="str">
        <f t="shared" si="265"/>
        <v/>
      </c>
      <c r="AJ98" s="188" t="str">
        <f t="shared" ref="AJ98:CU98" si="426">IF(ISNONTEXT($AH98),AI98+$AH98,"")</f>
        <v/>
      </c>
      <c r="AK98" s="188" t="str">
        <f t="shared" si="426"/>
        <v/>
      </c>
      <c r="AL98" s="188" t="str">
        <f t="shared" si="426"/>
        <v/>
      </c>
      <c r="AM98" s="188" t="str">
        <f t="shared" si="426"/>
        <v/>
      </c>
      <c r="AN98" s="188" t="str">
        <f t="shared" si="426"/>
        <v/>
      </c>
      <c r="AO98" s="188" t="str">
        <f t="shared" si="426"/>
        <v/>
      </c>
      <c r="AP98" s="188" t="str">
        <f t="shared" si="426"/>
        <v/>
      </c>
      <c r="AQ98" s="188" t="str">
        <f t="shared" si="426"/>
        <v/>
      </c>
      <c r="AR98" s="188" t="str">
        <f t="shared" si="426"/>
        <v/>
      </c>
      <c r="AS98" s="188" t="str">
        <f t="shared" si="426"/>
        <v/>
      </c>
      <c r="AT98" s="188" t="str">
        <f t="shared" si="426"/>
        <v/>
      </c>
      <c r="AU98" s="188" t="str">
        <f t="shared" si="426"/>
        <v/>
      </c>
      <c r="AV98" s="188" t="str">
        <f t="shared" si="426"/>
        <v/>
      </c>
      <c r="AW98" s="188" t="str">
        <f t="shared" si="426"/>
        <v/>
      </c>
      <c r="AX98" s="188" t="str">
        <f t="shared" si="426"/>
        <v/>
      </c>
      <c r="AY98" s="188" t="str">
        <f t="shared" si="426"/>
        <v/>
      </c>
      <c r="AZ98" s="188" t="str">
        <f t="shared" si="426"/>
        <v/>
      </c>
      <c r="BA98" s="188" t="str">
        <f t="shared" si="426"/>
        <v/>
      </c>
      <c r="BB98" s="188" t="str">
        <f t="shared" si="426"/>
        <v/>
      </c>
      <c r="BC98" s="188" t="str">
        <f t="shared" si="426"/>
        <v/>
      </c>
      <c r="BD98" s="188" t="str">
        <f t="shared" si="426"/>
        <v/>
      </c>
      <c r="BE98" s="188" t="str">
        <f t="shared" si="426"/>
        <v/>
      </c>
      <c r="BF98" s="188" t="str">
        <f t="shared" si="426"/>
        <v/>
      </c>
      <c r="BG98" s="188" t="str">
        <f t="shared" si="426"/>
        <v/>
      </c>
      <c r="BH98" s="188" t="str">
        <f t="shared" si="426"/>
        <v/>
      </c>
      <c r="BI98" s="188" t="str">
        <f t="shared" si="426"/>
        <v/>
      </c>
      <c r="BJ98" s="188" t="str">
        <f t="shared" si="426"/>
        <v/>
      </c>
      <c r="BK98" s="188" t="str">
        <f t="shared" si="426"/>
        <v/>
      </c>
      <c r="BL98" s="188" t="str">
        <f t="shared" si="426"/>
        <v/>
      </c>
      <c r="BM98" s="188" t="str">
        <f t="shared" si="426"/>
        <v/>
      </c>
      <c r="BN98" s="188" t="str">
        <f t="shared" si="426"/>
        <v/>
      </c>
      <c r="BO98" s="188" t="str">
        <f t="shared" si="426"/>
        <v/>
      </c>
      <c r="BP98" s="188" t="str">
        <f t="shared" si="426"/>
        <v/>
      </c>
      <c r="BQ98" s="188" t="str">
        <f t="shared" si="426"/>
        <v/>
      </c>
      <c r="BR98" s="188" t="str">
        <f t="shared" si="426"/>
        <v/>
      </c>
      <c r="BS98" s="188" t="str">
        <f t="shared" si="426"/>
        <v/>
      </c>
      <c r="BT98" s="188" t="str">
        <f t="shared" si="426"/>
        <v/>
      </c>
      <c r="BU98" s="188" t="str">
        <f t="shared" si="426"/>
        <v/>
      </c>
      <c r="BV98" s="188" t="str">
        <f t="shared" si="426"/>
        <v/>
      </c>
      <c r="BW98" s="188" t="str">
        <f t="shared" si="426"/>
        <v/>
      </c>
      <c r="BX98" s="188" t="str">
        <f t="shared" si="426"/>
        <v/>
      </c>
      <c r="BY98" s="188" t="str">
        <f t="shared" si="426"/>
        <v/>
      </c>
      <c r="BZ98" s="188" t="str">
        <f t="shared" si="426"/>
        <v/>
      </c>
      <c r="CA98" s="188" t="str">
        <f t="shared" si="426"/>
        <v/>
      </c>
      <c r="CB98" s="188" t="str">
        <f t="shared" si="426"/>
        <v/>
      </c>
      <c r="CC98" s="188" t="str">
        <f t="shared" si="426"/>
        <v/>
      </c>
      <c r="CD98" s="188" t="str">
        <f t="shared" si="426"/>
        <v/>
      </c>
      <c r="CE98" s="188" t="str">
        <f t="shared" si="426"/>
        <v/>
      </c>
      <c r="CF98" s="188" t="str">
        <f t="shared" si="426"/>
        <v/>
      </c>
      <c r="CG98" s="188" t="str">
        <f t="shared" si="426"/>
        <v/>
      </c>
      <c r="CH98" s="188" t="str">
        <f t="shared" si="426"/>
        <v/>
      </c>
      <c r="CI98" s="188" t="str">
        <f t="shared" si="426"/>
        <v/>
      </c>
      <c r="CJ98" s="188" t="str">
        <f t="shared" si="426"/>
        <v/>
      </c>
      <c r="CK98" s="188" t="str">
        <f t="shared" si="426"/>
        <v/>
      </c>
      <c r="CL98" s="188" t="str">
        <f t="shared" si="426"/>
        <v/>
      </c>
      <c r="CM98" s="188" t="str">
        <f t="shared" si="426"/>
        <v/>
      </c>
      <c r="CN98" s="188" t="str">
        <f t="shared" si="426"/>
        <v/>
      </c>
      <c r="CO98" s="188" t="str">
        <f t="shared" si="426"/>
        <v/>
      </c>
      <c r="CP98" s="188" t="str">
        <f t="shared" si="426"/>
        <v/>
      </c>
      <c r="CQ98" s="188" t="str">
        <f t="shared" si="426"/>
        <v/>
      </c>
      <c r="CR98" s="188" t="str">
        <f t="shared" si="426"/>
        <v/>
      </c>
      <c r="CS98" s="188" t="str">
        <f t="shared" si="426"/>
        <v/>
      </c>
      <c r="CT98" s="188" t="str">
        <f t="shared" si="426"/>
        <v/>
      </c>
      <c r="CU98" s="188" t="str">
        <f t="shared" si="426"/>
        <v/>
      </c>
      <c r="CV98" s="188" t="str">
        <f t="shared" ref="CV98:ED98" si="427">IF(ISNONTEXT($AH98),CU98+$AH98,"")</f>
        <v/>
      </c>
      <c r="CW98" s="188" t="str">
        <f t="shared" si="427"/>
        <v/>
      </c>
      <c r="CX98" s="188" t="str">
        <f t="shared" si="427"/>
        <v/>
      </c>
      <c r="CY98" s="188" t="str">
        <f t="shared" si="427"/>
        <v/>
      </c>
      <c r="CZ98" s="188" t="str">
        <f t="shared" si="427"/>
        <v/>
      </c>
      <c r="DA98" s="188" t="str">
        <f t="shared" si="427"/>
        <v/>
      </c>
      <c r="DB98" s="188" t="str">
        <f t="shared" si="427"/>
        <v/>
      </c>
      <c r="DC98" s="188" t="str">
        <f t="shared" si="427"/>
        <v/>
      </c>
      <c r="DD98" s="188" t="str">
        <f t="shared" si="427"/>
        <v/>
      </c>
      <c r="DE98" s="188" t="str">
        <f t="shared" si="427"/>
        <v/>
      </c>
      <c r="DF98" s="188" t="str">
        <f t="shared" si="427"/>
        <v/>
      </c>
      <c r="DG98" s="188" t="str">
        <f t="shared" si="427"/>
        <v/>
      </c>
      <c r="DH98" s="188" t="str">
        <f t="shared" si="427"/>
        <v/>
      </c>
      <c r="DI98" s="188" t="str">
        <f t="shared" si="427"/>
        <v/>
      </c>
      <c r="DJ98" s="188" t="str">
        <f t="shared" si="427"/>
        <v/>
      </c>
      <c r="DK98" s="188" t="str">
        <f t="shared" si="427"/>
        <v/>
      </c>
      <c r="DL98" s="188" t="str">
        <f t="shared" si="427"/>
        <v/>
      </c>
      <c r="DM98" s="188" t="str">
        <f t="shared" si="427"/>
        <v/>
      </c>
      <c r="DN98" s="188" t="str">
        <f t="shared" si="427"/>
        <v/>
      </c>
      <c r="DO98" s="188" t="str">
        <f t="shared" si="427"/>
        <v/>
      </c>
      <c r="DP98" s="188" t="str">
        <f t="shared" si="427"/>
        <v/>
      </c>
      <c r="DQ98" s="188" t="str">
        <f t="shared" si="427"/>
        <v/>
      </c>
      <c r="DR98" s="188" t="str">
        <f t="shared" si="427"/>
        <v/>
      </c>
      <c r="DS98" s="188" t="str">
        <f t="shared" si="427"/>
        <v/>
      </c>
      <c r="DT98" s="188" t="str">
        <f t="shared" si="427"/>
        <v/>
      </c>
      <c r="DU98" s="188" t="str">
        <f t="shared" si="427"/>
        <v/>
      </c>
      <c r="DV98" s="188" t="str">
        <f t="shared" si="427"/>
        <v/>
      </c>
      <c r="DW98" s="188" t="str">
        <f t="shared" si="427"/>
        <v/>
      </c>
      <c r="DX98" s="188" t="str">
        <f t="shared" si="427"/>
        <v/>
      </c>
      <c r="DY98" s="188" t="str">
        <f t="shared" si="427"/>
        <v/>
      </c>
      <c r="DZ98" s="188" t="str">
        <f t="shared" si="427"/>
        <v/>
      </c>
      <c r="EA98" s="188" t="str">
        <f t="shared" si="427"/>
        <v/>
      </c>
      <c r="EB98" s="188" t="str">
        <f t="shared" si="427"/>
        <v/>
      </c>
      <c r="EC98" s="188" t="str">
        <f t="shared" si="427"/>
        <v/>
      </c>
      <c r="ED98" s="188" t="str">
        <f t="shared" si="427"/>
        <v/>
      </c>
      <c r="EE98" s="204" t="str">
        <f t="shared" si="268"/>
        <v/>
      </c>
      <c r="EF98" s="205" t="e">
        <f t="shared" si="269"/>
        <v>#N/A</v>
      </c>
      <c r="EG98" s="205" t="e">
        <f t="shared" si="270"/>
        <v>#N/A</v>
      </c>
      <c r="EH98" s="205" t="e">
        <f t="shared" si="271"/>
        <v>#N/A</v>
      </c>
      <c r="EI98" s="205" t="e">
        <f t="shared" si="272"/>
        <v>#N/A</v>
      </c>
      <c r="EJ98" s="205" t="e">
        <f t="shared" si="273"/>
        <v>#N/A</v>
      </c>
      <c r="EK98" s="205" t="e">
        <f t="shared" si="274"/>
        <v>#N/A</v>
      </c>
      <c r="EL98" s="205" t="e">
        <f t="shared" si="275"/>
        <v>#N/A</v>
      </c>
      <c r="EM98" s="205" t="e">
        <f t="shared" si="276"/>
        <v>#N/A</v>
      </c>
      <c r="EN98" s="205" t="e">
        <f t="shared" si="277"/>
        <v>#N/A</v>
      </c>
      <c r="EO98" s="205" t="e">
        <f t="shared" si="278"/>
        <v>#N/A</v>
      </c>
      <c r="EP98" s="205" t="e">
        <f t="shared" si="279"/>
        <v>#N/A</v>
      </c>
      <c r="EQ98" s="205" t="e">
        <f t="shared" si="280"/>
        <v>#N/A</v>
      </c>
      <c r="ER98" s="205" t="e">
        <f t="shared" si="281"/>
        <v>#N/A</v>
      </c>
      <c r="ES98" s="205" t="e">
        <f t="shared" si="282"/>
        <v>#N/A</v>
      </c>
      <c r="ET98" s="205" t="e">
        <f t="shared" si="283"/>
        <v>#N/A</v>
      </c>
      <c r="EU98" s="205" t="e">
        <f t="shared" si="284"/>
        <v>#N/A</v>
      </c>
      <c r="EV98" s="205" t="e">
        <f t="shared" si="285"/>
        <v>#N/A</v>
      </c>
      <c r="EW98" s="205" t="e">
        <f t="shared" si="286"/>
        <v>#N/A</v>
      </c>
      <c r="EX98" s="205" t="e">
        <f t="shared" si="287"/>
        <v>#N/A</v>
      </c>
      <c r="EY98" s="205" t="e">
        <f t="shared" si="288"/>
        <v>#N/A</v>
      </c>
      <c r="EZ98" s="205" t="e">
        <f t="shared" si="289"/>
        <v>#N/A</v>
      </c>
      <c r="FA98" s="205" t="e">
        <f t="shared" si="290"/>
        <v>#N/A</v>
      </c>
      <c r="FB98" s="205" t="e">
        <f t="shared" si="291"/>
        <v>#N/A</v>
      </c>
      <c r="FC98" s="205" t="e">
        <f t="shared" si="292"/>
        <v>#N/A</v>
      </c>
      <c r="FD98" s="205" t="e">
        <f t="shared" si="293"/>
        <v>#N/A</v>
      </c>
      <c r="FE98" s="205" t="e">
        <f t="shared" si="294"/>
        <v>#N/A</v>
      </c>
      <c r="FF98" s="205" t="e">
        <f t="shared" si="295"/>
        <v>#N/A</v>
      </c>
      <c r="FG98" s="205" t="e">
        <f t="shared" si="296"/>
        <v>#N/A</v>
      </c>
      <c r="FH98" s="205" t="e">
        <f t="shared" si="297"/>
        <v>#N/A</v>
      </c>
      <c r="FI98" s="205" t="e">
        <f t="shared" si="298"/>
        <v>#N/A</v>
      </c>
      <c r="FJ98" s="205" t="e">
        <f t="shared" si="299"/>
        <v>#N/A</v>
      </c>
      <c r="FK98" s="205" t="e">
        <f t="shared" si="300"/>
        <v>#N/A</v>
      </c>
      <c r="FL98" s="205" t="e">
        <f t="shared" si="301"/>
        <v>#N/A</v>
      </c>
      <c r="FM98" s="205" t="e">
        <f t="shared" si="302"/>
        <v>#N/A</v>
      </c>
      <c r="FN98" s="205" t="e">
        <f t="shared" si="303"/>
        <v>#N/A</v>
      </c>
      <c r="FO98" s="205" t="e">
        <f t="shared" si="304"/>
        <v>#N/A</v>
      </c>
      <c r="FP98" s="205" t="e">
        <f t="shared" si="305"/>
        <v>#N/A</v>
      </c>
      <c r="FQ98" s="205" t="e">
        <f t="shared" si="306"/>
        <v>#N/A</v>
      </c>
      <c r="FR98" s="205" t="e">
        <f t="shared" si="307"/>
        <v>#N/A</v>
      </c>
      <c r="FS98" s="205" t="e">
        <f t="shared" si="308"/>
        <v>#N/A</v>
      </c>
      <c r="FT98" s="205" t="e">
        <f t="shared" si="309"/>
        <v>#N/A</v>
      </c>
      <c r="FU98" s="205" t="e">
        <f t="shared" si="310"/>
        <v>#N/A</v>
      </c>
      <c r="FV98" s="205" t="e">
        <f t="shared" si="311"/>
        <v>#N/A</v>
      </c>
      <c r="FW98" s="205" t="e">
        <f t="shared" si="312"/>
        <v>#N/A</v>
      </c>
      <c r="FX98" s="205" t="e">
        <f t="shared" si="313"/>
        <v>#N/A</v>
      </c>
      <c r="FY98" s="205" t="e">
        <f t="shared" si="314"/>
        <v>#N/A</v>
      </c>
      <c r="FZ98" s="205" t="e">
        <f t="shared" si="315"/>
        <v>#N/A</v>
      </c>
      <c r="GA98" s="205" t="e">
        <f t="shared" si="316"/>
        <v>#N/A</v>
      </c>
      <c r="GB98" s="205" t="e">
        <f t="shared" si="317"/>
        <v>#N/A</v>
      </c>
      <c r="GC98" s="205" t="e">
        <f t="shared" si="318"/>
        <v>#N/A</v>
      </c>
      <c r="GD98" s="205" t="e">
        <f t="shared" si="319"/>
        <v>#N/A</v>
      </c>
      <c r="GE98" s="205" t="e">
        <f t="shared" si="320"/>
        <v>#N/A</v>
      </c>
      <c r="GF98" s="205" t="e">
        <f t="shared" si="321"/>
        <v>#N/A</v>
      </c>
      <c r="GG98" s="205" t="e">
        <f t="shared" si="322"/>
        <v>#N/A</v>
      </c>
      <c r="GH98" s="205" t="e">
        <f t="shared" si="323"/>
        <v>#N/A</v>
      </c>
      <c r="GI98" s="205" t="e">
        <f t="shared" si="324"/>
        <v>#N/A</v>
      </c>
      <c r="GJ98" s="205" t="e">
        <f t="shared" si="325"/>
        <v>#N/A</v>
      </c>
      <c r="GK98" s="205" t="e">
        <f t="shared" si="326"/>
        <v>#N/A</v>
      </c>
      <c r="GL98" s="205" t="e">
        <f t="shared" si="327"/>
        <v>#N/A</v>
      </c>
      <c r="GM98" s="205" t="e">
        <f t="shared" si="328"/>
        <v>#N/A</v>
      </c>
      <c r="GN98" s="205" t="e">
        <f t="shared" si="329"/>
        <v>#N/A</v>
      </c>
      <c r="GO98" s="205" t="e">
        <f t="shared" si="330"/>
        <v>#N/A</v>
      </c>
      <c r="GP98" s="205" t="e">
        <f t="shared" si="331"/>
        <v>#N/A</v>
      </c>
      <c r="GQ98" s="205" t="e">
        <f t="shared" si="332"/>
        <v>#N/A</v>
      </c>
      <c r="GR98" s="205" t="e">
        <f t="shared" si="333"/>
        <v>#N/A</v>
      </c>
      <c r="GS98" s="205" t="e">
        <f t="shared" si="334"/>
        <v>#N/A</v>
      </c>
      <c r="GT98" s="205" t="e">
        <f t="shared" si="335"/>
        <v>#N/A</v>
      </c>
      <c r="GU98" s="205" t="e">
        <f t="shared" si="336"/>
        <v>#N/A</v>
      </c>
      <c r="GV98" s="205" t="e">
        <f t="shared" si="337"/>
        <v>#N/A</v>
      </c>
      <c r="GW98" s="205" t="e">
        <f t="shared" si="338"/>
        <v>#N/A</v>
      </c>
      <c r="GX98" s="205" t="e">
        <f t="shared" si="339"/>
        <v>#N/A</v>
      </c>
      <c r="GY98" s="205" t="e">
        <f t="shared" si="340"/>
        <v>#N/A</v>
      </c>
      <c r="GZ98" s="205" t="e">
        <f t="shared" si="341"/>
        <v>#N/A</v>
      </c>
      <c r="HA98" s="205" t="e">
        <f t="shared" si="342"/>
        <v>#N/A</v>
      </c>
      <c r="HB98" s="205" t="e">
        <f t="shared" si="343"/>
        <v>#N/A</v>
      </c>
      <c r="HC98" s="205" t="e">
        <f t="shared" si="344"/>
        <v>#N/A</v>
      </c>
      <c r="HD98" s="205" t="e">
        <f t="shared" si="345"/>
        <v>#N/A</v>
      </c>
      <c r="HE98" s="205" t="e">
        <f t="shared" si="346"/>
        <v>#N/A</v>
      </c>
      <c r="HF98" s="205" t="e">
        <f t="shared" si="347"/>
        <v>#N/A</v>
      </c>
      <c r="HG98" s="205" t="e">
        <f t="shared" si="348"/>
        <v>#N/A</v>
      </c>
      <c r="HH98" s="205" t="e">
        <f t="shared" si="349"/>
        <v>#N/A</v>
      </c>
      <c r="HI98" s="205" t="e">
        <f t="shared" si="350"/>
        <v>#N/A</v>
      </c>
      <c r="HJ98" s="205" t="e">
        <f t="shared" si="351"/>
        <v>#N/A</v>
      </c>
      <c r="HK98" s="205" t="e">
        <f t="shared" si="352"/>
        <v>#N/A</v>
      </c>
      <c r="HL98" s="205" t="e">
        <f t="shared" si="353"/>
        <v>#N/A</v>
      </c>
      <c r="HM98" s="205" t="e">
        <f t="shared" si="354"/>
        <v>#N/A</v>
      </c>
      <c r="HN98" s="205" t="e">
        <f t="shared" si="355"/>
        <v>#N/A</v>
      </c>
      <c r="HO98" s="205" t="e">
        <f t="shared" si="356"/>
        <v>#N/A</v>
      </c>
      <c r="HP98" s="205" t="e">
        <f t="shared" si="357"/>
        <v>#N/A</v>
      </c>
      <c r="HQ98" s="205" t="e">
        <f t="shared" si="358"/>
        <v>#N/A</v>
      </c>
      <c r="HR98" s="205" t="e">
        <f t="shared" si="359"/>
        <v>#N/A</v>
      </c>
      <c r="HS98" s="205" t="e">
        <f t="shared" si="360"/>
        <v>#N/A</v>
      </c>
      <c r="HT98" s="205" t="e">
        <f t="shared" si="361"/>
        <v>#N/A</v>
      </c>
      <c r="HU98" s="205" t="e">
        <f t="shared" si="362"/>
        <v>#N/A</v>
      </c>
      <c r="HV98" s="205" t="e">
        <f t="shared" si="363"/>
        <v>#N/A</v>
      </c>
      <c r="HW98" s="205" t="e">
        <f t="shared" si="364"/>
        <v>#N/A</v>
      </c>
      <c r="HX98" s="205" t="e">
        <f t="shared" si="365"/>
        <v>#N/A</v>
      </c>
      <c r="HY98" s="205" t="e">
        <f t="shared" si="366"/>
        <v>#N/A</v>
      </c>
      <c r="HZ98" s="205" t="e">
        <f t="shared" si="367"/>
        <v>#N/A</v>
      </c>
      <c r="IA98" s="205" t="e">
        <f t="shared" si="368"/>
        <v>#N/A</v>
      </c>
      <c r="IB98" s="205" t="e">
        <f t="shared" si="369"/>
        <v>#N/A</v>
      </c>
    </row>
    <row r="99" spans="1:236" hidden="1" x14ac:dyDescent="0.25">
      <c r="A99" s="22">
        <v>96</v>
      </c>
      <c r="B99" s="109" t="str">
        <f t="shared" si="253"/>
        <v/>
      </c>
      <c r="C99" s="123"/>
      <c r="D99" s="109" t="str">
        <f t="shared" si="254"/>
        <v/>
      </c>
      <c r="E99" s="118" t="str">
        <f t="shared" si="255"/>
        <v/>
      </c>
      <c r="F99" s="23" t="str">
        <f t="shared" si="256"/>
        <v/>
      </c>
      <c r="G99" s="24" t="str">
        <f t="shared" si="25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258"/>
        <v/>
      </c>
      <c r="K99" s="26"/>
      <c r="L99" s="24" t="str">
        <f>IF(OR(F99="",K99=""),"",MATCH(K99,Confidence!$A$3:$A$12,0))</f>
        <v/>
      </c>
      <c r="M99" s="27" t="str">
        <f t="shared" si="259"/>
        <v/>
      </c>
      <c r="N99" s="27" t="str">
        <f t="shared" si="260"/>
        <v/>
      </c>
      <c r="O99" s="24"/>
      <c r="P99" s="110" t="str">
        <f t="shared" si="261"/>
        <v/>
      </c>
      <c r="Q99" s="110" t="str">
        <f t="shared" si="262"/>
        <v/>
      </c>
      <c r="R99" s="39" t="str">
        <f t="shared" si="263"/>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264"/>
        <v/>
      </c>
      <c r="AI99" s="204" t="str">
        <f t="shared" si="265"/>
        <v/>
      </c>
      <c r="AJ99" s="188" t="str">
        <f t="shared" ref="AJ99:CU99" si="428">IF(ISNONTEXT($AH99),AI99+$AH99,"")</f>
        <v/>
      </c>
      <c r="AK99" s="188" t="str">
        <f t="shared" si="428"/>
        <v/>
      </c>
      <c r="AL99" s="188" t="str">
        <f t="shared" si="428"/>
        <v/>
      </c>
      <c r="AM99" s="188" t="str">
        <f t="shared" si="428"/>
        <v/>
      </c>
      <c r="AN99" s="188" t="str">
        <f t="shared" si="428"/>
        <v/>
      </c>
      <c r="AO99" s="188" t="str">
        <f t="shared" si="428"/>
        <v/>
      </c>
      <c r="AP99" s="188" t="str">
        <f t="shared" si="428"/>
        <v/>
      </c>
      <c r="AQ99" s="188" t="str">
        <f t="shared" si="428"/>
        <v/>
      </c>
      <c r="AR99" s="188" t="str">
        <f t="shared" si="428"/>
        <v/>
      </c>
      <c r="AS99" s="188" t="str">
        <f t="shared" si="428"/>
        <v/>
      </c>
      <c r="AT99" s="188" t="str">
        <f t="shared" si="428"/>
        <v/>
      </c>
      <c r="AU99" s="188" t="str">
        <f t="shared" si="428"/>
        <v/>
      </c>
      <c r="AV99" s="188" t="str">
        <f t="shared" si="428"/>
        <v/>
      </c>
      <c r="AW99" s="188" t="str">
        <f t="shared" si="428"/>
        <v/>
      </c>
      <c r="AX99" s="188" t="str">
        <f t="shared" si="428"/>
        <v/>
      </c>
      <c r="AY99" s="188" t="str">
        <f t="shared" si="428"/>
        <v/>
      </c>
      <c r="AZ99" s="188" t="str">
        <f t="shared" si="428"/>
        <v/>
      </c>
      <c r="BA99" s="188" t="str">
        <f t="shared" si="428"/>
        <v/>
      </c>
      <c r="BB99" s="188" t="str">
        <f t="shared" si="428"/>
        <v/>
      </c>
      <c r="BC99" s="188" t="str">
        <f t="shared" si="428"/>
        <v/>
      </c>
      <c r="BD99" s="188" t="str">
        <f t="shared" si="428"/>
        <v/>
      </c>
      <c r="BE99" s="188" t="str">
        <f t="shared" si="428"/>
        <v/>
      </c>
      <c r="BF99" s="188" t="str">
        <f t="shared" si="428"/>
        <v/>
      </c>
      <c r="BG99" s="188" t="str">
        <f t="shared" si="428"/>
        <v/>
      </c>
      <c r="BH99" s="188" t="str">
        <f t="shared" si="428"/>
        <v/>
      </c>
      <c r="BI99" s="188" t="str">
        <f t="shared" si="428"/>
        <v/>
      </c>
      <c r="BJ99" s="188" t="str">
        <f t="shared" si="428"/>
        <v/>
      </c>
      <c r="BK99" s="188" t="str">
        <f t="shared" si="428"/>
        <v/>
      </c>
      <c r="BL99" s="188" t="str">
        <f t="shared" si="428"/>
        <v/>
      </c>
      <c r="BM99" s="188" t="str">
        <f t="shared" si="428"/>
        <v/>
      </c>
      <c r="BN99" s="188" t="str">
        <f t="shared" si="428"/>
        <v/>
      </c>
      <c r="BO99" s="188" t="str">
        <f t="shared" si="428"/>
        <v/>
      </c>
      <c r="BP99" s="188" t="str">
        <f t="shared" si="428"/>
        <v/>
      </c>
      <c r="BQ99" s="188" t="str">
        <f t="shared" si="428"/>
        <v/>
      </c>
      <c r="BR99" s="188" t="str">
        <f t="shared" si="428"/>
        <v/>
      </c>
      <c r="BS99" s="188" t="str">
        <f t="shared" si="428"/>
        <v/>
      </c>
      <c r="BT99" s="188" t="str">
        <f t="shared" si="428"/>
        <v/>
      </c>
      <c r="BU99" s="188" t="str">
        <f t="shared" si="428"/>
        <v/>
      </c>
      <c r="BV99" s="188" t="str">
        <f t="shared" si="428"/>
        <v/>
      </c>
      <c r="BW99" s="188" t="str">
        <f t="shared" si="428"/>
        <v/>
      </c>
      <c r="BX99" s="188" t="str">
        <f t="shared" si="428"/>
        <v/>
      </c>
      <c r="BY99" s="188" t="str">
        <f t="shared" si="428"/>
        <v/>
      </c>
      <c r="BZ99" s="188" t="str">
        <f t="shared" si="428"/>
        <v/>
      </c>
      <c r="CA99" s="188" t="str">
        <f t="shared" si="428"/>
        <v/>
      </c>
      <c r="CB99" s="188" t="str">
        <f t="shared" si="428"/>
        <v/>
      </c>
      <c r="CC99" s="188" t="str">
        <f t="shared" si="428"/>
        <v/>
      </c>
      <c r="CD99" s="188" t="str">
        <f t="shared" si="428"/>
        <v/>
      </c>
      <c r="CE99" s="188" t="str">
        <f t="shared" si="428"/>
        <v/>
      </c>
      <c r="CF99" s="188" t="str">
        <f t="shared" si="428"/>
        <v/>
      </c>
      <c r="CG99" s="188" t="str">
        <f t="shared" si="428"/>
        <v/>
      </c>
      <c r="CH99" s="188" t="str">
        <f t="shared" si="428"/>
        <v/>
      </c>
      <c r="CI99" s="188" t="str">
        <f t="shared" si="428"/>
        <v/>
      </c>
      <c r="CJ99" s="188" t="str">
        <f t="shared" si="428"/>
        <v/>
      </c>
      <c r="CK99" s="188" t="str">
        <f t="shared" si="428"/>
        <v/>
      </c>
      <c r="CL99" s="188" t="str">
        <f t="shared" si="428"/>
        <v/>
      </c>
      <c r="CM99" s="188" t="str">
        <f t="shared" si="428"/>
        <v/>
      </c>
      <c r="CN99" s="188" t="str">
        <f t="shared" si="428"/>
        <v/>
      </c>
      <c r="CO99" s="188" t="str">
        <f t="shared" si="428"/>
        <v/>
      </c>
      <c r="CP99" s="188" t="str">
        <f t="shared" si="428"/>
        <v/>
      </c>
      <c r="CQ99" s="188" t="str">
        <f t="shared" si="428"/>
        <v/>
      </c>
      <c r="CR99" s="188" t="str">
        <f t="shared" si="428"/>
        <v/>
      </c>
      <c r="CS99" s="188" t="str">
        <f t="shared" si="428"/>
        <v/>
      </c>
      <c r="CT99" s="188" t="str">
        <f t="shared" si="428"/>
        <v/>
      </c>
      <c r="CU99" s="188" t="str">
        <f t="shared" si="428"/>
        <v/>
      </c>
      <c r="CV99" s="188" t="str">
        <f t="shared" ref="CV99:ED99" si="429">IF(ISNONTEXT($AH99),CU99+$AH99,"")</f>
        <v/>
      </c>
      <c r="CW99" s="188" t="str">
        <f t="shared" si="429"/>
        <v/>
      </c>
      <c r="CX99" s="188" t="str">
        <f t="shared" si="429"/>
        <v/>
      </c>
      <c r="CY99" s="188" t="str">
        <f t="shared" si="429"/>
        <v/>
      </c>
      <c r="CZ99" s="188" t="str">
        <f t="shared" si="429"/>
        <v/>
      </c>
      <c r="DA99" s="188" t="str">
        <f t="shared" si="429"/>
        <v/>
      </c>
      <c r="DB99" s="188" t="str">
        <f t="shared" si="429"/>
        <v/>
      </c>
      <c r="DC99" s="188" t="str">
        <f t="shared" si="429"/>
        <v/>
      </c>
      <c r="DD99" s="188" t="str">
        <f t="shared" si="429"/>
        <v/>
      </c>
      <c r="DE99" s="188" t="str">
        <f t="shared" si="429"/>
        <v/>
      </c>
      <c r="DF99" s="188" t="str">
        <f t="shared" si="429"/>
        <v/>
      </c>
      <c r="DG99" s="188" t="str">
        <f t="shared" si="429"/>
        <v/>
      </c>
      <c r="DH99" s="188" t="str">
        <f t="shared" si="429"/>
        <v/>
      </c>
      <c r="DI99" s="188" t="str">
        <f t="shared" si="429"/>
        <v/>
      </c>
      <c r="DJ99" s="188" t="str">
        <f t="shared" si="429"/>
        <v/>
      </c>
      <c r="DK99" s="188" t="str">
        <f t="shared" si="429"/>
        <v/>
      </c>
      <c r="DL99" s="188" t="str">
        <f t="shared" si="429"/>
        <v/>
      </c>
      <c r="DM99" s="188" t="str">
        <f t="shared" si="429"/>
        <v/>
      </c>
      <c r="DN99" s="188" t="str">
        <f t="shared" si="429"/>
        <v/>
      </c>
      <c r="DO99" s="188" t="str">
        <f t="shared" si="429"/>
        <v/>
      </c>
      <c r="DP99" s="188" t="str">
        <f t="shared" si="429"/>
        <v/>
      </c>
      <c r="DQ99" s="188" t="str">
        <f t="shared" si="429"/>
        <v/>
      </c>
      <c r="DR99" s="188" t="str">
        <f t="shared" si="429"/>
        <v/>
      </c>
      <c r="DS99" s="188" t="str">
        <f t="shared" si="429"/>
        <v/>
      </c>
      <c r="DT99" s="188" t="str">
        <f t="shared" si="429"/>
        <v/>
      </c>
      <c r="DU99" s="188" t="str">
        <f t="shared" si="429"/>
        <v/>
      </c>
      <c r="DV99" s="188" t="str">
        <f t="shared" si="429"/>
        <v/>
      </c>
      <c r="DW99" s="188" t="str">
        <f t="shared" si="429"/>
        <v/>
      </c>
      <c r="DX99" s="188" t="str">
        <f t="shared" si="429"/>
        <v/>
      </c>
      <c r="DY99" s="188" t="str">
        <f t="shared" si="429"/>
        <v/>
      </c>
      <c r="DZ99" s="188" t="str">
        <f t="shared" si="429"/>
        <v/>
      </c>
      <c r="EA99" s="188" t="str">
        <f t="shared" si="429"/>
        <v/>
      </c>
      <c r="EB99" s="188" t="str">
        <f t="shared" si="429"/>
        <v/>
      </c>
      <c r="EC99" s="188" t="str">
        <f t="shared" si="429"/>
        <v/>
      </c>
      <c r="ED99" s="188" t="str">
        <f t="shared" si="429"/>
        <v/>
      </c>
      <c r="EE99" s="204" t="str">
        <f t="shared" si="268"/>
        <v/>
      </c>
      <c r="EF99" s="205" t="e">
        <f t="shared" si="269"/>
        <v>#N/A</v>
      </c>
      <c r="EG99" s="205" t="e">
        <f t="shared" si="270"/>
        <v>#N/A</v>
      </c>
      <c r="EH99" s="205" t="e">
        <f t="shared" si="271"/>
        <v>#N/A</v>
      </c>
      <c r="EI99" s="205" t="e">
        <f t="shared" si="272"/>
        <v>#N/A</v>
      </c>
      <c r="EJ99" s="205" t="e">
        <f t="shared" si="273"/>
        <v>#N/A</v>
      </c>
      <c r="EK99" s="205" t="e">
        <f t="shared" si="274"/>
        <v>#N/A</v>
      </c>
      <c r="EL99" s="205" t="e">
        <f t="shared" si="275"/>
        <v>#N/A</v>
      </c>
      <c r="EM99" s="205" t="e">
        <f t="shared" si="276"/>
        <v>#N/A</v>
      </c>
      <c r="EN99" s="205" t="e">
        <f t="shared" si="277"/>
        <v>#N/A</v>
      </c>
      <c r="EO99" s="205" t="e">
        <f t="shared" si="278"/>
        <v>#N/A</v>
      </c>
      <c r="EP99" s="205" t="e">
        <f t="shared" si="279"/>
        <v>#N/A</v>
      </c>
      <c r="EQ99" s="205" t="e">
        <f t="shared" si="280"/>
        <v>#N/A</v>
      </c>
      <c r="ER99" s="205" t="e">
        <f t="shared" si="281"/>
        <v>#N/A</v>
      </c>
      <c r="ES99" s="205" t="e">
        <f t="shared" si="282"/>
        <v>#N/A</v>
      </c>
      <c r="ET99" s="205" t="e">
        <f t="shared" si="283"/>
        <v>#N/A</v>
      </c>
      <c r="EU99" s="205" t="e">
        <f t="shared" si="284"/>
        <v>#N/A</v>
      </c>
      <c r="EV99" s="205" t="e">
        <f t="shared" si="285"/>
        <v>#N/A</v>
      </c>
      <c r="EW99" s="205" t="e">
        <f t="shared" si="286"/>
        <v>#N/A</v>
      </c>
      <c r="EX99" s="205" t="e">
        <f t="shared" si="287"/>
        <v>#N/A</v>
      </c>
      <c r="EY99" s="205" t="e">
        <f t="shared" si="288"/>
        <v>#N/A</v>
      </c>
      <c r="EZ99" s="205" t="e">
        <f t="shared" si="289"/>
        <v>#N/A</v>
      </c>
      <c r="FA99" s="205" t="e">
        <f t="shared" si="290"/>
        <v>#N/A</v>
      </c>
      <c r="FB99" s="205" t="e">
        <f t="shared" si="291"/>
        <v>#N/A</v>
      </c>
      <c r="FC99" s="205" t="e">
        <f t="shared" si="292"/>
        <v>#N/A</v>
      </c>
      <c r="FD99" s="205" t="e">
        <f t="shared" si="293"/>
        <v>#N/A</v>
      </c>
      <c r="FE99" s="205" t="e">
        <f t="shared" si="294"/>
        <v>#N/A</v>
      </c>
      <c r="FF99" s="205" t="e">
        <f t="shared" si="295"/>
        <v>#N/A</v>
      </c>
      <c r="FG99" s="205" t="e">
        <f t="shared" si="296"/>
        <v>#N/A</v>
      </c>
      <c r="FH99" s="205" t="e">
        <f t="shared" si="297"/>
        <v>#N/A</v>
      </c>
      <c r="FI99" s="205" t="e">
        <f t="shared" si="298"/>
        <v>#N/A</v>
      </c>
      <c r="FJ99" s="205" t="e">
        <f t="shared" si="299"/>
        <v>#N/A</v>
      </c>
      <c r="FK99" s="205" t="e">
        <f t="shared" si="300"/>
        <v>#N/A</v>
      </c>
      <c r="FL99" s="205" t="e">
        <f t="shared" si="301"/>
        <v>#N/A</v>
      </c>
      <c r="FM99" s="205" t="e">
        <f t="shared" si="302"/>
        <v>#N/A</v>
      </c>
      <c r="FN99" s="205" t="e">
        <f t="shared" si="303"/>
        <v>#N/A</v>
      </c>
      <c r="FO99" s="205" t="e">
        <f t="shared" si="304"/>
        <v>#N/A</v>
      </c>
      <c r="FP99" s="205" t="e">
        <f t="shared" si="305"/>
        <v>#N/A</v>
      </c>
      <c r="FQ99" s="205" t="e">
        <f t="shared" si="306"/>
        <v>#N/A</v>
      </c>
      <c r="FR99" s="205" t="e">
        <f t="shared" si="307"/>
        <v>#N/A</v>
      </c>
      <c r="FS99" s="205" t="e">
        <f t="shared" si="308"/>
        <v>#N/A</v>
      </c>
      <c r="FT99" s="205" t="e">
        <f t="shared" si="309"/>
        <v>#N/A</v>
      </c>
      <c r="FU99" s="205" t="e">
        <f t="shared" si="310"/>
        <v>#N/A</v>
      </c>
      <c r="FV99" s="205" t="e">
        <f t="shared" si="311"/>
        <v>#N/A</v>
      </c>
      <c r="FW99" s="205" t="e">
        <f t="shared" si="312"/>
        <v>#N/A</v>
      </c>
      <c r="FX99" s="205" t="e">
        <f t="shared" si="313"/>
        <v>#N/A</v>
      </c>
      <c r="FY99" s="205" t="e">
        <f t="shared" si="314"/>
        <v>#N/A</v>
      </c>
      <c r="FZ99" s="205" t="e">
        <f t="shared" si="315"/>
        <v>#N/A</v>
      </c>
      <c r="GA99" s="205" t="e">
        <f t="shared" si="316"/>
        <v>#N/A</v>
      </c>
      <c r="GB99" s="205" t="e">
        <f t="shared" si="317"/>
        <v>#N/A</v>
      </c>
      <c r="GC99" s="205" t="e">
        <f t="shared" si="318"/>
        <v>#N/A</v>
      </c>
      <c r="GD99" s="205" t="e">
        <f t="shared" si="319"/>
        <v>#N/A</v>
      </c>
      <c r="GE99" s="205" t="e">
        <f t="shared" si="320"/>
        <v>#N/A</v>
      </c>
      <c r="GF99" s="205" t="e">
        <f t="shared" si="321"/>
        <v>#N/A</v>
      </c>
      <c r="GG99" s="205" t="e">
        <f t="shared" si="322"/>
        <v>#N/A</v>
      </c>
      <c r="GH99" s="205" t="e">
        <f t="shared" si="323"/>
        <v>#N/A</v>
      </c>
      <c r="GI99" s="205" t="e">
        <f t="shared" si="324"/>
        <v>#N/A</v>
      </c>
      <c r="GJ99" s="205" t="e">
        <f t="shared" si="325"/>
        <v>#N/A</v>
      </c>
      <c r="GK99" s="205" t="e">
        <f t="shared" si="326"/>
        <v>#N/A</v>
      </c>
      <c r="GL99" s="205" t="e">
        <f t="shared" si="327"/>
        <v>#N/A</v>
      </c>
      <c r="GM99" s="205" t="e">
        <f t="shared" si="328"/>
        <v>#N/A</v>
      </c>
      <c r="GN99" s="205" t="e">
        <f t="shared" si="329"/>
        <v>#N/A</v>
      </c>
      <c r="GO99" s="205" t="e">
        <f t="shared" si="330"/>
        <v>#N/A</v>
      </c>
      <c r="GP99" s="205" t="e">
        <f t="shared" si="331"/>
        <v>#N/A</v>
      </c>
      <c r="GQ99" s="205" t="e">
        <f t="shared" si="332"/>
        <v>#N/A</v>
      </c>
      <c r="GR99" s="205" t="e">
        <f t="shared" si="333"/>
        <v>#N/A</v>
      </c>
      <c r="GS99" s="205" t="e">
        <f t="shared" si="334"/>
        <v>#N/A</v>
      </c>
      <c r="GT99" s="205" t="e">
        <f t="shared" si="335"/>
        <v>#N/A</v>
      </c>
      <c r="GU99" s="205" t="e">
        <f t="shared" si="336"/>
        <v>#N/A</v>
      </c>
      <c r="GV99" s="205" t="e">
        <f t="shared" si="337"/>
        <v>#N/A</v>
      </c>
      <c r="GW99" s="205" t="e">
        <f t="shared" si="338"/>
        <v>#N/A</v>
      </c>
      <c r="GX99" s="205" t="e">
        <f t="shared" si="339"/>
        <v>#N/A</v>
      </c>
      <c r="GY99" s="205" t="e">
        <f t="shared" si="340"/>
        <v>#N/A</v>
      </c>
      <c r="GZ99" s="205" t="e">
        <f t="shared" si="341"/>
        <v>#N/A</v>
      </c>
      <c r="HA99" s="205" t="e">
        <f t="shared" si="342"/>
        <v>#N/A</v>
      </c>
      <c r="HB99" s="205" t="e">
        <f t="shared" si="343"/>
        <v>#N/A</v>
      </c>
      <c r="HC99" s="205" t="e">
        <f t="shared" si="344"/>
        <v>#N/A</v>
      </c>
      <c r="HD99" s="205" t="e">
        <f t="shared" si="345"/>
        <v>#N/A</v>
      </c>
      <c r="HE99" s="205" t="e">
        <f t="shared" si="346"/>
        <v>#N/A</v>
      </c>
      <c r="HF99" s="205" t="e">
        <f t="shared" si="347"/>
        <v>#N/A</v>
      </c>
      <c r="HG99" s="205" t="e">
        <f t="shared" si="348"/>
        <v>#N/A</v>
      </c>
      <c r="HH99" s="205" t="e">
        <f t="shared" si="349"/>
        <v>#N/A</v>
      </c>
      <c r="HI99" s="205" t="e">
        <f t="shared" si="350"/>
        <v>#N/A</v>
      </c>
      <c r="HJ99" s="205" t="e">
        <f t="shared" si="351"/>
        <v>#N/A</v>
      </c>
      <c r="HK99" s="205" t="e">
        <f t="shared" si="352"/>
        <v>#N/A</v>
      </c>
      <c r="HL99" s="205" t="e">
        <f t="shared" si="353"/>
        <v>#N/A</v>
      </c>
      <c r="HM99" s="205" t="e">
        <f t="shared" si="354"/>
        <v>#N/A</v>
      </c>
      <c r="HN99" s="205" t="e">
        <f t="shared" si="355"/>
        <v>#N/A</v>
      </c>
      <c r="HO99" s="205" t="e">
        <f t="shared" si="356"/>
        <v>#N/A</v>
      </c>
      <c r="HP99" s="205" t="e">
        <f t="shared" si="357"/>
        <v>#N/A</v>
      </c>
      <c r="HQ99" s="205" t="e">
        <f t="shared" si="358"/>
        <v>#N/A</v>
      </c>
      <c r="HR99" s="205" t="e">
        <f t="shared" si="359"/>
        <v>#N/A</v>
      </c>
      <c r="HS99" s="205" t="e">
        <f t="shared" si="360"/>
        <v>#N/A</v>
      </c>
      <c r="HT99" s="205" t="e">
        <f t="shared" si="361"/>
        <v>#N/A</v>
      </c>
      <c r="HU99" s="205" t="e">
        <f t="shared" si="362"/>
        <v>#N/A</v>
      </c>
      <c r="HV99" s="205" t="e">
        <f t="shared" si="363"/>
        <v>#N/A</v>
      </c>
      <c r="HW99" s="205" t="e">
        <f t="shared" si="364"/>
        <v>#N/A</v>
      </c>
      <c r="HX99" s="205" t="e">
        <f t="shared" si="365"/>
        <v>#N/A</v>
      </c>
      <c r="HY99" s="205" t="e">
        <f t="shared" si="366"/>
        <v>#N/A</v>
      </c>
      <c r="HZ99" s="205" t="e">
        <f t="shared" si="367"/>
        <v>#N/A</v>
      </c>
      <c r="IA99" s="205" t="e">
        <f t="shared" si="368"/>
        <v>#N/A</v>
      </c>
      <c r="IB99" s="205" t="e">
        <f t="shared" si="369"/>
        <v>#N/A</v>
      </c>
    </row>
    <row r="100" spans="1:236" hidden="1" x14ac:dyDescent="0.25">
      <c r="A100" s="22">
        <v>97</v>
      </c>
      <c r="B100" s="109" t="str">
        <f t="shared" si="253"/>
        <v/>
      </c>
      <c r="C100" s="123"/>
      <c r="D100" s="109" t="str">
        <f t="shared" si="254"/>
        <v/>
      </c>
      <c r="E100" s="118" t="str">
        <f t="shared" si="255"/>
        <v/>
      </c>
      <c r="F100" s="23" t="str">
        <f t="shared" si="256"/>
        <v/>
      </c>
      <c r="G100" s="24" t="str">
        <f t="shared" si="25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258"/>
        <v/>
      </c>
      <c r="K100" s="26"/>
      <c r="L100" s="24" t="str">
        <f>IF(OR(F100="",K100=""),"",MATCH(K100,Confidence!$A$3:$A$12,0))</f>
        <v/>
      </c>
      <c r="M100" s="27" t="str">
        <f t="shared" si="259"/>
        <v/>
      </c>
      <c r="N100" s="27" t="str">
        <f t="shared" si="260"/>
        <v/>
      </c>
      <c r="O100" s="24"/>
      <c r="P100" s="110" t="str">
        <f t="shared" si="261"/>
        <v/>
      </c>
      <c r="Q100" s="110" t="str">
        <f t="shared" si="262"/>
        <v/>
      </c>
      <c r="R100" s="39" t="str">
        <f t="shared" si="263"/>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264"/>
        <v/>
      </c>
      <c r="AI100" s="204" t="str">
        <f t="shared" si="265"/>
        <v/>
      </c>
      <c r="AJ100" s="188" t="str">
        <f t="shared" ref="AJ100:CU100" si="430">IF(ISNONTEXT($AH100),AI100+$AH100,"")</f>
        <v/>
      </c>
      <c r="AK100" s="188" t="str">
        <f t="shared" si="430"/>
        <v/>
      </c>
      <c r="AL100" s="188" t="str">
        <f t="shared" si="430"/>
        <v/>
      </c>
      <c r="AM100" s="188" t="str">
        <f t="shared" si="430"/>
        <v/>
      </c>
      <c r="AN100" s="188" t="str">
        <f t="shared" si="430"/>
        <v/>
      </c>
      <c r="AO100" s="188" t="str">
        <f t="shared" si="430"/>
        <v/>
      </c>
      <c r="AP100" s="188" t="str">
        <f t="shared" si="430"/>
        <v/>
      </c>
      <c r="AQ100" s="188" t="str">
        <f t="shared" si="430"/>
        <v/>
      </c>
      <c r="AR100" s="188" t="str">
        <f t="shared" si="430"/>
        <v/>
      </c>
      <c r="AS100" s="188" t="str">
        <f t="shared" si="430"/>
        <v/>
      </c>
      <c r="AT100" s="188" t="str">
        <f t="shared" si="430"/>
        <v/>
      </c>
      <c r="AU100" s="188" t="str">
        <f t="shared" si="430"/>
        <v/>
      </c>
      <c r="AV100" s="188" t="str">
        <f t="shared" si="430"/>
        <v/>
      </c>
      <c r="AW100" s="188" t="str">
        <f t="shared" si="430"/>
        <v/>
      </c>
      <c r="AX100" s="188" t="str">
        <f t="shared" si="430"/>
        <v/>
      </c>
      <c r="AY100" s="188" t="str">
        <f t="shared" si="430"/>
        <v/>
      </c>
      <c r="AZ100" s="188" t="str">
        <f t="shared" si="430"/>
        <v/>
      </c>
      <c r="BA100" s="188" t="str">
        <f t="shared" si="430"/>
        <v/>
      </c>
      <c r="BB100" s="188" t="str">
        <f t="shared" si="430"/>
        <v/>
      </c>
      <c r="BC100" s="188" t="str">
        <f t="shared" si="430"/>
        <v/>
      </c>
      <c r="BD100" s="188" t="str">
        <f t="shared" si="430"/>
        <v/>
      </c>
      <c r="BE100" s="188" t="str">
        <f t="shared" si="430"/>
        <v/>
      </c>
      <c r="BF100" s="188" t="str">
        <f t="shared" si="430"/>
        <v/>
      </c>
      <c r="BG100" s="188" t="str">
        <f t="shared" si="430"/>
        <v/>
      </c>
      <c r="BH100" s="188" t="str">
        <f t="shared" si="430"/>
        <v/>
      </c>
      <c r="BI100" s="188" t="str">
        <f t="shared" si="430"/>
        <v/>
      </c>
      <c r="BJ100" s="188" t="str">
        <f t="shared" si="430"/>
        <v/>
      </c>
      <c r="BK100" s="188" t="str">
        <f t="shared" si="430"/>
        <v/>
      </c>
      <c r="BL100" s="188" t="str">
        <f t="shared" si="430"/>
        <v/>
      </c>
      <c r="BM100" s="188" t="str">
        <f t="shared" si="430"/>
        <v/>
      </c>
      <c r="BN100" s="188" t="str">
        <f t="shared" si="430"/>
        <v/>
      </c>
      <c r="BO100" s="188" t="str">
        <f t="shared" si="430"/>
        <v/>
      </c>
      <c r="BP100" s="188" t="str">
        <f t="shared" si="430"/>
        <v/>
      </c>
      <c r="BQ100" s="188" t="str">
        <f t="shared" si="430"/>
        <v/>
      </c>
      <c r="BR100" s="188" t="str">
        <f t="shared" si="430"/>
        <v/>
      </c>
      <c r="BS100" s="188" t="str">
        <f t="shared" si="430"/>
        <v/>
      </c>
      <c r="BT100" s="188" t="str">
        <f t="shared" si="430"/>
        <v/>
      </c>
      <c r="BU100" s="188" t="str">
        <f t="shared" si="430"/>
        <v/>
      </c>
      <c r="BV100" s="188" t="str">
        <f t="shared" si="430"/>
        <v/>
      </c>
      <c r="BW100" s="188" t="str">
        <f t="shared" si="430"/>
        <v/>
      </c>
      <c r="BX100" s="188" t="str">
        <f t="shared" si="430"/>
        <v/>
      </c>
      <c r="BY100" s="188" t="str">
        <f t="shared" si="430"/>
        <v/>
      </c>
      <c r="BZ100" s="188" t="str">
        <f t="shared" si="430"/>
        <v/>
      </c>
      <c r="CA100" s="188" t="str">
        <f t="shared" si="430"/>
        <v/>
      </c>
      <c r="CB100" s="188" t="str">
        <f t="shared" si="430"/>
        <v/>
      </c>
      <c r="CC100" s="188" t="str">
        <f t="shared" si="430"/>
        <v/>
      </c>
      <c r="CD100" s="188" t="str">
        <f t="shared" si="430"/>
        <v/>
      </c>
      <c r="CE100" s="188" t="str">
        <f t="shared" si="430"/>
        <v/>
      </c>
      <c r="CF100" s="188" t="str">
        <f t="shared" si="430"/>
        <v/>
      </c>
      <c r="CG100" s="188" t="str">
        <f t="shared" si="430"/>
        <v/>
      </c>
      <c r="CH100" s="188" t="str">
        <f t="shared" si="430"/>
        <v/>
      </c>
      <c r="CI100" s="188" t="str">
        <f t="shared" si="430"/>
        <v/>
      </c>
      <c r="CJ100" s="188" t="str">
        <f t="shared" si="430"/>
        <v/>
      </c>
      <c r="CK100" s="188" t="str">
        <f t="shared" si="430"/>
        <v/>
      </c>
      <c r="CL100" s="188" t="str">
        <f t="shared" si="430"/>
        <v/>
      </c>
      <c r="CM100" s="188" t="str">
        <f t="shared" si="430"/>
        <v/>
      </c>
      <c r="CN100" s="188" t="str">
        <f t="shared" si="430"/>
        <v/>
      </c>
      <c r="CO100" s="188" t="str">
        <f t="shared" si="430"/>
        <v/>
      </c>
      <c r="CP100" s="188" t="str">
        <f t="shared" si="430"/>
        <v/>
      </c>
      <c r="CQ100" s="188" t="str">
        <f t="shared" si="430"/>
        <v/>
      </c>
      <c r="CR100" s="188" t="str">
        <f t="shared" si="430"/>
        <v/>
      </c>
      <c r="CS100" s="188" t="str">
        <f t="shared" si="430"/>
        <v/>
      </c>
      <c r="CT100" s="188" t="str">
        <f t="shared" si="430"/>
        <v/>
      </c>
      <c r="CU100" s="188" t="str">
        <f t="shared" si="430"/>
        <v/>
      </c>
      <c r="CV100" s="188" t="str">
        <f t="shared" ref="CV100:ED100" si="431">IF(ISNONTEXT($AH100),CU100+$AH100,"")</f>
        <v/>
      </c>
      <c r="CW100" s="188" t="str">
        <f t="shared" si="431"/>
        <v/>
      </c>
      <c r="CX100" s="188" t="str">
        <f t="shared" si="431"/>
        <v/>
      </c>
      <c r="CY100" s="188" t="str">
        <f t="shared" si="431"/>
        <v/>
      </c>
      <c r="CZ100" s="188" t="str">
        <f t="shared" si="431"/>
        <v/>
      </c>
      <c r="DA100" s="188" t="str">
        <f t="shared" si="431"/>
        <v/>
      </c>
      <c r="DB100" s="188" t="str">
        <f t="shared" si="431"/>
        <v/>
      </c>
      <c r="DC100" s="188" t="str">
        <f t="shared" si="431"/>
        <v/>
      </c>
      <c r="DD100" s="188" t="str">
        <f t="shared" si="431"/>
        <v/>
      </c>
      <c r="DE100" s="188" t="str">
        <f t="shared" si="431"/>
        <v/>
      </c>
      <c r="DF100" s="188" t="str">
        <f t="shared" si="431"/>
        <v/>
      </c>
      <c r="DG100" s="188" t="str">
        <f t="shared" si="431"/>
        <v/>
      </c>
      <c r="DH100" s="188" t="str">
        <f t="shared" si="431"/>
        <v/>
      </c>
      <c r="DI100" s="188" t="str">
        <f t="shared" si="431"/>
        <v/>
      </c>
      <c r="DJ100" s="188" t="str">
        <f t="shared" si="431"/>
        <v/>
      </c>
      <c r="DK100" s="188" t="str">
        <f t="shared" si="431"/>
        <v/>
      </c>
      <c r="DL100" s="188" t="str">
        <f t="shared" si="431"/>
        <v/>
      </c>
      <c r="DM100" s="188" t="str">
        <f t="shared" si="431"/>
        <v/>
      </c>
      <c r="DN100" s="188" t="str">
        <f t="shared" si="431"/>
        <v/>
      </c>
      <c r="DO100" s="188" t="str">
        <f t="shared" si="431"/>
        <v/>
      </c>
      <c r="DP100" s="188" t="str">
        <f t="shared" si="431"/>
        <v/>
      </c>
      <c r="DQ100" s="188" t="str">
        <f t="shared" si="431"/>
        <v/>
      </c>
      <c r="DR100" s="188" t="str">
        <f t="shared" si="431"/>
        <v/>
      </c>
      <c r="DS100" s="188" t="str">
        <f t="shared" si="431"/>
        <v/>
      </c>
      <c r="DT100" s="188" t="str">
        <f t="shared" si="431"/>
        <v/>
      </c>
      <c r="DU100" s="188" t="str">
        <f t="shared" si="431"/>
        <v/>
      </c>
      <c r="DV100" s="188" t="str">
        <f t="shared" si="431"/>
        <v/>
      </c>
      <c r="DW100" s="188" t="str">
        <f t="shared" si="431"/>
        <v/>
      </c>
      <c r="DX100" s="188" t="str">
        <f t="shared" si="431"/>
        <v/>
      </c>
      <c r="DY100" s="188" t="str">
        <f t="shared" si="431"/>
        <v/>
      </c>
      <c r="DZ100" s="188" t="str">
        <f t="shared" si="431"/>
        <v/>
      </c>
      <c r="EA100" s="188" t="str">
        <f t="shared" si="431"/>
        <v/>
      </c>
      <c r="EB100" s="188" t="str">
        <f t="shared" si="431"/>
        <v/>
      </c>
      <c r="EC100" s="188" t="str">
        <f t="shared" si="431"/>
        <v/>
      </c>
      <c r="ED100" s="188" t="str">
        <f t="shared" si="431"/>
        <v/>
      </c>
      <c r="EE100" s="204" t="str">
        <f t="shared" si="268"/>
        <v/>
      </c>
      <c r="EF100" s="205" t="e">
        <f t="shared" si="269"/>
        <v>#N/A</v>
      </c>
      <c r="EG100" s="205" t="e">
        <f t="shared" si="270"/>
        <v>#N/A</v>
      </c>
      <c r="EH100" s="205" t="e">
        <f t="shared" si="271"/>
        <v>#N/A</v>
      </c>
      <c r="EI100" s="205" t="e">
        <f t="shared" si="272"/>
        <v>#N/A</v>
      </c>
      <c r="EJ100" s="205" t="e">
        <f t="shared" si="273"/>
        <v>#N/A</v>
      </c>
      <c r="EK100" s="205" t="e">
        <f t="shared" si="274"/>
        <v>#N/A</v>
      </c>
      <c r="EL100" s="205" t="e">
        <f t="shared" si="275"/>
        <v>#N/A</v>
      </c>
      <c r="EM100" s="205" t="e">
        <f t="shared" si="276"/>
        <v>#N/A</v>
      </c>
      <c r="EN100" s="205" t="e">
        <f t="shared" si="277"/>
        <v>#N/A</v>
      </c>
      <c r="EO100" s="205" t="e">
        <f t="shared" si="278"/>
        <v>#N/A</v>
      </c>
      <c r="EP100" s="205" t="e">
        <f t="shared" si="279"/>
        <v>#N/A</v>
      </c>
      <c r="EQ100" s="205" t="e">
        <f t="shared" si="280"/>
        <v>#N/A</v>
      </c>
      <c r="ER100" s="205" t="e">
        <f t="shared" si="281"/>
        <v>#N/A</v>
      </c>
      <c r="ES100" s="205" t="e">
        <f t="shared" si="282"/>
        <v>#N/A</v>
      </c>
      <c r="ET100" s="205" t="e">
        <f t="shared" si="283"/>
        <v>#N/A</v>
      </c>
      <c r="EU100" s="205" t="e">
        <f t="shared" si="284"/>
        <v>#N/A</v>
      </c>
      <c r="EV100" s="205" t="e">
        <f t="shared" si="285"/>
        <v>#N/A</v>
      </c>
      <c r="EW100" s="205" t="e">
        <f t="shared" si="286"/>
        <v>#N/A</v>
      </c>
      <c r="EX100" s="205" t="e">
        <f t="shared" si="287"/>
        <v>#N/A</v>
      </c>
      <c r="EY100" s="205" t="e">
        <f t="shared" si="288"/>
        <v>#N/A</v>
      </c>
      <c r="EZ100" s="205" t="e">
        <f t="shared" si="289"/>
        <v>#N/A</v>
      </c>
      <c r="FA100" s="205" t="e">
        <f t="shared" si="290"/>
        <v>#N/A</v>
      </c>
      <c r="FB100" s="205" t="e">
        <f t="shared" si="291"/>
        <v>#N/A</v>
      </c>
      <c r="FC100" s="205" t="e">
        <f t="shared" si="292"/>
        <v>#N/A</v>
      </c>
      <c r="FD100" s="205" t="e">
        <f t="shared" si="293"/>
        <v>#N/A</v>
      </c>
      <c r="FE100" s="205" t="e">
        <f t="shared" si="294"/>
        <v>#N/A</v>
      </c>
      <c r="FF100" s="205" t="e">
        <f t="shared" si="295"/>
        <v>#N/A</v>
      </c>
      <c r="FG100" s="205" t="e">
        <f t="shared" si="296"/>
        <v>#N/A</v>
      </c>
      <c r="FH100" s="205" t="e">
        <f t="shared" si="297"/>
        <v>#N/A</v>
      </c>
      <c r="FI100" s="205" t="e">
        <f t="shared" si="298"/>
        <v>#N/A</v>
      </c>
      <c r="FJ100" s="205" t="e">
        <f t="shared" si="299"/>
        <v>#N/A</v>
      </c>
      <c r="FK100" s="205" t="e">
        <f t="shared" si="300"/>
        <v>#N/A</v>
      </c>
      <c r="FL100" s="205" t="e">
        <f t="shared" si="301"/>
        <v>#N/A</v>
      </c>
      <c r="FM100" s="205" t="e">
        <f t="shared" si="302"/>
        <v>#N/A</v>
      </c>
      <c r="FN100" s="205" t="e">
        <f t="shared" si="303"/>
        <v>#N/A</v>
      </c>
      <c r="FO100" s="205" t="e">
        <f t="shared" si="304"/>
        <v>#N/A</v>
      </c>
      <c r="FP100" s="205" t="e">
        <f t="shared" si="305"/>
        <v>#N/A</v>
      </c>
      <c r="FQ100" s="205" t="e">
        <f t="shared" si="306"/>
        <v>#N/A</v>
      </c>
      <c r="FR100" s="205" t="e">
        <f t="shared" si="307"/>
        <v>#N/A</v>
      </c>
      <c r="FS100" s="205" t="e">
        <f t="shared" si="308"/>
        <v>#N/A</v>
      </c>
      <c r="FT100" s="205" t="e">
        <f t="shared" si="309"/>
        <v>#N/A</v>
      </c>
      <c r="FU100" s="205" t="e">
        <f t="shared" si="310"/>
        <v>#N/A</v>
      </c>
      <c r="FV100" s="205" t="e">
        <f t="shared" si="311"/>
        <v>#N/A</v>
      </c>
      <c r="FW100" s="205" t="e">
        <f t="shared" si="312"/>
        <v>#N/A</v>
      </c>
      <c r="FX100" s="205" t="e">
        <f t="shared" si="313"/>
        <v>#N/A</v>
      </c>
      <c r="FY100" s="205" t="e">
        <f t="shared" si="314"/>
        <v>#N/A</v>
      </c>
      <c r="FZ100" s="205" t="e">
        <f t="shared" si="315"/>
        <v>#N/A</v>
      </c>
      <c r="GA100" s="205" t="e">
        <f t="shared" si="316"/>
        <v>#N/A</v>
      </c>
      <c r="GB100" s="205" t="e">
        <f t="shared" si="317"/>
        <v>#N/A</v>
      </c>
      <c r="GC100" s="205" t="e">
        <f t="shared" si="318"/>
        <v>#N/A</v>
      </c>
      <c r="GD100" s="205" t="e">
        <f t="shared" si="319"/>
        <v>#N/A</v>
      </c>
      <c r="GE100" s="205" t="e">
        <f t="shared" si="320"/>
        <v>#N/A</v>
      </c>
      <c r="GF100" s="205" t="e">
        <f t="shared" si="321"/>
        <v>#N/A</v>
      </c>
      <c r="GG100" s="205" t="e">
        <f t="shared" si="322"/>
        <v>#N/A</v>
      </c>
      <c r="GH100" s="205" t="e">
        <f t="shared" si="323"/>
        <v>#N/A</v>
      </c>
      <c r="GI100" s="205" t="e">
        <f t="shared" si="324"/>
        <v>#N/A</v>
      </c>
      <c r="GJ100" s="205" t="e">
        <f t="shared" si="325"/>
        <v>#N/A</v>
      </c>
      <c r="GK100" s="205" t="e">
        <f t="shared" si="326"/>
        <v>#N/A</v>
      </c>
      <c r="GL100" s="205" t="e">
        <f t="shared" si="327"/>
        <v>#N/A</v>
      </c>
      <c r="GM100" s="205" t="e">
        <f t="shared" si="328"/>
        <v>#N/A</v>
      </c>
      <c r="GN100" s="205" t="e">
        <f t="shared" si="329"/>
        <v>#N/A</v>
      </c>
      <c r="GO100" s="205" t="e">
        <f t="shared" si="330"/>
        <v>#N/A</v>
      </c>
      <c r="GP100" s="205" t="e">
        <f t="shared" si="331"/>
        <v>#N/A</v>
      </c>
      <c r="GQ100" s="205" t="e">
        <f t="shared" si="332"/>
        <v>#N/A</v>
      </c>
      <c r="GR100" s="205" t="e">
        <f t="shared" si="333"/>
        <v>#N/A</v>
      </c>
      <c r="GS100" s="205" t="e">
        <f t="shared" si="334"/>
        <v>#N/A</v>
      </c>
      <c r="GT100" s="205" t="e">
        <f t="shared" si="335"/>
        <v>#N/A</v>
      </c>
      <c r="GU100" s="205" t="e">
        <f t="shared" si="336"/>
        <v>#N/A</v>
      </c>
      <c r="GV100" s="205" t="e">
        <f t="shared" si="337"/>
        <v>#N/A</v>
      </c>
      <c r="GW100" s="205" t="e">
        <f t="shared" si="338"/>
        <v>#N/A</v>
      </c>
      <c r="GX100" s="205" t="e">
        <f t="shared" si="339"/>
        <v>#N/A</v>
      </c>
      <c r="GY100" s="205" t="e">
        <f t="shared" si="340"/>
        <v>#N/A</v>
      </c>
      <c r="GZ100" s="205" t="e">
        <f t="shared" si="341"/>
        <v>#N/A</v>
      </c>
      <c r="HA100" s="205" t="e">
        <f t="shared" si="342"/>
        <v>#N/A</v>
      </c>
      <c r="HB100" s="205" t="e">
        <f t="shared" si="343"/>
        <v>#N/A</v>
      </c>
      <c r="HC100" s="205" t="e">
        <f t="shared" si="344"/>
        <v>#N/A</v>
      </c>
      <c r="HD100" s="205" t="e">
        <f t="shared" si="345"/>
        <v>#N/A</v>
      </c>
      <c r="HE100" s="205" t="e">
        <f t="shared" si="346"/>
        <v>#N/A</v>
      </c>
      <c r="HF100" s="205" t="e">
        <f t="shared" si="347"/>
        <v>#N/A</v>
      </c>
      <c r="HG100" s="205" t="e">
        <f t="shared" si="348"/>
        <v>#N/A</v>
      </c>
      <c r="HH100" s="205" t="e">
        <f t="shared" si="349"/>
        <v>#N/A</v>
      </c>
      <c r="HI100" s="205" t="e">
        <f t="shared" si="350"/>
        <v>#N/A</v>
      </c>
      <c r="HJ100" s="205" t="e">
        <f t="shared" si="351"/>
        <v>#N/A</v>
      </c>
      <c r="HK100" s="205" t="e">
        <f t="shared" si="352"/>
        <v>#N/A</v>
      </c>
      <c r="HL100" s="205" t="e">
        <f t="shared" si="353"/>
        <v>#N/A</v>
      </c>
      <c r="HM100" s="205" t="e">
        <f t="shared" si="354"/>
        <v>#N/A</v>
      </c>
      <c r="HN100" s="205" t="e">
        <f t="shared" si="355"/>
        <v>#N/A</v>
      </c>
      <c r="HO100" s="205" t="e">
        <f t="shared" si="356"/>
        <v>#N/A</v>
      </c>
      <c r="HP100" s="205" t="e">
        <f t="shared" si="357"/>
        <v>#N/A</v>
      </c>
      <c r="HQ100" s="205" t="e">
        <f t="shared" si="358"/>
        <v>#N/A</v>
      </c>
      <c r="HR100" s="205" t="e">
        <f t="shared" si="359"/>
        <v>#N/A</v>
      </c>
      <c r="HS100" s="205" t="e">
        <f t="shared" si="360"/>
        <v>#N/A</v>
      </c>
      <c r="HT100" s="205" t="e">
        <f t="shared" si="361"/>
        <v>#N/A</v>
      </c>
      <c r="HU100" s="205" t="e">
        <f t="shared" si="362"/>
        <v>#N/A</v>
      </c>
      <c r="HV100" s="205" t="e">
        <f t="shared" si="363"/>
        <v>#N/A</v>
      </c>
      <c r="HW100" s="205" t="e">
        <f t="shared" si="364"/>
        <v>#N/A</v>
      </c>
      <c r="HX100" s="205" t="e">
        <f t="shared" si="365"/>
        <v>#N/A</v>
      </c>
      <c r="HY100" s="205" t="e">
        <f t="shared" si="366"/>
        <v>#N/A</v>
      </c>
      <c r="HZ100" s="205" t="e">
        <f t="shared" si="367"/>
        <v>#N/A</v>
      </c>
      <c r="IA100" s="205" t="e">
        <f t="shared" si="368"/>
        <v>#N/A</v>
      </c>
      <c r="IB100" s="205" t="e">
        <f t="shared" si="369"/>
        <v>#N/A</v>
      </c>
    </row>
    <row r="101" spans="1:236" hidden="1" x14ac:dyDescent="0.25">
      <c r="A101" s="22">
        <v>98</v>
      </c>
      <c r="B101" s="109" t="str">
        <f t="shared" si="253"/>
        <v/>
      </c>
      <c r="C101" s="123"/>
      <c r="D101" s="109" t="str">
        <f t="shared" si="254"/>
        <v/>
      </c>
      <c r="E101" s="118" t="str">
        <f t="shared" si="255"/>
        <v/>
      </c>
      <c r="F101" s="23" t="str">
        <f t="shared" si="256"/>
        <v/>
      </c>
      <c r="G101" s="24" t="str">
        <f t="shared" si="25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258"/>
        <v/>
      </c>
      <c r="K101" s="26"/>
      <c r="L101" s="24" t="str">
        <f>IF(OR(F101="",K101=""),"",MATCH(K101,Confidence!$A$3:$A$12,0))</f>
        <v/>
      </c>
      <c r="M101" s="27" t="str">
        <f t="shared" si="259"/>
        <v/>
      </c>
      <c r="N101" s="27" t="str">
        <f t="shared" si="260"/>
        <v/>
      </c>
      <c r="O101" s="24"/>
      <c r="P101" s="110" t="str">
        <f t="shared" si="261"/>
        <v/>
      </c>
      <c r="Q101" s="110" t="str">
        <f t="shared" si="262"/>
        <v/>
      </c>
      <c r="R101" s="39" t="str">
        <f t="shared" si="263"/>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264"/>
        <v/>
      </c>
      <c r="AI101" s="204" t="str">
        <f t="shared" si="265"/>
        <v/>
      </c>
      <c r="AJ101" s="188" t="str">
        <f t="shared" ref="AJ101:CU101" si="432">IF(ISNONTEXT($AH101),AI101+$AH101,"")</f>
        <v/>
      </c>
      <c r="AK101" s="188" t="str">
        <f t="shared" si="432"/>
        <v/>
      </c>
      <c r="AL101" s="188" t="str">
        <f t="shared" si="432"/>
        <v/>
      </c>
      <c r="AM101" s="188" t="str">
        <f t="shared" si="432"/>
        <v/>
      </c>
      <c r="AN101" s="188" t="str">
        <f t="shared" si="432"/>
        <v/>
      </c>
      <c r="AO101" s="188" t="str">
        <f t="shared" si="432"/>
        <v/>
      </c>
      <c r="AP101" s="188" t="str">
        <f t="shared" si="432"/>
        <v/>
      </c>
      <c r="AQ101" s="188" t="str">
        <f t="shared" si="432"/>
        <v/>
      </c>
      <c r="AR101" s="188" t="str">
        <f t="shared" si="432"/>
        <v/>
      </c>
      <c r="AS101" s="188" t="str">
        <f t="shared" si="432"/>
        <v/>
      </c>
      <c r="AT101" s="188" t="str">
        <f t="shared" si="432"/>
        <v/>
      </c>
      <c r="AU101" s="188" t="str">
        <f t="shared" si="432"/>
        <v/>
      </c>
      <c r="AV101" s="188" t="str">
        <f t="shared" si="432"/>
        <v/>
      </c>
      <c r="AW101" s="188" t="str">
        <f t="shared" si="432"/>
        <v/>
      </c>
      <c r="AX101" s="188" t="str">
        <f t="shared" si="432"/>
        <v/>
      </c>
      <c r="AY101" s="188" t="str">
        <f t="shared" si="432"/>
        <v/>
      </c>
      <c r="AZ101" s="188" t="str">
        <f t="shared" si="432"/>
        <v/>
      </c>
      <c r="BA101" s="188" t="str">
        <f t="shared" si="432"/>
        <v/>
      </c>
      <c r="BB101" s="188" t="str">
        <f t="shared" si="432"/>
        <v/>
      </c>
      <c r="BC101" s="188" t="str">
        <f t="shared" si="432"/>
        <v/>
      </c>
      <c r="BD101" s="188" t="str">
        <f t="shared" si="432"/>
        <v/>
      </c>
      <c r="BE101" s="188" t="str">
        <f t="shared" si="432"/>
        <v/>
      </c>
      <c r="BF101" s="188" t="str">
        <f t="shared" si="432"/>
        <v/>
      </c>
      <c r="BG101" s="188" t="str">
        <f t="shared" si="432"/>
        <v/>
      </c>
      <c r="BH101" s="188" t="str">
        <f t="shared" si="432"/>
        <v/>
      </c>
      <c r="BI101" s="188" t="str">
        <f t="shared" si="432"/>
        <v/>
      </c>
      <c r="BJ101" s="188" t="str">
        <f t="shared" si="432"/>
        <v/>
      </c>
      <c r="BK101" s="188" t="str">
        <f t="shared" si="432"/>
        <v/>
      </c>
      <c r="BL101" s="188" t="str">
        <f t="shared" si="432"/>
        <v/>
      </c>
      <c r="BM101" s="188" t="str">
        <f t="shared" si="432"/>
        <v/>
      </c>
      <c r="BN101" s="188" t="str">
        <f t="shared" si="432"/>
        <v/>
      </c>
      <c r="BO101" s="188" t="str">
        <f t="shared" si="432"/>
        <v/>
      </c>
      <c r="BP101" s="188" t="str">
        <f t="shared" si="432"/>
        <v/>
      </c>
      <c r="BQ101" s="188" t="str">
        <f t="shared" si="432"/>
        <v/>
      </c>
      <c r="BR101" s="188" t="str">
        <f t="shared" si="432"/>
        <v/>
      </c>
      <c r="BS101" s="188" t="str">
        <f t="shared" si="432"/>
        <v/>
      </c>
      <c r="BT101" s="188" t="str">
        <f t="shared" si="432"/>
        <v/>
      </c>
      <c r="BU101" s="188" t="str">
        <f t="shared" si="432"/>
        <v/>
      </c>
      <c r="BV101" s="188" t="str">
        <f t="shared" si="432"/>
        <v/>
      </c>
      <c r="BW101" s="188" t="str">
        <f t="shared" si="432"/>
        <v/>
      </c>
      <c r="BX101" s="188" t="str">
        <f t="shared" si="432"/>
        <v/>
      </c>
      <c r="BY101" s="188" t="str">
        <f t="shared" si="432"/>
        <v/>
      </c>
      <c r="BZ101" s="188" t="str">
        <f t="shared" si="432"/>
        <v/>
      </c>
      <c r="CA101" s="188" t="str">
        <f t="shared" si="432"/>
        <v/>
      </c>
      <c r="CB101" s="188" t="str">
        <f t="shared" si="432"/>
        <v/>
      </c>
      <c r="CC101" s="188" t="str">
        <f t="shared" si="432"/>
        <v/>
      </c>
      <c r="CD101" s="188" t="str">
        <f t="shared" si="432"/>
        <v/>
      </c>
      <c r="CE101" s="188" t="str">
        <f t="shared" si="432"/>
        <v/>
      </c>
      <c r="CF101" s="188" t="str">
        <f t="shared" si="432"/>
        <v/>
      </c>
      <c r="CG101" s="188" t="str">
        <f t="shared" si="432"/>
        <v/>
      </c>
      <c r="CH101" s="188" t="str">
        <f t="shared" si="432"/>
        <v/>
      </c>
      <c r="CI101" s="188" t="str">
        <f t="shared" si="432"/>
        <v/>
      </c>
      <c r="CJ101" s="188" t="str">
        <f t="shared" si="432"/>
        <v/>
      </c>
      <c r="CK101" s="188" t="str">
        <f t="shared" si="432"/>
        <v/>
      </c>
      <c r="CL101" s="188" t="str">
        <f t="shared" si="432"/>
        <v/>
      </c>
      <c r="CM101" s="188" t="str">
        <f t="shared" si="432"/>
        <v/>
      </c>
      <c r="CN101" s="188" t="str">
        <f t="shared" si="432"/>
        <v/>
      </c>
      <c r="CO101" s="188" t="str">
        <f t="shared" si="432"/>
        <v/>
      </c>
      <c r="CP101" s="188" t="str">
        <f t="shared" si="432"/>
        <v/>
      </c>
      <c r="CQ101" s="188" t="str">
        <f t="shared" si="432"/>
        <v/>
      </c>
      <c r="CR101" s="188" t="str">
        <f t="shared" si="432"/>
        <v/>
      </c>
      <c r="CS101" s="188" t="str">
        <f t="shared" si="432"/>
        <v/>
      </c>
      <c r="CT101" s="188" t="str">
        <f t="shared" si="432"/>
        <v/>
      </c>
      <c r="CU101" s="188" t="str">
        <f t="shared" si="432"/>
        <v/>
      </c>
      <c r="CV101" s="188" t="str">
        <f t="shared" ref="CV101:ED101" si="433">IF(ISNONTEXT($AH101),CU101+$AH101,"")</f>
        <v/>
      </c>
      <c r="CW101" s="188" t="str">
        <f t="shared" si="433"/>
        <v/>
      </c>
      <c r="CX101" s="188" t="str">
        <f t="shared" si="433"/>
        <v/>
      </c>
      <c r="CY101" s="188" t="str">
        <f t="shared" si="433"/>
        <v/>
      </c>
      <c r="CZ101" s="188" t="str">
        <f t="shared" si="433"/>
        <v/>
      </c>
      <c r="DA101" s="188" t="str">
        <f t="shared" si="433"/>
        <v/>
      </c>
      <c r="DB101" s="188" t="str">
        <f t="shared" si="433"/>
        <v/>
      </c>
      <c r="DC101" s="188" t="str">
        <f t="shared" si="433"/>
        <v/>
      </c>
      <c r="DD101" s="188" t="str">
        <f t="shared" si="433"/>
        <v/>
      </c>
      <c r="DE101" s="188" t="str">
        <f t="shared" si="433"/>
        <v/>
      </c>
      <c r="DF101" s="188" t="str">
        <f t="shared" si="433"/>
        <v/>
      </c>
      <c r="DG101" s="188" t="str">
        <f t="shared" si="433"/>
        <v/>
      </c>
      <c r="DH101" s="188" t="str">
        <f t="shared" si="433"/>
        <v/>
      </c>
      <c r="DI101" s="188" t="str">
        <f t="shared" si="433"/>
        <v/>
      </c>
      <c r="DJ101" s="188" t="str">
        <f t="shared" si="433"/>
        <v/>
      </c>
      <c r="DK101" s="188" t="str">
        <f t="shared" si="433"/>
        <v/>
      </c>
      <c r="DL101" s="188" t="str">
        <f t="shared" si="433"/>
        <v/>
      </c>
      <c r="DM101" s="188" t="str">
        <f t="shared" si="433"/>
        <v/>
      </c>
      <c r="DN101" s="188" t="str">
        <f t="shared" si="433"/>
        <v/>
      </c>
      <c r="DO101" s="188" t="str">
        <f t="shared" si="433"/>
        <v/>
      </c>
      <c r="DP101" s="188" t="str">
        <f t="shared" si="433"/>
        <v/>
      </c>
      <c r="DQ101" s="188" t="str">
        <f t="shared" si="433"/>
        <v/>
      </c>
      <c r="DR101" s="188" t="str">
        <f t="shared" si="433"/>
        <v/>
      </c>
      <c r="DS101" s="188" t="str">
        <f t="shared" si="433"/>
        <v/>
      </c>
      <c r="DT101" s="188" t="str">
        <f t="shared" si="433"/>
        <v/>
      </c>
      <c r="DU101" s="188" t="str">
        <f t="shared" si="433"/>
        <v/>
      </c>
      <c r="DV101" s="188" t="str">
        <f t="shared" si="433"/>
        <v/>
      </c>
      <c r="DW101" s="188" t="str">
        <f t="shared" si="433"/>
        <v/>
      </c>
      <c r="DX101" s="188" t="str">
        <f t="shared" si="433"/>
        <v/>
      </c>
      <c r="DY101" s="188" t="str">
        <f t="shared" si="433"/>
        <v/>
      </c>
      <c r="DZ101" s="188" t="str">
        <f t="shared" si="433"/>
        <v/>
      </c>
      <c r="EA101" s="188" t="str">
        <f t="shared" si="433"/>
        <v/>
      </c>
      <c r="EB101" s="188" t="str">
        <f t="shared" si="433"/>
        <v/>
      </c>
      <c r="EC101" s="188" t="str">
        <f t="shared" si="433"/>
        <v/>
      </c>
      <c r="ED101" s="188" t="str">
        <f t="shared" si="433"/>
        <v/>
      </c>
      <c r="EE101" s="204" t="str">
        <f t="shared" si="268"/>
        <v/>
      </c>
      <c r="EF101" s="205" t="e">
        <f t="shared" si="269"/>
        <v>#N/A</v>
      </c>
      <c r="EG101" s="205" t="e">
        <f t="shared" si="270"/>
        <v>#N/A</v>
      </c>
      <c r="EH101" s="205" t="e">
        <f t="shared" si="271"/>
        <v>#N/A</v>
      </c>
      <c r="EI101" s="205" t="e">
        <f t="shared" si="272"/>
        <v>#N/A</v>
      </c>
      <c r="EJ101" s="205" t="e">
        <f t="shared" si="273"/>
        <v>#N/A</v>
      </c>
      <c r="EK101" s="205" t="e">
        <f t="shared" si="274"/>
        <v>#N/A</v>
      </c>
      <c r="EL101" s="205" t="e">
        <f t="shared" si="275"/>
        <v>#N/A</v>
      </c>
      <c r="EM101" s="205" t="e">
        <f t="shared" si="276"/>
        <v>#N/A</v>
      </c>
      <c r="EN101" s="205" t="e">
        <f t="shared" si="277"/>
        <v>#N/A</v>
      </c>
      <c r="EO101" s="205" t="e">
        <f t="shared" si="278"/>
        <v>#N/A</v>
      </c>
      <c r="EP101" s="205" t="e">
        <f t="shared" si="279"/>
        <v>#N/A</v>
      </c>
      <c r="EQ101" s="205" t="e">
        <f t="shared" si="280"/>
        <v>#N/A</v>
      </c>
      <c r="ER101" s="205" t="e">
        <f t="shared" si="281"/>
        <v>#N/A</v>
      </c>
      <c r="ES101" s="205" t="e">
        <f t="shared" si="282"/>
        <v>#N/A</v>
      </c>
      <c r="ET101" s="205" t="e">
        <f t="shared" si="283"/>
        <v>#N/A</v>
      </c>
      <c r="EU101" s="205" t="e">
        <f t="shared" si="284"/>
        <v>#N/A</v>
      </c>
      <c r="EV101" s="205" t="e">
        <f t="shared" si="285"/>
        <v>#N/A</v>
      </c>
      <c r="EW101" s="205" t="e">
        <f t="shared" si="286"/>
        <v>#N/A</v>
      </c>
      <c r="EX101" s="205" t="e">
        <f t="shared" si="287"/>
        <v>#N/A</v>
      </c>
      <c r="EY101" s="205" t="e">
        <f t="shared" si="288"/>
        <v>#N/A</v>
      </c>
      <c r="EZ101" s="205" t="e">
        <f t="shared" si="289"/>
        <v>#N/A</v>
      </c>
      <c r="FA101" s="205" t="e">
        <f t="shared" si="290"/>
        <v>#N/A</v>
      </c>
      <c r="FB101" s="205" t="e">
        <f t="shared" si="291"/>
        <v>#N/A</v>
      </c>
      <c r="FC101" s="205" t="e">
        <f t="shared" si="292"/>
        <v>#N/A</v>
      </c>
      <c r="FD101" s="205" t="e">
        <f t="shared" si="293"/>
        <v>#N/A</v>
      </c>
      <c r="FE101" s="205" t="e">
        <f t="shared" si="294"/>
        <v>#N/A</v>
      </c>
      <c r="FF101" s="205" t="e">
        <f t="shared" si="295"/>
        <v>#N/A</v>
      </c>
      <c r="FG101" s="205" t="e">
        <f t="shared" si="296"/>
        <v>#N/A</v>
      </c>
      <c r="FH101" s="205" t="e">
        <f t="shared" si="297"/>
        <v>#N/A</v>
      </c>
      <c r="FI101" s="205" t="e">
        <f t="shared" si="298"/>
        <v>#N/A</v>
      </c>
      <c r="FJ101" s="205" t="e">
        <f t="shared" si="299"/>
        <v>#N/A</v>
      </c>
      <c r="FK101" s="205" t="e">
        <f t="shared" si="300"/>
        <v>#N/A</v>
      </c>
      <c r="FL101" s="205" t="e">
        <f t="shared" si="301"/>
        <v>#N/A</v>
      </c>
      <c r="FM101" s="205" t="e">
        <f t="shared" si="302"/>
        <v>#N/A</v>
      </c>
      <c r="FN101" s="205" t="e">
        <f t="shared" si="303"/>
        <v>#N/A</v>
      </c>
      <c r="FO101" s="205" t="e">
        <f t="shared" si="304"/>
        <v>#N/A</v>
      </c>
      <c r="FP101" s="205" t="e">
        <f t="shared" si="305"/>
        <v>#N/A</v>
      </c>
      <c r="FQ101" s="205" t="e">
        <f t="shared" si="306"/>
        <v>#N/A</v>
      </c>
      <c r="FR101" s="205" t="e">
        <f t="shared" si="307"/>
        <v>#N/A</v>
      </c>
      <c r="FS101" s="205" t="e">
        <f t="shared" si="308"/>
        <v>#N/A</v>
      </c>
      <c r="FT101" s="205" t="e">
        <f t="shared" si="309"/>
        <v>#N/A</v>
      </c>
      <c r="FU101" s="205" t="e">
        <f t="shared" si="310"/>
        <v>#N/A</v>
      </c>
      <c r="FV101" s="205" t="e">
        <f t="shared" si="311"/>
        <v>#N/A</v>
      </c>
      <c r="FW101" s="205" t="e">
        <f t="shared" si="312"/>
        <v>#N/A</v>
      </c>
      <c r="FX101" s="205" t="e">
        <f t="shared" si="313"/>
        <v>#N/A</v>
      </c>
      <c r="FY101" s="205" t="e">
        <f t="shared" si="314"/>
        <v>#N/A</v>
      </c>
      <c r="FZ101" s="205" t="e">
        <f t="shared" si="315"/>
        <v>#N/A</v>
      </c>
      <c r="GA101" s="205" t="e">
        <f t="shared" si="316"/>
        <v>#N/A</v>
      </c>
      <c r="GB101" s="205" t="e">
        <f t="shared" si="317"/>
        <v>#N/A</v>
      </c>
      <c r="GC101" s="205" t="e">
        <f t="shared" si="318"/>
        <v>#N/A</v>
      </c>
      <c r="GD101" s="205" t="e">
        <f t="shared" si="319"/>
        <v>#N/A</v>
      </c>
      <c r="GE101" s="205" t="e">
        <f t="shared" si="320"/>
        <v>#N/A</v>
      </c>
      <c r="GF101" s="205" t="e">
        <f t="shared" si="321"/>
        <v>#N/A</v>
      </c>
      <c r="GG101" s="205" t="e">
        <f t="shared" si="322"/>
        <v>#N/A</v>
      </c>
      <c r="GH101" s="205" t="e">
        <f t="shared" si="323"/>
        <v>#N/A</v>
      </c>
      <c r="GI101" s="205" t="e">
        <f t="shared" si="324"/>
        <v>#N/A</v>
      </c>
      <c r="GJ101" s="205" t="e">
        <f t="shared" si="325"/>
        <v>#N/A</v>
      </c>
      <c r="GK101" s="205" t="e">
        <f t="shared" si="326"/>
        <v>#N/A</v>
      </c>
      <c r="GL101" s="205" t="e">
        <f t="shared" si="327"/>
        <v>#N/A</v>
      </c>
      <c r="GM101" s="205" t="e">
        <f t="shared" si="328"/>
        <v>#N/A</v>
      </c>
      <c r="GN101" s="205" t="e">
        <f t="shared" si="329"/>
        <v>#N/A</v>
      </c>
      <c r="GO101" s="205" t="e">
        <f t="shared" si="330"/>
        <v>#N/A</v>
      </c>
      <c r="GP101" s="205" t="e">
        <f t="shared" si="331"/>
        <v>#N/A</v>
      </c>
      <c r="GQ101" s="205" t="e">
        <f t="shared" si="332"/>
        <v>#N/A</v>
      </c>
      <c r="GR101" s="205" t="e">
        <f t="shared" si="333"/>
        <v>#N/A</v>
      </c>
      <c r="GS101" s="205" t="e">
        <f t="shared" si="334"/>
        <v>#N/A</v>
      </c>
      <c r="GT101" s="205" t="e">
        <f t="shared" si="335"/>
        <v>#N/A</v>
      </c>
      <c r="GU101" s="205" t="e">
        <f t="shared" si="336"/>
        <v>#N/A</v>
      </c>
      <c r="GV101" s="205" t="e">
        <f t="shared" si="337"/>
        <v>#N/A</v>
      </c>
      <c r="GW101" s="205" t="e">
        <f t="shared" si="338"/>
        <v>#N/A</v>
      </c>
      <c r="GX101" s="205" t="e">
        <f t="shared" si="339"/>
        <v>#N/A</v>
      </c>
      <c r="GY101" s="205" t="e">
        <f t="shared" si="340"/>
        <v>#N/A</v>
      </c>
      <c r="GZ101" s="205" t="e">
        <f t="shared" si="341"/>
        <v>#N/A</v>
      </c>
      <c r="HA101" s="205" t="e">
        <f t="shared" si="342"/>
        <v>#N/A</v>
      </c>
      <c r="HB101" s="205" t="e">
        <f t="shared" si="343"/>
        <v>#N/A</v>
      </c>
      <c r="HC101" s="205" t="e">
        <f t="shared" si="344"/>
        <v>#N/A</v>
      </c>
      <c r="HD101" s="205" t="e">
        <f t="shared" si="345"/>
        <v>#N/A</v>
      </c>
      <c r="HE101" s="205" t="e">
        <f t="shared" si="346"/>
        <v>#N/A</v>
      </c>
      <c r="HF101" s="205" t="e">
        <f t="shared" si="347"/>
        <v>#N/A</v>
      </c>
      <c r="HG101" s="205" t="e">
        <f t="shared" si="348"/>
        <v>#N/A</v>
      </c>
      <c r="HH101" s="205" t="e">
        <f t="shared" si="349"/>
        <v>#N/A</v>
      </c>
      <c r="HI101" s="205" t="e">
        <f t="shared" si="350"/>
        <v>#N/A</v>
      </c>
      <c r="HJ101" s="205" t="e">
        <f t="shared" si="351"/>
        <v>#N/A</v>
      </c>
      <c r="HK101" s="205" t="e">
        <f t="shared" si="352"/>
        <v>#N/A</v>
      </c>
      <c r="HL101" s="205" t="e">
        <f t="shared" si="353"/>
        <v>#N/A</v>
      </c>
      <c r="HM101" s="205" t="e">
        <f t="shared" si="354"/>
        <v>#N/A</v>
      </c>
      <c r="HN101" s="205" t="e">
        <f t="shared" si="355"/>
        <v>#N/A</v>
      </c>
      <c r="HO101" s="205" t="e">
        <f t="shared" si="356"/>
        <v>#N/A</v>
      </c>
      <c r="HP101" s="205" t="e">
        <f t="shared" si="357"/>
        <v>#N/A</v>
      </c>
      <c r="HQ101" s="205" t="e">
        <f t="shared" si="358"/>
        <v>#N/A</v>
      </c>
      <c r="HR101" s="205" t="e">
        <f t="shared" si="359"/>
        <v>#N/A</v>
      </c>
      <c r="HS101" s="205" t="e">
        <f t="shared" si="360"/>
        <v>#N/A</v>
      </c>
      <c r="HT101" s="205" t="e">
        <f t="shared" si="361"/>
        <v>#N/A</v>
      </c>
      <c r="HU101" s="205" t="e">
        <f t="shared" si="362"/>
        <v>#N/A</v>
      </c>
      <c r="HV101" s="205" t="e">
        <f t="shared" si="363"/>
        <v>#N/A</v>
      </c>
      <c r="HW101" s="205" t="e">
        <f t="shared" si="364"/>
        <v>#N/A</v>
      </c>
      <c r="HX101" s="205" t="e">
        <f t="shared" si="365"/>
        <v>#N/A</v>
      </c>
      <c r="HY101" s="205" t="e">
        <f t="shared" si="366"/>
        <v>#N/A</v>
      </c>
      <c r="HZ101" s="205" t="e">
        <f t="shared" si="367"/>
        <v>#N/A</v>
      </c>
      <c r="IA101" s="205" t="e">
        <f t="shared" si="368"/>
        <v>#N/A</v>
      </c>
      <c r="IB101" s="205" t="e">
        <f t="shared" si="369"/>
        <v>#N/A</v>
      </c>
    </row>
    <row r="102" spans="1:236" hidden="1" x14ac:dyDescent="0.25">
      <c r="A102" s="22">
        <v>99</v>
      </c>
      <c r="B102" s="109" t="str">
        <f t="shared" si="253"/>
        <v/>
      </c>
      <c r="C102" s="123"/>
      <c r="D102" s="109" t="str">
        <f t="shared" si="254"/>
        <v/>
      </c>
      <c r="E102" s="118" t="str">
        <f t="shared" si="255"/>
        <v/>
      </c>
      <c r="F102" s="23" t="str">
        <f t="shared" si="256"/>
        <v/>
      </c>
      <c r="G102" s="24" t="str">
        <f t="shared" si="25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258"/>
        <v/>
      </c>
      <c r="K102" s="26"/>
      <c r="L102" s="24" t="str">
        <f>IF(OR(F102="",K102=""),"",MATCH(K102,Confidence!$A$3:$A$12,0))</f>
        <v/>
      </c>
      <c r="M102" s="27" t="str">
        <f t="shared" si="259"/>
        <v/>
      </c>
      <c r="N102" s="27" t="str">
        <f t="shared" si="260"/>
        <v/>
      </c>
      <c r="O102" s="24"/>
      <c r="P102" s="110" t="str">
        <f t="shared" si="261"/>
        <v/>
      </c>
      <c r="Q102" s="110" t="str">
        <f t="shared" si="262"/>
        <v/>
      </c>
      <c r="R102" s="39" t="str">
        <f t="shared" si="263"/>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264"/>
        <v/>
      </c>
      <c r="AI102" s="204" t="str">
        <f t="shared" si="265"/>
        <v/>
      </c>
      <c r="AJ102" s="188" t="str">
        <f t="shared" ref="AJ102:CU102" si="434">IF(ISNONTEXT($AH102),AI102+$AH102,"")</f>
        <v/>
      </c>
      <c r="AK102" s="188" t="str">
        <f t="shared" si="434"/>
        <v/>
      </c>
      <c r="AL102" s="188" t="str">
        <f t="shared" si="434"/>
        <v/>
      </c>
      <c r="AM102" s="188" t="str">
        <f t="shared" si="434"/>
        <v/>
      </c>
      <c r="AN102" s="188" t="str">
        <f t="shared" si="434"/>
        <v/>
      </c>
      <c r="AO102" s="188" t="str">
        <f t="shared" si="434"/>
        <v/>
      </c>
      <c r="AP102" s="188" t="str">
        <f t="shared" si="434"/>
        <v/>
      </c>
      <c r="AQ102" s="188" t="str">
        <f t="shared" si="434"/>
        <v/>
      </c>
      <c r="AR102" s="188" t="str">
        <f t="shared" si="434"/>
        <v/>
      </c>
      <c r="AS102" s="188" t="str">
        <f t="shared" si="434"/>
        <v/>
      </c>
      <c r="AT102" s="188" t="str">
        <f t="shared" si="434"/>
        <v/>
      </c>
      <c r="AU102" s="188" t="str">
        <f t="shared" si="434"/>
        <v/>
      </c>
      <c r="AV102" s="188" t="str">
        <f t="shared" si="434"/>
        <v/>
      </c>
      <c r="AW102" s="188" t="str">
        <f t="shared" si="434"/>
        <v/>
      </c>
      <c r="AX102" s="188" t="str">
        <f t="shared" si="434"/>
        <v/>
      </c>
      <c r="AY102" s="188" t="str">
        <f t="shared" si="434"/>
        <v/>
      </c>
      <c r="AZ102" s="188" t="str">
        <f t="shared" si="434"/>
        <v/>
      </c>
      <c r="BA102" s="188" t="str">
        <f t="shared" si="434"/>
        <v/>
      </c>
      <c r="BB102" s="188" t="str">
        <f t="shared" si="434"/>
        <v/>
      </c>
      <c r="BC102" s="188" t="str">
        <f t="shared" si="434"/>
        <v/>
      </c>
      <c r="BD102" s="188" t="str">
        <f t="shared" si="434"/>
        <v/>
      </c>
      <c r="BE102" s="188" t="str">
        <f t="shared" si="434"/>
        <v/>
      </c>
      <c r="BF102" s="188" t="str">
        <f t="shared" si="434"/>
        <v/>
      </c>
      <c r="BG102" s="188" t="str">
        <f t="shared" si="434"/>
        <v/>
      </c>
      <c r="BH102" s="188" t="str">
        <f t="shared" si="434"/>
        <v/>
      </c>
      <c r="BI102" s="188" t="str">
        <f t="shared" si="434"/>
        <v/>
      </c>
      <c r="BJ102" s="188" t="str">
        <f t="shared" si="434"/>
        <v/>
      </c>
      <c r="BK102" s="188" t="str">
        <f t="shared" si="434"/>
        <v/>
      </c>
      <c r="BL102" s="188" t="str">
        <f t="shared" si="434"/>
        <v/>
      </c>
      <c r="BM102" s="188" t="str">
        <f t="shared" si="434"/>
        <v/>
      </c>
      <c r="BN102" s="188" t="str">
        <f t="shared" si="434"/>
        <v/>
      </c>
      <c r="BO102" s="188" t="str">
        <f t="shared" si="434"/>
        <v/>
      </c>
      <c r="BP102" s="188" t="str">
        <f t="shared" si="434"/>
        <v/>
      </c>
      <c r="BQ102" s="188" t="str">
        <f t="shared" si="434"/>
        <v/>
      </c>
      <c r="BR102" s="188" t="str">
        <f t="shared" si="434"/>
        <v/>
      </c>
      <c r="BS102" s="188" t="str">
        <f t="shared" si="434"/>
        <v/>
      </c>
      <c r="BT102" s="188" t="str">
        <f t="shared" si="434"/>
        <v/>
      </c>
      <c r="BU102" s="188" t="str">
        <f t="shared" si="434"/>
        <v/>
      </c>
      <c r="BV102" s="188" t="str">
        <f t="shared" si="434"/>
        <v/>
      </c>
      <c r="BW102" s="188" t="str">
        <f t="shared" si="434"/>
        <v/>
      </c>
      <c r="BX102" s="188" t="str">
        <f t="shared" si="434"/>
        <v/>
      </c>
      <c r="BY102" s="188" t="str">
        <f t="shared" si="434"/>
        <v/>
      </c>
      <c r="BZ102" s="188" t="str">
        <f t="shared" si="434"/>
        <v/>
      </c>
      <c r="CA102" s="188" t="str">
        <f t="shared" si="434"/>
        <v/>
      </c>
      <c r="CB102" s="188" t="str">
        <f t="shared" si="434"/>
        <v/>
      </c>
      <c r="CC102" s="188" t="str">
        <f t="shared" si="434"/>
        <v/>
      </c>
      <c r="CD102" s="188" t="str">
        <f t="shared" si="434"/>
        <v/>
      </c>
      <c r="CE102" s="188" t="str">
        <f t="shared" si="434"/>
        <v/>
      </c>
      <c r="CF102" s="188" t="str">
        <f t="shared" si="434"/>
        <v/>
      </c>
      <c r="CG102" s="188" t="str">
        <f t="shared" si="434"/>
        <v/>
      </c>
      <c r="CH102" s="188" t="str">
        <f t="shared" si="434"/>
        <v/>
      </c>
      <c r="CI102" s="188" t="str">
        <f t="shared" si="434"/>
        <v/>
      </c>
      <c r="CJ102" s="188" t="str">
        <f t="shared" si="434"/>
        <v/>
      </c>
      <c r="CK102" s="188" t="str">
        <f t="shared" si="434"/>
        <v/>
      </c>
      <c r="CL102" s="188" t="str">
        <f t="shared" si="434"/>
        <v/>
      </c>
      <c r="CM102" s="188" t="str">
        <f t="shared" si="434"/>
        <v/>
      </c>
      <c r="CN102" s="188" t="str">
        <f t="shared" si="434"/>
        <v/>
      </c>
      <c r="CO102" s="188" t="str">
        <f t="shared" si="434"/>
        <v/>
      </c>
      <c r="CP102" s="188" t="str">
        <f t="shared" si="434"/>
        <v/>
      </c>
      <c r="CQ102" s="188" t="str">
        <f t="shared" si="434"/>
        <v/>
      </c>
      <c r="CR102" s="188" t="str">
        <f t="shared" si="434"/>
        <v/>
      </c>
      <c r="CS102" s="188" t="str">
        <f t="shared" si="434"/>
        <v/>
      </c>
      <c r="CT102" s="188" t="str">
        <f t="shared" si="434"/>
        <v/>
      </c>
      <c r="CU102" s="188" t="str">
        <f t="shared" si="434"/>
        <v/>
      </c>
      <c r="CV102" s="188" t="str">
        <f t="shared" ref="CV102:ED102" si="435">IF(ISNONTEXT($AH102),CU102+$AH102,"")</f>
        <v/>
      </c>
      <c r="CW102" s="188" t="str">
        <f t="shared" si="435"/>
        <v/>
      </c>
      <c r="CX102" s="188" t="str">
        <f t="shared" si="435"/>
        <v/>
      </c>
      <c r="CY102" s="188" t="str">
        <f t="shared" si="435"/>
        <v/>
      </c>
      <c r="CZ102" s="188" t="str">
        <f t="shared" si="435"/>
        <v/>
      </c>
      <c r="DA102" s="188" t="str">
        <f t="shared" si="435"/>
        <v/>
      </c>
      <c r="DB102" s="188" t="str">
        <f t="shared" si="435"/>
        <v/>
      </c>
      <c r="DC102" s="188" t="str">
        <f t="shared" si="435"/>
        <v/>
      </c>
      <c r="DD102" s="188" t="str">
        <f t="shared" si="435"/>
        <v/>
      </c>
      <c r="DE102" s="188" t="str">
        <f t="shared" si="435"/>
        <v/>
      </c>
      <c r="DF102" s="188" t="str">
        <f t="shared" si="435"/>
        <v/>
      </c>
      <c r="DG102" s="188" t="str">
        <f t="shared" si="435"/>
        <v/>
      </c>
      <c r="DH102" s="188" t="str">
        <f t="shared" si="435"/>
        <v/>
      </c>
      <c r="DI102" s="188" t="str">
        <f t="shared" si="435"/>
        <v/>
      </c>
      <c r="DJ102" s="188" t="str">
        <f t="shared" si="435"/>
        <v/>
      </c>
      <c r="DK102" s="188" t="str">
        <f t="shared" si="435"/>
        <v/>
      </c>
      <c r="DL102" s="188" t="str">
        <f t="shared" si="435"/>
        <v/>
      </c>
      <c r="DM102" s="188" t="str">
        <f t="shared" si="435"/>
        <v/>
      </c>
      <c r="DN102" s="188" t="str">
        <f t="shared" si="435"/>
        <v/>
      </c>
      <c r="DO102" s="188" t="str">
        <f t="shared" si="435"/>
        <v/>
      </c>
      <c r="DP102" s="188" t="str">
        <f t="shared" si="435"/>
        <v/>
      </c>
      <c r="DQ102" s="188" t="str">
        <f t="shared" si="435"/>
        <v/>
      </c>
      <c r="DR102" s="188" t="str">
        <f t="shared" si="435"/>
        <v/>
      </c>
      <c r="DS102" s="188" t="str">
        <f t="shared" si="435"/>
        <v/>
      </c>
      <c r="DT102" s="188" t="str">
        <f t="shared" si="435"/>
        <v/>
      </c>
      <c r="DU102" s="188" t="str">
        <f t="shared" si="435"/>
        <v/>
      </c>
      <c r="DV102" s="188" t="str">
        <f t="shared" si="435"/>
        <v/>
      </c>
      <c r="DW102" s="188" t="str">
        <f t="shared" si="435"/>
        <v/>
      </c>
      <c r="DX102" s="188" t="str">
        <f t="shared" si="435"/>
        <v/>
      </c>
      <c r="DY102" s="188" t="str">
        <f t="shared" si="435"/>
        <v/>
      </c>
      <c r="DZ102" s="188" t="str">
        <f t="shared" si="435"/>
        <v/>
      </c>
      <c r="EA102" s="188" t="str">
        <f t="shared" si="435"/>
        <v/>
      </c>
      <c r="EB102" s="188" t="str">
        <f t="shared" si="435"/>
        <v/>
      </c>
      <c r="EC102" s="188" t="str">
        <f t="shared" si="435"/>
        <v/>
      </c>
      <c r="ED102" s="188" t="str">
        <f t="shared" si="435"/>
        <v/>
      </c>
      <c r="EE102" s="204" t="str">
        <f t="shared" si="268"/>
        <v/>
      </c>
      <c r="EF102" s="205" t="e">
        <f t="shared" si="269"/>
        <v>#N/A</v>
      </c>
      <c r="EG102" s="205" t="e">
        <f t="shared" si="270"/>
        <v>#N/A</v>
      </c>
      <c r="EH102" s="205" t="e">
        <f t="shared" si="271"/>
        <v>#N/A</v>
      </c>
      <c r="EI102" s="205" t="e">
        <f t="shared" si="272"/>
        <v>#N/A</v>
      </c>
      <c r="EJ102" s="205" t="e">
        <f t="shared" si="273"/>
        <v>#N/A</v>
      </c>
      <c r="EK102" s="205" t="e">
        <f t="shared" si="274"/>
        <v>#N/A</v>
      </c>
      <c r="EL102" s="205" t="e">
        <f t="shared" si="275"/>
        <v>#N/A</v>
      </c>
      <c r="EM102" s="205" t="e">
        <f t="shared" si="276"/>
        <v>#N/A</v>
      </c>
      <c r="EN102" s="205" t="e">
        <f t="shared" si="277"/>
        <v>#N/A</v>
      </c>
      <c r="EO102" s="205" t="e">
        <f t="shared" si="278"/>
        <v>#N/A</v>
      </c>
      <c r="EP102" s="205" t="e">
        <f t="shared" si="279"/>
        <v>#N/A</v>
      </c>
      <c r="EQ102" s="205" t="e">
        <f t="shared" si="280"/>
        <v>#N/A</v>
      </c>
      <c r="ER102" s="205" t="e">
        <f t="shared" si="281"/>
        <v>#N/A</v>
      </c>
      <c r="ES102" s="205" t="e">
        <f t="shared" si="282"/>
        <v>#N/A</v>
      </c>
      <c r="ET102" s="205" t="e">
        <f t="shared" si="283"/>
        <v>#N/A</v>
      </c>
      <c r="EU102" s="205" t="e">
        <f t="shared" si="284"/>
        <v>#N/A</v>
      </c>
      <c r="EV102" s="205" t="e">
        <f t="shared" si="285"/>
        <v>#N/A</v>
      </c>
      <c r="EW102" s="205" t="e">
        <f t="shared" si="286"/>
        <v>#N/A</v>
      </c>
      <c r="EX102" s="205" t="e">
        <f t="shared" si="287"/>
        <v>#N/A</v>
      </c>
      <c r="EY102" s="205" t="e">
        <f t="shared" si="288"/>
        <v>#N/A</v>
      </c>
      <c r="EZ102" s="205" t="e">
        <f t="shared" si="289"/>
        <v>#N/A</v>
      </c>
      <c r="FA102" s="205" t="e">
        <f t="shared" si="290"/>
        <v>#N/A</v>
      </c>
      <c r="FB102" s="205" t="e">
        <f t="shared" si="291"/>
        <v>#N/A</v>
      </c>
      <c r="FC102" s="205" t="e">
        <f t="shared" si="292"/>
        <v>#N/A</v>
      </c>
      <c r="FD102" s="205" t="e">
        <f t="shared" si="293"/>
        <v>#N/A</v>
      </c>
      <c r="FE102" s="205" t="e">
        <f t="shared" si="294"/>
        <v>#N/A</v>
      </c>
      <c r="FF102" s="205" t="e">
        <f t="shared" si="295"/>
        <v>#N/A</v>
      </c>
      <c r="FG102" s="205" t="e">
        <f t="shared" si="296"/>
        <v>#N/A</v>
      </c>
      <c r="FH102" s="205" t="e">
        <f t="shared" si="297"/>
        <v>#N/A</v>
      </c>
      <c r="FI102" s="205" t="e">
        <f t="shared" si="298"/>
        <v>#N/A</v>
      </c>
      <c r="FJ102" s="205" t="e">
        <f t="shared" si="299"/>
        <v>#N/A</v>
      </c>
      <c r="FK102" s="205" t="e">
        <f t="shared" si="300"/>
        <v>#N/A</v>
      </c>
      <c r="FL102" s="205" t="e">
        <f t="shared" si="301"/>
        <v>#N/A</v>
      </c>
      <c r="FM102" s="205" t="e">
        <f t="shared" si="302"/>
        <v>#N/A</v>
      </c>
      <c r="FN102" s="205" t="e">
        <f t="shared" si="303"/>
        <v>#N/A</v>
      </c>
      <c r="FO102" s="205" t="e">
        <f t="shared" si="304"/>
        <v>#N/A</v>
      </c>
      <c r="FP102" s="205" t="e">
        <f t="shared" si="305"/>
        <v>#N/A</v>
      </c>
      <c r="FQ102" s="205" t="e">
        <f t="shared" si="306"/>
        <v>#N/A</v>
      </c>
      <c r="FR102" s="205" t="e">
        <f t="shared" si="307"/>
        <v>#N/A</v>
      </c>
      <c r="FS102" s="205" t="e">
        <f t="shared" si="308"/>
        <v>#N/A</v>
      </c>
      <c r="FT102" s="205" t="e">
        <f t="shared" si="309"/>
        <v>#N/A</v>
      </c>
      <c r="FU102" s="205" t="e">
        <f t="shared" si="310"/>
        <v>#N/A</v>
      </c>
      <c r="FV102" s="205" t="e">
        <f t="shared" si="311"/>
        <v>#N/A</v>
      </c>
      <c r="FW102" s="205" t="e">
        <f t="shared" si="312"/>
        <v>#N/A</v>
      </c>
      <c r="FX102" s="205" t="e">
        <f t="shared" si="313"/>
        <v>#N/A</v>
      </c>
      <c r="FY102" s="205" t="e">
        <f t="shared" si="314"/>
        <v>#N/A</v>
      </c>
      <c r="FZ102" s="205" t="e">
        <f t="shared" si="315"/>
        <v>#N/A</v>
      </c>
      <c r="GA102" s="205" t="e">
        <f t="shared" si="316"/>
        <v>#N/A</v>
      </c>
      <c r="GB102" s="205" t="e">
        <f t="shared" si="317"/>
        <v>#N/A</v>
      </c>
      <c r="GC102" s="205" t="e">
        <f t="shared" si="318"/>
        <v>#N/A</v>
      </c>
      <c r="GD102" s="205" t="e">
        <f t="shared" si="319"/>
        <v>#N/A</v>
      </c>
      <c r="GE102" s="205" t="e">
        <f t="shared" si="320"/>
        <v>#N/A</v>
      </c>
      <c r="GF102" s="205" t="e">
        <f t="shared" si="321"/>
        <v>#N/A</v>
      </c>
      <c r="GG102" s="205" t="e">
        <f t="shared" si="322"/>
        <v>#N/A</v>
      </c>
      <c r="GH102" s="205" t="e">
        <f t="shared" si="323"/>
        <v>#N/A</v>
      </c>
      <c r="GI102" s="205" t="e">
        <f t="shared" si="324"/>
        <v>#N/A</v>
      </c>
      <c r="GJ102" s="205" t="e">
        <f t="shared" si="325"/>
        <v>#N/A</v>
      </c>
      <c r="GK102" s="205" t="e">
        <f t="shared" si="326"/>
        <v>#N/A</v>
      </c>
      <c r="GL102" s="205" t="e">
        <f t="shared" si="327"/>
        <v>#N/A</v>
      </c>
      <c r="GM102" s="205" t="e">
        <f t="shared" si="328"/>
        <v>#N/A</v>
      </c>
      <c r="GN102" s="205" t="e">
        <f t="shared" si="329"/>
        <v>#N/A</v>
      </c>
      <c r="GO102" s="205" t="e">
        <f t="shared" si="330"/>
        <v>#N/A</v>
      </c>
      <c r="GP102" s="205" t="e">
        <f t="shared" si="331"/>
        <v>#N/A</v>
      </c>
      <c r="GQ102" s="205" t="e">
        <f t="shared" si="332"/>
        <v>#N/A</v>
      </c>
      <c r="GR102" s="205" t="e">
        <f t="shared" si="333"/>
        <v>#N/A</v>
      </c>
      <c r="GS102" s="205" t="e">
        <f t="shared" si="334"/>
        <v>#N/A</v>
      </c>
      <c r="GT102" s="205" t="e">
        <f t="shared" si="335"/>
        <v>#N/A</v>
      </c>
      <c r="GU102" s="205" t="e">
        <f t="shared" si="336"/>
        <v>#N/A</v>
      </c>
      <c r="GV102" s="205" t="e">
        <f t="shared" si="337"/>
        <v>#N/A</v>
      </c>
      <c r="GW102" s="205" t="e">
        <f t="shared" si="338"/>
        <v>#N/A</v>
      </c>
      <c r="GX102" s="205" t="e">
        <f t="shared" si="339"/>
        <v>#N/A</v>
      </c>
      <c r="GY102" s="205" t="e">
        <f t="shared" si="340"/>
        <v>#N/A</v>
      </c>
      <c r="GZ102" s="205" t="e">
        <f t="shared" si="341"/>
        <v>#N/A</v>
      </c>
      <c r="HA102" s="205" t="e">
        <f t="shared" si="342"/>
        <v>#N/A</v>
      </c>
      <c r="HB102" s="205" t="e">
        <f t="shared" si="343"/>
        <v>#N/A</v>
      </c>
      <c r="HC102" s="205" t="e">
        <f t="shared" si="344"/>
        <v>#N/A</v>
      </c>
      <c r="HD102" s="205" t="e">
        <f t="shared" si="345"/>
        <v>#N/A</v>
      </c>
      <c r="HE102" s="205" t="e">
        <f t="shared" si="346"/>
        <v>#N/A</v>
      </c>
      <c r="HF102" s="205" t="e">
        <f t="shared" si="347"/>
        <v>#N/A</v>
      </c>
      <c r="HG102" s="205" t="e">
        <f t="shared" si="348"/>
        <v>#N/A</v>
      </c>
      <c r="HH102" s="205" t="e">
        <f t="shared" si="349"/>
        <v>#N/A</v>
      </c>
      <c r="HI102" s="205" t="e">
        <f t="shared" si="350"/>
        <v>#N/A</v>
      </c>
      <c r="HJ102" s="205" t="e">
        <f t="shared" si="351"/>
        <v>#N/A</v>
      </c>
      <c r="HK102" s="205" t="e">
        <f t="shared" si="352"/>
        <v>#N/A</v>
      </c>
      <c r="HL102" s="205" t="e">
        <f t="shared" si="353"/>
        <v>#N/A</v>
      </c>
      <c r="HM102" s="205" t="e">
        <f t="shared" si="354"/>
        <v>#N/A</v>
      </c>
      <c r="HN102" s="205" t="e">
        <f t="shared" si="355"/>
        <v>#N/A</v>
      </c>
      <c r="HO102" s="205" t="e">
        <f t="shared" si="356"/>
        <v>#N/A</v>
      </c>
      <c r="HP102" s="205" t="e">
        <f t="shared" si="357"/>
        <v>#N/A</v>
      </c>
      <c r="HQ102" s="205" t="e">
        <f t="shared" si="358"/>
        <v>#N/A</v>
      </c>
      <c r="HR102" s="205" t="e">
        <f t="shared" si="359"/>
        <v>#N/A</v>
      </c>
      <c r="HS102" s="205" t="e">
        <f t="shared" si="360"/>
        <v>#N/A</v>
      </c>
      <c r="HT102" s="205" t="e">
        <f t="shared" si="361"/>
        <v>#N/A</v>
      </c>
      <c r="HU102" s="205" t="e">
        <f t="shared" si="362"/>
        <v>#N/A</v>
      </c>
      <c r="HV102" s="205" t="e">
        <f t="shared" si="363"/>
        <v>#N/A</v>
      </c>
      <c r="HW102" s="205" t="e">
        <f t="shared" si="364"/>
        <v>#N/A</v>
      </c>
      <c r="HX102" s="205" t="e">
        <f t="shared" si="365"/>
        <v>#N/A</v>
      </c>
      <c r="HY102" s="205" t="e">
        <f t="shared" si="366"/>
        <v>#N/A</v>
      </c>
      <c r="HZ102" s="205" t="e">
        <f t="shared" si="367"/>
        <v>#N/A</v>
      </c>
      <c r="IA102" s="205" t="e">
        <f t="shared" si="368"/>
        <v>#N/A</v>
      </c>
      <c r="IB102" s="205" t="e">
        <f t="shared" si="369"/>
        <v>#N/A</v>
      </c>
    </row>
    <row r="103" spans="1:236" hidden="1" x14ac:dyDescent="0.25">
      <c r="A103" s="22">
        <v>100</v>
      </c>
      <c r="B103" s="109" t="str">
        <f t="shared" si="253"/>
        <v/>
      </c>
      <c r="C103" s="123"/>
      <c r="D103" s="109" t="str">
        <f t="shared" si="254"/>
        <v/>
      </c>
      <c r="E103" s="118" t="str">
        <f t="shared" si="255"/>
        <v/>
      </c>
      <c r="F103" s="23" t="str">
        <f t="shared" si="256"/>
        <v/>
      </c>
      <c r="G103" s="24" t="str">
        <f t="shared" si="25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258"/>
        <v/>
      </c>
      <c r="K103" s="26"/>
      <c r="L103" s="24" t="str">
        <f>IF(OR(F103="",K103=""),"",MATCH(K103,Confidence!$A$3:$A$12,0))</f>
        <v/>
      </c>
      <c r="M103" s="27" t="str">
        <f t="shared" si="259"/>
        <v/>
      </c>
      <c r="N103" s="27" t="str">
        <f t="shared" si="260"/>
        <v/>
      </c>
      <c r="O103" s="24"/>
      <c r="P103" s="110" t="str">
        <f t="shared" si="261"/>
        <v/>
      </c>
      <c r="Q103" s="110" t="str">
        <f t="shared" si="262"/>
        <v/>
      </c>
      <c r="R103" s="39" t="str">
        <f t="shared" si="263"/>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264"/>
        <v/>
      </c>
      <c r="AI103" s="204" t="str">
        <f t="shared" si="265"/>
        <v/>
      </c>
      <c r="AJ103" s="188" t="str">
        <f t="shared" ref="AJ103:CU103" si="436">IF(ISNONTEXT($AH103),AI103+$AH103,"")</f>
        <v/>
      </c>
      <c r="AK103" s="188" t="str">
        <f t="shared" si="436"/>
        <v/>
      </c>
      <c r="AL103" s="188" t="str">
        <f t="shared" si="436"/>
        <v/>
      </c>
      <c r="AM103" s="188" t="str">
        <f t="shared" si="436"/>
        <v/>
      </c>
      <c r="AN103" s="188" t="str">
        <f t="shared" si="436"/>
        <v/>
      </c>
      <c r="AO103" s="188" t="str">
        <f t="shared" si="436"/>
        <v/>
      </c>
      <c r="AP103" s="188" t="str">
        <f t="shared" si="436"/>
        <v/>
      </c>
      <c r="AQ103" s="188" t="str">
        <f t="shared" si="436"/>
        <v/>
      </c>
      <c r="AR103" s="188" t="str">
        <f t="shared" si="436"/>
        <v/>
      </c>
      <c r="AS103" s="188" t="str">
        <f t="shared" si="436"/>
        <v/>
      </c>
      <c r="AT103" s="188" t="str">
        <f t="shared" si="436"/>
        <v/>
      </c>
      <c r="AU103" s="188" t="str">
        <f t="shared" si="436"/>
        <v/>
      </c>
      <c r="AV103" s="188" t="str">
        <f t="shared" si="436"/>
        <v/>
      </c>
      <c r="AW103" s="188" t="str">
        <f t="shared" si="436"/>
        <v/>
      </c>
      <c r="AX103" s="188" t="str">
        <f t="shared" si="436"/>
        <v/>
      </c>
      <c r="AY103" s="188" t="str">
        <f t="shared" si="436"/>
        <v/>
      </c>
      <c r="AZ103" s="188" t="str">
        <f t="shared" si="436"/>
        <v/>
      </c>
      <c r="BA103" s="188" t="str">
        <f t="shared" si="436"/>
        <v/>
      </c>
      <c r="BB103" s="188" t="str">
        <f t="shared" si="436"/>
        <v/>
      </c>
      <c r="BC103" s="188" t="str">
        <f t="shared" si="436"/>
        <v/>
      </c>
      <c r="BD103" s="188" t="str">
        <f t="shared" si="436"/>
        <v/>
      </c>
      <c r="BE103" s="188" t="str">
        <f t="shared" si="436"/>
        <v/>
      </c>
      <c r="BF103" s="188" t="str">
        <f t="shared" si="436"/>
        <v/>
      </c>
      <c r="BG103" s="188" t="str">
        <f t="shared" si="436"/>
        <v/>
      </c>
      <c r="BH103" s="188" t="str">
        <f t="shared" si="436"/>
        <v/>
      </c>
      <c r="BI103" s="188" t="str">
        <f t="shared" si="436"/>
        <v/>
      </c>
      <c r="BJ103" s="188" t="str">
        <f t="shared" si="436"/>
        <v/>
      </c>
      <c r="BK103" s="188" t="str">
        <f t="shared" si="436"/>
        <v/>
      </c>
      <c r="BL103" s="188" t="str">
        <f t="shared" si="436"/>
        <v/>
      </c>
      <c r="BM103" s="188" t="str">
        <f t="shared" si="436"/>
        <v/>
      </c>
      <c r="BN103" s="188" t="str">
        <f t="shared" si="436"/>
        <v/>
      </c>
      <c r="BO103" s="188" t="str">
        <f t="shared" si="436"/>
        <v/>
      </c>
      <c r="BP103" s="188" t="str">
        <f t="shared" si="436"/>
        <v/>
      </c>
      <c r="BQ103" s="188" t="str">
        <f t="shared" si="436"/>
        <v/>
      </c>
      <c r="BR103" s="188" t="str">
        <f t="shared" si="436"/>
        <v/>
      </c>
      <c r="BS103" s="188" t="str">
        <f t="shared" si="436"/>
        <v/>
      </c>
      <c r="BT103" s="188" t="str">
        <f t="shared" si="436"/>
        <v/>
      </c>
      <c r="BU103" s="188" t="str">
        <f t="shared" si="436"/>
        <v/>
      </c>
      <c r="BV103" s="188" t="str">
        <f t="shared" si="436"/>
        <v/>
      </c>
      <c r="BW103" s="188" t="str">
        <f t="shared" si="436"/>
        <v/>
      </c>
      <c r="BX103" s="188" t="str">
        <f t="shared" si="436"/>
        <v/>
      </c>
      <c r="BY103" s="188" t="str">
        <f t="shared" si="436"/>
        <v/>
      </c>
      <c r="BZ103" s="188" t="str">
        <f t="shared" si="436"/>
        <v/>
      </c>
      <c r="CA103" s="188" t="str">
        <f t="shared" si="436"/>
        <v/>
      </c>
      <c r="CB103" s="188" t="str">
        <f t="shared" si="436"/>
        <v/>
      </c>
      <c r="CC103" s="188" t="str">
        <f t="shared" si="436"/>
        <v/>
      </c>
      <c r="CD103" s="188" t="str">
        <f t="shared" si="436"/>
        <v/>
      </c>
      <c r="CE103" s="188" t="str">
        <f t="shared" si="436"/>
        <v/>
      </c>
      <c r="CF103" s="188" t="str">
        <f t="shared" si="436"/>
        <v/>
      </c>
      <c r="CG103" s="188" t="str">
        <f t="shared" si="436"/>
        <v/>
      </c>
      <c r="CH103" s="188" t="str">
        <f t="shared" si="436"/>
        <v/>
      </c>
      <c r="CI103" s="188" t="str">
        <f t="shared" si="436"/>
        <v/>
      </c>
      <c r="CJ103" s="188" t="str">
        <f t="shared" si="436"/>
        <v/>
      </c>
      <c r="CK103" s="188" t="str">
        <f t="shared" si="436"/>
        <v/>
      </c>
      <c r="CL103" s="188" t="str">
        <f t="shared" si="436"/>
        <v/>
      </c>
      <c r="CM103" s="188" t="str">
        <f t="shared" si="436"/>
        <v/>
      </c>
      <c r="CN103" s="188" t="str">
        <f t="shared" si="436"/>
        <v/>
      </c>
      <c r="CO103" s="188" t="str">
        <f t="shared" si="436"/>
        <v/>
      </c>
      <c r="CP103" s="188" t="str">
        <f t="shared" si="436"/>
        <v/>
      </c>
      <c r="CQ103" s="188" t="str">
        <f t="shared" si="436"/>
        <v/>
      </c>
      <c r="CR103" s="188" t="str">
        <f t="shared" si="436"/>
        <v/>
      </c>
      <c r="CS103" s="188" t="str">
        <f t="shared" si="436"/>
        <v/>
      </c>
      <c r="CT103" s="188" t="str">
        <f t="shared" si="436"/>
        <v/>
      </c>
      <c r="CU103" s="188" t="str">
        <f t="shared" si="436"/>
        <v/>
      </c>
      <c r="CV103" s="188" t="str">
        <f t="shared" ref="CV103:ED103" si="437">IF(ISNONTEXT($AH103),CU103+$AH103,"")</f>
        <v/>
      </c>
      <c r="CW103" s="188" t="str">
        <f t="shared" si="437"/>
        <v/>
      </c>
      <c r="CX103" s="188" t="str">
        <f t="shared" si="437"/>
        <v/>
      </c>
      <c r="CY103" s="188" t="str">
        <f t="shared" si="437"/>
        <v/>
      </c>
      <c r="CZ103" s="188" t="str">
        <f t="shared" si="437"/>
        <v/>
      </c>
      <c r="DA103" s="188" t="str">
        <f t="shared" si="437"/>
        <v/>
      </c>
      <c r="DB103" s="188" t="str">
        <f t="shared" si="437"/>
        <v/>
      </c>
      <c r="DC103" s="188" t="str">
        <f t="shared" si="437"/>
        <v/>
      </c>
      <c r="DD103" s="188" t="str">
        <f t="shared" si="437"/>
        <v/>
      </c>
      <c r="DE103" s="188" t="str">
        <f t="shared" si="437"/>
        <v/>
      </c>
      <c r="DF103" s="188" t="str">
        <f t="shared" si="437"/>
        <v/>
      </c>
      <c r="DG103" s="188" t="str">
        <f t="shared" si="437"/>
        <v/>
      </c>
      <c r="DH103" s="188" t="str">
        <f t="shared" si="437"/>
        <v/>
      </c>
      <c r="DI103" s="188" t="str">
        <f t="shared" si="437"/>
        <v/>
      </c>
      <c r="DJ103" s="188" t="str">
        <f t="shared" si="437"/>
        <v/>
      </c>
      <c r="DK103" s="188" t="str">
        <f t="shared" si="437"/>
        <v/>
      </c>
      <c r="DL103" s="188" t="str">
        <f t="shared" si="437"/>
        <v/>
      </c>
      <c r="DM103" s="188" t="str">
        <f t="shared" si="437"/>
        <v/>
      </c>
      <c r="DN103" s="188" t="str">
        <f t="shared" si="437"/>
        <v/>
      </c>
      <c r="DO103" s="188" t="str">
        <f t="shared" si="437"/>
        <v/>
      </c>
      <c r="DP103" s="188" t="str">
        <f t="shared" si="437"/>
        <v/>
      </c>
      <c r="DQ103" s="188" t="str">
        <f t="shared" si="437"/>
        <v/>
      </c>
      <c r="DR103" s="188" t="str">
        <f t="shared" si="437"/>
        <v/>
      </c>
      <c r="DS103" s="188" t="str">
        <f t="shared" si="437"/>
        <v/>
      </c>
      <c r="DT103" s="188" t="str">
        <f t="shared" si="437"/>
        <v/>
      </c>
      <c r="DU103" s="188" t="str">
        <f t="shared" si="437"/>
        <v/>
      </c>
      <c r="DV103" s="188" t="str">
        <f t="shared" si="437"/>
        <v/>
      </c>
      <c r="DW103" s="188" t="str">
        <f t="shared" si="437"/>
        <v/>
      </c>
      <c r="DX103" s="188" t="str">
        <f t="shared" si="437"/>
        <v/>
      </c>
      <c r="DY103" s="188" t="str">
        <f t="shared" si="437"/>
        <v/>
      </c>
      <c r="DZ103" s="188" t="str">
        <f t="shared" si="437"/>
        <v/>
      </c>
      <c r="EA103" s="188" t="str">
        <f t="shared" si="437"/>
        <v/>
      </c>
      <c r="EB103" s="188" t="str">
        <f t="shared" si="437"/>
        <v/>
      </c>
      <c r="EC103" s="188" t="str">
        <f t="shared" si="437"/>
        <v/>
      </c>
      <c r="ED103" s="188" t="str">
        <f t="shared" si="437"/>
        <v/>
      </c>
      <c r="EE103" s="204" t="str">
        <f t="shared" si="268"/>
        <v/>
      </c>
      <c r="EF103" s="205" t="e">
        <f t="shared" si="269"/>
        <v>#N/A</v>
      </c>
      <c r="EG103" s="205" t="e">
        <f t="shared" si="270"/>
        <v>#N/A</v>
      </c>
      <c r="EH103" s="205" t="e">
        <f t="shared" si="271"/>
        <v>#N/A</v>
      </c>
      <c r="EI103" s="205" t="e">
        <f t="shared" si="272"/>
        <v>#N/A</v>
      </c>
      <c r="EJ103" s="205" t="e">
        <f t="shared" si="273"/>
        <v>#N/A</v>
      </c>
      <c r="EK103" s="205" t="e">
        <f t="shared" si="274"/>
        <v>#N/A</v>
      </c>
      <c r="EL103" s="205" t="e">
        <f t="shared" si="275"/>
        <v>#N/A</v>
      </c>
      <c r="EM103" s="205" t="e">
        <f t="shared" si="276"/>
        <v>#N/A</v>
      </c>
      <c r="EN103" s="205" t="e">
        <f t="shared" si="277"/>
        <v>#N/A</v>
      </c>
      <c r="EO103" s="205" t="e">
        <f t="shared" si="278"/>
        <v>#N/A</v>
      </c>
      <c r="EP103" s="205" t="e">
        <f t="shared" si="279"/>
        <v>#N/A</v>
      </c>
      <c r="EQ103" s="205" t="e">
        <f t="shared" si="280"/>
        <v>#N/A</v>
      </c>
      <c r="ER103" s="205" t="e">
        <f t="shared" si="281"/>
        <v>#N/A</v>
      </c>
      <c r="ES103" s="205" t="e">
        <f t="shared" si="282"/>
        <v>#N/A</v>
      </c>
      <c r="ET103" s="205" t="e">
        <f t="shared" si="283"/>
        <v>#N/A</v>
      </c>
      <c r="EU103" s="205" t="e">
        <f t="shared" si="284"/>
        <v>#N/A</v>
      </c>
      <c r="EV103" s="205" t="e">
        <f t="shared" si="285"/>
        <v>#N/A</v>
      </c>
      <c r="EW103" s="205" t="e">
        <f t="shared" si="286"/>
        <v>#N/A</v>
      </c>
      <c r="EX103" s="205" t="e">
        <f t="shared" si="287"/>
        <v>#N/A</v>
      </c>
      <c r="EY103" s="205" t="e">
        <f t="shared" si="288"/>
        <v>#N/A</v>
      </c>
      <c r="EZ103" s="205" t="e">
        <f t="shared" si="289"/>
        <v>#N/A</v>
      </c>
      <c r="FA103" s="205" t="e">
        <f t="shared" si="290"/>
        <v>#N/A</v>
      </c>
      <c r="FB103" s="205" t="e">
        <f t="shared" si="291"/>
        <v>#N/A</v>
      </c>
      <c r="FC103" s="205" t="e">
        <f t="shared" si="292"/>
        <v>#N/A</v>
      </c>
      <c r="FD103" s="205" t="e">
        <f t="shared" si="293"/>
        <v>#N/A</v>
      </c>
      <c r="FE103" s="205" t="e">
        <f t="shared" si="294"/>
        <v>#N/A</v>
      </c>
      <c r="FF103" s="205" t="e">
        <f t="shared" si="295"/>
        <v>#N/A</v>
      </c>
      <c r="FG103" s="205" t="e">
        <f t="shared" si="296"/>
        <v>#N/A</v>
      </c>
      <c r="FH103" s="205" t="e">
        <f t="shared" si="297"/>
        <v>#N/A</v>
      </c>
      <c r="FI103" s="205" t="e">
        <f t="shared" si="298"/>
        <v>#N/A</v>
      </c>
      <c r="FJ103" s="205" t="e">
        <f t="shared" si="299"/>
        <v>#N/A</v>
      </c>
      <c r="FK103" s="205" t="e">
        <f t="shared" si="300"/>
        <v>#N/A</v>
      </c>
      <c r="FL103" s="205" t="e">
        <f t="shared" si="301"/>
        <v>#N/A</v>
      </c>
      <c r="FM103" s="205" t="e">
        <f t="shared" si="302"/>
        <v>#N/A</v>
      </c>
      <c r="FN103" s="205" t="e">
        <f t="shared" si="303"/>
        <v>#N/A</v>
      </c>
      <c r="FO103" s="205" t="e">
        <f t="shared" si="304"/>
        <v>#N/A</v>
      </c>
      <c r="FP103" s="205" t="e">
        <f t="shared" si="305"/>
        <v>#N/A</v>
      </c>
      <c r="FQ103" s="205" t="e">
        <f t="shared" si="306"/>
        <v>#N/A</v>
      </c>
      <c r="FR103" s="205" t="e">
        <f t="shared" si="307"/>
        <v>#N/A</v>
      </c>
      <c r="FS103" s="205" t="e">
        <f t="shared" si="308"/>
        <v>#N/A</v>
      </c>
      <c r="FT103" s="205" t="e">
        <f t="shared" si="309"/>
        <v>#N/A</v>
      </c>
      <c r="FU103" s="205" t="e">
        <f t="shared" si="310"/>
        <v>#N/A</v>
      </c>
      <c r="FV103" s="205" t="e">
        <f t="shared" si="311"/>
        <v>#N/A</v>
      </c>
      <c r="FW103" s="205" t="e">
        <f t="shared" si="312"/>
        <v>#N/A</v>
      </c>
      <c r="FX103" s="205" t="e">
        <f t="shared" si="313"/>
        <v>#N/A</v>
      </c>
      <c r="FY103" s="205" t="e">
        <f t="shared" si="314"/>
        <v>#N/A</v>
      </c>
      <c r="FZ103" s="205" t="e">
        <f t="shared" si="315"/>
        <v>#N/A</v>
      </c>
      <c r="GA103" s="205" t="e">
        <f t="shared" si="316"/>
        <v>#N/A</v>
      </c>
      <c r="GB103" s="205" t="e">
        <f t="shared" si="317"/>
        <v>#N/A</v>
      </c>
      <c r="GC103" s="205" t="e">
        <f t="shared" si="318"/>
        <v>#N/A</v>
      </c>
      <c r="GD103" s="205" t="e">
        <f t="shared" si="319"/>
        <v>#N/A</v>
      </c>
      <c r="GE103" s="205" t="e">
        <f t="shared" si="320"/>
        <v>#N/A</v>
      </c>
      <c r="GF103" s="205" t="e">
        <f t="shared" si="321"/>
        <v>#N/A</v>
      </c>
      <c r="GG103" s="205" t="e">
        <f t="shared" si="322"/>
        <v>#N/A</v>
      </c>
      <c r="GH103" s="205" t="e">
        <f t="shared" si="323"/>
        <v>#N/A</v>
      </c>
      <c r="GI103" s="205" t="e">
        <f t="shared" si="324"/>
        <v>#N/A</v>
      </c>
      <c r="GJ103" s="205" t="e">
        <f t="shared" si="325"/>
        <v>#N/A</v>
      </c>
      <c r="GK103" s="205" t="e">
        <f t="shared" si="326"/>
        <v>#N/A</v>
      </c>
      <c r="GL103" s="205" t="e">
        <f t="shared" si="327"/>
        <v>#N/A</v>
      </c>
      <c r="GM103" s="205" t="e">
        <f t="shared" si="328"/>
        <v>#N/A</v>
      </c>
      <c r="GN103" s="205" t="e">
        <f t="shared" si="329"/>
        <v>#N/A</v>
      </c>
      <c r="GO103" s="205" t="e">
        <f t="shared" si="330"/>
        <v>#N/A</v>
      </c>
      <c r="GP103" s="205" t="e">
        <f t="shared" si="331"/>
        <v>#N/A</v>
      </c>
      <c r="GQ103" s="205" t="e">
        <f t="shared" si="332"/>
        <v>#N/A</v>
      </c>
      <c r="GR103" s="205" t="e">
        <f t="shared" si="333"/>
        <v>#N/A</v>
      </c>
      <c r="GS103" s="205" t="e">
        <f t="shared" si="334"/>
        <v>#N/A</v>
      </c>
      <c r="GT103" s="205" t="e">
        <f t="shared" si="335"/>
        <v>#N/A</v>
      </c>
      <c r="GU103" s="205" t="e">
        <f t="shared" si="336"/>
        <v>#N/A</v>
      </c>
      <c r="GV103" s="205" t="e">
        <f t="shared" si="337"/>
        <v>#N/A</v>
      </c>
      <c r="GW103" s="205" t="e">
        <f t="shared" si="338"/>
        <v>#N/A</v>
      </c>
      <c r="GX103" s="205" t="e">
        <f t="shared" si="339"/>
        <v>#N/A</v>
      </c>
      <c r="GY103" s="205" t="e">
        <f t="shared" si="340"/>
        <v>#N/A</v>
      </c>
      <c r="GZ103" s="205" t="e">
        <f t="shared" si="341"/>
        <v>#N/A</v>
      </c>
      <c r="HA103" s="205" t="e">
        <f t="shared" si="342"/>
        <v>#N/A</v>
      </c>
      <c r="HB103" s="205" t="e">
        <f t="shared" si="343"/>
        <v>#N/A</v>
      </c>
      <c r="HC103" s="205" t="e">
        <f t="shared" si="344"/>
        <v>#N/A</v>
      </c>
      <c r="HD103" s="205" t="e">
        <f t="shared" si="345"/>
        <v>#N/A</v>
      </c>
      <c r="HE103" s="205" t="e">
        <f t="shared" si="346"/>
        <v>#N/A</v>
      </c>
      <c r="HF103" s="205" t="e">
        <f t="shared" si="347"/>
        <v>#N/A</v>
      </c>
      <c r="HG103" s="205" t="e">
        <f t="shared" si="348"/>
        <v>#N/A</v>
      </c>
      <c r="HH103" s="205" t="e">
        <f t="shared" si="349"/>
        <v>#N/A</v>
      </c>
      <c r="HI103" s="205" t="e">
        <f t="shared" si="350"/>
        <v>#N/A</v>
      </c>
      <c r="HJ103" s="205" t="e">
        <f t="shared" si="351"/>
        <v>#N/A</v>
      </c>
      <c r="HK103" s="205" t="e">
        <f t="shared" si="352"/>
        <v>#N/A</v>
      </c>
      <c r="HL103" s="205" t="e">
        <f t="shared" si="353"/>
        <v>#N/A</v>
      </c>
      <c r="HM103" s="205" t="e">
        <f t="shared" si="354"/>
        <v>#N/A</v>
      </c>
      <c r="HN103" s="205" t="e">
        <f t="shared" si="355"/>
        <v>#N/A</v>
      </c>
      <c r="HO103" s="205" t="e">
        <f t="shared" si="356"/>
        <v>#N/A</v>
      </c>
      <c r="HP103" s="205" t="e">
        <f t="shared" si="357"/>
        <v>#N/A</v>
      </c>
      <c r="HQ103" s="205" t="e">
        <f t="shared" si="358"/>
        <v>#N/A</v>
      </c>
      <c r="HR103" s="205" t="e">
        <f t="shared" si="359"/>
        <v>#N/A</v>
      </c>
      <c r="HS103" s="205" t="e">
        <f t="shared" si="360"/>
        <v>#N/A</v>
      </c>
      <c r="HT103" s="205" t="e">
        <f t="shared" si="361"/>
        <v>#N/A</v>
      </c>
      <c r="HU103" s="205" t="e">
        <f t="shared" si="362"/>
        <v>#N/A</v>
      </c>
      <c r="HV103" s="205" t="e">
        <f t="shared" si="363"/>
        <v>#N/A</v>
      </c>
      <c r="HW103" s="205" t="e">
        <f t="shared" si="364"/>
        <v>#N/A</v>
      </c>
      <c r="HX103" s="205" t="e">
        <f t="shared" si="365"/>
        <v>#N/A</v>
      </c>
      <c r="HY103" s="205" t="e">
        <f t="shared" si="366"/>
        <v>#N/A</v>
      </c>
      <c r="HZ103" s="205" t="e">
        <f t="shared" si="367"/>
        <v>#N/A</v>
      </c>
      <c r="IA103" s="205" t="e">
        <f t="shared" si="368"/>
        <v>#N/A</v>
      </c>
      <c r="IB103" s="205" t="e">
        <f t="shared" si="369"/>
        <v>#N/A</v>
      </c>
    </row>
    <row r="104" spans="1:236" x14ac:dyDescent="0.25">
      <c r="A104" s="17"/>
      <c r="B104" s="114">
        <f>SUM(B4:B103)</f>
        <v>600</v>
      </c>
      <c r="C104" s="114">
        <f>SUM(C4:C103)</f>
        <v>1200</v>
      </c>
      <c r="D104" s="114">
        <f>SUM(D4:D103)</f>
        <v>2400</v>
      </c>
      <c r="E104" s="17"/>
      <c r="F104" s="17"/>
      <c r="G104" s="18"/>
      <c r="H104" s="17"/>
      <c r="I104" s="17"/>
      <c r="J104" s="17"/>
      <c r="K104" s="333" t="s">
        <v>857</v>
      </c>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438">SUM(W4:W103)</f>
        <v>901.34954457449533</v>
      </c>
      <c r="X104" s="114">
        <f t="shared" si="438"/>
        <v>1012.2719456893781</v>
      </c>
      <c r="Y104" s="114">
        <f t="shared" si="438"/>
        <v>1108.25630306976</v>
      </c>
      <c r="Z104" s="114">
        <f t="shared" si="438"/>
        <v>1199.1037046430436</v>
      </c>
      <c r="AA104" s="114">
        <f t="shared" si="438"/>
        <v>1289.2662036373886</v>
      </c>
      <c r="AB104" s="114">
        <f t="shared" si="438"/>
        <v>1382.1377080447305</v>
      </c>
      <c r="AC104" s="114">
        <f t="shared" si="438"/>
        <v>1481.6774571372821</v>
      </c>
      <c r="AD104" s="114">
        <f t="shared" si="438"/>
        <v>1594.5916770632771</v>
      </c>
      <c r="AE104" s="114">
        <f t="shared" si="438"/>
        <v>1738.1817247476602</v>
      </c>
      <c r="AF104" s="114">
        <f t="shared" si="438"/>
        <v>1995.9951685786286</v>
      </c>
      <c r="AG104" s="17"/>
      <c r="AH104" s="213">
        <f>IF(AND(B104&gt;0,C104&gt;0,D104&gt;0),P104-(3*Q104),"")</f>
        <v>991.35799200766883</v>
      </c>
      <c r="AI104" s="214">
        <f>IF(ISNONTEXT($AH104),AH104+(($EE$104-$AH$104)/101),"")</f>
        <v>997.59664563127933</v>
      </c>
      <c r="AJ104" s="214">
        <f t="shared" ref="AJ104:CU104" si="439">IF(ISNONTEXT($AH104),AI104+(($EE$104-$AH$104)/101),"")</f>
        <v>1003.8352992548898</v>
      </c>
      <c r="AK104" s="214">
        <f t="shared" si="439"/>
        <v>1010.0739528785003</v>
      </c>
      <c r="AL104" s="214">
        <f t="shared" si="439"/>
        <v>1016.3126065021108</v>
      </c>
      <c r="AM104" s="214">
        <f t="shared" si="439"/>
        <v>1022.5512601257213</v>
      </c>
      <c r="AN104" s="214">
        <f t="shared" si="439"/>
        <v>1028.7899137493318</v>
      </c>
      <c r="AO104" s="214">
        <f t="shared" si="439"/>
        <v>1035.0285673729425</v>
      </c>
      <c r="AP104" s="214">
        <f t="shared" si="439"/>
        <v>1041.2672209965531</v>
      </c>
      <c r="AQ104" s="214">
        <f t="shared" si="439"/>
        <v>1047.5058746201637</v>
      </c>
      <c r="AR104" s="214">
        <f t="shared" si="439"/>
        <v>1053.7445282437743</v>
      </c>
      <c r="AS104" s="214">
        <f t="shared" si="439"/>
        <v>1059.9831818673849</v>
      </c>
      <c r="AT104" s="214">
        <f t="shared" si="439"/>
        <v>1066.2218354909955</v>
      </c>
      <c r="AU104" s="214">
        <f t="shared" si="439"/>
        <v>1072.4604891146062</v>
      </c>
      <c r="AV104" s="214">
        <f t="shared" si="439"/>
        <v>1078.6991427382168</v>
      </c>
      <c r="AW104" s="214">
        <f t="shared" si="439"/>
        <v>1084.9377963618274</v>
      </c>
      <c r="AX104" s="214">
        <f t="shared" si="439"/>
        <v>1091.176449985438</v>
      </c>
      <c r="AY104" s="214">
        <f t="shared" si="439"/>
        <v>1097.4151036090486</v>
      </c>
      <c r="AZ104" s="214">
        <f t="shared" si="439"/>
        <v>1103.6537572326592</v>
      </c>
      <c r="BA104" s="214">
        <f t="shared" si="439"/>
        <v>1109.8924108562699</v>
      </c>
      <c r="BB104" s="214">
        <f t="shared" si="439"/>
        <v>1116.1310644798805</v>
      </c>
      <c r="BC104" s="214">
        <f t="shared" si="439"/>
        <v>1122.3697181034911</v>
      </c>
      <c r="BD104" s="214">
        <f t="shared" si="439"/>
        <v>1128.6083717271017</v>
      </c>
      <c r="BE104" s="214">
        <f t="shared" si="439"/>
        <v>1134.8470253507123</v>
      </c>
      <c r="BF104" s="214">
        <f t="shared" si="439"/>
        <v>1141.0856789743229</v>
      </c>
      <c r="BG104" s="214">
        <f t="shared" si="439"/>
        <v>1147.3243325979336</v>
      </c>
      <c r="BH104" s="214">
        <f t="shared" si="439"/>
        <v>1153.5629862215442</v>
      </c>
      <c r="BI104" s="214">
        <f t="shared" si="439"/>
        <v>1159.8016398451548</v>
      </c>
      <c r="BJ104" s="214">
        <f t="shared" si="439"/>
        <v>1166.0402934687654</v>
      </c>
      <c r="BK104" s="214">
        <f t="shared" si="439"/>
        <v>1172.278947092376</v>
      </c>
      <c r="BL104" s="214">
        <f t="shared" si="439"/>
        <v>1178.5176007159866</v>
      </c>
      <c r="BM104" s="214">
        <f t="shared" si="439"/>
        <v>1184.7562543395973</v>
      </c>
      <c r="BN104" s="214">
        <f t="shared" si="439"/>
        <v>1190.9949079632079</v>
      </c>
      <c r="BO104" s="214">
        <f t="shared" si="439"/>
        <v>1197.2335615868185</v>
      </c>
      <c r="BP104" s="214">
        <f t="shared" si="439"/>
        <v>1203.4722152104291</v>
      </c>
      <c r="BQ104" s="214">
        <f t="shared" si="439"/>
        <v>1209.7108688340397</v>
      </c>
      <c r="BR104" s="214">
        <f t="shared" si="439"/>
        <v>1215.9495224576503</v>
      </c>
      <c r="BS104" s="214">
        <f t="shared" si="439"/>
        <v>1222.188176081261</v>
      </c>
      <c r="BT104" s="214">
        <f t="shared" si="439"/>
        <v>1228.4268297048716</v>
      </c>
      <c r="BU104" s="214">
        <f t="shared" si="439"/>
        <v>1234.6654833284822</v>
      </c>
      <c r="BV104" s="214">
        <f t="shared" si="439"/>
        <v>1240.9041369520928</v>
      </c>
      <c r="BW104" s="214">
        <f t="shared" si="439"/>
        <v>1247.1427905757034</v>
      </c>
      <c r="BX104" s="214">
        <f t="shared" si="439"/>
        <v>1253.381444199314</v>
      </c>
      <c r="BY104" s="214">
        <f t="shared" si="439"/>
        <v>1259.6200978229247</v>
      </c>
      <c r="BZ104" s="214">
        <f t="shared" si="439"/>
        <v>1265.8587514465353</v>
      </c>
      <c r="CA104" s="214">
        <f t="shared" si="439"/>
        <v>1272.0974050701459</v>
      </c>
      <c r="CB104" s="214">
        <f t="shared" si="439"/>
        <v>1278.3360586937565</v>
      </c>
      <c r="CC104" s="214">
        <f t="shared" si="439"/>
        <v>1284.5747123173671</v>
      </c>
      <c r="CD104" s="214">
        <f t="shared" si="439"/>
        <v>1290.8133659409777</v>
      </c>
      <c r="CE104" s="214">
        <f t="shared" si="439"/>
        <v>1297.0520195645884</v>
      </c>
      <c r="CF104" s="214">
        <f t="shared" si="439"/>
        <v>1303.290673188199</v>
      </c>
      <c r="CG104" s="214">
        <f t="shared" si="439"/>
        <v>1309.5293268118096</v>
      </c>
      <c r="CH104" s="214">
        <f t="shared" si="439"/>
        <v>1315.7679804354202</v>
      </c>
      <c r="CI104" s="214">
        <f t="shared" si="439"/>
        <v>1322.0066340590308</v>
      </c>
      <c r="CJ104" s="214">
        <f t="shared" si="439"/>
        <v>1328.2452876826414</v>
      </c>
      <c r="CK104" s="214">
        <f t="shared" si="439"/>
        <v>1334.4839413062521</v>
      </c>
      <c r="CL104" s="214">
        <f t="shared" si="439"/>
        <v>1340.7225949298627</v>
      </c>
      <c r="CM104" s="214">
        <f t="shared" si="439"/>
        <v>1346.9612485534733</v>
      </c>
      <c r="CN104" s="214">
        <f t="shared" si="439"/>
        <v>1353.1999021770839</v>
      </c>
      <c r="CO104" s="214">
        <f t="shared" si="439"/>
        <v>1359.4385558006945</v>
      </c>
      <c r="CP104" s="214">
        <f t="shared" si="439"/>
        <v>1365.6772094243051</v>
      </c>
      <c r="CQ104" s="214">
        <f t="shared" si="439"/>
        <v>1371.9158630479158</v>
      </c>
      <c r="CR104" s="214">
        <f t="shared" si="439"/>
        <v>1378.1545166715264</v>
      </c>
      <c r="CS104" s="214">
        <f t="shared" si="439"/>
        <v>1384.393170295137</v>
      </c>
      <c r="CT104" s="214">
        <f t="shared" si="439"/>
        <v>1390.6318239187476</v>
      </c>
      <c r="CU104" s="214">
        <f t="shared" si="439"/>
        <v>1396.8704775423582</v>
      </c>
      <c r="CV104" s="214">
        <f t="shared" ref="CV104:ED104" si="440">IF(ISNONTEXT($AH104),CU104+(($EE$104-$AH$104)/101),"")</f>
        <v>1403.1091311659688</v>
      </c>
      <c r="CW104" s="214">
        <f t="shared" si="440"/>
        <v>1409.3477847895795</v>
      </c>
      <c r="CX104" s="214">
        <f t="shared" si="440"/>
        <v>1415.5864384131901</v>
      </c>
      <c r="CY104" s="214">
        <f t="shared" si="440"/>
        <v>1421.8250920368007</v>
      </c>
      <c r="CZ104" s="214">
        <f t="shared" si="440"/>
        <v>1428.0637456604113</v>
      </c>
      <c r="DA104" s="214">
        <f t="shared" si="440"/>
        <v>1434.3023992840219</v>
      </c>
      <c r="DB104" s="214">
        <f t="shared" si="440"/>
        <v>1440.5410529076325</v>
      </c>
      <c r="DC104" s="214">
        <f t="shared" si="440"/>
        <v>1446.7797065312432</v>
      </c>
      <c r="DD104" s="214">
        <f t="shared" si="440"/>
        <v>1453.0183601548538</v>
      </c>
      <c r="DE104" s="214">
        <f t="shared" si="440"/>
        <v>1459.2570137784644</v>
      </c>
      <c r="DF104" s="214">
        <f t="shared" si="440"/>
        <v>1465.495667402075</v>
      </c>
      <c r="DG104" s="214">
        <f t="shared" si="440"/>
        <v>1471.7343210256856</v>
      </c>
      <c r="DH104" s="214">
        <f t="shared" si="440"/>
        <v>1477.9729746492962</v>
      </c>
      <c r="DI104" s="214">
        <f t="shared" si="440"/>
        <v>1484.2116282729069</v>
      </c>
      <c r="DJ104" s="214">
        <f t="shared" si="440"/>
        <v>1490.4502818965175</v>
      </c>
      <c r="DK104" s="214">
        <f t="shared" si="440"/>
        <v>1496.6889355201281</v>
      </c>
      <c r="DL104" s="214">
        <f t="shared" si="440"/>
        <v>1502.9275891437387</v>
      </c>
      <c r="DM104" s="214">
        <f t="shared" si="440"/>
        <v>1509.1662427673493</v>
      </c>
      <c r="DN104" s="214">
        <f t="shared" si="440"/>
        <v>1515.4048963909599</v>
      </c>
      <c r="DO104" s="214">
        <f t="shared" si="440"/>
        <v>1521.6435500145706</v>
      </c>
      <c r="DP104" s="214">
        <f t="shared" si="440"/>
        <v>1527.8822036381812</v>
      </c>
      <c r="DQ104" s="214">
        <f t="shared" si="440"/>
        <v>1534.1208572617918</v>
      </c>
      <c r="DR104" s="214">
        <f t="shared" si="440"/>
        <v>1540.3595108854024</v>
      </c>
      <c r="DS104" s="214">
        <f t="shared" si="440"/>
        <v>1546.598164509013</v>
      </c>
      <c r="DT104" s="214">
        <f t="shared" si="440"/>
        <v>1552.8368181326236</v>
      </c>
      <c r="DU104" s="214">
        <f t="shared" si="440"/>
        <v>1559.0754717562343</v>
      </c>
      <c r="DV104" s="214">
        <f t="shared" si="440"/>
        <v>1565.3141253798449</v>
      </c>
      <c r="DW104" s="214">
        <f t="shared" si="440"/>
        <v>1571.5527790034555</v>
      </c>
      <c r="DX104" s="214">
        <f t="shared" si="440"/>
        <v>1577.7914326270661</v>
      </c>
      <c r="DY104" s="214">
        <f t="shared" si="440"/>
        <v>1584.0300862506767</v>
      </c>
      <c r="DZ104" s="214">
        <f t="shared" si="440"/>
        <v>1590.2687398742873</v>
      </c>
      <c r="EA104" s="214">
        <f t="shared" si="440"/>
        <v>1596.507393497898</v>
      </c>
      <c r="EB104" s="214">
        <f t="shared" si="440"/>
        <v>1602.7460471215086</v>
      </c>
      <c r="EC104" s="214">
        <f t="shared" si="440"/>
        <v>1608.9847007451192</v>
      </c>
      <c r="ED104" s="214">
        <f t="shared" si="440"/>
        <v>1615.2233543687298</v>
      </c>
      <c r="EE104" s="213">
        <f>IF(ISNONTEXT($AH104),P104+(3*Q104),"")</f>
        <v>1621.4620079923313</v>
      </c>
      <c r="EF104" s="205">
        <f>IF(ISNONTEXT($Q104),_xlfn.NORM.DIST(AI104,$P104,$Q104,FALSE),NA())</f>
        <v>5.034502834517301E-5</v>
      </c>
      <c r="EG104" s="205">
        <f t="shared" ref="EG104:GR104" si="441">IF(ISNONTEXT($Q104),_xlfn.NORM.DIST(AJ104,$P104,$Q104,FALSE),NA())</f>
        <v>5.9848962419316449E-5</v>
      </c>
      <c r="EH104" s="205">
        <f t="shared" si="441"/>
        <v>7.0896371381289782E-5</v>
      </c>
      <c r="EI104" s="205">
        <f t="shared" si="441"/>
        <v>8.3687141897535578E-5</v>
      </c>
      <c r="EJ104" s="205">
        <f t="shared" si="441"/>
        <v>9.843755327049434E-5</v>
      </c>
      <c r="EK104" s="205">
        <f t="shared" si="441"/>
        <v>1.1537991939043285E-4</v>
      </c>
      <c r="EL104" s="205">
        <f t="shared" si="441"/>
        <v>1.347618604921551E-4</v>
      </c>
      <c r="EM104" s="205">
        <f t="shared" si="441"/>
        <v>1.5684515626789226E-4</v>
      </c>
      <c r="EN104" s="205">
        <f t="shared" si="441"/>
        <v>1.8190413463486482E-4</v>
      </c>
      <c r="EO104" s="205">
        <f t="shared" si="441"/>
        <v>2.1022355506597528E-4</v>
      </c>
      <c r="EP104" s="205">
        <f t="shared" si="441"/>
        <v>2.4209595202304951E-4</v>
      </c>
      <c r="EQ104" s="205">
        <f t="shared" si="441"/>
        <v>2.7781841279204722E-4</v>
      </c>
      <c r="ER104" s="205">
        <f t="shared" si="441"/>
        <v>3.176887749537939E-4</v>
      </c>
      <c r="ES104" s="205">
        <f t="shared" si="441"/>
        <v>3.6200124180214496E-4</v>
      </c>
      <c r="ET104" s="205">
        <f t="shared" si="441"/>
        <v>4.1104142912860115E-4</v>
      </c>
      <c r="EU104" s="205">
        <f t="shared" si="441"/>
        <v>4.6508087371897118E-4</v>
      </c>
      <c r="EV104" s="205">
        <f t="shared" si="441"/>
        <v>5.243710523451918E-4</v>
      </c>
      <c r="EW104" s="205">
        <f t="shared" si="441"/>
        <v>5.8913697957454591E-4</v>
      </c>
      <c r="EX104" s="205">
        <f t="shared" si="441"/>
        <v>6.5957047285174902E-4</v>
      </c>
      <c r="EY104" s="205">
        <f t="shared" si="441"/>
        <v>7.3582319343841137E-4</v>
      </c>
      <c r="EZ104" s="205">
        <f t="shared" si="441"/>
        <v>8.1799959124272928E-4</v>
      </c>
      <c r="FA104" s="205">
        <f t="shared" si="441"/>
        <v>9.0614989960273624E-4</v>
      </c>
      <c r="FB104" s="205">
        <f t="shared" si="441"/>
        <v>1.0002633419239201E-3</v>
      </c>
      <c r="FC104" s="205">
        <f t="shared" si="441"/>
        <v>1.1002617249303035E-3</v>
      </c>
      <c r="FD104" s="205">
        <f t="shared" si="441"/>
        <v>1.205993602400877E-3</v>
      </c>
      <c r="FE104" s="205">
        <f t="shared" si="441"/>
        <v>1.3172291979174271E-3</v>
      </c>
      <c r="FF104" s="205">
        <f t="shared" si="441"/>
        <v>1.4336562747202502E-3</v>
      </c>
      <c r="FG104" s="205">
        <f t="shared" si="441"/>
        <v>1.5548771347525527E-3</v>
      </c>
      <c r="FH104" s="205">
        <f t="shared" si="441"/>
        <v>1.6804069170255596E-3</v>
      </c>
      <c r="FI104" s="205">
        <f t="shared" si="441"/>
        <v>1.8096733473921785E-3</v>
      </c>
      <c r="FJ104" s="205">
        <f t="shared" si="441"/>
        <v>1.9420180677237862E-3</v>
      </c>
      <c r="FK104" s="205">
        <f t="shared" si="441"/>
        <v>2.076699642614008E-3</v>
      </c>
      <c r="FL104" s="205">
        <f t="shared" si="441"/>
        <v>2.2128983065909727E-3</v>
      </c>
      <c r="FM104" s="205">
        <f t="shared" si="441"/>
        <v>2.349722475144029E-3</v>
      </c>
      <c r="FN104" s="205">
        <f t="shared" si="441"/>
        <v>2.4862169996226419E-3</v>
      </c>
      <c r="FO104" s="205">
        <f t="shared" si="441"/>
        <v>2.621373100404245E-3</v>
      </c>
      <c r="FP104" s="205">
        <f t="shared" si="441"/>
        <v>2.7541398659821055E-3</v>
      </c>
      <c r="FQ104" s="205">
        <f t="shared" si="441"/>
        <v>2.8834371592476463E-3</v>
      </c>
      <c r="FR104" s="205">
        <f t="shared" si="441"/>
        <v>3.0081697277645303E-3</v>
      </c>
      <c r="FS104" s="205">
        <f t="shared" si="441"/>
        <v>3.1272422738043361E-3</v>
      </c>
      <c r="FT104" s="205">
        <f t="shared" si="441"/>
        <v>3.2395752038460826E-3</v>
      </c>
      <c r="FU104" s="205">
        <f t="shared" si="441"/>
        <v>3.3441207475421691E-3</v>
      </c>
      <c r="FV104" s="205">
        <f t="shared" si="441"/>
        <v>3.4398791140669558E-3</v>
      </c>
      <c r="FW104" s="205">
        <f t="shared" si="441"/>
        <v>3.5259143403175547E-3</v>
      </c>
      <c r="FX104" s="205">
        <f t="shared" si="441"/>
        <v>3.6013694813874621E-3</v>
      </c>
      <c r="FY104" s="205">
        <f t="shared" si="441"/>
        <v>3.6654807995318904E-3</v>
      </c>
      <c r="FZ104" s="205">
        <f t="shared" si="441"/>
        <v>3.71759062360238E-3</v>
      </c>
      <c r="GA104" s="205">
        <f t="shared" si="441"/>
        <v>3.7571585764093677E-3</v>
      </c>
      <c r="GB104" s="205">
        <f t="shared" si="441"/>
        <v>3.7837709020859594E-3</v>
      </c>
      <c r="GC104" s="205">
        <f t="shared" si="441"/>
        <v>3.7971476683486094E-3</v>
      </c>
      <c r="GD104" s="205">
        <f t="shared" si="441"/>
        <v>3.7971476683486007E-3</v>
      </c>
      <c r="GE104" s="205">
        <f t="shared" si="441"/>
        <v>3.7837709020859321E-3</v>
      </c>
      <c r="GF104" s="205">
        <f t="shared" si="441"/>
        <v>3.7571585764093226E-3</v>
      </c>
      <c r="GG104" s="205">
        <f t="shared" si="441"/>
        <v>3.717590623602318E-3</v>
      </c>
      <c r="GH104" s="205">
        <f t="shared" si="441"/>
        <v>3.6654807995318123E-3</v>
      </c>
      <c r="GI104" s="205">
        <f t="shared" si="441"/>
        <v>3.601369481387368E-3</v>
      </c>
      <c r="GJ104" s="205">
        <f t="shared" si="441"/>
        <v>3.5259143403174454E-3</v>
      </c>
      <c r="GK104" s="205">
        <f t="shared" si="441"/>
        <v>3.4398791140668327E-3</v>
      </c>
      <c r="GL104" s="205">
        <f t="shared" si="441"/>
        <v>3.3441207475420334E-3</v>
      </c>
      <c r="GM104" s="205">
        <f t="shared" si="441"/>
        <v>3.239575203845936E-3</v>
      </c>
      <c r="GN104" s="205">
        <f t="shared" si="441"/>
        <v>3.12724227380418E-3</v>
      </c>
      <c r="GO104" s="205">
        <f t="shared" si="441"/>
        <v>3.0081697277643659E-3</v>
      </c>
      <c r="GP104" s="205">
        <f t="shared" si="441"/>
        <v>2.883437159247475E-3</v>
      </c>
      <c r="GQ104" s="205">
        <f t="shared" si="441"/>
        <v>2.754139865981929E-3</v>
      </c>
      <c r="GR104" s="205">
        <f t="shared" si="441"/>
        <v>2.6213731004040646E-3</v>
      </c>
      <c r="GS104" s="205">
        <f t="shared" ref="GS104:IB104" si="442">IF(ISNONTEXT($Q104),_xlfn.NORM.DIST(CV104,$P104,$Q104,FALSE),NA())</f>
        <v>2.4862169996224585E-3</v>
      </c>
      <c r="GT104" s="205">
        <f t="shared" si="442"/>
        <v>2.3497224751438442E-3</v>
      </c>
      <c r="GU104" s="205">
        <f t="shared" si="442"/>
        <v>2.2128983065907879E-3</v>
      </c>
      <c r="GV104" s="205">
        <f t="shared" si="442"/>
        <v>2.076699642613825E-3</v>
      </c>
      <c r="GW104" s="205">
        <f t="shared" si="442"/>
        <v>1.9420180677236058E-3</v>
      </c>
      <c r="GX104" s="205">
        <f t="shared" si="442"/>
        <v>1.8096733473920018E-3</v>
      </c>
      <c r="GY104" s="205">
        <f t="shared" si="442"/>
        <v>1.6804069170253872E-3</v>
      </c>
      <c r="GZ104" s="205">
        <f t="shared" si="442"/>
        <v>1.554877134752386E-3</v>
      </c>
      <c r="HA104" s="205">
        <f t="shared" si="442"/>
        <v>1.4336562747200899E-3</v>
      </c>
      <c r="HB104" s="205">
        <f t="shared" si="442"/>
        <v>1.3172291979172738E-3</v>
      </c>
      <c r="HC104" s="205">
        <f t="shared" si="442"/>
        <v>1.2059936024007307E-3</v>
      </c>
      <c r="HD104" s="205">
        <f t="shared" si="442"/>
        <v>1.1002617249301647E-3</v>
      </c>
      <c r="HE104" s="205">
        <f t="shared" si="442"/>
        <v>1.0002633419237889E-3</v>
      </c>
      <c r="HF104" s="205">
        <f t="shared" si="442"/>
        <v>9.061498996026134E-4</v>
      </c>
      <c r="HG104" s="205">
        <f t="shared" si="442"/>
        <v>8.1799959124261425E-4</v>
      </c>
      <c r="HH104" s="205">
        <f t="shared" si="442"/>
        <v>7.3582319343830458E-4</v>
      </c>
      <c r="HI104" s="205">
        <f t="shared" si="442"/>
        <v>6.5957047285165004E-4</v>
      </c>
      <c r="HJ104" s="205">
        <f t="shared" si="442"/>
        <v>5.8913697957445517E-4</v>
      </c>
      <c r="HK104" s="205">
        <f t="shared" si="442"/>
        <v>5.2437105234510854E-4</v>
      </c>
      <c r="HL104" s="205">
        <f t="shared" si="442"/>
        <v>4.6508087371889496E-4</v>
      </c>
      <c r="HM104" s="205">
        <f t="shared" si="442"/>
        <v>4.1104142912853176E-4</v>
      </c>
      <c r="HN104" s="205">
        <f t="shared" si="442"/>
        <v>3.620012418020823E-4</v>
      </c>
      <c r="HO104" s="205">
        <f t="shared" si="442"/>
        <v>3.176887749537373E-4</v>
      </c>
      <c r="HP104" s="205">
        <f t="shared" si="442"/>
        <v>2.778184127919961E-4</v>
      </c>
      <c r="HQ104" s="205">
        <f t="shared" si="442"/>
        <v>2.4209595202300397E-4</v>
      </c>
      <c r="HR104" s="205">
        <f t="shared" si="442"/>
        <v>2.1022355506593459E-4</v>
      </c>
      <c r="HS104" s="205">
        <f t="shared" si="442"/>
        <v>1.8190413463482869E-4</v>
      </c>
      <c r="HT104" s="205">
        <f t="shared" si="442"/>
        <v>1.5684515626786038E-4</v>
      </c>
      <c r="HU104" s="205">
        <f t="shared" si="442"/>
        <v>1.3476186049212713E-4</v>
      </c>
      <c r="HV104" s="205">
        <f t="shared" si="442"/>
        <v>1.1537991939040846E-4</v>
      </c>
      <c r="HW104" s="205">
        <f t="shared" si="442"/>
        <v>9.8437553270472845E-5</v>
      </c>
      <c r="HX104" s="205">
        <f t="shared" si="442"/>
        <v>8.3687141897516564E-5</v>
      </c>
      <c r="HY104" s="205">
        <f t="shared" si="442"/>
        <v>7.0896371381273153E-5</v>
      </c>
      <c r="HZ104" s="205">
        <f t="shared" si="442"/>
        <v>5.984896241930188E-5</v>
      </c>
      <c r="IA104" s="205">
        <f t="shared" si="442"/>
        <v>5.03450283451604E-5</v>
      </c>
      <c r="IB104" s="205">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338" t="s">
        <v>83</v>
      </c>
      <c r="C106" s="339"/>
      <c r="D106" s="340"/>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0">
        <f>IF(AND($D$112&gt;0,$D$113&gt;0),IF(OR(AI104&lt;$D$112,AI104=$D$112),EF104,0),"")</f>
        <v>5.034502834517301E-5</v>
      </c>
      <c r="EG106" s="210">
        <f t="shared" ref="EG106:GR106" si="443">IF(AND($D$112&gt;0,$D$113&gt;0),IF(OR(AJ104&lt;$D$112,AJ104=$D$112),EG104,0),"")</f>
        <v>5.9848962419316449E-5</v>
      </c>
      <c r="EH106" s="210">
        <f t="shared" si="443"/>
        <v>7.0896371381289782E-5</v>
      </c>
      <c r="EI106" s="210">
        <f t="shared" si="443"/>
        <v>8.3687141897535578E-5</v>
      </c>
      <c r="EJ106" s="210">
        <f t="shared" si="443"/>
        <v>9.843755327049434E-5</v>
      </c>
      <c r="EK106" s="210">
        <f t="shared" si="443"/>
        <v>1.1537991939043285E-4</v>
      </c>
      <c r="EL106" s="210">
        <f t="shared" si="443"/>
        <v>1.347618604921551E-4</v>
      </c>
      <c r="EM106" s="210">
        <f t="shared" si="443"/>
        <v>1.5684515626789226E-4</v>
      </c>
      <c r="EN106" s="210">
        <f t="shared" si="443"/>
        <v>1.8190413463486482E-4</v>
      </c>
      <c r="EO106" s="210">
        <f t="shared" si="443"/>
        <v>2.1022355506597528E-4</v>
      </c>
      <c r="EP106" s="210">
        <f t="shared" si="443"/>
        <v>2.4209595202304951E-4</v>
      </c>
      <c r="EQ106" s="210">
        <f t="shared" si="443"/>
        <v>2.7781841279204722E-4</v>
      </c>
      <c r="ER106" s="210">
        <f t="shared" si="443"/>
        <v>3.176887749537939E-4</v>
      </c>
      <c r="ES106" s="210">
        <f t="shared" si="443"/>
        <v>3.6200124180214496E-4</v>
      </c>
      <c r="ET106" s="210">
        <f t="shared" si="443"/>
        <v>4.1104142912860115E-4</v>
      </c>
      <c r="EU106" s="210">
        <f t="shared" si="443"/>
        <v>4.6508087371897118E-4</v>
      </c>
      <c r="EV106" s="210">
        <f t="shared" si="443"/>
        <v>5.243710523451918E-4</v>
      </c>
      <c r="EW106" s="210">
        <f t="shared" si="443"/>
        <v>5.8913697957454591E-4</v>
      </c>
      <c r="EX106" s="210">
        <f t="shared" si="443"/>
        <v>6.5957047285174902E-4</v>
      </c>
      <c r="EY106" s="210">
        <f t="shared" si="443"/>
        <v>7.3582319343841137E-4</v>
      </c>
      <c r="EZ106" s="210">
        <f t="shared" si="443"/>
        <v>8.1799959124272928E-4</v>
      </c>
      <c r="FA106" s="210">
        <f t="shared" si="443"/>
        <v>9.0614989960273624E-4</v>
      </c>
      <c r="FB106" s="210">
        <f t="shared" si="443"/>
        <v>0</v>
      </c>
      <c r="FC106" s="210">
        <f t="shared" si="443"/>
        <v>0</v>
      </c>
      <c r="FD106" s="210">
        <f t="shared" si="443"/>
        <v>0</v>
      </c>
      <c r="FE106" s="210">
        <f t="shared" si="443"/>
        <v>0</v>
      </c>
      <c r="FF106" s="210">
        <f t="shared" si="443"/>
        <v>0</v>
      </c>
      <c r="FG106" s="210">
        <f t="shared" si="443"/>
        <v>0</v>
      </c>
      <c r="FH106" s="210">
        <f t="shared" si="443"/>
        <v>0</v>
      </c>
      <c r="FI106" s="210">
        <f t="shared" si="443"/>
        <v>0</v>
      </c>
      <c r="FJ106" s="210">
        <f t="shared" si="443"/>
        <v>0</v>
      </c>
      <c r="FK106" s="210">
        <f t="shared" si="443"/>
        <v>0</v>
      </c>
      <c r="FL106" s="210">
        <f t="shared" si="443"/>
        <v>0</v>
      </c>
      <c r="FM106" s="210">
        <f t="shared" si="443"/>
        <v>0</v>
      </c>
      <c r="FN106" s="210">
        <f t="shared" si="443"/>
        <v>0</v>
      </c>
      <c r="FO106" s="210">
        <f t="shared" si="443"/>
        <v>0</v>
      </c>
      <c r="FP106" s="210">
        <f t="shared" si="443"/>
        <v>0</v>
      </c>
      <c r="FQ106" s="210">
        <f t="shared" si="443"/>
        <v>0</v>
      </c>
      <c r="FR106" s="210">
        <f t="shared" si="443"/>
        <v>0</v>
      </c>
      <c r="FS106" s="210">
        <f t="shared" si="443"/>
        <v>0</v>
      </c>
      <c r="FT106" s="210">
        <f t="shared" si="443"/>
        <v>0</v>
      </c>
      <c r="FU106" s="210">
        <f t="shared" si="443"/>
        <v>0</v>
      </c>
      <c r="FV106" s="210">
        <f t="shared" si="443"/>
        <v>0</v>
      </c>
      <c r="FW106" s="210">
        <f t="shared" si="443"/>
        <v>0</v>
      </c>
      <c r="FX106" s="210">
        <f t="shared" si="443"/>
        <v>0</v>
      </c>
      <c r="FY106" s="210">
        <f t="shared" si="443"/>
        <v>0</v>
      </c>
      <c r="FZ106" s="210">
        <f t="shared" si="443"/>
        <v>0</v>
      </c>
      <c r="GA106" s="210">
        <f t="shared" si="443"/>
        <v>0</v>
      </c>
      <c r="GB106" s="210">
        <f t="shared" si="443"/>
        <v>0</v>
      </c>
      <c r="GC106" s="210">
        <f t="shared" si="443"/>
        <v>0</v>
      </c>
      <c r="GD106" s="210">
        <f t="shared" si="443"/>
        <v>0</v>
      </c>
      <c r="GE106" s="210">
        <f t="shared" si="443"/>
        <v>0</v>
      </c>
      <c r="GF106" s="210">
        <f t="shared" si="443"/>
        <v>0</v>
      </c>
      <c r="GG106" s="210">
        <f t="shared" si="443"/>
        <v>0</v>
      </c>
      <c r="GH106" s="210">
        <f t="shared" si="443"/>
        <v>0</v>
      </c>
      <c r="GI106" s="210">
        <f t="shared" si="443"/>
        <v>0</v>
      </c>
      <c r="GJ106" s="210">
        <f t="shared" si="443"/>
        <v>0</v>
      </c>
      <c r="GK106" s="210">
        <f t="shared" si="443"/>
        <v>0</v>
      </c>
      <c r="GL106" s="210">
        <f t="shared" si="443"/>
        <v>0</v>
      </c>
      <c r="GM106" s="210">
        <f t="shared" si="443"/>
        <v>0</v>
      </c>
      <c r="GN106" s="210">
        <f t="shared" si="443"/>
        <v>0</v>
      </c>
      <c r="GO106" s="210">
        <f t="shared" si="443"/>
        <v>0</v>
      </c>
      <c r="GP106" s="210">
        <f t="shared" si="443"/>
        <v>0</v>
      </c>
      <c r="GQ106" s="210">
        <f t="shared" si="443"/>
        <v>0</v>
      </c>
      <c r="GR106" s="210">
        <f t="shared" si="443"/>
        <v>0</v>
      </c>
      <c r="GS106" s="210">
        <f t="shared" ref="GS106:IB106" si="444">IF(AND($D$112&gt;0,$D$113&gt;0),IF(OR(CV104&lt;$D$112,CV104=$D$112),GS104,0),"")</f>
        <v>0</v>
      </c>
      <c r="GT106" s="210">
        <f t="shared" si="444"/>
        <v>0</v>
      </c>
      <c r="GU106" s="210">
        <f t="shared" si="444"/>
        <v>0</v>
      </c>
      <c r="GV106" s="210">
        <f t="shared" si="444"/>
        <v>0</v>
      </c>
      <c r="GW106" s="210">
        <f t="shared" si="444"/>
        <v>0</v>
      </c>
      <c r="GX106" s="210">
        <f t="shared" si="444"/>
        <v>0</v>
      </c>
      <c r="GY106" s="210">
        <f t="shared" si="444"/>
        <v>0</v>
      </c>
      <c r="GZ106" s="210">
        <f t="shared" si="444"/>
        <v>0</v>
      </c>
      <c r="HA106" s="210">
        <f t="shared" si="444"/>
        <v>0</v>
      </c>
      <c r="HB106" s="210">
        <f t="shared" si="444"/>
        <v>0</v>
      </c>
      <c r="HC106" s="210">
        <f t="shared" si="444"/>
        <v>0</v>
      </c>
      <c r="HD106" s="210">
        <f t="shared" si="444"/>
        <v>0</v>
      </c>
      <c r="HE106" s="210">
        <f t="shared" si="444"/>
        <v>0</v>
      </c>
      <c r="HF106" s="210">
        <f t="shared" si="444"/>
        <v>0</v>
      </c>
      <c r="HG106" s="210">
        <f t="shared" si="444"/>
        <v>0</v>
      </c>
      <c r="HH106" s="210">
        <f t="shared" si="444"/>
        <v>0</v>
      </c>
      <c r="HI106" s="210">
        <f t="shared" si="444"/>
        <v>0</v>
      </c>
      <c r="HJ106" s="210">
        <f t="shared" si="444"/>
        <v>0</v>
      </c>
      <c r="HK106" s="210">
        <f t="shared" si="444"/>
        <v>0</v>
      </c>
      <c r="HL106" s="210">
        <f t="shared" si="444"/>
        <v>0</v>
      </c>
      <c r="HM106" s="210">
        <f t="shared" si="444"/>
        <v>0</v>
      </c>
      <c r="HN106" s="210">
        <f t="shared" si="444"/>
        <v>0</v>
      </c>
      <c r="HO106" s="210">
        <f t="shared" si="444"/>
        <v>0</v>
      </c>
      <c r="HP106" s="210">
        <f t="shared" si="444"/>
        <v>0</v>
      </c>
      <c r="HQ106" s="210">
        <f t="shared" si="444"/>
        <v>0</v>
      </c>
      <c r="HR106" s="210">
        <f t="shared" si="444"/>
        <v>0</v>
      </c>
      <c r="HS106" s="210">
        <f t="shared" si="444"/>
        <v>0</v>
      </c>
      <c r="HT106" s="210">
        <f t="shared" si="444"/>
        <v>0</v>
      </c>
      <c r="HU106" s="210">
        <f t="shared" si="444"/>
        <v>0</v>
      </c>
      <c r="HV106" s="210">
        <f t="shared" si="444"/>
        <v>0</v>
      </c>
      <c r="HW106" s="210">
        <f t="shared" si="444"/>
        <v>0</v>
      </c>
      <c r="HX106" s="210">
        <f t="shared" si="444"/>
        <v>0</v>
      </c>
      <c r="HY106" s="210">
        <f t="shared" si="444"/>
        <v>0</v>
      </c>
      <c r="HZ106" s="210">
        <f t="shared" si="444"/>
        <v>0</v>
      </c>
      <c r="IA106" s="210">
        <f t="shared" si="444"/>
        <v>0</v>
      </c>
      <c r="IB106" s="210">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2"/>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0">
        <f>IF(AND($D$112&gt;0,$D$113&gt;0),IF(AND(AI104&gt;$D$112,OR(AI104&lt;$D$113,AI104=$D$113)),EF104,0),"")</f>
        <v>0</v>
      </c>
      <c r="EG107" s="210">
        <f t="shared" ref="EG107:GR107" si="445">IF(AND($D$112&gt;0,$D$113&gt;0),IF(AND(AJ104&gt;$D$112,OR(AJ104&lt;$D$113,AJ104=$D$113)),EG104,0),"")</f>
        <v>0</v>
      </c>
      <c r="EH107" s="210">
        <f t="shared" si="445"/>
        <v>0</v>
      </c>
      <c r="EI107" s="210">
        <f t="shared" si="445"/>
        <v>0</v>
      </c>
      <c r="EJ107" s="210">
        <f t="shared" si="445"/>
        <v>0</v>
      </c>
      <c r="EK107" s="210">
        <f t="shared" si="445"/>
        <v>0</v>
      </c>
      <c r="EL107" s="210">
        <f t="shared" si="445"/>
        <v>0</v>
      </c>
      <c r="EM107" s="210">
        <f t="shared" si="445"/>
        <v>0</v>
      </c>
      <c r="EN107" s="210">
        <f t="shared" si="445"/>
        <v>0</v>
      </c>
      <c r="EO107" s="210">
        <f t="shared" si="445"/>
        <v>0</v>
      </c>
      <c r="EP107" s="210">
        <f t="shared" si="445"/>
        <v>0</v>
      </c>
      <c r="EQ107" s="210">
        <f t="shared" si="445"/>
        <v>0</v>
      </c>
      <c r="ER107" s="210">
        <f t="shared" si="445"/>
        <v>0</v>
      </c>
      <c r="ES107" s="210">
        <f t="shared" si="445"/>
        <v>0</v>
      </c>
      <c r="ET107" s="210">
        <f t="shared" si="445"/>
        <v>0</v>
      </c>
      <c r="EU107" s="210">
        <f t="shared" si="445"/>
        <v>0</v>
      </c>
      <c r="EV107" s="210">
        <f t="shared" si="445"/>
        <v>0</v>
      </c>
      <c r="EW107" s="210">
        <f t="shared" si="445"/>
        <v>0</v>
      </c>
      <c r="EX107" s="210">
        <f t="shared" si="445"/>
        <v>0</v>
      </c>
      <c r="EY107" s="210">
        <f t="shared" si="445"/>
        <v>0</v>
      </c>
      <c r="EZ107" s="210">
        <f t="shared" si="445"/>
        <v>0</v>
      </c>
      <c r="FA107" s="210">
        <f t="shared" si="445"/>
        <v>0</v>
      </c>
      <c r="FB107" s="210">
        <f t="shared" si="445"/>
        <v>1.0002633419239201E-3</v>
      </c>
      <c r="FC107" s="210">
        <f t="shared" si="445"/>
        <v>1.1002617249303035E-3</v>
      </c>
      <c r="FD107" s="210">
        <f t="shared" si="445"/>
        <v>1.205993602400877E-3</v>
      </c>
      <c r="FE107" s="210">
        <f t="shared" si="445"/>
        <v>1.3172291979174271E-3</v>
      </c>
      <c r="FF107" s="210">
        <f t="shared" si="445"/>
        <v>1.4336562747202502E-3</v>
      </c>
      <c r="FG107" s="210">
        <f t="shared" si="445"/>
        <v>1.5548771347525527E-3</v>
      </c>
      <c r="FH107" s="210">
        <f t="shared" si="445"/>
        <v>1.6804069170255596E-3</v>
      </c>
      <c r="FI107" s="210">
        <f t="shared" si="445"/>
        <v>1.8096733473921785E-3</v>
      </c>
      <c r="FJ107" s="210">
        <f t="shared" si="445"/>
        <v>1.9420180677237862E-3</v>
      </c>
      <c r="FK107" s="210">
        <f t="shared" si="445"/>
        <v>2.076699642614008E-3</v>
      </c>
      <c r="FL107" s="210">
        <f t="shared" si="445"/>
        <v>2.2128983065909727E-3</v>
      </c>
      <c r="FM107" s="210">
        <f t="shared" si="445"/>
        <v>2.349722475144029E-3</v>
      </c>
      <c r="FN107" s="210">
        <f t="shared" si="445"/>
        <v>2.4862169996226419E-3</v>
      </c>
      <c r="FO107" s="210">
        <f t="shared" si="445"/>
        <v>2.621373100404245E-3</v>
      </c>
      <c r="FP107" s="210">
        <f t="shared" si="445"/>
        <v>2.7541398659821055E-3</v>
      </c>
      <c r="FQ107" s="210">
        <f t="shared" si="445"/>
        <v>2.8834371592476463E-3</v>
      </c>
      <c r="FR107" s="210">
        <f t="shared" si="445"/>
        <v>3.0081697277645303E-3</v>
      </c>
      <c r="FS107" s="210">
        <f t="shared" si="445"/>
        <v>3.1272422738043361E-3</v>
      </c>
      <c r="FT107" s="210">
        <f t="shared" si="445"/>
        <v>3.2395752038460826E-3</v>
      </c>
      <c r="FU107" s="210">
        <f t="shared" si="445"/>
        <v>3.3441207475421691E-3</v>
      </c>
      <c r="FV107" s="210">
        <f t="shared" si="445"/>
        <v>3.4398791140669558E-3</v>
      </c>
      <c r="FW107" s="210">
        <f t="shared" si="445"/>
        <v>3.5259143403175547E-3</v>
      </c>
      <c r="FX107" s="210">
        <f t="shared" si="445"/>
        <v>3.6013694813874621E-3</v>
      </c>
      <c r="FY107" s="210">
        <f t="shared" si="445"/>
        <v>3.6654807995318904E-3</v>
      </c>
      <c r="FZ107" s="210">
        <f t="shared" si="445"/>
        <v>3.71759062360238E-3</v>
      </c>
      <c r="GA107" s="210">
        <f t="shared" si="445"/>
        <v>3.7571585764093677E-3</v>
      </c>
      <c r="GB107" s="210">
        <f t="shared" si="445"/>
        <v>3.7837709020859594E-3</v>
      </c>
      <c r="GC107" s="210">
        <f t="shared" si="445"/>
        <v>3.7971476683486094E-3</v>
      </c>
      <c r="GD107" s="210">
        <f t="shared" si="445"/>
        <v>3.7971476683486007E-3</v>
      </c>
      <c r="GE107" s="210">
        <f t="shared" si="445"/>
        <v>3.7837709020859321E-3</v>
      </c>
      <c r="GF107" s="210">
        <f t="shared" si="445"/>
        <v>3.7571585764093226E-3</v>
      </c>
      <c r="GG107" s="210">
        <f t="shared" si="445"/>
        <v>3.717590623602318E-3</v>
      </c>
      <c r="GH107" s="210">
        <f t="shared" si="445"/>
        <v>3.6654807995318123E-3</v>
      </c>
      <c r="GI107" s="210">
        <f t="shared" si="445"/>
        <v>3.601369481387368E-3</v>
      </c>
      <c r="GJ107" s="210">
        <f t="shared" si="445"/>
        <v>3.5259143403174454E-3</v>
      </c>
      <c r="GK107" s="210">
        <f t="shared" si="445"/>
        <v>3.4398791140668327E-3</v>
      </c>
      <c r="GL107" s="210">
        <f t="shared" si="445"/>
        <v>3.3441207475420334E-3</v>
      </c>
      <c r="GM107" s="210">
        <f t="shared" si="445"/>
        <v>3.239575203845936E-3</v>
      </c>
      <c r="GN107" s="210">
        <f t="shared" si="445"/>
        <v>3.12724227380418E-3</v>
      </c>
      <c r="GO107" s="210">
        <f t="shared" si="445"/>
        <v>3.0081697277643659E-3</v>
      </c>
      <c r="GP107" s="210">
        <f t="shared" si="445"/>
        <v>2.883437159247475E-3</v>
      </c>
      <c r="GQ107" s="210">
        <f t="shared" si="445"/>
        <v>2.754139865981929E-3</v>
      </c>
      <c r="GR107" s="210">
        <f t="shared" si="445"/>
        <v>2.6213731004040646E-3</v>
      </c>
      <c r="GS107" s="210">
        <f t="shared" ref="GS107:IB107" si="446">IF(AND($D$112&gt;0,$D$113&gt;0),IF(AND(CV104&gt;$D$112,OR(CV104&lt;$D$113,CV104=$D$113)),GS104,0),"")</f>
        <v>2.4862169996224585E-3</v>
      </c>
      <c r="GT107" s="210">
        <f t="shared" si="446"/>
        <v>2.3497224751438442E-3</v>
      </c>
      <c r="GU107" s="210">
        <f t="shared" si="446"/>
        <v>2.2128983065907879E-3</v>
      </c>
      <c r="GV107" s="210">
        <f t="shared" si="446"/>
        <v>2.076699642613825E-3</v>
      </c>
      <c r="GW107" s="210">
        <f t="shared" si="446"/>
        <v>1.9420180677236058E-3</v>
      </c>
      <c r="GX107" s="210">
        <f t="shared" si="446"/>
        <v>1.8096733473920018E-3</v>
      </c>
      <c r="GY107" s="210">
        <f t="shared" si="446"/>
        <v>1.6804069170253872E-3</v>
      </c>
      <c r="GZ107" s="210">
        <f t="shared" si="446"/>
        <v>1.554877134752386E-3</v>
      </c>
      <c r="HA107" s="210">
        <f t="shared" si="446"/>
        <v>1.4336562747200899E-3</v>
      </c>
      <c r="HB107" s="210">
        <f t="shared" si="446"/>
        <v>1.3172291979172738E-3</v>
      </c>
      <c r="HC107" s="210">
        <f t="shared" si="446"/>
        <v>1.2059936024007307E-3</v>
      </c>
      <c r="HD107" s="210">
        <f t="shared" si="446"/>
        <v>1.1002617249301647E-3</v>
      </c>
      <c r="HE107" s="210">
        <f t="shared" si="446"/>
        <v>1.0002633419237889E-3</v>
      </c>
      <c r="HF107" s="210">
        <f t="shared" si="446"/>
        <v>0</v>
      </c>
      <c r="HG107" s="210">
        <f t="shared" si="446"/>
        <v>0</v>
      </c>
      <c r="HH107" s="210">
        <f t="shared" si="446"/>
        <v>0</v>
      </c>
      <c r="HI107" s="210">
        <f t="shared" si="446"/>
        <v>0</v>
      </c>
      <c r="HJ107" s="210">
        <f t="shared" si="446"/>
        <v>0</v>
      </c>
      <c r="HK107" s="210">
        <f t="shared" si="446"/>
        <v>0</v>
      </c>
      <c r="HL107" s="210">
        <f t="shared" si="446"/>
        <v>0</v>
      </c>
      <c r="HM107" s="210">
        <f t="shared" si="446"/>
        <v>0</v>
      </c>
      <c r="HN107" s="210">
        <f t="shared" si="446"/>
        <v>0</v>
      </c>
      <c r="HO107" s="210">
        <f t="shared" si="446"/>
        <v>0</v>
      </c>
      <c r="HP107" s="210">
        <f t="shared" si="446"/>
        <v>0</v>
      </c>
      <c r="HQ107" s="210">
        <f t="shared" si="446"/>
        <v>0</v>
      </c>
      <c r="HR107" s="210">
        <f t="shared" si="446"/>
        <v>0</v>
      </c>
      <c r="HS107" s="210">
        <f t="shared" si="446"/>
        <v>0</v>
      </c>
      <c r="HT107" s="210">
        <f t="shared" si="446"/>
        <v>0</v>
      </c>
      <c r="HU107" s="210">
        <f t="shared" si="446"/>
        <v>0</v>
      </c>
      <c r="HV107" s="210">
        <f t="shared" si="446"/>
        <v>0</v>
      </c>
      <c r="HW107" s="210">
        <f t="shared" si="446"/>
        <v>0</v>
      </c>
      <c r="HX107" s="210">
        <f t="shared" si="446"/>
        <v>0</v>
      </c>
      <c r="HY107" s="210">
        <f t="shared" si="446"/>
        <v>0</v>
      </c>
      <c r="HZ107" s="210">
        <f t="shared" si="446"/>
        <v>0</v>
      </c>
      <c r="IA107" s="210">
        <f t="shared" si="446"/>
        <v>0</v>
      </c>
      <c r="IB107" s="210">
        <f t="shared" si="446"/>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0">
        <f>IF(AND($D$112&gt;0,$D$113&gt;0),IF(AND(AI104&gt;$D$113),EF104,0),"")</f>
        <v>0</v>
      </c>
      <c r="EG108" s="210">
        <f t="shared" ref="EG108:GR108" si="447">IF(AND($D$112&gt;0,$D$113&gt;0),IF(AND(AJ104&gt;$D$113),EG104,0),"")</f>
        <v>0</v>
      </c>
      <c r="EH108" s="210">
        <f t="shared" si="447"/>
        <v>0</v>
      </c>
      <c r="EI108" s="210">
        <f t="shared" si="447"/>
        <v>0</v>
      </c>
      <c r="EJ108" s="210">
        <f t="shared" si="447"/>
        <v>0</v>
      </c>
      <c r="EK108" s="210">
        <f t="shared" si="447"/>
        <v>0</v>
      </c>
      <c r="EL108" s="210">
        <f t="shared" si="447"/>
        <v>0</v>
      </c>
      <c r="EM108" s="210">
        <f t="shared" si="447"/>
        <v>0</v>
      </c>
      <c r="EN108" s="210">
        <f t="shared" si="447"/>
        <v>0</v>
      </c>
      <c r="EO108" s="210">
        <f t="shared" si="447"/>
        <v>0</v>
      </c>
      <c r="EP108" s="210">
        <f t="shared" si="447"/>
        <v>0</v>
      </c>
      <c r="EQ108" s="210">
        <f t="shared" si="447"/>
        <v>0</v>
      </c>
      <c r="ER108" s="210">
        <f t="shared" si="447"/>
        <v>0</v>
      </c>
      <c r="ES108" s="210">
        <f t="shared" si="447"/>
        <v>0</v>
      </c>
      <c r="ET108" s="210">
        <f t="shared" si="447"/>
        <v>0</v>
      </c>
      <c r="EU108" s="210">
        <f t="shared" si="447"/>
        <v>0</v>
      </c>
      <c r="EV108" s="210">
        <f t="shared" si="447"/>
        <v>0</v>
      </c>
      <c r="EW108" s="210">
        <f t="shared" si="447"/>
        <v>0</v>
      </c>
      <c r="EX108" s="210">
        <f t="shared" si="447"/>
        <v>0</v>
      </c>
      <c r="EY108" s="210">
        <f t="shared" si="447"/>
        <v>0</v>
      </c>
      <c r="EZ108" s="210">
        <f t="shared" si="447"/>
        <v>0</v>
      </c>
      <c r="FA108" s="210">
        <f t="shared" si="447"/>
        <v>0</v>
      </c>
      <c r="FB108" s="210">
        <f t="shared" si="447"/>
        <v>0</v>
      </c>
      <c r="FC108" s="210">
        <f t="shared" si="447"/>
        <v>0</v>
      </c>
      <c r="FD108" s="210">
        <f t="shared" si="447"/>
        <v>0</v>
      </c>
      <c r="FE108" s="210">
        <f t="shared" si="447"/>
        <v>0</v>
      </c>
      <c r="FF108" s="210">
        <f t="shared" si="447"/>
        <v>0</v>
      </c>
      <c r="FG108" s="210">
        <f t="shared" si="447"/>
        <v>0</v>
      </c>
      <c r="FH108" s="210">
        <f t="shared" si="447"/>
        <v>0</v>
      </c>
      <c r="FI108" s="210">
        <f t="shared" si="447"/>
        <v>0</v>
      </c>
      <c r="FJ108" s="210">
        <f t="shared" si="447"/>
        <v>0</v>
      </c>
      <c r="FK108" s="210">
        <f t="shared" si="447"/>
        <v>0</v>
      </c>
      <c r="FL108" s="210">
        <f t="shared" si="447"/>
        <v>0</v>
      </c>
      <c r="FM108" s="210">
        <f t="shared" si="447"/>
        <v>0</v>
      </c>
      <c r="FN108" s="210">
        <f t="shared" si="447"/>
        <v>0</v>
      </c>
      <c r="FO108" s="210">
        <f t="shared" si="447"/>
        <v>0</v>
      </c>
      <c r="FP108" s="210">
        <f t="shared" si="447"/>
        <v>0</v>
      </c>
      <c r="FQ108" s="210">
        <f t="shared" si="447"/>
        <v>0</v>
      </c>
      <c r="FR108" s="210">
        <f t="shared" si="447"/>
        <v>0</v>
      </c>
      <c r="FS108" s="210">
        <f t="shared" si="447"/>
        <v>0</v>
      </c>
      <c r="FT108" s="210">
        <f t="shared" si="447"/>
        <v>0</v>
      </c>
      <c r="FU108" s="210">
        <f t="shared" si="447"/>
        <v>0</v>
      </c>
      <c r="FV108" s="210">
        <f t="shared" si="447"/>
        <v>0</v>
      </c>
      <c r="FW108" s="210">
        <f t="shared" si="447"/>
        <v>0</v>
      </c>
      <c r="FX108" s="210">
        <f t="shared" si="447"/>
        <v>0</v>
      </c>
      <c r="FY108" s="210">
        <f t="shared" si="447"/>
        <v>0</v>
      </c>
      <c r="FZ108" s="210">
        <f t="shared" si="447"/>
        <v>0</v>
      </c>
      <c r="GA108" s="210">
        <f t="shared" si="447"/>
        <v>0</v>
      </c>
      <c r="GB108" s="210">
        <f t="shared" si="447"/>
        <v>0</v>
      </c>
      <c r="GC108" s="210">
        <f t="shared" si="447"/>
        <v>0</v>
      </c>
      <c r="GD108" s="210">
        <f t="shared" si="447"/>
        <v>0</v>
      </c>
      <c r="GE108" s="210">
        <f t="shared" si="447"/>
        <v>0</v>
      </c>
      <c r="GF108" s="210">
        <f t="shared" si="447"/>
        <v>0</v>
      </c>
      <c r="GG108" s="210">
        <f t="shared" si="447"/>
        <v>0</v>
      </c>
      <c r="GH108" s="210">
        <f t="shared" si="447"/>
        <v>0</v>
      </c>
      <c r="GI108" s="210">
        <f t="shared" si="447"/>
        <v>0</v>
      </c>
      <c r="GJ108" s="210">
        <f t="shared" si="447"/>
        <v>0</v>
      </c>
      <c r="GK108" s="210">
        <f t="shared" si="447"/>
        <v>0</v>
      </c>
      <c r="GL108" s="210">
        <f t="shared" si="447"/>
        <v>0</v>
      </c>
      <c r="GM108" s="210">
        <f t="shared" si="447"/>
        <v>0</v>
      </c>
      <c r="GN108" s="210">
        <f t="shared" si="447"/>
        <v>0</v>
      </c>
      <c r="GO108" s="210">
        <f t="shared" si="447"/>
        <v>0</v>
      </c>
      <c r="GP108" s="210">
        <f t="shared" si="447"/>
        <v>0</v>
      </c>
      <c r="GQ108" s="210">
        <f t="shared" si="447"/>
        <v>0</v>
      </c>
      <c r="GR108" s="210">
        <f t="shared" si="447"/>
        <v>0</v>
      </c>
      <c r="GS108" s="210">
        <f t="shared" ref="GS108:IB108" si="448">IF(AND($D$112&gt;0,$D$113&gt;0),IF(AND(CV104&gt;$D$113),GS104,0),"")</f>
        <v>0</v>
      </c>
      <c r="GT108" s="210">
        <f t="shared" si="448"/>
        <v>0</v>
      </c>
      <c r="GU108" s="210">
        <f t="shared" si="448"/>
        <v>0</v>
      </c>
      <c r="GV108" s="210">
        <f t="shared" si="448"/>
        <v>0</v>
      </c>
      <c r="GW108" s="210">
        <f t="shared" si="448"/>
        <v>0</v>
      </c>
      <c r="GX108" s="210">
        <f t="shared" si="448"/>
        <v>0</v>
      </c>
      <c r="GY108" s="210">
        <f t="shared" si="448"/>
        <v>0</v>
      </c>
      <c r="GZ108" s="210">
        <f t="shared" si="448"/>
        <v>0</v>
      </c>
      <c r="HA108" s="210">
        <f t="shared" si="448"/>
        <v>0</v>
      </c>
      <c r="HB108" s="210">
        <f t="shared" si="448"/>
        <v>0</v>
      </c>
      <c r="HC108" s="210">
        <f t="shared" si="448"/>
        <v>0</v>
      </c>
      <c r="HD108" s="210">
        <f t="shared" si="448"/>
        <v>0</v>
      </c>
      <c r="HE108" s="210">
        <f t="shared" si="448"/>
        <v>0</v>
      </c>
      <c r="HF108" s="210">
        <f t="shared" si="448"/>
        <v>9.061498996026134E-4</v>
      </c>
      <c r="HG108" s="210">
        <f t="shared" si="448"/>
        <v>8.1799959124261425E-4</v>
      </c>
      <c r="HH108" s="210">
        <f t="shared" si="448"/>
        <v>7.3582319343830458E-4</v>
      </c>
      <c r="HI108" s="210">
        <f t="shared" si="448"/>
        <v>6.5957047285165004E-4</v>
      </c>
      <c r="HJ108" s="210">
        <f t="shared" si="448"/>
        <v>5.8913697957445517E-4</v>
      </c>
      <c r="HK108" s="210">
        <f t="shared" si="448"/>
        <v>5.2437105234510854E-4</v>
      </c>
      <c r="HL108" s="210">
        <f t="shared" si="448"/>
        <v>4.6508087371889496E-4</v>
      </c>
      <c r="HM108" s="210">
        <f t="shared" si="448"/>
        <v>4.1104142912853176E-4</v>
      </c>
      <c r="HN108" s="210">
        <f t="shared" si="448"/>
        <v>3.620012418020823E-4</v>
      </c>
      <c r="HO108" s="210">
        <f t="shared" si="448"/>
        <v>3.176887749537373E-4</v>
      </c>
      <c r="HP108" s="210">
        <f t="shared" si="448"/>
        <v>2.778184127919961E-4</v>
      </c>
      <c r="HQ108" s="210">
        <f t="shared" si="448"/>
        <v>2.4209595202300397E-4</v>
      </c>
      <c r="HR108" s="210">
        <f t="shared" si="448"/>
        <v>2.1022355506593459E-4</v>
      </c>
      <c r="HS108" s="210">
        <f t="shared" si="448"/>
        <v>1.8190413463482869E-4</v>
      </c>
      <c r="HT108" s="210">
        <f t="shared" si="448"/>
        <v>1.5684515626786038E-4</v>
      </c>
      <c r="HU108" s="210">
        <f t="shared" si="448"/>
        <v>1.3476186049212713E-4</v>
      </c>
      <c r="HV108" s="210">
        <f t="shared" si="448"/>
        <v>1.1537991939040846E-4</v>
      </c>
      <c r="HW108" s="210">
        <f t="shared" si="448"/>
        <v>9.8437553270472845E-5</v>
      </c>
      <c r="HX108" s="210">
        <f t="shared" si="448"/>
        <v>8.3687141897516564E-5</v>
      </c>
      <c r="HY108" s="210">
        <f t="shared" si="448"/>
        <v>7.0896371381273153E-5</v>
      </c>
      <c r="HZ108" s="210">
        <f t="shared" si="448"/>
        <v>5.984896241930188E-5</v>
      </c>
      <c r="IA108" s="210">
        <f t="shared" si="448"/>
        <v>5.03450283451604E-5</v>
      </c>
      <c r="IB108" s="210">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1">
        <f>MAX(EF106:EF108)</f>
        <v>5.034502834517301E-5</v>
      </c>
      <c r="EG109" s="211">
        <f t="shared" ref="EG109:GR109" si="449">MAX(EG106:EG108)</f>
        <v>5.9848962419316449E-5</v>
      </c>
      <c r="EH109" s="211">
        <f t="shared" si="449"/>
        <v>7.0896371381289782E-5</v>
      </c>
      <c r="EI109" s="211">
        <f t="shared" si="449"/>
        <v>8.3687141897535578E-5</v>
      </c>
      <c r="EJ109" s="211">
        <f t="shared" si="449"/>
        <v>9.843755327049434E-5</v>
      </c>
      <c r="EK109" s="211">
        <f t="shared" si="449"/>
        <v>1.1537991939043285E-4</v>
      </c>
      <c r="EL109" s="211">
        <f t="shared" si="449"/>
        <v>1.347618604921551E-4</v>
      </c>
      <c r="EM109" s="211">
        <f t="shared" si="449"/>
        <v>1.5684515626789226E-4</v>
      </c>
      <c r="EN109" s="211">
        <f t="shared" si="449"/>
        <v>1.8190413463486482E-4</v>
      </c>
      <c r="EO109" s="211">
        <f t="shared" si="449"/>
        <v>2.1022355506597528E-4</v>
      </c>
      <c r="EP109" s="211">
        <f t="shared" si="449"/>
        <v>2.4209595202304951E-4</v>
      </c>
      <c r="EQ109" s="211">
        <f t="shared" si="449"/>
        <v>2.7781841279204722E-4</v>
      </c>
      <c r="ER109" s="211">
        <f t="shared" si="449"/>
        <v>3.176887749537939E-4</v>
      </c>
      <c r="ES109" s="211">
        <f t="shared" si="449"/>
        <v>3.6200124180214496E-4</v>
      </c>
      <c r="ET109" s="211">
        <f t="shared" si="449"/>
        <v>4.1104142912860115E-4</v>
      </c>
      <c r="EU109" s="211">
        <f t="shared" si="449"/>
        <v>4.6508087371897118E-4</v>
      </c>
      <c r="EV109" s="211">
        <f t="shared" si="449"/>
        <v>5.243710523451918E-4</v>
      </c>
      <c r="EW109" s="211">
        <f t="shared" si="449"/>
        <v>5.8913697957454591E-4</v>
      </c>
      <c r="EX109" s="211">
        <f t="shared" si="449"/>
        <v>6.5957047285174902E-4</v>
      </c>
      <c r="EY109" s="211">
        <f t="shared" si="449"/>
        <v>7.3582319343841137E-4</v>
      </c>
      <c r="EZ109" s="211">
        <f t="shared" si="449"/>
        <v>8.1799959124272928E-4</v>
      </c>
      <c r="FA109" s="211">
        <f t="shared" si="449"/>
        <v>9.0614989960273624E-4</v>
      </c>
      <c r="FB109" s="211">
        <f t="shared" si="449"/>
        <v>1.0002633419239201E-3</v>
      </c>
      <c r="FC109" s="211">
        <f t="shared" si="449"/>
        <v>1.1002617249303035E-3</v>
      </c>
      <c r="FD109" s="211">
        <f t="shared" si="449"/>
        <v>1.205993602400877E-3</v>
      </c>
      <c r="FE109" s="211">
        <f t="shared" si="449"/>
        <v>1.3172291979174271E-3</v>
      </c>
      <c r="FF109" s="211">
        <f t="shared" si="449"/>
        <v>1.4336562747202502E-3</v>
      </c>
      <c r="FG109" s="211">
        <f t="shared" si="449"/>
        <v>1.5548771347525527E-3</v>
      </c>
      <c r="FH109" s="211">
        <f t="shared" si="449"/>
        <v>1.6804069170255596E-3</v>
      </c>
      <c r="FI109" s="211">
        <f t="shared" si="449"/>
        <v>1.8096733473921785E-3</v>
      </c>
      <c r="FJ109" s="211">
        <f t="shared" si="449"/>
        <v>1.9420180677237862E-3</v>
      </c>
      <c r="FK109" s="211">
        <f t="shared" si="449"/>
        <v>2.076699642614008E-3</v>
      </c>
      <c r="FL109" s="211">
        <f t="shared" si="449"/>
        <v>2.2128983065909727E-3</v>
      </c>
      <c r="FM109" s="211">
        <f t="shared" si="449"/>
        <v>2.349722475144029E-3</v>
      </c>
      <c r="FN109" s="211">
        <f t="shared" si="449"/>
        <v>2.4862169996226419E-3</v>
      </c>
      <c r="FO109" s="211">
        <f t="shared" si="449"/>
        <v>2.621373100404245E-3</v>
      </c>
      <c r="FP109" s="211">
        <f t="shared" si="449"/>
        <v>2.7541398659821055E-3</v>
      </c>
      <c r="FQ109" s="211">
        <f t="shared" si="449"/>
        <v>2.8834371592476463E-3</v>
      </c>
      <c r="FR109" s="211">
        <f t="shared" si="449"/>
        <v>3.0081697277645303E-3</v>
      </c>
      <c r="FS109" s="211">
        <f t="shared" si="449"/>
        <v>3.1272422738043361E-3</v>
      </c>
      <c r="FT109" s="211">
        <f t="shared" si="449"/>
        <v>3.2395752038460826E-3</v>
      </c>
      <c r="FU109" s="211">
        <f t="shared" si="449"/>
        <v>3.3441207475421691E-3</v>
      </c>
      <c r="FV109" s="211">
        <f t="shared" si="449"/>
        <v>3.4398791140669558E-3</v>
      </c>
      <c r="FW109" s="211">
        <f t="shared" si="449"/>
        <v>3.5259143403175547E-3</v>
      </c>
      <c r="FX109" s="211">
        <f t="shared" si="449"/>
        <v>3.6013694813874621E-3</v>
      </c>
      <c r="FY109" s="211">
        <f t="shared" si="449"/>
        <v>3.6654807995318904E-3</v>
      </c>
      <c r="FZ109" s="211">
        <f t="shared" si="449"/>
        <v>3.71759062360238E-3</v>
      </c>
      <c r="GA109" s="211">
        <f t="shared" si="449"/>
        <v>3.7571585764093677E-3</v>
      </c>
      <c r="GB109" s="211">
        <f t="shared" si="449"/>
        <v>3.7837709020859594E-3</v>
      </c>
      <c r="GC109" s="211">
        <f t="shared" si="449"/>
        <v>3.7971476683486094E-3</v>
      </c>
      <c r="GD109" s="211">
        <f t="shared" si="449"/>
        <v>3.7971476683486007E-3</v>
      </c>
      <c r="GE109" s="211">
        <f t="shared" si="449"/>
        <v>3.7837709020859321E-3</v>
      </c>
      <c r="GF109" s="211">
        <f t="shared" si="449"/>
        <v>3.7571585764093226E-3</v>
      </c>
      <c r="GG109" s="211">
        <f t="shared" si="449"/>
        <v>3.717590623602318E-3</v>
      </c>
      <c r="GH109" s="211">
        <f t="shared" si="449"/>
        <v>3.6654807995318123E-3</v>
      </c>
      <c r="GI109" s="211">
        <f t="shared" si="449"/>
        <v>3.601369481387368E-3</v>
      </c>
      <c r="GJ109" s="211">
        <f t="shared" si="449"/>
        <v>3.5259143403174454E-3</v>
      </c>
      <c r="GK109" s="211">
        <f t="shared" si="449"/>
        <v>3.4398791140668327E-3</v>
      </c>
      <c r="GL109" s="211">
        <f t="shared" si="449"/>
        <v>3.3441207475420334E-3</v>
      </c>
      <c r="GM109" s="211">
        <f t="shared" si="449"/>
        <v>3.239575203845936E-3</v>
      </c>
      <c r="GN109" s="211">
        <f t="shared" si="449"/>
        <v>3.12724227380418E-3</v>
      </c>
      <c r="GO109" s="211">
        <f t="shared" si="449"/>
        <v>3.0081697277643659E-3</v>
      </c>
      <c r="GP109" s="211">
        <f t="shared" si="449"/>
        <v>2.883437159247475E-3</v>
      </c>
      <c r="GQ109" s="211">
        <f t="shared" si="449"/>
        <v>2.754139865981929E-3</v>
      </c>
      <c r="GR109" s="211">
        <f t="shared" si="449"/>
        <v>2.6213731004040646E-3</v>
      </c>
      <c r="GS109" s="211">
        <f t="shared" ref="GS109:IB109" si="450">MAX(GS106:GS108)</f>
        <v>2.4862169996224585E-3</v>
      </c>
      <c r="GT109" s="211">
        <f t="shared" si="450"/>
        <v>2.3497224751438442E-3</v>
      </c>
      <c r="GU109" s="211">
        <f t="shared" si="450"/>
        <v>2.2128983065907879E-3</v>
      </c>
      <c r="GV109" s="211">
        <f t="shared" si="450"/>
        <v>2.076699642613825E-3</v>
      </c>
      <c r="GW109" s="211">
        <f t="shared" si="450"/>
        <v>1.9420180677236058E-3</v>
      </c>
      <c r="GX109" s="211">
        <f t="shared" si="450"/>
        <v>1.8096733473920018E-3</v>
      </c>
      <c r="GY109" s="211">
        <f t="shared" si="450"/>
        <v>1.6804069170253872E-3</v>
      </c>
      <c r="GZ109" s="211">
        <f t="shared" si="450"/>
        <v>1.554877134752386E-3</v>
      </c>
      <c r="HA109" s="211">
        <f t="shared" si="450"/>
        <v>1.4336562747200899E-3</v>
      </c>
      <c r="HB109" s="211">
        <f t="shared" si="450"/>
        <v>1.3172291979172738E-3</v>
      </c>
      <c r="HC109" s="211">
        <f t="shared" si="450"/>
        <v>1.2059936024007307E-3</v>
      </c>
      <c r="HD109" s="211">
        <f t="shared" si="450"/>
        <v>1.1002617249301647E-3</v>
      </c>
      <c r="HE109" s="211">
        <f t="shared" si="450"/>
        <v>1.0002633419237889E-3</v>
      </c>
      <c r="HF109" s="211">
        <f t="shared" si="450"/>
        <v>9.061498996026134E-4</v>
      </c>
      <c r="HG109" s="211">
        <f t="shared" si="450"/>
        <v>8.1799959124261425E-4</v>
      </c>
      <c r="HH109" s="211">
        <f t="shared" si="450"/>
        <v>7.3582319343830458E-4</v>
      </c>
      <c r="HI109" s="211">
        <f t="shared" si="450"/>
        <v>6.5957047285165004E-4</v>
      </c>
      <c r="HJ109" s="211">
        <f t="shared" si="450"/>
        <v>5.8913697957445517E-4</v>
      </c>
      <c r="HK109" s="211">
        <f t="shared" si="450"/>
        <v>5.2437105234510854E-4</v>
      </c>
      <c r="HL109" s="211">
        <f t="shared" si="450"/>
        <v>4.6508087371889496E-4</v>
      </c>
      <c r="HM109" s="211">
        <f t="shared" si="450"/>
        <v>4.1104142912853176E-4</v>
      </c>
      <c r="HN109" s="211">
        <f t="shared" si="450"/>
        <v>3.620012418020823E-4</v>
      </c>
      <c r="HO109" s="211">
        <f t="shared" si="450"/>
        <v>3.176887749537373E-4</v>
      </c>
      <c r="HP109" s="211">
        <f t="shared" si="450"/>
        <v>2.778184127919961E-4</v>
      </c>
      <c r="HQ109" s="211">
        <f t="shared" si="450"/>
        <v>2.4209595202300397E-4</v>
      </c>
      <c r="HR109" s="211">
        <f t="shared" si="450"/>
        <v>2.1022355506593459E-4</v>
      </c>
      <c r="HS109" s="211">
        <f t="shared" si="450"/>
        <v>1.8190413463482869E-4</v>
      </c>
      <c r="HT109" s="211">
        <f t="shared" si="450"/>
        <v>1.5684515626786038E-4</v>
      </c>
      <c r="HU109" s="211">
        <f t="shared" si="450"/>
        <v>1.3476186049212713E-4</v>
      </c>
      <c r="HV109" s="211">
        <f t="shared" si="450"/>
        <v>1.1537991939040846E-4</v>
      </c>
      <c r="HW109" s="211">
        <f t="shared" si="450"/>
        <v>9.8437553270472845E-5</v>
      </c>
      <c r="HX109" s="211">
        <f t="shared" si="450"/>
        <v>8.3687141897516564E-5</v>
      </c>
      <c r="HY109" s="211">
        <f t="shared" si="450"/>
        <v>7.0896371381273153E-5</v>
      </c>
      <c r="HZ109" s="211">
        <f t="shared" si="450"/>
        <v>5.984896241930188E-5</v>
      </c>
      <c r="IA109" s="211">
        <f t="shared" si="450"/>
        <v>5.03450283451604E-5</v>
      </c>
      <c r="IB109" s="211">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Log'!$B$3," – © 2015-",YEAR('Change Log'!$A$3),", William W. Davis, MSPM, PMP")</f>
        <v>Version 3.0.t – © 2015-2020,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350" t="s">
        <v>131</v>
      </c>
      <c r="C149" s="350"/>
      <c r="D149" s="350"/>
      <c r="E149" s="350"/>
      <c r="F149" s="350"/>
      <c r="G149" s="350"/>
      <c r="H149" s="350"/>
      <c r="I149" s="350"/>
      <c r="J149" s="350"/>
      <c r="K149" s="350"/>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350" t="s">
        <v>130</v>
      </c>
      <c r="C150" s="350"/>
      <c r="D150" s="350"/>
      <c r="E150" s="350"/>
      <c r="F150" s="350"/>
      <c r="G150" s="350"/>
      <c r="H150" s="350"/>
      <c r="I150" s="350"/>
      <c r="J150" s="350"/>
      <c r="K150" s="350"/>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350" t="s">
        <v>90</v>
      </c>
      <c r="C151" s="350"/>
      <c r="D151" s="350"/>
      <c r="E151" s="350"/>
      <c r="F151" s="350"/>
      <c r="G151" s="350"/>
      <c r="H151" s="350"/>
      <c r="I151" s="350"/>
      <c r="J151" s="350"/>
      <c r="K151" s="350"/>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350" t="s">
        <v>143</v>
      </c>
      <c r="C152" s="350"/>
      <c r="D152" s="350"/>
      <c r="E152" s="350"/>
      <c r="F152" s="350"/>
      <c r="G152" s="350"/>
      <c r="H152" s="350"/>
      <c r="I152" s="350"/>
      <c r="J152" s="350"/>
      <c r="K152" s="350"/>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350" t="s">
        <v>749</v>
      </c>
      <c r="C153" s="350"/>
      <c r="D153" s="350"/>
      <c r="E153" s="350"/>
      <c r="F153" s="350"/>
      <c r="G153" s="350"/>
      <c r="H153" s="350"/>
      <c r="I153" s="350"/>
      <c r="J153" s="350"/>
      <c r="K153" s="350"/>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4" t="s">
        <v>144</v>
      </c>
      <c r="C154" s="130"/>
      <c r="D154" s="130"/>
      <c r="E154" s="130"/>
      <c r="F154" s="130"/>
      <c r="G154" s="130"/>
      <c r="H154" s="130"/>
      <c r="I154" s="130"/>
      <c r="J154" s="130"/>
      <c r="K154" s="13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4"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145</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146</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684</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685</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t="s">
        <v>686</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349" t="s">
        <v>719</v>
      </c>
      <c r="C163" s="349"/>
      <c r="D163" s="349"/>
      <c r="E163" s="349"/>
      <c r="F163" s="349"/>
      <c r="G163" s="349"/>
      <c r="H163" s="349"/>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B163:H163"/>
    <mergeCell ref="B153:K153"/>
    <mergeCell ref="B149:K149"/>
    <mergeCell ref="B150:K150"/>
    <mergeCell ref="B151:K151"/>
    <mergeCell ref="B152:K152"/>
    <mergeCell ref="U1:AF1"/>
    <mergeCell ref="S2:S3"/>
    <mergeCell ref="T2:T3"/>
    <mergeCell ref="U2:AF2"/>
    <mergeCell ref="B106:D106"/>
    <mergeCell ref="S1:T1"/>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753</v>
      </c>
      <c r="C1" s="17"/>
      <c r="D1" s="17"/>
      <c r="E1" s="17"/>
      <c r="F1" s="17"/>
      <c r="G1" s="18"/>
      <c r="H1" s="17"/>
      <c r="I1" s="17"/>
      <c r="J1" s="17"/>
      <c r="K1" s="18"/>
      <c r="L1" s="17"/>
      <c r="M1" s="17"/>
      <c r="N1" s="17"/>
      <c r="O1" s="17"/>
      <c r="P1" s="17"/>
      <c r="Q1" s="17"/>
      <c r="R1" s="17"/>
      <c r="S1" s="342" t="s">
        <v>77</v>
      </c>
      <c r="T1" s="343"/>
      <c r="U1" s="351" t="str">
        <f>VLOOKUP(S1,VLookups!A30:C31,3,FALSE)</f>
        <v>Show the likelihood that the SPERT estimates will be EQUAL TO or GREATER THAN an uncertainty</v>
      </c>
      <c r="V1" s="351"/>
      <c r="W1" s="351"/>
      <c r="X1" s="351"/>
      <c r="Y1" s="351"/>
      <c r="Z1" s="351"/>
      <c r="AA1" s="351"/>
      <c r="AB1" s="351"/>
      <c r="AC1" s="351"/>
      <c r="AD1" s="351"/>
      <c r="AE1" s="351"/>
      <c r="AF1" s="351"/>
      <c r="AG1" s="17"/>
      <c r="AH1" s="17"/>
      <c r="AI1" s="17"/>
    </row>
    <row r="2" spans="1:237" ht="15" customHeight="1" x14ac:dyDescent="0.25">
      <c r="A2" s="20"/>
      <c r="B2" s="88"/>
      <c r="C2" s="88"/>
      <c r="D2" s="88"/>
      <c r="E2" s="17"/>
      <c r="F2" s="17"/>
      <c r="G2" s="18"/>
      <c r="H2" s="17"/>
      <c r="I2" s="17"/>
      <c r="J2" s="17"/>
      <c r="K2" s="18"/>
      <c r="L2" s="17"/>
      <c r="M2" s="17"/>
      <c r="N2" s="17"/>
      <c r="O2" s="17"/>
      <c r="P2" s="17"/>
      <c r="Q2" s="17"/>
      <c r="R2" s="17"/>
      <c r="S2" s="345" t="s">
        <v>15</v>
      </c>
      <c r="T2" s="345" t="s">
        <v>94</v>
      </c>
      <c r="U2" s="346" t="s">
        <v>138</v>
      </c>
      <c r="V2" s="346"/>
      <c r="W2" s="346"/>
      <c r="X2" s="346"/>
      <c r="Y2" s="346"/>
      <c r="Z2" s="346"/>
      <c r="AA2" s="346"/>
      <c r="AB2" s="346"/>
      <c r="AC2" s="346"/>
      <c r="AD2" s="346"/>
      <c r="AE2" s="346"/>
      <c r="AF2" s="346"/>
      <c r="AG2" s="17"/>
      <c r="AH2" s="207" t="s">
        <v>672</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667</v>
      </c>
      <c r="P3" s="85" t="s">
        <v>34</v>
      </c>
      <c r="Q3" s="85" t="s">
        <v>68</v>
      </c>
      <c r="R3" s="21" t="s">
        <v>33</v>
      </c>
      <c r="S3" s="345"/>
      <c r="T3" s="345"/>
      <c r="U3" s="102">
        <v>0.05</v>
      </c>
      <c r="V3" s="102">
        <v>0.95</v>
      </c>
      <c r="W3" s="102">
        <v>0.1</v>
      </c>
      <c r="X3" s="102">
        <v>0.2</v>
      </c>
      <c r="Y3" s="102">
        <v>0.3</v>
      </c>
      <c r="Z3" s="102">
        <v>0.4</v>
      </c>
      <c r="AA3" s="102">
        <v>0.5</v>
      </c>
      <c r="AB3" s="102">
        <v>0.6</v>
      </c>
      <c r="AC3" s="102">
        <v>0.7</v>
      </c>
      <c r="AD3" s="102">
        <v>0.8</v>
      </c>
      <c r="AE3" s="102">
        <v>0.9</v>
      </c>
      <c r="AF3" s="102">
        <v>0.99</v>
      </c>
      <c r="AG3" s="17"/>
      <c r="AH3" s="207" t="s">
        <v>675</v>
      </c>
      <c r="AI3" s="17"/>
      <c r="EF3" s="207" t="s">
        <v>673</v>
      </c>
      <c r="IC3" s="189" t="s">
        <v>674</v>
      </c>
    </row>
    <row r="4" spans="1:237" x14ac:dyDescent="0.25">
      <c r="A4" s="22">
        <v>1</v>
      </c>
      <c r="B4" s="123">
        <v>60</v>
      </c>
      <c r="C4" s="123">
        <v>120</v>
      </c>
      <c r="D4" s="123">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10">
        <f t="shared" ref="P4:P67" si="3">IF(OR(F4="",K4=""),"",IF(G4="R",((D4-B4)*(INDEX(Mean_Ratios,I4,L4)))+B4,((D4-B4)*(1-INDEX(Mean_Ratios,I4,L4)))+B4))</f>
        <v>121.578</v>
      </c>
      <c r="Q4" s="110">
        <f t="shared" ref="Q4:Q67" si="4">IF(OR(F4="",K4=""),"",(D4-B4)*INDEX(Standard_Deviation_Ratios,I4,L4))</f>
        <v>13.68</v>
      </c>
      <c r="R4" s="39">
        <f t="shared" ref="R4:R67"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19"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11"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7"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11"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23">
        <v>60</v>
      </c>
      <c r="C5" s="123">
        <v>120</v>
      </c>
      <c r="D5" s="123">
        <v>240</v>
      </c>
      <c r="E5" s="118">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10">
        <f t="shared" si="3"/>
        <v>122.604</v>
      </c>
      <c r="Q5" s="110">
        <f t="shared" si="4"/>
        <v>17.495999999999999</v>
      </c>
      <c r="R5" s="39">
        <f t="shared" si="5"/>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13">IF(AND(B5&gt;0,C5&gt;0,D5&gt;0),ABS(D5-B5)/100,"")</f>
        <v>1.8</v>
      </c>
      <c r="AI5" s="204">
        <f t="shared" ref="AI5:AI68" si="14">IF(ISNONTEXT($AH5),B5,"")</f>
        <v>60</v>
      </c>
      <c r="AJ5" s="188">
        <f t="shared" ref="AJ5:CU8" si="15">IF(ISNONTEXT($AH5),AI5+$AH5,"")</f>
        <v>61.8</v>
      </c>
      <c r="AK5" s="188">
        <f t="shared" si="15"/>
        <v>63.599999999999994</v>
      </c>
      <c r="AL5" s="188">
        <f t="shared" si="15"/>
        <v>65.399999999999991</v>
      </c>
      <c r="AM5" s="188">
        <f t="shared" si="15"/>
        <v>67.199999999999989</v>
      </c>
      <c r="AN5" s="188">
        <f t="shared" si="15"/>
        <v>68.999999999999986</v>
      </c>
      <c r="AO5" s="188">
        <f t="shared" si="15"/>
        <v>70.799999999999983</v>
      </c>
      <c r="AP5" s="188">
        <f t="shared" si="15"/>
        <v>72.59999999999998</v>
      </c>
      <c r="AQ5" s="188">
        <f t="shared" si="15"/>
        <v>74.399999999999977</v>
      </c>
      <c r="AR5" s="188">
        <f t="shared" si="15"/>
        <v>76.199999999999974</v>
      </c>
      <c r="AS5" s="188">
        <f t="shared" si="15"/>
        <v>77.999999999999972</v>
      </c>
      <c r="AT5" s="188">
        <f t="shared" si="15"/>
        <v>79.799999999999969</v>
      </c>
      <c r="AU5" s="188">
        <f t="shared" si="15"/>
        <v>81.599999999999966</v>
      </c>
      <c r="AV5" s="188">
        <f t="shared" si="15"/>
        <v>83.399999999999963</v>
      </c>
      <c r="AW5" s="188">
        <f t="shared" si="15"/>
        <v>85.19999999999996</v>
      </c>
      <c r="AX5" s="188">
        <f t="shared" si="15"/>
        <v>86.999999999999957</v>
      </c>
      <c r="AY5" s="188">
        <f t="shared" si="15"/>
        <v>88.799999999999955</v>
      </c>
      <c r="AZ5" s="188">
        <f t="shared" si="15"/>
        <v>90.599999999999952</v>
      </c>
      <c r="BA5" s="188">
        <f t="shared" si="15"/>
        <v>92.399999999999949</v>
      </c>
      <c r="BB5" s="188">
        <f t="shared" si="15"/>
        <v>94.199999999999946</v>
      </c>
      <c r="BC5" s="188">
        <f t="shared" si="15"/>
        <v>95.999999999999943</v>
      </c>
      <c r="BD5" s="188">
        <f t="shared" si="15"/>
        <v>97.79999999999994</v>
      </c>
      <c r="BE5" s="188">
        <f t="shared" si="15"/>
        <v>99.599999999999937</v>
      </c>
      <c r="BF5" s="188">
        <f t="shared" si="15"/>
        <v>101.39999999999993</v>
      </c>
      <c r="BG5" s="188">
        <f t="shared" si="15"/>
        <v>103.19999999999993</v>
      </c>
      <c r="BH5" s="188">
        <f t="shared" si="15"/>
        <v>104.99999999999993</v>
      </c>
      <c r="BI5" s="188">
        <f t="shared" si="15"/>
        <v>106.79999999999993</v>
      </c>
      <c r="BJ5" s="188">
        <f t="shared" si="15"/>
        <v>108.59999999999992</v>
      </c>
      <c r="BK5" s="188">
        <f t="shared" si="15"/>
        <v>110.39999999999992</v>
      </c>
      <c r="BL5" s="188">
        <f t="shared" si="15"/>
        <v>112.19999999999992</v>
      </c>
      <c r="BM5" s="188">
        <f t="shared" si="15"/>
        <v>113.99999999999991</v>
      </c>
      <c r="BN5" s="188">
        <f t="shared" si="15"/>
        <v>115.79999999999991</v>
      </c>
      <c r="BO5" s="188">
        <f t="shared" si="15"/>
        <v>117.59999999999991</v>
      </c>
      <c r="BP5" s="188">
        <f t="shared" si="15"/>
        <v>119.39999999999991</v>
      </c>
      <c r="BQ5" s="188">
        <f t="shared" si="15"/>
        <v>121.1999999999999</v>
      </c>
      <c r="BR5" s="188">
        <f t="shared" si="15"/>
        <v>122.9999999999999</v>
      </c>
      <c r="BS5" s="188">
        <f t="shared" si="15"/>
        <v>124.7999999999999</v>
      </c>
      <c r="BT5" s="188">
        <f t="shared" si="15"/>
        <v>126.59999999999989</v>
      </c>
      <c r="BU5" s="188">
        <f t="shared" si="15"/>
        <v>128.39999999999989</v>
      </c>
      <c r="BV5" s="188">
        <f t="shared" si="15"/>
        <v>130.1999999999999</v>
      </c>
      <c r="BW5" s="188">
        <f t="shared" si="15"/>
        <v>131.99999999999991</v>
      </c>
      <c r="BX5" s="188">
        <f t="shared" si="15"/>
        <v>133.79999999999993</v>
      </c>
      <c r="BY5" s="188">
        <f t="shared" si="15"/>
        <v>135.59999999999994</v>
      </c>
      <c r="BZ5" s="188">
        <f t="shared" si="15"/>
        <v>137.39999999999995</v>
      </c>
      <c r="CA5" s="188">
        <f t="shared" si="15"/>
        <v>139.19999999999996</v>
      </c>
      <c r="CB5" s="188">
        <f t="shared" si="15"/>
        <v>140.99999999999997</v>
      </c>
      <c r="CC5" s="188">
        <f t="shared" si="15"/>
        <v>142.79999999999998</v>
      </c>
      <c r="CD5" s="188">
        <f t="shared" si="15"/>
        <v>144.6</v>
      </c>
      <c r="CE5" s="188">
        <f t="shared" si="15"/>
        <v>146.4</v>
      </c>
      <c r="CF5" s="188">
        <f t="shared" si="15"/>
        <v>148.20000000000002</v>
      </c>
      <c r="CG5" s="188">
        <f t="shared" si="15"/>
        <v>150.00000000000003</v>
      </c>
      <c r="CH5" s="188">
        <f t="shared" si="15"/>
        <v>151.80000000000004</v>
      </c>
      <c r="CI5" s="188">
        <f t="shared" si="15"/>
        <v>153.60000000000005</v>
      </c>
      <c r="CJ5" s="188">
        <f t="shared" si="15"/>
        <v>155.40000000000006</v>
      </c>
      <c r="CK5" s="188">
        <f t="shared" si="15"/>
        <v>157.20000000000007</v>
      </c>
      <c r="CL5" s="188">
        <f t="shared" si="15"/>
        <v>159.00000000000009</v>
      </c>
      <c r="CM5" s="188">
        <f t="shared" si="15"/>
        <v>160.8000000000001</v>
      </c>
      <c r="CN5" s="188">
        <f t="shared" si="15"/>
        <v>162.60000000000011</v>
      </c>
      <c r="CO5" s="188">
        <f t="shared" si="15"/>
        <v>164.40000000000012</v>
      </c>
      <c r="CP5" s="188">
        <f t="shared" si="15"/>
        <v>166.20000000000013</v>
      </c>
      <c r="CQ5" s="188">
        <f t="shared" si="15"/>
        <v>168.00000000000014</v>
      </c>
      <c r="CR5" s="188">
        <f t="shared" si="15"/>
        <v>169.80000000000015</v>
      </c>
      <c r="CS5" s="188">
        <f t="shared" si="15"/>
        <v>171.60000000000016</v>
      </c>
      <c r="CT5" s="188">
        <f t="shared" si="15"/>
        <v>173.40000000000018</v>
      </c>
      <c r="CU5" s="188">
        <f t="shared" si="15"/>
        <v>175.20000000000019</v>
      </c>
      <c r="CV5" s="188">
        <f t="shared" si="6"/>
        <v>177.0000000000002</v>
      </c>
      <c r="CW5" s="188">
        <f t="shared" si="7"/>
        <v>178.80000000000021</v>
      </c>
      <c r="CX5" s="188">
        <f t="shared" si="7"/>
        <v>180.60000000000022</v>
      </c>
      <c r="CY5" s="188">
        <f t="shared" si="7"/>
        <v>182.40000000000023</v>
      </c>
      <c r="CZ5" s="188">
        <f t="shared" si="7"/>
        <v>184.20000000000024</v>
      </c>
      <c r="DA5" s="188">
        <f t="shared" si="7"/>
        <v>186.00000000000026</v>
      </c>
      <c r="DB5" s="188">
        <f t="shared" si="7"/>
        <v>187.80000000000027</v>
      </c>
      <c r="DC5" s="188">
        <f t="shared" si="7"/>
        <v>189.60000000000028</v>
      </c>
      <c r="DD5" s="188">
        <f t="shared" si="7"/>
        <v>191.40000000000029</v>
      </c>
      <c r="DE5" s="188">
        <f t="shared" si="7"/>
        <v>193.2000000000003</v>
      </c>
      <c r="DF5" s="188">
        <f t="shared" si="7"/>
        <v>195.00000000000031</v>
      </c>
      <c r="DG5" s="188">
        <f t="shared" si="7"/>
        <v>196.80000000000032</v>
      </c>
      <c r="DH5" s="188">
        <f t="shared" si="7"/>
        <v>198.60000000000034</v>
      </c>
      <c r="DI5" s="188">
        <f t="shared" si="7"/>
        <v>200.40000000000035</v>
      </c>
      <c r="DJ5" s="188">
        <f t="shared" si="7"/>
        <v>202.20000000000036</v>
      </c>
      <c r="DK5" s="188">
        <f t="shared" si="7"/>
        <v>204.00000000000037</v>
      </c>
      <c r="DL5" s="188">
        <f t="shared" si="7"/>
        <v>205.80000000000038</v>
      </c>
      <c r="DM5" s="188">
        <f t="shared" si="7"/>
        <v>207.60000000000039</v>
      </c>
      <c r="DN5" s="188">
        <f t="shared" si="7"/>
        <v>209.4000000000004</v>
      </c>
      <c r="DO5" s="188">
        <f t="shared" si="7"/>
        <v>211.20000000000041</v>
      </c>
      <c r="DP5" s="188">
        <f t="shared" si="7"/>
        <v>213.00000000000043</v>
      </c>
      <c r="DQ5" s="188">
        <f t="shared" si="7"/>
        <v>214.80000000000044</v>
      </c>
      <c r="DR5" s="188">
        <f t="shared" si="7"/>
        <v>216.60000000000045</v>
      </c>
      <c r="DS5" s="188">
        <f t="shared" si="7"/>
        <v>218.40000000000046</v>
      </c>
      <c r="DT5" s="188">
        <f t="shared" si="7"/>
        <v>220.20000000000047</v>
      </c>
      <c r="DU5" s="188">
        <f t="shared" si="7"/>
        <v>222.00000000000048</v>
      </c>
      <c r="DV5" s="188">
        <f t="shared" si="7"/>
        <v>223.80000000000049</v>
      </c>
      <c r="DW5" s="188">
        <f t="shared" si="7"/>
        <v>225.60000000000051</v>
      </c>
      <c r="DX5" s="188">
        <f t="shared" si="7"/>
        <v>227.40000000000052</v>
      </c>
      <c r="DY5" s="188">
        <f t="shared" si="7"/>
        <v>229.20000000000053</v>
      </c>
      <c r="DZ5" s="188">
        <f t="shared" si="7"/>
        <v>231.00000000000054</v>
      </c>
      <c r="EA5" s="188">
        <f t="shared" si="7"/>
        <v>232.80000000000055</v>
      </c>
      <c r="EB5" s="188">
        <f t="shared" si="7"/>
        <v>234.60000000000056</v>
      </c>
      <c r="EC5" s="188">
        <f t="shared" si="7"/>
        <v>236.40000000000057</v>
      </c>
      <c r="ED5" s="188">
        <f t="shared" si="7"/>
        <v>238.20000000000059</v>
      </c>
      <c r="EE5" s="204">
        <f t="shared" ref="EE5:EE68" si="16">IF(ISNONTEXT($AH5),D5-0.001,"")</f>
        <v>239.999</v>
      </c>
      <c r="EF5" s="205">
        <f t="shared" ref="EF5:EU23" si="17">IF(ISNONTEXT($Q5),IF($G5="R",_xlfn.BETA.DIST(AI5,$M5,$N5,FALSE,$B5,$D5),_xlfn.BETA.DIST(AI5,$N5,$M5,FALSE,$B5,$D5)),NA())</f>
        <v>0</v>
      </c>
      <c r="EG5" s="205">
        <f t="shared" si="8"/>
        <v>1.2346615491072609E-10</v>
      </c>
      <c r="EH5" s="205">
        <f t="shared" si="8"/>
        <v>1.3709771868468783E-8</v>
      </c>
      <c r="EI5" s="205">
        <f t="shared" si="8"/>
        <v>2.0291224766315565E-7</v>
      </c>
      <c r="EJ5" s="205">
        <f t="shared" si="8"/>
        <v>1.3148384649528533E-6</v>
      </c>
      <c r="EK5" s="205">
        <f t="shared" si="8"/>
        <v>5.4147162524920644E-6</v>
      </c>
      <c r="EL5" s="205">
        <f t="shared" si="8"/>
        <v>1.6730306675973381E-5</v>
      </c>
      <c r="EM5" s="205">
        <f t="shared" si="8"/>
        <v>4.2374321631997041E-5</v>
      </c>
      <c r="EN5" s="205">
        <f t="shared" si="8"/>
        <v>9.2750164938690017E-5</v>
      </c>
      <c r="EO5" s="205">
        <f t="shared" si="8"/>
        <v>1.8152324950448527E-4</v>
      </c>
      <c r="EP5" s="205">
        <f t="shared" si="8"/>
        <v>3.2512497436990311E-4</v>
      </c>
      <c r="EQ5" s="205">
        <f t="shared" si="8"/>
        <v>5.4183129827507261E-4</v>
      </c>
      <c r="ER5" s="205">
        <f t="shared" si="8"/>
        <v>8.5051373460596829E-4</v>
      </c>
      <c r="ES5" s="205">
        <f t="shared" si="8"/>
        <v>1.2691945590034954E-3</v>
      </c>
      <c r="ET5" s="205">
        <f t="shared" si="8"/>
        <v>1.8135509700191676E-3</v>
      </c>
      <c r="EU5" s="205">
        <f t="shared" si="8"/>
        <v>2.4955080330910703E-3</v>
      </c>
      <c r="EV5" s="205">
        <f t="shared" si="8"/>
        <v>3.3220417201533662E-3</v>
      </c>
      <c r="EW5" s="205">
        <f t="shared" si="8"/>
        <v>4.2942857686062734E-3</v>
      </c>
      <c r="EX5" s="205">
        <f t="shared" si="8"/>
        <v>5.4070037143180748E-3</v>
      </c>
      <c r="EY5" s="205">
        <f t="shared" si="8"/>
        <v>6.648454023372944E-3</v>
      </c>
      <c r="EZ5" s="205">
        <f t="shared" si="8"/>
        <v>8.0006447380236469E-3</v>
      </c>
      <c r="FA5" s="205">
        <f t="shared" si="8"/>
        <v>9.439946652992498E-3</v>
      </c>
      <c r="FB5" s="205">
        <f t="shared" si="8"/>
        <v>1.0938012169746386E-2</v>
      </c>
      <c r="FC5" s="205">
        <f t="shared" si="8"/>
        <v>1.2462931366254983E-2</v>
      </c>
      <c r="FD5" s="205">
        <f t="shared" si="8"/>
        <v>1.3980547607488708E-2</v>
      </c>
      <c r="FE5" s="205">
        <f t="shared" si="8"/>
        <v>1.545585187795945E-2</v>
      </c>
      <c r="FF5" s="205">
        <f t="shared" si="8"/>
        <v>1.6854377264692976E-2</v>
      </c>
      <c r="FG5" s="205">
        <f t="shared" si="8"/>
        <v>1.8143521747438177E-2</v>
      </c>
      <c r="FH5" s="205">
        <f t="shared" si="8"/>
        <v>1.929373762414386E-2</v>
      </c>
      <c r="FI5" s="205">
        <f t="shared" si="8"/>
        <v>2.0279538435167804E-2</v>
      </c>
      <c r="FJ5" s="205">
        <f t="shared" si="8"/>
        <v>2.108028810287866E-2</v>
      </c>
      <c r="FK5" s="205">
        <f t="shared" si="8"/>
        <v>2.1680751215461157E-2</v>
      </c>
      <c r="FL5" s="205">
        <f t="shared" si="8"/>
        <v>2.2071397123069308E-2</v>
      </c>
      <c r="FM5" s="205">
        <f t="shared" si="8"/>
        <v>2.2248463100952371E-2</v>
      </c>
      <c r="FN5" s="205">
        <f t="shared" si="8"/>
        <v>2.2213792751261906E-2</v>
      </c>
      <c r="FO5" s="205">
        <f t="shared" si="8"/>
        <v>2.1974474710751837E-2</v>
      </c>
      <c r="FP5" s="205">
        <f t="shared" si="8"/>
        <v>2.1542313409787905E-2</v>
      </c>
      <c r="FQ5" s="205">
        <f t="shared" si="8"/>
        <v>2.0933168035136021E-2</v>
      </c>
      <c r="FR5" s="205">
        <f t="shared" si="8"/>
        <v>2.0166198053640106E-2</v>
      </c>
      <c r="FS5" s="205">
        <f t="shared" si="8"/>
        <v>1.926305382526991E-2</v>
      </c>
      <c r="FT5" s="205">
        <f t="shared" si="8"/>
        <v>1.8247049218168516E-2</v>
      </c>
      <c r="FU5" s="205">
        <f t="shared" si="8"/>
        <v>1.7142350034757184E-2</v>
      </c>
      <c r="FV5" s="205">
        <f t="shared" si="8"/>
        <v>1.5973207797283555E-2</v>
      </c>
      <c r="FW5" s="205">
        <f t="shared" si="8"/>
        <v>1.4763263364818245E-2</v>
      </c>
      <c r="FX5" s="205">
        <f t="shared" si="8"/>
        <v>1.3534939296023748E-2</v>
      </c>
      <c r="FY5" s="205">
        <f t="shared" si="8"/>
        <v>1.2308934145694448E-2</v>
      </c>
      <c r="FZ5" s="205">
        <f t="shared" si="8"/>
        <v>1.1103826267422201E-2</v>
      </c>
      <c r="GA5" s="205">
        <f t="shared" si="8"/>
        <v>9.9357894274121946E-3</v>
      </c>
      <c r="GB5" s="205">
        <f t="shared" si="8"/>
        <v>8.8184178061434838E-3</v>
      </c>
      <c r="GC5" s="205">
        <f t="shared" si="8"/>
        <v>7.7626539165970409E-3</v>
      </c>
      <c r="GD5" s="205">
        <f t="shared" si="8"/>
        <v>6.7768096923828099E-3</v>
      </c>
      <c r="GE5" s="205">
        <f t="shared" si="8"/>
        <v>5.8666685417486184E-3</v>
      </c>
      <c r="GF5" s="205">
        <f t="shared" si="8"/>
        <v>5.0356545269988331E-3</v>
      </c>
      <c r="GG5" s="205">
        <f t="shared" si="8"/>
        <v>4.2850539790380143E-3</v>
      </c>
      <c r="GH5" s="205">
        <f t="shared" si="8"/>
        <v>3.6142747286528596E-3</v>
      </c>
      <c r="GI5" s="205">
        <f t="shared" si="8"/>
        <v>3.0211286410889238E-3</v>
      </c>
      <c r="GJ5" s="205">
        <f t="shared" si="8"/>
        <v>2.5021241731631571E-3</v>
      </c>
      <c r="GK5" s="205">
        <f t="shared" si="8"/>
        <v>2.0527571175495423E-3</v>
      </c>
      <c r="GL5" s="205">
        <f t="shared" si="8"/>
        <v>1.6677894386807092E-3</v>
      </c>
      <c r="GM5" s="205">
        <f t="shared" si="8"/>
        <v>1.3415080231195249E-3</v>
      </c>
      <c r="GN5" s="205">
        <f t="shared" si="8"/>
        <v>1.0679571558872972E-3</v>
      </c>
      <c r="GO5" s="205">
        <f t="shared" si="8"/>
        <v>8.4114049608347149E-4</v>
      </c>
      <c r="GP5" s="205">
        <f t="shared" si="8"/>
        <v>6.5519017751272765E-4</v>
      </c>
      <c r="GQ5" s="205">
        <f t="shared" si="8"/>
        <v>5.045023365070838E-4</v>
      </c>
      <c r="GR5" s="205">
        <f t="shared" si="8"/>
        <v>3.8383982042706382E-4</v>
      </c>
      <c r="GS5" s="205">
        <f t="shared" si="9"/>
        <v>2.8840402438062558E-4</v>
      </c>
      <c r="GT5" s="205">
        <f t="shared" si="9"/>
        <v>2.1387872486962336E-4</v>
      </c>
      <c r="GU5" s="205">
        <f t="shared" si="9"/>
        <v>1.5644942669125011E-4</v>
      </c>
      <c r="GV5" s="205">
        <f t="shared" si="9"/>
        <v>1.1280212581726909E-4</v>
      </c>
      <c r="GW5" s="205">
        <f t="shared" si="9"/>
        <v>8.0105539126841131E-5</v>
      </c>
      <c r="GX5" s="205">
        <f t="shared" si="9"/>
        <v>5.5980792843838626E-5</v>
      </c>
      <c r="GY5" s="205">
        <f t="shared" si="9"/>
        <v>3.8462331834890463E-5</v>
      </c>
      <c r="GZ5" s="205">
        <f t="shared" si="9"/>
        <v>2.5953450938696794E-5</v>
      </c>
      <c r="HA5" s="205">
        <f t="shared" si="9"/>
        <v>1.7179397076735099E-5</v>
      </c>
      <c r="HB5" s="205">
        <f t="shared" si="9"/>
        <v>1.1140485264356921E-5</v>
      </c>
      <c r="HC5" s="205">
        <f t="shared" si="9"/>
        <v>7.0671476350975136E-6</v>
      </c>
      <c r="HD5" s="205">
        <f t="shared" si="9"/>
        <v>4.3783223076589838E-6</v>
      </c>
      <c r="HE5" s="205">
        <f t="shared" si="9"/>
        <v>2.6441128043026822E-6</v>
      </c>
      <c r="HF5" s="205">
        <f t="shared" si="9"/>
        <v>1.5532270636948209E-6</v>
      </c>
      <c r="HG5" s="205">
        <f t="shared" si="9"/>
        <v>8.8534994394153888E-7</v>
      </c>
      <c r="HH5" s="205">
        <f t="shared" si="9"/>
        <v>4.8832060168595516E-7</v>
      </c>
      <c r="HI5" s="205">
        <f t="shared" si="9"/>
        <v>2.5977702823650725E-7</v>
      </c>
      <c r="HJ5" s="205">
        <f t="shared" si="9"/>
        <v>1.3279057056414934E-7</v>
      </c>
      <c r="HK5" s="205">
        <f t="shared" si="9"/>
        <v>6.4936181187379849E-8</v>
      </c>
      <c r="HL5" s="205">
        <f t="shared" si="9"/>
        <v>3.0219686763852189E-8</v>
      </c>
      <c r="HM5" s="205">
        <f t="shared" si="9"/>
        <v>1.3300418477419775E-8</v>
      </c>
      <c r="HN5" s="205">
        <f t="shared" si="9"/>
        <v>5.4946098076935856E-9</v>
      </c>
      <c r="HO5" s="205">
        <f t="shared" si="9"/>
        <v>2.111042124400546E-9</v>
      </c>
      <c r="HP5" s="205">
        <f t="shared" si="9"/>
        <v>7.4571237212241746E-10</v>
      </c>
      <c r="HQ5" s="205">
        <f t="shared" si="9"/>
        <v>2.3871671943824877E-10</v>
      </c>
      <c r="HR5" s="205">
        <f t="shared" si="9"/>
        <v>6.7975555427975798E-11</v>
      </c>
      <c r="HS5" s="205">
        <f t="shared" si="9"/>
        <v>1.6801191317384482E-11</v>
      </c>
      <c r="HT5" s="205">
        <f t="shared" si="9"/>
        <v>3.486822245941364E-12</v>
      </c>
      <c r="HU5" s="205">
        <f t="shared" si="9"/>
        <v>5.7997383192288769E-13</v>
      </c>
      <c r="HV5" s="205">
        <f t="shared" si="9"/>
        <v>7.2221695423002311E-14</v>
      </c>
      <c r="HW5" s="205">
        <f t="shared" si="9"/>
        <v>6.0575986645973976E-15</v>
      </c>
      <c r="HX5" s="205">
        <f t="shared" si="9"/>
        <v>2.8667756612877348E-16</v>
      </c>
      <c r="HY5" s="205">
        <f t="shared" si="9"/>
        <v>5.4923082650214823E-18</v>
      </c>
      <c r="HZ5" s="205">
        <f t="shared" si="9"/>
        <v>2.0214251648573647E-20</v>
      </c>
      <c r="IA5" s="205">
        <f t="shared" si="9"/>
        <v>1.3246512724394843E-24</v>
      </c>
      <c r="IB5" s="205">
        <f t="shared" si="9"/>
        <v>3.7916063168462372E-70</v>
      </c>
    </row>
    <row r="6" spans="1:237" x14ac:dyDescent="0.25">
      <c r="A6" s="22">
        <v>3</v>
      </c>
      <c r="B6" s="123">
        <v>60</v>
      </c>
      <c r="C6" s="123">
        <v>120</v>
      </c>
      <c r="D6" s="123">
        <v>240</v>
      </c>
      <c r="E6" s="118">
        <f t="shared" si="10"/>
        <v>1</v>
      </c>
      <c r="F6" s="23">
        <f t="shared" si="11"/>
        <v>33.333333333333329</v>
      </c>
      <c r="G6" s="24" t="str">
        <f t="shared" si="12"/>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10">
        <f t="shared" si="3"/>
        <v>123.864</v>
      </c>
      <c r="Q6" s="110">
        <f t="shared" si="4"/>
        <v>21.204000000000001</v>
      </c>
      <c r="R6" s="39">
        <f t="shared" si="5"/>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13"/>
        <v>1.8</v>
      </c>
      <c r="AI6" s="204">
        <f t="shared" si="14"/>
        <v>60</v>
      </c>
      <c r="AJ6" s="188">
        <f t="shared" si="15"/>
        <v>61.8</v>
      </c>
      <c r="AK6" s="188">
        <f t="shared" si="15"/>
        <v>63.599999999999994</v>
      </c>
      <c r="AL6" s="188">
        <f t="shared" si="15"/>
        <v>65.399999999999991</v>
      </c>
      <c r="AM6" s="188">
        <f t="shared" si="15"/>
        <v>67.199999999999989</v>
      </c>
      <c r="AN6" s="188">
        <f t="shared" si="15"/>
        <v>68.999999999999986</v>
      </c>
      <c r="AO6" s="188">
        <f t="shared" si="15"/>
        <v>70.799999999999983</v>
      </c>
      <c r="AP6" s="188">
        <f t="shared" si="15"/>
        <v>72.59999999999998</v>
      </c>
      <c r="AQ6" s="188">
        <f t="shared" si="15"/>
        <v>74.399999999999977</v>
      </c>
      <c r="AR6" s="188">
        <f t="shared" si="15"/>
        <v>76.199999999999974</v>
      </c>
      <c r="AS6" s="188">
        <f t="shared" si="15"/>
        <v>77.999999999999972</v>
      </c>
      <c r="AT6" s="188">
        <f t="shared" si="15"/>
        <v>79.799999999999969</v>
      </c>
      <c r="AU6" s="188">
        <f t="shared" si="15"/>
        <v>81.599999999999966</v>
      </c>
      <c r="AV6" s="188">
        <f t="shared" si="15"/>
        <v>83.399999999999963</v>
      </c>
      <c r="AW6" s="188">
        <f t="shared" si="15"/>
        <v>85.19999999999996</v>
      </c>
      <c r="AX6" s="188">
        <f t="shared" si="15"/>
        <v>86.999999999999957</v>
      </c>
      <c r="AY6" s="188">
        <f t="shared" si="15"/>
        <v>88.799999999999955</v>
      </c>
      <c r="AZ6" s="188">
        <f t="shared" si="15"/>
        <v>90.599999999999952</v>
      </c>
      <c r="BA6" s="188">
        <f t="shared" si="15"/>
        <v>92.399999999999949</v>
      </c>
      <c r="BB6" s="188">
        <f t="shared" si="15"/>
        <v>94.199999999999946</v>
      </c>
      <c r="BC6" s="188">
        <f t="shared" si="15"/>
        <v>95.999999999999943</v>
      </c>
      <c r="BD6" s="188">
        <f t="shared" si="15"/>
        <v>97.79999999999994</v>
      </c>
      <c r="BE6" s="188">
        <f t="shared" si="15"/>
        <v>99.599999999999937</v>
      </c>
      <c r="BF6" s="188">
        <f t="shared" si="15"/>
        <v>101.39999999999993</v>
      </c>
      <c r="BG6" s="188">
        <f t="shared" si="15"/>
        <v>103.19999999999993</v>
      </c>
      <c r="BH6" s="188">
        <f t="shared" si="15"/>
        <v>104.99999999999993</v>
      </c>
      <c r="BI6" s="188">
        <f t="shared" si="15"/>
        <v>106.79999999999993</v>
      </c>
      <c r="BJ6" s="188">
        <f t="shared" si="15"/>
        <v>108.59999999999992</v>
      </c>
      <c r="BK6" s="188">
        <f t="shared" si="15"/>
        <v>110.39999999999992</v>
      </c>
      <c r="BL6" s="188">
        <f t="shared" si="15"/>
        <v>112.19999999999992</v>
      </c>
      <c r="BM6" s="188">
        <f t="shared" si="15"/>
        <v>113.99999999999991</v>
      </c>
      <c r="BN6" s="188">
        <f t="shared" si="15"/>
        <v>115.79999999999991</v>
      </c>
      <c r="BO6" s="188">
        <f t="shared" si="15"/>
        <v>117.59999999999991</v>
      </c>
      <c r="BP6" s="188">
        <f t="shared" si="15"/>
        <v>119.39999999999991</v>
      </c>
      <c r="BQ6" s="188">
        <f t="shared" si="15"/>
        <v>121.1999999999999</v>
      </c>
      <c r="BR6" s="188">
        <f t="shared" si="15"/>
        <v>122.9999999999999</v>
      </c>
      <c r="BS6" s="188">
        <f t="shared" si="15"/>
        <v>124.7999999999999</v>
      </c>
      <c r="BT6" s="188">
        <f t="shared" si="15"/>
        <v>126.59999999999989</v>
      </c>
      <c r="BU6" s="188">
        <f t="shared" si="15"/>
        <v>128.39999999999989</v>
      </c>
      <c r="BV6" s="188">
        <f t="shared" si="15"/>
        <v>130.1999999999999</v>
      </c>
      <c r="BW6" s="188">
        <f t="shared" si="15"/>
        <v>131.99999999999991</v>
      </c>
      <c r="BX6" s="188">
        <f t="shared" si="15"/>
        <v>133.79999999999993</v>
      </c>
      <c r="BY6" s="188">
        <f t="shared" si="15"/>
        <v>135.59999999999994</v>
      </c>
      <c r="BZ6" s="188">
        <f t="shared" si="15"/>
        <v>137.39999999999995</v>
      </c>
      <c r="CA6" s="188">
        <f t="shared" si="15"/>
        <v>139.19999999999996</v>
      </c>
      <c r="CB6" s="188">
        <f t="shared" si="15"/>
        <v>140.99999999999997</v>
      </c>
      <c r="CC6" s="188">
        <f t="shared" si="15"/>
        <v>142.79999999999998</v>
      </c>
      <c r="CD6" s="188">
        <f t="shared" si="15"/>
        <v>144.6</v>
      </c>
      <c r="CE6" s="188">
        <f t="shared" si="15"/>
        <v>146.4</v>
      </c>
      <c r="CF6" s="188">
        <f t="shared" si="15"/>
        <v>148.20000000000002</v>
      </c>
      <c r="CG6" s="188">
        <f t="shared" si="15"/>
        <v>150.00000000000003</v>
      </c>
      <c r="CH6" s="188">
        <f t="shared" si="15"/>
        <v>151.80000000000004</v>
      </c>
      <c r="CI6" s="188">
        <f t="shared" si="15"/>
        <v>153.60000000000005</v>
      </c>
      <c r="CJ6" s="188">
        <f t="shared" si="15"/>
        <v>155.40000000000006</v>
      </c>
      <c r="CK6" s="188">
        <f t="shared" si="15"/>
        <v>157.20000000000007</v>
      </c>
      <c r="CL6" s="188">
        <f t="shared" si="15"/>
        <v>159.00000000000009</v>
      </c>
      <c r="CM6" s="188">
        <f t="shared" si="15"/>
        <v>160.8000000000001</v>
      </c>
      <c r="CN6" s="188">
        <f t="shared" si="15"/>
        <v>162.60000000000011</v>
      </c>
      <c r="CO6" s="188">
        <f t="shared" si="15"/>
        <v>164.40000000000012</v>
      </c>
      <c r="CP6" s="188">
        <f t="shared" si="15"/>
        <v>166.20000000000013</v>
      </c>
      <c r="CQ6" s="188">
        <f t="shared" si="15"/>
        <v>168.00000000000014</v>
      </c>
      <c r="CR6" s="188">
        <f t="shared" si="15"/>
        <v>169.80000000000015</v>
      </c>
      <c r="CS6" s="188">
        <f t="shared" si="15"/>
        <v>171.60000000000016</v>
      </c>
      <c r="CT6" s="188">
        <f t="shared" si="15"/>
        <v>173.40000000000018</v>
      </c>
      <c r="CU6" s="188">
        <f t="shared" si="15"/>
        <v>175.20000000000019</v>
      </c>
      <c r="CV6" s="188">
        <f t="shared" si="6"/>
        <v>177.0000000000002</v>
      </c>
      <c r="CW6" s="188">
        <f t="shared" si="7"/>
        <v>178.80000000000021</v>
      </c>
      <c r="CX6" s="188">
        <f t="shared" si="7"/>
        <v>180.60000000000022</v>
      </c>
      <c r="CY6" s="188">
        <f t="shared" si="7"/>
        <v>182.40000000000023</v>
      </c>
      <c r="CZ6" s="188">
        <f t="shared" si="7"/>
        <v>184.20000000000024</v>
      </c>
      <c r="DA6" s="188">
        <f t="shared" si="7"/>
        <v>186.00000000000026</v>
      </c>
      <c r="DB6" s="188">
        <f t="shared" si="7"/>
        <v>187.80000000000027</v>
      </c>
      <c r="DC6" s="188">
        <f t="shared" si="7"/>
        <v>189.60000000000028</v>
      </c>
      <c r="DD6" s="188">
        <f t="shared" si="7"/>
        <v>191.40000000000029</v>
      </c>
      <c r="DE6" s="188">
        <f t="shared" si="7"/>
        <v>193.2000000000003</v>
      </c>
      <c r="DF6" s="188">
        <f t="shared" si="7"/>
        <v>195.00000000000031</v>
      </c>
      <c r="DG6" s="188">
        <f t="shared" si="7"/>
        <v>196.80000000000032</v>
      </c>
      <c r="DH6" s="188">
        <f t="shared" si="7"/>
        <v>198.60000000000034</v>
      </c>
      <c r="DI6" s="188">
        <f t="shared" si="7"/>
        <v>200.40000000000035</v>
      </c>
      <c r="DJ6" s="188">
        <f t="shared" si="7"/>
        <v>202.20000000000036</v>
      </c>
      <c r="DK6" s="188">
        <f t="shared" si="7"/>
        <v>204.00000000000037</v>
      </c>
      <c r="DL6" s="188">
        <f t="shared" si="7"/>
        <v>205.80000000000038</v>
      </c>
      <c r="DM6" s="188">
        <f t="shared" si="7"/>
        <v>207.60000000000039</v>
      </c>
      <c r="DN6" s="188">
        <f t="shared" si="7"/>
        <v>209.4000000000004</v>
      </c>
      <c r="DO6" s="188">
        <f t="shared" si="7"/>
        <v>211.20000000000041</v>
      </c>
      <c r="DP6" s="188">
        <f t="shared" si="7"/>
        <v>213.00000000000043</v>
      </c>
      <c r="DQ6" s="188">
        <f t="shared" si="7"/>
        <v>214.80000000000044</v>
      </c>
      <c r="DR6" s="188">
        <f t="shared" si="7"/>
        <v>216.60000000000045</v>
      </c>
      <c r="DS6" s="188">
        <f t="shared" si="7"/>
        <v>218.40000000000046</v>
      </c>
      <c r="DT6" s="188">
        <f t="shared" si="7"/>
        <v>220.20000000000047</v>
      </c>
      <c r="DU6" s="188">
        <f t="shared" si="7"/>
        <v>222.00000000000048</v>
      </c>
      <c r="DV6" s="188">
        <f t="shared" si="7"/>
        <v>223.80000000000049</v>
      </c>
      <c r="DW6" s="188">
        <f t="shared" si="7"/>
        <v>225.60000000000051</v>
      </c>
      <c r="DX6" s="188">
        <f t="shared" si="7"/>
        <v>227.40000000000052</v>
      </c>
      <c r="DY6" s="188">
        <f t="shared" si="7"/>
        <v>229.20000000000053</v>
      </c>
      <c r="DZ6" s="188">
        <f t="shared" si="7"/>
        <v>231.00000000000054</v>
      </c>
      <c r="EA6" s="188">
        <f t="shared" si="7"/>
        <v>232.80000000000055</v>
      </c>
      <c r="EB6" s="188">
        <f t="shared" si="7"/>
        <v>234.60000000000056</v>
      </c>
      <c r="EC6" s="188">
        <f t="shared" si="7"/>
        <v>236.40000000000057</v>
      </c>
      <c r="ED6" s="188">
        <f t="shared" si="7"/>
        <v>238.20000000000059</v>
      </c>
      <c r="EE6" s="204">
        <f t="shared" si="16"/>
        <v>239.999</v>
      </c>
      <c r="EF6" s="205">
        <f t="shared" si="17"/>
        <v>0</v>
      </c>
      <c r="EG6" s="205">
        <f t="shared" si="8"/>
        <v>8.9466403045852694E-8</v>
      </c>
      <c r="EH6" s="205">
        <f t="shared" si="8"/>
        <v>1.8476209900207678E-6</v>
      </c>
      <c r="EI6" s="205">
        <f t="shared" si="8"/>
        <v>1.0445626198386285E-5</v>
      </c>
      <c r="EJ6" s="205">
        <f t="shared" si="8"/>
        <v>3.4725961870120713E-5</v>
      </c>
      <c r="EK6" s="205">
        <f t="shared" si="8"/>
        <v>8.626223233321321E-5</v>
      </c>
      <c r="EL6" s="205">
        <f t="shared" si="8"/>
        <v>1.781453680808841E-4</v>
      </c>
      <c r="EM6" s="205">
        <f t="shared" si="8"/>
        <v>3.2376577858831529E-4</v>
      </c>
      <c r="EN6" s="205">
        <f t="shared" si="8"/>
        <v>5.3572092900997632E-4</v>
      </c>
      <c r="EO6" s="205">
        <f t="shared" si="8"/>
        <v>8.249109130440105E-4</v>
      </c>
      <c r="EP6" s="205">
        <f t="shared" si="8"/>
        <v>1.1998468361591845E-3</v>
      </c>
      <c r="EQ6" s="205">
        <f t="shared" si="8"/>
        <v>1.6661740596196092E-3</v>
      </c>
      <c r="ER6" s="205">
        <f t="shared" si="8"/>
        <v>2.2263984054271347E-3</v>
      </c>
      <c r="ES6" s="205">
        <f t="shared" si="8"/>
        <v>2.8797950750976851E-3</v>
      </c>
      <c r="ET6" s="205">
        <f t="shared" si="8"/>
        <v>3.622475421441348E-3</v>
      </c>
      <c r="EU6" s="205">
        <f t="shared" si="8"/>
        <v>4.4475846522215009E-3</v>
      </c>
      <c r="EV6" s="205">
        <f t="shared" si="8"/>
        <v>5.3456032486108428E-3</v>
      </c>
      <c r="EW6" s="205">
        <f t="shared" si="8"/>
        <v>6.3047257994545457E-3</v>
      </c>
      <c r="EX6" s="205">
        <f t="shared" si="8"/>
        <v>7.3112926890806481E-3</v>
      </c>
      <c r="EY6" s="205">
        <f t="shared" si="8"/>
        <v>8.3502523417003493E-3</v>
      </c>
      <c r="EZ6" s="205">
        <f t="shared" si="8"/>
        <v>9.4056343037400205E-3</v>
      </c>
      <c r="FA6" s="205">
        <f t="shared" si="8"/>
        <v>1.0461016175491616E-2</v>
      </c>
      <c r="FB6" s="205">
        <f t="shared" si="8"/>
        <v>1.1499970164641793E-2</v>
      </c>
      <c r="FC6" s="205">
        <f t="shared" si="8"/>
        <v>1.2506477736915765E-2</v>
      </c>
      <c r="FD6" s="205">
        <f t="shared" si="8"/>
        <v>1.3465303417632798E-2</v>
      </c>
      <c r="FE6" s="205">
        <f t="shared" si="8"/>
        <v>1.4362321205609837E-2</v>
      </c>
      <c r="FF6" s="205">
        <f t="shared" si="8"/>
        <v>1.5184789265620679E-2</v>
      </c>
      <c r="FG6" s="205">
        <f t="shared" si="8"/>
        <v>1.5921570547365673E-2</v>
      </c>
      <c r="FH6" s="205">
        <f t="shared" si="8"/>
        <v>1.6563298726850396E-2</v>
      </c>
      <c r="FI6" s="205">
        <f t="shared" si="8"/>
        <v>1.7102490376871914E-2</v>
      </c>
      <c r="FJ6" s="205">
        <f t="shared" si="8"/>
        <v>1.7533605549502361E-2</v>
      </c>
      <c r="FK6" s="205">
        <f t="shared" si="8"/>
        <v>1.7853060002173331E-2</v>
      </c>
      <c r="FL6" s="205">
        <f t="shared" si="8"/>
        <v>1.8059193130870812E-2</v>
      </c>
      <c r="FM6" s="205">
        <f t="shared" si="8"/>
        <v>1.8152196302388159E-2</v>
      </c>
      <c r="FN6" s="205">
        <f t="shared" si="8"/>
        <v>1.8134006717828818E-2</v>
      </c>
      <c r="FO6" s="205">
        <f t="shared" si="8"/>
        <v>1.8008172208208158E-2</v>
      </c>
      <c r="FP6" s="205">
        <f t="shared" si="8"/>
        <v>1.7779692477501947E-2</v>
      </c>
      <c r="FQ6" s="205">
        <f t="shared" si="8"/>
        <v>1.7454842286652204E-2</v>
      </c>
      <c r="FR6" s="205">
        <f t="shared" si="8"/>
        <v>1.7040981931734249E-2</v>
      </c>
      <c r="FS6" s="205">
        <f t="shared" si="8"/>
        <v>1.6546360128326217E-2</v>
      </c>
      <c r="FT6" s="205">
        <f t="shared" si="8"/>
        <v>1.5979914089219921E-2</v>
      </c>
      <c r="FU6" s="205">
        <f t="shared" si="8"/>
        <v>1.5351071190395617E-2</v>
      </c>
      <c r="FV6" s="205">
        <f t="shared" si="8"/>
        <v>1.4669556176223236E-2</v>
      </c>
      <c r="FW6" s="205">
        <f t="shared" si="8"/>
        <v>1.3945207373741386E-2</v>
      </c>
      <c r="FX6" s="205">
        <f t="shared" si="8"/>
        <v>1.318780488112139E-2</v>
      </c>
      <c r="FY6" s="205">
        <f t="shared" si="8"/>
        <v>1.2406913179418836E-2</v>
      </c>
      <c r="FZ6" s="205">
        <f t="shared" si="8"/>
        <v>1.1611740100629556E-2</v>
      </c>
      <c r="GA6" s="205">
        <f t="shared" si="8"/>
        <v>1.0811013578860709E-2</v>
      </c>
      <c r="GB6" s="205">
        <f t="shared" si="8"/>
        <v>1.001287712382945E-2</v>
      </c>
      <c r="GC6" s="205">
        <f t="shared" si="8"/>
        <v>9.2248044944168456E-3</v>
      </c>
      <c r="GD6" s="205">
        <f t="shared" si="8"/>
        <v>8.4535336209314946E-3</v>
      </c>
      <c r="GE6" s="205">
        <f t="shared" si="8"/>
        <v>7.7050194331990786E-3</v>
      </c>
      <c r="GF6" s="205">
        <f t="shared" si="8"/>
        <v>6.9844049015818695E-3</v>
      </c>
      <c r="GG6" s="205">
        <f t="shared" si="8"/>
        <v>6.296009292450111E-3</v>
      </c>
      <c r="GH6" s="205">
        <f t="shared" si="8"/>
        <v>5.6433323803565336E-3</v>
      </c>
      <c r="GI6" s="205">
        <f t="shared" si="8"/>
        <v>5.0290731471221393E-3</v>
      </c>
      <c r="GJ6" s="205">
        <f t="shared" si="8"/>
        <v>4.4551613332522713E-3</v>
      </c>
      <c r="GK6" s="205">
        <f t="shared" si="8"/>
        <v>3.9228000887714786E-3</v>
      </c>
      <c r="GL6" s="205">
        <f t="shared" si="8"/>
        <v>3.432517897161124E-3</v>
      </c>
      <c r="GM6" s="205">
        <f t="shared" si="8"/>
        <v>2.9842279154069992E-3</v>
      </c>
      <c r="GN6" s="205">
        <f t="shared" si="8"/>
        <v>2.5772928824428038E-3</v>
      </c>
      <c r="GO6" s="205">
        <f t="shared" si="8"/>
        <v>2.2105937942357807E-3</v>
      </c>
      <c r="GP6" s="205">
        <f t="shared" si="8"/>
        <v>1.8826006227218406E-3</v>
      </c>
      <c r="GQ6" s="205">
        <f t="shared" si="8"/>
        <v>1.5914434637433867E-3</v>
      </c>
      <c r="GR6" s="205">
        <f t="shared" si="8"/>
        <v>1.3349826318155825E-3</v>
      </c>
      <c r="GS6" s="205">
        <f t="shared" si="9"/>
        <v>1.1108763725165556E-3</v>
      </c>
      <c r="GT6" s="205">
        <f t="shared" si="9"/>
        <v>9.1664503205056208E-4</v>
      </c>
      <c r="GU6" s="205">
        <f t="shared" si="9"/>
        <v>7.4973070354179036E-4</v>
      </c>
      <c r="GV6" s="205">
        <f t="shared" si="9"/>
        <v>6.0755155641485138E-4</v>
      </c>
      <c r="GW6" s="205">
        <f t="shared" si="9"/>
        <v>4.8755024446888481E-4</v>
      </c>
      <c r="GX6" s="205">
        <f t="shared" si="9"/>
        <v>3.8723597581503375E-4</v>
      </c>
      <c r="GY6" s="205">
        <f t="shared" si="9"/>
        <v>3.042200098356791E-4</v>
      </c>
      <c r="GZ6" s="205">
        <f t="shared" si="9"/>
        <v>2.3624451916408931E-4</v>
      </c>
      <c r="HA6" s="205">
        <f t="shared" si="9"/>
        <v>1.8120491516161009E-4</v>
      </c>
      <c r="HB6" s="205">
        <f t="shared" si="9"/>
        <v>1.3716588067830938E-4</v>
      </c>
      <c r="HC6" s="205">
        <f t="shared" si="9"/>
        <v>1.0237148165736151E-4</v>
      </c>
      <c r="HD6" s="205">
        <f t="shared" si="9"/>
        <v>7.524983749337719E-5</v>
      </c>
      <c r="HE6" s="205">
        <f t="shared" si="9"/>
        <v>5.441291758901167E-5</v>
      </c>
      <c r="HF6" s="205">
        <f t="shared" si="9"/>
        <v>3.8652097397022165E-5</v>
      </c>
      <c r="HG6" s="205">
        <f t="shared" si="9"/>
        <v>2.6930151035687901E-5</v>
      </c>
      <c r="HH6" s="205">
        <f t="shared" si="9"/>
        <v>1.8370379499490808E-5</v>
      </c>
      <c r="HI6" s="205">
        <f t="shared" si="9"/>
        <v>1.2243574247903823E-5</v>
      </c>
      <c r="HJ6" s="205">
        <f t="shared" si="9"/>
        <v>7.9534967394514519E-6</v>
      </c>
      <c r="HK6" s="205">
        <f t="shared" si="9"/>
        <v>5.0215169595901536E-6</v>
      </c>
      <c r="HL6" s="205">
        <f t="shared" si="9"/>
        <v>3.0710002860464567E-6</v>
      </c>
      <c r="HM6" s="205">
        <f t="shared" si="9"/>
        <v>1.8119646593786836E-6</v>
      </c>
      <c r="HN6" s="205">
        <f t="shared" si="9"/>
        <v>1.0264518396502447E-6</v>
      </c>
      <c r="HO6" s="205">
        <f t="shared" si="9"/>
        <v>5.5497067234671917E-7</v>
      </c>
      <c r="HP6" s="205">
        <f t="shared" si="9"/>
        <v>2.8428010345447257E-7</v>
      </c>
      <c r="HQ6" s="205">
        <f t="shared" si="9"/>
        <v>1.3668863986575958E-7</v>
      </c>
      <c r="HR6" s="205">
        <f t="shared" si="9"/>
        <v>6.0958534581055563E-8</v>
      </c>
      <c r="HS6" s="205">
        <f t="shared" si="9"/>
        <v>2.4820588593608646E-8</v>
      </c>
      <c r="HT6" s="205">
        <f t="shared" si="9"/>
        <v>9.032299538818255E-9</v>
      </c>
      <c r="HU6" s="205">
        <f t="shared" si="9"/>
        <v>2.851010746548241E-9</v>
      </c>
      <c r="HV6" s="205">
        <f t="shared" si="9"/>
        <v>7.4710186468911261E-10</v>
      </c>
      <c r="HW6" s="205">
        <f t="shared" si="9"/>
        <v>1.5185513720756351E-10</v>
      </c>
      <c r="HX6" s="205">
        <f t="shared" si="9"/>
        <v>2.1365039315955059E-11</v>
      </c>
      <c r="HY6" s="205">
        <f t="shared" si="9"/>
        <v>1.6807662638977848E-12</v>
      </c>
      <c r="HZ6" s="205">
        <f t="shared" si="9"/>
        <v>4.5785770526489647E-14</v>
      </c>
      <c r="IA6" s="205">
        <f t="shared" si="9"/>
        <v>9.3605550429099183E-17</v>
      </c>
      <c r="IB6" s="205">
        <f t="shared" si="9"/>
        <v>4.9371897923597239E-46</v>
      </c>
    </row>
    <row r="7" spans="1:237" x14ac:dyDescent="0.25">
      <c r="A7" s="22">
        <v>4</v>
      </c>
      <c r="B7" s="123">
        <v>60</v>
      </c>
      <c r="C7" s="123">
        <v>120</v>
      </c>
      <c r="D7" s="123">
        <v>240</v>
      </c>
      <c r="E7" s="118">
        <f t="shared" si="10"/>
        <v>1</v>
      </c>
      <c r="F7" s="23">
        <f t="shared" si="11"/>
        <v>33.333333333333329</v>
      </c>
      <c r="G7" s="24" t="str">
        <f t="shared" si="12"/>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10">
        <f t="shared" si="3"/>
        <v>125.44799999999999</v>
      </c>
      <c r="Q7" s="110">
        <f t="shared" si="4"/>
        <v>25.001999999999999</v>
      </c>
      <c r="R7" s="39">
        <f t="shared" si="5"/>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13"/>
        <v>1.8</v>
      </c>
      <c r="AI7" s="204">
        <f t="shared" si="14"/>
        <v>60</v>
      </c>
      <c r="AJ7" s="188">
        <f t="shared" si="15"/>
        <v>61.8</v>
      </c>
      <c r="AK7" s="188">
        <f t="shared" si="15"/>
        <v>63.599999999999994</v>
      </c>
      <c r="AL7" s="188">
        <f t="shared" si="15"/>
        <v>65.399999999999991</v>
      </c>
      <c r="AM7" s="188">
        <f t="shared" si="15"/>
        <v>67.199999999999989</v>
      </c>
      <c r="AN7" s="188">
        <f t="shared" si="15"/>
        <v>68.999999999999986</v>
      </c>
      <c r="AO7" s="188">
        <f t="shared" si="15"/>
        <v>70.799999999999983</v>
      </c>
      <c r="AP7" s="188">
        <f t="shared" si="15"/>
        <v>72.59999999999998</v>
      </c>
      <c r="AQ7" s="188">
        <f t="shared" si="15"/>
        <v>74.399999999999977</v>
      </c>
      <c r="AR7" s="188">
        <f t="shared" si="15"/>
        <v>76.199999999999974</v>
      </c>
      <c r="AS7" s="188">
        <f t="shared" si="15"/>
        <v>77.999999999999972</v>
      </c>
      <c r="AT7" s="188">
        <f t="shared" si="15"/>
        <v>79.799999999999969</v>
      </c>
      <c r="AU7" s="188">
        <f t="shared" si="15"/>
        <v>81.599999999999966</v>
      </c>
      <c r="AV7" s="188">
        <f t="shared" si="15"/>
        <v>83.399999999999963</v>
      </c>
      <c r="AW7" s="188">
        <f t="shared" si="15"/>
        <v>85.19999999999996</v>
      </c>
      <c r="AX7" s="188">
        <f t="shared" si="15"/>
        <v>86.999999999999957</v>
      </c>
      <c r="AY7" s="188">
        <f t="shared" si="15"/>
        <v>88.799999999999955</v>
      </c>
      <c r="AZ7" s="188">
        <f t="shared" si="15"/>
        <v>90.599999999999952</v>
      </c>
      <c r="BA7" s="188">
        <f t="shared" si="15"/>
        <v>92.399999999999949</v>
      </c>
      <c r="BB7" s="188">
        <f t="shared" si="15"/>
        <v>94.199999999999946</v>
      </c>
      <c r="BC7" s="188">
        <f t="shared" si="15"/>
        <v>95.999999999999943</v>
      </c>
      <c r="BD7" s="188">
        <f t="shared" si="15"/>
        <v>97.79999999999994</v>
      </c>
      <c r="BE7" s="188">
        <f t="shared" si="15"/>
        <v>99.599999999999937</v>
      </c>
      <c r="BF7" s="188">
        <f t="shared" si="15"/>
        <v>101.39999999999993</v>
      </c>
      <c r="BG7" s="188">
        <f t="shared" si="15"/>
        <v>103.19999999999993</v>
      </c>
      <c r="BH7" s="188">
        <f t="shared" si="15"/>
        <v>104.99999999999993</v>
      </c>
      <c r="BI7" s="188">
        <f t="shared" si="15"/>
        <v>106.79999999999993</v>
      </c>
      <c r="BJ7" s="188">
        <f t="shared" si="15"/>
        <v>108.59999999999992</v>
      </c>
      <c r="BK7" s="188">
        <f t="shared" si="15"/>
        <v>110.39999999999992</v>
      </c>
      <c r="BL7" s="188">
        <f t="shared" si="15"/>
        <v>112.19999999999992</v>
      </c>
      <c r="BM7" s="188">
        <f t="shared" si="15"/>
        <v>113.99999999999991</v>
      </c>
      <c r="BN7" s="188">
        <f t="shared" si="15"/>
        <v>115.79999999999991</v>
      </c>
      <c r="BO7" s="188">
        <f t="shared" si="15"/>
        <v>117.59999999999991</v>
      </c>
      <c r="BP7" s="188">
        <f t="shared" si="15"/>
        <v>119.39999999999991</v>
      </c>
      <c r="BQ7" s="188">
        <f t="shared" si="15"/>
        <v>121.1999999999999</v>
      </c>
      <c r="BR7" s="188">
        <f t="shared" si="15"/>
        <v>122.9999999999999</v>
      </c>
      <c r="BS7" s="188">
        <f t="shared" si="15"/>
        <v>124.7999999999999</v>
      </c>
      <c r="BT7" s="188">
        <f t="shared" si="15"/>
        <v>126.59999999999989</v>
      </c>
      <c r="BU7" s="188">
        <f t="shared" si="15"/>
        <v>128.39999999999989</v>
      </c>
      <c r="BV7" s="188">
        <f t="shared" si="15"/>
        <v>130.1999999999999</v>
      </c>
      <c r="BW7" s="188">
        <f t="shared" si="15"/>
        <v>131.99999999999991</v>
      </c>
      <c r="BX7" s="188">
        <f t="shared" si="15"/>
        <v>133.79999999999993</v>
      </c>
      <c r="BY7" s="188">
        <f t="shared" si="15"/>
        <v>135.59999999999994</v>
      </c>
      <c r="BZ7" s="188">
        <f t="shared" si="15"/>
        <v>137.39999999999995</v>
      </c>
      <c r="CA7" s="188">
        <f t="shared" si="15"/>
        <v>139.19999999999996</v>
      </c>
      <c r="CB7" s="188">
        <f t="shared" si="15"/>
        <v>140.99999999999997</v>
      </c>
      <c r="CC7" s="188">
        <f t="shared" si="15"/>
        <v>142.79999999999998</v>
      </c>
      <c r="CD7" s="188">
        <f t="shared" si="15"/>
        <v>144.6</v>
      </c>
      <c r="CE7" s="188">
        <f t="shared" si="15"/>
        <v>146.4</v>
      </c>
      <c r="CF7" s="188">
        <f t="shared" si="15"/>
        <v>148.20000000000002</v>
      </c>
      <c r="CG7" s="188">
        <f t="shared" si="15"/>
        <v>150.00000000000003</v>
      </c>
      <c r="CH7" s="188">
        <f t="shared" si="15"/>
        <v>151.80000000000004</v>
      </c>
      <c r="CI7" s="188">
        <f t="shared" si="15"/>
        <v>153.60000000000005</v>
      </c>
      <c r="CJ7" s="188">
        <f t="shared" si="15"/>
        <v>155.40000000000006</v>
      </c>
      <c r="CK7" s="188">
        <f t="shared" si="15"/>
        <v>157.20000000000007</v>
      </c>
      <c r="CL7" s="188">
        <f t="shared" si="15"/>
        <v>159.00000000000009</v>
      </c>
      <c r="CM7" s="188">
        <f t="shared" si="15"/>
        <v>160.8000000000001</v>
      </c>
      <c r="CN7" s="188">
        <f t="shared" si="15"/>
        <v>162.60000000000011</v>
      </c>
      <c r="CO7" s="188">
        <f t="shared" si="15"/>
        <v>164.40000000000012</v>
      </c>
      <c r="CP7" s="188">
        <f t="shared" si="15"/>
        <v>166.20000000000013</v>
      </c>
      <c r="CQ7" s="188">
        <f t="shared" si="15"/>
        <v>168.00000000000014</v>
      </c>
      <c r="CR7" s="188">
        <f t="shared" si="15"/>
        <v>169.80000000000015</v>
      </c>
      <c r="CS7" s="188">
        <f t="shared" si="15"/>
        <v>171.60000000000016</v>
      </c>
      <c r="CT7" s="188">
        <f t="shared" si="15"/>
        <v>173.40000000000018</v>
      </c>
      <c r="CU7" s="188">
        <f t="shared" si="15"/>
        <v>175.20000000000019</v>
      </c>
      <c r="CV7" s="188">
        <f t="shared" si="6"/>
        <v>177.0000000000002</v>
      </c>
      <c r="CW7" s="188">
        <f t="shared" si="7"/>
        <v>178.80000000000021</v>
      </c>
      <c r="CX7" s="188">
        <f t="shared" si="7"/>
        <v>180.60000000000022</v>
      </c>
      <c r="CY7" s="188">
        <f t="shared" si="7"/>
        <v>182.40000000000023</v>
      </c>
      <c r="CZ7" s="188">
        <f t="shared" si="7"/>
        <v>184.20000000000024</v>
      </c>
      <c r="DA7" s="188">
        <f t="shared" si="7"/>
        <v>186.00000000000026</v>
      </c>
      <c r="DB7" s="188">
        <f t="shared" si="7"/>
        <v>187.80000000000027</v>
      </c>
      <c r="DC7" s="188">
        <f t="shared" si="7"/>
        <v>189.60000000000028</v>
      </c>
      <c r="DD7" s="188">
        <f t="shared" si="7"/>
        <v>191.40000000000029</v>
      </c>
      <c r="DE7" s="188">
        <f t="shared" si="7"/>
        <v>193.2000000000003</v>
      </c>
      <c r="DF7" s="188">
        <f t="shared" si="7"/>
        <v>195.00000000000031</v>
      </c>
      <c r="DG7" s="188">
        <f t="shared" si="7"/>
        <v>196.80000000000032</v>
      </c>
      <c r="DH7" s="188">
        <f t="shared" si="7"/>
        <v>198.60000000000034</v>
      </c>
      <c r="DI7" s="188">
        <f t="shared" si="7"/>
        <v>200.40000000000035</v>
      </c>
      <c r="DJ7" s="188">
        <f t="shared" si="7"/>
        <v>202.20000000000036</v>
      </c>
      <c r="DK7" s="188">
        <f t="shared" si="7"/>
        <v>204.00000000000037</v>
      </c>
      <c r="DL7" s="188">
        <f t="shared" si="7"/>
        <v>205.80000000000038</v>
      </c>
      <c r="DM7" s="188">
        <f t="shared" si="7"/>
        <v>207.60000000000039</v>
      </c>
      <c r="DN7" s="188">
        <f t="shared" si="7"/>
        <v>209.4000000000004</v>
      </c>
      <c r="DO7" s="188">
        <f t="shared" si="7"/>
        <v>211.20000000000041</v>
      </c>
      <c r="DP7" s="188">
        <f t="shared" si="7"/>
        <v>213.00000000000043</v>
      </c>
      <c r="DQ7" s="188">
        <f t="shared" si="7"/>
        <v>214.80000000000044</v>
      </c>
      <c r="DR7" s="188">
        <f t="shared" si="7"/>
        <v>216.60000000000045</v>
      </c>
      <c r="DS7" s="188">
        <f t="shared" si="7"/>
        <v>218.40000000000046</v>
      </c>
      <c r="DT7" s="188">
        <f t="shared" si="7"/>
        <v>220.20000000000047</v>
      </c>
      <c r="DU7" s="188">
        <f t="shared" si="7"/>
        <v>222.00000000000048</v>
      </c>
      <c r="DV7" s="188">
        <f t="shared" si="7"/>
        <v>223.80000000000049</v>
      </c>
      <c r="DW7" s="188">
        <f t="shared" si="7"/>
        <v>225.60000000000051</v>
      </c>
      <c r="DX7" s="188">
        <f t="shared" si="7"/>
        <v>227.40000000000052</v>
      </c>
      <c r="DY7" s="188">
        <f t="shared" si="7"/>
        <v>229.20000000000053</v>
      </c>
      <c r="DZ7" s="188">
        <f t="shared" si="7"/>
        <v>231.00000000000054</v>
      </c>
      <c r="EA7" s="188">
        <f t="shared" si="7"/>
        <v>232.80000000000055</v>
      </c>
      <c r="EB7" s="188">
        <f t="shared" si="7"/>
        <v>234.60000000000056</v>
      </c>
      <c r="EC7" s="188">
        <f t="shared" si="7"/>
        <v>236.40000000000057</v>
      </c>
      <c r="ED7" s="188">
        <f t="shared" si="7"/>
        <v>238.20000000000059</v>
      </c>
      <c r="EE7" s="204">
        <f t="shared" si="16"/>
        <v>239.999</v>
      </c>
      <c r="EF7" s="205">
        <f t="shared" si="17"/>
        <v>0</v>
      </c>
      <c r="EG7" s="205">
        <f t="shared" si="8"/>
        <v>4.3935740305379809E-6</v>
      </c>
      <c r="EH7" s="205">
        <f t="shared" si="8"/>
        <v>3.3071448885589183E-5</v>
      </c>
      <c r="EI7" s="205">
        <f t="shared" si="8"/>
        <v>1.0495447262105354E-4</v>
      </c>
      <c r="EJ7" s="205">
        <f t="shared" si="8"/>
        <v>2.3378365985587092E-4</v>
      </c>
      <c r="EK7" s="205">
        <f t="shared" si="8"/>
        <v>4.2880360286458178E-4</v>
      </c>
      <c r="EL7" s="205">
        <f t="shared" si="8"/>
        <v>6.9538873930444548E-4</v>
      </c>
      <c r="EM7" s="205">
        <f t="shared" si="8"/>
        <v>1.0356156203073616E-3</v>
      </c>
      <c r="EN7" s="205">
        <f t="shared" si="8"/>
        <v>1.4487842165445924E-3</v>
      </c>
      <c r="EO7" s="205">
        <f t="shared" si="8"/>
        <v>1.9318911954434755E-3</v>
      </c>
      <c r="EP7" s="205">
        <f t="shared" si="8"/>
        <v>2.4800579999999907E-3</v>
      </c>
      <c r="EQ7" s="205">
        <f t="shared" si="8"/>
        <v>3.0869164585890824E-3</v>
      </c>
      <c r="ER7" s="205">
        <f t="shared" si="8"/>
        <v>3.7449545558261637E-3</v>
      </c>
      <c r="ES7" s="205">
        <f t="shared" si="8"/>
        <v>4.4458248968782567E-3</v>
      </c>
      <c r="ET7" s="205">
        <f t="shared" si="8"/>
        <v>5.1806183016615106E-3</v>
      </c>
      <c r="EU7" s="205">
        <f t="shared" si="8"/>
        <v>5.9401048710937309E-3</v>
      </c>
      <c r="EV7" s="205">
        <f t="shared" si="8"/>
        <v>6.7149447749959516E-3</v>
      </c>
      <c r="EW7" s="205">
        <f t="shared" si="8"/>
        <v>7.4958709203555027E-3</v>
      </c>
      <c r="EX7" s="205">
        <f t="shared" si="8"/>
        <v>8.2738455694755676E-3</v>
      </c>
      <c r="EY7" s="205">
        <f t="shared" si="8"/>
        <v>9.0401928900414857E-3</v>
      </c>
      <c r="EZ7" s="205">
        <f t="shared" si="8"/>
        <v>9.7867093333333152E-3</v>
      </c>
      <c r="FA7" s="205">
        <f t="shared" si="8"/>
        <v>1.0505753652706559E-2</v>
      </c>
      <c r="FB7" s="205">
        <f t="shared" si="8"/>
        <v>1.1190318292048878E-2</v>
      </c>
      <c r="FC7" s="205">
        <f t="shared" si="8"/>
        <v>1.1834083793200008E-2</v>
      </c>
      <c r="FD7" s="205">
        <f t="shared" si="8"/>
        <v>1.2431457792294895E-2</v>
      </c>
      <c r="FE7" s="205">
        <f t="shared" si="8"/>
        <v>1.2977600097656233E-2</v>
      </c>
      <c r="FF7" s="205">
        <f t="shared" si="8"/>
        <v>1.3468435266222404E-2</v>
      </c>
      <c r="FG7" s="205">
        <f t="shared" si="8"/>
        <v>1.3900654021549793E-2</v>
      </c>
      <c r="FH7" s="205">
        <f t="shared" si="8"/>
        <v>1.4271704784175091E-2</v>
      </c>
      <c r="FI7" s="205">
        <f t="shared" si="8"/>
        <v>1.4579776514563249E-2</v>
      </c>
      <c r="FJ7" s="205">
        <f t="shared" si="8"/>
        <v>1.4823773999999994E-2</v>
      </c>
      <c r="FK7" s="205">
        <f t="shared" si="8"/>
        <v>1.5003286649614993E-2</v>
      </c>
      <c r="FL7" s="205">
        <f t="shared" si="8"/>
        <v>1.5118551796241751E-2</v>
      </c>
      <c r="FM7" s="205">
        <f t="shared" si="8"/>
        <v>1.5170413440034319E-2</v>
      </c>
      <c r="FN7" s="205">
        <f t="shared" si="8"/>
        <v>1.516027730666804E-2</v>
      </c>
      <c r="FO7" s="205">
        <f t="shared" si="8"/>
        <v>1.5090063032552092E-2</v>
      </c>
      <c r="FP7" s="205">
        <f t="shared" si="8"/>
        <v>1.4962154230775824E-2</v>
      </c>
      <c r="FQ7" s="205">
        <f t="shared" si="8"/>
        <v>1.4779347134498242E-2</v>
      </c>
      <c r="FR7" s="205">
        <f t="shared" si="8"/>
        <v>1.4544798459171178E-2</v>
      </c>
      <c r="FS7" s="205">
        <f t="shared" si="8"/>
        <v>1.4261973071360762E-2</v>
      </c>
      <c r="FT7" s="205">
        <f t="shared" si="8"/>
        <v>1.3934592000000023E-2</v>
      </c>
      <c r="FU7" s="205">
        <f t="shared" si="8"/>
        <v>1.3566581275666373E-2</v>
      </c>
      <c r="FV7" s="205">
        <f t="shared" si="8"/>
        <v>1.3162022034932755E-2</v>
      </c>
      <c r="FW7" s="205">
        <f t="shared" si="8"/>
        <v>1.272510227998915E-2</v>
      </c>
      <c r="FX7" s="205">
        <f t="shared" si="8"/>
        <v>1.2260070638572904E-2</v>
      </c>
      <c r="FY7" s="205">
        <f t="shared" si="8"/>
        <v>1.1771192425781257E-2</v>
      </c>
      <c r="FZ7" s="205">
        <f t="shared" si="8"/>
        <v>1.1262708267568134E-2</v>
      </c>
      <c r="GA7" s="205">
        <f t="shared" si="8"/>
        <v>1.0738795505648784E-2</v>
      </c>
      <c r="GB7" s="205">
        <f t="shared" si="8"/>
        <v>1.0203532565151743E-2</v>
      </c>
      <c r="GC7" s="205">
        <f t="shared" si="8"/>
        <v>9.6608664296659597E-3</v>
      </c>
      <c r="GD7" s="205">
        <f t="shared" si="8"/>
        <v>9.1145833333333322E-3</v>
      </c>
      <c r="GE7" s="205">
        <f t="shared" si="8"/>
        <v>8.5682827463326311E-3</v>
      </c>
      <c r="GF7" s="205">
        <f t="shared" si="8"/>
        <v>8.0253546984898425E-3</v>
      </c>
      <c r="GG7" s="205">
        <f t="shared" si="8"/>
        <v>7.4889604558324744E-3</v>
      </c>
      <c r="GH7" s="205">
        <f t="shared" si="8"/>
        <v>6.9620165366814568E-3</v>
      </c>
      <c r="GI7" s="205">
        <f t="shared" si="8"/>
        <v>6.4471820273437246E-3</v>
      </c>
      <c r="GJ7" s="205">
        <f t="shared" si="8"/>
        <v>5.9468491326313587E-3</v>
      </c>
      <c r="GK7" s="205">
        <f t="shared" si="8"/>
        <v>5.4631368732894403E-3</v>
      </c>
      <c r="GL7" s="205">
        <f t="shared" si="8"/>
        <v>4.9978878209648355E-3</v>
      </c>
      <c r="GM7" s="205">
        <f t="shared" si="8"/>
        <v>4.5526677415908883E-3</v>
      </c>
      <c r="GN7" s="205">
        <f t="shared" si="8"/>
        <v>4.1287679999999711E-3</v>
      </c>
      <c r="GO7" s="205">
        <f t="shared" si="8"/>
        <v>3.7272105622058274E-3</v>
      </c>
      <c r="GP7" s="205">
        <f t="shared" si="8"/>
        <v>3.34875541712108E-3</v>
      </c>
      <c r="GQ7" s="205">
        <f t="shared" si="8"/>
        <v>2.9939102264923412E-3</v>
      </c>
      <c r="GR7" s="205">
        <f t="shared" ref="GR7:HG38" si="18">IF(ISNONTEXT($Q7),IF($G7="R",_xlfn.BETA.DIST(CU7,$M7,$N7,FALSE,$B7,$D7),_xlfn.BETA.DIST(CU7,$N7,$M7,FALSE,$B7,$D7)),NA())</f>
        <v>2.662942000545762E-3</v>
      </c>
      <c r="GS7" s="205">
        <f t="shared" si="9"/>
        <v>2.3558905872395498E-3</v>
      </c>
      <c r="GT7" s="205">
        <f t="shared" si="9"/>
        <v>2.0725837551175386E-3</v>
      </c>
      <c r="GU7" s="205">
        <f t="shared" si="9"/>
        <v>1.8126536435482553E-3</v>
      </c>
      <c r="GV7" s="205">
        <f t="shared" si="9"/>
        <v>1.5755543496184879E-3</v>
      </c>
      <c r="GW7" s="205">
        <f t="shared" si="9"/>
        <v>1.3605804181275739E-3</v>
      </c>
      <c r="GX7" s="205">
        <f t="shared" si="9"/>
        <v>1.1668859999999746E-3</v>
      </c>
      <c r="GY7" s="205">
        <f t="shared" si="9"/>
        <v>9.9350444499798668E-4</v>
      </c>
      <c r="GZ7" s="205">
        <f t="shared" si="9"/>
        <v>8.3936809687447378E-4</v>
      </c>
      <c r="HA7" s="205">
        <f t="shared" si="9"/>
        <v>7.0332806305677348E-4</v>
      </c>
      <c r="HB7" s="205">
        <f t="shared" si="9"/>
        <v>5.8417373659782723E-4</v>
      </c>
      <c r="HC7" s="205">
        <f t="shared" si="9"/>
        <v>4.8065185546873352E-4</v>
      </c>
      <c r="HD7" s="205">
        <f t="shared" si="9"/>
        <v>3.9148489329867358E-4</v>
      </c>
      <c r="HE7" s="205">
        <f t="shared" si="9"/>
        <v>3.1538858639322618E-4</v>
      </c>
      <c r="HF7" s="205">
        <f t="shared" si="9"/>
        <v>2.5108841428069249E-4</v>
      </c>
      <c r="HG7" s="205">
        <f t="shared" si="9"/>
        <v>1.9733486514801203E-4</v>
      </c>
      <c r="HH7" s="205">
        <f t="shared" si="9"/>
        <v>1.5291733333332527E-4</v>
      </c>
      <c r="HI7" s="205">
        <f t="shared" si="9"/>
        <v>1.1667651354109083E-4</v>
      </c>
      <c r="HJ7" s="205">
        <f t="shared" si="9"/>
        <v>8.7515175638010447E-5</v>
      </c>
      <c r="HK7" s="205">
        <f t="shared" si="9"/>
        <v>6.4407224773742691E-5</v>
      </c>
      <c r="HL7" s="205">
        <f t="shared" si="9"/>
        <v>4.64049741496284E-5</v>
      </c>
      <c r="HM7" s="205">
        <f t="shared" si="9"/>
        <v>3.2644582031247154E-5</v>
      </c>
      <c r="HN7" s="205">
        <f t="shared" si="9"/>
        <v>2.2349630566739197E-5</v>
      </c>
      <c r="HO7" s="205">
        <f t="shared" si="9"/>
        <v>1.4832851632324365E-5</v>
      </c>
      <c r="HP7" s="205">
        <f t="shared" si="9"/>
        <v>9.4960342794228572E-6</v>
      </c>
      <c r="HQ7" s="205">
        <f t="shared" si="9"/>
        <v>5.8281794041745682E-6</v>
      </c>
      <c r="HR7" s="205">
        <f t="shared" si="9"/>
        <v>3.4019999999994839E-6</v>
      </c>
      <c r="HS7" s="205">
        <f t="shared" si="9"/>
        <v>1.8688997871176836E-6</v>
      </c>
      <c r="HT7" s="205">
        <f t="shared" si="9"/>
        <v>9.5259913966914072E-7</v>
      </c>
      <c r="HU7" s="205">
        <f t="shared" si="9"/>
        <v>4.4161505123389656E-7</v>
      </c>
      <c r="HV7" s="205">
        <f t="shared" si="9"/>
        <v>1.8084139315194852E-7</v>
      </c>
      <c r="HW7" s="205">
        <f t="shared" si="9"/>
        <v>6.2516927083311557E-8</v>
      </c>
      <c r="HX7" s="205">
        <f t="shared" si="9"/>
        <v>1.6911433727992383E-8</v>
      </c>
      <c r="HY7" s="205">
        <f t="shared" si="9"/>
        <v>3.1049135459981143E-9</v>
      </c>
      <c r="HZ7" s="205">
        <f t="shared" si="9"/>
        <v>2.8110267733306666E-10</v>
      </c>
      <c r="IA7" s="205">
        <f t="shared" si="9"/>
        <v>4.528061999991323E-12</v>
      </c>
      <c r="IB7" s="205">
        <f t="shared" si="9"/>
        <v>1.3720328578055894E-31</v>
      </c>
    </row>
    <row r="8" spans="1:237" x14ac:dyDescent="0.25">
      <c r="A8" s="22">
        <v>5</v>
      </c>
      <c r="B8" s="123">
        <v>60</v>
      </c>
      <c r="C8" s="123">
        <v>120</v>
      </c>
      <c r="D8" s="123">
        <v>240</v>
      </c>
      <c r="E8" s="118">
        <f t="shared" si="10"/>
        <v>1</v>
      </c>
      <c r="F8" s="23">
        <f t="shared" si="11"/>
        <v>33.333333333333329</v>
      </c>
      <c r="G8" s="24" t="str">
        <f t="shared" si="12"/>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10">
        <f t="shared" si="3"/>
        <v>127.5</v>
      </c>
      <c r="Q8" s="110">
        <f t="shared" si="4"/>
        <v>29.052</v>
      </c>
      <c r="R8" s="39">
        <f t="shared" si="5"/>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13"/>
        <v>1.8</v>
      </c>
      <c r="AI8" s="204">
        <f t="shared" si="14"/>
        <v>60</v>
      </c>
      <c r="AJ8" s="188">
        <f t="shared" si="15"/>
        <v>61.8</v>
      </c>
      <c r="AK8" s="188">
        <f t="shared" si="15"/>
        <v>63.599999999999994</v>
      </c>
      <c r="AL8" s="188">
        <f t="shared" si="15"/>
        <v>65.399999999999991</v>
      </c>
      <c r="AM8" s="188">
        <f t="shared" si="15"/>
        <v>67.199999999999989</v>
      </c>
      <c r="AN8" s="188">
        <f t="shared" si="15"/>
        <v>68.999999999999986</v>
      </c>
      <c r="AO8" s="188">
        <f t="shared" si="15"/>
        <v>70.799999999999983</v>
      </c>
      <c r="AP8" s="188">
        <f t="shared" si="15"/>
        <v>72.59999999999998</v>
      </c>
      <c r="AQ8" s="188">
        <f t="shared" si="15"/>
        <v>74.399999999999977</v>
      </c>
      <c r="AR8" s="188">
        <f t="shared" si="15"/>
        <v>76.199999999999974</v>
      </c>
      <c r="AS8" s="188">
        <f t="shared" si="15"/>
        <v>77.999999999999972</v>
      </c>
      <c r="AT8" s="188">
        <f t="shared" si="15"/>
        <v>79.799999999999969</v>
      </c>
      <c r="AU8" s="188">
        <f t="shared" si="15"/>
        <v>81.599999999999966</v>
      </c>
      <c r="AV8" s="188">
        <f t="shared" si="15"/>
        <v>83.399999999999963</v>
      </c>
      <c r="AW8" s="188">
        <f t="shared" si="15"/>
        <v>85.19999999999996</v>
      </c>
      <c r="AX8" s="188">
        <f t="shared" si="15"/>
        <v>86.999999999999957</v>
      </c>
      <c r="AY8" s="188">
        <f t="shared" si="15"/>
        <v>88.799999999999955</v>
      </c>
      <c r="AZ8" s="188">
        <f t="shared" si="15"/>
        <v>90.599999999999952</v>
      </c>
      <c r="BA8" s="188">
        <f t="shared" si="15"/>
        <v>92.399999999999949</v>
      </c>
      <c r="BB8" s="188">
        <f t="shared" si="15"/>
        <v>94.199999999999946</v>
      </c>
      <c r="BC8" s="188">
        <f t="shared" si="15"/>
        <v>95.999999999999943</v>
      </c>
      <c r="BD8" s="188">
        <f t="shared" si="15"/>
        <v>97.79999999999994</v>
      </c>
      <c r="BE8" s="188">
        <f t="shared" si="15"/>
        <v>99.599999999999937</v>
      </c>
      <c r="BF8" s="188">
        <f t="shared" si="15"/>
        <v>101.39999999999993</v>
      </c>
      <c r="BG8" s="188">
        <f t="shared" si="15"/>
        <v>103.19999999999993</v>
      </c>
      <c r="BH8" s="188">
        <f t="shared" si="15"/>
        <v>104.99999999999993</v>
      </c>
      <c r="BI8" s="188">
        <f t="shared" si="15"/>
        <v>106.79999999999993</v>
      </c>
      <c r="BJ8" s="188">
        <f t="shared" si="15"/>
        <v>108.59999999999992</v>
      </c>
      <c r="BK8" s="188">
        <f t="shared" si="15"/>
        <v>110.39999999999992</v>
      </c>
      <c r="BL8" s="188">
        <f t="shared" si="15"/>
        <v>112.19999999999992</v>
      </c>
      <c r="BM8" s="188">
        <f t="shared" si="15"/>
        <v>113.99999999999991</v>
      </c>
      <c r="BN8" s="188">
        <f t="shared" si="15"/>
        <v>115.79999999999991</v>
      </c>
      <c r="BO8" s="188">
        <f t="shared" si="15"/>
        <v>117.59999999999991</v>
      </c>
      <c r="BP8" s="188">
        <f t="shared" si="15"/>
        <v>119.39999999999991</v>
      </c>
      <c r="BQ8" s="188">
        <f t="shared" si="15"/>
        <v>121.1999999999999</v>
      </c>
      <c r="BR8" s="188">
        <f t="shared" si="15"/>
        <v>122.9999999999999</v>
      </c>
      <c r="BS8" s="188">
        <f t="shared" si="15"/>
        <v>124.7999999999999</v>
      </c>
      <c r="BT8" s="188">
        <f t="shared" si="15"/>
        <v>126.59999999999989</v>
      </c>
      <c r="BU8" s="188">
        <f t="shared" si="15"/>
        <v>128.39999999999989</v>
      </c>
      <c r="BV8" s="188">
        <f t="shared" si="15"/>
        <v>130.1999999999999</v>
      </c>
      <c r="BW8" s="188">
        <f t="shared" si="15"/>
        <v>131.99999999999991</v>
      </c>
      <c r="BX8" s="188">
        <f t="shared" si="15"/>
        <v>133.79999999999993</v>
      </c>
      <c r="BY8" s="188">
        <f t="shared" si="15"/>
        <v>135.59999999999994</v>
      </c>
      <c r="BZ8" s="188">
        <f t="shared" si="15"/>
        <v>137.39999999999995</v>
      </c>
      <c r="CA8" s="188">
        <f t="shared" si="15"/>
        <v>139.19999999999996</v>
      </c>
      <c r="CB8" s="188">
        <f t="shared" si="15"/>
        <v>140.99999999999997</v>
      </c>
      <c r="CC8" s="188">
        <f t="shared" si="15"/>
        <v>142.79999999999998</v>
      </c>
      <c r="CD8" s="188">
        <f t="shared" si="15"/>
        <v>144.6</v>
      </c>
      <c r="CE8" s="188">
        <f t="shared" si="15"/>
        <v>146.4</v>
      </c>
      <c r="CF8" s="188">
        <f t="shared" si="15"/>
        <v>148.20000000000002</v>
      </c>
      <c r="CG8" s="188">
        <f t="shared" si="15"/>
        <v>150.00000000000003</v>
      </c>
      <c r="CH8" s="188">
        <f t="shared" si="15"/>
        <v>151.80000000000004</v>
      </c>
      <c r="CI8" s="188">
        <f t="shared" si="15"/>
        <v>153.60000000000005</v>
      </c>
      <c r="CJ8" s="188">
        <f t="shared" si="15"/>
        <v>155.40000000000006</v>
      </c>
      <c r="CK8" s="188">
        <f t="shared" si="15"/>
        <v>157.20000000000007</v>
      </c>
      <c r="CL8" s="188">
        <f t="shared" si="15"/>
        <v>159.00000000000009</v>
      </c>
      <c r="CM8" s="188">
        <f t="shared" si="15"/>
        <v>160.8000000000001</v>
      </c>
      <c r="CN8" s="188">
        <f t="shared" si="15"/>
        <v>162.60000000000011</v>
      </c>
      <c r="CO8" s="188">
        <f t="shared" si="15"/>
        <v>164.40000000000012</v>
      </c>
      <c r="CP8" s="188">
        <f t="shared" si="15"/>
        <v>166.20000000000013</v>
      </c>
      <c r="CQ8" s="188">
        <f t="shared" si="15"/>
        <v>168.00000000000014</v>
      </c>
      <c r="CR8" s="188">
        <f t="shared" si="15"/>
        <v>169.80000000000015</v>
      </c>
      <c r="CS8" s="188">
        <f t="shared" si="15"/>
        <v>171.60000000000016</v>
      </c>
      <c r="CT8" s="188">
        <f t="shared" si="15"/>
        <v>173.40000000000018</v>
      </c>
      <c r="CU8" s="188">
        <f t="shared" ref="CU8" si="19">IF(ISNONTEXT($AH8),CT8+$AH8,"")</f>
        <v>175.20000000000019</v>
      </c>
      <c r="CV8" s="188">
        <f t="shared" si="6"/>
        <v>177.0000000000002</v>
      </c>
      <c r="CW8" s="188">
        <f t="shared" si="7"/>
        <v>178.80000000000021</v>
      </c>
      <c r="CX8" s="188">
        <f t="shared" si="7"/>
        <v>180.60000000000022</v>
      </c>
      <c r="CY8" s="188">
        <f t="shared" si="7"/>
        <v>182.40000000000023</v>
      </c>
      <c r="CZ8" s="188">
        <f t="shared" si="7"/>
        <v>184.20000000000024</v>
      </c>
      <c r="DA8" s="188">
        <f t="shared" si="7"/>
        <v>186.00000000000026</v>
      </c>
      <c r="DB8" s="188">
        <f t="shared" si="7"/>
        <v>187.80000000000027</v>
      </c>
      <c r="DC8" s="188">
        <f t="shared" si="7"/>
        <v>189.60000000000028</v>
      </c>
      <c r="DD8" s="188">
        <f t="shared" si="7"/>
        <v>191.40000000000029</v>
      </c>
      <c r="DE8" s="188">
        <f t="shared" si="7"/>
        <v>193.2000000000003</v>
      </c>
      <c r="DF8" s="188">
        <f t="shared" si="7"/>
        <v>195.00000000000031</v>
      </c>
      <c r="DG8" s="188">
        <f t="shared" si="7"/>
        <v>196.80000000000032</v>
      </c>
      <c r="DH8" s="188">
        <f t="shared" si="7"/>
        <v>198.60000000000034</v>
      </c>
      <c r="DI8" s="188">
        <f t="shared" si="7"/>
        <v>200.40000000000035</v>
      </c>
      <c r="DJ8" s="188">
        <f t="shared" si="7"/>
        <v>202.20000000000036</v>
      </c>
      <c r="DK8" s="188">
        <f t="shared" si="7"/>
        <v>204.00000000000037</v>
      </c>
      <c r="DL8" s="188">
        <f t="shared" si="7"/>
        <v>205.80000000000038</v>
      </c>
      <c r="DM8" s="188">
        <f t="shared" si="7"/>
        <v>207.60000000000039</v>
      </c>
      <c r="DN8" s="188">
        <f t="shared" si="7"/>
        <v>209.4000000000004</v>
      </c>
      <c r="DO8" s="188">
        <f t="shared" si="7"/>
        <v>211.20000000000041</v>
      </c>
      <c r="DP8" s="188">
        <f t="shared" si="7"/>
        <v>213.00000000000043</v>
      </c>
      <c r="DQ8" s="188">
        <f t="shared" si="7"/>
        <v>214.80000000000044</v>
      </c>
      <c r="DR8" s="188">
        <f t="shared" si="7"/>
        <v>216.60000000000045</v>
      </c>
      <c r="DS8" s="188">
        <f t="shared" si="7"/>
        <v>218.40000000000046</v>
      </c>
      <c r="DT8" s="188">
        <f t="shared" si="7"/>
        <v>220.20000000000047</v>
      </c>
      <c r="DU8" s="188">
        <f t="shared" si="7"/>
        <v>222.00000000000048</v>
      </c>
      <c r="DV8" s="188">
        <f t="shared" si="7"/>
        <v>223.80000000000049</v>
      </c>
      <c r="DW8" s="188">
        <f t="shared" si="7"/>
        <v>225.60000000000051</v>
      </c>
      <c r="DX8" s="188">
        <f t="shared" si="7"/>
        <v>227.40000000000052</v>
      </c>
      <c r="DY8" s="188">
        <f t="shared" si="7"/>
        <v>229.20000000000053</v>
      </c>
      <c r="DZ8" s="188">
        <f t="shared" si="7"/>
        <v>231.00000000000054</v>
      </c>
      <c r="EA8" s="188">
        <f t="shared" si="7"/>
        <v>232.80000000000055</v>
      </c>
      <c r="EB8" s="188">
        <f t="shared" si="7"/>
        <v>234.60000000000056</v>
      </c>
      <c r="EC8" s="188">
        <f t="shared" si="7"/>
        <v>236.40000000000057</v>
      </c>
      <c r="ED8" s="188">
        <f t="shared" si="7"/>
        <v>238.20000000000059</v>
      </c>
      <c r="EE8" s="204">
        <f t="shared" si="16"/>
        <v>239.999</v>
      </c>
      <c r="EF8" s="205">
        <f t="shared" si="17"/>
        <v>0</v>
      </c>
      <c r="EG8" s="205">
        <f t="shared" si="17"/>
        <v>5.603476724999984E-5</v>
      </c>
      <c r="EH8" s="205">
        <f t="shared" si="17"/>
        <v>2.1521923733333278E-4</v>
      </c>
      <c r="EI8" s="205">
        <f t="shared" si="17"/>
        <v>4.6477872524999851E-4</v>
      </c>
      <c r="EJ8" s="205">
        <f t="shared" si="17"/>
        <v>7.9272345599999759E-4</v>
      </c>
      <c r="EK8" s="205">
        <f t="shared" si="17"/>
        <v>1.1878216145833303E-3</v>
      </c>
      <c r="EL8" s="205">
        <f t="shared" si="17"/>
        <v>1.6395728159999954E-3</v>
      </c>
      <c r="EM8" s="205">
        <f t="shared" si="17"/>
        <v>2.1381819952499934E-3</v>
      </c>
      <c r="EN8" s="205">
        <f t="shared" si="17"/>
        <v>2.6745337173333258E-3</v>
      </c>
      <c r="EO8" s="205">
        <f t="shared" si="17"/>
        <v>3.2401669072499922E-3</v>
      </c>
      <c r="EP8" s="205">
        <f t="shared" si="17"/>
        <v>3.8272499999999899E-3</v>
      </c>
      <c r="EQ8" s="205">
        <f t="shared" si="17"/>
        <v>4.428556510583324E-3</v>
      </c>
      <c r="ER8" s="205">
        <f t="shared" si="17"/>
        <v>5.0374410239999896E-3</v>
      </c>
      <c r="ES8" s="205">
        <f t="shared" si="17"/>
        <v>5.6478156052499878E-3</v>
      </c>
      <c r="ET8" s="205">
        <f t="shared" si="17"/>
        <v>6.2541266293333229E-3</v>
      </c>
      <c r="EU8" s="205">
        <f t="shared" si="17"/>
        <v>6.8513320312499851E-3</v>
      </c>
      <c r="EV8" s="205">
        <f t="shared" ref="EV8:FK23" si="20">IF(ISNONTEXT($Q8),IF($G8="R",_xlfn.BETA.DIST(AY8,$M8,$N8,FALSE,$B8,$D8),_xlfn.BETA.DIST(AY8,$N8,$M8,FALSE,$B8,$D8)),NA())</f>
        <v>7.4348789759999846E-3</v>
      </c>
      <c r="EW8" s="205">
        <f t="shared" si="20"/>
        <v>8.0006819485833169E-3</v>
      </c>
      <c r="EX8" s="205">
        <f t="shared" si="20"/>
        <v>8.5451012639999862E-3</v>
      </c>
      <c r="EY8" s="205">
        <f t="shared" si="20"/>
        <v>9.0649219972499875E-3</v>
      </c>
      <c r="EZ8" s="205">
        <f t="shared" si="20"/>
        <v>9.5573333333333222E-3</v>
      </c>
      <c r="FA8" s="205">
        <f t="shared" si="20"/>
        <v>1.0019908337249984E-2</v>
      </c>
      <c r="FB8" s="205">
        <f t="shared" si="20"/>
        <v>1.0450584143999986E-2</v>
      </c>
      <c r="FC8" s="205">
        <f t="shared" si="20"/>
        <v>1.084764256858332E-2</v>
      </c>
      <c r="FD8" s="205">
        <f t="shared" si="20"/>
        <v>1.1209691135999986E-2</v>
      </c>
      <c r="FE8" s="205">
        <f t="shared" si="20"/>
        <v>1.1535644531249988E-2</v>
      </c>
      <c r="FF8" s="205">
        <f t="shared" si="20"/>
        <v>1.1824706469333323E-2</v>
      </c>
      <c r="FG8" s="205">
        <f t="shared" si="20"/>
        <v>1.2076351985249988E-2</v>
      </c>
      <c r="FH8" s="205">
        <f t="shared" si="20"/>
        <v>1.2290310143999991E-2</v>
      </c>
      <c r="FI8" s="205">
        <f t="shared" si="20"/>
        <v>1.2466547170583327E-2</v>
      </c>
      <c r="FJ8" s="205">
        <f t="shared" si="20"/>
        <v>1.2605249999999995E-2</v>
      </c>
      <c r="FK8" s="205">
        <f t="shared" si="20"/>
        <v>1.2706810247249995E-2</v>
      </c>
      <c r="FL8" s="205">
        <f t="shared" ref="FL8:GA23" si="21">IF(ISNONTEXT($Q8),IF($G8="R",_xlfn.BETA.DIST(BO8,$M8,$N8,FALSE,$B8,$D8),_xlfn.BETA.DIST(BO8,$N8,$M8,FALSE,$B8,$D8)),NA())</f>
        <v>1.2771808597333331E-2</v>
      </c>
      <c r="FM8" s="205">
        <f t="shared" si="21"/>
        <v>1.2800999615249999E-2</v>
      </c>
      <c r="FN8" s="205">
        <f t="shared" si="21"/>
        <v>1.2795296975999999E-2</v>
      </c>
      <c r="FO8" s="205">
        <f t="shared" si="21"/>
        <v>1.2755759114583336E-2</v>
      </c>
      <c r="FP8" s="205">
        <f t="shared" si="21"/>
        <v>1.2683575296000003E-2</v>
      </c>
      <c r="FQ8" s="205">
        <f t="shared" si="21"/>
        <v>1.2580052105250008E-2</v>
      </c>
      <c r="FR8" s="205">
        <f t="shared" si="21"/>
        <v>1.2446600357333342E-2</v>
      </c>
      <c r="FS8" s="205">
        <f t="shared" si="21"/>
        <v>1.2284722427250011E-2</v>
      </c>
      <c r="FT8" s="205">
        <f t="shared" si="21"/>
        <v>1.2096000000000011E-2</v>
      </c>
      <c r="FU8" s="205">
        <f t="shared" si="21"/>
        <v>1.1882082240583344E-2</v>
      </c>
      <c r="FV8" s="205">
        <f t="shared" si="21"/>
        <v>1.164467438400001E-2</v>
      </c>
      <c r="FW8" s="205">
        <f t="shared" si="21"/>
        <v>1.1385526745250006E-2</v>
      </c>
      <c r="FX8" s="205">
        <f t="shared" si="21"/>
        <v>1.1106424149333341E-2</v>
      </c>
      <c r="FY8" s="205">
        <f t="shared" si="21"/>
        <v>1.0809175781250003E-2</v>
      </c>
      <c r="FZ8" s="205">
        <f t="shared" si="21"/>
        <v>1.0495605456000003E-2</v>
      </c>
      <c r="GA8" s="205">
        <f t="shared" si="21"/>
        <v>1.0167542308583336E-2</v>
      </c>
      <c r="GB8" s="205">
        <f t="shared" ref="GB8:GQ23" si="22">IF(ISNONTEXT($Q8),IF($G8="R",_xlfn.BETA.DIST(CE8,$M8,$N8,FALSE,$B8,$D8),_xlfn.BETA.DIST(CE8,$N8,$M8,FALSE,$B8,$D8)),NA())</f>
        <v>9.8268119039999977E-3</v>
      </c>
      <c r="GC8" s="205">
        <f t="shared" si="22"/>
        <v>9.4752277672499972E-3</v>
      </c>
      <c r="GD8" s="205">
        <f t="shared" si="22"/>
        <v>9.1145833333333287E-3</v>
      </c>
      <c r="GE8" s="205">
        <f t="shared" si="22"/>
        <v>8.7466443172499932E-3</v>
      </c>
      <c r="GF8" s="205">
        <f t="shared" si="22"/>
        <v>8.3731415039999899E-3</v>
      </c>
      <c r="GG8" s="205">
        <f t="shared" si="22"/>
        <v>7.9957639585833181E-3</v>
      </c>
      <c r="GH8" s="205">
        <f t="shared" si="22"/>
        <v>7.6161526559999863E-3</v>
      </c>
      <c r="GI8" s="205">
        <f t="shared" si="22"/>
        <v>7.235894531249982E-3</v>
      </c>
      <c r="GJ8" s="205">
        <f t="shared" si="22"/>
        <v>6.8565169493333133E-3</v>
      </c>
      <c r="GK8" s="205">
        <f t="shared" si="22"/>
        <v>6.4794825952499769E-3</v>
      </c>
      <c r="GL8" s="205">
        <f t="shared" si="22"/>
        <v>6.1061847839999758E-3</v>
      </c>
      <c r="GM8" s="205">
        <f t="shared" si="22"/>
        <v>5.7379431905833092E-3</v>
      </c>
      <c r="GN8" s="205">
        <f t="shared" si="22"/>
        <v>5.3759999999999737E-3</v>
      </c>
      <c r="GO8" s="205">
        <f t="shared" si="22"/>
        <v>5.021516477249968E-3</v>
      </c>
      <c r="GP8" s="205">
        <f t="shared" si="22"/>
        <v>4.6755699573333039E-3</v>
      </c>
      <c r="GQ8" s="205">
        <f t="shared" si="22"/>
        <v>4.3391512552499656E-3</v>
      </c>
      <c r="GR8" s="205">
        <f t="shared" si="18"/>
        <v>4.0131624959999701E-3</v>
      </c>
      <c r="GS8" s="205">
        <f t="shared" si="9"/>
        <v>3.6984153645832998E-3</v>
      </c>
      <c r="GT8" s="205">
        <f t="shared" si="9"/>
        <v>3.3956297759999642E-3</v>
      </c>
      <c r="GU8" s="205">
        <f t="shared" si="9"/>
        <v>3.1054329652499659E-3</v>
      </c>
      <c r="GV8" s="205">
        <f t="shared" si="9"/>
        <v>2.8283589973333006E-3</v>
      </c>
      <c r="GW8" s="205">
        <f t="shared" si="9"/>
        <v>2.5648486972499646E-3</v>
      </c>
      <c r="GX8" s="205">
        <f t="shared" si="9"/>
        <v>2.3152499999999658E-3</v>
      </c>
      <c r="GY8" s="205">
        <f t="shared" si="9"/>
        <v>2.0798187205833003E-3</v>
      </c>
      <c r="GZ8" s="205">
        <f t="shared" si="9"/>
        <v>1.8587197439999675E-3</v>
      </c>
      <c r="HA8" s="205">
        <f t="shared" si="9"/>
        <v>1.6520286352499679E-3</v>
      </c>
      <c r="HB8" s="205">
        <f t="shared" si="9"/>
        <v>1.4597336693333031E-3</v>
      </c>
      <c r="HC8" s="205">
        <f t="shared" si="9"/>
        <v>1.2817382812499701E-3</v>
      </c>
      <c r="HD8" s="205">
        <f t="shared" si="9"/>
        <v>1.1178639359999719E-3</v>
      </c>
      <c r="HE8" s="205">
        <f t="shared" si="9"/>
        <v>9.6785341858330654E-4</v>
      </c>
      <c r="HF8" s="205">
        <f t="shared" si="9"/>
        <v>8.3137454399997502E-4</v>
      </c>
      <c r="HG8" s="205">
        <f t="shared" si="9"/>
        <v>7.0802428724997567E-4</v>
      </c>
      <c r="HH8" s="205">
        <f t="shared" si="9"/>
        <v>5.9733333333331193E-4</v>
      </c>
      <c r="HI8" s="205">
        <f t="shared" si="9"/>
        <v>4.9877104724998015E-4</v>
      </c>
      <c r="HJ8" s="205">
        <f t="shared" si="9"/>
        <v>4.117508639999823E-4</v>
      </c>
      <c r="HK8" s="205">
        <f t="shared" si="9"/>
        <v>3.3563609858331707E-4</v>
      </c>
      <c r="HL8" s="205">
        <f t="shared" si="9"/>
        <v>2.6974617599998614E-4</v>
      </c>
      <c r="HM8" s="205">
        <f t="shared" si="9"/>
        <v>2.1336328124998743E-4</v>
      </c>
      <c r="HN8" s="205">
        <f t="shared" si="9"/>
        <v>1.6573942933332281E-4</v>
      </c>
      <c r="HO8" s="205">
        <f t="shared" si="9"/>
        <v>1.2610395524999084E-4</v>
      </c>
      <c r="HP8" s="205">
        <f t="shared" si="9"/>
        <v>9.3671423999992456E-5</v>
      </c>
      <c r="HQ8" s="205">
        <f t="shared" si="9"/>
        <v>6.7649960583327347E-5</v>
      </c>
      <c r="HR8" s="205">
        <f t="shared" si="9"/>
        <v>4.7249999999995219E-5</v>
      </c>
      <c r="HS8" s="205">
        <f t="shared" si="9"/>
        <v>3.1693457249996407E-5</v>
      </c>
      <c r="HT8" s="205">
        <f t="shared" si="9"/>
        <v>2.0223317333330636E-5</v>
      </c>
      <c r="HU8" s="205">
        <f t="shared" si="9"/>
        <v>1.2113645249998114E-5</v>
      </c>
      <c r="HV8" s="205">
        <f t="shared" si="9"/>
        <v>6.6800159999987286E-6</v>
      </c>
      <c r="HW8" s="205">
        <f t="shared" si="9"/>
        <v>3.2903645833325759E-6</v>
      </c>
      <c r="HX8" s="205">
        <f t="shared" si="9"/>
        <v>1.3762559999995853E-6</v>
      </c>
      <c r="HY8" s="205">
        <f t="shared" si="9"/>
        <v>4.445752499998198E-7</v>
      </c>
      <c r="HZ8" s="205">
        <f t="shared" si="9"/>
        <v>8.9637333333276602E-8</v>
      </c>
      <c r="IA8" s="205">
        <f t="shared" si="9"/>
        <v>5.7172499999926979E-9</v>
      </c>
      <c r="IB8" s="205">
        <f t="shared" si="9"/>
        <v>5.5567639449506396E-22</v>
      </c>
    </row>
    <row r="9" spans="1:237" x14ac:dyDescent="0.25">
      <c r="A9" s="22">
        <v>6</v>
      </c>
      <c r="B9" s="123">
        <v>60</v>
      </c>
      <c r="C9" s="123">
        <v>120</v>
      </c>
      <c r="D9" s="123">
        <v>240</v>
      </c>
      <c r="E9" s="118">
        <f t="shared" si="10"/>
        <v>1</v>
      </c>
      <c r="F9" s="23">
        <f t="shared" si="11"/>
        <v>33.333333333333329</v>
      </c>
      <c r="G9" s="24" t="str">
        <f t="shared" si="12"/>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10">
        <f t="shared" si="3"/>
        <v>129.22800000000001</v>
      </c>
      <c r="Q9" s="110">
        <f t="shared" si="4"/>
        <v>31.968</v>
      </c>
      <c r="R9" s="39">
        <f t="shared" si="5"/>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13"/>
        <v>1.8</v>
      </c>
      <c r="AI9" s="204">
        <f t="shared" si="14"/>
        <v>60</v>
      </c>
      <c r="AJ9" s="188">
        <f t="shared" ref="AJ9:CU12" si="23">IF(ISNONTEXT($AH9),AI9+$AH9,"")</f>
        <v>61.8</v>
      </c>
      <c r="AK9" s="188">
        <f t="shared" si="23"/>
        <v>63.599999999999994</v>
      </c>
      <c r="AL9" s="188">
        <f t="shared" si="23"/>
        <v>65.399999999999991</v>
      </c>
      <c r="AM9" s="188">
        <f t="shared" si="23"/>
        <v>67.199999999999989</v>
      </c>
      <c r="AN9" s="188">
        <f t="shared" si="23"/>
        <v>68.999999999999986</v>
      </c>
      <c r="AO9" s="188">
        <f t="shared" si="23"/>
        <v>70.799999999999983</v>
      </c>
      <c r="AP9" s="188">
        <f t="shared" si="23"/>
        <v>72.59999999999998</v>
      </c>
      <c r="AQ9" s="188">
        <f t="shared" si="23"/>
        <v>74.399999999999977</v>
      </c>
      <c r="AR9" s="188">
        <f t="shared" si="23"/>
        <v>76.199999999999974</v>
      </c>
      <c r="AS9" s="188">
        <f t="shared" si="23"/>
        <v>77.999999999999972</v>
      </c>
      <c r="AT9" s="188">
        <f t="shared" si="23"/>
        <v>79.799999999999969</v>
      </c>
      <c r="AU9" s="188">
        <f t="shared" si="23"/>
        <v>81.599999999999966</v>
      </c>
      <c r="AV9" s="188">
        <f t="shared" si="23"/>
        <v>83.399999999999963</v>
      </c>
      <c r="AW9" s="188">
        <f t="shared" si="23"/>
        <v>85.19999999999996</v>
      </c>
      <c r="AX9" s="188">
        <f t="shared" si="23"/>
        <v>86.999999999999957</v>
      </c>
      <c r="AY9" s="188">
        <f t="shared" si="23"/>
        <v>88.799999999999955</v>
      </c>
      <c r="AZ9" s="188">
        <f t="shared" si="23"/>
        <v>90.599999999999952</v>
      </c>
      <c r="BA9" s="188">
        <f t="shared" si="23"/>
        <v>92.399999999999949</v>
      </c>
      <c r="BB9" s="188">
        <f t="shared" si="23"/>
        <v>94.199999999999946</v>
      </c>
      <c r="BC9" s="188">
        <f t="shared" si="23"/>
        <v>95.999999999999943</v>
      </c>
      <c r="BD9" s="188">
        <f t="shared" si="23"/>
        <v>97.79999999999994</v>
      </c>
      <c r="BE9" s="188">
        <f t="shared" si="23"/>
        <v>99.599999999999937</v>
      </c>
      <c r="BF9" s="188">
        <f t="shared" si="23"/>
        <v>101.39999999999993</v>
      </c>
      <c r="BG9" s="188">
        <f t="shared" si="23"/>
        <v>103.19999999999993</v>
      </c>
      <c r="BH9" s="188">
        <f t="shared" si="23"/>
        <v>104.99999999999993</v>
      </c>
      <c r="BI9" s="188">
        <f t="shared" si="23"/>
        <v>106.79999999999993</v>
      </c>
      <c r="BJ9" s="188">
        <f t="shared" si="23"/>
        <v>108.59999999999992</v>
      </c>
      <c r="BK9" s="188">
        <f t="shared" si="23"/>
        <v>110.39999999999992</v>
      </c>
      <c r="BL9" s="188">
        <f t="shared" si="23"/>
        <v>112.19999999999992</v>
      </c>
      <c r="BM9" s="188">
        <f t="shared" si="23"/>
        <v>113.99999999999991</v>
      </c>
      <c r="BN9" s="188">
        <f t="shared" si="23"/>
        <v>115.79999999999991</v>
      </c>
      <c r="BO9" s="188">
        <f t="shared" si="23"/>
        <v>117.59999999999991</v>
      </c>
      <c r="BP9" s="188">
        <f t="shared" si="23"/>
        <v>119.39999999999991</v>
      </c>
      <c r="BQ9" s="188">
        <f t="shared" si="23"/>
        <v>121.1999999999999</v>
      </c>
      <c r="BR9" s="188">
        <f t="shared" si="23"/>
        <v>122.9999999999999</v>
      </c>
      <c r="BS9" s="188">
        <f t="shared" si="23"/>
        <v>124.7999999999999</v>
      </c>
      <c r="BT9" s="188">
        <f t="shared" si="23"/>
        <v>126.59999999999989</v>
      </c>
      <c r="BU9" s="188">
        <f t="shared" si="23"/>
        <v>128.39999999999989</v>
      </c>
      <c r="BV9" s="188">
        <f t="shared" si="23"/>
        <v>130.1999999999999</v>
      </c>
      <c r="BW9" s="188">
        <f t="shared" si="23"/>
        <v>131.99999999999991</v>
      </c>
      <c r="BX9" s="188">
        <f t="shared" si="23"/>
        <v>133.79999999999993</v>
      </c>
      <c r="BY9" s="188">
        <f t="shared" si="23"/>
        <v>135.59999999999994</v>
      </c>
      <c r="BZ9" s="188">
        <f t="shared" si="23"/>
        <v>137.39999999999995</v>
      </c>
      <c r="CA9" s="188">
        <f t="shared" si="23"/>
        <v>139.19999999999996</v>
      </c>
      <c r="CB9" s="188">
        <f t="shared" si="23"/>
        <v>140.99999999999997</v>
      </c>
      <c r="CC9" s="188">
        <f t="shared" si="23"/>
        <v>142.79999999999998</v>
      </c>
      <c r="CD9" s="188">
        <f t="shared" si="23"/>
        <v>144.6</v>
      </c>
      <c r="CE9" s="188">
        <f t="shared" si="23"/>
        <v>146.4</v>
      </c>
      <c r="CF9" s="188">
        <f t="shared" si="23"/>
        <v>148.20000000000002</v>
      </c>
      <c r="CG9" s="188">
        <f t="shared" si="23"/>
        <v>150.00000000000003</v>
      </c>
      <c r="CH9" s="188">
        <f t="shared" si="23"/>
        <v>151.80000000000004</v>
      </c>
      <c r="CI9" s="188">
        <f t="shared" si="23"/>
        <v>153.60000000000005</v>
      </c>
      <c r="CJ9" s="188">
        <f t="shared" si="23"/>
        <v>155.40000000000006</v>
      </c>
      <c r="CK9" s="188">
        <f t="shared" si="23"/>
        <v>157.20000000000007</v>
      </c>
      <c r="CL9" s="188">
        <f t="shared" si="23"/>
        <v>159.00000000000009</v>
      </c>
      <c r="CM9" s="188">
        <f t="shared" si="23"/>
        <v>160.8000000000001</v>
      </c>
      <c r="CN9" s="188">
        <f t="shared" si="23"/>
        <v>162.60000000000011</v>
      </c>
      <c r="CO9" s="188">
        <f t="shared" si="23"/>
        <v>164.40000000000012</v>
      </c>
      <c r="CP9" s="188">
        <f t="shared" si="23"/>
        <v>166.20000000000013</v>
      </c>
      <c r="CQ9" s="188">
        <f t="shared" si="23"/>
        <v>168.00000000000014</v>
      </c>
      <c r="CR9" s="188">
        <f t="shared" si="23"/>
        <v>169.80000000000015</v>
      </c>
      <c r="CS9" s="188">
        <f t="shared" si="23"/>
        <v>171.60000000000016</v>
      </c>
      <c r="CT9" s="188">
        <f t="shared" si="23"/>
        <v>173.40000000000018</v>
      </c>
      <c r="CU9" s="188">
        <f t="shared" si="23"/>
        <v>175.20000000000019</v>
      </c>
      <c r="CV9" s="188">
        <f t="shared" si="6"/>
        <v>177.0000000000002</v>
      </c>
      <c r="CW9" s="188">
        <f t="shared" si="7"/>
        <v>178.80000000000021</v>
      </c>
      <c r="CX9" s="188">
        <f t="shared" si="7"/>
        <v>180.60000000000022</v>
      </c>
      <c r="CY9" s="188">
        <f t="shared" si="7"/>
        <v>182.40000000000023</v>
      </c>
      <c r="CZ9" s="188">
        <f t="shared" si="7"/>
        <v>184.20000000000024</v>
      </c>
      <c r="DA9" s="188">
        <f t="shared" si="7"/>
        <v>186.00000000000026</v>
      </c>
      <c r="DB9" s="188">
        <f t="shared" si="7"/>
        <v>187.80000000000027</v>
      </c>
      <c r="DC9" s="188">
        <f t="shared" si="7"/>
        <v>189.60000000000028</v>
      </c>
      <c r="DD9" s="188">
        <f t="shared" si="7"/>
        <v>191.40000000000029</v>
      </c>
      <c r="DE9" s="188">
        <f t="shared" si="7"/>
        <v>193.2000000000003</v>
      </c>
      <c r="DF9" s="188">
        <f t="shared" si="7"/>
        <v>195.00000000000031</v>
      </c>
      <c r="DG9" s="188">
        <f t="shared" si="7"/>
        <v>196.80000000000032</v>
      </c>
      <c r="DH9" s="188">
        <f t="shared" si="7"/>
        <v>198.60000000000034</v>
      </c>
      <c r="DI9" s="188">
        <f t="shared" si="7"/>
        <v>200.40000000000035</v>
      </c>
      <c r="DJ9" s="188">
        <f t="shared" si="7"/>
        <v>202.20000000000036</v>
      </c>
      <c r="DK9" s="188">
        <f t="shared" si="7"/>
        <v>204.00000000000037</v>
      </c>
      <c r="DL9" s="188">
        <f t="shared" si="7"/>
        <v>205.80000000000038</v>
      </c>
      <c r="DM9" s="188">
        <f t="shared" si="7"/>
        <v>207.60000000000039</v>
      </c>
      <c r="DN9" s="188">
        <f t="shared" si="7"/>
        <v>209.4000000000004</v>
      </c>
      <c r="DO9" s="188">
        <f t="shared" si="7"/>
        <v>211.20000000000041</v>
      </c>
      <c r="DP9" s="188">
        <f t="shared" si="7"/>
        <v>213.00000000000043</v>
      </c>
      <c r="DQ9" s="188">
        <f t="shared" si="7"/>
        <v>214.80000000000044</v>
      </c>
      <c r="DR9" s="188">
        <f t="shared" si="7"/>
        <v>216.60000000000045</v>
      </c>
      <c r="DS9" s="188">
        <f t="shared" si="7"/>
        <v>218.40000000000046</v>
      </c>
      <c r="DT9" s="188">
        <f t="shared" si="7"/>
        <v>220.20000000000047</v>
      </c>
      <c r="DU9" s="188">
        <f t="shared" si="7"/>
        <v>222.00000000000048</v>
      </c>
      <c r="DV9" s="188">
        <f t="shared" si="7"/>
        <v>223.80000000000049</v>
      </c>
      <c r="DW9" s="188">
        <f t="shared" si="7"/>
        <v>225.60000000000051</v>
      </c>
      <c r="DX9" s="188">
        <f t="shared" si="7"/>
        <v>227.40000000000052</v>
      </c>
      <c r="DY9" s="188">
        <f t="shared" si="7"/>
        <v>229.20000000000053</v>
      </c>
      <c r="DZ9" s="188">
        <f t="shared" si="7"/>
        <v>231.00000000000054</v>
      </c>
      <c r="EA9" s="188">
        <f t="shared" si="7"/>
        <v>232.80000000000055</v>
      </c>
      <c r="EB9" s="188">
        <f t="shared" si="7"/>
        <v>234.60000000000056</v>
      </c>
      <c r="EC9" s="188">
        <f t="shared" si="7"/>
        <v>236.40000000000057</v>
      </c>
      <c r="ED9" s="188">
        <f t="shared" si="7"/>
        <v>238.20000000000059</v>
      </c>
      <c r="EE9" s="204">
        <f t="shared" si="16"/>
        <v>239.999</v>
      </c>
      <c r="EF9" s="205">
        <f t="shared" si="17"/>
        <v>0</v>
      </c>
      <c r="EG9" s="205">
        <f t="shared" si="17"/>
        <v>1.9456516406249967E-4</v>
      </c>
      <c r="EH9" s="205">
        <f t="shared" si="17"/>
        <v>5.3380510324048587E-4</v>
      </c>
      <c r="EI9" s="205">
        <f t="shared" si="17"/>
        <v>9.509475977782472E-4</v>
      </c>
      <c r="EJ9" s="205">
        <f t="shared" si="17"/>
        <v>1.4192639999999967E-3</v>
      </c>
      <c r="EK9" s="205">
        <f t="shared" si="17"/>
        <v>1.9221413571625481E-3</v>
      </c>
      <c r="EL9" s="205">
        <f t="shared" si="17"/>
        <v>2.4477662205629079E-3</v>
      </c>
      <c r="EM9" s="205">
        <f t="shared" si="17"/>
        <v>2.9871388243808165E-3</v>
      </c>
      <c r="EN9" s="205">
        <f t="shared" si="17"/>
        <v>3.5331165435501153E-3</v>
      </c>
      <c r="EO9" s="205">
        <f t="shared" si="17"/>
        <v>4.0798804921874932E-3</v>
      </c>
      <c r="EP9" s="205">
        <f t="shared" si="17"/>
        <v>4.6226076015164408E-3</v>
      </c>
      <c r="EQ9" s="205">
        <f t="shared" si="17"/>
        <v>5.1572543218014293E-3</v>
      </c>
      <c r="ER9" s="205">
        <f t="shared" si="17"/>
        <v>5.6804061156899609E-3</v>
      </c>
      <c r="ES9" s="205">
        <f t="shared" si="17"/>
        <v>6.1891682236416825E-3</v>
      </c>
      <c r="ET9" s="205">
        <f t="shared" si="17"/>
        <v>6.6810836302198702E-3</v>
      </c>
      <c r="EU9" s="205">
        <f t="shared" si="17"/>
        <v>7.1540696916680179E-3</v>
      </c>
      <c r="EV9" s="205">
        <f t="shared" si="20"/>
        <v>7.6063679999999944E-3</v>
      </c>
      <c r="EW9" s="205">
        <f t="shared" si="20"/>
        <v>8.036503903720708E-3</v>
      </c>
      <c r="EX9" s="205">
        <f t="shared" si="20"/>
        <v>8.4432532452618746E-3</v>
      </c>
      <c r="EY9" s="205">
        <f t="shared" si="20"/>
        <v>8.8256146054257571E-3</v>
      </c>
      <c r="EZ9" s="205">
        <f t="shared" si="20"/>
        <v>9.1827858275991305E-3</v>
      </c>
      <c r="FA9" s="205">
        <f t="shared" si="20"/>
        <v>9.5141439220094801E-3</v>
      </c>
      <c r="FB9" s="205">
        <f t="shared" si="20"/>
        <v>9.8192276779604203E-3</v>
      </c>
      <c r="FC9" s="205">
        <f t="shared" si="20"/>
        <v>1.009772247361042E-2</v>
      </c>
      <c r="FD9" s="205">
        <f t="shared" si="20"/>
        <v>1.0349446889781884E-2</v>
      </c>
      <c r="FE9" s="205">
        <f t="shared" si="20"/>
        <v>1.0574340820312495E-2</v>
      </c>
      <c r="FF9" s="205">
        <f t="shared" si="20"/>
        <v>1.0772454835726555E-2</v>
      </c>
      <c r="FG9" s="205">
        <f t="shared" si="20"/>
        <v>1.0943940605684981E-2</v>
      </c>
      <c r="FH9" s="205">
        <f t="shared" si="20"/>
        <v>1.108904222301782E-2</v>
      </c>
      <c r="FI9" s="205">
        <f t="shared" si="20"/>
        <v>1.1208088301125903E-2</v>
      </c>
      <c r="FJ9" s="205">
        <f t="shared" si="20"/>
        <v>1.1301484739272614E-2</v>
      </c>
      <c r="FK9" s="205">
        <f t="shared" si="20"/>
        <v>1.1369708068295655E-2</v>
      </c>
      <c r="FL9" s="205">
        <f t="shared" si="21"/>
        <v>1.1413299303665161E-2</v>
      </c>
      <c r="FM9" s="205">
        <f t="shared" si="21"/>
        <v>1.1432858244420531E-2</v>
      </c>
      <c r="FN9" s="205">
        <f t="shared" si="21"/>
        <v>1.1429038165949078E-2</v>
      </c>
      <c r="FO9" s="205">
        <f t="shared" si="21"/>
        <v>1.1402540862288828E-2</v>
      </c>
      <c r="FP9" s="205">
        <f t="shared" si="21"/>
        <v>1.1354112000000008E-2</v>
      </c>
      <c r="FQ9" s="205">
        <f t="shared" si="21"/>
        <v>1.1284536750927098E-2</v>
      </c>
      <c r="FR9" s="205">
        <f t="shared" si="21"/>
        <v>1.1194635675577618E-2</v>
      </c>
      <c r="FS9" s="205">
        <f t="shared" si="21"/>
        <v>1.1085260832540177E-2</v>
      </c>
      <c r="FT9" s="205">
        <f t="shared" si="21"/>
        <v>1.0957292092483445E-2</v>
      </c>
      <c r="FU9" s="205">
        <f t="shared" si="21"/>
        <v>1.0811633637923031E-2</v>
      </c>
      <c r="FV9" s="205">
        <f t="shared" si="21"/>
        <v>1.0649210632197505E-2</v>
      </c>
      <c r="FW9" s="205">
        <f t="shared" si="21"/>
        <v>1.0470966043024594E-2</v>
      </c>
      <c r="FX9" s="205">
        <f t="shared" si="21"/>
        <v>1.0277857607667648E-2</v>
      </c>
      <c r="FY9" s="205">
        <f t="shared" si="21"/>
        <v>1.0070854928174755E-2</v>
      </c>
      <c r="FZ9" s="205">
        <f t="shared" si="21"/>
        <v>9.8509366863941978E-3</v>
      </c>
      <c r="GA9" s="205">
        <f t="shared" si="21"/>
        <v>9.6190879695494756E-3</v>
      </c>
      <c r="GB9" s="205">
        <f t="shared" si="22"/>
        <v>9.3762976980998232E-3</v>
      </c>
      <c r="GC9" s="205">
        <f t="shared" si="22"/>
        <v>9.1235561484375016E-3</v>
      </c>
      <c r="GD9" s="205">
        <f t="shared" si="22"/>
        <v>8.8618525636985947E-3</v>
      </c>
      <c r="GE9" s="205">
        <f t="shared" si="22"/>
        <v>8.5921728466034041E-3</v>
      </c>
      <c r="GF9" s="205">
        <f t="shared" si="22"/>
        <v>8.3154973288076962E-3</v>
      </c>
      <c r="GG9" s="205">
        <f t="shared" si="22"/>
        <v>8.0327986117471346E-3</v>
      </c>
      <c r="GH9" s="205">
        <f t="shared" si="22"/>
        <v>7.7450394744025992E-3</v>
      </c>
      <c r="GI9" s="205">
        <f t="shared" si="22"/>
        <v>7.4531708438111029E-3</v>
      </c>
      <c r="GJ9" s="205">
        <f t="shared" si="22"/>
        <v>7.1581298245016059E-3</v>
      </c>
      <c r="GK9" s="205">
        <f t="shared" si="22"/>
        <v>6.8608377833526395E-3</v>
      </c>
      <c r="GL9" s="205">
        <f t="shared" si="22"/>
        <v>6.5621984866539342E-3</v>
      </c>
      <c r="GM9" s="205">
        <f t="shared" si="22"/>
        <v>6.2630962864105456E-3</v>
      </c>
      <c r="GN9" s="205">
        <f t="shared" si="22"/>
        <v>5.9643943531594015E-3</v>
      </c>
      <c r="GO9" s="205">
        <f t="shared" si="22"/>
        <v>5.666932952777131E-3</v>
      </c>
      <c r="GP9" s="205">
        <f t="shared" si="22"/>
        <v>5.3715277649470953E-3</v>
      </c>
      <c r="GQ9" s="205">
        <f t="shared" si="22"/>
        <v>5.0789682411252054E-3</v>
      </c>
      <c r="GR9" s="205">
        <f t="shared" si="18"/>
        <v>4.7900159999999742E-3</v>
      </c>
      <c r="GS9" s="205">
        <f t="shared" si="9"/>
        <v>4.5054032585840655E-3</v>
      </c>
      <c r="GT9" s="205">
        <f t="shared" si="9"/>
        <v>4.225831297204231E-3</v>
      </c>
      <c r="GU9" s="205">
        <f t="shared" si="9"/>
        <v>3.9519689567744038E-3</v>
      </c>
      <c r="GV9" s="205">
        <f t="shared" si="9"/>
        <v>3.6844511668452486E-3</v>
      </c>
      <c r="GW9" s="205">
        <f t="shared" si="9"/>
        <v>3.4238775030221579E-3</v>
      </c>
      <c r="GX9" s="205">
        <f t="shared" si="9"/>
        <v>3.1708107724349659E-3</v>
      </c>
      <c r="GY9" s="205">
        <f t="shared" si="9"/>
        <v>2.925775626025996E-3</v>
      </c>
      <c r="GZ9" s="205">
        <f t="shared" si="9"/>
        <v>2.6892571965001439E-3</v>
      </c>
      <c r="HA9" s="205">
        <f t="shared" si="9"/>
        <v>2.4616997608514664E-3</v>
      </c>
      <c r="HB9" s="205">
        <f t="shared" si="9"/>
        <v>2.2435054264463147E-3</v>
      </c>
      <c r="HC9" s="205">
        <f t="shared" si="9"/>
        <v>2.0350328397033884E-3</v>
      </c>
      <c r="HD9" s="205">
        <f t="shared" si="9"/>
        <v>1.8365959164671677E-3</v>
      </c>
      <c r="HE9" s="205">
        <f t="shared" si="9"/>
        <v>1.6484625932228834E-3</v>
      </c>
      <c r="HF9" s="205">
        <f t="shared" si="9"/>
        <v>1.4708535983493976E-3</v>
      </c>
      <c r="HG9" s="205">
        <f t="shared" si="9"/>
        <v>1.3039412426508923E-3</v>
      </c>
      <c r="HH9" s="205">
        <f t="shared" si="9"/>
        <v>1.1478482284498622E-3</v>
      </c>
      <c r="HI9" s="205">
        <f t="shared" si="9"/>
        <v>1.0026464765624697E-3</v>
      </c>
      <c r="HJ9" s="205">
        <f t="shared" si="9"/>
        <v>8.6835597051337996E-4</v>
      </c>
      <c r="HK9" s="205">
        <f t="shared" si="9"/>
        <v>7.4494361738065319E-4</v>
      </c>
      <c r="HL9" s="205">
        <f t="shared" si="9"/>
        <v>6.3232212469276246E-4</v>
      </c>
      <c r="HM9" s="205">
        <f t="shared" si="9"/>
        <v>5.303488928289201E-4</v>
      </c>
      <c r="HN9" s="205">
        <f t="shared" si="9"/>
        <v>4.3882492240144118E-4</v>
      </c>
      <c r="HO9" s="205">
        <f t="shared" si="9"/>
        <v>3.5749373612441366E-4</v>
      </c>
      <c r="HP9" s="205">
        <f t="shared" si="9"/>
        <v>2.8604031469705487E-4</v>
      </c>
      <c r="HQ9" s="205">
        <f t="shared" si="9"/>
        <v>2.2409004625263264E-4</v>
      </c>
      <c r="HR9" s="205">
        <f t="shared" si="9"/>
        <v>1.7120768894504063E-4</v>
      </c>
      <c r="HS9" s="205">
        <f t="shared" si="9"/>
        <v>1.2689634626497639E-4</v>
      </c>
      <c r="HT9" s="205">
        <f t="shared" si="9"/>
        <v>9.0596454696383692E-5</v>
      </c>
      <c r="HU9" s="205">
        <f t="shared" si="9"/>
        <v>6.1684783341446966E-5</v>
      </c>
      <c r="HV9" s="205">
        <f t="shared" si="9"/>
        <v>3.9473445158971208E-5</v>
      </c>
      <c r="HW9" s="205">
        <f t="shared" si="9"/>
        <v>2.3208919476648817E-5</v>
      </c>
      <c r="HX9" s="205">
        <f t="shared" si="9"/>
        <v>1.2071085452432787E-5</v>
      </c>
      <c r="HY9" s="205">
        <f t="shared" si="9"/>
        <v>5.1722661741744938E-6</v>
      </c>
      <c r="HZ9" s="205">
        <f t="shared" si="9"/>
        <v>1.5562830998257547E-6</v>
      </c>
      <c r="IA9" s="205">
        <f t="shared" si="9"/>
        <v>1.9752055294417969E-7</v>
      </c>
      <c r="IB9" s="205">
        <f t="shared" si="9"/>
        <v>3.4382572416435196E-17</v>
      </c>
    </row>
    <row r="10" spans="1:237" x14ac:dyDescent="0.25">
      <c r="A10" s="22">
        <v>7</v>
      </c>
      <c r="B10" s="123">
        <v>60</v>
      </c>
      <c r="C10" s="123">
        <v>120</v>
      </c>
      <c r="D10" s="123">
        <v>240</v>
      </c>
      <c r="E10" s="118">
        <f t="shared" si="10"/>
        <v>1</v>
      </c>
      <c r="F10" s="23">
        <f t="shared" si="11"/>
        <v>33.333333333333329</v>
      </c>
      <c r="G10" s="24" t="str">
        <f t="shared" si="12"/>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10">
        <f t="shared" si="3"/>
        <v>132</v>
      </c>
      <c r="Q10" s="110">
        <f t="shared" si="4"/>
        <v>36</v>
      </c>
      <c r="R10" s="39">
        <f t="shared" si="5"/>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13"/>
        <v>1.8</v>
      </c>
      <c r="AI10" s="204">
        <f t="shared" si="14"/>
        <v>60</v>
      </c>
      <c r="AJ10" s="188">
        <f t="shared" si="23"/>
        <v>61.8</v>
      </c>
      <c r="AK10" s="188">
        <f t="shared" si="23"/>
        <v>63.599999999999994</v>
      </c>
      <c r="AL10" s="188">
        <f t="shared" si="23"/>
        <v>65.399999999999991</v>
      </c>
      <c r="AM10" s="188">
        <f t="shared" si="23"/>
        <v>67.199999999999989</v>
      </c>
      <c r="AN10" s="188">
        <f t="shared" si="23"/>
        <v>68.999999999999986</v>
      </c>
      <c r="AO10" s="188">
        <f t="shared" si="23"/>
        <v>70.799999999999983</v>
      </c>
      <c r="AP10" s="188">
        <f t="shared" si="23"/>
        <v>72.59999999999998</v>
      </c>
      <c r="AQ10" s="188">
        <f t="shared" si="23"/>
        <v>74.399999999999977</v>
      </c>
      <c r="AR10" s="188">
        <f t="shared" si="23"/>
        <v>76.199999999999974</v>
      </c>
      <c r="AS10" s="188">
        <f t="shared" si="23"/>
        <v>77.999999999999972</v>
      </c>
      <c r="AT10" s="188">
        <f t="shared" si="23"/>
        <v>79.799999999999969</v>
      </c>
      <c r="AU10" s="188">
        <f t="shared" si="23"/>
        <v>81.599999999999966</v>
      </c>
      <c r="AV10" s="188">
        <f t="shared" si="23"/>
        <v>83.399999999999963</v>
      </c>
      <c r="AW10" s="188">
        <f t="shared" si="23"/>
        <v>85.19999999999996</v>
      </c>
      <c r="AX10" s="188">
        <f t="shared" si="23"/>
        <v>86.999999999999957</v>
      </c>
      <c r="AY10" s="188">
        <f t="shared" si="23"/>
        <v>88.799999999999955</v>
      </c>
      <c r="AZ10" s="188">
        <f t="shared" si="23"/>
        <v>90.599999999999952</v>
      </c>
      <c r="BA10" s="188">
        <f t="shared" si="23"/>
        <v>92.399999999999949</v>
      </c>
      <c r="BB10" s="188">
        <f t="shared" si="23"/>
        <v>94.199999999999946</v>
      </c>
      <c r="BC10" s="188">
        <f t="shared" si="23"/>
        <v>95.999999999999943</v>
      </c>
      <c r="BD10" s="188">
        <f t="shared" si="23"/>
        <v>97.79999999999994</v>
      </c>
      <c r="BE10" s="188">
        <f t="shared" si="23"/>
        <v>99.599999999999937</v>
      </c>
      <c r="BF10" s="188">
        <f t="shared" si="23"/>
        <v>101.39999999999993</v>
      </c>
      <c r="BG10" s="188">
        <f t="shared" si="23"/>
        <v>103.19999999999993</v>
      </c>
      <c r="BH10" s="188">
        <f t="shared" si="23"/>
        <v>104.99999999999993</v>
      </c>
      <c r="BI10" s="188">
        <f t="shared" si="23"/>
        <v>106.79999999999993</v>
      </c>
      <c r="BJ10" s="188">
        <f t="shared" si="23"/>
        <v>108.59999999999992</v>
      </c>
      <c r="BK10" s="188">
        <f t="shared" si="23"/>
        <v>110.39999999999992</v>
      </c>
      <c r="BL10" s="188">
        <f t="shared" si="23"/>
        <v>112.19999999999992</v>
      </c>
      <c r="BM10" s="188">
        <f t="shared" si="23"/>
        <v>113.99999999999991</v>
      </c>
      <c r="BN10" s="188">
        <f t="shared" si="23"/>
        <v>115.79999999999991</v>
      </c>
      <c r="BO10" s="188">
        <f t="shared" si="23"/>
        <v>117.59999999999991</v>
      </c>
      <c r="BP10" s="188">
        <f t="shared" si="23"/>
        <v>119.39999999999991</v>
      </c>
      <c r="BQ10" s="188">
        <f t="shared" si="23"/>
        <v>121.1999999999999</v>
      </c>
      <c r="BR10" s="188">
        <f t="shared" si="23"/>
        <v>122.9999999999999</v>
      </c>
      <c r="BS10" s="188">
        <f t="shared" si="23"/>
        <v>124.7999999999999</v>
      </c>
      <c r="BT10" s="188">
        <f t="shared" si="23"/>
        <v>126.59999999999989</v>
      </c>
      <c r="BU10" s="188">
        <f t="shared" si="23"/>
        <v>128.39999999999989</v>
      </c>
      <c r="BV10" s="188">
        <f t="shared" si="23"/>
        <v>130.1999999999999</v>
      </c>
      <c r="BW10" s="188">
        <f t="shared" si="23"/>
        <v>131.99999999999991</v>
      </c>
      <c r="BX10" s="188">
        <f t="shared" si="23"/>
        <v>133.79999999999993</v>
      </c>
      <c r="BY10" s="188">
        <f t="shared" si="23"/>
        <v>135.59999999999994</v>
      </c>
      <c r="BZ10" s="188">
        <f t="shared" si="23"/>
        <v>137.39999999999995</v>
      </c>
      <c r="CA10" s="188">
        <f t="shared" si="23"/>
        <v>139.19999999999996</v>
      </c>
      <c r="CB10" s="188">
        <f t="shared" si="23"/>
        <v>140.99999999999997</v>
      </c>
      <c r="CC10" s="188">
        <f t="shared" si="23"/>
        <v>142.79999999999998</v>
      </c>
      <c r="CD10" s="188">
        <f t="shared" si="23"/>
        <v>144.6</v>
      </c>
      <c r="CE10" s="188">
        <f t="shared" si="23"/>
        <v>146.4</v>
      </c>
      <c r="CF10" s="188">
        <f t="shared" si="23"/>
        <v>148.20000000000002</v>
      </c>
      <c r="CG10" s="188">
        <f t="shared" si="23"/>
        <v>150.00000000000003</v>
      </c>
      <c r="CH10" s="188">
        <f t="shared" si="23"/>
        <v>151.80000000000004</v>
      </c>
      <c r="CI10" s="188">
        <f t="shared" si="23"/>
        <v>153.60000000000005</v>
      </c>
      <c r="CJ10" s="188">
        <f t="shared" si="23"/>
        <v>155.40000000000006</v>
      </c>
      <c r="CK10" s="188">
        <f t="shared" si="23"/>
        <v>157.20000000000007</v>
      </c>
      <c r="CL10" s="188">
        <f t="shared" si="23"/>
        <v>159.00000000000009</v>
      </c>
      <c r="CM10" s="188">
        <f t="shared" si="23"/>
        <v>160.8000000000001</v>
      </c>
      <c r="CN10" s="188">
        <f t="shared" si="23"/>
        <v>162.60000000000011</v>
      </c>
      <c r="CO10" s="188">
        <f t="shared" si="23"/>
        <v>164.40000000000012</v>
      </c>
      <c r="CP10" s="188">
        <f t="shared" si="23"/>
        <v>166.20000000000013</v>
      </c>
      <c r="CQ10" s="188">
        <f t="shared" si="23"/>
        <v>168.00000000000014</v>
      </c>
      <c r="CR10" s="188">
        <f t="shared" si="23"/>
        <v>169.80000000000015</v>
      </c>
      <c r="CS10" s="188">
        <f t="shared" si="23"/>
        <v>171.60000000000016</v>
      </c>
      <c r="CT10" s="188">
        <f t="shared" si="23"/>
        <v>173.40000000000018</v>
      </c>
      <c r="CU10" s="188">
        <f t="shared" si="23"/>
        <v>175.20000000000019</v>
      </c>
      <c r="CV10" s="188">
        <f t="shared" si="6"/>
        <v>177.0000000000002</v>
      </c>
      <c r="CW10" s="188">
        <f t="shared" si="7"/>
        <v>178.80000000000021</v>
      </c>
      <c r="CX10" s="188">
        <f t="shared" si="7"/>
        <v>180.60000000000022</v>
      </c>
      <c r="CY10" s="188">
        <f t="shared" si="7"/>
        <v>182.40000000000023</v>
      </c>
      <c r="CZ10" s="188">
        <f t="shared" si="7"/>
        <v>184.20000000000024</v>
      </c>
      <c r="DA10" s="188">
        <f t="shared" si="7"/>
        <v>186.00000000000026</v>
      </c>
      <c r="DB10" s="188">
        <f t="shared" si="7"/>
        <v>187.80000000000027</v>
      </c>
      <c r="DC10" s="188">
        <f t="shared" si="7"/>
        <v>189.60000000000028</v>
      </c>
      <c r="DD10" s="188">
        <f t="shared" si="7"/>
        <v>191.40000000000029</v>
      </c>
      <c r="DE10" s="188">
        <f t="shared" si="7"/>
        <v>193.2000000000003</v>
      </c>
      <c r="DF10" s="188">
        <f t="shared" si="7"/>
        <v>195.00000000000031</v>
      </c>
      <c r="DG10" s="188">
        <f t="shared" si="7"/>
        <v>196.80000000000032</v>
      </c>
      <c r="DH10" s="188">
        <f t="shared" si="7"/>
        <v>198.60000000000034</v>
      </c>
      <c r="DI10" s="188">
        <f t="shared" si="7"/>
        <v>200.40000000000035</v>
      </c>
      <c r="DJ10" s="188">
        <f t="shared" si="7"/>
        <v>202.20000000000036</v>
      </c>
      <c r="DK10" s="188">
        <f t="shared" si="7"/>
        <v>204.00000000000037</v>
      </c>
      <c r="DL10" s="188">
        <f t="shared" si="7"/>
        <v>205.80000000000038</v>
      </c>
      <c r="DM10" s="188">
        <f t="shared" si="7"/>
        <v>207.60000000000039</v>
      </c>
      <c r="DN10" s="188">
        <f t="shared" si="7"/>
        <v>209.4000000000004</v>
      </c>
      <c r="DO10" s="188">
        <f t="shared" si="7"/>
        <v>211.20000000000041</v>
      </c>
      <c r="DP10" s="188">
        <f t="shared" si="7"/>
        <v>213.00000000000043</v>
      </c>
      <c r="DQ10" s="188">
        <f t="shared" si="7"/>
        <v>214.80000000000044</v>
      </c>
      <c r="DR10" s="188">
        <f t="shared" si="7"/>
        <v>216.60000000000045</v>
      </c>
      <c r="DS10" s="188">
        <f t="shared" si="7"/>
        <v>218.40000000000046</v>
      </c>
      <c r="DT10" s="188">
        <f t="shared" si="7"/>
        <v>220.20000000000047</v>
      </c>
      <c r="DU10" s="188">
        <f t="shared" si="7"/>
        <v>222.00000000000048</v>
      </c>
      <c r="DV10" s="188">
        <f t="shared" si="7"/>
        <v>223.80000000000049</v>
      </c>
      <c r="DW10" s="188">
        <f t="shared" si="7"/>
        <v>225.60000000000051</v>
      </c>
      <c r="DX10" s="188">
        <f t="shared" si="7"/>
        <v>227.40000000000052</v>
      </c>
      <c r="DY10" s="188">
        <f t="shared" si="7"/>
        <v>229.20000000000053</v>
      </c>
      <c r="DZ10" s="188">
        <f t="shared" si="7"/>
        <v>231.00000000000054</v>
      </c>
      <c r="EA10" s="188">
        <f t="shared" si="7"/>
        <v>232.80000000000055</v>
      </c>
      <c r="EB10" s="188">
        <f t="shared" si="7"/>
        <v>234.60000000000056</v>
      </c>
      <c r="EC10" s="188">
        <f t="shared" si="7"/>
        <v>236.40000000000057</v>
      </c>
      <c r="ED10" s="188">
        <f t="shared" si="7"/>
        <v>238.20000000000059</v>
      </c>
      <c r="EE10" s="204">
        <f t="shared" si="16"/>
        <v>239.999</v>
      </c>
      <c r="EF10" s="205">
        <f t="shared" si="17"/>
        <v>0</v>
      </c>
      <c r="EG10" s="205">
        <f t="shared" si="17"/>
        <v>6.5339999999999929E-4</v>
      </c>
      <c r="EH10" s="205">
        <f t="shared" si="17"/>
        <v>1.2805333333333316E-3</v>
      </c>
      <c r="EI10" s="205">
        <f t="shared" si="17"/>
        <v>1.8817999999999971E-3</v>
      </c>
      <c r="EJ10" s="205">
        <f t="shared" si="17"/>
        <v>2.4575999999999964E-3</v>
      </c>
      <c r="EK10" s="205">
        <f t="shared" si="17"/>
        <v>3.0083333333333294E-3</v>
      </c>
      <c r="EL10" s="205">
        <f t="shared" si="17"/>
        <v>3.5343999999999948E-3</v>
      </c>
      <c r="EM10" s="205">
        <f t="shared" si="17"/>
        <v>4.0361999999999933E-3</v>
      </c>
      <c r="EN10" s="205">
        <f t="shared" si="17"/>
        <v>4.5141333333333271E-3</v>
      </c>
      <c r="EO10" s="205">
        <f t="shared" si="17"/>
        <v>4.968599999999994E-3</v>
      </c>
      <c r="EP10" s="205">
        <f t="shared" si="17"/>
        <v>5.3999999999999925E-3</v>
      </c>
      <c r="EQ10" s="205">
        <f t="shared" si="17"/>
        <v>5.808733333333327E-3</v>
      </c>
      <c r="ER10" s="205">
        <f t="shared" si="17"/>
        <v>6.1951999999999936E-3</v>
      </c>
      <c r="ES10" s="205">
        <f t="shared" si="17"/>
        <v>6.5597999999999932E-3</v>
      </c>
      <c r="ET10" s="205">
        <f t="shared" si="17"/>
        <v>6.9029333333333288E-3</v>
      </c>
      <c r="EU10" s="205">
        <f t="shared" si="17"/>
        <v>7.2249999999999927E-3</v>
      </c>
      <c r="EV10" s="205">
        <f t="shared" si="20"/>
        <v>7.5263999999999921E-3</v>
      </c>
      <c r="EW10" s="205">
        <f t="shared" si="20"/>
        <v>7.8075333333333264E-3</v>
      </c>
      <c r="EX10" s="205">
        <f t="shared" si="20"/>
        <v>8.068799999999994E-3</v>
      </c>
      <c r="EY10" s="205">
        <f t="shared" si="20"/>
        <v>8.3105999999999944E-3</v>
      </c>
      <c r="EZ10" s="205">
        <f t="shared" si="20"/>
        <v>8.5333333333333268E-3</v>
      </c>
      <c r="FA10" s="205">
        <f t="shared" si="20"/>
        <v>8.7373999999999941E-3</v>
      </c>
      <c r="FB10" s="205">
        <f t="shared" si="20"/>
        <v>8.923199999999994E-3</v>
      </c>
      <c r="FC10" s="205">
        <f t="shared" si="20"/>
        <v>9.0911333333333275E-3</v>
      </c>
      <c r="FD10" s="205">
        <f t="shared" si="20"/>
        <v>9.2415999999999957E-3</v>
      </c>
      <c r="FE10" s="205">
        <f t="shared" si="20"/>
        <v>9.3749999999999944E-3</v>
      </c>
      <c r="FF10" s="205">
        <f t="shared" si="20"/>
        <v>9.4917333333333284E-3</v>
      </c>
      <c r="FG10" s="205">
        <f t="shared" si="20"/>
        <v>9.5921999999999969E-3</v>
      </c>
      <c r="FH10" s="205">
        <f t="shared" si="20"/>
        <v>9.6767999999999976E-3</v>
      </c>
      <c r="FI10" s="205">
        <f t="shared" si="20"/>
        <v>9.7459333333333314E-3</v>
      </c>
      <c r="FJ10" s="205">
        <f t="shared" si="20"/>
        <v>9.7999999999999979E-3</v>
      </c>
      <c r="FK10" s="205">
        <f t="shared" si="20"/>
        <v>9.8393999999999999E-3</v>
      </c>
      <c r="FL10" s="205">
        <f t="shared" si="21"/>
        <v>9.8645333333333331E-3</v>
      </c>
      <c r="FM10" s="205">
        <f t="shared" si="21"/>
        <v>9.8758000000000006E-3</v>
      </c>
      <c r="FN10" s="205">
        <f t="shared" si="21"/>
        <v>9.8736000000000015E-3</v>
      </c>
      <c r="FO10" s="205">
        <f t="shared" si="21"/>
        <v>9.8583333333333353E-3</v>
      </c>
      <c r="FP10" s="205">
        <f t="shared" si="21"/>
        <v>9.8304000000000013E-3</v>
      </c>
      <c r="FQ10" s="205">
        <f t="shared" si="21"/>
        <v>9.7902000000000024E-3</v>
      </c>
      <c r="FR10" s="205">
        <f t="shared" si="21"/>
        <v>9.7381333333333361E-3</v>
      </c>
      <c r="FS10" s="205">
        <f t="shared" si="21"/>
        <v>9.6746000000000037E-3</v>
      </c>
      <c r="FT10" s="205">
        <f t="shared" si="21"/>
        <v>9.6000000000000044E-3</v>
      </c>
      <c r="FU10" s="205">
        <f t="shared" si="21"/>
        <v>9.5147333333333393E-3</v>
      </c>
      <c r="FV10" s="205">
        <f t="shared" si="21"/>
        <v>9.4192000000000026E-3</v>
      </c>
      <c r="FW10" s="205">
        <f t="shared" si="21"/>
        <v>9.3138000000000023E-3</v>
      </c>
      <c r="FX10" s="205">
        <f t="shared" si="21"/>
        <v>9.198933333333336E-3</v>
      </c>
      <c r="FY10" s="205">
        <f t="shared" si="21"/>
        <v>9.0750000000000015E-3</v>
      </c>
      <c r="FZ10" s="205">
        <f t="shared" si="21"/>
        <v>8.9424000000000014E-3</v>
      </c>
      <c r="GA10" s="205">
        <f t="shared" si="21"/>
        <v>8.8015333333333352E-3</v>
      </c>
      <c r="GB10" s="205">
        <f t="shared" si="22"/>
        <v>8.6528000000000004E-3</v>
      </c>
      <c r="GC10" s="205">
        <f t="shared" si="22"/>
        <v>8.4966E-3</v>
      </c>
      <c r="GD10" s="205">
        <f t="shared" si="22"/>
        <v>8.3333333333333315E-3</v>
      </c>
      <c r="GE10" s="205">
        <f t="shared" si="22"/>
        <v>8.1633999999999977E-3</v>
      </c>
      <c r="GF10" s="205">
        <f t="shared" si="22"/>
        <v>7.9871999999999964E-3</v>
      </c>
      <c r="GG10" s="205">
        <f t="shared" si="22"/>
        <v>7.8051333333333276E-3</v>
      </c>
      <c r="GH10" s="205">
        <f t="shared" si="22"/>
        <v>7.6175999999999943E-3</v>
      </c>
      <c r="GI10" s="205">
        <f t="shared" si="22"/>
        <v>7.4249999999999906E-3</v>
      </c>
      <c r="GJ10" s="205">
        <f t="shared" si="22"/>
        <v>7.2277333333333228E-3</v>
      </c>
      <c r="GK10" s="205">
        <f t="shared" si="22"/>
        <v>7.0261999999999885E-3</v>
      </c>
      <c r="GL10" s="205">
        <f t="shared" si="22"/>
        <v>6.8207999999999862E-3</v>
      </c>
      <c r="GM10" s="205">
        <f t="shared" si="22"/>
        <v>6.6119333333333197E-3</v>
      </c>
      <c r="GN10" s="205">
        <f t="shared" si="22"/>
        <v>6.3999999999999847E-3</v>
      </c>
      <c r="GO10" s="205">
        <f t="shared" si="22"/>
        <v>6.1853999999999815E-3</v>
      </c>
      <c r="GP10" s="205">
        <f t="shared" si="22"/>
        <v>5.9685333333333156E-3</v>
      </c>
      <c r="GQ10" s="205">
        <f t="shared" si="22"/>
        <v>5.7497999999999777E-3</v>
      </c>
      <c r="GR10" s="205">
        <f t="shared" si="18"/>
        <v>5.5295999999999791E-3</v>
      </c>
      <c r="GS10" s="205">
        <f t="shared" si="9"/>
        <v>5.3083333333333099E-3</v>
      </c>
      <c r="GT10" s="205">
        <f t="shared" si="9"/>
        <v>5.0863999999999744E-3</v>
      </c>
      <c r="GU10" s="205">
        <f t="shared" si="9"/>
        <v>4.8641999999999731E-3</v>
      </c>
      <c r="GV10" s="205">
        <f t="shared" si="9"/>
        <v>4.6421333333333068E-3</v>
      </c>
      <c r="GW10" s="205">
        <f t="shared" si="9"/>
        <v>4.4205999999999699E-3</v>
      </c>
      <c r="GX10" s="205">
        <f t="shared" si="9"/>
        <v>4.1999999999999685E-3</v>
      </c>
      <c r="GY10" s="205">
        <f t="shared" si="9"/>
        <v>3.9807333333333013E-3</v>
      </c>
      <c r="GZ10" s="205">
        <f t="shared" si="9"/>
        <v>3.7631999999999679E-3</v>
      </c>
      <c r="HA10" s="205">
        <f t="shared" si="9"/>
        <v>3.547799999999966E-3</v>
      </c>
      <c r="HB10" s="205">
        <f t="shared" si="9"/>
        <v>3.3349333333332989E-3</v>
      </c>
      <c r="HC10" s="205">
        <f t="shared" si="9"/>
        <v>3.1249999999999637E-3</v>
      </c>
      <c r="HD10" s="205">
        <f t="shared" si="9"/>
        <v>2.9183999999999638E-3</v>
      </c>
      <c r="HE10" s="205">
        <f t="shared" si="9"/>
        <v>2.7155333333332954E-3</v>
      </c>
      <c r="HF10" s="205">
        <f t="shared" si="9"/>
        <v>2.5167999999999619E-3</v>
      </c>
      <c r="HG10" s="205">
        <f t="shared" si="9"/>
        <v>2.3225999999999599E-3</v>
      </c>
      <c r="HH10" s="205">
        <f t="shared" si="9"/>
        <v>2.1333333333332948E-3</v>
      </c>
      <c r="HI10" s="205">
        <f t="shared" si="9"/>
        <v>1.9493999999999614E-3</v>
      </c>
      <c r="HJ10" s="205">
        <f t="shared" si="9"/>
        <v>1.7711999999999617E-3</v>
      </c>
      <c r="HK10" s="205">
        <f t="shared" si="9"/>
        <v>1.5991333333332943E-3</v>
      </c>
      <c r="HL10" s="205">
        <f t="shared" si="9"/>
        <v>1.4335999999999633E-3</v>
      </c>
      <c r="HM10" s="205">
        <f t="shared" si="9"/>
        <v>1.2749999999999624E-3</v>
      </c>
      <c r="HN10" s="205">
        <f t="shared" si="9"/>
        <v>1.1237333333332974E-3</v>
      </c>
      <c r="HO10" s="205">
        <f t="shared" si="9"/>
        <v>9.8019999999996452E-4</v>
      </c>
      <c r="HP10" s="205">
        <f t="shared" si="9"/>
        <v>8.4479999999996643E-4</v>
      </c>
      <c r="HQ10" s="205">
        <f t="shared" si="9"/>
        <v>7.1793333333330142E-4</v>
      </c>
      <c r="HR10" s="205">
        <f t="shared" si="9"/>
        <v>5.999999999999697E-4</v>
      </c>
      <c r="HS10" s="205">
        <f t="shared" si="9"/>
        <v>4.9139999999997215E-4</v>
      </c>
      <c r="HT10" s="205">
        <f t="shared" si="9"/>
        <v>3.9253333333330695E-4</v>
      </c>
      <c r="HU10" s="205">
        <f t="shared" si="9"/>
        <v>3.0379999999997632E-4</v>
      </c>
      <c r="HV10" s="205">
        <f t="shared" si="9"/>
        <v>2.2559999999997857E-4</v>
      </c>
      <c r="HW10" s="205">
        <f t="shared" si="9"/>
        <v>1.5833333333331516E-4</v>
      </c>
      <c r="HX10" s="205">
        <f t="shared" si="9"/>
        <v>1.023999999999846E-4</v>
      </c>
      <c r="HY10" s="205">
        <f t="shared" si="9"/>
        <v>5.8199999999988181E-5</v>
      </c>
      <c r="HZ10" s="205">
        <f t="shared" si="9"/>
        <v>2.6133333333325072E-5</v>
      </c>
      <c r="IA10" s="205">
        <f t="shared" si="9"/>
        <v>6.5999999999957872E-6</v>
      </c>
      <c r="IB10" s="205">
        <f t="shared" si="9"/>
        <v>2.0576017375669667E-12</v>
      </c>
    </row>
    <row r="11" spans="1:237" x14ac:dyDescent="0.25">
      <c r="A11" s="22">
        <v>8</v>
      </c>
      <c r="B11" s="123">
        <v>60</v>
      </c>
      <c r="C11" s="123">
        <v>120</v>
      </c>
      <c r="D11" s="123">
        <v>240</v>
      </c>
      <c r="E11" s="118">
        <f t="shared" si="10"/>
        <v>1</v>
      </c>
      <c r="F11" s="23">
        <f t="shared" si="11"/>
        <v>33.333333333333329</v>
      </c>
      <c r="G11" s="24" t="str">
        <f t="shared" si="12"/>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10">
        <f t="shared" si="3"/>
        <v>137.13</v>
      </c>
      <c r="Q11" s="110">
        <f t="shared" si="4"/>
        <v>41.994</v>
      </c>
      <c r="R11" s="39">
        <f t="shared" si="5"/>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13"/>
        <v>1.8</v>
      </c>
      <c r="AI11" s="204">
        <f t="shared" si="14"/>
        <v>60</v>
      </c>
      <c r="AJ11" s="188">
        <f t="shared" si="23"/>
        <v>61.8</v>
      </c>
      <c r="AK11" s="188">
        <f t="shared" si="23"/>
        <v>63.599999999999994</v>
      </c>
      <c r="AL11" s="188">
        <f t="shared" si="23"/>
        <v>65.399999999999991</v>
      </c>
      <c r="AM11" s="188">
        <f t="shared" si="23"/>
        <v>67.199999999999989</v>
      </c>
      <c r="AN11" s="188">
        <f t="shared" si="23"/>
        <v>68.999999999999986</v>
      </c>
      <c r="AO11" s="188">
        <f t="shared" si="23"/>
        <v>70.799999999999983</v>
      </c>
      <c r="AP11" s="188">
        <f t="shared" si="23"/>
        <v>72.59999999999998</v>
      </c>
      <c r="AQ11" s="188">
        <f t="shared" si="23"/>
        <v>74.399999999999977</v>
      </c>
      <c r="AR11" s="188">
        <f t="shared" si="23"/>
        <v>76.199999999999974</v>
      </c>
      <c r="AS11" s="188">
        <f t="shared" si="23"/>
        <v>77.999999999999972</v>
      </c>
      <c r="AT11" s="188">
        <f t="shared" si="23"/>
        <v>79.799999999999969</v>
      </c>
      <c r="AU11" s="188">
        <f t="shared" si="23"/>
        <v>81.599999999999966</v>
      </c>
      <c r="AV11" s="188">
        <f t="shared" si="23"/>
        <v>83.399999999999963</v>
      </c>
      <c r="AW11" s="188">
        <f t="shared" si="23"/>
        <v>85.19999999999996</v>
      </c>
      <c r="AX11" s="188">
        <f t="shared" si="23"/>
        <v>86.999999999999957</v>
      </c>
      <c r="AY11" s="188">
        <f t="shared" si="23"/>
        <v>88.799999999999955</v>
      </c>
      <c r="AZ11" s="188">
        <f t="shared" si="23"/>
        <v>90.599999999999952</v>
      </c>
      <c r="BA11" s="188">
        <f t="shared" si="23"/>
        <v>92.399999999999949</v>
      </c>
      <c r="BB11" s="188">
        <f t="shared" si="23"/>
        <v>94.199999999999946</v>
      </c>
      <c r="BC11" s="188">
        <f t="shared" si="23"/>
        <v>95.999999999999943</v>
      </c>
      <c r="BD11" s="188">
        <f t="shared" si="23"/>
        <v>97.79999999999994</v>
      </c>
      <c r="BE11" s="188">
        <f t="shared" si="23"/>
        <v>99.599999999999937</v>
      </c>
      <c r="BF11" s="188">
        <f t="shared" si="23"/>
        <v>101.39999999999993</v>
      </c>
      <c r="BG11" s="188">
        <f t="shared" si="23"/>
        <v>103.19999999999993</v>
      </c>
      <c r="BH11" s="188">
        <f t="shared" si="23"/>
        <v>104.99999999999993</v>
      </c>
      <c r="BI11" s="188">
        <f t="shared" si="23"/>
        <v>106.79999999999993</v>
      </c>
      <c r="BJ11" s="188">
        <f t="shared" si="23"/>
        <v>108.59999999999992</v>
      </c>
      <c r="BK11" s="188">
        <f t="shared" si="23"/>
        <v>110.39999999999992</v>
      </c>
      <c r="BL11" s="188">
        <f t="shared" si="23"/>
        <v>112.19999999999992</v>
      </c>
      <c r="BM11" s="188">
        <f t="shared" si="23"/>
        <v>113.99999999999991</v>
      </c>
      <c r="BN11" s="188">
        <f t="shared" si="23"/>
        <v>115.79999999999991</v>
      </c>
      <c r="BO11" s="188">
        <f t="shared" si="23"/>
        <v>117.59999999999991</v>
      </c>
      <c r="BP11" s="188">
        <f t="shared" si="23"/>
        <v>119.39999999999991</v>
      </c>
      <c r="BQ11" s="188">
        <f t="shared" si="23"/>
        <v>121.1999999999999</v>
      </c>
      <c r="BR11" s="188">
        <f t="shared" si="23"/>
        <v>122.9999999999999</v>
      </c>
      <c r="BS11" s="188">
        <f t="shared" si="23"/>
        <v>124.7999999999999</v>
      </c>
      <c r="BT11" s="188">
        <f t="shared" si="23"/>
        <v>126.59999999999989</v>
      </c>
      <c r="BU11" s="188">
        <f t="shared" si="23"/>
        <v>128.39999999999989</v>
      </c>
      <c r="BV11" s="188">
        <f t="shared" si="23"/>
        <v>130.1999999999999</v>
      </c>
      <c r="BW11" s="188">
        <f t="shared" si="23"/>
        <v>131.99999999999991</v>
      </c>
      <c r="BX11" s="188">
        <f t="shared" si="23"/>
        <v>133.79999999999993</v>
      </c>
      <c r="BY11" s="188">
        <f t="shared" si="23"/>
        <v>135.59999999999994</v>
      </c>
      <c r="BZ11" s="188">
        <f t="shared" si="23"/>
        <v>137.39999999999995</v>
      </c>
      <c r="CA11" s="188">
        <f t="shared" si="23"/>
        <v>139.19999999999996</v>
      </c>
      <c r="CB11" s="188">
        <f t="shared" si="23"/>
        <v>140.99999999999997</v>
      </c>
      <c r="CC11" s="188">
        <f t="shared" si="23"/>
        <v>142.79999999999998</v>
      </c>
      <c r="CD11" s="188">
        <f t="shared" si="23"/>
        <v>144.6</v>
      </c>
      <c r="CE11" s="188">
        <f t="shared" si="23"/>
        <v>146.4</v>
      </c>
      <c r="CF11" s="188">
        <f t="shared" si="23"/>
        <v>148.20000000000002</v>
      </c>
      <c r="CG11" s="188">
        <f t="shared" si="23"/>
        <v>150.00000000000003</v>
      </c>
      <c r="CH11" s="188">
        <f t="shared" si="23"/>
        <v>151.80000000000004</v>
      </c>
      <c r="CI11" s="188">
        <f t="shared" si="23"/>
        <v>153.60000000000005</v>
      </c>
      <c r="CJ11" s="188">
        <f t="shared" si="23"/>
        <v>155.40000000000006</v>
      </c>
      <c r="CK11" s="188">
        <f t="shared" si="23"/>
        <v>157.20000000000007</v>
      </c>
      <c r="CL11" s="188">
        <f t="shared" si="23"/>
        <v>159.00000000000009</v>
      </c>
      <c r="CM11" s="188">
        <f t="shared" si="23"/>
        <v>160.8000000000001</v>
      </c>
      <c r="CN11" s="188">
        <f t="shared" si="23"/>
        <v>162.60000000000011</v>
      </c>
      <c r="CO11" s="188">
        <f t="shared" si="23"/>
        <v>164.40000000000012</v>
      </c>
      <c r="CP11" s="188">
        <f t="shared" si="23"/>
        <v>166.20000000000013</v>
      </c>
      <c r="CQ11" s="188">
        <f t="shared" si="23"/>
        <v>168.00000000000014</v>
      </c>
      <c r="CR11" s="188">
        <f t="shared" si="23"/>
        <v>169.80000000000015</v>
      </c>
      <c r="CS11" s="188">
        <f t="shared" si="23"/>
        <v>171.60000000000016</v>
      </c>
      <c r="CT11" s="188">
        <f t="shared" si="23"/>
        <v>173.40000000000018</v>
      </c>
      <c r="CU11" s="188">
        <f t="shared" si="23"/>
        <v>175.20000000000019</v>
      </c>
      <c r="CV11" s="188">
        <f t="shared" si="6"/>
        <v>177.0000000000002</v>
      </c>
      <c r="CW11" s="188">
        <f t="shared" si="7"/>
        <v>178.80000000000021</v>
      </c>
      <c r="CX11" s="188">
        <f t="shared" si="7"/>
        <v>180.60000000000022</v>
      </c>
      <c r="CY11" s="188">
        <f t="shared" si="7"/>
        <v>182.40000000000023</v>
      </c>
      <c r="CZ11" s="188">
        <f t="shared" si="7"/>
        <v>184.20000000000024</v>
      </c>
      <c r="DA11" s="188">
        <f t="shared" si="7"/>
        <v>186.00000000000026</v>
      </c>
      <c r="DB11" s="188">
        <f t="shared" si="7"/>
        <v>187.80000000000027</v>
      </c>
      <c r="DC11" s="188">
        <f t="shared" si="7"/>
        <v>189.60000000000028</v>
      </c>
      <c r="DD11" s="188">
        <f t="shared" si="7"/>
        <v>191.40000000000029</v>
      </c>
      <c r="DE11" s="188">
        <f t="shared" si="7"/>
        <v>193.2000000000003</v>
      </c>
      <c r="DF11" s="188">
        <f t="shared" si="7"/>
        <v>195.00000000000031</v>
      </c>
      <c r="DG11" s="188">
        <f t="shared" si="7"/>
        <v>196.80000000000032</v>
      </c>
      <c r="DH11" s="188">
        <f t="shared" si="7"/>
        <v>198.60000000000034</v>
      </c>
      <c r="DI11" s="188">
        <f t="shared" si="7"/>
        <v>200.40000000000035</v>
      </c>
      <c r="DJ11" s="188">
        <f t="shared" si="7"/>
        <v>202.20000000000036</v>
      </c>
      <c r="DK11" s="188">
        <f t="shared" si="7"/>
        <v>204.00000000000037</v>
      </c>
      <c r="DL11" s="188">
        <f t="shared" si="7"/>
        <v>205.80000000000038</v>
      </c>
      <c r="DM11" s="188">
        <f t="shared" si="7"/>
        <v>207.60000000000039</v>
      </c>
      <c r="DN11" s="188">
        <f t="shared" ref="DN11:ED11" si="24">IF(ISNONTEXT($AH11),DM11+$AH11,"")</f>
        <v>209.4000000000004</v>
      </c>
      <c r="DO11" s="188">
        <f t="shared" si="24"/>
        <v>211.20000000000041</v>
      </c>
      <c r="DP11" s="188">
        <f t="shared" si="24"/>
        <v>213.00000000000043</v>
      </c>
      <c r="DQ11" s="188">
        <f t="shared" si="24"/>
        <v>214.80000000000044</v>
      </c>
      <c r="DR11" s="188">
        <f t="shared" si="24"/>
        <v>216.60000000000045</v>
      </c>
      <c r="DS11" s="188">
        <f t="shared" si="24"/>
        <v>218.40000000000046</v>
      </c>
      <c r="DT11" s="188">
        <f t="shared" si="24"/>
        <v>220.20000000000047</v>
      </c>
      <c r="DU11" s="188">
        <f t="shared" si="24"/>
        <v>222.00000000000048</v>
      </c>
      <c r="DV11" s="188">
        <f t="shared" si="24"/>
        <v>223.80000000000049</v>
      </c>
      <c r="DW11" s="188">
        <f t="shared" si="24"/>
        <v>225.60000000000051</v>
      </c>
      <c r="DX11" s="188">
        <f t="shared" si="24"/>
        <v>227.40000000000052</v>
      </c>
      <c r="DY11" s="188">
        <f t="shared" si="24"/>
        <v>229.20000000000053</v>
      </c>
      <c r="DZ11" s="188">
        <f t="shared" si="24"/>
        <v>231.00000000000054</v>
      </c>
      <c r="EA11" s="188">
        <f t="shared" si="24"/>
        <v>232.80000000000055</v>
      </c>
      <c r="EB11" s="188">
        <f t="shared" si="24"/>
        <v>234.60000000000056</v>
      </c>
      <c r="EC11" s="188">
        <f t="shared" si="24"/>
        <v>236.40000000000057</v>
      </c>
      <c r="ED11" s="188">
        <f t="shared" si="24"/>
        <v>238.20000000000059</v>
      </c>
      <c r="EE11" s="204">
        <f t="shared" si="16"/>
        <v>239.999</v>
      </c>
      <c r="EF11" s="205">
        <f t="shared" si="17"/>
        <v>0</v>
      </c>
      <c r="EG11" s="205">
        <f t="shared" si="17"/>
        <v>2.0624999999999988E-3</v>
      </c>
      <c r="EH11" s="205">
        <f t="shared" si="17"/>
        <v>2.8873526898450675E-3</v>
      </c>
      <c r="EI11" s="205">
        <f t="shared" si="17"/>
        <v>3.5001860069621038E-3</v>
      </c>
      <c r="EJ11" s="205">
        <f t="shared" si="17"/>
        <v>3.9999999999999966E-3</v>
      </c>
      <c r="EK11" s="205">
        <f t="shared" si="17"/>
        <v>4.4255512054683314E-3</v>
      </c>
      <c r="EL11" s="205">
        <f t="shared" si="17"/>
        <v>4.7969174129503878E-3</v>
      </c>
      <c r="EM11" s="205">
        <f t="shared" si="17"/>
        <v>5.1261431651876401E-3</v>
      </c>
      <c r="EN11" s="205">
        <f t="shared" si="17"/>
        <v>5.4211519890968599E-3</v>
      </c>
      <c r="EO11" s="205">
        <f t="shared" si="17"/>
        <v>5.6874999999999972E-3</v>
      </c>
      <c r="EP11" s="205">
        <f t="shared" si="17"/>
        <v>5.9292706128157065E-3</v>
      </c>
      <c r="EQ11" s="205">
        <f t="shared" si="17"/>
        <v>6.1495751321172997E-3</v>
      </c>
      <c r="ER11" s="205">
        <f t="shared" si="17"/>
        <v>6.3508529610858799E-3</v>
      </c>
      <c r="ES11" s="205">
        <f t="shared" si="17"/>
        <v>6.5350616867784761E-3</v>
      </c>
      <c r="ET11" s="205">
        <f t="shared" si="17"/>
        <v>6.7038028179699748E-3</v>
      </c>
      <c r="EU11" s="205">
        <f t="shared" si="17"/>
        <v>6.8584080089089637E-3</v>
      </c>
      <c r="EV11" s="205">
        <f t="shared" si="20"/>
        <v>6.9999999999999967E-3</v>
      </c>
      <c r="EW11" s="205">
        <f t="shared" si="20"/>
        <v>7.1295368109638669E-3</v>
      </c>
      <c r="EX11" s="205">
        <f t="shared" si="20"/>
        <v>7.2478445071621081E-3</v>
      </c>
      <c r="EY11" s="205">
        <f t="shared" si="20"/>
        <v>7.3556419672248848E-3</v>
      </c>
      <c r="EZ11" s="205">
        <f t="shared" si="20"/>
        <v>7.4535599249992953E-3</v>
      </c>
      <c r="FA11" s="205">
        <f t="shared" si="20"/>
        <v>7.5421558312814829E-3</v>
      </c>
      <c r="FB11" s="205">
        <f t="shared" si="20"/>
        <v>7.6219256097130698E-3</v>
      </c>
      <c r="FC11" s="205">
        <f t="shared" si="20"/>
        <v>7.6933130686474846E-3</v>
      </c>
      <c r="FD11" s="205">
        <f t="shared" si="20"/>
        <v>7.7567175188133939E-3</v>
      </c>
      <c r="FE11" s="205">
        <f t="shared" si="20"/>
        <v>7.8124999999999974E-3</v>
      </c>
      <c r="FF11" s="205">
        <f t="shared" si="20"/>
        <v>7.8609884167888736E-3</v>
      </c>
      <c r="FG11" s="205">
        <f t="shared" si="20"/>
        <v>7.9024818095330008E-3</v>
      </c>
      <c r="FH11" s="205">
        <f t="shared" si="20"/>
        <v>7.9372539331937705E-3</v>
      </c>
      <c r="FI11" s="205">
        <f t="shared" si="20"/>
        <v>7.9655562772197857E-3</v>
      </c>
      <c r="FJ11" s="205">
        <f t="shared" si="20"/>
        <v>7.9876206302836716E-3</v>
      </c>
      <c r="FK11" s="205">
        <f t="shared" si="20"/>
        <v>8.0036612715681538E-3</v>
      </c>
      <c r="FL11" s="205">
        <f t="shared" si="21"/>
        <v>8.013876853447538E-3</v>
      </c>
      <c r="FM11" s="205">
        <f t="shared" si="21"/>
        <v>8.0184520274593322E-3</v>
      </c>
      <c r="FN11" s="205">
        <f t="shared" si="21"/>
        <v>8.0175588554122872E-3</v>
      </c>
      <c r="FO11" s="205">
        <f t="shared" si="21"/>
        <v>8.0113580396140634E-3</v>
      </c>
      <c r="FP11" s="205">
        <f t="shared" si="21"/>
        <v>8.0000000000000002E-3</v>
      </c>
      <c r="FQ11" s="205">
        <f t="shared" si="21"/>
        <v>7.983625821016414E-3</v>
      </c>
      <c r="FR11" s="205">
        <f t="shared" si="21"/>
        <v>7.9623680871682631E-3</v>
      </c>
      <c r="FS11" s="205">
        <f t="shared" si="21"/>
        <v>7.9363516229646307E-3</v>
      </c>
      <c r="FT11" s="205">
        <f t="shared" si="21"/>
        <v>7.9056941504209478E-3</v>
      </c>
      <c r="FU11" s="205">
        <f t="shared" si="21"/>
        <v>7.8705068751778774E-3</v>
      </c>
      <c r="FV11" s="205">
        <f t="shared" si="21"/>
        <v>7.8308950105761659E-3</v>
      </c>
      <c r="FW11" s="205">
        <f t="shared" si="21"/>
        <v>7.7869582476086255E-3</v>
      </c>
      <c r="FX11" s="205">
        <f t="shared" si="21"/>
        <v>7.738791177495933E-3</v>
      </c>
      <c r="FY11" s="205">
        <f t="shared" si="21"/>
        <v>7.6864836726555268E-3</v>
      </c>
      <c r="FZ11" s="205">
        <f t="shared" si="21"/>
        <v>7.630121231015927E-3</v>
      </c>
      <c r="GA11" s="205">
        <f t="shared" si="21"/>
        <v>7.5697852879428179E-3</v>
      </c>
      <c r="GB11" s="205">
        <f t="shared" si="22"/>
        <v>7.5055534994651341E-3</v>
      </c>
      <c r="GC11" s="205">
        <f t="shared" si="22"/>
        <v>7.4374999999999997E-3</v>
      </c>
      <c r="GD11" s="205">
        <f t="shared" si="22"/>
        <v>7.3656956373598682E-3</v>
      </c>
      <c r="GE11" s="205">
        <f t="shared" si="22"/>
        <v>7.290208187470823E-3</v>
      </c>
      <c r="GF11" s="205">
        <f t="shared" si="22"/>
        <v>7.2111025509279765E-3</v>
      </c>
      <c r="GG11" s="205">
        <f t="shared" si="22"/>
        <v>7.1284409332538368E-3</v>
      </c>
      <c r="GH11" s="205">
        <f t="shared" si="22"/>
        <v>7.0422830105016342E-3</v>
      </c>
      <c r="GI11" s="205">
        <f t="shared" si="22"/>
        <v>6.9526860816521794E-3</v>
      </c>
      <c r="GJ11" s="205">
        <f t="shared" si="22"/>
        <v>6.8597052090855534E-3</v>
      </c>
      <c r="GK11" s="205">
        <f t="shared" si="22"/>
        <v>6.7633933482633742E-3</v>
      </c>
      <c r="GL11" s="205">
        <f t="shared" si="22"/>
        <v>6.6638014676309127E-3</v>
      </c>
      <c r="GM11" s="205">
        <f t="shared" si="22"/>
        <v>6.5609786596377614E-3</v>
      </c>
      <c r="GN11" s="205">
        <f t="shared" si="22"/>
        <v>6.4549722436790195E-3</v>
      </c>
      <c r="GO11" s="205">
        <f t="shared" si="22"/>
        <v>6.345827861674147E-3</v>
      </c>
      <c r="GP11" s="205">
        <f t="shared" si="22"/>
        <v>6.2335895669260073E-3</v>
      </c>
      <c r="GQ11" s="205">
        <f t="shared" si="22"/>
        <v>6.1182999068368528E-3</v>
      </c>
      <c r="GR11" s="205">
        <f t="shared" si="18"/>
        <v>5.999999999999988E-3</v>
      </c>
      <c r="GS11" s="205">
        <f t="shared" si="9"/>
        <v>5.8787296081343468E-3</v>
      </c>
      <c r="GT11" s="205">
        <f t="shared" si="9"/>
        <v>5.7545272032837906E-3</v>
      </c>
      <c r="GU11" s="205">
        <f t="shared" si="9"/>
        <v>5.627430030662294E-3</v>
      </c>
      <c r="GV11" s="205">
        <f t="shared" ref="GV11:HK26" si="25">IF(ISNONTEXT($Q11),IF($G11="R",_xlfn.BETA.DIST(CY11,$M11,$N11,FALSE,$B11,$D11),_xlfn.BETA.DIST(CY11,$N11,$M11,FALSE,$B11,$D11)),NA())</f>
        <v>5.4974741674901984E-3</v>
      </c>
      <c r="GW11" s="205">
        <f t="shared" si="25"/>
        <v>5.3646945781345712E-3</v>
      </c>
      <c r="GX11" s="205">
        <f t="shared" si="25"/>
        <v>5.229125165837953E-3</v>
      </c>
      <c r="GY11" s="205">
        <f t="shared" si="25"/>
        <v>5.0907988212940299E-3</v>
      </c>
      <c r="GZ11" s="205">
        <f t="shared" si="25"/>
        <v>4.9497474683058099E-3</v>
      </c>
      <c r="HA11" s="205">
        <f t="shared" si="25"/>
        <v>4.8060021067410884E-3</v>
      </c>
      <c r="HB11" s="205">
        <f t="shared" si="25"/>
        <v>4.6595928529813988E-3</v>
      </c>
      <c r="HC11" s="205">
        <f t="shared" si="25"/>
        <v>4.510548978043925E-3</v>
      </c>
      <c r="HD11" s="205">
        <f t="shared" si="25"/>
        <v>4.3588989435406466E-3</v>
      </c>
      <c r="HE11" s="205">
        <f t="shared" si="25"/>
        <v>4.2046704356253628E-3</v>
      </c>
      <c r="HF11" s="205">
        <f t="shared" si="25"/>
        <v>4.0478903970668995E-3</v>
      </c>
      <c r="HG11" s="205">
        <f t="shared" si="25"/>
        <v>3.8885850575755367E-3</v>
      </c>
      <c r="HH11" s="205">
        <f t="shared" si="25"/>
        <v>3.7267799624996164E-3</v>
      </c>
      <c r="HI11" s="205">
        <f t="shared" si="25"/>
        <v>3.5624999999999646E-3</v>
      </c>
      <c r="HJ11" s="205">
        <f t="shared" si="25"/>
        <v>3.3957694268014946E-3</v>
      </c>
      <c r="HK11" s="205">
        <f t="shared" si="25"/>
        <v>3.2266118926135667E-3</v>
      </c>
      <c r="HL11" s="205">
        <f t="shared" ref="HL11:IA26" si="26">IF(ISNONTEXT($Q11),IF($G11="R",_xlfn.BETA.DIST(DO11,$M11,$N11,FALSE,$B11,$D11),_xlfn.BETA.DIST(DO11,$N11,$M11,FALSE,$B11,$D11)),NA())</f>
        <v>3.0550504633038537E-3</v>
      </c>
      <c r="HM11" s="205">
        <f t="shared" si="26"/>
        <v>2.8811076429039852E-3</v>
      </c>
      <c r="HN11" s="205">
        <f t="shared" si="26"/>
        <v>2.7048053945195375E-3</v>
      </c>
      <c r="HO11" s="205">
        <f t="shared" si="26"/>
        <v>2.526165160211508E-3</v>
      </c>
      <c r="HP11" s="205">
        <f t="shared" si="26"/>
        <v>2.345207879911668E-3</v>
      </c>
      <c r="HQ11" s="205">
        <f t="shared" si="26"/>
        <v>2.161954009429591E-3</v>
      </c>
      <c r="HR11" s="205">
        <f t="shared" si="26"/>
        <v>1.9764235376051871E-3</v>
      </c>
      <c r="HS11" s="205">
        <f t="shared" si="26"/>
        <v>1.7886360026567222E-3</v>
      </c>
      <c r="HT11" s="205">
        <f t="shared" si="26"/>
        <v>1.5986105077708528E-3</v>
      </c>
      <c r="HU11" s="205">
        <f t="shared" si="26"/>
        <v>1.4063657359780846E-3</v>
      </c>
      <c r="HV11" s="205">
        <f t="shared" si="26"/>
        <v>1.2119199643540243E-3</v>
      </c>
      <c r="HW11" s="205">
        <f t="shared" si="26"/>
        <v>1.0152910775842084E-3</v>
      </c>
      <c r="HX11" s="205">
        <f t="shared" si="26"/>
        <v>8.164965809276648E-4</v>
      </c>
      <c r="HY11" s="205">
        <f t="shared" si="26"/>
        <v>6.1555361261219396E-4</v>
      </c>
      <c r="HZ11" s="205">
        <f t="shared" si="26"/>
        <v>4.1247895569208756E-4</v>
      </c>
      <c r="IA11" s="205">
        <f t="shared" si="26"/>
        <v>2.0728904939714638E-4</v>
      </c>
      <c r="IB11" s="205">
        <f t="shared" ref="IB11:IB74" si="27">IF(ISNONTEXT($Q11),IF($G11="R",_xlfn.BETA.DIST(EE11,$M11,$N11,FALSE,$B11,$D11),_xlfn.BETA.DIST(EE11,$N11,$M11,FALSE,$B11,$D11)),NA())</f>
        <v>1.1574041923899473E-7</v>
      </c>
    </row>
    <row r="12" spans="1:237" x14ac:dyDescent="0.25">
      <c r="A12" s="22">
        <v>9</v>
      </c>
      <c r="B12" s="123">
        <v>60</v>
      </c>
      <c r="C12" s="123">
        <v>120</v>
      </c>
      <c r="D12" s="123">
        <v>240</v>
      </c>
      <c r="E12" s="118">
        <f t="shared" si="10"/>
        <v>1</v>
      </c>
      <c r="F12" s="23">
        <f t="shared" si="11"/>
        <v>33.333333333333329</v>
      </c>
      <c r="G12" s="24" t="str">
        <f t="shared" si="12"/>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10">
        <f t="shared" si="3"/>
        <v>141.81</v>
      </c>
      <c r="Q12" s="110">
        <f t="shared" si="4"/>
        <v>46.277999999999999</v>
      </c>
      <c r="R12" s="39">
        <f t="shared" si="5"/>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13"/>
        <v>1.8</v>
      </c>
      <c r="AI12" s="204">
        <f t="shared" si="14"/>
        <v>60</v>
      </c>
      <c r="AJ12" s="188">
        <f t="shared" si="23"/>
        <v>61.8</v>
      </c>
      <c r="AK12" s="188">
        <f t="shared" si="23"/>
        <v>63.599999999999994</v>
      </c>
      <c r="AL12" s="188">
        <f t="shared" si="23"/>
        <v>65.399999999999991</v>
      </c>
      <c r="AM12" s="188">
        <f t="shared" si="23"/>
        <v>67.199999999999989</v>
      </c>
      <c r="AN12" s="188">
        <f t="shared" si="23"/>
        <v>68.999999999999986</v>
      </c>
      <c r="AO12" s="188">
        <f t="shared" si="23"/>
        <v>70.799999999999983</v>
      </c>
      <c r="AP12" s="188">
        <f t="shared" si="23"/>
        <v>72.59999999999998</v>
      </c>
      <c r="AQ12" s="188">
        <f t="shared" si="23"/>
        <v>74.399999999999977</v>
      </c>
      <c r="AR12" s="188">
        <f t="shared" si="23"/>
        <v>76.199999999999974</v>
      </c>
      <c r="AS12" s="188">
        <f t="shared" si="23"/>
        <v>77.999999999999972</v>
      </c>
      <c r="AT12" s="188">
        <f t="shared" si="23"/>
        <v>79.799999999999969</v>
      </c>
      <c r="AU12" s="188">
        <f t="shared" si="23"/>
        <v>81.599999999999966</v>
      </c>
      <c r="AV12" s="188">
        <f t="shared" si="23"/>
        <v>83.399999999999963</v>
      </c>
      <c r="AW12" s="188">
        <f t="shared" si="23"/>
        <v>85.19999999999996</v>
      </c>
      <c r="AX12" s="188">
        <f t="shared" si="23"/>
        <v>86.999999999999957</v>
      </c>
      <c r="AY12" s="188">
        <f t="shared" si="23"/>
        <v>88.799999999999955</v>
      </c>
      <c r="AZ12" s="188">
        <f t="shared" si="23"/>
        <v>90.599999999999952</v>
      </c>
      <c r="BA12" s="188">
        <f t="shared" si="23"/>
        <v>92.399999999999949</v>
      </c>
      <c r="BB12" s="188">
        <f t="shared" si="23"/>
        <v>94.199999999999946</v>
      </c>
      <c r="BC12" s="188">
        <f t="shared" si="23"/>
        <v>95.999999999999943</v>
      </c>
      <c r="BD12" s="188">
        <f t="shared" si="23"/>
        <v>97.79999999999994</v>
      </c>
      <c r="BE12" s="188">
        <f t="shared" si="23"/>
        <v>99.599999999999937</v>
      </c>
      <c r="BF12" s="188">
        <f t="shared" si="23"/>
        <v>101.39999999999993</v>
      </c>
      <c r="BG12" s="188">
        <f t="shared" si="23"/>
        <v>103.19999999999993</v>
      </c>
      <c r="BH12" s="188">
        <f t="shared" si="23"/>
        <v>104.99999999999993</v>
      </c>
      <c r="BI12" s="188">
        <f t="shared" si="23"/>
        <v>106.79999999999993</v>
      </c>
      <c r="BJ12" s="188">
        <f t="shared" si="23"/>
        <v>108.59999999999992</v>
      </c>
      <c r="BK12" s="188">
        <f t="shared" si="23"/>
        <v>110.39999999999992</v>
      </c>
      <c r="BL12" s="188">
        <f t="shared" si="23"/>
        <v>112.19999999999992</v>
      </c>
      <c r="BM12" s="188">
        <f t="shared" si="23"/>
        <v>113.99999999999991</v>
      </c>
      <c r="BN12" s="188">
        <f t="shared" si="23"/>
        <v>115.79999999999991</v>
      </c>
      <c r="BO12" s="188">
        <f t="shared" si="23"/>
        <v>117.59999999999991</v>
      </c>
      <c r="BP12" s="188">
        <f t="shared" si="23"/>
        <v>119.39999999999991</v>
      </c>
      <c r="BQ12" s="188">
        <f t="shared" si="23"/>
        <v>121.1999999999999</v>
      </c>
      <c r="BR12" s="188">
        <f t="shared" si="23"/>
        <v>122.9999999999999</v>
      </c>
      <c r="BS12" s="188">
        <f t="shared" si="23"/>
        <v>124.7999999999999</v>
      </c>
      <c r="BT12" s="188">
        <f t="shared" si="23"/>
        <v>126.59999999999989</v>
      </c>
      <c r="BU12" s="188">
        <f t="shared" si="23"/>
        <v>128.39999999999989</v>
      </c>
      <c r="BV12" s="188">
        <f t="shared" si="23"/>
        <v>130.1999999999999</v>
      </c>
      <c r="BW12" s="188">
        <f t="shared" si="23"/>
        <v>131.99999999999991</v>
      </c>
      <c r="BX12" s="188">
        <f t="shared" si="23"/>
        <v>133.79999999999993</v>
      </c>
      <c r="BY12" s="188">
        <f t="shared" si="23"/>
        <v>135.59999999999994</v>
      </c>
      <c r="BZ12" s="188">
        <f t="shared" si="23"/>
        <v>137.39999999999995</v>
      </c>
      <c r="CA12" s="188">
        <f t="shared" si="23"/>
        <v>139.19999999999996</v>
      </c>
      <c r="CB12" s="188">
        <f t="shared" si="23"/>
        <v>140.99999999999997</v>
      </c>
      <c r="CC12" s="188">
        <f t="shared" si="23"/>
        <v>142.79999999999998</v>
      </c>
      <c r="CD12" s="188">
        <f t="shared" si="23"/>
        <v>144.6</v>
      </c>
      <c r="CE12" s="188">
        <f t="shared" si="23"/>
        <v>146.4</v>
      </c>
      <c r="CF12" s="188">
        <f t="shared" si="23"/>
        <v>148.20000000000002</v>
      </c>
      <c r="CG12" s="188">
        <f t="shared" si="23"/>
        <v>150.00000000000003</v>
      </c>
      <c r="CH12" s="188">
        <f t="shared" si="23"/>
        <v>151.80000000000004</v>
      </c>
      <c r="CI12" s="188">
        <f t="shared" si="23"/>
        <v>153.60000000000005</v>
      </c>
      <c r="CJ12" s="188">
        <f t="shared" si="23"/>
        <v>155.40000000000006</v>
      </c>
      <c r="CK12" s="188">
        <f t="shared" si="23"/>
        <v>157.20000000000007</v>
      </c>
      <c r="CL12" s="188">
        <f t="shared" si="23"/>
        <v>159.00000000000009</v>
      </c>
      <c r="CM12" s="188">
        <f t="shared" si="23"/>
        <v>160.8000000000001</v>
      </c>
      <c r="CN12" s="188">
        <f t="shared" si="23"/>
        <v>162.60000000000011</v>
      </c>
      <c r="CO12" s="188">
        <f t="shared" si="23"/>
        <v>164.40000000000012</v>
      </c>
      <c r="CP12" s="188">
        <f t="shared" si="23"/>
        <v>166.20000000000013</v>
      </c>
      <c r="CQ12" s="188">
        <f t="shared" si="23"/>
        <v>168.00000000000014</v>
      </c>
      <c r="CR12" s="188">
        <f t="shared" si="23"/>
        <v>169.80000000000015</v>
      </c>
      <c r="CS12" s="188">
        <f t="shared" si="23"/>
        <v>171.60000000000016</v>
      </c>
      <c r="CT12" s="188">
        <f t="shared" si="23"/>
        <v>173.40000000000018</v>
      </c>
      <c r="CU12" s="188">
        <f t="shared" ref="CU12" si="28">IF(ISNONTEXT($AH12),CT12+$AH12,"")</f>
        <v>175.20000000000019</v>
      </c>
      <c r="CV12" s="188">
        <f t="shared" si="6"/>
        <v>177.0000000000002</v>
      </c>
      <c r="CW12" s="188">
        <f t="shared" ref="CW12:ED19" si="29">IF(ISNONTEXT($AH12),CV12+$AH12,"")</f>
        <v>178.80000000000021</v>
      </c>
      <c r="CX12" s="188">
        <f t="shared" si="29"/>
        <v>180.60000000000022</v>
      </c>
      <c r="CY12" s="188">
        <f t="shared" si="29"/>
        <v>182.40000000000023</v>
      </c>
      <c r="CZ12" s="188">
        <f t="shared" si="29"/>
        <v>184.20000000000024</v>
      </c>
      <c r="DA12" s="188">
        <f t="shared" si="29"/>
        <v>186.00000000000026</v>
      </c>
      <c r="DB12" s="188">
        <f t="shared" si="29"/>
        <v>187.80000000000027</v>
      </c>
      <c r="DC12" s="188">
        <f t="shared" si="29"/>
        <v>189.60000000000028</v>
      </c>
      <c r="DD12" s="188">
        <f t="shared" si="29"/>
        <v>191.40000000000029</v>
      </c>
      <c r="DE12" s="188">
        <f t="shared" si="29"/>
        <v>193.2000000000003</v>
      </c>
      <c r="DF12" s="188">
        <f t="shared" si="29"/>
        <v>195.00000000000031</v>
      </c>
      <c r="DG12" s="188">
        <f t="shared" si="29"/>
        <v>196.80000000000032</v>
      </c>
      <c r="DH12" s="188">
        <f t="shared" si="29"/>
        <v>198.60000000000034</v>
      </c>
      <c r="DI12" s="188">
        <f t="shared" si="29"/>
        <v>200.40000000000035</v>
      </c>
      <c r="DJ12" s="188">
        <f t="shared" si="29"/>
        <v>202.20000000000036</v>
      </c>
      <c r="DK12" s="188">
        <f t="shared" si="29"/>
        <v>204.00000000000037</v>
      </c>
      <c r="DL12" s="188">
        <f t="shared" si="29"/>
        <v>205.80000000000038</v>
      </c>
      <c r="DM12" s="188">
        <f t="shared" si="29"/>
        <v>207.60000000000039</v>
      </c>
      <c r="DN12" s="188">
        <f t="shared" si="29"/>
        <v>209.4000000000004</v>
      </c>
      <c r="DO12" s="188">
        <f t="shared" si="29"/>
        <v>211.20000000000041</v>
      </c>
      <c r="DP12" s="188">
        <f t="shared" si="29"/>
        <v>213.00000000000043</v>
      </c>
      <c r="DQ12" s="188">
        <f t="shared" si="29"/>
        <v>214.80000000000044</v>
      </c>
      <c r="DR12" s="188">
        <f t="shared" si="29"/>
        <v>216.60000000000045</v>
      </c>
      <c r="DS12" s="188">
        <f t="shared" si="29"/>
        <v>218.40000000000046</v>
      </c>
      <c r="DT12" s="188">
        <f t="shared" si="29"/>
        <v>220.20000000000047</v>
      </c>
      <c r="DU12" s="188">
        <f t="shared" si="29"/>
        <v>222.00000000000048</v>
      </c>
      <c r="DV12" s="188">
        <f t="shared" si="29"/>
        <v>223.80000000000049</v>
      </c>
      <c r="DW12" s="188">
        <f t="shared" si="29"/>
        <v>225.60000000000051</v>
      </c>
      <c r="DX12" s="188">
        <f t="shared" si="29"/>
        <v>227.40000000000052</v>
      </c>
      <c r="DY12" s="188">
        <f t="shared" si="29"/>
        <v>229.20000000000053</v>
      </c>
      <c r="DZ12" s="188">
        <f t="shared" si="29"/>
        <v>231.00000000000054</v>
      </c>
      <c r="EA12" s="188">
        <f t="shared" si="29"/>
        <v>232.80000000000055</v>
      </c>
      <c r="EB12" s="188">
        <f t="shared" si="29"/>
        <v>234.60000000000056</v>
      </c>
      <c r="EC12" s="188">
        <f t="shared" si="29"/>
        <v>236.40000000000057</v>
      </c>
      <c r="ED12" s="188">
        <f t="shared" si="29"/>
        <v>238.20000000000059</v>
      </c>
      <c r="EE12" s="204">
        <f t="shared" si="16"/>
        <v>239.999</v>
      </c>
      <c r="EF12" s="205">
        <f t="shared" si="17"/>
        <v>0</v>
      </c>
      <c r="EG12" s="205">
        <f t="shared" si="17"/>
        <v>3.4999527018263229E-3</v>
      </c>
      <c r="EH12" s="205">
        <f t="shared" si="17"/>
        <v>4.1410942480986403E-3</v>
      </c>
      <c r="EI12" s="205">
        <f t="shared" si="17"/>
        <v>4.5594321669992412E-3</v>
      </c>
      <c r="EJ12" s="205">
        <f t="shared" si="17"/>
        <v>4.874108498317902E-3</v>
      </c>
      <c r="EK12" s="205">
        <f t="shared" si="17"/>
        <v>5.1268295848390559E-3</v>
      </c>
      <c r="EL12" s="205">
        <f t="shared" si="17"/>
        <v>5.3376035989988217E-3</v>
      </c>
      <c r="EM12" s="205">
        <f t="shared" si="17"/>
        <v>5.5177314875105949E-3</v>
      </c>
      <c r="EN12" s="205">
        <f t="shared" si="17"/>
        <v>5.6742829531544105E-3</v>
      </c>
      <c r="EO12" s="205">
        <f t="shared" si="17"/>
        <v>5.8120039606311584E-3</v>
      </c>
      <c r="EP12" s="205">
        <f t="shared" si="17"/>
        <v>5.9342499223062669E-3</v>
      </c>
      <c r="EQ12" s="205">
        <f t="shared" si="17"/>
        <v>6.043489232433411E-3</v>
      </c>
      <c r="ER12" s="205">
        <f t="shared" si="17"/>
        <v>6.1415957299153154E-3</v>
      </c>
      <c r="ES12" s="205">
        <f t="shared" si="17"/>
        <v>6.2300286298200098E-3</v>
      </c>
      <c r="ET12" s="205">
        <f t="shared" si="17"/>
        <v>6.309948469912805E-3</v>
      </c>
      <c r="EU12" s="205">
        <f t="shared" si="17"/>
        <v>6.382294729081083E-3</v>
      </c>
      <c r="EV12" s="205">
        <f t="shared" si="20"/>
        <v>6.4478394748478263E-3</v>
      </c>
      <c r="EW12" s="205">
        <f t="shared" si="20"/>
        <v>6.5072254647691816E-3</v>
      </c>
      <c r="EX12" s="205">
        <f t="shared" si="20"/>
        <v>6.5609938478600038E-3</v>
      </c>
      <c r="EY12" s="205">
        <f t="shared" si="20"/>
        <v>6.6096047195225854E-3</v>
      </c>
      <c r="EZ12" s="205">
        <f t="shared" si="20"/>
        <v>6.6534526491826328E-3</v>
      </c>
      <c r="FA12" s="205">
        <f t="shared" si="20"/>
        <v>6.6928785975686154E-3</v>
      </c>
      <c r="FB12" s="205">
        <f t="shared" si="20"/>
        <v>6.72817919315679E-3</v>
      </c>
      <c r="FC12" s="205">
        <f t="shared" si="20"/>
        <v>6.7596140449455323E-3</v>
      </c>
      <c r="FD12" s="205">
        <f t="shared" si="20"/>
        <v>6.7874115733175464E-3</v>
      </c>
      <c r="FE12" s="205">
        <f t="shared" si="20"/>
        <v>6.8117737074676558E-3</v>
      </c>
      <c r="FF12" s="205">
        <f t="shared" si="20"/>
        <v>6.8328797052853406E-3</v>
      </c>
      <c r="FG12" s="205">
        <f t="shared" si="20"/>
        <v>6.8508892861817005E-3</v>
      </c>
      <c r="FH12" s="205">
        <f t="shared" si="20"/>
        <v>6.8659452204498529E-3</v>
      </c>
      <c r="FI12" s="205">
        <f t="shared" si="20"/>
        <v>6.8781754846422337E-3</v>
      </c>
      <c r="FJ12" s="205">
        <f t="shared" si="20"/>
        <v>6.8876950673279862E-3</v>
      </c>
      <c r="FK12" s="205">
        <f t="shared" si="20"/>
        <v>6.8946074908715826E-3</v>
      </c>
      <c r="FL12" s="205">
        <f t="shared" si="21"/>
        <v>6.8990061007667847E-3</v>
      </c>
      <c r="FM12" s="205">
        <f t="shared" si="21"/>
        <v>6.9009751633214867E-3</v>
      </c>
      <c r="FN12" s="205">
        <f t="shared" si="21"/>
        <v>6.900590804236573E-3</v>
      </c>
      <c r="FO12" s="205">
        <f t="shared" si="21"/>
        <v>6.8979218142231468E-3</v>
      </c>
      <c r="FP12" s="205">
        <f t="shared" si="21"/>
        <v>6.8930303427991394E-3</v>
      </c>
      <c r="FQ12" s="205">
        <f t="shared" si="21"/>
        <v>6.885972497462812E-3</v>
      </c>
      <c r="FR12" s="205">
        <f t="shared" si="21"/>
        <v>6.8767988623087799E-3</v>
      </c>
      <c r="FS12" s="205">
        <f t="shared" si="21"/>
        <v>6.8655549476466992E-3</v>
      </c>
      <c r="FT12" s="205">
        <f t="shared" si="21"/>
        <v>6.8522815801640817E-3</v>
      </c>
      <c r="FU12" s="205">
        <f t="shared" si="21"/>
        <v>6.8370152415368939E-3</v>
      </c>
      <c r="FV12" s="205">
        <f t="shared" si="21"/>
        <v>6.8197883620535063E-3</v>
      </c>
      <c r="FW12" s="205">
        <f t="shared" si="21"/>
        <v>6.8006295747165555E-3</v>
      </c>
      <c r="FX12" s="205">
        <f t="shared" si="21"/>
        <v>6.7795639343746364E-3</v>
      </c>
      <c r="FY12" s="205">
        <f t="shared" si="21"/>
        <v>6.756613105673325E-3</v>
      </c>
      <c r="FZ12" s="205">
        <f t="shared" si="21"/>
        <v>6.7317955229725277E-3</v>
      </c>
      <c r="GA12" s="205">
        <f t="shared" si="21"/>
        <v>6.7051265248306525E-3</v>
      </c>
      <c r="GB12" s="205">
        <f t="shared" si="22"/>
        <v>6.6766184651859562E-3</v>
      </c>
      <c r="GC12" s="205">
        <f t="shared" si="22"/>
        <v>6.6462808029561747E-3</v>
      </c>
      <c r="GD12" s="205">
        <f t="shared" si="22"/>
        <v>6.6141201714156718E-3</v>
      </c>
      <c r="GE12" s="205">
        <f t="shared" si="22"/>
        <v>6.5801404283843783E-3</v>
      </c>
      <c r="GF12" s="205">
        <f t="shared" si="22"/>
        <v>6.5443426879648828E-3</v>
      </c>
      <c r="GG12" s="205">
        <f t="shared" si="22"/>
        <v>6.5067253342851461E-3</v>
      </c>
      <c r="GH12" s="205">
        <f t="shared" si="22"/>
        <v>6.4672840174368387E-3</v>
      </c>
      <c r="GI12" s="205">
        <f t="shared" si="22"/>
        <v>6.4260116315361833E-3</v>
      </c>
      <c r="GJ12" s="205">
        <f t="shared" si="22"/>
        <v>6.3828982745684397E-3</v>
      </c>
      <c r="GK12" s="205">
        <f t="shared" si="22"/>
        <v>6.3379311894018195E-3</v>
      </c>
      <c r="GL12" s="205">
        <f t="shared" si="22"/>
        <v>6.2910946850641448E-3</v>
      </c>
      <c r="GM12" s="205">
        <f t="shared" si="22"/>
        <v>6.2423700370576865E-3</v>
      </c>
      <c r="GN12" s="205">
        <f t="shared" si="22"/>
        <v>6.1917353651350935E-3</v>
      </c>
      <c r="GO12" s="205">
        <f t="shared" si="22"/>
        <v>6.1391654865610617E-3</v>
      </c>
      <c r="GP12" s="205">
        <f t="shared" si="22"/>
        <v>6.084631742427609E-3</v>
      </c>
      <c r="GQ12" s="205">
        <f t="shared" si="22"/>
        <v>6.028101794059478E-3</v>
      </c>
      <c r="GR12" s="205">
        <f t="shared" si="18"/>
        <v>5.9695393859210064E-3</v>
      </c>
      <c r="GS12" s="205">
        <f t="shared" si="18"/>
        <v>5.9089040706923343E-3</v>
      </c>
      <c r="GT12" s="205">
        <f t="shared" si="18"/>
        <v>5.8461508912906416E-3</v>
      </c>
      <c r="GU12" s="205">
        <f t="shared" si="18"/>
        <v>5.7812300135320054E-3</v>
      </c>
      <c r="GV12" s="205">
        <f t="shared" si="25"/>
        <v>5.7140863018116583E-3</v>
      </c>
      <c r="GW12" s="205">
        <f t="shared" si="25"/>
        <v>5.6446588285600256E-3</v>
      </c>
      <c r="GX12" s="205">
        <f t="shared" si="25"/>
        <v>5.5728803062241681E-3</v>
      </c>
      <c r="GY12" s="205">
        <f t="shared" si="25"/>
        <v>5.4986764280179493E-3</v>
      </c>
      <c r="GZ12" s="205">
        <f t="shared" si="25"/>
        <v>5.4219651005309203E-3</v>
      </c>
      <c r="HA12" s="205">
        <f t="shared" si="25"/>
        <v>5.3426555472870316E-3</v>
      </c>
      <c r="HB12" s="205">
        <f t="shared" si="25"/>
        <v>5.2606472572302955E-3</v>
      </c>
      <c r="HC12" s="205">
        <f t="shared" si="25"/>
        <v>5.1758287455171631E-3</v>
      </c>
      <c r="HD12" s="205">
        <f t="shared" si="25"/>
        <v>5.088076085404499E-3</v>
      </c>
      <c r="HE12" s="205">
        <f t="shared" si="25"/>
        <v>4.9972511587236213E-3</v>
      </c>
      <c r="HF12" s="205">
        <f t="shared" si="25"/>
        <v>4.9031995574127752E-3</v>
      </c>
      <c r="HG12" s="205">
        <f t="shared" si="25"/>
        <v>4.8057480483876458E-3</v>
      </c>
      <c r="HH12" s="205">
        <f t="shared" si="25"/>
        <v>4.7047014865406189E-3</v>
      </c>
      <c r="HI12" s="205">
        <f t="shared" si="25"/>
        <v>4.5998390227307657E-3</v>
      </c>
      <c r="HJ12" s="205">
        <f t="shared" si="25"/>
        <v>4.4909094005190567E-3</v>
      </c>
      <c r="HK12" s="205">
        <f t="shared" si="25"/>
        <v>4.3776250598358303E-3</v>
      </c>
      <c r="HL12" s="205">
        <f t="shared" si="26"/>
        <v>4.2596546563196192E-3</v>
      </c>
      <c r="HM12" s="205">
        <f t="shared" si="26"/>
        <v>4.136613443406969E-3</v>
      </c>
      <c r="HN12" s="205">
        <f t="shared" si="26"/>
        <v>4.0080507202033674E-3</v>
      </c>
      <c r="HO12" s="205">
        <f t="shared" si="26"/>
        <v>3.8734331706062686E-3</v>
      </c>
      <c r="HP12" s="205">
        <f t="shared" si="26"/>
        <v>3.7321223186825379E-3</v>
      </c>
      <c r="HQ12" s="205">
        <f t="shared" si="26"/>
        <v>3.5833433398038497E-3</v>
      </c>
      <c r="HR12" s="205">
        <f t="shared" si="26"/>
        <v>3.4261407900819966E-3</v>
      </c>
      <c r="HS12" s="205">
        <f t="shared" si="26"/>
        <v>3.2593138405634277E-3</v>
      </c>
      <c r="HT12" s="205">
        <f t="shared" si="26"/>
        <v>3.0813180528265803E-3</v>
      </c>
      <c r="HU12" s="205">
        <f t="shared" si="26"/>
        <v>2.8901097505981922E-3</v>
      </c>
      <c r="HV12" s="205">
        <f t="shared" si="26"/>
        <v>2.6828856752738705E-3</v>
      </c>
      <c r="HW12" s="205">
        <f t="shared" si="26"/>
        <v>2.4556161532816702E-3</v>
      </c>
      <c r="HX12" s="205">
        <f t="shared" si="26"/>
        <v>2.2021271024458321E-3</v>
      </c>
      <c r="HY12" s="205">
        <f t="shared" si="26"/>
        <v>1.9120451311961152E-3</v>
      </c>
      <c r="HZ12" s="205">
        <f t="shared" si="26"/>
        <v>1.5651865051640214E-3</v>
      </c>
      <c r="IA12" s="205">
        <f t="shared" si="26"/>
        <v>1.1095666038592655E-3</v>
      </c>
      <c r="IB12" s="205">
        <f t="shared" si="27"/>
        <v>2.6218492809821185E-5</v>
      </c>
    </row>
    <row r="13" spans="1:237" x14ac:dyDescent="0.25">
      <c r="A13" s="22">
        <v>10</v>
      </c>
      <c r="B13" s="123">
        <v>60</v>
      </c>
      <c r="C13" s="123">
        <v>120</v>
      </c>
      <c r="D13" s="123">
        <v>240</v>
      </c>
      <c r="E13" s="118">
        <f t="shared" si="10"/>
        <v>1</v>
      </c>
      <c r="F13" s="23">
        <f t="shared" si="11"/>
        <v>33.333333333333329</v>
      </c>
      <c r="G13" s="24" t="str">
        <f t="shared" si="12"/>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10">
        <f t="shared" si="3"/>
        <v>145.24799999999999</v>
      </c>
      <c r="Q13" s="110">
        <f t="shared" si="4"/>
        <v>48.923999999999999</v>
      </c>
      <c r="R13" s="39">
        <f t="shared" si="5"/>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13"/>
        <v>1.8</v>
      </c>
      <c r="AI13" s="204">
        <f t="shared" si="14"/>
        <v>60</v>
      </c>
      <c r="AJ13" s="188">
        <f t="shared" ref="AJ13:CU16" si="30">IF(ISNONTEXT($AH13),AI13+$AH13,"")</f>
        <v>61.8</v>
      </c>
      <c r="AK13" s="188">
        <f t="shared" si="30"/>
        <v>63.599999999999994</v>
      </c>
      <c r="AL13" s="188">
        <f t="shared" si="30"/>
        <v>65.399999999999991</v>
      </c>
      <c r="AM13" s="188">
        <f t="shared" si="30"/>
        <v>67.199999999999989</v>
      </c>
      <c r="AN13" s="188">
        <f t="shared" si="30"/>
        <v>68.999999999999986</v>
      </c>
      <c r="AO13" s="188">
        <f t="shared" si="30"/>
        <v>70.799999999999983</v>
      </c>
      <c r="AP13" s="188">
        <f t="shared" si="30"/>
        <v>72.59999999999998</v>
      </c>
      <c r="AQ13" s="188">
        <f t="shared" si="30"/>
        <v>74.399999999999977</v>
      </c>
      <c r="AR13" s="188">
        <f t="shared" si="30"/>
        <v>76.199999999999974</v>
      </c>
      <c r="AS13" s="188">
        <f t="shared" si="30"/>
        <v>77.999999999999972</v>
      </c>
      <c r="AT13" s="188">
        <f t="shared" si="30"/>
        <v>79.799999999999969</v>
      </c>
      <c r="AU13" s="188">
        <f t="shared" si="30"/>
        <v>81.599999999999966</v>
      </c>
      <c r="AV13" s="188">
        <f t="shared" si="30"/>
        <v>83.399999999999963</v>
      </c>
      <c r="AW13" s="188">
        <f t="shared" si="30"/>
        <v>85.19999999999996</v>
      </c>
      <c r="AX13" s="188">
        <f t="shared" si="30"/>
        <v>86.999999999999957</v>
      </c>
      <c r="AY13" s="188">
        <f t="shared" si="30"/>
        <v>88.799999999999955</v>
      </c>
      <c r="AZ13" s="188">
        <f t="shared" si="30"/>
        <v>90.599999999999952</v>
      </c>
      <c r="BA13" s="188">
        <f t="shared" si="30"/>
        <v>92.399999999999949</v>
      </c>
      <c r="BB13" s="188">
        <f t="shared" si="30"/>
        <v>94.199999999999946</v>
      </c>
      <c r="BC13" s="188">
        <f t="shared" si="30"/>
        <v>95.999999999999943</v>
      </c>
      <c r="BD13" s="188">
        <f t="shared" si="30"/>
        <v>97.79999999999994</v>
      </c>
      <c r="BE13" s="188">
        <f t="shared" si="30"/>
        <v>99.599999999999937</v>
      </c>
      <c r="BF13" s="188">
        <f t="shared" si="30"/>
        <v>101.39999999999993</v>
      </c>
      <c r="BG13" s="188">
        <f t="shared" si="30"/>
        <v>103.19999999999993</v>
      </c>
      <c r="BH13" s="188">
        <f t="shared" si="30"/>
        <v>104.99999999999993</v>
      </c>
      <c r="BI13" s="188">
        <f t="shared" si="30"/>
        <v>106.79999999999993</v>
      </c>
      <c r="BJ13" s="188">
        <f t="shared" si="30"/>
        <v>108.59999999999992</v>
      </c>
      <c r="BK13" s="188">
        <f t="shared" si="30"/>
        <v>110.39999999999992</v>
      </c>
      <c r="BL13" s="188">
        <f t="shared" si="30"/>
        <v>112.19999999999992</v>
      </c>
      <c r="BM13" s="188">
        <f t="shared" si="30"/>
        <v>113.99999999999991</v>
      </c>
      <c r="BN13" s="188">
        <f t="shared" si="30"/>
        <v>115.79999999999991</v>
      </c>
      <c r="BO13" s="188">
        <f t="shared" si="30"/>
        <v>117.59999999999991</v>
      </c>
      <c r="BP13" s="188">
        <f t="shared" si="30"/>
        <v>119.39999999999991</v>
      </c>
      <c r="BQ13" s="188">
        <f t="shared" si="30"/>
        <v>121.1999999999999</v>
      </c>
      <c r="BR13" s="188">
        <f t="shared" si="30"/>
        <v>122.9999999999999</v>
      </c>
      <c r="BS13" s="188">
        <f t="shared" si="30"/>
        <v>124.7999999999999</v>
      </c>
      <c r="BT13" s="188">
        <f t="shared" si="30"/>
        <v>126.59999999999989</v>
      </c>
      <c r="BU13" s="188">
        <f t="shared" si="30"/>
        <v>128.39999999999989</v>
      </c>
      <c r="BV13" s="188">
        <f t="shared" si="30"/>
        <v>130.1999999999999</v>
      </c>
      <c r="BW13" s="188">
        <f t="shared" si="30"/>
        <v>131.99999999999991</v>
      </c>
      <c r="BX13" s="188">
        <f t="shared" si="30"/>
        <v>133.79999999999993</v>
      </c>
      <c r="BY13" s="188">
        <f t="shared" si="30"/>
        <v>135.59999999999994</v>
      </c>
      <c r="BZ13" s="188">
        <f t="shared" si="30"/>
        <v>137.39999999999995</v>
      </c>
      <c r="CA13" s="188">
        <f t="shared" si="30"/>
        <v>139.19999999999996</v>
      </c>
      <c r="CB13" s="188">
        <f t="shared" si="30"/>
        <v>140.99999999999997</v>
      </c>
      <c r="CC13" s="188">
        <f t="shared" si="30"/>
        <v>142.79999999999998</v>
      </c>
      <c r="CD13" s="188">
        <f t="shared" si="30"/>
        <v>144.6</v>
      </c>
      <c r="CE13" s="188">
        <f t="shared" si="30"/>
        <v>146.4</v>
      </c>
      <c r="CF13" s="188">
        <f t="shared" si="30"/>
        <v>148.20000000000002</v>
      </c>
      <c r="CG13" s="188">
        <f t="shared" si="30"/>
        <v>150.00000000000003</v>
      </c>
      <c r="CH13" s="188">
        <f t="shared" si="30"/>
        <v>151.80000000000004</v>
      </c>
      <c r="CI13" s="188">
        <f t="shared" si="30"/>
        <v>153.60000000000005</v>
      </c>
      <c r="CJ13" s="188">
        <f t="shared" si="30"/>
        <v>155.40000000000006</v>
      </c>
      <c r="CK13" s="188">
        <f t="shared" si="30"/>
        <v>157.20000000000007</v>
      </c>
      <c r="CL13" s="188">
        <f t="shared" si="30"/>
        <v>159.00000000000009</v>
      </c>
      <c r="CM13" s="188">
        <f t="shared" si="30"/>
        <v>160.8000000000001</v>
      </c>
      <c r="CN13" s="188">
        <f t="shared" si="30"/>
        <v>162.60000000000011</v>
      </c>
      <c r="CO13" s="188">
        <f t="shared" si="30"/>
        <v>164.40000000000012</v>
      </c>
      <c r="CP13" s="188">
        <f t="shared" si="30"/>
        <v>166.20000000000013</v>
      </c>
      <c r="CQ13" s="188">
        <f t="shared" si="30"/>
        <v>168.00000000000014</v>
      </c>
      <c r="CR13" s="188">
        <f t="shared" si="30"/>
        <v>169.80000000000015</v>
      </c>
      <c r="CS13" s="188">
        <f t="shared" si="30"/>
        <v>171.60000000000016</v>
      </c>
      <c r="CT13" s="188">
        <f t="shared" si="30"/>
        <v>173.40000000000018</v>
      </c>
      <c r="CU13" s="188">
        <f t="shared" si="30"/>
        <v>175.20000000000019</v>
      </c>
      <c r="CV13" s="188">
        <f t="shared" si="6"/>
        <v>177.0000000000002</v>
      </c>
      <c r="CW13" s="188">
        <f t="shared" si="29"/>
        <v>178.80000000000021</v>
      </c>
      <c r="CX13" s="188">
        <f t="shared" si="29"/>
        <v>180.60000000000022</v>
      </c>
      <c r="CY13" s="188">
        <f t="shared" si="29"/>
        <v>182.40000000000023</v>
      </c>
      <c r="CZ13" s="188">
        <f t="shared" si="29"/>
        <v>184.20000000000024</v>
      </c>
      <c r="DA13" s="188">
        <f t="shared" si="29"/>
        <v>186.00000000000026</v>
      </c>
      <c r="DB13" s="188">
        <f t="shared" si="29"/>
        <v>187.80000000000027</v>
      </c>
      <c r="DC13" s="188">
        <f t="shared" si="29"/>
        <v>189.60000000000028</v>
      </c>
      <c r="DD13" s="188">
        <f t="shared" si="29"/>
        <v>191.40000000000029</v>
      </c>
      <c r="DE13" s="188">
        <f t="shared" si="29"/>
        <v>193.2000000000003</v>
      </c>
      <c r="DF13" s="188">
        <f t="shared" si="29"/>
        <v>195.00000000000031</v>
      </c>
      <c r="DG13" s="188">
        <f t="shared" si="29"/>
        <v>196.80000000000032</v>
      </c>
      <c r="DH13" s="188">
        <f t="shared" si="29"/>
        <v>198.60000000000034</v>
      </c>
      <c r="DI13" s="188">
        <f t="shared" si="29"/>
        <v>200.40000000000035</v>
      </c>
      <c r="DJ13" s="188">
        <f t="shared" si="29"/>
        <v>202.20000000000036</v>
      </c>
      <c r="DK13" s="188">
        <f t="shared" si="29"/>
        <v>204.00000000000037</v>
      </c>
      <c r="DL13" s="188">
        <f t="shared" si="29"/>
        <v>205.80000000000038</v>
      </c>
      <c r="DM13" s="188">
        <f t="shared" si="29"/>
        <v>207.60000000000039</v>
      </c>
      <c r="DN13" s="188">
        <f t="shared" si="29"/>
        <v>209.4000000000004</v>
      </c>
      <c r="DO13" s="188">
        <f t="shared" si="29"/>
        <v>211.20000000000041</v>
      </c>
      <c r="DP13" s="188">
        <f t="shared" si="29"/>
        <v>213.00000000000043</v>
      </c>
      <c r="DQ13" s="188">
        <f t="shared" si="29"/>
        <v>214.80000000000044</v>
      </c>
      <c r="DR13" s="188">
        <f t="shared" si="29"/>
        <v>216.60000000000045</v>
      </c>
      <c r="DS13" s="188">
        <f t="shared" si="29"/>
        <v>218.40000000000046</v>
      </c>
      <c r="DT13" s="188">
        <f t="shared" si="29"/>
        <v>220.20000000000047</v>
      </c>
      <c r="DU13" s="188">
        <f t="shared" si="29"/>
        <v>222.00000000000048</v>
      </c>
      <c r="DV13" s="188">
        <f t="shared" si="29"/>
        <v>223.80000000000049</v>
      </c>
      <c r="DW13" s="188">
        <f t="shared" si="29"/>
        <v>225.60000000000051</v>
      </c>
      <c r="DX13" s="188">
        <f t="shared" si="29"/>
        <v>227.40000000000052</v>
      </c>
      <c r="DY13" s="188">
        <f t="shared" si="29"/>
        <v>229.20000000000053</v>
      </c>
      <c r="DZ13" s="188">
        <f t="shared" si="29"/>
        <v>231.00000000000054</v>
      </c>
      <c r="EA13" s="188">
        <f t="shared" si="29"/>
        <v>232.80000000000055</v>
      </c>
      <c r="EB13" s="188">
        <f t="shared" si="29"/>
        <v>234.60000000000056</v>
      </c>
      <c r="EC13" s="188">
        <f t="shared" si="29"/>
        <v>236.40000000000057</v>
      </c>
      <c r="ED13" s="188">
        <f t="shared" si="29"/>
        <v>238.20000000000059</v>
      </c>
      <c r="EE13" s="204">
        <f t="shared" si="16"/>
        <v>239.999</v>
      </c>
      <c r="EF13" s="205">
        <f t="shared" si="17"/>
        <v>0</v>
      </c>
      <c r="EG13" s="205">
        <f t="shared" si="17"/>
        <v>4.4621604376416345E-3</v>
      </c>
      <c r="EH13" s="205">
        <f t="shared" si="17"/>
        <v>4.8536857098160921E-3</v>
      </c>
      <c r="EI13" s="205">
        <f t="shared" si="17"/>
        <v>5.0929507105847783E-3</v>
      </c>
      <c r="EJ13" s="205">
        <f t="shared" si="17"/>
        <v>5.2657676228903419E-3</v>
      </c>
      <c r="EK13" s="205">
        <f t="shared" si="17"/>
        <v>5.4005567560413215E-3</v>
      </c>
      <c r="EL13" s="205">
        <f t="shared" si="17"/>
        <v>5.5104523638248694E-3</v>
      </c>
      <c r="EM13" s="205">
        <f t="shared" si="17"/>
        <v>5.6026613795297697E-3</v>
      </c>
      <c r="EN13" s="205">
        <f t="shared" si="17"/>
        <v>5.6815860405376069E-3</v>
      </c>
      <c r="EO13" s="205">
        <f t="shared" si="17"/>
        <v>5.7501218050275233E-3</v>
      </c>
      <c r="EP13" s="205">
        <f t="shared" si="17"/>
        <v>5.8102793086049131E-3</v>
      </c>
      <c r="EQ13" s="205">
        <f t="shared" si="17"/>
        <v>5.8635140482917467E-3</v>
      </c>
      <c r="ER13" s="205">
        <f t="shared" si="17"/>
        <v>5.9109148956455176E-3</v>
      </c>
      <c r="ES13" s="205">
        <f t="shared" si="17"/>
        <v>5.9533184609595812E-3</v>
      </c>
      <c r="ET13" s="205">
        <f t="shared" si="17"/>
        <v>5.9913818571522386E-3</v>
      </c>
      <c r="EU13" s="205">
        <f t="shared" si="17"/>
        <v>6.0256308454348191E-3</v>
      </c>
      <c r="EV13" s="205">
        <f t="shared" si="20"/>
        <v>6.05649275514503E-3</v>
      </c>
      <c r="EW13" s="205">
        <f t="shared" si="20"/>
        <v>6.0843196303065582E-3</v>
      </c>
      <c r="EX13" s="205">
        <f t="shared" si="20"/>
        <v>6.1094049005707349E-3</v>
      </c>
      <c r="EY13" s="205">
        <f t="shared" si="20"/>
        <v>6.13199564214887E-3</v>
      </c>
      <c r="EZ13" s="205">
        <f t="shared" si="20"/>
        <v>6.1523017625766396E-3</v>
      </c>
      <c r="FA13" s="205">
        <f t="shared" si="20"/>
        <v>6.1705029938827882E-3</v>
      </c>
      <c r="FB13" s="205">
        <f t="shared" si="20"/>
        <v>6.18675429476337E-3</v>
      </c>
      <c r="FC13" s="205">
        <f t="shared" si="20"/>
        <v>6.2011900781883643E-3</v>
      </c>
      <c r="FD13" s="205">
        <f t="shared" si="20"/>
        <v>6.2139275586412853E-3</v>
      </c>
      <c r="FE13" s="205">
        <f t="shared" si="20"/>
        <v>6.2250694303864259E-3</v>
      </c>
      <c r="FF13" s="205">
        <f t="shared" si="20"/>
        <v>6.2347060310037955E-3</v>
      </c>
      <c r="FG13" s="205">
        <f t="shared" si="20"/>
        <v>6.2429171043090733E-3</v>
      </c>
      <c r="FH13" s="205">
        <f t="shared" si="20"/>
        <v>6.2497732481715624E-3</v>
      </c>
      <c r="FI13" s="205">
        <f t="shared" si="20"/>
        <v>6.2553371120599261E-3</v>
      </c>
      <c r="FJ13" s="205">
        <f t="shared" si="20"/>
        <v>6.2596643939939996E-3</v>
      </c>
      <c r="FK13" s="205">
        <f t="shared" si="20"/>
        <v>6.2628046753474553E-3</v>
      </c>
      <c r="FL13" s="205">
        <f t="shared" si="21"/>
        <v>6.2648021235238707E-3</v>
      </c>
      <c r="FM13" s="205">
        <f t="shared" si="21"/>
        <v>6.2656960861485226E-3</v>
      </c>
      <c r="FN13" s="205">
        <f t="shared" si="21"/>
        <v>6.2655215955373404E-3</v>
      </c>
      <c r="FO13" s="205">
        <f t="shared" si="21"/>
        <v>6.2643097984365244E-3</v>
      </c>
      <c r="FP13" s="205">
        <f t="shared" si="21"/>
        <v>6.2620883230921605E-3</v>
      </c>
      <c r="FQ13" s="205">
        <f t="shared" si="21"/>
        <v>6.2588815934052477E-3</v>
      </c>
      <c r="FR13" s="205">
        <f t="shared" si="21"/>
        <v>6.2547110981042682E-3</v>
      </c>
      <c r="FS13" s="205">
        <f t="shared" si="21"/>
        <v>6.2495956214130999E-3</v>
      </c>
      <c r="FT13" s="205">
        <f t="shared" si="21"/>
        <v>6.2435514405233183E-3</v>
      </c>
      <c r="FU13" s="205">
        <f t="shared" si="21"/>
        <v>6.236592494233242E-3</v>
      </c>
      <c r="FV13" s="205">
        <f t="shared" si="21"/>
        <v>6.2287305263434168E-3</v>
      </c>
      <c r="FW13" s="205">
        <f t="shared" si="21"/>
        <v>6.2199752067620901E-3</v>
      </c>
      <c r="FX13" s="205">
        <f t="shared" si="21"/>
        <v>6.2103342327459359E-3</v>
      </c>
      <c r="FY13" s="205">
        <f t="shared" si="21"/>
        <v>6.1998134122581003E-3</v>
      </c>
      <c r="FZ13" s="205">
        <f t="shared" si="21"/>
        <v>6.1884167310497281E-3</v>
      </c>
      <c r="GA13" s="205">
        <f t="shared" si="21"/>
        <v>6.1761464047479214E-3</v>
      </c>
      <c r="GB13" s="205">
        <f t="shared" si="22"/>
        <v>6.1630029169512856E-3</v>
      </c>
      <c r="GC13" s="205">
        <f t="shared" si="22"/>
        <v>6.1489850440838989E-3</v>
      </c>
      <c r="GD13" s="205">
        <f t="shared" si="22"/>
        <v>6.1340898675319123E-3</v>
      </c>
      <c r="GE13" s="205">
        <f t="shared" si="22"/>
        <v>6.1183127733768919E-3</v>
      </c>
      <c r="GF13" s="205">
        <f t="shared" si="22"/>
        <v>6.1016474398404496E-3</v>
      </c>
      <c r="GG13" s="205">
        <f t="shared" si="22"/>
        <v>6.0840858123599496E-3</v>
      </c>
      <c r="GH13" s="205">
        <f t="shared" si="22"/>
        <v>6.0656180660196611E-3</v>
      </c>
      <c r="GI13" s="205">
        <f t="shared" si="22"/>
        <v>6.0462325548603551E-3</v>
      </c>
      <c r="GJ13" s="205">
        <f t="shared" si="22"/>
        <v>6.0259157473773039E-3</v>
      </c>
      <c r="GK13" s="205">
        <f t="shared" si="22"/>
        <v>6.0046521472859405E-3</v>
      </c>
      <c r="GL13" s="205">
        <f t="shared" si="22"/>
        <v>5.9824241983791404E-3</v>
      </c>
      <c r="GM13" s="205">
        <f t="shared" si="22"/>
        <v>5.9592121720125164E-3</v>
      </c>
      <c r="GN13" s="205">
        <f t="shared" si="22"/>
        <v>5.934994035424827E-3</v>
      </c>
      <c r="GO13" s="205">
        <f t="shared" si="22"/>
        <v>5.9097452987184572E-3</v>
      </c>
      <c r="GP13" s="205">
        <f t="shared" si="22"/>
        <v>5.8834388378764162E-3</v>
      </c>
      <c r="GQ13" s="205">
        <f t="shared" si="22"/>
        <v>5.8560446906601848E-3</v>
      </c>
      <c r="GR13" s="205">
        <f t="shared" si="18"/>
        <v>5.8275298215960808E-3</v>
      </c>
      <c r="GS13" s="205">
        <f t="shared" si="18"/>
        <v>5.7978578514897355E-3</v>
      </c>
      <c r="GT13" s="205">
        <f t="shared" si="18"/>
        <v>5.7669887459744227E-3</v>
      </c>
      <c r="GU13" s="205">
        <f t="shared" si="18"/>
        <v>5.7348784564556828E-3</v>
      </c>
      <c r="GV13" s="205">
        <f t="shared" si="25"/>
        <v>5.7014785054047227E-3</v>
      </c>
      <c r="GW13" s="205">
        <f t="shared" si="25"/>
        <v>5.6667355062021757E-3</v>
      </c>
      <c r="GX13" s="205">
        <f t="shared" si="25"/>
        <v>5.6305906055439513E-3</v>
      </c>
      <c r="GY13" s="205">
        <f t="shared" si="25"/>
        <v>5.5929788336617128E-3</v>
      </c>
      <c r="GZ13" s="205">
        <f t="shared" si="25"/>
        <v>5.5538283441077868E-3</v>
      </c>
      <c r="HA13" s="205">
        <f t="shared" si="25"/>
        <v>5.5130595203716232E-3</v>
      </c>
      <c r="HB13" s="205">
        <f t="shared" si="25"/>
        <v>5.4705839208100083E-3</v>
      </c>
      <c r="HC13" s="205">
        <f t="shared" si="25"/>
        <v>5.4263030258406304E-3</v>
      </c>
      <c r="HD13" s="205">
        <f t="shared" si="25"/>
        <v>5.3801067414466965E-3</v>
      </c>
      <c r="HE13" s="205">
        <f t="shared" si="25"/>
        <v>5.3318715998903858E-3</v>
      </c>
      <c r="HF13" s="205">
        <f t="shared" si="25"/>
        <v>5.2814585808774834E-3</v>
      </c>
      <c r="HG13" s="205">
        <f t="shared" si="25"/>
        <v>5.2287104524291845E-3</v>
      </c>
      <c r="HH13" s="205">
        <f t="shared" si="25"/>
        <v>5.173448497709795E-3</v>
      </c>
      <c r="HI13" s="205">
        <f t="shared" si="25"/>
        <v>5.1154684480028186E-3</v>
      </c>
      <c r="HJ13" s="205">
        <f t="shared" si="25"/>
        <v>5.0545353767805553E-3</v>
      </c>
      <c r="HK13" s="205">
        <f t="shared" si="25"/>
        <v>4.9903772158264997E-3</v>
      </c>
      <c r="HL13" s="205">
        <f t="shared" si="26"/>
        <v>4.9226764164836834E-3</v>
      </c>
      <c r="HM13" s="205">
        <f t="shared" si="26"/>
        <v>4.8510590726624954E-3</v>
      </c>
      <c r="HN13" s="205">
        <f t="shared" si="26"/>
        <v>4.77508050610192E-3</v>
      </c>
      <c r="HO13" s="205">
        <f t="shared" si="26"/>
        <v>4.6942058178242084E-3</v>
      </c>
      <c r="HP13" s="205">
        <f t="shared" si="26"/>
        <v>4.6077831071661291E-3</v>
      </c>
      <c r="HQ13" s="205">
        <f t="shared" si="26"/>
        <v>4.5150057196907583E-3</v>
      </c>
      <c r="HR13" s="205">
        <f t="shared" si="26"/>
        <v>4.4148575622810484E-3</v>
      </c>
      <c r="HS13" s="205">
        <f t="shared" si="26"/>
        <v>4.306031317557941E-3</v>
      </c>
      <c r="HT13" s="205">
        <f t="shared" si="26"/>
        <v>4.1868013725345392E-3</v>
      </c>
      <c r="HU13" s="205">
        <f t="shared" si="26"/>
        <v>4.05481702473623E-3</v>
      </c>
      <c r="HV13" s="205">
        <f t="shared" si="26"/>
        <v>3.9067460075034831E-3</v>
      </c>
      <c r="HW13" s="205">
        <f t="shared" si="26"/>
        <v>3.7376130241330301E-3</v>
      </c>
      <c r="HX13" s="205">
        <f t="shared" si="26"/>
        <v>3.5394459496037841E-3</v>
      </c>
      <c r="HY13" s="205">
        <f t="shared" si="26"/>
        <v>3.2980950154763637E-3</v>
      </c>
      <c r="HZ13" s="205">
        <f t="shared" si="26"/>
        <v>2.9839884725436651E-3</v>
      </c>
      <c r="IA13" s="205">
        <f t="shared" si="26"/>
        <v>2.5124115544043184E-3</v>
      </c>
      <c r="IB13" s="205">
        <f t="shared" si="27"/>
        <v>3.8620505581287541E-4</v>
      </c>
    </row>
    <row r="14" spans="1:237" hidden="1" x14ac:dyDescent="0.25">
      <c r="A14" s="22">
        <v>11</v>
      </c>
      <c r="B14" s="123"/>
      <c r="C14" s="123"/>
      <c r="D14" s="123"/>
      <c r="E14" s="118" t="str">
        <f t="shared" si="10"/>
        <v/>
      </c>
      <c r="F14" s="23" t="str">
        <f t="shared" si="11"/>
        <v/>
      </c>
      <c r="G14" s="24" t="str">
        <f t="shared" si="12"/>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10" t="str">
        <f t="shared" si="3"/>
        <v/>
      </c>
      <c r="Q14" s="110" t="str">
        <f t="shared" si="4"/>
        <v/>
      </c>
      <c r="R14" s="39" t="str">
        <f t="shared" si="5"/>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13"/>
        <v/>
      </c>
      <c r="AI14" s="204" t="str">
        <f t="shared" si="14"/>
        <v/>
      </c>
      <c r="AJ14" s="188" t="str">
        <f t="shared" si="30"/>
        <v/>
      </c>
      <c r="AK14" s="188" t="str">
        <f t="shared" si="30"/>
        <v/>
      </c>
      <c r="AL14" s="188" t="str">
        <f t="shared" si="30"/>
        <v/>
      </c>
      <c r="AM14" s="188" t="str">
        <f t="shared" si="30"/>
        <v/>
      </c>
      <c r="AN14" s="188" t="str">
        <f t="shared" si="30"/>
        <v/>
      </c>
      <c r="AO14" s="188" t="str">
        <f t="shared" si="30"/>
        <v/>
      </c>
      <c r="AP14" s="188" t="str">
        <f t="shared" si="30"/>
        <v/>
      </c>
      <c r="AQ14" s="188" t="str">
        <f t="shared" si="30"/>
        <v/>
      </c>
      <c r="AR14" s="188" t="str">
        <f t="shared" si="30"/>
        <v/>
      </c>
      <c r="AS14" s="188" t="str">
        <f t="shared" si="30"/>
        <v/>
      </c>
      <c r="AT14" s="188" t="str">
        <f t="shared" si="30"/>
        <v/>
      </c>
      <c r="AU14" s="188" t="str">
        <f t="shared" si="30"/>
        <v/>
      </c>
      <c r="AV14" s="188" t="str">
        <f t="shared" si="30"/>
        <v/>
      </c>
      <c r="AW14" s="188" t="str">
        <f t="shared" si="30"/>
        <v/>
      </c>
      <c r="AX14" s="188" t="str">
        <f t="shared" si="30"/>
        <v/>
      </c>
      <c r="AY14" s="188" t="str">
        <f t="shared" si="30"/>
        <v/>
      </c>
      <c r="AZ14" s="188" t="str">
        <f t="shared" si="30"/>
        <v/>
      </c>
      <c r="BA14" s="188" t="str">
        <f t="shared" si="30"/>
        <v/>
      </c>
      <c r="BB14" s="188" t="str">
        <f t="shared" si="30"/>
        <v/>
      </c>
      <c r="BC14" s="188" t="str">
        <f t="shared" si="30"/>
        <v/>
      </c>
      <c r="BD14" s="188" t="str">
        <f t="shared" si="30"/>
        <v/>
      </c>
      <c r="BE14" s="188" t="str">
        <f t="shared" si="30"/>
        <v/>
      </c>
      <c r="BF14" s="188" t="str">
        <f t="shared" si="30"/>
        <v/>
      </c>
      <c r="BG14" s="188" t="str">
        <f t="shared" si="30"/>
        <v/>
      </c>
      <c r="BH14" s="188" t="str">
        <f t="shared" si="30"/>
        <v/>
      </c>
      <c r="BI14" s="188" t="str">
        <f t="shared" si="30"/>
        <v/>
      </c>
      <c r="BJ14" s="188" t="str">
        <f t="shared" si="30"/>
        <v/>
      </c>
      <c r="BK14" s="188" t="str">
        <f t="shared" si="30"/>
        <v/>
      </c>
      <c r="BL14" s="188" t="str">
        <f t="shared" si="30"/>
        <v/>
      </c>
      <c r="BM14" s="188" t="str">
        <f t="shared" si="30"/>
        <v/>
      </c>
      <c r="BN14" s="188" t="str">
        <f t="shared" si="30"/>
        <v/>
      </c>
      <c r="BO14" s="188" t="str">
        <f t="shared" si="30"/>
        <v/>
      </c>
      <c r="BP14" s="188" t="str">
        <f t="shared" si="30"/>
        <v/>
      </c>
      <c r="BQ14" s="188" t="str">
        <f t="shared" si="30"/>
        <v/>
      </c>
      <c r="BR14" s="188" t="str">
        <f t="shared" si="30"/>
        <v/>
      </c>
      <c r="BS14" s="188" t="str">
        <f t="shared" si="30"/>
        <v/>
      </c>
      <c r="BT14" s="188" t="str">
        <f t="shared" si="30"/>
        <v/>
      </c>
      <c r="BU14" s="188" t="str">
        <f t="shared" si="30"/>
        <v/>
      </c>
      <c r="BV14" s="188" t="str">
        <f t="shared" si="30"/>
        <v/>
      </c>
      <c r="BW14" s="188" t="str">
        <f t="shared" si="30"/>
        <v/>
      </c>
      <c r="BX14" s="188" t="str">
        <f t="shared" si="30"/>
        <v/>
      </c>
      <c r="BY14" s="188" t="str">
        <f t="shared" si="30"/>
        <v/>
      </c>
      <c r="BZ14" s="188" t="str">
        <f t="shared" si="30"/>
        <v/>
      </c>
      <c r="CA14" s="188" t="str">
        <f t="shared" si="30"/>
        <v/>
      </c>
      <c r="CB14" s="188" t="str">
        <f t="shared" si="30"/>
        <v/>
      </c>
      <c r="CC14" s="188" t="str">
        <f t="shared" si="30"/>
        <v/>
      </c>
      <c r="CD14" s="188" t="str">
        <f t="shared" si="30"/>
        <v/>
      </c>
      <c r="CE14" s="188" t="str">
        <f t="shared" si="30"/>
        <v/>
      </c>
      <c r="CF14" s="188" t="str">
        <f t="shared" si="30"/>
        <v/>
      </c>
      <c r="CG14" s="188" t="str">
        <f t="shared" si="30"/>
        <v/>
      </c>
      <c r="CH14" s="188" t="str">
        <f t="shared" si="30"/>
        <v/>
      </c>
      <c r="CI14" s="188" t="str">
        <f t="shared" si="30"/>
        <v/>
      </c>
      <c r="CJ14" s="188" t="str">
        <f t="shared" si="30"/>
        <v/>
      </c>
      <c r="CK14" s="188" t="str">
        <f t="shared" si="30"/>
        <v/>
      </c>
      <c r="CL14" s="188" t="str">
        <f t="shared" si="30"/>
        <v/>
      </c>
      <c r="CM14" s="188" t="str">
        <f t="shared" si="30"/>
        <v/>
      </c>
      <c r="CN14" s="188" t="str">
        <f t="shared" si="30"/>
        <v/>
      </c>
      <c r="CO14" s="188" t="str">
        <f t="shared" si="30"/>
        <v/>
      </c>
      <c r="CP14" s="188" t="str">
        <f t="shared" si="30"/>
        <v/>
      </c>
      <c r="CQ14" s="188" t="str">
        <f t="shared" si="30"/>
        <v/>
      </c>
      <c r="CR14" s="188" t="str">
        <f t="shared" si="30"/>
        <v/>
      </c>
      <c r="CS14" s="188" t="str">
        <f t="shared" si="30"/>
        <v/>
      </c>
      <c r="CT14" s="188" t="str">
        <f t="shared" si="30"/>
        <v/>
      </c>
      <c r="CU14" s="188" t="str">
        <f t="shared" si="30"/>
        <v/>
      </c>
      <c r="CV14" s="188" t="str">
        <f t="shared" si="6"/>
        <v/>
      </c>
      <c r="CW14" s="188" t="str">
        <f t="shared" si="29"/>
        <v/>
      </c>
      <c r="CX14" s="188" t="str">
        <f t="shared" si="29"/>
        <v/>
      </c>
      <c r="CY14" s="188" t="str">
        <f t="shared" si="29"/>
        <v/>
      </c>
      <c r="CZ14" s="188" t="str">
        <f t="shared" si="29"/>
        <v/>
      </c>
      <c r="DA14" s="188" t="str">
        <f t="shared" si="29"/>
        <v/>
      </c>
      <c r="DB14" s="188" t="str">
        <f t="shared" si="29"/>
        <v/>
      </c>
      <c r="DC14" s="188" t="str">
        <f t="shared" si="29"/>
        <v/>
      </c>
      <c r="DD14" s="188" t="str">
        <f t="shared" si="29"/>
        <v/>
      </c>
      <c r="DE14" s="188" t="str">
        <f t="shared" si="29"/>
        <v/>
      </c>
      <c r="DF14" s="188" t="str">
        <f t="shared" si="29"/>
        <v/>
      </c>
      <c r="DG14" s="188" t="str">
        <f t="shared" si="29"/>
        <v/>
      </c>
      <c r="DH14" s="188" t="str">
        <f t="shared" si="29"/>
        <v/>
      </c>
      <c r="DI14" s="188" t="str">
        <f t="shared" si="29"/>
        <v/>
      </c>
      <c r="DJ14" s="188" t="str">
        <f t="shared" si="29"/>
        <v/>
      </c>
      <c r="DK14" s="188" t="str">
        <f t="shared" si="29"/>
        <v/>
      </c>
      <c r="DL14" s="188" t="str">
        <f t="shared" si="29"/>
        <v/>
      </c>
      <c r="DM14" s="188" t="str">
        <f t="shared" si="29"/>
        <v/>
      </c>
      <c r="DN14" s="188" t="str">
        <f t="shared" si="29"/>
        <v/>
      </c>
      <c r="DO14" s="188" t="str">
        <f t="shared" si="29"/>
        <v/>
      </c>
      <c r="DP14" s="188" t="str">
        <f t="shared" si="29"/>
        <v/>
      </c>
      <c r="DQ14" s="188" t="str">
        <f t="shared" si="29"/>
        <v/>
      </c>
      <c r="DR14" s="188" t="str">
        <f t="shared" si="29"/>
        <v/>
      </c>
      <c r="DS14" s="188" t="str">
        <f t="shared" si="29"/>
        <v/>
      </c>
      <c r="DT14" s="188" t="str">
        <f t="shared" si="29"/>
        <v/>
      </c>
      <c r="DU14" s="188" t="str">
        <f t="shared" si="29"/>
        <v/>
      </c>
      <c r="DV14" s="188" t="str">
        <f t="shared" si="29"/>
        <v/>
      </c>
      <c r="DW14" s="188" t="str">
        <f t="shared" si="29"/>
        <v/>
      </c>
      <c r="DX14" s="188" t="str">
        <f t="shared" si="29"/>
        <v/>
      </c>
      <c r="DY14" s="188" t="str">
        <f t="shared" si="29"/>
        <v/>
      </c>
      <c r="DZ14" s="188" t="str">
        <f t="shared" si="29"/>
        <v/>
      </c>
      <c r="EA14" s="188" t="str">
        <f t="shared" si="29"/>
        <v/>
      </c>
      <c r="EB14" s="188" t="str">
        <f t="shared" si="29"/>
        <v/>
      </c>
      <c r="EC14" s="188" t="str">
        <f t="shared" si="29"/>
        <v/>
      </c>
      <c r="ED14" s="188" t="str">
        <f t="shared" si="29"/>
        <v/>
      </c>
      <c r="EE14" s="204" t="str">
        <f t="shared" si="16"/>
        <v/>
      </c>
      <c r="EF14" s="205" t="e">
        <f t="shared" si="17"/>
        <v>#N/A</v>
      </c>
      <c r="EG14" s="205" t="e">
        <f t="shared" si="17"/>
        <v>#N/A</v>
      </c>
      <c r="EH14" s="205" t="e">
        <f t="shared" si="17"/>
        <v>#N/A</v>
      </c>
      <c r="EI14" s="205" t="e">
        <f t="shared" si="17"/>
        <v>#N/A</v>
      </c>
      <c r="EJ14" s="205" t="e">
        <f t="shared" si="17"/>
        <v>#N/A</v>
      </c>
      <c r="EK14" s="205" t="e">
        <f t="shared" si="17"/>
        <v>#N/A</v>
      </c>
      <c r="EL14" s="205" t="e">
        <f t="shared" si="17"/>
        <v>#N/A</v>
      </c>
      <c r="EM14" s="205" t="e">
        <f t="shared" si="17"/>
        <v>#N/A</v>
      </c>
      <c r="EN14" s="205" t="e">
        <f t="shared" si="17"/>
        <v>#N/A</v>
      </c>
      <c r="EO14" s="205" t="e">
        <f t="shared" si="17"/>
        <v>#N/A</v>
      </c>
      <c r="EP14" s="205" t="e">
        <f t="shared" si="17"/>
        <v>#N/A</v>
      </c>
      <c r="EQ14" s="205" t="e">
        <f t="shared" si="17"/>
        <v>#N/A</v>
      </c>
      <c r="ER14" s="205" t="e">
        <f t="shared" si="17"/>
        <v>#N/A</v>
      </c>
      <c r="ES14" s="205" t="e">
        <f t="shared" si="17"/>
        <v>#N/A</v>
      </c>
      <c r="ET14" s="205" t="e">
        <f t="shared" si="17"/>
        <v>#N/A</v>
      </c>
      <c r="EU14" s="205" t="e">
        <f t="shared" si="17"/>
        <v>#N/A</v>
      </c>
      <c r="EV14" s="205" t="e">
        <f t="shared" si="20"/>
        <v>#N/A</v>
      </c>
      <c r="EW14" s="205" t="e">
        <f t="shared" si="20"/>
        <v>#N/A</v>
      </c>
      <c r="EX14" s="205" t="e">
        <f t="shared" si="20"/>
        <v>#N/A</v>
      </c>
      <c r="EY14" s="205" t="e">
        <f t="shared" si="20"/>
        <v>#N/A</v>
      </c>
      <c r="EZ14" s="205" t="e">
        <f t="shared" si="20"/>
        <v>#N/A</v>
      </c>
      <c r="FA14" s="205" t="e">
        <f t="shared" si="20"/>
        <v>#N/A</v>
      </c>
      <c r="FB14" s="205" t="e">
        <f t="shared" si="20"/>
        <v>#N/A</v>
      </c>
      <c r="FC14" s="205" t="e">
        <f t="shared" si="20"/>
        <v>#N/A</v>
      </c>
      <c r="FD14" s="205" t="e">
        <f t="shared" si="20"/>
        <v>#N/A</v>
      </c>
      <c r="FE14" s="205" t="e">
        <f t="shared" si="20"/>
        <v>#N/A</v>
      </c>
      <c r="FF14" s="205" t="e">
        <f t="shared" si="20"/>
        <v>#N/A</v>
      </c>
      <c r="FG14" s="205" t="e">
        <f t="shared" si="20"/>
        <v>#N/A</v>
      </c>
      <c r="FH14" s="205" t="e">
        <f t="shared" si="20"/>
        <v>#N/A</v>
      </c>
      <c r="FI14" s="205" t="e">
        <f t="shared" si="20"/>
        <v>#N/A</v>
      </c>
      <c r="FJ14" s="205" t="e">
        <f t="shared" si="20"/>
        <v>#N/A</v>
      </c>
      <c r="FK14" s="205" t="e">
        <f t="shared" si="20"/>
        <v>#N/A</v>
      </c>
      <c r="FL14" s="205" t="e">
        <f t="shared" si="21"/>
        <v>#N/A</v>
      </c>
      <c r="FM14" s="205" t="e">
        <f t="shared" si="21"/>
        <v>#N/A</v>
      </c>
      <c r="FN14" s="205" t="e">
        <f t="shared" si="21"/>
        <v>#N/A</v>
      </c>
      <c r="FO14" s="205" t="e">
        <f t="shared" si="21"/>
        <v>#N/A</v>
      </c>
      <c r="FP14" s="205" t="e">
        <f t="shared" si="21"/>
        <v>#N/A</v>
      </c>
      <c r="FQ14" s="205" t="e">
        <f t="shared" si="21"/>
        <v>#N/A</v>
      </c>
      <c r="FR14" s="205" t="e">
        <f t="shared" si="21"/>
        <v>#N/A</v>
      </c>
      <c r="FS14" s="205" t="e">
        <f t="shared" si="21"/>
        <v>#N/A</v>
      </c>
      <c r="FT14" s="205" t="e">
        <f t="shared" si="21"/>
        <v>#N/A</v>
      </c>
      <c r="FU14" s="205" t="e">
        <f t="shared" si="21"/>
        <v>#N/A</v>
      </c>
      <c r="FV14" s="205" t="e">
        <f t="shared" si="21"/>
        <v>#N/A</v>
      </c>
      <c r="FW14" s="205" t="e">
        <f t="shared" si="21"/>
        <v>#N/A</v>
      </c>
      <c r="FX14" s="205" t="e">
        <f t="shared" si="21"/>
        <v>#N/A</v>
      </c>
      <c r="FY14" s="205" t="e">
        <f t="shared" si="21"/>
        <v>#N/A</v>
      </c>
      <c r="FZ14" s="205" t="e">
        <f t="shared" si="21"/>
        <v>#N/A</v>
      </c>
      <c r="GA14" s="205" t="e">
        <f t="shared" si="21"/>
        <v>#N/A</v>
      </c>
      <c r="GB14" s="205" t="e">
        <f t="shared" si="22"/>
        <v>#N/A</v>
      </c>
      <c r="GC14" s="205" t="e">
        <f t="shared" si="22"/>
        <v>#N/A</v>
      </c>
      <c r="GD14" s="205" t="e">
        <f t="shared" si="22"/>
        <v>#N/A</v>
      </c>
      <c r="GE14" s="205" t="e">
        <f t="shared" si="22"/>
        <v>#N/A</v>
      </c>
      <c r="GF14" s="205" t="e">
        <f t="shared" si="22"/>
        <v>#N/A</v>
      </c>
      <c r="GG14" s="205" t="e">
        <f t="shared" si="22"/>
        <v>#N/A</v>
      </c>
      <c r="GH14" s="205" t="e">
        <f t="shared" si="22"/>
        <v>#N/A</v>
      </c>
      <c r="GI14" s="205" t="e">
        <f t="shared" si="22"/>
        <v>#N/A</v>
      </c>
      <c r="GJ14" s="205" t="e">
        <f t="shared" si="22"/>
        <v>#N/A</v>
      </c>
      <c r="GK14" s="205" t="e">
        <f t="shared" si="22"/>
        <v>#N/A</v>
      </c>
      <c r="GL14" s="205" t="e">
        <f t="shared" si="22"/>
        <v>#N/A</v>
      </c>
      <c r="GM14" s="205" t="e">
        <f t="shared" si="22"/>
        <v>#N/A</v>
      </c>
      <c r="GN14" s="205" t="e">
        <f t="shared" si="22"/>
        <v>#N/A</v>
      </c>
      <c r="GO14" s="205" t="e">
        <f t="shared" si="22"/>
        <v>#N/A</v>
      </c>
      <c r="GP14" s="205" t="e">
        <f t="shared" si="22"/>
        <v>#N/A</v>
      </c>
      <c r="GQ14" s="205" t="e">
        <f t="shared" si="22"/>
        <v>#N/A</v>
      </c>
      <c r="GR14" s="205" t="e">
        <f t="shared" si="18"/>
        <v>#N/A</v>
      </c>
      <c r="GS14" s="205" t="e">
        <f t="shared" si="18"/>
        <v>#N/A</v>
      </c>
      <c r="GT14" s="205" t="e">
        <f t="shared" si="18"/>
        <v>#N/A</v>
      </c>
      <c r="GU14" s="205" t="e">
        <f t="shared" si="18"/>
        <v>#N/A</v>
      </c>
      <c r="GV14" s="205" t="e">
        <f t="shared" si="25"/>
        <v>#N/A</v>
      </c>
      <c r="GW14" s="205" t="e">
        <f t="shared" si="25"/>
        <v>#N/A</v>
      </c>
      <c r="GX14" s="205" t="e">
        <f t="shared" si="25"/>
        <v>#N/A</v>
      </c>
      <c r="GY14" s="205" t="e">
        <f t="shared" si="25"/>
        <v>#N/A</v>
      </c>
      <c r="GZ14" s="205" t="e">
        <f t="shared" si="25"/>
        <v>#N/A</v>
      </c>
      <c r="HA14" s="205" t="e">
        <f t="shared" si="25"/>
        <v>#N/A</v>
      </c>
      <c r="HB14" s="205" t="e">
        <f t="shared" si="25"/>
        <v>#N/A</v>
      </c>
      <c r="HC14" s="205" t="e">
        <f t="shared" si="25"/>
        <v>#N/A</v>
      </c>
      <c r="HD14" s="205" t="e">
        <f t="shared" si="25"/>
        <v>#N/A</v>
      </c>
      <c r="HE14" s="205" t="e">
        <f t="shared" si="25"/>
        <v>#N/A</v>
      </c>
      <c r="HF14" s="205" t="e">
        <f t="shared" si="25"/>
        <v>#N/A</v>
      </c>
      <c r="HG14" s="205" t="e">
        <f t="shared" si="25"/>
        <v>#N/A</v>
      </c>
      <c r="HH14" s="205" t="e">
        <f t="shared" si="25"/>
        <v>#N/A</v>
      </c>
      <c r="HI14" s="205" t="e">
        <f t="shared" si="25"/>
        <v>#N/A</v>
      </c>
      <c r="HJ14" s="205" t="e">
        <f t="shared" si="25"/>
        <v>#N/A</v>
      </c>
      <c r="HK14" s="205" t="e">
        <f t="shared" si="25"/>
        <v>#N/A</v>
      </c>
      <c r="HL14" s="205" t="e">
        <f t="shared" si="26"/>
        <v>#N/A</v>
      </c>
      <c r="HM14" s="205" t="e">
        <f t="shared" si="26"/>
        <v>#N/A</v>
      </c>
      <c r="HN14" s="205" t="e">
        <f t="shared" si="26"/>
        <v>#N/A</v>
      </c>
      <c r="HO14" s="205" t="e">
        <f t="shared" si="26"/>
        <v>#N/A</v>
      </c>
      <c r="HP14" s="205" t="e">
        <f t="shared" si="26"/>
        <v>#N/A</v>
      </c>
      <c r="HQ14" s="205" t="e">
        <f t="shared" si="26"/>
        <v>#N/A</v>
      </c>
      <c r="HR14" s="205" t="e">
        <f t="shared" si="26"/>
        <v>#N/A</v>
      </c>
      <c r="HS14" s="205" t="e">
        <f t="shared" si="26"/>
        <v>#N/A</v>
      </c>
      <c r="HT14" s="205" t="e">
        <f t="shared" si="26"/>
        <v>#N/A</v>
      </c>
      <c r="HU14" s="205" t="e">
        <f t="shared" si="26"/>
        <v>#N/A</v>
      </c>
      <c r="HV14" s="205" t="e">
        <f t="shared" si="26"/>
        <v>#N/A</v>
      </c>
      <c r="HW14" s="205" t="e">
        <f t="shared" si="26"/>
        <v>#N/A</v>
      </c>
      <c r="HX14" s="205" t="e">
        <f t="shared" si="26"/>
        <v>#N/A</v>
      </c>
      <c r="HY14" s="205" t="e">
        <f t="shared" si="26"/>
        <v>#N/A</v>
      </c>
      <c r="HZ14" s="205" t="e">
        <f t="shared" si="26"/>
        <v>#N/A</v>
      </c>
      <c r="IA14" s="205" t="e">
        <f t="shared" si="26"/>
        <v>#N/A</v>
      </c>
      <c r="IB14" s="205" t="e">
        <f t="shared" si="27"/>
        <v>#N/A</v>
      </c>
    </row>
    <row r="15" spans="1:237" hidden="1" x14ac:dyDescent="0.25">
      <c r="A15" s="22">
        <v>12</v>
      </c>
      <c r="B15" s="123"/>
      <c r="C15" s="123"/>
      <c r="D15" s="123"/>
      <c r="E15" s="118" t="str">
        <f t="shared" si="10"/>
        <v/>
      </c>
      <c r="F15" s="23" t="str">
        <f t="shared" si="11"/>
        <v/>
      </c>
      <c r="G15" s="24" t="str">
        <f t="shared" si="12"/>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10" t="str">
        <f t="shared" si="3"/>
        <v/>
      </c>
      <c r="Q15" s="110" t="str">
        <f t="shared" si="4"/>
        <v/>
      </c>
      <c r="R15" s="39" t="str">
        <f t="shared" si="5"/>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13"/>
        <v/>
      </c>
      <c r="AI15" s="204" t="str">
        <f t="shared" si="14"/>
        <v/>
      </c>
      <c r="AJ15" s="188" t="str">
        <f t="shared" si="30"/>
        <v/>
      </c>
      <c r="AK15" s="188" t="str">
        <f t="shared" si="30"/>
        <v/>
      </c>
      <c r="AL15" s="188" t="str">
        <f t="shared" si="30"/>
        <v/>
      </c>
      <c r="AM15" s="188" t="str">
        <f t="shared" si="30"/>
        <v/>
      </c>
      <c r="AN15" s="188" t="str">
        <f t="shared" si="30"/>
        <v/>
      </c>
      <c r="AO15" s="188" t="str">
        <f t="shared" si="30"/>
        <v/>
      </c>
      <c r="AP15" s="188" t="str">
        <f t="shared" si="30"/>
        <v/>
      </c>
      <c r="AQ15" s="188" t="str">
        <f t="shared" si="30"/>
        <v/>
      </c>
      <c r="AR15" s="188" t="str">
        <f t="shared" si="30"/>
        <v/>
      </c>
      <c r="AS15" s="188" t="str">
        <f t="shared" si="30"/>
        <v/>
      </c>
      <c r="AT15" s="188" t="str">
        <f t="shared" si="30"/>
        <v/>
      </c>
      <c r="AU15" s="188" t="str">
        <f t="shared" si="30"/>
        <v/>
      </c>
      <c r="AV15" s="188" t="str">
        <f t="shared" si="30"/>
        <v/>
      </c>
      <c r="AW15" s="188" t="str">
        <f t="shared" si="30"/>
        <v/>
      </c>
      <c r="AX15" s="188" t="str">
        <f t="shared" si="30"/>
        <v/>
      </c>
      <c r="AY15" s="188" t="str">
        <f t="shared" si="30"/>
        <v/>
      </c>
      <c r="AZ15" s="188" t="str">
        <f t="shared" si="30"/>
        <v/>
      </c>
      <c r="BA15" s="188" t="str">
        <f t="shared" si="30"/>
        <v/>
      </c>
      <c r="BB15" s="188" t="str">
        <f t="shared" si="30"/>
        <v/>
      </c>
      <c r="BC15" s="188" t="str">
        <f t="shared" si="30"/>
        <v/>
      </c>
      <c r="BD15" s="188" t="str">
        <f t="shared" si="30"/>
        <v/>
      </c>
      <c r="BE15" s="188" t="str">
        <f t="shared" si="30"/>
        <v/>
      </c>
      <c r="BF15" s="188" t="str">
        <f t="shared" si="30"/>
        <v/>
      </c>
      <c r="BG15" s="188" t="str">
        <f t="shared" si="30"/>
        <v/>
      </c>
      <c r="BH15" s="188" t="str">
        <f t="shared" si="30"/>
        <v/>
      </c>
      <c r="BI15" s="188" t="str">
        <f t="shared" si="30"/>
        <v/>
      </c>
      <c r="BJ15" s="188" t="str">
        <f t="shared" si="30"/>
        <v/>
      </c>
      <c r="BK15" s="188" t="str">
        <f t="shared" si="30"/>
        <v/>
      </c>
      <c r="BL15" s="188" t="str">
        <f t="shared" si="30"/>
        <v/>
      </c>
      <c r="BM15" s="188" t="str">
        <f t="shared" si="30"/>
        <v/>
      </c>
      <c r="BN15" s="188" t="str">
        <f t="shared" si="30"/>
        <v/>
      </c>
      <c r="BO15" s="188" t="str">
        <f t="shared" si="30"/>
        <v/>
      </c>
      <c r="BP15" s="188" t="str">
        <f t="shared" si="30"/>
        <v/>
      </c>
      <c r="BQ15" s="188" t="str">
        <f t="shared" si="30"/>
        <v/>
      </c>
      <c r="BR15" s="188" t="str">
        <f t="shared" si="30"/>
        <v/>
      </c>
      <c r="BS15" s="188" t="str">
        <f t="shared" si="30"/>
        <v/>
      </c>
      <c r="BT15" s="188" t="str">
        <f t="shared" si="30"/>
        <v/>
      </c>
      <c r="BU15" s="188" t="str">
        <f t="shared" si="30"/>
        <v/>
      </c>
      <c r="BV15" s="188" t="str">
        <f t="shared" si="30"/>
        <v/>
      </c>
      <c r="BW15" s="188" t="str">
        <f t="shared" si="30"/>
        <v/>
      </c>
      <c r="BX15" s="188" t="str">
        <f t="shared" si="30"/>
        <v/>
      </c>
      <c r="BY15" s="188" t="str">
        <f t="shared" si="30"/>
        <v/>
      </c>
      <c r="BZ15" s="188" t="str">
        <f t="shared" si="30"/>
        <v/>
      </c>
      <c r="CA15" s="188" t="str">
        <f t="shared" si="30"/>
        <v/>
      </c>
      <c r="CB15" s="188" t="str">
        <f t="shared" si="30"/>
        <v/>
      </c>
      <c r="CC15" s="188" t="str">
        <f t="shared" si="30"/>
        <v/>
      </c>
      <c r="CD15" s="188" t="str">
        <f t="shared" si="30"/>
        <v/>
      </c>
      <c r="CE15" s="188" t="str">
        <f t="shared" si="30"/>
        <v/>
      </c>
      <c r="CF15" s="188" t="str">
        <f t="shared" si="30"/>
        <v/>
      </c>
      <c r="CG15" s="188" t="str">
        <f t="shared" si="30"/>
        <v/>
      </c>
      <c r="CH15" s="188" t="str">
        <f t="shared" si="30"/>
        <v/>
      </c>
      <c r="CI15" s="188" t="str">
        <f t="shared" si="30"/>
        <v/>
      </c>
      <c r="CJ15" s="188" t="str">
        <f t="shared" si="30"/>
        <v/>
      </c>
      <c r="CK15" s="188" t="str">
        <f t="shared" si="30"/>
        <v/>
      </c>
      <c r="CL15" s="188" t="str">
        <f t="shared" si="30"/>
        <v/>
      </c>
      <c r="CM15" s="188" t="str">
        <f t="shared" si="30"/>
        <v/>
      </c>
      <c r="CN15" s="188" t="str">
        <f t="shared" si="30"/>
        <v/>
      </c>
      <c r="CO15" s="188" t="str">
        <f t="shared" si="30"/>
        <v/>
      </c>
      <c r="CP15" s="188" t="str">
        <f t="shared" si="30"/>
        <v/>
      </c>
      <c r="CQ15" s="188" t="str">
        <f t="shared" si="30"/>
        <v/>
      </c>
      <c r="CR15" s="188" t="str">
        <f t="shared" si="30"/>
        <v/>
      </c>
      <c r="CS15" s="188" t="str">
        <f t="shared" si="30"/>
        <v/>
      </c>
      <c r="CT15" s="188" t="str">
        <f t="shared" si="30"/>
        <v/>
      </c>
      <c r="CU15" s="188" t="str">
        <f t="shared" si="30"/>
        <v/>
      </c>
      <c r="CV15" s="188" t="str">
        <f t="shared" si="6"/>
        <v/>
      </c>
      <c r="CW15" s="188" t="str">
        <f t="shared" si="29"/>
        <v/>
      </c>
      <c r="CX15" s="188" t="str">
        <f t="shared" si="29"/>
        <v/>
      </c>
      <c r="CY15" s="188" t="str">
        <f t="shared" si="29"/>
        <v/>
      </c>
      <c r="CZ15" s="188" t="str">
        <f t="shared" si="29"/>
        <v/>
      </c>
      <c r="DA15" s="188" t="str">
        <f t="shared" si="29"/>
        <v/>
      </c>
      <c r="DB15" s="188" t="str">
        <f t="shared" si="29"/>
        <v/>
      </c>
      <c r="DC15" s="188" t="str">
        <f t="shared" si="29"/>
        <v/>
      </c>
      <c r="DD15" s="188" t="str">
        <f t="shared" si="29"/>
        <v/>
      </c>
      <c r="DE15" s="188" t="str">
        <f t="shared" si="29"/>
        <v/>
      </c>
      <c r="DF15" s="188" t="str">
        <f t="shared" si="29"/>
        <v/>
      </c>
      <c r="DG15" s="188" t="str">
        <f t="shared" si="29"/>
        <v/>
      </c>
      <c r="DH15" s="188" t="str">
        <f t="shared" si="29"/>
        <v/>
      </c>
      <c r="DI15" s="188" t="str">
        <f t="shared" si="29"/>
        <v/>
      </c>
      <c r="DJ15" s="188" t="str">
        <f t="shared" si="29"/>
        <v/>
      </c>
      <c r="DK15" s="188" t="str">
        <f t="shared" si="29"/>
        <v/>
      </c>
      <c r="DL15" s="188" t="str">
        <f t="shared" si="29"/>
        <v/>
      </c>
      <c r="DM15" s="188" t="str">
        <f t="shared" si="29"/>
        <v/>
      </c>
      <c r="DN15" s="188" t="str">
        <f t="shared" si="29"/>
        <v/>
      </c>
      <c r="DO15" s="188" t="str">
        <f t="shared" si="29"/>
        <v/>
      </c>
      <c r="DP15" s="188" t="str">
        <f t="shared" si="29"/>
        <v/>
      </c>
      <c r="DQ15" s="188" t="str">
        <f t="shared" si="29"/>
        <v/>
      </c>
      <c r="DR15" s="188" t="str">
        <f t="shared" si="29"/>
        <v/>
      </c>
      <c r="DS15" s="188" t="str">
        <f t="shared" si="29"/>
        <v/>
      </c>
      <c r="DT15" s="188" t="str">
        <f t="shared" si="29"/>
        <v/>
      </c>
      <c r="DU15" s="188" t="str">
        <f t="shared" si="29"/>
        <v/>
      </c>
      <c r="DV15" s="188" t="str">
        <f t="shared" si="29"/>
        <v/>
      </c>
      <c r="DW15" s="188" t="str">
        <f t="shared" si="29"/>
        <v/>
      </c>
      <c r="DX15" s="188" t="str">
        <f t="shared" si="29"/>
        <v/>
      </c>
      <c r="DY15" s="188" t="str">
        <f t="shared" si="29"/>
        <v/>
      </c>
      <c r="DZ15" s="188" t="str">
        <f t="shared" si="29"/>
        <v/>
      </c>
      <c r="EA15" s="188" t="str">
        <f t="shared" si="29"/>
        <v/>
      </c>
      <c r="EB15" s="188" t="str">
        <f t="shared" si="29"/>
        <v/>
      </c>
      <c r="EC15" s="188" t="str">
        <f t="shared" si="29"/>
        <v/>
      </c>
      <c r="ED15" s="188" t="str">
        <f t="shared" si="29"/>
        <v/>
      </c>
      <c r="EE15" s="204" t="str">
        <f t="shared" si="16"/>
        <v/>
      </c>
      <c r="EF15" s="205" t="e">
        <f t="shared" si="17"/>
        <v>#N/A</v>
      </c>
      <c r="EG15" s="205" t="e">
        <f t="shared" si="17"/>
        <v>#N/A</v>
      </c>
      <c r="EH15" s="205" t="e">
        <f t="shared" si="17"/>
        <v>#N/A</v>
      </c>
      <c r="EI15" s="205" t="e">
        <f t="shared" si="17"/>
        <v>#N/A</v>
      </c>
      <c r="EJ15" s="205" t="e">
        <f t="shared" si="17"/>
        <v>#N/A</v>
      </c>
      <c r="EK15" s="205" t="e">
        <f t="shared" si="17"/>
        <v>#N/A</v>
      </c>
      <c r="EL15" s="205" t="e">
        <f t="shared" si="17"/>
        <v>#N/A</v>
      </c>
      <c r="EM15" s="205" t="e">
        <f t="shared" si="17"/>
        <v>#N/A</v>
      </c>
      <c r="EN15" s="205" t="e">
        <f t="shared" si="17"/>
        <v>#N/A</v>
      </c>
      <c r="EO15" s="205" t="e">
        <f t="shared" si="17"/>
        <v>#N/A</v>
      </c>
      <c r="EP15" s="205" t="e">
        <f t="shared" si="17"/>
        <v>#N/A</v>
      </c>
      <c r="EQ15" s="205" t="e">
        <f t="shared" si="17"/>
        <v>#N/A</v>
      </c>
      <c r="ER15" s="205" t="e">
        <f t="shared" si="17"/>
        <v>#N/A</v>
      </c>
      <c r="ES15" s="205" t="e">
        <f t="shared" si="17"/>
        <v>#N/A</v>
      </c>
      <c r="ET15" s="205" t="e">
        <f t="shared" si="17"/>
        <v>#N/A</v>
      </c>
      <c r="EU15" s="205" t="e">
        <f t="shared" si="17"/>
        <v>#N/A</v>
      </c>
      <c r="EV15" s="205" t="e">
        <f t="shared" si="20"/>
        <v>#N/A</v>
      </c>
      <c r="EW15" s="205" t="e">
        <f t="shared" si="20"/>
        <v>#N/A</v>
      </c>
      <c r="EX15" s="205" t="e">
        <f t="shared" si="20"/>
        <v>#N/A</v>
      </c>
      <c r="EY15" s="205" t="e">
        <f t="shared" si="20"/>
        <v>#N/A</v>
      </c>
      <c r="EZ15" s="205" t="e">
        <f t="shared" si="20"/>
        <v>#N/A</v>
      </c>
      <c r="FA15" s="205" t="e">
        <f t="shared" si="20"/>
        <v>#N/A</v>
      </c>
      <c r="FB15" s="205" t="e">
        <f t="shared" si="20"/>
        <v>#N/A</v>
      </c>
      <c r="FC15" s="205" t="e">
        <f t="shared" si="20"/>
        <v>#N/A</v>
      </c>
      <c r="FD15" s="205" t="e">
        <f t="shared" si="20"/>
        <v>#N/A</v>
      </c>
      <c r="FE15" s="205" t="e">
        <f t="shared" si="20"/>
        <v>#N/A</v>
      </c>
      <c r="FF15" s="205" t="e">
        <f t="shared" si="20"/>
        <v>#N/A</v>
      </c>
      <c r="FG15" s="205" t="e">
        <f t="shared" si="20"/>
        <v>#N/A</v>
      </c>
      <c r="FH15" s="205" t="e">
        <f t="shared" si="20"/>
        <v>#N/A</v>
      </c>
      <c r="FI15" s="205" t="e">
        <f t="shared" si="20"/>
        <v>#N/A</v>
      </c>
      <c r="FJ15" s="205" t="e">
        <f t="shared" si="20"/>
        <v>#N/A</v>
      </c>
      <c r="FK15" s="205" t="e">
        <f t="shared" si="20"/>
        <v>#N/A</v>
      </c>
      <c r="FL15" s="205" t="e">
        <f t="shared" si="21"/>
        <v>#N/A</v>
      </c>
      <c r="FM15" s="205" t="e">
        <f t="shared" si="21"/>
        <v>#N/A</v>
      </c>
      <c r="FN15" s="205" t="e">
        <f t="shared" si="21"/>
        <v>#N/A</v>
      </c>
      <c r="FO15" s="205" t="e">
        <f t="shared" si="21"/>
        <v>#N/A</v>
      </c>
      <c r="FP15" s="205" t="e">
        <f t="shared" si="21"/>
        <v>#N/A</v>
      </c>
      <c r="FQ15" s="205" t="e">
        <f t="shared" si="21"/>
        <v>#N/A</v>
      </c>
      <c r="FR15" s="205" t="e">
        <f t="shared" si="21"/>
        <v>#N/A</v>
      </c>
      <c r="FS15" s="205" t="e">
        <f t="shared" si="21"/>
        <v>#N/A</v>
      </c>
      <c r="FT15" s="205" t="e">
        <f t="shared" si="21"/>
        <v>#N/A</v>
      </c>
      <c r="FU15" s="205" t="e">
        <f t="shared" si="21"/>
        <v>#N/A</v>
      </c>
      <c r="FV15" s="205" t="e">
        <f t="shared" si="21"/>
        <v>#N/A</v>
      </c>
      <c r="FW15" s="205" t="e">
        <f t="shared" si="21"/>
        <v>#N/A</v>
      </c>
      <c r="FX15" s="205" t="e">
        <f t="shared" si="21"/>
        <v>#N/A</v>
      </c>
      <c r="FY15" s="205" t="e">
        <f t="shared" si="21"/>
        <v>#N/A</v>
      </c>
      <c r="FZ15" s="205" t="e">
        <f t="shared" si="21"/>
        <v>#N/A</v>
      </c>
      <c r="GA15" s="205" t="e">
        <f t="shared" si="21"/>
        <v>#N/A</v>
      </c>
      <c r="GB15" s="205" t="e">
        <f t="shared" si="22"/>
        <v>#N/A</v>
      </c>
      <c r="GC15" s="205" t="e">
        <f t="shared" si="22"/>
        <v>#N/A</v>
      </c>
      <c r="GD15" s="205" t="e">
        <f t="shared" si="22"/>
        <v>#N/A</v>
      </c>
      <c r="GE15" s="205" t="e">
        <f t="shared" si="22"/>
        <v>#N/A</v>
      </c>
      <c r="GF15" s="205" t="e">
        <f t="shared" si="22"/>
        <v>#N/A</v>
      </c>
      <c r="GG15" s="205" t="e">
        <f t="shared" si="22"/>
        <v>#N/A</v>
      </c>
      <c r="GH15" s="205" t="e">
        <f t="shared" si="22"/>
        <v>#N/A</v>
      </c>
      <c r="GI15" s="205" t="e">
        <f t="shared" si="22"/>
        <v>#N/A</v>
      </c>
      <c r="GJ15" s="205" t="e">
        <f t="shared" si="22"/>
        <v>#N/A</v>
      </c>
      <c r="GK15" s="205" t="e">
        <f t="shared" si="22"/>
        <v>#N/A</v>
      </c>
      <c r="GL15" s="205" t="e">
        <f t="shared" si="22"/>
        <v>#N/A</v>
      </c>
      <c r="GM15" s="205" t="e">
        <f t="shared" si="22"/>
        <v>#N/A</v>
      </c>
      <c r="GN15" s="205" t="e">
        <f t="shared" si="22"/>
        <v>#N/A</v>
      </c>
      <c r="GO15" s="205" t="e">
        <f t="shared" si="22"/>
        <v>#N/A</v>
      </c>
      <c r="GP15" s="205" t="e">
        <f t="shared" si="22"/>
        <v>#N/A</v>
      </c>
      <c r="GQ15" s="205" t="e">
        <f t="shared" si="22"/>
        <v>#N/A</v>
      </c>
      <c r="GR15" s="205" t="e">
        <f t="shared" si="18"/>
        <v>#N/A</v>
      </c>
      <c r="GS15" s="205" t="e">
        <f t="shared" si="18"/>
        <v>#N/A</v>
      </c>
      <c r="GT15" s="205" t="e">
        <f t="shared" si="18"/>
        <v>#N/A</v>
      </c>
      <c r="GU15" s="205" t="e">
        <f t="shared" si="18"/>
        <v>#N/A</v>
      </c>
      <c r="GV15" s="205" t="e">
        <f t="shared" si="25"/>
        <v>#N/A</v>
      </c>
      <c r="GW15" s="205" t="e">
        <f t="shared" si="25"/>
        <v>#N/A</v>
      </c>
      <c r="GX15" s="205" t="e">
        <f t="shared" si="25"/>
        <v>#N/A</v>
      </c>
      <c r="GY15" s="205" t="e">
        <f t="shared" si="25"/>
        <v>#N/A</v>
      </c>
      <c r="GZ15" s="205" t="e">
        <f t="shared" si="25"/>
        <v>#N/A</v>
      </c>
      <c r="HA15" s="205" t="e">
        <f t="shared" si="25"/>
        <v>#N/A</v>
      </c>
      <c r="HB15" s="205" t="e">
        <f t="shared" si="25"/>
        <v>#N/A</v>
      </c>
      <c r="HC15" s="205" t="e">
        <f t="shared" si="25"/>
        <v>#N/A</v>
      </c>
      <c r="HD15" s="205" t="e">
        <f t="shared" si="25"/>
        <v>#N/A</v>
      </c>
      <c r="HE15" s="205" t="e">
        <f t="shared" si="25"/>
        <v>#N/A</v>
      </c>
      <c r="HF15" s="205" t="e">
        <f t="shared" si="25"/>
        <v>#N/A</v>
      </c>
      <c r="HG15" s="205" t="e">
        <f t="shared" si="25"/>
        <v>#N/A</v>
      </c>
      <c r="HH15" s="205" t="e">
        <f t="shared" si="25"/>
        <v>#N/A</v>
      </c>
      <c r="HI15" s="205" t="e">
        <f t="shared" si="25"/>
        <v>#N/A</v>
      </c>
      <c r="HJ15" s="205" t="e">
        <f t="shared" si="25"/>
        <v>#N/A</v>
      </c>
      <c r="HK15" s="205" t="e">
        <f t="shared" si="25"/>
        <v>#N/A</v>
      </c>
      <c r="HL15" s="205" t="e">
        <f t="shared" si="26"/>
        <v>#N/A</v>
      </c>
      <c r="HM15" s="205" t="e">
        <f t="shared" si="26"/>
        <v>#N/A</v>
      </c>
      <c r="HN15" s="205" t="e">
        <f t="shared" si="26"/>
        <v>#N/A</v>
      </c>
      <c r="HO15" s="205" t="e">
        <f t="shared" si="26"/>
        <v>#N/A</v>
      </c>
      <c r="HP15" s="205" t="e">
        <f t="shared" si="26"/>
        <v>#N/A</v>
      </c>
      <c r="HQ15" s="205" t="e">
        <f t="shared" si="26"/>
        <v>#N/A</v>
      </c>
      <c r="HR15" s="205" t="e">
        <f t="shared" si="26"/>
        <v>#N/A</v>
      </c>
      <c r="HS15" s="205" t="e">
        <f t="shared" si="26"/>
        <v>#N/A</v>
      </c>
      <c r="HT15" s="205" t="e">
        <f t="shared" si="26"/>
        <v>#N/A</v>
      </c>
      <c r="HU15" s="205" t="e">
        <f t="shared" si="26"/>
        <v>#N/A</v>
      </c>
      <c r="HV15" s="205" t="e">
        <f t="shared" si="26"/>
        <v>#N/A</v>
      </c>
      <c r="HW15" s="205" t="e">
        <f t="shared" si="26"/>
        <v>#N/A</v>
      </c>
      <c r="HX15" s="205" t="e">
        <f t="shared" si="26"/>
        <v>#N/A</v>
      </c>
      <c r="HY15" s="205" t="e">
        <f t="shared" si="26"/>
        <v>#N/A</v>
      </c>
      <c r="HZ15" s="205" t="e">
        <f t="shared" si="26"/>
        <v>#N/A</v>
      </c>
      <c r="IA15" s="205" t="e">
        <f t="shared" si="26"/>
        <v>#N/A</v>
      </c>
      <c r="IB15" s="205" t="e">
        <f t="shared" si="27"/>
        <v>#N/A</v>
      </c>
    </row>
    <row r="16" spans="1:237" hidden="1" x14ac:dyDescent="0.25">
      <c r="A16" s="22">
        <v>13</v>
      </c>
      <c r="B16" s="123"/>
      <c r="C16" s="123"/>
      <c r="D16" s="123"/>
      <c r="E16" s="118" t="str">
        <f t="shared" si="10"/>
        <v/>
      </c>
      <c r="F16" s="23" t="str">
        <f t="shared" si="11"/>
        <v/>
      </c>
      <c r="G16" s="24" t="str">
        <f t="shared" si="12"/>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10" t="str">
        <f t="shared" si="3"/>
        <v/>
      </c>
      <c r="Q16" s="110" t="str">
        <f t="shared" si="4"/>
        <v/>
      </c>
      <c r="R16" s="39" t="str">
        <f t="shared" si="5"/>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13"/>
        <v/>
      </c>
      <c r="AI16" s="204" t="str">
        <f t="shared" si="14"/>
        <v/>
      </c>
      <c r="AJ16" s="188" t="str">
        <f t="shared" si="30"/>
        <v/>
      </c>
      <c r="AK16" s="188" t="str">
        <f t="shared" si="30"/>
        <v/>
      </c>
      <c r="AL16" s="188" t="str">
        <f t="shared" si="30"/>
        <v/>
      </c>
      <c r="AM16" s="188" t="str">
        <f t="shared" si="30"/>
        <v/>
      </c>
      <c r="AN16" s="188" t="str">
        <f t="shared" si="30"/>
        <v/>
      </c>
      <c r="AO16" s="188" t="str">
        <f t="shared" si="30"/>
        <v/>
      </c>
      <c r="AP16" s="188" t="str">
        <f t="shared" si="30"/>
        <v/>
      </c>
      <c r="AQ16" s="188" t="str">
        <f t="shared" si="30"/>
        <v/>
      </c>
      <c r="AR16" s="188" t="str">
        <f t="shared" si="30"/>
        <v/>
      </c>
      <c r="AS16" s="188" t="str">
        <f t="shared" si="30"/>
        <v/>
      </c>
      <c r="AT16" s="188" t="str">
        <f t="shared" si="30"/>
        <v/>
      </c>
      <c r="AU16" s="188" t="str">
        <f t="shared" si="30"/>
        <v/>
      </c>
      <c r="AV16" s="188" t="str">
        <f t="shared" si="30"/>
        <v/>
      </c>
      <c r="AW16" s="188" t="str">
        <f t="shared" si="30"/>
        <v/>
      </c>
      <c r="AX16" s="188" t="str">
        <f t="shared" si="30"/>
        <v/>
      </c>
      <c r="AY16" s="188" t="str">
        <f t="shared" si="30"/>
        <v/>
      </c>
      <c r="AZ16" s="188" t="str">
        <f t="shared" si="30"/>
        <v/>
      </c>
      <c r="BA16" s="188" t="str">
        <f t="shared" si="30"/>
        <v/>
      </c>
      <c r="BB16" s="188" t="str">
        <f t="shared" si="30"/>
        <v/>
      </c>
      <c r="BC16" s="188" t="str">
        <f t="shared" si="30"/>
        <v/>
      </c>
      <c r="BD16" s="188" t="str">
        <f t="shared" si="30"/>
        <v/>
      </c>
      <c r="BE16" s="188" t="str">
        <f t="shared" si="30"/>
        <v/>
      </c>
      <c r="BF16" s="188" t="str">
        <f t="shared" si="30"/>
        <v/>
      </c>
      <c r="BG16" s="188" t="str">
        <f t="shared" si="30"/>
        <v/>
      </c>
      <c r="BH16" s="188" t="str">
        <f t="shared" si="30"/>
        <v/>
      </c>
      <c r="BI16" s="188" t="str">
        <f t="shared" si="30"/>
        <v/>
      </c>
      <c r="BJ16" s="188" t="str">
        <f t="shared" si="30"/>
        <v/>
      </c>
      <c r="BK16" s="188" t="str">
        <f t="shared" si="30"/>
        <v/>
      </c>
      <c r="BL16" s="188" t="str">
        <f t="shared" si="30"/>
        <v/>
      </c>
      <c r="BM16" s="188" t="str">
        <f t="shared" si="30"/>
        <v/>
      </c>
      <c r="BN16" s="188" t="str">
        <f t="shared" si="30"/>
        <v/>
      </c>
      <c r="BO16" s="188" t="str">
        <f t="shared" si="30"/>
        <v/>
      </c>
      <c r="BP16" s="188" t="str">
        <f t="shared" si="30"/>
        <v/>
      </c>
      <c r="BQ16" s="188" t="str">
        <f t="shared" si="30"/>
        <v/>
      </c>
      <c r="BR16" s="188" t="str">
        <f t="shared" si="30"/>
        <v/>
      </c>
      <c r="BS16" s="188" t="str">
        <f t="shared" si="30"/>
        <v/>
      </c>
      <c r="BT16" s="188" t="str">
        <f t="shared" si="30"/>
        <v/>
      </c>
      <c r="BU16" s="188" t="str">
        <f t="shared" si="30"/>
        <v/>
      </c>
      <c r="BV16" s="188" t="str">
        <f t="shared" si="30"/>
        <v/>
      </c>
      <c r="BW16" s="188" t="str">
        <f t="shared" si="30"/>
        <v/>
      </c>
      <c r="BX16" s="188" t="str">
        <f t="shared" si="30"/>
        <v/>
      </c>
      <c r="BY16" s="188" t="str">
        <f t="shared" si="30"/>
        <v/>
      </c>
      <c r="BZ16" s="188" t="str">
        <f t="shared" si="30"/>
        <v/>
      </c>
      <c r="CA16" s="188" t="str">
        <f t="shared" si="30"/>
        <v/>
      </c>
      <c r="CB16" s="188" t="str">
        <f t="shared" si="30"/>
        <v/>
      </c>
      <c r="CC16" s="188" t="str">
        <f t="shared" si="30"/>
        <v/>
      </c>
      <c r="CD16" s="188" t="str">
        <f t="shared" si="30"/>
        <v/>
      </c>
      <c r="CE16" s="188" t="str">
        <f t="shared" si="30"/>
        <v/>
      </c>
      <c r="CF16" s="188" t="str">
        <f t="shared" si="30"/>
        <v/>
      </c>
      <c r="CG16" s="188" t="str">
        <f t="shared" si="30"/>
        <v/>
      </c>
      <c r="CH16" s="188" t="str">
        <f t="shared" si="30"/>
        <v/>
      </c>
      <c r="CI16" s="188" t="str">
        <f t="shared" si="30"/>
        <v/>
      </c>
      <c r="CJ16" s="188" t="str">
        <f t="shared" si="30"/>
        <v/>
      </c>
      <c r="CK16" s="188" t="str">
        <f t="shared" si="30"/>
        <v/>
      </c>
      <c r="CL16" s="188" t="str">
        <f t="shared" si="30"/>
        <v/>
      </c>
      <c r="CM16" s="188" t="str">
        <f t="shared" si="30"/>
        <v/>
      </c>
      <c r="CN16" s="188" t="str">
        <f t="shared" si="30"/>
        <v/>
      </c>
      <c r="CO16" s="188" t="str">
        <f t="shared" si="30"/>
        <v/>
      </c>
      <c r="CP16" s="188" t="str">
        <f t="shared" si="30"/>
        <v/>
      </c>
      <c r="CQ16" s="188" t="str">
        <f t="shared" si="30"/>
        <v/>
      </c>
      <c r="CR16" s="188" t="str">
        <f t="shared" si="30"/>
        <v/>
      </c>
      <c r="CS16" s="188" t="str">
        <f t="shared" si="30"/>
        <v/>
      </c>
      <c r="CT16" s="188" t="str">
        <f t="shared" si="30"/>
        <v/>
      </c>
      <c r="CU16" s="188" t="str">
        <f t="shared" ref="CU16" si="31">IF(ISNONTEXT($AH16),CT16+$AH16,"")</f>
        <v/>
      </c>
      <c r="CV16" s="188" t="str">
        <f t="shared" si="6"/>
        <v/>
      </c>
      <c r="CW16" s="188" t="str">
        <f t="shared" si="29"/>
        <v/>
      </c>
      <c r="CX16" s="188" t="str">
        <f t="shared" si="29"/>
        <v/>
      </c>
      <c r="CY16" s="188" t="str">
        <f t="shared" si="29"/>
        <v/>
      </c>
      <c r="CZ16" s="188" t="str">
        <f t="shared" si="29"/>
        <v/>
      </c>
      <c r="DA16" s="188" t="str">
        <f t="shared" si="29"/>
        <v/>
      </c>
      <c r="DB16" s="188" t="str">
        <f t="shared" si="29"/>
        <v/>
      </c>
      <c r="DC16" s="188" t="str">
        <f t="shared" si="29"/>
        <v/>
      </c>
      <c r="DD16" s="188" t="str">
        <f t="shared" si="29"/>
        <v/>
      </c>
      <c r="DE16" s="188" t="str">
        <f t="shared" si="29"/>
        <v/>
      </c>
      <c r="DF16" s="188" t="str">
        <f t="shared" si="29"/>
        <v/>
      </c>
      <c r="DG16" s="188" t="str">
        <f t="shared" si="29"/>
        <v/>
      </c>
      <c r="DH16" s="188" t="str">
        <f t="shared" si="29"/>
        <v/>
      </c>
      <c r="DI16" s="188" t="str">
        <f t="shared" si="29"/>
        <v/>
      </c>
      <c r="DJ16" s="188" t="str">
        <f t="shared" si="29"/>
        <v/>
      </c>
      <c r="DK16" s="188" t="str">
        <f t="shared" si="29"/>
        <v/>
      </c>
      <c r="DL16" s="188" t="str">
        <f t="shared" si="29"/>
        <v/>
      </c>
      <c r="DM16" s="188" t="str">
        <f t="shared" si="29"/>
        <v/>
      </c>
      <c r="DN16" s="188" t="str">
        <f t="shared" si="29"/>
        <v/>
      </c>
      <c r="DO16" s="188" t="str">
        <f t="shared" si="29"/>
        <v/>
      </c>
      <c r="DP16" s="188" t="str">
        <f t="shared" si="29"/>
        <v/>
      </c>
      <c r="DQ16" s="188" t="str">
        <f t="shared" si="29"/>
        <v/>
      </c>
      <c r="DR16" s="188" t="str">
        <f t="shared" si="29"/>
        <v/>
      </c>
      <c r="DS16" s="188" t="str">
        <f t="shared" si="29"/>
        <v/>
      </c>
      <c r="DT16" s="188" t="str">
        <f t="shared" si="29"/>
        <v/>
      </c>
      <c r="DU16" s="188" t="str">
        <f t="shared" si="29"/>
        <v/>
      </c>
      <c r="DV16" s="188" t="str">
        <f t="shared" si="29"/>
        <v/>
      </c>
      <c r="DW16" s="188" t="str">
        <f t="shared" si="29"/>
        <v/>
      </c>
      <c r="DX16" s="188" t="str">
        <f t="shared" si="29"/>
        <v/>
      </c>
      <c r="DY16" s="188" t="str">
        <f t="shared" si="29"/>
        <v/>
      </c>
      <c r="DZ16" s="188" t="str">
        <f t="shared" si="29"/>
        <v/>
      </c>
      <c r="EA16" s="188" t="str">
        <f t="shared" si="29"/>
        <v/>
      </c>
      <c r="EB16" s="188" t="str">
        <f t="shared" si="29"/>
        <v/>
      </c>
      <c r="EC16" s="188" t="str">
        <f t="shared" si="29"/>
        <v/>
      </c>
      <c r="ED16" s="188" t="str">
        <f t="shared" si="29"/>
        <v/>
      </c>
      <c r="EE16" s="204" t="str">
        <f t="shared" si="16"/>
        <v/>
      </c>
      <c r="EF16" s="205" t="e">
        <f t="shared" si="17"/>
        <v>#N/A</v>
      </c>
      <c r="EG16" s="205" t="e">
        <f t="shared" si="17"/>
        <v>#N/A</v>
      </c>
      <c r="EH16" s="205" t="e">
        <f t="shared" si="17"/>
        <v>#N/A</v>
      </c>
      <c r="EI16" s="205" t="e">
        <f t="shared" si="17"/>
        <v>#N/A</v>
      </c>
      <c r="EJ16" s="205" t="e">
        <f t="shared" si="17"/>
        <v>#N/A</v>
      </c>
      <c r="EK16" s="205" t="e">
        <f t="shared" si="17"/>
        <v>#N/A</v>
      </c>
      <c r="EL16" s="205" t="e">
        <f t="shared" si="17"/>
        <v>#N/A</v>
      </c>
      <c r="EM16" s="205" t="e">
        <f t="shared" si="17"/>
        <v>#N/A</v>
      </c>
      <c r="EN16" s="205" t="e">
        <f t="shared" si="17"/>
        <v>#N/A</v>
      </c>
      <c r="EO16" s="205" t="e">
        <f t="shared" si="17"/>
        <v>#N/A</v>
      </c>
      <c r="EP16" s="205" t="e">
        <f t="shared" si="17"/>
        <v>#N/A</v>
      </c>
      <c r="EQ16" s="205" t="e">
        <f t="shared" si="17"/>
        <v>#N/A</v>
      </c>
      <c r="ER16" s="205" t="e">
        <f t="shared" si="17"/>
        <v>#N/A</v>
      </c>
      <c r="ES16" s="205" t="e">
        <f t="shared" si="17"/>
        <v>#N/A</v>
      </c>
      <c r="ET16" s="205" t="e">
        <f t="shared" si="17"/>
        <v>#N/A</v>
      </c>
      <c r="EU16" s="205" t="e">
        <f t="shared" si="17"/>
        <v>#N/A</v>
      </c>
      <c r="EV16" s="205" t="e">
        <f t="shared" si="20"/>
        <v>#N/A</v>
      </c>
      <c r="EW16" s="205" t="e">
        <f t="shared" si="20"/>
        <v>#N/A</v>
      </c>
      <c r="EX16" s="205" t="e">
        <f t="shared" si="20"/>
        <v>#N/A</v>
      </c>
      <c r="EY16" s="205" t="e">
        <f t="shared" si="20"/>
        <v>#N/A</v>
      </c>
      <c r="EZ16" s="205" t="e">
        <f t="shared" si="20"/>
        <v>#N/A</v>
      </c>
      <c r="FA16" s="205" t="e">
        <f t="shared" si="20"/>
        <v>#N/A</v>
      </c>
      <c r="FB16" s="205" t="e">
        <f t="shared" si="20"/>
        <v>#N/A</v>
      </c>
      <c r="FC16" s="205" t="e">
        <f t="shared" si="20"/>
        <v>#N/A</v>
      </c>
      <c r="FD16" s="205" t="e">
        <f t="shared" si="20"/>
        <v>#N/A</v>
      </c>
      <c r="FE16" s="205" t="e">
        <f t="shared" si="20"/>
        <v>#N/A</v>
      </c>
      <c r="FF16" s="205" t="e">
        <f t="shared" si="20"/>
        <v>#N/A</v>
      </c>
      <c r="FG16" s="205" t="e">
        <f t="shared" si="20"/>
        <v>#N/A</v>
      </c>
      <c r="FH16" s="205" t="e">
        <f t="shared" si="20"/>
        <v>#N/A</v>
      </c>
      <c r="FI16" s="205" t="e">
        <f t="shared" si="20"/>
        <v>#N/A</v>
      </c>
      <c r="FJ16" s="205" t="e">
        <f t="shared" si="20"/>
        <v>#N/A</v>
      </c>
      <c r="FK16" s="205" t="e">
        <f t="shared" si="20"/>
        <v>#N/A</v>
      </c>
      <c r="FL16" s="205" t="e">
        <f t="shared" si="21"/>
        <v>#N/A</v>
      </c>
      <c r="FM16" s="205" t="e">
        <f t="shared" si="21"/>
        <v>#N/A</v>
      </c>
      <c r="FN16" s="205" t="e">
        <f t="shared" si="21"/>
        <v>#N/A</v>
      </c>
      <c r="FO16" s="205" t="e">
        <f t="shared" si="21"/>
        <v>#N/A</v>
      </c>
      <c r="FP16" s="205" t="e">
        <f t="shared" si="21"/>
        <v>#N/A</v>
      </c>
      <c r="FQ16" s="205" t="e">
        <f t="shared" si="21"/>
        <v>#N/A</v>
      </c>
      <c r="FR16" s="205" t="e">
        <f t="shared" si="21"/>
        <v>#N/A</v>
      </c>
      <c r="FS16" s="205" t="e">
        <f t="shared" si="21"/>
        <v>#N/A</v>
      </c>
      <c r="FT16" s="205" t="e">
        <f t="shared" si="21"/>
        <v>#N/A</v>
      </c>
      <c r="FU16" s="205" t="e">
        <f t="shared" si="21"/>
        <v>#N/A</v>
      </c>
      <c r="FV16" s="205" t="e">
        <f t="shared" si="21"/>
        <v>#N/A</v>
      </c>
      <c r="FW16" s="205" t="e">
        <f t="shared" si="21"/>
        <v>#N/A</v>
      </c>
      <c r="FX16" s="205" t="e">
        <f t="shared" si="21"/>
        <v>#N/A</v>
      </c>
      <c r="FY16" s="205" t="e">
        <f t="shared" si="21"/>
        <v>#N/A</v>
      </c>
      <c r="FZ16" s="205" t="e">
        <f t="shared" si="21"/>
        <v>#N/A</v>
      </c>
      <c r="GA16" s="205" t="e">
        <f t="shared" si="21"/>
        <v>#N/A</v>
      </c>
      <c r="GB16" s="205" t="e">
        <f t="shared" si="22"/>
        <v>#N/A</v>
      </c>
      <c r="GC16" s="205" t="e">
        <f t="shared" si="22"/>
        <v>#N/A</v>
      </c>
      <c r="GD16" s="205" t="e">
        <f t="shared" si="22"/>
        <v>#N/A</v>
      </c>
      <c r="GE16" s="205" t="e">
        <f t="shared" si="22"/>
        <v>#N/A</v>
      </c>
      <c r="GF16" s="205" t="e">
        <f t="shared" si="22"/>
        <v>#N/A</v>
      </c>
      <c r="GG16" s="205" t="e">
        <f t="shared" si="22"/>
        <v>#N/A</v>
      </c>
      <c r="GH16" s="205" t="e">
        <f t="shared" si="22"/>
        <v>#N/A</v>
      </c>
      <c r="GI16" s="205" t="e">
        <f t="shared" si="22"/>
        <v>#N/A</v>
      </c>
      <c r="GJ16" s="205" t="e">
        <f t="shared" si="22"/>
        <v>#N/A</v>
      </c>
      <c r="GK16" s="205" t="e">
        <f t="shared" si="22"/>
        <v>#N/A</v>
      </c>
      <c r="GL16" s="205" t="e">
        <f t="shared" si="22"/>
        <v>#N/A</v>
      </c>
      <c r="GM16" s="205" t="e">
        <f t="shared" si="22"/>
        <v>#N/A</v>
      </c>
      <c r="GN16" s="205" t="e">
        <f t="shared" si="22"/>
        <v>#N/A</v>
      </c>
      <c r="GO16" s="205" t="e">
        <f t="shared" si="22"/>
        <v>#N/A</v>
      </c>
      <c r="GP16" s="205" t="e">
        <f t="shared" si="22"/>
        <v>#N/A</v>
      </c>
      <c r="GQ16" s="205" t="e">
        <f t="shared" si="22"/>
        <v>#N/A</v>
      </c>
      <c r="GR16" s="205" t="e">
        <f t="shared" si="18"/>
        <v>#N/A</v>
      </c>
      <c r="GS16" s="205" t="e">
        <f t="shared" si="18"/>
        <v>#N/A</v>
      </c>
      <c r="GT16" s="205" t="e">
        <f t="shared" si="18"/>
        <v>#N/A</v>
      </c>
      <c r="GU16" s="205" t="e">
        <f t="shared" si="18"/>
        <v>#N/A</v>
      </c>
      <c r="GV16" s="205" t="e">
        <f t="shared" si="25"/>
        <v>#N/A</v>
      </c>
      <c r="GW16" s="205" t="e">
        <f t="shared" si="25"/>
        <v>#N/A</v>
      </c>
      <c r="GX16" s="205" t="e">
        <f t="shared" si="25"/>
        <v>#N/A</v>
      </c>
      <c r="GY16" s="205" t="e">
        <f t="shared" si="25"/>
        <v>#N/A</v>
      </c>
      <c r="GZ16" s="205" t="e">
        <f t="shared" si="25"/>
        <v>#N/A</v>
      </c>
      <c r="HA16" s="205" t="e">
        <f t="shared" si="25"/>
        <v>#N/A</v>
      </c>
      <c r="HB16" s="205" t="e">
        <f t="shared" si="25"/>
        <v>#N/A</v>
      </c>
      <c r="HC16" s="205" t="e">
        <f t="shared" si="25"/>
        <v>#N/A</v>
      </c>
      <c r="HD16" s="205" t="e">
        <f t="shared" si="25"/>
        <v>#N/A</v>
      </c>
      <c r="HE16" s="205" t="e">
        <f t="shared" si="25"/>
        <v>#N/A</v>
      </c>
      <c r="HF16" s="205" t="e">
        <f t="shared" si="25"/>
        <v>#N/A</v>
      </c>
      <c r="HG16" s="205" t="e">
        <f t="shared" si="25"/>
        <v>#N/A</v>
      </c>
      <c r="HH16" s="205" t="e">
        <f t="shared" si="25"/>
        <v>#N/A</v>
      </c>
      <c r="HI16" s="205" t="e">
        <f t="shared" si="25"/>
        <v>#N/A</v>
      </c>
      <c r="HJ16" s="205" t="e">
        <f t="shared" si="25"/>
        <v>#N/A</v>
      </c>
      <c r="HK16" s="205" t="e">
        <f t="shared" si="25"/>
        <v>#N/A</v>
      </c>
      <c r="HL16" s="205" t="e">
        <f t="shared" si="26"/>
        <v>#N/A</v>
      </c>
      <c r="HM16" s="205" t="e">
        <f t="shared" si="26"/>
        <v>#N/A</v>
      </c>
      <c r="HN16" s="205" t="e">
        <f t="shared" si="26"/>
        <v>#N/A</v>
      </c>
      <c r="HO16" s="205" t="e">
        <f t="shared" si="26"/>
        <v>#N/A</v>
      </c>
      <c r="HP16" s="205" t="e">
        <f t="shared" si="26"/>
        <v>#N/A</v>
      </c>
      <c r="HQ16" s="205" t="e">
        <f t="shared" si="26"/>
        <v>#N/A</v>
      </c>
      <c r="HR16" s="205" t="e">
        <f t="shared" si="26"/>
        <v>#N/A</v>
      </c>
      <c r="HS16" s="205" t="e">
        <f t="shared" si="26"/>
        <v>#N/A</v>
      </c>
      <c r="HT16" s="205" t="e">
        <f t="shared" si="26"/>
        <v>#N/A</v>
      </c>
      <c r="HU16" s="205" t="e">
        <f t="shared" si="26"/>
        <v>#N/A</v>
      </c>
      <c r="HV16" s="205" t="e">
        <f t="shared" si="26"/>
        <v>#N/A</v>
      </c>
      <c r="HW16" s="205" t="e">
        <f t="shared" si="26"/>
        <v>#N/A</v>
      </c>
      <c r="HX16" s="205" t="e">
        <f t="shared" si="26"/>
        <v>#N/A</v>
      </c>
      <c r="HY16" s="205" t="e">
        <f t="shared" si="26"/>
        <v>#N/A</v>
      </c>
      <c r="HZ16" s="205" t="e">
        <f t="shared" si="26"/>
        <v>#N/A</v>
      </c>
      <c r="IA16" s="205" t="e">
        <f t="shared" si="26"/>
        <v>#N/A</v>
      </c>
      <c r="IB16" s="205" t="e">
        <f t="shared" si="27"/>
        <v>#N/A</v>
      </c>
    </row>
    <row r="17" spans="1:236" hidden="1" x14ac:dyDescent="0.25">
      <c r="A17" s="22">
        <v>14</v>
      </c>
      <c r="B17" s="123"/>
      <c r="C17" s="123"/>
      <c r="D17" s="123"/>
      <c r="E17" s="118" t="str">
        <f t="shared" si="10"/>
        <v/>
      </c>
      <c r="F17" s="23" t="str">
        <f t="shared" si="11"/>
        <v/>
      </c>
      <c r="G17" s="24" t="str">
        <f t="shared" si="12"/>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10" t="str">
        <f t="shared" si="3"/>
        <v/>
      </c>
      <c r="Q17" s="110" t="str">
        <f t="shared" si="4"/>
        <v/>
      </c>
      <c r="R17" s="39" t="str">
        <f t="shared" si="5"/>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13"/>
        <v/>
      </c>
      <c r="AI17" s="204" t="str">
        <f t="shared" si="14"/>
        <v/>
      </c>
      <c r="AJ17" s="188" t="str">
        <f t="shared" ref="AJ17:CU20" si="32">IF(ISNONTEXT($AH17),AI17+$AH17,"")</f>
        <v/>
      </c>
      <c r="AK17" s="188" t="str">
        <f t="shared" si="32"/>
        <v/>
      </c>
      <c r="AL17" s="188" t="str">
        <f t="shared" si="32"/>
        <v/>
      </c>
      <c r="AM17" s="188" t="str">
        <f t="shared" si="32"/>
        <v/>
      </c>
      <c r="AN17" s="188" t="str">
        <f t="shared" si="32"/>
        <v/>
      </c>
      <c r="AO17" s="188" t="str">
        <f t="shared" si="32"/>
        <v/>
      </c>
      <c r="AP17" s="188" t="str">
        <f t="shared" si="32"/>
        <v/>
      </c>
      <c r="AQ17" s="188" t="str">
        <f t="shared" si="32"/>
        <v/>
      </c>
      <c r="AR17" s="188" t="str">
        <f t="shared" si="32"/>
        <v/>
      </c>
      <c r="AS17" s="188" t="str">
        <f t="shared" si="32"/>
        <v/>
      </c>
      <c r="AT17" s="188" t="str">
        <f t="shared" si="32"/>
        <v/>
      </c>
      <c r="AU17" s="188" t="str">
        <f t="shared" si="32"/>
        <v/>
      </c>
      <c r="AV17" s="188" t="str">
        <f t="shared" si="32"/>
        <v/>
      </c>
      <c r="AW17" s="188" t="str">
        <f t="shared" si="32"/>
        <v/>
      </c>
      <c r="AX17" s="188" t="str">
        <f t="shared" si="32"/>
        <v/>
      </c>
      <c r="AY17" s="188" t="str">
        <f t="shared" si="32"/>
        <v/>
      </c>
      <c r="AZ17" s="188" t="str">
        <f t="shared" si="32"/>
        <v/>
      </c>
      <c r="BA17" s="188" t="str">
        <f t="shared" si="32"/>
        <v/>
      </c>
      <c r="BB17" s="188" t="str">
        <f t="shared" si="32"/>
        <v/>
      </c>
      <c r="BC17" s="188" t="str">
        <f t="shared" si="32"/>
        <v/>
      </c>
      <c r="BD17" s="188" t="str">
        <f t="shared" si="32"/>
        <v/>
      </c>
      <c r="BE17" s="188" t="str">
        <f t="shared" si="32"/>
        <v/>
      </c>
      <c r="BF17" s="188" t="str">
        <f t="shared" si="32"/>
        <v/>
      </c>
      <c r="BG17" s="188" t="str">
        <f t="shared" si="32"/>
        <v/>
      </c>
      <c r="BH17" s="188" t="str">
        <f t="shared" si="32"/>
        <v/>
      </c>
      <c r="BI17" s="188" t="str">
        <f t="shared" si="32"/>
        <v/>
      </c>
      <c r="BJ17" s="188" t="str">
        <f t="shared" si="32"/>
        <v/>
      </c>
      <c r="BK17" s="188" t="str">
        <f t="shared" si="32"/>
        <v/>
      </c>
      <c r="BL17" s="188" t="str">
        <f t="shared" si="32"/>
        <v/>
      </c>
      <c r="BM17" s="188" t="str">
        <f t="shared" si="32"/>
        <v/>
      </c>
      <c r="BN17" s="188" t="str">
        <f t="shared" si="32"/>
        <v/>
      </c>
      <c r="BO17" s="188" t="str">
        <f t="shared" si="32"/>
        <v/>
      </c>
      <c r="BP17" s="188" t="str">
        <f t="shared" si="32"/>
        <v/>
      </c>
      <c r="BQ17" s="188" t="str">
        <f t="shared" si="32"/>
        <v/>
      </c>
      <c r="BR17" s="188" t="str">
        <f t="shared" si="32"/>
        <v/>
      </c>
      <c r="BS17" s="188" t="str">
        <f t="shared" si="32"/>
        <v/>
      </c>
      <c r="BT17" s="188" t="str">
        <f t="shared" si="32"/>
        <v/>
      </c>
      <c r="BU17" s="188" t="str">
        <f t="shared" si="32"/>
        <v/>
      </c>
      <c r="BV17" s="188" t="str">
        <f t="shared" si="32"/>
        <v/>
      </c>
      <c r="BW17" s="188" t="str">
        <f t="shared" si="32"/>
        <v/>
      </c>
      <c r="BX17" s="188" t="str">
        <f t="shared" si="32"/>
        <v/>
      </c>
      <c r="BY17" s="188" t="str">
        <f t="shared" si="32"/>
        <v/>
      </c>
      <c r="BZ17" s="188" t="str">
        <f t="shared" si="32"/>
        <v/>
      </c>
      <c r="CA17" s="188" t="str">
        <f t="shared" si="32"/>
        <v/>
      </c>
      <c r="CB17" s="188" t="str">
        <f t="shared" si="32"/>
        <v/>
      </c>
      <c r="CC17" s="188" t="str">
        <f t="shared" si="32"/>
        <v/>
      </c>
      <c r="CD17" s="188" t="str">
        <f t="shared" si="32"/>
        <v/>
      </c>
      <c r="CE17" s="188" t="str">
        <f t="shared" si="32"/>
        <v/>
      </c>
      <c r="CF17" s="188" t="str">
        <f t="shared" si="32"/>
        <v/>
      </c>
      <c r="CG17" s="188" t="str">
        <f t="shared" si="32"/>
        <v/>
      </c>
      <c r="CH17" s="188" t="str">
        <f t="shared" si="32"/>
        <v/>
      </c>
      <c r="CI17" s="188" t="str">
        <f t="shared" si="32"/>
        <v/>
      </c>
      <c r="CJ17" s="188" t="str">
        <f t="shared" si="32"/>
        <v/>
      </c>
      <c r="CK17" s="188" t="str">
        <f t="shared" si="32"/>
        <v/>
      </c>
      <c r="CL17" s="188" t="str">
        <f t="shared" si="32"/>
        <v/>
      </c>
      <c r="CM17" s="188" t="str">
        <f t="shared" si="32"/>
        <v/>
      </c>
      <c r="CN17" s="188" t="str">
        <f t="shared" si="32"/>
        <v/>
      </c>
      <c r="CO17" s="188" t="str">
        <f t="shared" si="32"/>
        <v/>
      </c>
      <c r="CP17" s="188" t="str">
        <f t="shared" si="32"/>
        <v/>
      </c>
      <c r="CQ17" s="188" t="str">
        <f t="shared" si="32"/>
        <v/>
      </c>
      <c r="CR17" s="188" t="str">
        <f t="shared" si="32"/>
        <v/>
      </c>
      <c r="CS17" s="188" t="str">
        <f t="shared" si="32"/>
        <v/>
      </c>
      <c r="CT17" s="188" t="str">
        <f t="shared" si="32"/>
        <v/>
      </c>
      <c r="CU17" s="188" t="str">
        <f t="shared" si="32"/>
        <v/>
      </c>
      <c r="CV17" s="188" t="str">
        <f t="shared" si="6"/>
        <v/>
      </c>
      <c r="CW17" s="188" t="str">
        <f t="shared" si="29"/>
        <v/>
      </c>
      <c r="CX17" s="188" t="str">
        <f t="shared" si="29"/>
        <v/>
      </c>
      <c r="CY17" s="188" t="str">
        <f t="shared" si="29"/>
        <v/>
      </c>
      <c r="CZ17" s="188" t="str">
        <f t="shared" si="29"/>
        <v/>
      </c>
      <c r="DA17" s="188" t="str">
        <f t="shared" si="29"/>
        <v/>
      </c>
      <c r="DB17" s="188" t="str">
        <f t="shared" si="29"/>
        <v/>
      </c>
      <c r="DC17" s="188" t="str">
        <f t="shared" si="29"/>
        <v/>
      </c>
      <c r="DD17" s="188" t="str">
        <f t="shared" si="29"/>
        <v/>
      </c>
      <c r="DE17" s="188" t="str">
        <f t="shared" si="29"/>
        <v/>
      </c>
      <c r="DF17" s="188" t="str">
        <f t="shared" si="29"/>
        <v/>
      </c>
      <c r="DG17" s="188" t="str">
        <f t="shared" si="29"/>
        <v/>
      </c>
      <c r="DH17" s="188" t="str">
        <f t="shared" si="29"/>
        <v/>
      </c>
      <c r="DI17" s="188" t="str">
        <f t="shared" si="29"/>
        <v/>
      </c>
      <c r="DJ17" s="188" t="str">
        <f t="shared" si="29"/>
        <v/>
      </c>
      <c r="DK17" s="188" t="str">
        <f t="shared" si="29"/>
        <v/>
      </c>
      <c r="DL17" s="188" t="str">
        <f t="shared" si="29"/>
        <v/>
      </c>
      <c r="DM17" s="188" t="str">
        <f t="shared" si="29"/>
        <v/>
      </c>
      <c r="DN17" s="188" t="str">
        <f t="shared" si="29"/>
        <v/>
      </c>
      <c r="DO17" s="188" t="str">
        <f t="shared" si="29"/>
        <v/>
      </c>
      <c r="DP17" s="188" t="str">
        <f t="shared" si="29"/>
        <v/>
      </c>
      <c r="DQ17" s="188" t="str">
        <f t="shared" si="29"/>
        <v/>
      </c>
      <c r="DR17" s="188" t="str">
        <f t="shared" si="29"/>
        <v/>
      </c>
      <c r="DS17" s="188" t="str">
        <f t="shared" si="29"/>
        <v/>
      </c>
      <c r="DT17" s="188" t="str">
        <f t="shared" si="29"/>
        <v/>
      </c>
      <c r="DU17" s="188" t="str">
        <f t="shared" si="29"/>
        <v/>
      </c>
      <c r="DV17" s="188" t="str">
        <f t="shared" si="29"/>
        <v/>
      </c>
      <c r="DW17" s="188" t="str">
        <f t="shared" si="29"/>
        <v/>
      </c>
      <c r="DX17" s="188" t="str">
        <f t="shared" si="29"/>
        <v/>
      </c>
      <c r="DY17" s="188" t="str">
        <f t="shared" si="29"/>
        <v/>
      </c>
      <c r="DZ17" s="188" t="str">
        <f t="shared" si="29"/>
        <v/>
      </c>
      <c r="EA17" s="188" t="str">
        <f t="shared" si="29"/>
        <v/>
      </c>
      <c r="EB17" s="188" t="str">
        <f t="shared" si="29"/>
        <v/>
      </c>
      <c r="EC17" s="188" t="str">
        <f t="shared" si="29"/>
        <v/>
      </c>
      <c r="ED17" s="188" t="str">
        <f t="shared" si="29"/>
        <v/>
      </c>
      <c r="EE17" s="204" t="str">
        <f t="shared" si="16"/>
        <v/>
      </c>
      <c r="EF17" s="205" t="e">
        <f t="shared" si="17"/>
        <v>#N/A</v>
      </c>
      <c r="EG17" s="205" t="e">
        <f t="shared" si="17"/>
        <v>#N/A</v>
      </c>
      <c r="EH17" s="205" t="e">
        <f t="shared" si="17"/>
        <v>#N/A</v>
      </c>
      <c r="EI17" s="205" t="e">
        <f t="shared" si="17"/>
        <v>#N/A</v>
      </c>
      <c r="EJ17" s="205" t="e">
        <f t="shared" si="17"/>
        <v>#N/A</v>
      </c>
      <c r="EK17" s="205" t="e">
        <f t="shared" si="17"/>
        <v>#N/A</v>
      </c>
      <c r="EL17" s="205" t="e">
        <f t="shared" si="17"/>
        <v>#N/A</v>
      </c>
      <c r="EM17" s="205" t="e">
        <f t="shared" si="17"/>
        <v>#N/A</v>
      </c>
      <c r="EN17" s="205" t="e">
        <f t="shared" si="17"/>
        <v>#N/A</v>
      </c>
      <c r="EO17" s="205" t="e">
        <f t="shared" si="17"/>
        <v>#N/A</v>
      </c>
      <c r="EP17" s="205" t="e">
        <f t="shared" si="17"/>
        <v>#N/A</v>
      </c>
      <c r="EQ17" s="205" t="e">
        <f t="shared" si="17"/>
        <v>#N/A</v>
      </c>
      <c r="ER17" s="205" t="e">
        <f t="shared" si="17"/>
        <v>#N/A</v>
      </c>
      <c r="ES17" s="205" t="e">
        <f t="shared" si="17"/>
        <v>#N/A</v>
      </c>
      <c r="ET17" s="205" t="e">
        <f t="shared" si="17"/>
        <v>#N/A</v>
      </c>
      <c r="EU17" s="205" t="e">
        <f t="shared" si="17"/>
        <v>#N/A</v>
      </c>
      <c r="EV17" s="205" t="e">
        <f t="shared" si="20"/>
        <v>#N/A</v>
      </c>
      <c r="EW17" s="205" t="e">
        <f t="shared" si="20"/>
        <v>#N/A</v>
      </c>
      <c r="EX17" s="205" t="e">
        <f t="shared" si="20"/>
        <v>#N/A</v>
      </c>
      <c r="EY17" s="205" t="e">
        <f t="shared" si="20"/>
        <v>#N/A</v>
      </c>
      <c r="EZ17" s="205" t="e">
        <f t="shared" si="20"/>
        <v>#N/A</v>
      </c>
      <c r="FA17" s="205" t="e">
        <f t="shared" si="20"/>
        <v>#N/A</v>
      </c>
      <c r="FB17" s="205" t="e">
        <f t="shared" si="20"/>
        <v>#N/A</v>
      </c>
      <c r="FC17" s="205" t="e">
        <f t="shared" si="20"/>
        <v>#N/A</v>
      </c>
      <c r="FD17" s="205" t="e">
        <f t="shared" si="20"/>
        <v>#N/A</v>
      </c>
      <c r="FE17" s="205" t="e">
        <f t="shared" si="20"/>
        <v>#N/A</v>
      </c>
      <c r="FF17" s="205" t="e">
        <f t="shared" si="20"/>
        <v>#N/A</v>
      </c>
      <c r="FG17" s="205" t="e">
        <f t="shared" si="20"/>
        <v>#N/A</v>
      </c>
      <c r="FH17" s="205" t="e">
        <f t="shared" si="20"/>
        <v>#N/A</v>
      </c>
      <c r="FI17" s="205" t="e">
        <f t="shared" si="20"/>
        <v>#N/A</v>
      </c>
      <c r="FJ17" s="205" t="e">
        <f t="shared" si="20"/>
        <v>#N/A</v>
      </c>
      <c r="FK17" s="205" t="e">
        <f t="shared" si="20"/>
        <v>#N/A</v>
      </c>
      <c r="FL17" s="205" t="e">
        <f t="shared" si="21"/>
        <v>#N/A</v>
      </c>
      <c r="FM17" s="205" t="e">
        <f t="shared" si="21"/>
        <v>#N/A</v>
      </c>
      <c r="FN17" s="205" t="e">
        <f t="shared" si="21"/>
        <v>#N/A</v>
      </c>
      <c r="FO17" s="205" t="e">
        <f t="shared" si="21"/>
        <v>#N/A</v>
      </c>
      <c r="FP17" s="205" t="e">
        <f t="shared" si="21"/>
        <v>#N/A</v>
      </c>
      <c r="FQ17" s="205" t="e">
        <f t="shared" si="21"/>
        <v>#N/A</v>
      </c>
      <c r="FR17" s="205" t="e">
        <f t="shared" si="21"/>
        <v>#N/A</v>
      </c>
      <c r="FS17" s="205" t="e">
        <f t="shared" si="21"/>
        <v>#N/A</v>
      </c>
      <c r="FT17" s="205" t="e">
        <f t="shared" si="21"/>
        <v>#N/A</v>
      </c>
      <c r="FU17" s="205" t="e">
        <f t="shared" si="21"/>
        <v>#N/A</v>
      </c>
      <c r="FV17" s="205" t="e">
        <f t="shared" si="21"/>
        <v>#N/A</v>
      </c>
      <c r="FW17" s="205" t="e">
        <f t="shared" si="21"/>
        <v>#N/A</v>
      </c>
      <c r="FX17" s="205" t="e">
        <f t="shared" si="21"/>
        <v>#N/A</v>
      </c>
      <c r="FY17" s="205" t="e">
        <f t="shared" si="21"/>
        <v>#N/A</v>
      </c>
      <c r="FZ17" s="205" t="e">
        <f t="shared" si="21"/>
        <v>#N/A</v>
      </c>
      <c r="GA17" s="205" t="e">
        <f t="shared" si="21"/>
        <v>#N/A</v>
      </c>
      <c r="GB17" s="205" t="e">
        <f t="shared" si="22"/>
        <v>#N/A</v>
      </c>
      <c r="GC17" s="205" t="e">
        <f t="shared" si="22"/>
        <v>#N/A</v>
      </c>
      <c r="GD17" s="205" t="e">
        <f t="shared" si="22"/>
        <v>#N/A</v>
      </c>
      <c r="GE17" s="205" t="e">
        <f t="shared" si="22"/>
        <v>#N/A</v>
      </c>
      <c r="GF17" s="205" t="e">
        <f t="shared" si="22"/>
        <v>#N/A</v>
      </c>
      <c r="GG17" s="205" t="e">
        <f t="shared" si="22"/>
        <v>#N/A</v>
      </c>
      <c r="GH17" s="205" t="e">
        <f t="shared" si="22"/>
        <v>#N/A</v>
      </c>
      <c r="GI17" s="205" t="e">
        <f t="shared" si="22"/>
        <v>#N/A</v>
      </c>
      <c r="GJ17" s="205" t="e">
        <f t="shared" si="22"/>
        <v>#N/A</v>
      </c>
      <c r="GK17" s="205" t="e">
        <f t="shared" si="22"/>
        <v>#N/A</v>
      </c>
      <c r="GL17" s="205" t="e">
        <f t="shared" si="22"/>
        <v>#N/A</v>
      </c>
      <c r="GM17" s="205" t="e">
        <f t="shared" si="22"/>
        <v>#N/A</v>
      </c>
      <c r="GN17" s="205" t="e">
        <f t="shared" si="22"/>
        <v>#N/A</v>
      </c>
      <c r="GO17" s="205" t="e">
        <f t="shared" si="22"/>
        <v>#N/A</v>
      </c>
      <c r="GP17" s="205" t="e">
        <f t="shared" si="22"/>
        <v>#N/A</v>
      </c>
      <c r="GQ17" s="205" t="e">
        <f t="shared" si="22"/>
        <v>#N/A</v>
      </c>
      <c r="GR17" s="205" t="e">
        <f t="shared" si="18"/>
        <v>#N/A</v>
      </c>
      <c r="GS17" s="205" t="e">
        <f t="shared" si="18"/>
        <v>#N/A</v>
      </c>
      <c r="GT17" s="205" t="e">
        <f t="shared" si="18"/>
        <v>#N/A</v>
      </c>
      <c r="GU17" s="205" t="e">
        <f t="shared" si="18"/>
        <v>#N/A</v>
      </c>
      <c r="GV17" s="205" t="e">
        <f t="shared" si="25"/>
        <v>#N/A</v>
      </c>
      <c r="GW17" s="205" t="e">
        <f t="shared" si="25"/>
        <v>#N/A</v>
      </c>
      <c r="GX17" s="205" t="e">
        <f t="shared" si="25"/>
        <v>#N/A</v>
      </c>
      <c r="GY17" s="205" t="e">
        <f t="shared" si="25"/>
        <v>#N/A</v>
      </c>
      <c r="GZ17" s="205" t="e">
        <f t="shared" si="25"/>
        <v>#N/A</v>
      </c>
      <c r="HA17" s="205" t="e">
        <f t="shared" si="25"/>
        <v>#N/A</v>
      </c>
      <c r="HB17" s="205" t="e">
        <f t="shared" si="25"/>
        <v>#N/A</v>
      </c>
      <c r="HC17" s="205" t="e">
        <f t="shared" si="25"/>
        <v>#N/A</v>
      </c>
      <c r="HD17" s="205" t="e">
        <f t="shared" si="25"/>
        <v>#N/A</v>
      </c>
      <c r="HE17" s="205" t="e">
        <f t="shared" si="25"/>
        <v>#N/A</v>
      </c>
      <c r="HF17" s="205" t="e">
        <f t="shared" si="25"/>
        <v>#N/A</v>
      </c>
      <c r="HG17" s="205" t="e">
        <f t="shared" si="25"/>
        <v>#N/A</v>
      </c>
      <c r="HH17" s="205" t="e">
        <f t="shared" si="25"/>
        <v>#N/A</v>
      </c>
      <c r="HI17" s="205" t="e">
        <f t="shared" si="25"/>
        <v>#N/A</v>
      </c>
      <c r="HJ17" s="205" t="e">
        <f t="shared" si="25"/>
        <v>#N/A</v>
      </c>
      <c r="HK17" s="205" t="e">
        <f t="shared" si="25"/>
        <v>#N/A</v>
      </c>
      <c r="HL17" s="205" t="e">
        <f t="shared" si="26"/>
        <v>#N/A</v>
      </c>
      <c r="HM17" s="205" t="e">
        <f t="shared" si="26"/>
        <v>#N/A</v>
      </c>
      <c r="HN17" s="205" t="e">
        <f t="shared" si="26"/>
        <v>#N/A</v>
      </c>
      <c r="HO17" s="205" t="e">
        <f t="shared" si="26"/>
        <v>#N/A</v>
      </c>
      <c r="HP17" s="205" t="e">
        <f t="shared" si="26"/>
        <v>#N/A</v>
      </c>
      <c r="HQ17" s="205" t="e">
        <f t="shared" si="26"/>
        <v>#N/A</v>
      </c>
      <c r="HR17" s="205" t="e">
        <f t="shared" si="26"/>
        <v>#N/A</v>
      </c>
      <c r="HS17" s="205" t="e">
        <f t="shared" si="26"/>
        <v>#N/A</v>
      </c>
      <c r="HT17" s="205" t="e">
        <f t="shared" si="26"/>
        <v>#N/A</v>
      </c>
      <c r="HU17" s="205" t="e">
        <f t="shared" si="26"/>
        <v>#N/A</v>
      </c>
      <c r="HV17" s="205" t="e">
        <f t="shared" si="26"/>
        <v>#N/A</v>
      </c>
      <c r="HW17" s="205" t="e">
        <f t="shared" si="26"/>
        <v>#N/A</v>
      </c>
      <c r="HX17" s="205" t="e">
        <f t="shared" si="26"/>
        <v>#N/A</v>
      </c>
      <c r="HY17" s="205" t="e">
        <f t="shared" si="26"/>
        <v>#N/A</v>
      </c>
      <c r="HZ17" s="205" t="e">
        <f t="shared" si="26"/>
        <v>#N/A</v>
      </c>
      <c r="IA17" s="205" t="e">
        <f t="shared" si="26"/>
        <v>#N/A</v>
      </c>
      <c r="IB17" s="205" t="e">
        <f t="shared" si="27"/>
        <v>#N/A</v>
      </c>
    </row>
    <row r="18" spans="1:236" hidden="1" x14ac:dyDescent="0.25">
      <c r="A18" s="22">
        <v>15</v>
      </c>
      <c r="B18" s="123"/>
      <c r="C18" s="123"/>
      <c r="D18" s="123"/>
      <c r="E18" s="118" t="str">
        <f t="shared" si="10"/>
        <v/>
      </c>
      <c r="F18" s="23" t="str">
        <f t="shared" si="11"/>
        <v/>
      </c>
      <c r="G18" s="24" t="str">
        <f t="shared" si="12"/>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10" t="str">
        <f t="shared" si="3"/>
        <v/>
      </c>
      <c r="Q18" s="110" t="str">
        <f t="shared" si="4"/>
        <v/>
      </c>
      <c r="R18" s="39" t="str">
        <f t="shared" si="5"/>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13"/>
        <v/>
      </c>
      <c r="AI18" s="204" t="str">
        <f t="shared" si="14"/>
        <v/>
      </c>
      <c r="AJ18" s="188" t="str">
        <f t="shared" si="32"/>
        <v/>
      </c>
      <c r="AK18" s="188" t="str">
        <f t="shared" si="32"/>
        <v/>
      </c>
      <c r="AL18" s="188" t="str">
        <f t="shared" si="32"/>
        <v/>
      </c>
      <c r="AM18" s="188" t="str">
        <f t="shared" si="32"/>
        <v/>
      </c>
      <c r="AN18" s="188" t="str">
        <f t="shared" si="32"/>
        <v/>
      </c>
      <c r="AO18" s="188" t="str">
        <f t="shared" si="32"/>
        <v/>
      </c>
      <c r="AP18" s="188" t="str">
        <f t="shared" si="32"/>
        <v/>
      </c>
      <c r="AQ18" s="188" t="str">
        <f t="shared" si="32"/>
        <v/>
      </c>
      <c r="AR18" s="188" t="str">
        <f t="shared" si="32"/>
        <v/>
      </c>
      <c r="AS18" s="188" t="str">
        <f t="shared" si="32"/>
        <v/>
      </c>
      <c r="AT18" s="188" t="str">
        <f t="shared" si="32"/>
        <v/>
      </c>
      <c r="AU18" s="188" t="str">
        <f t="shared" si="32"/>
        <v/>
      </c>
      <c r="AV18" s="188" t="str">
        <f t="shared" si="32"/>
        <v/>
      </c>
      <c r="AW18" s="188" t="str">
        <f t="shared" si="32"/>
        <v/>
      </c>
      <c r="AX18" s="188" t="str">
        <f t="shared" si="32"/>
        <v/>
      </c>
      <c r="AY18" s="188" t="str">
        <f t="shared" si="32"/>
        <v/>
      </c>
      <c r="AZ18" s="188" t="str">
        <f t="shared" si="32"/>
        <v/>
      </c>
      <c r="BA18" s="188" t="str">
        <f t="shared" si="32"/>
        <v/>
      </c>
      <c r="BB18" s="188" t="str">
        <f t="shared" si="32"/>
        <v/>
      </c>
      <c r="BC18" s="188" t="str">
        <f t="shared" si="32"/>
        <v/>
      </c>
      <c r="BD18" s="188" t="str">
        <f t="shared" si="32"/>
        <v/>
      </c>
      <c r="BE18" s="188" t="str">
        <f t="shared" si="32"/>
        <v/>
      </c>
      <c r="BF18" s="188" t="str">
        <f t="shared" si="32"/>
        <v/>
      </c>
      <c r="BG18" s="188" t="str">
        <f t="shared" si="32"/>
        <v/>
      </c>
      <c r="BH18" s="188" t="str">
        <f t="shared" si="32"/>
        <v/>
      </c>
      <c r="BI18" s="188" t="str">
        <f t="shared" si="32"/>
        <v/>
      </c>
      <c r="BJ18" s="188" t="str">
        <f t="shared" si="32"/>
        <v/>
      </c>
      <c r="BK18" s="188" t="str">
        <f t="shared" si="32"/>
        <v/>
      </c>
      <c r="BL18" s="188" t="str">
        <f t="shared" si="32"/>
        <v/>
      </c>
      <c r="BM18" s="188" t="str">
        <f t="shared" si="32"/>
        <v/>
      </c>
      <c r="BN18" s="188" t="str">
        <f t="shared" si="32"/>
        <v/>
      </c>
      <c r="BO18" s="188" t="str">
        <f t="shared" si="32"/>
        <v/>
      </c>
      <c r="BP18" s="188" t="str">
        <f t="shared" si="32"/>
        <v/>
      </c>
      <c r="BQ18" s="188" t="str">
        <f t="shared" si="32"/>
        <v/>
      </c>
      <c r="BR18" s="188" t="str">
        <f t="shared" si="32"/>
        <v/>
      </c>
      <c r="BS18" s="188" t="str">
        <f t="shared" si="32"/>
        <v/>
      </c>
      <c r="BT18" s="188" t="str">
        <f t="shared" si="32"/>
        <v/>
      </c>
      <c r="BU18" s="188" t="str">
        <f t="shared" si="32"/>
        <v/>
      </c>
      <c r="BV18" s="188" t="str">
        <f t="shared" si="32"/>
        <v/>
      </c>
      <c r="BW18" s="188" t="str">
        <f t="shared" si="32"/>
        <v/>
      </c>
      <c r="BX18" s="188" t="str">
        <f t="shared" si="32"/>
        <v/>
      </c>
      <c r="BY18" s="188" t="str">
        <f t="shared" si="32"/>
        <v/>
      </c>
      <c r="BZ18" s="188" t="str">
        <f t="shared" si="32"/>
        <v/>
      </c>
      <c r="CA18" s="188" t="str">
        <f t="shared" si="32"/>
        <v/>
      </c>
      <c r="CB18" s="188" t="str">
        <f t="shared" si="32"/>
        <v/>
      </c>
      <c r="CC18" s="188" t="str">
        <f t="shared" si="32"/>
        <v/>
      </c>
      <c r="CD18" s="188" t="str">
        <f t="shared" si="32"/>
        <v/>
      </c>
      <c r="CE18" s="188" t="str">
        <f t="shared" si="32"/>
        <v/>
      </c>
      <c r="CF18" s="188" t="str">
        <f t="shared" si="32"/>
        <v/>
      </c>
      <c r="CG18" s="188" t="str">
        <f t="shared" si="32"/>
        <v/>
      </c>
      <c r="CH18" s="188" t="str">
        <f t="shared" si="32"/>
        <v/>
      </c>
      <c r="CI18" s="188" t="str">
        <f t="shared" si="32"/>
        <v/>
      </c>
      <c r="CJ18" s="188" t="str">
        <f t="shared" si="32"/>
        <v/>
      </c>
      <c r="CK18" s="188" t="str">
        <f t="shared" si="32"/>
        <v/>
      </c>
      <c r="CL18" s="188" t="str">
        <f t="shared" si="32"/>
        <v/>
      </c>
      <c r="CM18" s="188" t="str">
        <f t="shared" si="32"/>
        <v/>
      </c>
      <c r="CN18" s="188" t="str">
        <f t="shared" si="32"/>
        <v/>
      </c>
      <c r="CO18" s="188" t="str">
        <f t="shared" si="32"/>
        <v/>
      </c>
      <c r="CP18" s="188" t="str">
        <f t="shared" si="32"/>
        <v/>
      </c>
      <c r="CQ18" s="188" t="str">
        <f t="shared" si="32"/>
        <v/>
      </c>
      <c r="CR18" s="188" t="str">
        <f t="shared" si="32"/>
        <v/>
      </c>
      <c r="CS18" s="188" t="str">
        <f t="shared" si="32"/>
        <v/>
      </c>
      <c r="CT18" s="188" t="str">
        <f t="shared" si="32"/>
        <v/>
      </c>
      <c r="CU18" s="188" t="str">
        <f t="shared" si="32"/>
        <v/>
      </c>
      <c r="CV18" s="188" t="str">
        <f t="shared" si="6"/>
        <v/>
      </c>
      <c r="CW18" s="188" t="str">
        <f t="shared" si="29"/>
        <v/>
      </c>
      <c r="CX18" s="188" t="str">
        <f t="shared" si="29"/>
        <v/>
      </c>
      <c r="CY18" s="188" t="str">
        <f t="shared" si="29"/>
        <v/>
      </c>
      <c r="CZ18" s="188" t="str">
        <f t="shared" si="29"/>
        <v/>
      </c>
      <c r="DA18" s="188" t="str">
        <f t="shared" si="29"/>
        <v/>
      </c>
      <c r="DB18" s="188" t="str">
        <f t="shared" si="29"/>
        <v/>
      </c>
      <c r="DC18" s="188" t="str">
        <f t="shared" si="29"/>
        <v/>
      </c>
      <c r="DD18" s="188" t="str">
        <f t="shared" si="29"/>
        <v/>
      </c>
      <c r="DE18" s="188" t="str">
        <f t="shared" si="29"/>
        <v/>
      </c>
      <c r="DF18" s="188" t="str">
        <f t="shared" si="29"/>
        <v/>
      </c>
      <c r="DG18" s="188" t="str">
        <f t="shared" si="29"/>
        <v/>
      </c>
      <c r="DH18" s="188" t="str">
        <f t="shared" si="29"/>
        <v/>
      </c>
      <c r="DI18" s="188" t="str">
        <f t="shared" si="29"/>
        <v/>
      </c>
      <c r="DJ18" s="188" t="str">
        <f t="shared" si="29"/>
        <v/>
      </c>
      <c r="DK18" s="188" t="str">
        <f t="shared" si="29"/>
        <v/>
      </c>
      <c r="DL18" s="188" t="str">
        <f t="shared" si="29"/>
        <v/>
      </c>
      <c r="DM18" s="188" t="str">
        <f t="shared" si="29"/>
        <v/>
      </c>
      <c r="DN18" s="188" t="str">
        <f t="shared" si="29"/>
        <v/>
      </c>
      <c r="DO18" s="188" t="str">
        <f t="shared" si="29"/>
        <v/>
      </c>
      <c r="DP18" s="188" t="str">
        <f t="shared" si="29"/>
        <v/>
      </c>
      <c r="DQ18" s="188" t="str">
        <f t="shared" si="29"/>
        <v/>
      </c>
      <c r="DR18" s="188" t="str">
        <f t="shared" si="29"/>
        <v/>
      </c>
      <c r="DS18" s="188" t="str">
        <f t="shared" si="29"/>
        <v/>
      </c>
      <c r="DT18" s="188" t="str">
        <f t="shared" si="29"/>
        <v/>
      </c>
      <c r="DU18" s="188" t="str">
        <f t="shared" si="29"/>
        <v/>
      </c>
      <c r="DV18" s="188" t="str">
        <f t="shared" si="29"/>
        <v/>
      </c>
      <c r="DW18" s="188" t="str">
        <f t="shared" si="29"/>
        <v/>
      </c>
      <c r="DX18" s="188" t="str">
        <f t="shared" si="29"/>
        <v/>
      </c>
      <c r="DY18" s="188" t="str">
        <f t="shared" si="29"/>
        <v/>
      </c>
      <c r="DZ18" s="188" t="str">
        <f t="shared" si="29"/>
        <v/>
      </c>
      <c r="EA18" s="188" t="str">
        <f t="shared" si="29"/>
        <v/>
      </c>
      <c r="EB18" s="188" t="str">
        <f t="shared" si="29"/>
        <v/>
      </c>
      <c r="EC18" s="188" t="str">
        <f t="shared" si="29"/>
        <v/>
      </c>
      <c r="ED18" s="188" t="str">
        <f t="shared" si="29"/>
        <v/>
      </c>
      <c r="EE18" s="204" t="str">
        <f t="shared" si="16"/>
        <v/>
      </c>
      <c r="EF18" s="205" t="e">
        <f t="shared" si="17"/>
        <v>#N/A</v>
      </c>
      <c r="EG18" s="205" t="e">
        <f t="shared" si="17"/>
        <v>#N/A</v>
      </c>
      <c r="EH18" s="205" t="e">
        <f t="shared" si="17"/>
        <v>#N/A</v>
      </c>
      <c r="EI18" s="205" t="e">
        <f t="shared" si="17"/>
        <v>#N/A</v>
      </c>
      <c r="EJ18" s="205" t="e">
        <f t="shared" si="17"/>
        <v>#N/A</v>
      </c>
      <c r="EK18" s="205" t="e">
        <f t="shared" si="17"/>
        <v>#N/A</v>
      </c>
      <c r="EL18" s="205" t="e">
        <f t="shared" si="17"/>
        <v>#N/A</v>
      </c>
      <c r="EM18" s="205" t="e">
        <f t="shared" si="17"/>
        <v>#N/A</v>
      </c>
      <c r="EN18" s="205" t="e">
        <f t="shared" si="17"/>
        <v>#N/A</v>
      </c>
      <c r="EO18" s="205" t="e">
        <f t="shared" si="17"/>
        <v>#N/A</v>
      </c>
      <c r="EP18" s="205" t="e">
        <f t="shared" si="17"/>
        <v>#N/A</v>
      </c>
      <c r="EQ18" s="205" t="e">
        <f t="shared" si="17"/>
        <v>#N/A</v>
      </c>
      <c r="ER18" s="205" t="e">
        <f t="shared" si="17"/>
        <v>#N/A</v>
      </c>
      <c r="ES18" s="205" t="e">
        <f t="shared" si="17"/>
        <v>#N/A</v>
      </c>
      <c r="ET18" s="205" t="e">
        <f t="shared" si="17"/>
        <v>#N/A</v>
      </c>
      <c r="EU18" s="205" t="e">
        <f t="shared" si="17"/>
        <v>#N/A</v>
      </c>
      <c r="EV18" s="205" t="e">
        <f t="shared" si="20"/>
        <v>#N/A</v>
      </c>
      <c r="EW18" s="205" t="e">
        <f t="shared" si="20"/>
        <v>#N/A</v>
      </c>
      <c r="EX18" s="205" t="e">
        <f t="shared" si="20"/>
        <v>#N/A</v>
      </c>
      <c r="EY18" s="205" t="e">
        <f t="shared" si="20"/>
        <v>#N/A</v>
      </c>
      <c r="EZ18" s="205" t="e">
        <f t="shared" si="20"/>
        <v>#N/A</v>
      </c>
      <c r="FA18" s="205" t="e">
        <f t="shared" si="20"/>
        <v>#N/A</v>
      </c>
      <c r="FB18" s="205" t="e">
        <f t="shared" si="20"/>
        <v>#N/A</v>
      </c>
      <c r="FC18" s="205" t="e">
        <f t="shared" si="20"/>
        <v>#N/A</v>
      </c>
      <c r="FD18" s="205" t="e">
        <f t="shared" si="20"/>
        <v>#N/A</v>
      </c>
      <c r="FE18" s="205" t="e">
        <f t="shared" si="20"/>
        <v>#N/A</v>
      </c>
      <c r="FF18" s="205" t="e">
        <f t="shared" si="20"/>
        <v>#N/A</v>
      </c>
      <c r="FG18" s="205" t="e">
        <f t="shared" si="20"/>
        <v>#N/A</v>
      </c>
      <c r="FH18" s="205" t="e">
        <f t="shared" si="20"/>
        <v>#N/A</v>
      </c>
      <c r="FI18" s="205" t="e">
        <f t="shared" si="20"/>
        <v>#N/A</v>
      </c>
      <c r="FJ18" s="205" t="e">
        <f t="shared" si="20"/>
        <v>#N/A</v>
      </c>
      <c r="FK18" s="205" t="e">
        <f t="shared" si="20"/>
        <v>#N/A</v>
      </c>
      <c r="FL18" s="205" t="e">
        <f t="shared" si="21"/>
        <v>#N/A</v>
      </c>
      <c r="FM18" s="205" t="e">
        <f t="shared" si="21"/>
        <v>#N/A</v>
      </c>
      <c r="FN18" s="205" t="e">
        <f t="shared" si="21"/>
        <v>#N/A</v>
      </c>
      <c r="FO18" s="205" t="e">
        <f t="shared" si="21"/>
        <v>#N/A</v>
      </c>
      <c r="FP18" s="205" t="e">
        <f t="shared" si="21"/>
        <v>#N/A</v>
      </c>
      <c r="FQ18" s="205" t="e">
        <f t="shared" si="21"/>
        <v>#N/A</v>
      </c>
      <c r="FR18" s="205" t="e">
        <f t="shared" si="21"/>
        <v>#N/A</v>
      </c>
      <c r="FS18" s="205" t="e">
        <f t="shared" si="21"/>
        <v>#N/A</v>
      </c>
      <c r="FT18" s="205" t="e">
        <f t="shared" si="21"/>
        <v>#N/A</v>
      </c>
      <c r="FU18" s="205" t="e">
        <f t="shared" si="21"/>
        <v>#N/A</v>
      </c>
      <c r="FV18" s="205" t="e">
        <f t="shared" si="21"/>
        <v>#N/A</v>
      </c>
      <c r="FW18" s="205" t="e">
        <f t="shared" si="21"/>
        <v>#N/A</v>
      </c>
      <c r="FX18" s="205" t="e">
        <f t="shared" si="21"/>
        <v>#N/A</v>
      </c>
      <c r="FY18" s="205" t="e">
        <f t="shared" si="21"/>
        <v>#N/A</v>
      </c>
      <c r="FZ18" s="205" t="e">
        <f t="shared" si="21"/>
        <v>#N/A</v>
      </c>
      <c r="GA18" s="205" t="e">
        <f t="shared" si="21"/>
        <v>#N/A</v>
      </c>
      <c r="GB18" s="205" t="e">
        <f t="shared" si="22"/>
        <v>#N/A</v>
      </c>
      <c r="GC18" s="205" t="e">
        <f t="shared" si="22"/>
        <v>#N/A</v>
      </c>
      <c r="GD18" s="205" t="e">
        <f t="shared" si="22"/>
        <v>#N/A</v>
      </c>
      <c r="GE18" s="205" t="e">
        <f t="shared" si="22"/>
        <v>#N/A</v>
      </c>
      <c r="GF18" s="205" t="e">
        <f t="shared" si="22"/>
        <v>#N/A</v>
      </c>
      <c r="GG18" s="205" t="e">
        <f t="shared" si="22"/>
        <v>#N/A</v>
      </c>
      <c r="GH18" s="205" t="e">
        <f t="shared" si="22"/>
        <v>#N/A</v>
      </c>
      <c r="GI18" s="205" t="e">
        <f t="shared" si="22"/>
        <v>#N/A</v>
      </c>
      <c r="GJ18" s="205" t="e">
        <f t="shared" si="22"/>
        <v>#N/A</v>
      </c>
      <c r="GK18" s="205" t="e">
        <f t="shared" si="22"/>
        <v>#N/A</v>
      </c>
      <c r="GL18" s="205" t="e">
        <f t="shared" si="22"/>
        <v>#N/A</v>
      </c>
      <c r="GM18" s="205" t="e">
        <f t="shared" si="22"/>
        <v>#N/A</v>
      </c>
      <c r="GN18" s="205" t="e">
        <f t="shared" si="22"/>
        <v>#N/A</v>
      </c>
      <c r="GO18" s="205" t="e">
        <f t="shared" si="22"/>
        <v>#N/A</v>
      </c>
      <c r="GP18" s="205" t="e">
        <f t="shared" si="22"/>
        <v>#N/A</v>
      </c>
      <c r="GQ18" s="205" t="e">
        <f t="shared" si="22"/>
        <v>#N/A</v>
      </c>
      <c r="GR18" s="205" t="e">
        <f t="shared" si="18"/>
        <v>#N/A</v>
      </c>
      <c r="GS18" s="205" t="e">
        <f t="shared" si="18"/>
        <v>#N/A</v>
      </c>
      <c r="GT18" s="205" t="e">
        <f t="shared" si="18"/>
        <v>#N/A</v>
      </c>
      <c r="GU18" s="205" t="e">
        <f t="shared" si="18"/>
        <v>#N/A</v>
      </c>
      <c r="GV18" s="205" t="e">
        <f t="shared" si="25"/>
        <v>#N/A</v>
      </c>
      <c r="GW18" s="205" t="e">
        <f t="shared" si="25"/>
        <v>#N/A</v>
      </c>
      <c r="GX18" s="205" t="e">
        <f t="shared" si="25"/>
        <v>#N/A</v>
      </c>
      <c r="GY18" s="205" t="e">
        <f t="shared" si="25"/>
        <v>#N/A</v>
      </c>
      <c r="GZ18" s="205" t="e">
        <f t="shared" si="25"/>
        <v>#N/A</v>
      </c>
      <c r="HA18" s="205" t="e">
        <f t="shared" si="25"/>
        <v>#N/A</v>
      </c>
      <c r="HB18" s="205" t="e">
        <f t="shared" si="25"/>
        <v>#N/A</v>
      </c>
      <c r="HC18" s="205" t="e">
        <f t="shared" si="25"/>
        <v>#N/A</v>
      </c>
      <c r="HD18" s="205" t="e">
        <f t="shared" si="25"/>
        <v>#N/A</v>
      </c>
      <c r="HE18" s="205" t="e">
        <f t="shared" si="25"/>
        <v>#N/A</v>
      </c>
      <c r="HF18" s="205" t="e">
        <f t="shared" si="25"/>
        <v>#N/A</v>
      </c>
      <c r="HG18" s="205" t="e">
        <f t="shared" si="25"/>
        <v>#N/A</v>
      </c>
      <c r="HH18" s="205" t="e">
        <f t="shared" si="25"/>
        <v>#N/A</v>
      </c>
      <c r="HI18" s="205" t="e">
        <f t="shared" si="25"/>
        <v>#N/A</v>
      </c>
      <c r="HJ18" s="205" t="e">
        <f t="shared" si="25"/>
        <v>#N/A</v>
      </c>
      <c r="HK18" s="205" t="e">
        <f t="shared" si="25"/>
        <v>#N/A</v>
      </c>
      <c r="HL18" s="205" t="e">
        <f t="shared" si="26"/>
        <v>#N/A</v>
      </c>
      <c r="HM18" s="205" t="e">
        <f t="shared" si="26"/>
        <v>#N/A</v>
      </c>
      <c r="HN18" s="205" t="e">
        <f t="shared" si="26"/>
        <v>#N/A</v>
      </c>
      <c r="HO18" s="205" t="e">
        <f t="shared" si="26"/>
        <v>#N/A</v>
      </c>
      <c r="HP18" s="205" t="e">
        <f t="shared" si="26"/>
        <v>#N/A</v>
      </c>
      <c r="HQ18" s="205" t="e">
        <f t="shared" si="26"/>
        <v>#N/A</v>
      </c>
      <c r="HR18" s="205" t="e">
        <f t="shared" si="26"/>
        <v>#N/A</v>
      </c>
      <c r="HS18" s="205" t="e">
        <f t="shared" si="26"/>
        <v>#N/A</v>
      </c>
      <c r="HT18" s="205" t="e">
        <f t="shared" si="26"/>
        <v>#N/A</v>
      </c>
      <c r="HU18" s="205" t="e">
        <f t="shared" si="26"/>
        <v>#N/A</v>
      </c>
      <c r="HV18" s="205" t="e">
        <f t="shared" si="26"/>
        <v>#N/A</v>
      </c>
      <c r="HW18" s="205" t="e">
        <f t="shared" si="26"/>
        <v>#N/A</v>
      </c>
      <c r="HX18" s="205" t="e">
        <f t="shared" si="26"/>
        <v>#N/A</v>
      </c>
      <c r="HY18" s="205" t="e">
        <f t="shared" si="26"/>
        <v>#N/A</v>
      </c>
      <c r="HZ18" s="205" t="e">
        <f t="shared" si="26"/>
        <v>#N/A</v>
      </c>
      <c r="IA18" s="205" t="e">
        <f t="shared" si="26"/>
        <v>#N/A</v>
      </c>
      <c r="IB18" s="205" t="e">
        <f t="shared" si="27"/>
        <v>#N/A</v>
      </c>
    </row>
    <row r="19" spans="1:236" hidden="1" x14ac:dyDescent="0.25">
      <c r="A19" s="22">
        <v>16</v>
      </c>
      <c r="B19" s="123"/>
      <c r="C19" s="123"/>
      <c r="D19" s="123"/>
      <c r="E19" s="118" t="str">
        <f t="shared" si="10"/>
        <v/>
      </c>
      <c r="F19" s="23" t="str">
        <f t="shared" si="11"/>
        <v/>
      </c>
      <c r="G19" s="24" t="str">
        <f t="shared" si="12"/>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10" t="str">
        <f t="shared" si="3"/>
        <v/>
      </c>
      <c r="Q19" s="110" t="str">
        <f t="shared" si="4"/>
        <v/>
      </c>
      <c r="R19" s="39" t="str">
        <f t="shared" si="5"/>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13"/>
        <v/>
      </c>
      <c r="AI19" s="204" t="str">
        <f t="shared" si="14"/>
        <v/>
      </c>
      <c r="AJ19" s="188" t="str">
        <f t="shared" si="32"/>
        <v/>
      </c>
      <c r="AK19" s="188" t="str">
        <f t="shared" si="32"/>
        <v/>
      </c>
      <c r="AL19" s="188" t="str">
        <f t="shared" si="32"/>
        <v/>
      </c>
      <c r="AM19" s="188" t="str">
        <f t="shared" si="32"/>
        <v/>
      </c>
      <c r="AN19" s="188" t="str">
        <f t="shared" si="32"/>
        <v/>
      </c>
      <c r="AO19" s="188" t="str">
        <f t="shared" si="32"/>
        <v/>
      </c>
      <c r="AP19" s="188" t="str">
        <f t="shared" si="32"/>
        <v/>
      </c>
      <c r="AQ19" s="188" t="str">
        <f t="shared" si="32"/>
        <v/>
      </c>
      <c r="AR19" s="188" t="str">
        <f t="shared" si="32"/>
        <v/>
      </c>
      <c r="AS19" s="188" t="str">
        <f t="shared" si="32"/>
        <v/>
      </c>
      <c r="AT19" s="188" t="str">
        <f t="shared" si="32"/>
        <v/>
      </c>
      <c r="AU19" s="188" t="str">
        <f t="shared" si="32"/>
        <v/>
      </c>
      <c r="AV19" s="188" t="str">
        <f t="shared" si="32"/>
        <v/>
      </c>
      <c r="AW19" s="188" t="str">
        <f t="shared" si="32"/>
        <v/>
      </c>
      <c r="AX19" s="188" t="str">
        <f t="shared" si="32"/>
        <v/>
      </c>
      <c r="AY19" s="188" t="str">
        <f t="shared" si="32"/>
        <v/>
      </c>
      <c r="AZ19" s="188" t="str">
        <f t="shared" si="32"/>
        <v/>
      </c>
      <c r="BA19" s="188" t="str">
        <f t="shared" si="32"/>
        <v/>
      </c>
      <c r="BB19" s="188" t="str">
        <f t="shared" si="32"/>
        <v/>
      </c>
      <c r="BC19" s="188" t="str">
        <f t="shared" si="32"/>
        <v/>
      </c>
      <c r="BD19" s="188" t="str">
        <f t="shared" si="32"/>
        <v/>
      </c>
      <c r="BE19" s="188" t="str">
        <f t="shared" si="32"/>
        <v/>
      </c>
      <c r="BF19" s="188" t="str">
        <f t="shared" si="32"/>
        <v/>
      </c>
      <c r="BG19" s="188" t="str">
        <f t="shared" si="32"/>
        <v/>
      </c>
      <c r="BH19" s="188" t="str">
        <f t="shared" si="32"/>
        <v/>
      </c>
      <c r="BI19" s="188" t="str">
        <f t="shared" si="32"/>
        <v/>
      </c>
      <c r="BJ19" s="188" t="str">
        <f t="shared" si="32"/>
        <v/>
      </c>
      <c r="BK19" s="188" t="str">
        <f t="shared" si="32"/>
        <v/>
      </c>
      <c r="BL19" s="188" t="str">
        <f t="shared" si="32"/>
        <v/>
      </c>
      <c r="BM19" s="188" t="str">
        <f t="shared" si="32"/>
        <v/>
      </c>
      <c r="BN19" s="188" t="str">
        <f t="shared" si="32"/>
        <v/>
      </c>
      <c r="BO19" s="188" t="str">
        <f t="shared" si="32"/>
        <v/>
      </c>
      <c r="BP19" s="188" t="str">
        <f t="shared" si="32"/>
        <v/>
      </c>
      <c r="BQ19" s="188" t="str">
        <f t="shared" si="32"/>
        <v/>
      </c>
      <c r="BR19" s="188" t="str">
        <f t="shared" si="32"/>
        <v/>
      </c>
      <c r="BS19" s="188" t="str">
        <f t="shared" si="32"/>
        <v/>
      </c>
      <c r="BT19" s="188" t="str">
        <f t="shared" si="32"/>
        <v/>
      </c>
      <c r="BU19" s="188" t="str">
        <f t="shared" si="32"/>
        <v/>
      </c>
      <c r="BV19" s="188" t="str">
        <f t="shared" si="32"/>
        <v/>
      </c>
      <c r="BW19" s="188" t="str">
        <f t="shared" si="32"/>
        <v/>
      </c>
      <c r="BX19" s="188" t="str">
        <f t="shared" si="32"/>
        <v/>
      </c>
      <c r="BY19" s="188" t="str">
        <f t="shared" si="32"/>
        <v/>
      </c>
      <c r="BZ19" s="188" t="str">
        <f t="shared" si="32"/>
        <v/>
      </c>
      <c r="CA19" s="188" t="str">
        <f t="shared" si="32"/>
        <v/>
      </c>
      <c r="CB19" s="188" t="str">
        <f t="shared" si="32"/>
        <v/>
      </c>
      <c r="CC19" s="188" t="str">
        <f t="shared" si="32"/>
        <v/>
      </c>
      <c r="CD19" s="188" t="str">
        <f t="shared" si="32"/>
        <v/>
      </c>
      <c r="CE19" s="188" t="str">
        <f t="shared" si="32"/>
        <v/>
      </c>
      <c r="CF19" s="188" t="str">
        <f t="shared" si="32"/>
        <v/>
      </c>
      <c r="CG19" s="188" t="str">
        <f t="shared" si="32"/>
        <v/>
      </c>
      <c r="CH19" s="188" t="str">
        <f t="shared" si="32"/>
        <v/>
      </c>
      <c r="CI19" s="188" t="str">
        <f t="shared" si="32"/>
        <v/>
      </c>
      <c r="CJ19" s="188" t="str">
        <f t="shared" si="32"/>
        <v/>
      </c>
      <c r="CK19" s="188" t="str">
        <f t="shared" si="32"/>
        <v/>
      </c>
      <c r="CL19" s="188" t="str">
        <f t="shared" si="32"/>
        <v/>
      </c>
      <c r="CM19" s="188" t="str">
        <f t="shared" si="32"/>
        <v/>
      </c>
      <c r="CN19" s="188" t="str">
        <f t="shared" si="32"/>
        <v/>
      </c>
      <c r="CO19" s="188" t="str">
        <f t="shared" si="32"/>
        <v/>
      </c>
      <c r="CP19" s="188" t="str">
        <f t="shared" si="32"/>
        <v/>
      </c>
      <c r="CQ19" s="188" t="str">
        <f t="shared" si="32"/>
        <v/>
      </c>
      <c r="CR19" s="188" t="str">
        <f t="shared" si="32"/>
        <v/>
      </c>
      <c r="CS19" s="188" t="str">
        <f t="shared" si="32"/>
        <v/>
      </c>
      <c r="CT19" s="188" t="str">
        <f t="shared" si="32"/>
        <v/>
      </c>
      <c r="CU19" s="188" t="str">
        <f t="shared" si="32"/>
        <v/>
      </c>
      <c r="CV19" s="188" t="str">
        <f t="shared" si="6"/>
        <v/>
      </c>
      <c r="CW19" s="188" t="str">
        <f t="shared" si="29"/>
        <v/>
      </c>
      <c r="CX19" s="188" t="str">
        <f t="shared" si="29"/>
        <v/>
      </c>
      <c r="CY19" s="188" t="str">
        <f t="shared" si="29"/>
        <v/>
      </c>
      <c r="CZ19" s="188" t="str">
        <f t="shared" si="29"/>
        <v/>
      </c>
      <c r="DA19" s="188" t="str">
        <f t="shared" si="29"/>
        <v/>
      </c>
      <c r="DB19" s="188" t="str">
        <f t="shared" si="29"/>
        <v/>
      </c>
      <c r="DC19" s="188" t="str">
        <f t="shared" si="29"/>
        <v/>
      </c>
      <c r="DD19" s="188" t="str">
        <f t="shared" si="29"/>
        <v/>
      </c>
      <c r="DE19" s="188" t="str">
        <f t="shared" si="29"/>
        <v/>
      </c>
      <c r="DF19" s="188" t="str">
        <f t="shared" si="29"/>
        <v/>
      </c>
      <c r="DG19" s="188" t="str">
        <f t="shared" si="29"/>
        <v/>
      </c>
      <c r="DH19" s="188" t="str">
        <f t="shared" si="29"/>
        <v/>
      </c>
      <c r="DI19" s="188" t="str">
        <f t="shared" si="29"/>
        <v/>
      </c>
      <c r="DJ19" s="188" t="str">
        <f t="shared" si="29"/>
        <v/>
      </c>
      <c r="DK19" s="188" t="str">
        <f t="shared" si="29"/>
        <v/>
      </c>
      <c r="DL19" s="188" t="str">
        <f t="shared" si="29"/>
        <v/>
      </c>
      <c r="DM19" s="188" t="str">
        <f t="shared" si="29"/>
        <v/>
      </c>
      <c r="DN19" s="188" t="str">
        <f t="shared" ref="DN19:ED19" si="33">IF(ISNONTEXT($AH19),DM19+$AH19,"")</f>
        <v/>
      </c>
      <c r="DO19" s="188" t="str">
        <f t="shared" si="33"/>
        <v/>
      </c>
      <c r="DP19" s="188" t="str">
        <f t="shared" si="33"/>
        <v/>
      </c>
      <c r="DQ19" s="188" t="str">
        <f t="shared" si="33"/>
        <v/>
      </c>
      <c r="DR19" s="188" t="str">
        <f t="shared" si="33"/>
        <v/>
      </c>
      <c r="DS19" s="188" t="str">
        <f t="shared" si="33"/>
        <v/>
      </c>
      <c r="DT19" s="188" t="str">
        <f t="shared" si="33"/>
        <v/>
      </c>
      <c r="DU19" s="188" t="str">
        <f t="shared" si="33"/>
        <v/>
      </c>
      <c r="DV19" s="188" t="str">
        <f t="shared" si="33"/>
        <v/>
      </c>
      <c r="DW19" s="188" t="str">
        <f t="shared" si="33"/>
        <v/>
      </c>
      <c r="DX19" s="188" t="str">
        <f t="shared" si="33"/>
        <v/>
      </c>
      <c r="DY19" s="188" t="str">
        <f t="shared" si="33"/>
        <v/>
      </c>
      <c r="DZ19" s="188" t="str">
        <f t="shared" si="33"/>
        <v/>
      </c>
      <c r="EA19" s="188" t="str">
        <f t="shared" si="33"/>
        <v/>
      </c>
      <c r="EB19" s="188" t="str">
        <f t="shared" si="33"/>
        <v/>
      </c>
      <c r="EC19" s="188" t="str">
        <f t="shared" si="33"/>
        <v/>
      </c>
      <c r="ED19" s="188" t="str">
        <f t="shared" si="33"/>
        <v/>
      </c>
      <c r="EE19" s="204" t="str">
        <f t="shared" si="16"/>
        <v/>
      </c>
      <c r="EF19" s="205" t="e">
        <f t="shared" si="17"/>
        <v>#N/A</v>
      </c>
      <c r="EG19" s="205" t="e">
        <f t="shared" si="17"/>
        <v>#N/A</v>
      </c>
      <c r="EH19" s="205" t="e">
        <f t="shared" si="17"/>
        <v>#N/A</v>
      </c>
      <c r="EI19" s="205" t="e">
        <f t="shared" si="17"/>
        <v>#N/A</v>
      </c>
      <c r="EJ19" s="205" t="e">
        <f t="shared" si="17"/>
        <v>#N/A</v>
      </c>
      <c r="EK19" s="205" t="e">
        <f t="shared" si="17"/>
        <v>#N/A</v>
      </c>
      <c r="EL19" s="205" t="e">
        <f t="shared" si="17"/>
        <v>#N/A</v>
      </c>
      <c r="EM19" s="205" t="e">
        <f t="shared" si="17"/>
        <v>#N/A</v>
      </c>
      <c r="EN19" s="205" t="e">
        <f t="shared" si="17"/>
        <v>#N/A</v>
      </c>
      <c r="EO19" s="205" t="e">
        <f t="shared" si="17"/>
        <v>#N/A</v>
      </c>
      <c r="EP19" s="205" t="e">
        <f t="shared" si="17"/>
        <v>#N/A</v>
      </c>
      <c r="EQ19" s="205" t="e">
        <f t="shared" si="17"/>
        <v>#N/A</v>
      </c>
      <c r="ER19" s="205" t="e">
        <f t="shared" si="17"/>
        <v>#N/A</v>
      </c>
      <c r="ES19" s="205" t="e">
        <f t="shared" si="17"/>
        <v>#N/A</v>
      </c>
      <c r="ET19" s="205" t="e">
        <f t="shared" si="17"/>
        <v>#N/A</v>
      </c>
      <c r="EU19" s="205" t="e">
        <f t="shared" si="17"/>
        <v>#N/A</v>
      </c>
      <c r="EV19" s="205" t="e">
        <f t="shared" si="20"/>
        <v>#N/A</v>
      </c>
      <c r="EW19" s="205" t="e">
        <f t="shared" si="20"/>
        <v>#N/A</v>
      </c>
      <c r="EX19" s="205" t="e">
        <f t="shared" si="20"/>
        <v>#N/A</v>
      </c>
      <c r="EY19" s="205" t="e">
        <f t="shared" si="20"/>
        <v>#N/A</v>
      </c>
      <c r="EZ19" s="205" t="e">
        <f t="shared" si="20"/>
        <v>#N/A</v>
      </c>
      <c r="FA19" s="205" t="e">
        <f t="shared" si="20"/>
        <v>#N/A</v>
      </c>
      <c r="FB19" s="205" t="e">
        <f t="shared" si="20"/>
        <v>#N/A</v>
      </c>
      <c r="FC19" s="205" t="e">
        <f t="shared" si="20"/>
        <v>#N/A</v>
      </c>
      <c r="FD19" s="205" t="e">
        <f t="shared" si="20"/>
        <v>#N/A</v>
      </c>
      <c r="FE19" s="205" t="e">
        <f t="shared" si="20"/>
        <v>#N/A</v>
      </c>
      <c r="FF19" s="205" t="e">
        <f t="shared" si="20"/>
        <v>#N/A</v>
      </c>
      <c r="FG19" s="205" t="e">
        <f t="shared" si="20"/>
        <v>#N/A</v>
      </c>
      <c r="FH19" s="205" t="e">
        <f t="shared" si="20"/>
        <v>#N/A</v>
      </c>
      <c r="FI19" s="205" t="e">
        <f t="shared" si="20"/>
        <v>#N/A</v>
      </c>
      <c r="FJ19" s="205" t="e">
        <f t="shared" si="20"/>
        <v>#N/A</v>
      </c>
      <c r="FK19" s="205" t="e">
        <f t="shared" si="20"/>
        <v>#N/A</v>
      </c>
      <c r="FL19" s="205" t="e">
        <f t="shared" si="21"/>
        <v>#N/A</v>
      </c>
      <c r="FM19" s="205" t="e">
        <f t="shared" si="21"/>
        <v>#N/A</v>
      </c>
      <c r="FN19" s="205" t="e">
        <f t="shared" si="21"/>
        <v>#N/A</v>
      </c>
      <c r="FO19" s="205" t="e">
        <f t="shared" si="21"/>
        <v>#N/A</v>
      </c>
      <c r="FP19" s="205" t="e">
        <f t="shared" si="21"/>
        <v>#N/A</v>
      </c>
      <c r="FQ19" s="205" t="e">
        <f t="shared" si="21"/>
        <v>#N/A</v>
      </c>
      <c r="FR19" s="205" t="e">
        <f t="shared" si="21"/>
        <v>#N/A</v>
      </c>
      <c r="FS19" s="205" t="e">
        <f t="shared" si="21"/>
        <v>#N/A</v>
      </c>
      <c r="FT19" s="205" t="e">
        <f t="shared" si="21"/>
        <v>#N/A</v>
      </c>
      <c r="FU19" s="205" t="e">
        <f t="shared" si="21"/>
        <v>#N/A</v>
      </c>
      <c r="FV19" s="205" t="e">
        <f t="shared" si="21"/>
        <v>#N/A</v>
      </c>
      <c r="FW19" s="205" t="e">
        <f t="shared" si="21"/>
        <v>#N/A</v>
      </c>
      <c r="FX19" s="205" t="e">
        <f t="shared" si="21"/>
        <v>#N/A</v>
      </c>
      <c r="FY19" s="205" t="e">
        <f t="shared" si="21"/>
        <v>#N/A</v>
      </c>
      <c r="FZ19" s="205" t="e">
        <f t="shared" si="21"/>
        <v>#N/A</v>
      </c>
      <c r="GA19" s="205" t="e">
        <f t="shared" si="21"/>
        <v>#N/A</v>
      </c>
      <c r="GB19" s="205" t="e">
        <f t="shared" si="22"/>
        <v>#N/A</v>
      </c>
      <c r="GC19" s="205" t="e">
        <f t="shared" si="22"/>
        <v>#N/A</v>
      </c>
      <c r="GD19" s="205" t="e">
        <f t="shared" si="22"/>
        <v>#N/A</v>
      </c>
      <c r="GE19" s="205" t="e">
        <f t="shared" si="22"/>
        <v>#N/A</v>
      </c>
      <c r="GF19" s="205" t="e">
        <f t="shared" si="22"/>
        <v>#N/A</v>
      </c>
      <c r="GG19" s="205" t="e">
        <f t="shared" si="22"/>
        <v>#N/A</v>
      </c>
      <c r="GH19" s="205" t="e">
        <f t="shared" si="22"/>
        <v>#N/A</v>
      </c>
      <c r="GI19" s="205" t="e">
        <f t="shared" si="22"/>
        <v>#N/A</v>
      </c>
      <c r="GJ19" s="205" t="e">
        <f t="shared" si="22"/>
        <v>#N/A</v>
      </c>
      <c r="GK19" s="205" t="e">
        <f t="shared" si="22"/>
        <v>#N/A</v>
      </c>
      <c r="GL19" s="205" t="e">
        <f t="shared" si="22"/>
        <v>#N/A</v>
      </c>
      <c r="GM19" s="205" t="e">
        <f t="shared" si="22"/>
        <v>#N/A</v>
      </c>
      <c r="GN19" s="205" t="e">
        <f t="shared" si="22"/>
        <v>#N/A</v>
      </c>
      <c r="GO19" s="205" t="e">
        <f t="shared" si="22"/>
        <v>#N/A</v>
      </c>
      <c r="GP19" s="205" t="e">
        <f t="shared" si="22"/>
        <v>#N/A</v>
      </c>
      <c r="GQ19" s="205" t="e">
        <f t="shared" si="22"/>
        <v>#N/A</v>
      </c>
      <c r="GR19" s="205" t="e">
        <f t="shared" si="18"/>
        <v>#N/A</v>
      </c>
      <c r="GS19" s="205" t="e">
        <f t="shared" si="18"/>
        <v>#N/A</v>
      </c>
      <c r="GT19" s="205" t="e">
        <f t="shared" si="18"/>
        <v>#N/A</v>
      </c>
      <c r="GU19" s="205" t="e">
        <f t="shared" si="18"/>
        <v>#N/A</v>
      </c>
      <c r="GV19" s="205" t="e">
        <f t="shared" si="25"/>
        <v>#N/A</v>
      </c>
      <c r="GW19" s="205" t="e">
        <f t="shared" si="25"/>
        <v>#N/A</v>
      </c>
      <c r="GX19" s="205" t="e">
        <f t="shared" si="25"/>
        <v>#N/A</v>
      </c>
      <c r="GY19" s="205" t="e">
        <f t="shared" si="25"/>
        <v>#N/A</v>
      </c>
      <c r="GZ19" s="205" t="e">
        <f t="shared" si="25"/>
        <v>#N/A</v>
      </c>
      <c r="HA19" s="205" t="e">
        <f t="shared" si="25"/>
        <v>#N/A</v>
      </c>
      <c r="HB19" s="205" t="e">
        <f t="shared" si="25"/>
        <v>#N/A</v>
      </c>
      <c r="HC19" s="205" t="e">
        <f t="shared" si="25"/>
        <v>#N/A</v>
      </c>
      <c r="HD19" s="205" t="e">
        <f t="shared" si="25"/>
        <v>#N/A</v>
      </c>
      <c r="HE19" s="205" t="e">
        <f t="shared" si="25"/>
        <v>#N/A</v>
      </c>
      <c r="HF19" s="205" t="e">
        <f t="shared" si="25"/>
        <v>#N/A</v>
      </c>
      <c r="HG19" s="205" t="e">
        <f t="shared" si="25"/>
        <v>#N/A</v>
      </c>
      <c r="HH19" s="205" t="e">
        <f t="shared" si="25"/>
        <v>#N/A</v>
      </c>
      <c r="HI19" s="205" t="e">
        <f t="shared" si="25"/>
        <v>#N/A</v>
      </c>
      <c r="HJ19" s="205" t="e">
        <f t="shared" si="25"/>
        <v>#N/A</v>
      </c>
      <c r="HK19" s="205" t="e">
        <f t="shared" si="25"/>
        <v>#N/A</v>
      </c>
      <c r="HL19" s="205" t="e">
        <f t="shared" si="26"/>
        <v>#N/A</v>
      </c>
      <c r="HM19" s="205" t="e">
        <f t="shared" si="26"/>
        <v>#N/A</v>
      </c>
      <c r="HN19" s="205" t="e">
        <f t="shared" si="26"/>
        <v>#N/A</v>
      </c>
      <c r="HO19" s="205" t="e">
        <f t="shared" si="26"/>
        <v>#N/A</v>
      </c>
      <c r="HP19" s="205" t="e">
        <f t="shared" si="26"/>
        <v>#N/A</v>
      </c>
      <c r="HQ19" s="205" t="e">
        <f t="shared" si="26"/>
        <v>#N/A</v>
      </c>
      <c r="HR19" s="205" t="e">
        <f t="shared" si="26"/>
        <v>#N/A</v>
      </c>
      <c r="HS19" s="205" t="e">
        <f t="shared" si="26"/>
        <v>#N/A</v>
      </c>
      <c r="HT19" s="205" t="e">
        <f t="shared" si="26"/>
        <v>#N/A</v>
      </c>
      <c r="HU19" s="205" t="e">
        <f t="shared" si="26"/>
        <v>#N/A</v>
      </c>
      <c r="HV19" s="205" t="e">
        <f t="shared" si="26"/>
        <v>#N/A</v>
      </c>
      <c r="HW19" s="205" t="e">
        <f t="shared" si="26"/>
        <v>#N/A</v>
      </c>
      <c r="HX19" s="205" t="e">
        <f t="shared" si="26"/>
        <v>#N/A</v>
      </c>
      <c r="HY19" s="205" t="e">
        <f t="shared" si="26"/>
        <v>#N/A</v>
      </c>
      <c r="HZ19" s="205" t="e">
        <f t="shared" si="26"/>
        <v>#N/A</v>
      </c>
      <c r="IA19" s="205" t="e">
        <f t="shared" si="26"/>
        <v>#N/A</v>
      </c>
      <c r="IB19" s="205" t="e">
        <f t="shared" si="27"/>
        <v>#N/A</v>
      </c>
    </row>
    <row r="20" spans="1:236" hidden="1" x14ac:dyDescent="0.25">
      <c r="A20" s="22">
        <v>17</v>
      </c>
      <c r="B20" s="123"/>
      <c r="C20" s="123"/>
      <c r="D20" s="123"/>
      <c r="E20" s="118" t="str">
        <f t="shared" si="10"/>
        <v/>
      </c>
      <c r="F20" s="23" t="str">
        <f t="shared" si="11"/>
        <v/>
      </c>
      <c r="G20" s="24" t="str">
        <f t="shared" si="12"/>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10" t="str">
        <f t="shared" si="3"/>
        <v/>
      </c>
      <c r="Q20" s="110" t="str">
        <f t="shared" si="4"/>
        <v/>
      </c>
      <c r="R20" s="39" t="str">
        <f t="shared" si="5"/>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13"/>
        <v/>
      </c>
      <c r="AI20" s="204" t="str">
        <f t="shared" si="14"/>
        <v/>
      </c>
      <c r="AJ20" s="188" t="str">
        <f t="shared" si="32"/>
        <v/>
      </c>
      <c r="AK20" s="188" t="str">
        <f t="shared" si="32"/>
        <v/>
      </c>
      <c r="AL20" s="188" t="str">
        <f t="shared" si="32"/>
        <v/>
      </c>
      <c r="AM20" s="188" t="str">
        <f t="shared" si="32"/>
        <v/>
      </c>
      <c r="AN20" s="188" t="str">
        <f t="shared" si="32"/>
        <v/>
      </c>
      <c r="AO20" s="188" t="str">
        <f t="shared" si="32"/>
        <v/>
      </c>
      <c r="AP20" s="188" t="str">
        <f t="shared" si="32"/>
        <v/>
      </c>
      <c r="AQ20" s="188" t="str">
        <f t="shared" si="32"/>
        <v/>
      </c>
      <c r="AR20" s="188" t="str">
        <f t="shared" si="32"/>
        <v/>
      </c>
      <c r="AS20" s="188" t="str">
        <f t="shared" si="32"/>
        <v/>
      </c>
      <c r="AT20" s="188" t="str">
        <f t="shared" si="32"/>
        <v/>
      </c>
      <c r="AU20" s="188" t="str">
        <f t="shared" si="32"/>
        <v/>
      </c>
      <c r="AV20" s="188" t="str">
        <f t="shared" si="32"/>
        <v/>
      </c>
      <c r="AW20" s="188" t="str">
        <f t="shared" si="32"/>
        <v/>
      </c>
      <c r="AX20" s="188" t="str">
        <f t="shared" si="32"/>
        <v/>
      </c>
      <c r="AY20" s="188" t="str">
        <f t="shared" si="32"/>
        <v/>
      </c>
      <c r="AZ20" s="188" t="str">
        <f t="shared" si="32"/>
        <v/>
      </c>
      <c r="BA20" s="188" t="str">
        <f t="shared" si="32"/>
        <v/>
      </c>
      <c r="BB20" s="188" t="str">
        <f t="shared" si="32"/>
        <v/>
      </c>
      <c r="BC20" s="188" t="str">
        <f t="shared" si="32"/>
        <v/>
      </c>
      <c r="BD20" s="188" t="str">
        <f t="shared" si="32"/>
        <v/>
      </c>
      <c r="BE20" s="188" t="str">
        <f t="shared" si="32"/>
        <v/>
      </c>
      <c r="BF20" s="188" t="str">
        <f t="shared" si="32"/>
        <v/>
      </c>
      <c r="BG20" s="188" t="str">
        <f t="shared" si="32"/>
        <v/>
      </c>
      <c r="BH20" s="188" t="str">
        <f t="shared" si="32"/>
        <v/>
      </c>
      <c r="BI20" s="188" t="str">
        <f t="shared" si="32"/>
        <v/>
      </c>
      <c r="BJ20" s="188" t="str">
        <f t="shared" si="32"/>
        <v/>
      </c>
      <c r="BK20" s="188" t="str">
        <f t="shared" si="32"/>
        <v/>
      </c>
      <c r="BL20" s="188" t="str">
        <f t="shared" si="32"/>
        <v/>
      </c>
      <c r="BM20" s="188" t="str">
        <f t="shared" si="32"/>
        <v/>
      </c>
      <c r="BN20" s="188" t="str">
        <f t="shared" si="32"/>
        <v/>
      </c>
      <c r="BO20" s="188" t="str">
        <f t="shared" si="32"/>
        <v/>
      </c>
      <c r="BP20" s="188" t="str">
        <f t="shared" si="32"/>
        <v/>
      </c>
      <c r="BQ20" s="188" t="str">
        <f t="shared" si="32"/>
        <v/>
      </c>
      <c r="BR20" s="188" t="str">
        <f t="shared" si="32"/>
        <v/>
      </c>
      <c r="BS20" s="188" t="str">
        <f t="shared" si="32"/>
        <v/>
      </c>
      <c r="BT20" s="188" t="str">
        <f t="shared" si="32"/>
        <v/>
      </c>
      <c r="BU20" s="188" t="str">
        <f t="shared" si="32"/>
        <v/>
      </c>
      <c r="BV20" s="188" t="str">
        <f t="shared" si="32"/>
        <v/>
      </c>
      <c r="BW20" s="188" t="str">
        <f t="shared" si="32"/>
        <v/>
      </c>
      <c r="BX20" s="188" t="str">
        <f t="shared" si="32"/>
        <v/>
      </c>
      <c r="BY20" s="188" t="str">
        <f t="shared" si="32"/>
        <v/>
      </c>
      <c r="BZ20" s="188" t="str">
        <f t="shared" si="32"/>
        <v/>
      </c>
      <c r="CA20" s="188" t="str">
        <f t="shared" si="32"/>
        <v/>
      </c>
      <c r="CB20" s="188" t="str">
        <f t="shared" si="32"/>
        <v/>
      </c>
      <c r="CC20" s="188" t="str">
        <f t="shared" si="32"/>
        <v/>
      </c>
      <c r="CD20" s="188" t="str">
        <f t="shared" si="32"/>
        <v/>
      </c>
      <c r="CE20" s="188" t="str">
        <f t="shared" si="32"/>
        <v/>
      </c>
      <c r="CF20" s="188" t="str">
        <f t="shared" si="32"/>
        <v/>
      </c>
      <c r="CG20" s="188" t="str">
        <f t="shared" si="32"/>
        <v/>
      </c>
      <c r="CH20" s="188" t="str">
        <f t="shared" si="32"/>
        <v/>
      </c>
      <c r="CI20" s="188" t="str">
        <f t="shared" si="32"/>
        <v/>
      </c>
      <c r="CJ20" s="188" t="str">
        <f t="shared" si="32"/>
        <v/>
      </c>
      <c r="CK20" s="188" t="str">
        <f t="shared" si="32"/>
        <v/>
      </c>
      <c r="CL20" s="188" t="str">
        <f t="shared" si="32"/>
        <v/>
      </c>
      <c r="CM20" s="188" t="str">
        <f t="shared" si="32"/>
        <v/>
      </c>
      <c r="CN20" s="188" t="str">
        <f t="shared" si="32"/>
        <v/>
      </c>
      <c r="CO20" s="188" t="str">
        <f t="shared" si="32"/>
        <v/>
      </c>
      <c r="CP20" s="188" t="str">
        <f t="shared" si="32"/>
        <v/>
      </c>
      <c r="CQ20" s="188" t="str">
        <f t="shared" si="32"/>
        <v/>
      </c>
      <c r="CR20" s="188" t="str">
        <f t="shared" si="32"/>
        <v/>
      </c>
      <c r="CS20" s="188" t="str">
        <f t="shared" si="32"/>
        <v/>
      </c>
      <c r="CT20" s="188" t="str">
        <f t="shared" si="32"/>
        <v/>
      </c>
      <c r="CU20" s="188" t="str">
        <f t="shared" ref="CU20:ED27" si="34">IF(ISNONTEXT($AH20),CT20+$AH20,"")</f>
        <v/>
      </c>
      <c r="CV20" s="188" t="str">
        <f t="shared" si="34"/>
        <v/>
      </c>
      <c r="CW20" s="188" t="str">
        <f t="shared" si="34"/>
        <v/>
      </c>
      <c r="CX20" s="188" t="str">
        <f t="shared" si="34"/>
        <v/>
      </c>
      <c r="CY20" s="188" t="str">
        <f t="shared" si="34"/>
        <v/>
      </c>
      <c r="CZ20" s="188" t="str">
        <f t="shared" si="34"/>
        <v/>
      </c>
      <c r="DA20" s="188" t="str">
        <f t="shared" si="34"/>
        <v/>
      </c>
      <c r="DB20" s="188" t="str">
        <f t="shared" si="34"/>
        <v/>
      </c>
      <c r="DC20" s="188" t="str">
        <f t="shared" si="34"/>
        <v/>
      </c>
      <c r="DD20" s="188" t="str">
        <f t="shared" si="34"/>
        <v/>
      </c>
      <c r="DE20" s="188" t="str">
        <f t="shared" si="34"/>
        <v/>
      </c>
      <c r="DF20" s="188" t="str">
        <f t="shared" si="34"/>
        <v/>
      </c>
      <c r="DG20" s="188" t="str">
        <f t="shared" si="34"/>
        <v/>
      </c>
      <c r="DH20" s="188" t="str">
        <f t="shared" si="34"/>
        <v/>
      </c>
      <c r="DI20" s="188" t="str">
        <f t="shared" si="34"/>
        <v/>
      </c>
      <c r="DJ20" s="188" t="str">
        <f t="shared" si="34"/>
        <v/>
      </c>
      <c r="DK20" s="188" t="str">
        <f t="shared" si="34"/>
        <v/>
      </c>
      <c r="DL20" s="188" t="str">
        <f t="shared" si="34"/>
        <v/>
      </c>
      <c r="DM20" s="188" t="str">
        <f t="shared" si="34"/>
        <v/>
      </c>
      <c r="DN20" s="188" t="str">
        <f t="shared" si="34"/>
        <v/>
      </c>
      <c r="DO20" s="188" t="str">
        <f t="shared" si="34"/>
        <v/>
      </c>
      <c r="DP20" s="188" t="str">
        <f t="shared" si="34"/>
        <v/>
      </c>
      <c r="DQ20" s="188" t="str">
        <f t="shared" si="34"/>
        <v/>
      </c>
      <c r="DR20" s="188" t="str">
        <f t="shared" si="34"/>
        <v/>
      </c>
      <c r="DS20" s="188" t="str">
        <f t="shared" si="34"/>
        <v/>
      </c>
      <c r="DT20" s="188" t="str">
        <f t="shared" si="34"/>
        <v/>
      </c>
      <c r="DU20" s="188" t="str">
        <f t="shared" si="34"/>
        <v/>
      </c>
      <c r="DV20" s="188" t="str">
        <f t="shared" si="34"/>
        <v/>
      </c>
      <c r="DW20" s="188" t="str">
        <f t="shared" si="34"/>
        <v/>
      </c>
      <c r="DX20" s="188" t="str">
        <f t="shared" si="34"/>
        <v/>
      </c>
      <c r="DY20" s="188" t="str">
        <f t="shared" si="34"/>
        <v/>
      </c>
      <c r="DZ20" s="188" t="str">
        <f t="shared" si="34"/>
        <v/>
      </c>
      <c r="EA20" s="188" t="str">
        <f t="shared" si="34"/>
        <v/>
      </c>
      <c r="EB20" s="188" t="str">
        <f t="shared" si="34"/>
        <v/>
      </c>
      <c r="EC20" s="188" t="str">
        <f t="shared" si="34"/>
        <v/>
      </c>
      <c r="ED20" s="188" t="str">
        <f t="shared" si="34"/>
        <v/>
      </c>
      <c r="EE20" s="204" t="str">
        <f t="shared" si="16"/>
        <v/>
      </c>
      <c r="EF20" s="205" t="e">
        <f t="shared" si="17"/>
        <v>#N/A</v>
      </c>
      <c r="EG20" s="205" t="e">
        <f t="shared" si="17"/>
        <v>#N/A</v>
      </c>
      <c r="EH20" s="205" t="e">
        <f t="shared" si="17"/>
        <v>#N/A</v>
      </c>
      <c r="EI20" s="205" t="e">
        <f t="shared" si="17"/>
        <v>#N/A</v>
      </c>
      <c r="EJ20" s="205" t="e">
        <f t="shared" si="17"/>
        <v>#N/A</v>
      </c>
      <c r="EK20" s="205" t="e">
        <f t="shared" si="17"/>
        <v>#N/A</v>
      </c>
      <c r="EL20" s="205" t="e">
        <f t="shared" si="17"/>
        <v>#N/A</v>
      </c>
      <c r="EM20" s="205" t="e">
        <f t="shared" si="17"/>
        <v>#N/A</v>
      </c>
      <c r="EN20" s="205" t="e">
        <f t="shared" si="17"/>
        <v>#N/A</v>
      </c>
      <c r="EO20" s="205" t="e">
        <f t="shared" si="17"/>
        <v>#N/A</v>
      </c>
      <c r="EP20" s="205" t="e">
        <f t="shared" si="17"/>
        <v>#N/A</v>
      </c>
      <c r="EQ20" s="205" t="e">
        <f t="shared" si="17"/>
        <v>#N/A</v>
      </c>
      <c r="ER20" s="205" t="e">
        <f t="shared" si="17"/>
        <v>#N/A</v>
      </c>
      <c r="ES20" s="205" t="e">
        <f t="shared" si="17"/>
        <v>#N/A</v>
      </c>
      <c r="ET20" s="205" t="e">
        <f t="shared" si="17"/>
        <v>#N/A</v>
      </c>
      <c r="EU20" s="205" t="e">
        <f t="shared" si="17"/>
        <v>#N/A</v>
      </c>
      <c r="EV20" s="205" t="e">
        <f t="shared" si="20"/>
        <v>#N/A</v>
      </c>
      <c r="EW20" s="205" t="e">
        <f t="shared" si="20"/>
        <v>#N/A</v>
      </c>
      <c r="EX20" s="205" t="e">
        <f t="shared" si="20"/>
        <v>#N/A</v>
      </c>
      <c r="EY20" s="205" t="e">
        <f t="shared" si="20"/>
        <v>#N/A</v>
      </c>
      <c r="EZ20" s="205" t="e">
        <f t="shared" si="20"/>
        <v>#N/A</v>
      </c>
      <c r="FA20" s="205" t="e">
        <f t="shared" si="20"/>
        <v>#N/A</v>
      </c>
      <c r="FB20" s="205" t="e">
        <f t="shared" si="20"/>
        <v>#N/A</v>
      </c>
      <c r="FC20" s="205" t="e">
        <f t="shared" si="20"/>
        <v>#N/A</v>
      </c>
      <c r="FD20" s="205" t="e">
        <f t="shared" si="20"/>
        <v>#N/A</v>
      </c>
      <c r="FE20" s="205" t="e">
        <f t="shared" si="20"/>
        <v>#N/A</v>
      </c>
      <c r="FF20" s="205" t="e">
        <f t="shared" si="20"/>
        <v>#N/A</v>
      </c>
      <c r="FG20" s="205" t="e">
        <f t="shared" si="20"/>
        <v>#N/A</v>
      </c>
      <c r="FH20" s="205" t="e">
        <f t="shared" si="20"/>
        <v>#N/A</v>
      </c>
      <c r="FI20" s="205" t="e">
        <f t="shared" si="20"/>
        <v>#N/A</v>
      </c>
      <c r="FJ20" s="205" t="e">
        <f t="shared" si="20"/>
        <v>#N/A</v>
      </c>
      <c r="FK20" s="205" t="e">
        <f t="shared" si="20"/>
        <v>#N/A</v>
      </c>
      <c r="FL20" s="205" t="e">
        <f t="shared" si="21"/>
        <v>#N/A</v>
      </c>
      <c r="FM20" s="205" t="e">
        <f t="shared" si="21"/>
        <v>#N/A</v>
      </c>
      <c r="FN20" s="205" t="e">
        <f t="shared" si="21"/>
        <v>#N/A</v>
      </c>
      <c r="FO20" s="205" t="e">
        <f t="shared" si="21"/>
        <v>#N/A</v>
      </c>
      <c r="FP20" s="205" t="e">
        <f t="shared" si="21"/>
        <v>#N/A</v>
      </c>
      <c r="FQ20" s="205" t="e">
        <f t="shared" si="21"/>
        <v>#N/A</v>
      </c>
      <c r="FR20" s="205" t="e">
        <f t="shared" si="21"/>
        <v>#N/A</v>
      </c>
      <c r="FS20" s="205" t="e">
        <f t="shared" si="21"/>
        <v>#N/A</v>
      </c>
      <c r="FT20" s="205" t="e">
        <f t="shared" si="21"/>
        <v>#N/A</v>
      </c>
      <c r="FU20" s="205" t="e">
        <f t="shared" si="21"/>
        <v>#N/A</v>
      </c>
      <c r="FV20" s="205" t="e">
        <f t="shared" si="21"/>
        <v>#N/A</v>
      </c>
      <c r="FW20" s="205" t="e">
        <f t="shared" si="21"/>
        <v>#N/A</v>
      </c>
      <c r="FX20" s="205" t="e">
        <f t="shared" si="21"/>
        <v>#N/A</v>
      </c>
      <c r="FY20" s="205" t="e">
        <f t="shared" si="21"/>
        <v>#N/A</v>
      </c>
      <c r="FZ20" s="205" t="e">
        <f t="shared" si="21"/>
        <v>#N/A</v>
      </c>
      <c r="GA20" s="205" t="e">
        <f t="shared" si="21"/>
        <v>#N/A</v>
      </c>
      <c r="GB20" s="205" t="e">
        <f t="shared" si="22"/>
        <v>#N/A</v>
      </c>
      <c r="GC20" s="205" t="e">
        <f t="shared" si="22"/>
        <v>#N/A</v>
      </c>
      <c r="GD20" s="205" t="e">
        <f t="shared" si="22"/>
        <v>#N/A</v>
      </c>
      <c r="GE20" s="205" t="e">
        <f t="shared" si="22"/>
        <v>#N/A</v>
      </c>
      <c r="GF20" s="205" t="e">
        <f t="shared" si="22"/>
        <v>#N/A</v>
      </c>
      <c r="GG20" s="205" t="e">
        <f t="shared" si="22"/>
        <v>#N/A</v>
      </c>
      <c r="GH20" s="205" t="e">
        <f t="shared" si="22"/>
        <v>#N/A</v>
      </c>
      <c r="GI20" s="205" t="e">
        <f t="shared" si="22"/>
        <v>#N/A</v>
      </c>
      <c r="GJ20" s="205" t="e">
        <f t="shared" si="22"/>
        <v>#N/A</v>
      </c>
      <c r="GK20" s="205" t="e">
        <f t="shared" si="22"/>
        <v>#N/A</v>
      </c>
      <c r="GL20" s="205" t="e">
        <f t="shared" si="22"/>
        <v>#N/A</v>
      </c>
      <c r="GM20" s="205" t="e">
        <f t="shared" si="22"/>
        <v>#N/A</v>
      </c>
      <c r="GN20" s="205" t="e">
        <f t="shared" si="22"/>
        <v>#N/A</v>
      </c>
      <c r="GO20" s="205" t="e">
        <f t="shared" si="22"/>
        <v>#N/A</v>
      </c>
      <c r="GP20" s="205" t="e">
        <f t="shared" si="22"/>
        <v>#N/A</v>
      </c>
      <c r="GQ20" s="205" t="e">
        <f t="shared" si="22"/>
        <v>#N/A</v>
      </c>
      <c r="GR20" s="205" t="e">
        <f t="shared" si="18"/>
        <v>#N/A</v>
      </c>
      <c r="GS20" s="205" t="e">
        <f t="shared" si="18"/>
        <v>#N/A</v>
      </c>
      <c r="GT20" s="205" t="e">
        <f t="shared" si="18"/>
        <v>#N/A</v>
      </c>
      <c r="GU20" s="205" t="e">
        <f t="shared" si="18"/>
        <v>#N/A</v>
      </c>
      <c r="GV20" s="205" t="e">
        <f t="shared" si="25"/>
        <v>#N/A</v>
      </c>
      <c r="GW20" s="205" t="e">
        <f t="shared" si="25"/>
        <v>#N/A</v>
      </c>
      <c r="GX20" s="205" t="e">
        <f t="shared" si="25"/>
        <v>#N/A</v>
      </c>
      <c r="GY20" s="205" t="e">
        <f t="shared" si="25"/>
        <v>#N/A</v>
      </c>
      <c r="GZ20" s="205" t="e">
        <f t="shared" si="25"/>
        <v>#N/A</v>
      </c>
      <c r="HA20" s="205" t="e">
        <f t="shared" si="25"/>
        <v>#N/A</v>
      </c>
      <c r="HB20" s="205" t="e">
        <f t="shared" si="25"/>
        <v>#N/A</v>
      </c>
      <c r="HC20" s="205" t="e">
        <f t="shared" si="25"/>
        <v>#N/A</v>
      </c>
      <c r="HD20" s="205" t="e">
        <f t="shared" si="25"/>
        <v>#N/A</v>
      </c>
      <c r="HE20" s="205" t="e">
        <f t="shared" si="25"/>
        <v>#N/A</v>
      </c>
      <c r="HF20" s="205" t="e">
        <f t="shared" si="25"/>
        <v>#N/A</v>
      </c>
      <c r="HG20" s="205" t="e">
        <f t="shared" si="25"/>
        <v>#N/A</v>
      </c>
      <c r="HH20" s="205" t="e">
        <f t="shared" si="25"/>
        <v>#N/A</v>
      </c>
      <c r="HI20" s="205" t="e">
        <f t="shared" si="25"/>
        <v>#N/A</v>
      </c>
      <c r="HJ20" s="205" t="e">
        <f t="shared" si="25"/>
        <v>#N/A</v>
      </c>
      <c r="HK20" s="205" t="e">
        <f t="shared" si="25"/>
        <v>#N/A</v>
      </c>
      <c r="HL20" s="205" t="e">
        <f t="shared" si="26"/>
        <v>#N/A</v>
      </c>
      <c r="HM20" s="205" t="e">
        <f t="shared" si="26"/>
        <v>#N/A</v>
      </c>
      <c r="HN20" s="205" t="e">
        <f t="shared" si="26"/>
        <v>#N/A</v>
      </c>
      <c r="HO20" s="205" t="e">
        <f t="shared" si="26"/>
        <v>#N/A</v>
      </c>
      <c r="HP20" s="205" t="e">
        <f t="shared" si="26"/>
        <v>#N/A</v>
      </c>
      <c r="HQ20" s="205" t="e">
        <f t="shared" si="26"/>
        <v>#N/A</v>
      </c>
      <c r="HR20" s="205" t="e">
        <f t="shared" si="26"/>
        <v>#N/A</v>
      </c>
      <c r="HS20" s="205" t="e">
        <f t="shared" si="26"/>
        <v>#N/A</v>
      </c>
      <c r="HT20" s="205" t="e">
        <f t="shared" si="26"/>
        <v>#N/A</v>
      </c>
      <c r="HU20" s="205" t="e">
        <f t="shared" si="26"/>
        <v>#N/A</v>
      </c>
      <c r="HV20" s="205" t="e">
        <f t="shared" si="26"/>
        <v>#N/A</v>
      </c>
      <c r="HW20" s="205" t="e">
        <f t="shared" si="26"/>
        <v>#N/A</v>
      </c>
      <c r="HX20" s="205" t="e">
        <f t="shared" si="26"/>
        <v>#N/A</v>
      </c>
      <c r="HY20" s="205" t="e">
        <f t="shared" si="26"/>
        <v>#N/A</v>
      </c>
      <c r="HZ20" s="205" t="e">
        <f t="shared" si="26"/>
        <v>#N/A</v>
      </c>
      <c r="IA20" s="205" t="e">
        <f t="shared" si="26"/>
        <v>#N/A</v>
      </c>
      <c r="IB20" s="205" t="e">
        <f t="shared" si="27"/>
        <v>#N/A</v>
      </c>
    </row>
    <row r="21" spans="1:236" hidden="1" x14ac:dyDescent="0.25">
      <c r="A21" s="22">
        <v>18</v>
      </c>
      <c r="B21" s="123"/>
      <c r="C21" s="123"/>
      <c r="D21" s="123"/>
      <c r="E21" s="118" t="str">
        <f t="shared" si="10"/>
        <v/>
      </c>
      <c r="F21" s="23" t="str">
        <f t="shared" si="11"/>
        <v/>
      </c>
      <c r="G21" s="24" t="str">
        <f t="shared" si="12"/>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10" t="str">
        <f t="shared" si="3"/>
        <v/>
      </c>
      <c r="Q21" s="110" t="str">
        <f t="shared" si="4"/>
        <v/>
      </c>
      <c r="R21" s="39" t="str">
        <f t="shared" si="5"/>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13"/>
        <v/>
      </c>
      <c r="AI21" s="204" t="str">
        <f t="shared" si="14"/>
        <v/>
      </c>
      <c r="AJ21" s="188" t="str">
        <f t="shared" ref="AJ21:CU24" si="35">IF(ISNONTEXT($AH21),AI21+$AH21,"")</f>
        <v/>
      </c>
      <c r="AK21" s="188" t="str">
        <f t="shared" si="35"/>
        <v/>
      </c>
      <c r="AL21" s="188" t="str">
        <f t="shared" si="35"/>
        <v/>
      </c>
      <c r="AM21" s="188" t="str">
        <f t="shared" si="35"/>
        <v/>
      </c>
      <c r="AN21" s="188" t="str">
        <f t="shared" si="35"/>
        <v/>
      </c>
      <c r="AO21" s="188" t="str">
        <f t="shared" si="35"/>
        <v/>
      </c>
      <c r="AP21" s="188" t="str">
        <f t="shared" si="35"/>
        <v/>
      </c>
      <c r="AQ21" s="188" t="str">
        <f t="shared" si="35"/>
        <v/>
      </c>
      <c r="AR21" s="188" t="str">
        <f t="shared" si="35"/>
        <v/>
      </c>
      <c r="AS21" s="188" t="str">
        <f t="shared" si="35"/>
        <v/>
      </c>
      <c r="AT21" s="188" t="str">
        <f t="shared" si="35"/>
        <v/>
      </c>
      <c r="AU21" s="188" t="str">
        <f t="shared" si="35"/>
        <v/>
      </c>
      <c r="AV21" s="188" t="str">
        <f t="shared" si="35"/>
        <v/>
      </c>
      <c r="AW21" s="188" t="str">
        <f t="shared" si="35"/>
        <v/>
      </c>
      <c r="AX21" s="188" t="str">
        <f t="shared" si="35"/>
        <v/>
      </c>
      <c r="AY21" s="188" t="str">
        <f t="shared" si="35"/>
        <v/>
      </c>
      <c r="AZ21" s="188" t="str">
        <f t="shared" si="35"/>
        <v/>
      </c>
      <c r="BA21" s="188" t="str">
        <f t="shared" si="35"/>
        <v/>
      </c>
      <c r="BB21" s="188" t="str">
        <f t="shared" si="35"/>
        <v/>
      </c>
      <c r="BC21" s="188" t="str">
        <f t="shared" si="35"/>
        <v/>
      </c>
      <c r="BD21" s="188" t="str">
        <f t="shared" si="35"/>
        <v/>
      </c>
      <c r="BE21" s="188" t="str">
        <f t="shared" si="35"/>
        <v/>
      </c>
      <c r="BF21" s="188" t="str">
        <f t="shared" si="35"/>
        <v/>
      </c>
      <c r="BG21" s="188" t="str">
        <f t="shared" si="35"/>
        <v/>
      </c>
      <c r="BH21" s="188" t="str">
        <f t="shared" si="35"/>
        <v/>
      </c>
      <c r="BI21" s="188" t="str">
        <f t="shared" si="35"/>
        <v/>
      </c>
      <c r="BJ21" s="188" t="str">
        <f t="shared" si="35"/>
        <v/>
      </c>
      <c r="BK21" s="188" t="str">
        <f t="shared" si="35"/>
        <v/>
      </c>
      <c r="BL21" s="188" t="str">
        <f t="shared" si="35"/>
        <v/>
      </c>
      <c r="BM21" s="188" t="str">
        <f t="shared" si="35"/>
        <v/>
      </c>
      <c r="BN21" s="188" t="str">
        <f t="shared" si="35"/>
        <v/>
      </c>
      <c r="BO21" s="188" t="str">
        <f t="shared" si="35"/>
        <v/>
      </c>
      <c r="BP21" s="188" t="str">
        <f t="shared" si="35"/>
        <v/>
      </c>
      <c r="BQ21" s="188" t="str">
        <f t="shared" si="35"/>
        <v/>
      </c>
      <c r="BR21" s="188" t="str">
        <f t="shared" si="35"/>
        <v/>
      </c>
      <c r="BS21" s="188" t="str">
        <f t="shared" si="35"/>
        <v/>
      </c>
      <c r="BT21" s="188" t="str">
        <f t="shared" si="35"/>
        <v/>
      </c>
      <c r="BU21" s="188" t="str">
        <f t="shared" si="35"/>
        <v/>
      </c>
      <c r="BV21" s="188" t="str">
        <f t="shared" si="35"/>
        <v/>
      </c>
      <c r="BW21" s="188" t="str">
        <f t="shared" si="35"/>
        <v/>
      </c>
      <c r="BX21" s="188" t="str">
        <f t="shared" si="35"/>
        <v/>
      </c>
      <c r="BY21" s="188" t="str">
        <f t="shared" si="35"/>
        <v/>
      </c>
      <c r="BZ21" s="188" t="str">
        <f t="shared" si="35"/>
        <v/>
      </c>
      <c r="CA21" s="188" t="str">
        <f t="shared" si="35"/>
        <v/>
      </c>
      <c r="CB21" s="188" t="str">
        <f t="shared" si="35"/>
        <v/>
      </c>
      <c r="CC21" s="188" t="str">
        <f t="shared" si="35"/>
        <v/>
      </c>
      <c r="CD21" s="188" t="str">
        <f t="shared" si="35"/>
        <v/>
      </c>
      <c r="CE21" s="188" t="str">
        <f t="shared" si="35"/>
        <v/>
      </c>
      <c r="CF21" s="188" t="str">
        <f t="shared" si="35"/>
        <v/>
      </c>
      <c r="CG21" s="188" t="str">
        <f t="shared" si="35"/>
        <v/>
      </c>
      <c r="CH21" s="188" t="str">
        <f t="shared" si="35"/>
        <v/>
      </c>
      <c r="CI21" s="188" t="str">
        <f t="shared" si="35"/>
        <v/>
      </c>
      <c r="CJ21" s="188" t="str">
        <f t="shared" si="35"/>
        <v/>
      </c>
      <c r="CK21" s="188" t="str">
        <f t="shared" si="35"/>
        <v/>
      </c>
      <c r="CL21" s="188" t="str">
        <f t="shared" si="35"/>
        <v/>
      </c>
      <c r="CM21" s="188" t="str">
        <f t="shared" si="35"/>
        <v/>
      </c>
      <c r="CN21" s="188" t="str">
        <f t="shared" si="35"/>
        <v/>
      </c>
      <c r="CO21" s="188" t="str">
        <f t="shared" si="35"/>
        <v/>
      </c>
      <c r="CP21" s="188" t="str">
        <f t="shared" si="35"/>
        <v/>
      </c>
      <c r="CQ21" s="188" t="str">
        <f t="shared" si="35"/>
        <v/>
      </c>
      <c r="CR21" s="188" t="str">
        <f t="shared" si="35"/>
        <v/>
      </c>
      <c r="CS21" s="188" t="str">
        <f t="shared" si="35"/>
        <v/>
      </c>
      <c r="CT21" s="188" t="str">
        <f t="shared" si="35"/>
        <v/>
      </c>
      <c r="CU21" s="188" t="str">
        <f t="shared" si="35"/>
        <v/>
      </c>
      <c r="CV21" s="188" t="str">
        <f t="shared" si="34"/>
        <v/>
      </c>
      <c r="CW21" s="188" t="str">
        <f t="shared" si="34"/>
        <v/>
      </c>
      <c r="CX21" s="188" t="str">
        <f t="shared" si="34"/>
        <v/>
      </c>
      <c r="CY21" s="188" t="str">
        <f t="shared" si="34"/>
        <v/>
      </c>
      <c r="CZ21" s="188" t="str">
        <f t="shared" si="34"/>
        <v/>
      </c>
      <c r="DA21" s="188" t="str">
        <f t="shared" si="34"/>
        <v/>
      </c>
      <c r="DB21" s="188" t="str">
        <f t="shared" si="34"/>
        <v/>
      </c>
      <c r="DC21" s="188" t="str">
        <f t="shared" si="34"/>
        <v/>
      </c>
      <c r="DD21" s="188" t="str">
        <f t="shared" si="34"/>
        <v/>
      </c>
      <c r="DE21" s="188" t="str">
        <f t="shared" si="34"/>
        <v/>
      </c>
      <c r="DF21" s="188" t="str">
        <f t="shared" si="34"/>
        <v/>
      </c>
      <c r="DG21" s="188" t="str">
        <f t="shared" si="34"/>
        <v/>
      </c>
      <c r="DH21" s="188" t="str">
        <f t="shared" si="34"/>
        <v/>
      </c>
      <c r="DI21" s="188" t="str">
        <f t="shared" si="34"/>
        <v/>
      </c>
      <c r="DJ21" s="188" t="str">
        <f t="shared" si="34"/>
        <v/>
      </c>
      <c r="DK21" s="188" t="str">
        <f t="shared" si="34"/>
        <v/>
      </c>
      <c r="DL21" s="188" t="str">
        <f t="shared" si="34"/>
        <v/>
      </c>
      <c r="DM21" s="188" t="str">
        <f t="shared" si="34"/>
        <v/>
      </c>
      <c r="DN21" s="188" t="str">
        <f t="shared" si="34"/>
        <v/>
      </c>
      <c r="DO21" s="188" t="str">
        <f t="shared" si="34"/>
        <v/>
      </c>
      <c r="DP21" s="188" t="str">
        <f t="shared" si="34"/>
        <v/>
      </c>
      <c r="DQ21" s="188" t="str">
        <f t="shared" si="34"/>
        <v/>
      </c>
      <c r="DR21" s="188" t="str">
        <f t="shared" si="34"/>
        <v/>
      </c>
      <c r="DS21" s="188" t="str">
        <f t="shared" si="34"/>
        <v/>
      </c>
      <c r="DT21" s="188" t="str">
        <f t="shared" si="34"/>
        <v/>
      </c>
      <c r="DU21" s="188" t="str">
        <f t="shared" si="34"/>
        <v/>
      </c>
      <c r="DV21" s="188" t="str">
        <f t="shared" si="34"/>
        <v/>
      </c>
      <c r="DW21" s="188" t="str">
        <f t="shared" si="34"/>
        <v/>
      </c>
      <c r="DX21" s="188" t="str">
        <f t="shared" si="34"/>
        <v/>
      </c>
      <c r="DY21" s="188" t="str">
        <f t="shared" si="34"/>
        <v/>
      </c>
      <c r="DZ21" s="188" t="str">
        <f t="shared" si="34"/>
        <v/>
      </c>
      <c r="EA21" s="188" t="str">
        <f t="shared" si="34"/>
        <v/>
      </c>
      <c r="EB21" s="188" t="str">
        <f t="shared" si="34"/>
        <v/>
      </c>
      <c r="EC21" s="188" t="str">
        <f t="shared" si="34"/>
        <v/>
      </c>
      <c r="ED21" s="188" t="str">
        <f t="shared" si="34"/>
        <v/>
      </c>
      <c r="EE21" s="204" t="str">
        <f t="shared" si="16"/>
        <v/>
      </c>
      <c r="EF21" s="205" t="e">
        <f t="shared" si="17"/>
        <v>#N/A</v>
      </c>
      <c r="EG21" s="205" t="e">
        <f t="shared" si="17"/>
        <v>#N/A</v>
      </c>
      <c r="EH21" s="205" t="e">
        <f t="shared" si="17"/>
        <v>#N/A</v>
      </c>
      <c r="EI21" s="205" t="e">
        <f t="shared" si="17"/>
        <v>#N/A</v>
      </c>
      <c r="EJ21" s="205" t="e">
        <f t="shared" si="17"/>
        <v>#N/A</v>
      </c>
      <c r="EK21" s="205" t="e">
        <f t="shared" si="17"/>
        <v>#N/A</v>
      </c>
      <c r="EL21" s="205" t="e">
        <f t="shared" si="17"/>
        <v>#N/A</v>
      </c>
      <c r="EM21" s="205" t="e">
        <f t="shared" si="17"/>
        <v>#N/A</v>
      </c>
      <c r="EN21" s="205" t="e">
        <f t="shared" si="17"/>
        <v>#N/A</v>
      </c>
      <c r="EO21" s="205" t="e">
        <f t="shared" si="17"/>
        <v>#N/A</v>
      </c>
      <c r="EP21" s="205" t="e">
        <f t="shared" si="17"/>
        <v>#N/A</v>
      </c>
      <c r="EQ21" s="205" t="e">
        <f t="shared" si="17"/>
        <v>#N/A</v>
      </c>
      <c r="ER21" s="205" t="e">
        <f t="shared" si="17"/>
        <v>#N/A</v>
      </c>
      <c r="ES21" s="205" t="e">
        <f t="shared" si="17"/>
        <v>#N/A</v>
      </c>
      <c r="ET21" s="205" t="e">
        <f t="shared" si="17"/>
        <v>#N/A</v>
      </c>
      <c r="EU21" s="205" t="e">
        <f t="shared" si="17"/>
        <v>#N/A</v>
      </c>
      <c r="EV21" s="205" t="e">
        <f t="shared" si="20"/>
        <v>#N/A</v>
      </c>
      <c r="EW21" s="205" t="e">
        <f t="shared" si="20"/>
        <v>#N/A</v>
      </c>
      <c r="EX21" s="205" t="e">
        <f t="shared" si="20"/>
        <v>#N/A</v>
      </c>
      <c r="EY21" s="205" t="e">
        <f t="shared" si="20"/>
        <v>#N/A</v>
      </c>
      <c r="EZ21" s="205" t="e">
        <f t="shared" si="20"/>
        <v>#N/A</v>
      </c>
      <c r="FA21" s="205" t="e">
        <f t="shared" si="20"/>
        <v>#N/A</v>
      </c>
      <c r="FB21" s="205" t="e">
        <f t="shared" si="20"/>
        <v>#N/A</v>
      </c>
      <c r="FC21" s="205" t="e">
        <f t="shared" si="20"/>
        <v>#N/A</v>
      </c>
      <c r="FD21" s="205" t="e">
        <f t="shared" si="20"/>
        <v>#N/A</v>
      </c>
      <c r="FE21" s="205" t="e">
        <f t="shared" si="20"/>
        <v>#N/A</v>
      </c>
      <c r="FF21" s="205" t="e">
        <f t="shared" si="20"/>
        <v>#N/A</v>
      </c>
      <c r="FG21" s="205" t="e">
        <f t="shared" si="20"/>
        <v>#N/A</v>
      </c>
      <c r="FH21" s="205" t="e">
        <f t="shared" si="20"/>
        <v>#N/A</v>
      </c>
      <c r="FI21" s="205" t="e">
        <f t="shared" si="20"/>
        <v>#N/A</v>
      </c>
      <c r="FJ21" s="205" t="e">
        <f t="shared" si="20"/>
        <v>#N/A</v>
      </c>
      <c r="FK21" s="205" t="e">
        <f t="shared" si="20"/>
        <v>#N/A</v>
      </c>
      <c r="FL21" s="205" t="e">
        <f t="shared" si="21"/>
        <v>#N/A</v>
      </c>
      <c r="FM21" s="205" t="e">
        <f t="shared" si="21"/>
        <v>#N/A</v>
      </c>
      <c r="FN21" s="205" t="e">
        <f t="shared" si="21"/>
        <v>#N/A</v>
      </c>
      <c r="FO21" s="205" t="e">
        <f t="shared" si="21"/>
        <v>#N/A</v>
      </c>
      <c r="FP21" s="205" t="e">
        <f t="shared" si="21"/>
        <v>#N/A</v>
      </c>
      <c r="FQ21" s="205" t="e">
        <f t="shared" si="21"/>
        <v>#N/A</v>
      </c>
      <c r="FR21" s="205" t="e">
        <f t="shared" si="21"/>
        <v>#N/A</v>
      </c>
      <c r="FS21" s="205" t="e">
        <f t="shared" si="21"/>
        <v>#N/A</v>
      </c>
      <c r="FT21" s="205" t="e">
        <f t="shared" si="21"/>
        <v>#N/A</v>
      </c>
      <c r="FU21" s="205" t="e">
        <f t="shared" si="21"/>
        <v>#N/A</v>
      </c>
      <c r="FV21" s="205" t="e">
        <f t="shared" si="21"/>
        <v>#N/A</v>
      </c>
      <c r="FW21" s="205" t="e">
        <f t="shared" si="21"/>
        <v>#N/A</v>
      </c>
      <c r="FX21" s="205" t="e">
        <f t="shared" si="21"/>
        <v>#N/A</v>
      </c>
      <c r="FY21" s="205" t="e">
        <f t="shared" si="21"/>
        <v>#N/A</v>
      </c>
      <c r="FZ21" s="205" t="e">
        <f t="shared" si="21"/>
        <v>#N/A</v>
      </c>
      <c r="GA21" s="205" t="e">
        <f t="shared" si="21"/>
        <v>#N/A</v>
      </c>
      <c r="GB21" s="205" t="e">
        <f t="shared" si="22"/>
        <v>#N/A</v>
      </c>
      <c r="GC21" s="205" t="e">
        <f t="shared" si="22"/>
        <v>#N/A</v>
      </c>
      <c r="GD21" s="205" t="e">
        <f t="shared" si="22"/>
        <v>#N/A</v>
      </c>
      <c r="GE21" s="205" t="e">
        <f t="shared" si="22"/>
        <v>#N/A</v>
      </c>
      <c r="GF21" s="205" t="e">
        <f t="shared" si="22"/>
        <v>#N/A</v>
      </c>
      <c r="GG21" s="205" t="e">
        <f t="shared" si="22"/>
        <v>#N/A</v>
      </c>
      <c r="GH21" s="205" t="e">
        <f t="shared" si="22"/>
        <v>#N/A</v>
      </c>
      <c r="GI21" s="205" t="e">
        <f t="shared" si="22"/>
        <v>#N/A</v>
      </c>
      <c r="GJ21" s="205" t="e">
        <f t="shared" si="22"/>
        <v>#N/A</v>
      </c>
      <c r="GK21" s="205" t="e">
        <f t="shared" si="22"/>
        <v>#N/A</v>
      </c>
      <c r="GL21" s="205" t="e">
        <f t="shared" si="22"/>
        <v>#N/A</v>
      </c>
      <c r="GM21" s="205" t="e">
        <f t="shared" si="22"/>
        <v>#N/A</v>
      </c>
      <c r="GN21" s="205" t="e">
        <f t="shared" si="22"/>
        <v>#N/A</v>
      </c>
      <c r="GO21" s="205" t="e">
        <f t="shared" si="22"/>
        <v>#N/A</v>
      </c>
      <c r="GP21" s="205" t="e">
        <f t="shared" si="22"/>
        <v>#N/A</v>
      </c>
      <c r="GQ21" s="205" t="e">
        <f t="shared" si="22"/>
        <v>#N/A</v>
      </c>
      <c r="GR21" s="205" t="e">
        <f t="shared" si="18"/>
        <v>#N/A</v>
      </c>
      <c r="GS21" s="205" t="e">
        <f t="shared" si="18"/>
        <v>#N/A</v>
      </c>
      <c r="GT21" s="205" t="e">
        <f t="shared" si="18"/>
        <v>#N/A</v>
      </c>
      <c r="GU21" s="205" t="e">
        <f t="shared" si="18"/>
        <v>#N/A</v>
      </c>
      <c r="GV21" s="205" t="e">
        <f t="shared" si="25"/>
        <v>#N/A</v>
      </c>
      <c r="GW21" s="205" t="e">
        <f t="shared" si="25"/>
        <v>#N/A</v>
      </c>
      <c r="GX21" s="205" t="e">
        <f t="shared" si="25"/>
        <v>#N/A</v>
      </c>
      <c r="GY21" s="205" t="e">
        <f t="shared" si="25"/>
        <v>#N/A</v>
      </c>
      <c r="GZ21" s="205" t="e">
        <f t="shared" si="25"/>
        <v>#N/A</v>
      </c>
      <c r="HA21" s="205" t="e">
        <f t="shared" si="25"/>
        <v>#N/A</v>
      </c>
      <c r="HB21" s="205" t="e">
        <f t="shared" si="25"/>
        <v>#N/A</v>
      </c>
      <c r="HC21" s="205" t="e">
        <f t="shared" si="25"/>
        <v>#N/A</v>
      </c>
      <c r="HD21" s="205" t="e">
        <f t="shared" si="25"/>
        <v>#N/A</v>
      </c>
      <c r="HE21" s="205" t="e">
        <f t="shared" si="25"/>
        <v>#N/A</v>
      </c>
      <c r="HF21" s="205" t="e">
        <f t="shared" si="25"/>
        <v>#N/A</v>
      </c>
      <c r="HG21" s="205" t="e">
        <f t="shared" si="25"/>
        <v>#N/A</v>
      </c>
      <c r="HH21" s="205" t="e">
        <f t="shared" si="25"/>
        <v>#N/A</v>
      </c>
      <c r="HI21" s="205" t="e">
        <f t="shared" si="25"/>
        <v>#N/A</v>
      </c>
      <c r="HJ21" s="205" t="e">
        <f t="shared" si="25"/>
        <v>#N/A</v>
      </c>
      <c r="HK21" s="205" t="e">
        <f t="shared" si="25"/>
        <v>#N/A</v>
      </c>
      <c r="HL21" s="205" t="e">
        <f t="shared" si="26"/>
        <v>#N/A</v>
      </c>
      <c r="HM21" s="205" t="e">
        <f t="shared" si="26"/>
        <v>#N/A</v>
      </c>
      <c r="HN21" s="205" t="e">
        <f t="shared" si="26"/>
        <v>#N/A</v>
      </c>
      <c r="HO21" s="205" t="e">
        <f t="shared" si="26"/>
        <v>#N/A</v>
      </c>
      <c r="HP21" s="205" t="e">
        <f t="shared" si="26"/>
        <v>#N/A</v>
      </c>
      <c r="HQ21" s="205" t="e">
        <f t="shared" si="26"/>
        <v>#N/A</v>
      </c>
      <c r="HR21" s="205" t="e">
        <f t="shared" si="26"/>
        <v>#N/A</v>
      </c>
      <c r="HS21" s="205" t="e">
        <f t="shared" si="26"/>
        <v>#N/A</v>
      </c>
      <c r="HT21" s="205" t="e">
        <f t="shared" si="26"/>
        <v>#N/A</v>
      </c>
      <c r="HU21" s="205" t="e">
        <f t="shared" si="26"/>
        <v>#N/A</v>
      </c>
      <c r="HV21" s="205" t="e">
        <f t="shared" si="26"/>
        <v>#N/A</v>
      </c>
      <c r="HW21" s="205" t="e">
        <f t="shared" si="26"/>
        <v>#N/A</v>
      </c>
      <c r="HX21" s="205" t="e">
        <f t="shared" si="26"/>
        <v>#N/A</v>
      </c>
      <c r="HY21" s="205" t="e">
        <f t="shared" si="26"/>
        <v>#N/A</v>
      </c>
      <c r="HZ21" s="205" t="e">
        <f t="shared" si="26"/>
        <v>#N/A</v>
      </c>
      <c r="IA21" s="205" t="e">
        <f t="shared" si="26"/>
        <v>#N/A</v>
      </c>
      <c r="IB21" s="205" t="e">
        <f t="shared" si="27"/>
        <v>#N/A</v>
      </c>
    </row>
    <row r="22" spans="1:236" hidden="1" x14ac:dyDescent="0.25">
      <c r="A22" s="22">
        <v>19</v>
      </c>
      <c r="B22" s="123"/>
      <c r="C22" s="123"/>
      <c r="D22" s="123"/>
      <c r="E22" s="118" t="str">
        <f t="shared" si="10"/>
        <v/>
      </c>
      <c r="F22" s="23" t="str">
        <f t="shared" si="11"/>
        <v/>
      </c>
      <c r="G22" s="24" t="str">
        <f t="shared" si="12"/>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10" t="str">
        <f t="shared" si="3"/>
        <v/>
      </c>
      <c r="Q22" s="110" t="str">
        <f t="shared" si="4"/>
        <v/>
      </c>
      <c r="R22" s="39" t="str">
        <f t="shared" si="5"/>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13"/>
        <v/>
      </c>
      <c r="AI22" s="204" t="str">
        <f t="shared" si="14"/>
        <v/>
      </c>
      <c r="AJ22" s="188" t="str">
        <f t="shared" si="35"/>
        <v/>
      </c>
      <c r="AK22" s="188" t="str">
        <f t="shared" si="35"/>
        <v/>
      </c>
      <c r="AL22" s="188" t="str">
        <f t="shared" si="35"/>
        <v/>
      </c>
      <c r="AM22" s="188" t="str">
        <f t="shared" si="35"/>
        <v/>
      </c>
      <c r="AN22" s="188" t="str">
        <f t="shared" si="35"/>
        <v/>
      </c>
      <c r="AO22" s="188" t="str">
        <f t="shared" si="35"/>
        <v/>
      </c>
      <c r="AP22" s="188" t="str">
        <f t="shared" si="35"/>
        <v/>
      </c>
      <c r="AQ22" s="188" t="str">
        <f t="shared" si="35"/>
        <v/>
      </c>
      <c r="AR22" s="188" t="str">
        <f t="shared" si="35"/>
        <v/>
      </c>
      <c r="AS22" s="188" t="str">
        <f t="shared" si="35"/>
        <v/>
      </c>
      <c r="AT22" s="188" t="str">
        <f t="shared" si="35"/>
        <v/>
      </c>
      <c r="AU22" s="188" t="str">
        <f t="shared" si="35"/>
        <v/>
      </c>
      <c r="AV22" s="188" t="str">
        <f t="shared" si="35"/>
        <v/>
      </c>
      <c r="AW22" s="188" t="str">
        <f t="shared" si="35"/>
        <v/>
      </c>
      <c r="AX22" s="188" t="str">
        <f t="shared" si="35"/>
        <v/>
      </c>
      <c r="AY22" s="188" t="str">
        <f t="shared" si="35"/>
        <v/>
      </c>
      <c r="AZ22" s="188" t="str">
        <f t="shared" si="35"/>
        <v/>
      </c>
      <c r="BA22" s="188" t="str">
        <f t="shared" si="35"/>
        <v/>
      </c>
      <c r="BB22" s="188" t="str">
        <f t="shared" si="35"/>
        <v/>
      </c>
      <c r="BC22" s="188" t="str">
        <f t="shared" si="35"/>
        <v/>
      </c>
      <c r="BD22" s="188" t="str">
        <f t="shared" si="35"/>
        <v/>
      </c>
      <c r="BE22" s="188" t="str">
        <f t="shared" si="35"/>
        <v/>
      </c>
      <c r="BF22" s="188" t="str">
        <f t="shared" si="35"/>
        <v/>
      </c>
      <c r="BG22" s="188" t="str">
        <f t="shared" si="35"/>
        <v/>
      </c>
      <c r="BH22" s="188" t="str">
        <f t="shared" si="35"/>
        <v/>
      </c>
      <c r="BI22" s="188" t="str">
        <f t="shared" si="35"/>
        <v/>
      </c>
      <c r="BJ22" s="188" t="str">
        <f t="shared" si="35"/>
        <v/>
      </c>
      <c r="BK22" s="188" t="str">
        <f t="shared" si="35"/>
        <v/>
      </c>
      <c r="BL22" s="188" t="str">
        <f t="shared" si="35"/>
        <v/>
      </c>
      <c r="BM22" s="188" t="str">
        <f t="shared" si="35"/>
        <v/>
      </c>
      <c r="BN22" s="188" t="str">
        <f t="shared" si="35"/>
        <v/>
      </c>
      <c r="BO22" s="188" t="str">
        <f t="shared" si="35"/>
        <v/>
      </c>
      <c r="BP22" s="188" t="str">
        <f t="shared" si="35"/>
        <v/>
      </c>
      <c r="BQ22" s="188" t="str">
        <f t="shared" si="35"/>
        <v/>
      </c>
      <c r="BR22" s="188" t="str">
        <f t="shared" si="35"/>
        <v/>
      </c>
      <c r="BS22" s="188" t="str">
        <f t="shared" si="35"/>
        <v/>
      </c>
      <c r="BT22" s="188" t="str">
        <f t="shared" si="35"/>
        <v/>
      </c>
      <c r="BU22" s="188" t="str">
        <f t="shared" si="35"/>
        <v/>
      </c>
      <c r="BV22" s="188" t="str">
        <f t="shared" si="35"/>
        <v/>
      </c>
      <c r="BW22" s="188" t="str">
        <f t="shared" si="35"/>
        <v/>
      </c>
      <c r="BX22" s="188" t="str">
        <f t="shared" si="35"/>
        <v/>
      </c>
      <c r="BY22" s="188" t="str">
        <f t="shared" si="35"/>
        <v/>
      </c>
      <c r="BZ22" s="188" t="str">
        <f t="shared" si="35"/>
        <v/>
      </c>
      <c r="CA22" s="188" t="str">
        <f t="shared" si="35"/>
        <v/>
      </c>
      <c r="CB22" s="188" t="str">
        <f t="shared" si="35"/>
        <v/>
      </c>
      <c r="CC22" s="188" t="str">
        <f t="shared" si="35"/>
        <v/>
      </c>
      <c r="CD22" s="188" t="str">
        <f t="shared" si="35"/>
        <v/>
      </c>
      <c r="CE22" s="188" t="str">
        <f t="shared" si="35"/>
        <v/>
      </c>
      <c r="CF22" s="188" t="str">
        <f t="shared" si="35"/>
        <v/>
      </c>
      <c r="CG22" s="188" t="str">
        <f t="shared" si="35"/>
        <v/>
      </c>
      <c r="CH22" s="188" t="str">
        <f t="shared" si="35"/>
        <v/>
      </c>
      <c r="CI22" s="188" t="str">
        <f t="shared" si="35"/>
        <v/>
      </c>
      <c r="CJ22" s="188" t="str">
        <f t="shared" si="35"/>
        <v/>
      </c>
      <c r="CK22" s="188" t="str">
        <f t="shared" si="35"/>
        <v/>
      </c>
      <c r="CL22" s="188" t="str">
        <f t="shared" si="35"/>
        <v/>
      </c>
      <c r="CM22" s="188" t="str">
        <f t="shared" si="35"/>
        <v/>
      </c>
      <c r="CN22" s="188" t="str">
        <f t="shared" si="35"/>
        <v/>
      </c>
      <c r="CO22" s="188" t="str">
        <f t="shared" si="35"/>
        <v/>
      </c>
      <c r="CP22" s="188" t="str">
        <f t="shared" si="35"/>
        <v/>
      </c>
      <c r="CQ22" s="188" t="str">
        <f t="shared" si="35"/>
        <v/>
      </c>
      <c r="CR22" s="188" t="str">
        <f t="shared" si="35"/>
        <v/>
      </c>
      <c r="CS22" s="188" t="str">
        <f t="shared" si="35"/>
        <v/>
      </c>
      <c r="CT22" s="188" t="str">
        <f t="shared" si="35"/>
        <v/>
      </c>
      <c r="CU22" s="188" t="str">
        <f t="shared" si="35"/>
        <v/>
      </c>
      <c r="CV22" s="188" t="str">
        <f t="shared" si="34"/>
        <v/>
      </c>
      <c r="CW22" s="188" t="str">
        <f t="shared" si="34"/>
        <v/>
      </c>
      <c r="CX22" s="188" t="str">
        <f t="shared" si="34"/>
        <v/>
      </c>
      <c r="CY22" s="188" t="str">
        <f t="shared" si="34"/>
        <v/>
      </c>
      <c r="CZ22" s="188" t="str">
        <f t="shared" si="34"/>
        <v/>
      </c>
      <c r="DA22" s="188" t="str">
        <f t="shared" si="34"/>
        <v/>
      </c>
      <c r="DB22" s="188" t="str">
        <f t="shared" si="34"/>
        <v/>
      </c>
      <c r="DC22" s="188" t="str">
        <f t="shared" si="34"/>
        <v/>
      </c>
      <c r="DD22" s="188" t="str">
        <f t="shared" si="34"/>
        <v/>
      </c>
      <c r="DE22" s="188" t="str">
        <f t="shared" si="34"/>
        <v/>
      </c>
      <c r="DF22" s="188" t="str">
        <f t="shared" si="34"/>
        <v/>
      </c>
      <c r="DG22" s="188" t="str">
        <f t="shared" si="34"/>
        <v/>
      </c>
      <c r="DH22" s="188" t="str">
        <f t="shared" si="34"/>
        <v/>
      </c>
      <c r="DI22" s="188" t="str">
        <f t="shared" si="34"/>
        <v/>
      </c>
      <c r="DJ22" s="188" t="str">
        <f t="shared" si="34"/>
        <v/>
      </c>
      <c r="DK22" s="188" t="str">
        <f t="shared" si="34"/>
        <v/>
      </c>
      <c r="DL22" s="188" t="str">
        <f t="shared" si="34"/>
        <v/>
      </c>
      <c r="DM22" s="188" t="str">
        <f t="shared" si="34"/>
        <v/>
      </c>
      <c r="DN22" s="188" t="str">
        <f t="shared" si="34"/>
        <v/>
      </c>
      <c r="DO22" s="188" t="str">
        <f t="shared" si="34"/>
        <v/>
      </c>
      <c r="DP22" s="188" t="str">
        <f t="shared" si="34"/>
        <v/>
      </c>
      <c r="DQ22" s="188" t="str">
        <f t="shared" si="34"/>
        <v/>
      </c>
      <c r="DR22" s="188" t="str">
        <f t="shared" si="34"/>
        <v/>
      </c>
      <c r="DS22" s="188" t="str">
        <f t="shared" si="34"/>
        <v/>
      </c>
      <c r="DT22" s="188" t="str">
        <f t="shared" si="34"/>
        <v/>
      </c>
      <c r="DU22" s="188" t="str">
        <f t="shared" si="34"/>
        <v/>
      </c>
      <c r="DV22" s="188" t="str">
        <f t="shared" si="34"/>
        <v/>
      </c>
      <c r="DW22" s="188" t="str">
        <f t="shared" si="34"/>
        <v/>
      </c>
      <c r="DX22" s="188" t="str">
        <f t="shared" si="34"/>
        <v/>
      </c>
      <c r="DY22" s="188" t="str">
        <f t="shared" si="34"/>
        <v/>
      </c>
      <c r="DZ22" s="188" t="str">
        <f t="shared" si="34"/>
        <v/>
      </c>
      <c r="EA22" s="188" t="str">
        <f t="shared" si="34"/>
        <v/>
      </c>
      <c r="EB22" s="188" t="str">
        <f t="shared" si="34"/>
        <v/>
      </c>
      <c r="EC22" s="188" t="str">
        <f t="shared" si="34"/>
        <v/>
      </c>
      <c r="ED22" s="188" t="str">
        <f t="shared" si="34"/>
        <v/>
      </c>
      <c r="EE22" s="204" t="str">
        <f t="shared" si="16"/>
        <v/>
      </c>
      <c r="EF22" s="205" t="e">
        <f t="shared" si="17"/>
        <v>#N/A</v>
      </c>
      <c r="EG22" s="205" t="e">
        <f t="shared" si="17"/>
        <v>#N/A</v>
      </c>
      <c r="EH22" s="205" t="e">
        <f t="shared" si="17"/>
        <v>#N/A</v>
      </c>
      <c r="EI22" s="205" t="e">
        <f t="shared" si="17"/>
        <v>#N/A</v>
      </c>
      <c r="EJ22" s="205" t="e">
        <f t="shared" si="17"/>
        <v>#N/A</v>
      </c>
      <c r="EK22" s="205" t="e">
        <f t="shared" si="17"/>
        <v>#N/A</v>
      </c>
      <c r="EL22" s="205" t="e">
        <f t="shared" si="17"/>
        <v>#N/A</v>
      </c>
      <c r="EM22" s="205" t="e">
        <f t="shared" si="17"/>
        <v>#N/A</v>
      </c>
      <c r="EN22" s="205" t="e">
        <f t="shared" si="17"/>
        <v>#N/A</v>
      </c>
      <c r="EO22" s="205" t="e">
        <f t="shared" si="17"/>
        <v>#N/A</v>
      </c>
      <c r="EP22" s="205" t="e">
        <f t="shared" si="17"/>
        <v>#N/A</v>
      </c>
      <c r="EQ22" s="205" t="e">
        <f t="shared" si="17"/>
        <v>#N/A</v>
      </c>
      <c r="ER22" s="205" t="e">
        <f t="shared" si="17"/>
        <v>#N/A</v>
      </c>
      <c r="ES22" s="205" t="e">
        <f t="shared" si="17"/>
        <v>#N/A</v>
      </c>
      <c r="ET22" s="205" t="e">
        <f t="shared" si="17"/>
        <v>#N/A</v>
      </c>
      <c r="EU22" s="205" t="e">
        <f t="shared" si="17"/>
        <v>#N/A</v>
      </c>
      <c r="EV22" s="205" t="e">
        <f t="shared" si="20"/>
        <v>#N/A</v>
      </c>
      <c r="EW22" s="205" t="e">
        <f t="shared" si="20"/>
        <v>#N/A</v>
      </c>
      <c r="EX22" s="205" t="e">
        <f t="shared" si="20"/>
        <v>#N/A</v>
      </c>
      <c r="EY22" s="205" t="e">
        <f t="shared" si="20"/>
        <v>#N/A</v>
      </c>
      <c r="EZ22" s="205" t="e">
        <f t="shared" si="20"/>
        <v>#N/A</v>
      </c>
      <c r="FA22" s="205" t="e">
        <f t="shared" si="20"/>
        <v>#N/A</v>
      </c>
      <c r="FB22" s="205" t="e">
        <f t="shared" si="20"/>
        <v>#N/A</v>
      </c>
      <c r="FC22" s="205" t="e">
        <f t="shared" si="20"/>
        <v>#N/A</v>
      </c>
      <c r="FD22" s="205" t="e">
        <f t="shared" si="20"/>
        <v>#N/A</v>
      </c>
      <c r="FE22" s="205" t="e">
        <f t="shared" si="20"/>
        <v>#N/A</v>
      </c>
      <c r="FF22" s="205" t="e">
        <f t="shared" si="20"/>
        <v>#N/A</v>
      </c>
      <c r="FG22" s="205" t="e">
        <f t="shared" si="20"/>
        <v>#N/A</v>
      </c>
      <c r="FH22" s="205" t="e">
        <f t="shared" si="20"/>
        <v>#N/A</v>
      </c>
      <c r="FI22" s="205" t="e">
        <f t="shared" si="20"/>
        <v>#N/A</v>
      </c>
      <c r="FJ22" s="205" t="e">
        <f t="shared" si="20"/>
        <v>#N/A</v>
      </c>
      <c r="FK22" s="205" t="e">
        <f t="shared" si="20"/>
        <v>#N/A</v>
      </c>
      <c r="FL22" s="205" t="e">
        <f t="shared" si="21"/>
        <v>#N/A</v>
      </c>
      <c r="FM22" s="205" t="e">
        <f t="shared" si="21"/>
        <v>#N/A</v>
      </c>
      <c r="FN22" s="205" t="e">
        <f t="shared" si="21"/>
        <v>#N/A</v>
      </c>
      <c r="FO22" s="205" t="e">
        <f t="shared" si="21"/>
        <v>#N/A</v>
      </c>
      <c r="FP22" s="205" t="e">
        <f t="shared" si="21"/>
        <v>#N/A</v>
      </c>
      <c r="FQ22" s="205" t="e">
        <f t="shared" si="21"/>
        <v>#N/A</v>
      </c>
      <c r="FR22" s="205" t="e">
        <f t="shared" si="21"/>
        <v>#N/A</v>
      </c>
      <c r="FS22" s="205" t="e">
        <f t="shared" si="21"/>
        <v>#N/A</v>
      </c>
      <c r="FT22" s="205" t="e">
        <f t="shared" si="21"/>
        <v>#N/A</v>
      </c>
      <c r="FU22" s="205" t="e">
        <f t="shared" si="21"/>
        <v>#N/A</v>
      </c>
      <c r="FV22" s="205" t="e">
        <f t="shared" si="21"/>
        <v>#N/A</v>
      </c>
      <c r="FW22" s="205" t="e">
        <f t="shared" si="21"/>
        <v>#N/A</v>
      </c>
      <c r="FX22" s="205" t="e">
        <f t="shared" si="21"/>
        <v>#N/A</v>
      </c>
      <c r="FY22" s="205" t="e">
        <f t="shared" si="21"/>
        <v>#N/A</v>
      </c>
      <c r="FZ22" s="205" t="e">
        <f t="shared" si="21"/>
        <v>#N/A</v>
      </c>
      <c r="GA22" s="205" t="e">
        <f t="shared" si="21"/>
        <v>#N/A</v>
      </c>
      <c r="GB22" s="205" t="e">
        <f t="shared" si="22"/>
        <v>#N/A</v>
      </c>
      <c r="GC22" s="205" t="e">
        <f t="shared" si="22"/>
        <v>#N/A</v>
      </c>
      <c r="GD22" s="205" t="e">
        <f t="shared" si="22"/>
        <v>#N/A</v>
      </c>
      <c r="GE22" s="205" t="e">
        <f t="shared" si="22"/>
        <v>#N/A</v>
      </c>
      <c r="GF22" s="205" t="e">
        <f t="shared" si="22"/>
        <v>#N/A</v>
      </c>
      <c r="GG22" s="205" t="e">
        <f t="shared" si="22"/>
        <v>#N/A</v>
      </c>
      <c r="GH22" s="205" t="e">
        <f t="shared" si="22"/>
        <v>#N/A</v>
      </c>
      <c r="GI22" s="205" t="e">
        <f t="shared" si="22"/>
        <v>#N/A</v>
      </c>
      <c r="GJ22" s="205" t="e">
        <f t="shared" si="22"/>
        <v>#N/A</v>
      </c>
      <c r="GK22" s="205" t="e">
        <f t="shared" si="22"/>
        <v>#N/A</v>
      </c>
      <c r="GL22" s="205" t="e">
        <f t="shared" si="22"/>
        <v>#N/A</v>
      </c>
      <c r="GM22" s="205" t="e">
        <f t="shared" si="22"/>
        <v>#N/A</v>
      </c>
      <c r="GN22" s="205" t="e">
        <f t="shared" si="22"/>
        <v>#N/A</v>
      </c>
      <c r="GO22" s="205" t="e">
        <f t="shared" si="22"/>
        <v>#N/A</v>
      </c>
      <c r="GP22" s="205" t="e">
        <f t="shared" si="22"/>
        <v>#N/A</v>
      </c>
      <c r="GQ22" s="205" t="e">
        <f t="shared" si="22"/>
        <v>#N/A</v>
      </c>
      <c r="GR22" s="205" t="e">
        <f t="shared" si="18"/>
        <v>#N/A</v>
      </c>
      <c r="GS22" s="205" t="e">
        <f t="shared" si="18"/>
        <v>#N/A</v>
      </c>
      <c r="GT22" s="205" t="e">
        <f t="shared" si="18"/>
        <v>#N/A</v>
      </c>
      <c r="GU22" s="205" t="e">
        <f t="shared" si="18"/>
        <v>#N/A</v>
      </c>
      <c r="GV22" s="205" t="e">
        <f t="shared" si="25"/>
        <v>#N/A</v>
      </c>
      <c r="GW22" s="205" t="e">
        <f t="shared" si="25"/>
        <v>#N/A</v>
      </c>
      <c r="GX22" s="205" t="e">
        <f t="shared" si="25"/>
        <v>#N/A</v>
      </c>
      <c r="GY22" s="205" t="e">
        <f t="shared" si="25"/>
        <v>#N/A</v>
      </c>
      <c r="GZ22" s="205" t="e">
        <f t="shared" si="25"/>
        <v>#N/A</v>
      </c>
      <c r="HA22" s="205" t="e">
        <f t="shared" si="25"/>
        <v>#N/A</v>
      </c>
      <c r="HB22" s="205" t="e">
        <f t="shared" si="25"/>
        <v>#N/A</v>
      </c>
      <c r="HC22" s="205" t="e">
        <f t="shared" si="25"/>
        <v>#N/A</v>
      </c>
      <c r="HD22" s="205" t="e">
        <f t="shared" si="25"/>
        <v>#N/A</v>
      </c>
      <c r="HE22" s="205" t="e">
        <f t="shared" si="25"/>
        <v>#N/A</v>
      </c>
      <c r="HF22" s="205" t="e">
        <f t="shared" si="25"/>
        <v>#N/A</v>
      </c>
      <c r="HG22" s="205" t="e">
        <f t="shared" si="25"/>
        <v>#N/A</v>
      </c>
      <c r="HH22" s="205" t="e">
        <f t="shared" si="25"/>
        <v>#N/A</v>
      </c>
      <c r="HI22" s="205" t="e">
        <f t="shared" si="25"/>
        <v>#N/A</v>
      </c>
      <c r="HJ22" s="205" t="e">
        <f t="shared" si="25"/>
        <v>#N/A</v>
      </c>
      <c r="HK22" s="205" t="e">
        <f t="shared" si="25"/>
        <v>#N/A</v>
      </c>
      <c r="HL22" s="205" t="e">
        <f t="shared" si="26"/>
        <v>#N/A</v>
      </c>
      <c r="HM22" s="205" t="e">
        <f t="shared" si="26"/>
        <v>#N/A</v>
      </c>
      <c r="HN22" s="205" t="e">
        <f t="shared" si="26"/>
        <v>#N/A</v>
      </c>
      <c r="HO22" s="205" t="e">
        <f t="shared" si="26"/>
        <v>#N/A</v>
      </c>
      <c r="HP22" s="205" t="e">
        <f t="shared" si="26"/>
        <v>#N/A</v>
      </c>
      <c r="HQ22" s="205" t="e">
        <f t="shared" si="26"/>
        <v>#N/A</v>
      </c>
      <c r="HR22" s="205" t="e">
        <f t="shared" si="26"/>
        <v>#N/A</v>
      </c>
      <c r="HS22" s="205" t="e">
        <f t="shared" si="26"/>
        <v>#N/A</v>
      </c>
      <c r="HT22" s="205" t="e">
        <f t="shared" si="26"/>
        <v>#N/A</v>
      </c>
      <c r="HU22" s="205" t="e">
        <f t="shared" si="26"/>
        <v>#N/A</v>
      </c>
      <c r="HV22" s="205" t="e">
        <f t="shared" si="26"/>
        <v>#N/A</v>
      </c>
      <c r="HW22" s="205" t="e">
        <f t="shared" si="26"/>
        <v>#N/A</v>
      </c>
      <c r="HX22" s="205" t="e">
        <f t="shared" si="26"/>
        <v>#N/A</v>
      </c>
      <c r="HY22" s="205" t="e">
        <f t="shared" si="26"/>
        <v>#N/A</v>
      </c>
      <c r="HZ22" s="205" t="e">
        <f t="shared" si="26"/>
        <v>#N/A</v>
      </c>
      <c r="IA22" s="205" t="e">
        <f t="shared" si="26"/>
        <v>#N/A</v>
      </c>
      <c r="IB22" s="205" t="e">
        <f t="shared" si="27"/>
        <v>#N/A</v>
      </c>
    </row>
    <row r="23" spans="1:236" hidden="1" x14ac:dyDescent="0.25">
      <c r="A23" s="22">
        <v>20</v>
      </c>
      <c r="B23" s="123"/>
      <c r="C23" s="123"/>
      <c r="D23" s="123"/>
      <c r="E23" s="118" t="str">
        <f t="shared" si="10"/>
        <v/>
      </c>
      <c r="F23" s="23" t="str">
        <f t="shared" si="11"/>
        <v/>
      </c>
      <c r="G23" s="24" t="str">
        <f t="shared" si="12"/>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10" t="str">
        <f t="shared" si="3"/>
        <v/>
      </c>
      <c r="Q23" s="110" t="str">
        <f t="shared" si="4"/>
        <v/>
      </c>
      <c r="R23" s="39" t="str">
        <f t="shared" si="5"/>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13"/>
        <v/>
      </c>
      <c r="AI23" s="204" t="str">
        <f t="shared" si="14"/>
        <v/>
      </c>
      <c r="AJ23" s="188" t="str">
        <f t="shared" si="35"/>
        <v/>
      </c>
      <c r="AK23" s="188" t="str">
        <f t="shared" si="35"/>
        <v/>
      </c>
      <c r="AL23" s="188" t="str">
        <f t="shared" si="35"/>
        <v/>
      </c>
      <c r="AM23" s="188" t="str">
        <f t="shared" si="35"/>
        <v/>
      </c>
      <c r="AN23" s="188" t="str">
        <f t="shared" si="35"/>
        <v/>
      </c>
      <c r="AO23" s="188" t="str">
        <f t="shared" si="35"/>
        <v/>
      </c>
      <c r="AP23" s="188" t="str">
        <f t="shared" si="35"/>
        <v/>
      </c>
      <c r="AQ23" s="188" t="str">
        <f t="shared" si="35"/>
        <v/>
      </c>
      <c r="AR23" s="188" t="str">
        <f t="shared" si="35"/>
        <v/>
      </c>
      <c r="AS23" s="188" t="str">
        <f t="shared" si="35"/>
        <v/>
      </c>
      <c r="AT23" s="188" t="str">
        <f t="shared" si="35"/>
        <v/>
      </c>
      <c r="AU23" s="188" t="str">
        <f t="shared" si="35"/>
        <v/>
      </c>
      <c r="AV23" s="188" t="str">
        <f t="shared" si="35"/>
        <v/>
      </c>
      <c r="AW23" s="188" t="str">
        <f t="shared" si="35"/>
        <v/>
      </c>
      <c r="AX23" s="188" t="str">
        <f t="shared" si="35"/>
        <v/>
      </c>
      <c r="AY23" s="188" t="str">
        <f t="shared" si="35"/>
        <v/>
      </c>
      <c r="AZ23" s="188" t="str">
        <f t="shared" si="35"/>
        <v/>
      </c>
      <c r="BA23" s="188" t="str">
        <f t="shared" si="35"/>
        <v/>
      </c>
      <c r="BB23" s="188" t="str">
        <f t="shared" si="35"/>
        <v/>
      </c>
      <c r="BC23" s="188" t="str">
        <f t="shared" si="35"/>
        <v/>
      </c>
      <c r="BD23" s="188" t="str">
        <f t="shared" si="35"/>
        <v/>
      </c>
      <c r="BE23" s="188" t="str">
        <f t="shared" si="35"/>
        <v/>
      </c>
      <c r="BF23" s="188" t="str">
        <f t="shared" si="35"/>
        <v/>
      </c>
      <c r="BG23" s="188" t="str">
        <f t="shared" si="35"/>
        <v/>
      </c>
      <c r="BH23" s="188" t="str">
        <f t="shared" si="35"/>
        <v/>
      </c>
      <c r="BI23" s="188" t="str">
        <f t="shared" si="35"/>
        <v/>
      </c>
      <c r="BJ23" s="188" t="str">
        <f t="shared" si="35"/>
        <v/>
      </c>
      <c r="BK23" s="188" t="str">
        <f t="shared" si="35"/>
        <v/>
      </c>
      <c r="BL23" s="188" t="str">
        <f t="shared" si="35"/>
        <v/>
      </c>
      <c r="BM23" s="188" t="str">
        <f t="shared" si="35"/>
        <v/>
      </c>
      <c r="BN23" s="188" t="str">
        <f t="shared" si="35"/>
        <v/>
      </c>
      <c r="BO23" s="188" t="str">
        <f t="shared" si="35"/>
        <v/>
      </c>
      <c r="BP23" s="188" t="str">
        <f t="shared" si="35"/>
        <v/>
      </c>
      <c r="BQ23" s="188" t="str">
        <f t="shared" si="35"/>
        <v/>
      </c>
      <c r="BR23" s="188" t="str">
        <f t="shared" si="35"/>
        <v/>
      </c>
      <c r="BS23" s="188" t="str">
        <f t="shared" si="35"/>
        <v/>
      </c>
      <c r="BT23" s="188" t="str">
        <f t="shared" si="35"/>
        <v/>
      </c>
      <c r="BU23" s="188" t="str">
        <f t="shared" si="35"/>
        <v/>
      </c>
      <c r="BV23" s="188" t="str">
        <f t="shared" si="35"/>
        <v/>
      </c>
      <c r="BW23" s="188" t="str">
        <f t="shared" si="35"/>
        <v/>
      </c>
      <c r="BX23" s="188" t="str">
        <f t="shared" si="35"/>
        <v/>
      </c>
      <c r="BY23" s="188" t="str">
        <f t="shared" si="35"/>
        <v/>
      </c>
      <c r="BZ23" s="188" t="str">
        <f t="shared" si="35"/>
        <v/>
      </c>
      <c r="CA23" s="188" t="str">
        <f t="shared" si="35"/>
        <v/>
      </c>
      <c r="CB23" s="188" t="str">
        <f t="shared" si="35"/>
        <v/>
      </c>
      <c r="CC23" s="188" t="str">
        <f t="shared" si="35"/>
        <v/>
      </c>
      <c r="CD23" s="188" t="str">
        <f t="shared" si="35"/>
        <v/>
      </c>
      <c r="CE23" s="188" t="str">
        <f t="shared" si="35"/>
        <v/>
      </c>
      <c r="CF23" s="188" t="str">
        <f t="shared" si="35"/>
        <v/>
      </c>
      <c r="CG23" s="188" t="str">
        <f t="shared" si="35"/>
        <v/>
      </c>
      <c r="CH23" s="188" t="str">
        <f t="shared" si="35"/>
        <v/>
      </c>
      <c r="CI23" s="188" t="str">
        <f t="shared" si="35"/>
        <v/>
      </c>
      <c r="CJ23" s="188" t="str">
        <f t="shared" si="35"/>
        <v/>
      </c>
      <c r="CK23" s="188" t="str">
        <f t="shared" si="35"/>
        <v/>
      </c>
      <c r="CL23" s="188" t="str">
        <f t="shared" si="35"/>
        <v/>
      </c>
      <c r="CM23" s="188" t="str">
        <f t="shared" si="35"/>
        <v/>
      </c>
      <c r="CN23" s="188" t="str">
        <f t="shared" si="35"/>
        <v/>
      </c>
      <c r="CO23" s="188" t="str">
        <f t="shared" si="35"/>
        <v/>
      </c>
      <c r="CP23" s="188" t="str">
        <f t="shared" si="35"/>
        <v/>
      </c>
      <c r="CQ23" s="188" t="str">
        <f t="shared" si="35"/>
        <v/>
      </c>
      <c r="CR23" s="188" t="str">
        <f t="shared" si="35"/>
        <v/>
      </c>
      <c r="CS23" s="188" t="str">
        <f t="shared" si="35"/>
        <v/>
      </c>
      <c r="CT23" s="188" t="str">
        <f t="shared" si="35"/>
        <v/>
      </c>
      <c r="CU23" s="188" t="str">
        <f t="shared" si="35"/>
        <v/>
      </c>
      <c r="CV23" s="188" t="str">
        <f t="shared" si="34"/>
        <v/>
      </c>
      <c r="CW23" s="188" t="str">
        <f t="shared" si="34"/>
        <v/>
      </c>
      <c r="CX23" s="188" t="str">
        <f t="shared" si="34"/>
        <v/>
      </c>
      <c r="CY23" s="188" t="str">
        <f t="shared" si="34"/>
        <v/>
      </c>
      <c r="CZ23" s="188" t="str">
        <f t="shared" si="34"/>
        <v/>
      </c>
      <c r="DA23" s="188" t="str">
        <f t="shared" si="34"/>
        <v/>
      </c>
      <c r="DB23" s="188" t="str">
        <f t="shared" si="34"/>
        <v/>
      </c>
      <c r="DC23" s="188" t="str">
        <f t="shared" si="34"/>
        <v/>
      </c>
      <c r="DD23" s="188" t="str">
        <f t="shared" si="34"/>
        <v/>
      </c>
      <c r="DE23" s="188" t="str">
        <f t="shared" si="34"/>
        <v/>
      </c>
      <c r="DF23" s="188" t="str">
        <f t="shared" si="34"/>
        <v/>
      </c>
      <c r="DG23" s="188" t="str">
        <f t="shared" si="34"/>
        <v/>
      </c>
      <c r="DH23" s="188" t="str">
        <f t="shared" si="34"/>
        <v/>
      </c>
      <c r="DI23" s="188" t="str">
        <f t="shared" si="34"/>
        <v/>
      </c>
      <c r="DJ23" s="188" t="str">
        <f t="shared" si="34"/>
        <v/>
      </c>
      <c r="DK23" s="188" t="str">
        <f t="shared" si="34"/>
        <v/>
      </c>
      <c r="DL23" s="188" t="str">
        <f t="shared" si="34"/>
        <v/>
      </c>
      <c r="DM23" s="188" t="str">
        <f t="shared" si="34"/>
        <v/>
      </c>
      <c r="DN23" s="188" t="str">
        <f t="shared" si="34"/>
        <v/>
      </c>
      <c r="DO23" s="188" t="str">
        <f t="shared" si="34"/>
        <v/>
      </c>
      <c r="DP23" s="188" t="str">
        <f t="shared" si="34"/>
        <v/>
      </c>
      <c r="DQ23" s="188" t="str">
        <f t="shared" si="34"/>
        <v/>
      </c>
      <c r="DR23" s="188" t="str">
        <f t="shared" si="34"/>
        <v/>
      </c>
      <c r="DS23" s="188" t="str">
        <f t="shared" si="34"/>
        <v/>
      </c>
      <c r="DT23" s="188" t="str">
        <f t="shared" si="34"/>
        <v/>
      </c>
      <c r="DU23" s="188" t="str">
        <f t="shared" si="34"/>
        <v/>
      </c>
      <c r="DV23" s="188" t="str">
        <f t="shared" si="34"/>
        <v/>
      </c>
      <c r="DW23" s="188" t="str">
        <f t="shared" si="34"/>
        <v/>
      </c>
      <c r="DX23" s="188" t="str">
        <f t="shared" si="34"/>
        <v/>
      </c>
      <c r="DY23" s="188" t="str">
        <f t="shared" si="34"/>
        <v/>
      </c>
      <c r="DZ23" s="188" t="str">
        <f t="shared" si="34"/>
        <v/>
      </c>
      <c r="EA23" s="188" t="str">
        <f t="shared" si="34"/>
        <v/>
      </c>
      <c r="EB23" s="188" t="str">
        <f t="shared" si="34"/>
        <v/>
      </c>
      <c r="EC23" s="188" t="str">
        <f t="shared" si="34"/>
        <v/>
      </c>
      <c r="ED23" s="188" t="str">
        <f t="shared" si="34"/>
        <v/>
      </c>
      <c r="EE23" s="204" t="str">
        <f t="shared" si="16"/>
        <v/>
      </c>
      <c r="EF23" s="205" t="e">
        <f t="shared" si="17"/>
        <v>#N/A</v>
      </c>
      <c r="EG23" s="205" t="e">
        <f t="shared" si="17"/>
        <v>#N/A</v>
      </c>
      <c r="EH23" s="205" t="e">
        <f t="shared" si="17"/>
        <v>#N/A</v>
      </c>
      <c r="EI23" s="205" t="e">
        <f t="shared" si="17"/>
        <v>#N/A</v>
      </c>
      <c r="EJ23" s="205" t="e">
        <f t="shared" si="17"/>
        <v>#N/A</v>
      </c>
      <c r="EK23" s="205" t="e">
        <f t="shared" si="17"/>
        <v>#N/A</v>
      </c>
      <c r="EL23" s="205" t="e">
        <f t="shared" si="17"/>
        <v>#N/A</v>
      </c>
      <c r="EM23" s="205" t="e">
        <f t="shared" si="17"/>
        <v>#N/A</v>
      </c>
      <c r="EN23" s="205" t="e">
        <f t="shared" si="17"/>
        <v>#N/A</v>
      </c>
      <c r="EO23" s="205" t="e">
        <f t="shared" si="17"/>
        <v>#N/A</v>
      </c>
      <c r="EP23" s="205" t="e">
        <f t="shared" si="17"/>
        <v>#N/A</v>
      </c>
      <c r="EQ23" s="205" t="e">
        <f t="shared" si="17"/>
        <v>#N/A</v>
      </c>
      <c r="ER23" s="205" t="e">
        <f t="shared" ref="ER23:FG39" si="36">IF(ISNONTEXT($Q23),IF($G23="R",_xlfn.BETA.DIST(AU23,$M23,$N23,FALSE,$B23,$D23),_xlfn.BETA.DIST(AU23,$N23,$M23,FALSE,$B23,$D23)),NA())</f>
        <v>#N/A</v>
      </c>
      <c r="ES23" s="205" t="e">
        <f t="shared" si="36"/>
        <v>#N/A</v>
      </c>
      <c r="ET23" s="205" t="e">
        <f t="shared" si="36"/>
        <v>#N/A</v>
      </c>
      <c r="EU23" s="205" t="e">
        <f t="shared" si="36"/>
        <v>#N/A</v>
      </c>
      <c r="EV23" s="205" t="e">
        <f t="shared" si="20"/>
        <v>#N/A</v>
      </c>
      <c r="EW23" s="205" t="e">
        <f t="shared" si="20"/>
        <v>#N/A</v>
      </c>
      <c r="EX23" s="205" t="e">
        <f t="shared" si="20"/>
        <v>#N/A</v>
      </c>
      <c r="EY23" s="205" t="e">
        <f t="shared" si="20"/>
        <v>#N/A</v>
      </c>
      <c r="EZ23" s="205" t="e">
        <f t="shared" si="20"/>
        <v>#N/A</v>
      </c>
      <c r="FA23" s="205" t="e">
        <f t="shared" si="20"/>
        <v>#N/A</v>
      </c>
      <c r="FB23" s="205" t="e">
        <f t="shared" si="20"/>
        <v>#N/A</v>
      </c>
      <c r="FC23" s="205" t="e">
        <f t="shared" si="20"/>
        <v>#N/A</v>
      </c>
      <c r="FD23" s="205" t="e">
        <f t="shared" si="20"/>
        <v>#N/A</v>
      </c>
      <c r="FE23" s="205" t="e">
        <f t="shared" si="20"/>
        <v>#N/A</v>
      </c>
      <c r="FF23" s="205" t="e">
        <f t="shared" si="20"/>
        <v>#N/A</v>
      </c>
      <c r="FG23" s="205" t="e">
        <f t="shared" si="20"/>
        <v>#N/A</v>
      </c>
      <c r="FH23" s="205" t="e">
        <f t="shared" si="20"/>
        <v>#N/A</v>
      </c>
      <c r="FI23" s="205" t="e">
        <f t="shared" si="20"/>
        <v>#N/A</v>
      </c>
      <c r="FJ23" s="205" t="e">
        <f t="shared" si="20"/>
        <v>#N/A</v>
      </c>
      <c r="FK23" s="205" t="e">
        <f t="shared" ref="FK23:FZ39" si="37">IF(ISNONTEXT($Q23),IF($G23="R",_xlfn.BETA.DIST(BN23,$M23,$N23,FALSE,$B23,$D23),_xlfn.BETA.DIST(BN23,$N23,$M23,FALSE,$B23,$D23)),NA())</f>
        <v>#N/A</v>
      </c>
      <c r="FL23" s="205" t="e">
        <f t="shared" si="21"/>
        <v>#N/A</v>
      </c>
      <c r="FM23" s="205" t="e">
        <f t="shared" si="21"/>
        <v>#N/A</v>
      </c>
      <c r="FN23" s="205" t="e">
        <f t="shared" si="21"/>
        <v>#N/A</v>
      </c>
      <c r="FO23" s="205" t="e">
        <f t="shared" si="21"/>
        <v>#N/A</v>
      </c>
      <c r="FP23" s="205" t="e">
        <f t="shared" si="21"/>
        <v>#N/A</v>
      </c>
      <c r="FQ23" s="205" t="e">
        <f t="shared" si="21"/>
        <v>#N/A</v>
      </c>
      <c r="FR23" s="205" t="e">
        <f t="shared" si="21"/>
        <v>#N/A</v>
      </c>
      <c r="FS23" s="205" t="e">
        <f t="shared" si="21"/>
        <v>#N/A</v>
      </c>
      <c r="FT23" s="205" t="e">
        <f t="shared" si="21"/>
        <v>#N/A</v>
      </c>
      <c r="FU23" s="205" t="e">
        <f t="shared" si="21"/>
        <v>#N/A</v>
      </c>
      <c r="FV23" s="205" t="e">
        <f t="shared" si="21"/>
        <v>#N/A</v>
      </c>
      <c r="FW23" s="205" t="e">
        <f t="shared" si="21"/>
        <v>#N/A</v>
      </c>
      <c r="FX23" s="205" t="e">
        <f t="shared" si="21"/>
        <v>#N/A</v>
      </c>
      <c r="FY23" s="205" t="e">
        <f t="shared" si="21"/>
        <v>#N/A</v>
      </c>
      <c r="FZ23" s="205" t="e">
        <f t="shared" si="21"/>
        <v>#N/A</v>
      </c>
      <c r="GA23" s="205" t="e">
        <f t="shared" ref="GA23:GP39" si="38">IF(ISNONTEXT($Q23),IF($G23="R",_xlfn.BETA.DIST(CD23,$M23,$N23,FALSE,$B23,$D23),_xlfn.BETA.DIST(CD23,$N23,$M23,FALSE,$B23,$D23)),NA())</f>
        <v>#N/A</v>
      </c>
      <c r="GB23" s="205" t="e">
        <f t="shared" si="22"/>
        <v>#N/A</v>
      </c>
      <c r="GC23" s="205" t="e">
        <f t="shared" si="22"/>
        <v>#N/A</v>
      </c>
      <c r="GD23" s="205" t="e">
        <f t="shared" si="22"/>
        <v>#N/A</v>
      </c>
      <c r="GE23" s="205" t="e">
        <f t="shared" si="22"/>
        <v>#N/A</v>
      </c>
      <c r="GF23" s="205" t="e">
        <f t="shared" si="22"/>
        <v>#N/A</v>
      </c>
      <c r="GG23" s="205" t="e">
        <f t="shared" si="22"/>
        <v>#N/A</v>
      </c>
      <c r="GH23" s="205" t="e">
        <f t="shared" si="22"/>
        <v>#N/A</v>
      </c>
      <c r="GI23" s="205" t="e">
        <f t="shared" si="22"/>
        <v>#N/A</v>
      </c>
      <c r="GJ23" s="205" t="e">
        <f t="shared" si="22"/>
        <v>#N/A</v>
      </c>
      <c r="GK23" s="205" t="e">
        <f t="shared" si="22"/>
        <v>#N/A</v>
      </c>
      <c r="GL23" s="205" t="e">
        <f t="shared" si="22"/>
        <v>#N/A</v>
      </c>
      <c r="GM23" s="205" t="e">
        <f t="shared" si="22"/>
        <v>#N/A</v>
      </c>
      <c r="GN23" s="205" t="e">
        <f t="shared" si="22"/>
        <v>#N/A</v>
      </c>
      <c r="GO23" s="205" t="e">
        <f t="shared" si="22"/>
        <v>#N/A</v>
      </c>
      <c r="GP23" s="205" t="e">
        <f t="shared" si="22"/>
        <v>#N/A</v>
      </c>
      <c r="GQ23" s="205" t="e">
        <f t="shared" ref="GQ23:HE54" si="39">IF(ISNONTEXT($Q23),IF($G23="R",_xlfn.BETA.DIST(CT23,$M23,$N23,FALSE,$B23,$D23),_xlfn.BETA.DIST(CT23,$N23,$M23,FALSE,$B23,$D23)),NA())</f>
        <v>#N/A</v>
      </c>
      <c r="GR23" s="205" t="e">
        <f t="shared" si="18"/>
        <v>#N/A</v>
      </c>
      <c r="GS23" s="205" t="e">
        <f t="shared" si="18"/>
        <v>#N/A</v>
      </c>
      <c r="GT23" s="205" t="e">
        <f t="shared" si="18"/>
        <v>#N/A</v>
      </c>
      <c r="GU23" s="205" t="e">
        <f t="shared" si="18"/>
        <v>#N/A</v>
      </c>
      <c r="GV23" s="205" t="e">
        <f t="shared" si="25"/>
        <v>#N/A</v>
      </c>
      <c r="GW23" s="205" t="e">
        <f t="shared" si="25"/>
        <v>#N/A</v>
      </c>
      <c r="GX23" s="205" t="e">
        <f t="shared" si="25"/>
        <v>#N/A</v>
      </c>
      <c r="GY23" s="205" t="e">
        <f t="shared" si="25"/>
        <v>#N/A</v>
      </c>
      <c r="GZ23" s="205" t="e">
        <f t="shared" si="25"/>
        <v>#N/A</v>
      </c>
      <c r="HA23" s="205" t="e">
        <f t="shared" si="25"/>
        <v>#N/A</v>
      </c>
      <c r="HB23" s="205" t="e">
        <f t="shared" si="25"/>
        <v>#N/A</v>
      </c>
      <c r="HC23" s="205" t="e">
        <f t="shared" si="25"/>
        <v>#N/A</v>
      </c>
      <c r="HD23" s="205" t="e">
        <f t="shared" si="25"/>
        <v>#N/A</v>
      </c>
      <c r="HE23" s="205" t="e">
        <f t="shared" si="25"/>
        <v>#N/A</v>
      </c>
      <c r="HF23" s="205" t="e">
        <f t="shared" si="25"/>
        <v>#N/A</v>
      </c>
      <c r="HG23" s="205" t="e">
        <f t="shared" si="25"/>
        <v>#N/A</v>
      </c>
      <c r="HH23" s="205" t="e">
        <f t="shared" si="25"/>
        <v>#N/A</v>
      </c>
      <c r="HI23" s="205" t="e">
        <f t="shared" si="25"/>
        <v>#N/A</v>
      </c>
      <c r="HJ23" s="205" t="e">
        <f t="shared" si="25"/>
        <v>#N/A</v>
      </c>
      <c r="HK23" s="205" t="e">
        <f t="shared" si="25"/>
        <v>#N/A</v>
      </c>
      <c r="HL23" s="205" t="e">
        <f t="shared" si="26"/>
        <v>#N/A</v>
      </c>
      <c r="HM23" s="205" t="e">
        <f t="shared" si="26"/>
        <v>#N/A</v>
      </c>
      <c r="HN23" s="205" t="e">
        <f t="shared" si="26"/>
        <v>#N/A</v>
      </c>
      <c r="HO23" s="205" t="e">
        <f t="shared" si="26"/>
        <v>#N/A</v>
      </c>
      <c r="HP23" s="205" t="e">
        <f t="shared" si="26"/>
        <v>#N/A</v>
      </c>
      <c r="HQ23" s="205" t="e">
        <f t="shared" si="26"/>
        <v>#N/A</v>
      </c>
      <c r="HR23" s="205" t="e">
        <f t="shared" si="26"/>
        <v>#N/A</v>
      </c>
      <c r="HS23" s="205" t="e">
        <f t="shared" si="26"/>
        <v>#N/A</v>
      </c>
      <c r="HT23" s="205" t="e">
        <f t="shared" si="26"/>
        <v>#N/A</v>
      </c>
      <c r="HU23" s="205" t="e">
        <f t="shared" si="26"/>
        <v>#N/A</v>
      </c>
      <c r="HV23" s="205" t="e">
        <f t="shared" si="26"/>
        <v>#N/A</v>
      </c>
      <c r="HW23" s="205" t="e">
        <f t="shared" si="26"/>
        <v>#N/A</v>
      </c>
      <c r="HX23" s="205" t="e">
        <f t="shared" si="26"/>
        <v>#N/A</v>
      </c>
      <c r="HY23" s="205" t="e">
        <f t="shared" si="26"/>
        <v>#N/A</v>
      </c>
      <c r="HZ23" s="205" t="e">
        <f t="shared" si="26"/>
        <v>#N/A</v>
      </c>
      <c r="IA23" s="205" t="e">
        <f t="shared" si="26"/>
        <v>#N/A</v>
      </c>
      <c r="IB23" s="205" t="e">
        <f t="shared" si="27"/>
        <v>#N/A</v>
      </c>
    </row>
    <row r="24" spans="1:236" hidden="1" x14ac:dyDescent="0.25">
      <c r="A24" s="22">
        <v>21</v>
      </c>
      <c r="B24" s="123"/>
      <c r="C24" s="123"/>
      <c r="D24" s="123"/>
      <c r="E24" s="118" t="str">
        <f t="shared" si="10"/>
        <v/>
      </c>
      <c r="F24" s="23" t="str">
        <f t="shared" si="11"/>
        <v/>
      </c>
      <c r="G24" s="24" t="str">
        <f t="shared" si="12"/>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10" t="str">
        <f t="shared" si="3"/>
        <v/>
      </c>
      <c r="Q24" s="110" t="str">
        <f t="shared" si="4"/>
        <v/>
      </c>
      <c r="R24" s="39" t="str">
        <f t="shared" si="5"/>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13"/>
        <v/>
      </c>
      <c r="AI24" s="204" t="str">
        <f t="shared" si="14"/>
        <v/>
      </c>
      <c r="AJ24" s="188" t="str">
        <f t="shared" si="35"/>
        <v/>
      </c>
      <c r="AK24" s="188" t="str">
        <f t="shared" si="35"/>
        <v/>
      </c>
      <c r="AL24" s="188" t="str">
        <f t="shared" si="35"/>
        <v/>
      </c>
      <c r="AM24" s="188" t="str">
        <f t="shared" si="35"/>
        <v/>
      </c>
      <c r="AN24" s="188" t="str">
        <f t="shared" si="35"/>
        <v/>
      </c>
      <c r="AO24" s="188" t="str">
        <f t="shared" si="35"/>
        <v/>
      </c>
      <c r="AP24" s="188" t="str">
        <f t="shared" si="35"/>
        <v/>
      </c>
      <c r="AQ24" s="188" t="str">
        <f t="shared" si="35"/>
        <v/>
      </c>
      <c r="AR24" s="188" t="str">
        <f t="shared" si="35"/>
        <v/>
      </c>
      <c r="AS24" s="188" t="str">
        <f t="shared" si="35"/>
        <v/>
      </c>
      <c r="AT24" s="188" t="str">
        <f t="shared" si="35"/>
        <v/>
      </c>
      <c r="AU24" s="188" t="str">
        <f t="shared" si="35"/>
        <v/>
      </c>
      <c r="AV24" s="188" t="str">
        <f t="shared" si="35"/>
        <v/>
      </c>
      <c r="AW24" s="188" t="str">
        <f t="shared" si="35"/>
        <v/>
      </c>
      <c r="AX24" s="188" t="str">
        <f t="shared" si="35"/>
        <v/>
      </c>
      <c r="AY24" s="188" t="str">
        <f t="shared" si="35"/>
        <v/>
      </c>
      <c r="AZ24" s="188" t="str">
        <f t="shared" si="35"/>
        <v/>
      </c>
      <c r="BA24" s="188" t="str">
        <f t="shared" si="35"/>
        <v/>
      </c>
      <c r="BB24" s="188" t="str">
        <f t="shared" si="35"/>
        <v/>
      </c>
      <c r="BC24" s="188" t="str">
        <f t="shared" si="35"/>
        <v/>
      </c>
      <c r="BD24" s="188" t="str">
        <f t="shared" si="35"/>
        <v/>
      </c>
      <c r="BE24" s="188" t="str">
        <f t="shared" si="35"/>
        <v/>
      </c>
      <c r="BF24" s="188" t="str">
        <f t="shared" si="35"/>
        <v/>
      </c>
      <c r="BG24" s="188" t="str">
        <f t="shared" si="35"/>
        <v/>
      </c>
      <c r="BH24" s="188" t="str">
        <f t="shared" si="35"/>
        <v/>
      </c>
      <c r="BI24" s="188" t="str">
        <f t="shared" si="35"/>
        <v/>
      </c>
      <c r="BJ24" s="188" t="str">
        <f t="shared" si="35"/>
        <v/>
      </c>
      <c r="BK24" s="188" t="str">
        <f t="shared" si="35"/>
        <v/>
      </c>
      <c r="BL24" s="188" t="str">
        <f t="shared" si="35"/>
        <v/>
      </c>
      <c r="BM24" s="188" t="str">
        <f t="shared" si="35"/>
        <v/>
      </c>
      <c r="BN24" s="188" t="str">
        <f t="shared" si="35"/>
        <v/>
      </c>
      <c r="BO24" s="188" t="str">
        <f t="shared" si="35"/>
        <v/>
      </c>
      <c r="BP24" s="188" t="str">
        <f t="shared" si="35"/>
        <v/>
      </c>
      <c r="BQ24" s="188" t="str">
        <f t="shared" si="35"/>
        <v/>
      </c>
      <c r="BR24" s="188" t="str">
        <f t="shared" si="35"/>
        <v/>
      </c>
      <c r="BS24" s="188" t="str">
        <f t="shared" si="35"/>
        <v/>
      </c>
      <c r="BT24" s="188" t="str">
        <f t="shared" si="35"/>
        <v/>
      </c>
      <c r="BU24" s="188" t="str">
        <f t="shared" si="35"/>
        <v/>
      </c>
      <c r="BV24" s="188" t="str">
        <f t="shared" si="35"/>
        <v/>
      </c>
      <c r="BW24" s="188" t="str">
        <f t="shared" si="35"/>
        <v/>
      </c>
      <c r="BX24" s="188" t="str">
        <f t="shared" si="35"/>
        <v/>
      </c>
      <c r="BY24" s="188" t="str">
        <f t="shared" si="35"/>
        <v/>
      </c>
      <c r="BZ24" s="188" t="str">
        <f t="shared" si="35"/>
        <v/>
      </c>
      <c r="CA24" s="188" t="str">
        <f t="shared" si="35"/>
        <v/>
      </c>
      <c r="CB24" s="188" t="str">
        <f t="shared" si="35"/>
        <v/>
      </c>
      <c r="CC24" s="188" t="str">
        <f t="shared" si="35"/>
        <v/>
      </c>
      <c r="CD24" s="188" t="str">
        <f t="shared" si="35"/>
        <v/>
      </c>
      <c r="CE24" s="188" t="str">
        <f t="shared" si="35"/>
        <v/>
      </c>
      <c r="CF24" s="188" t="str">
        <f t="shared" si="35"/>
        <v/>
      </c>
      <c r="CG24" s="188" t="str">
        <f t="shared" si="35"/>
        <v/>
      </c>
      <c r="CH24" s="188" t="str">
        <f t="shared" si="35"/>
        <v/>
      </c>
      <c r="CI24" s="188" t="str">
        <f t="shared" si="35"/>
        <v/>
      </c>
      <c r="CJ24" s="188" t="str">
        <f t="shared" si="35"/>
        <v/>
      </c>
      <c r="CK24" s="188" t="str">
        <f t="shared" si="35"/>
        <v/>
      </c>
      <c r="CL24" s="188" t="str">
        <f t="shared" si="35"/>
        <v/>
      </c>
      <c r="CM24" s="188" t="str">
        <f t="shared" si="35"/>
        <v/>
      </c>
      <c r="CN24" s="188" t="str">
        <f t="shared" si="35"/>
        <v/>
      </c>
      <c r="CO24" s="188" t="str">
        <f t="shared" si="35"/>
        <v/>
      </c>
      <c r="CP24" s="188" t="str">
        <f t="shared" si="35"/>
        <v/>
      </c>
      <c r="CQ24" s="188" t="str">
        <f t="shared" si="35"/>
        <v/>
      </c>
      <c r="CR24" s="188" t="str">
        <f t="shared" si="35"/>
        <v/>
      </c>
      <c r="CS24" s="188" t="str">
        <f t="shared" si="35"/>
        <v/>
      </c>
      <c r="CT24" s="188" t="str">
        <f t="shared" si="35"/>
        <v/>
      </c>
      <c r="CU24" s="188" t="str">
        <f t="shared" ref="CU24" si="40">IF(ISNONTEXT($AH24),CT24+$AH24,"")</f>
        <v/>
      </c>
      <c r="CV24" s="188" t="str">
        <f t="shared" si="34"/>
        <v/>
      </c>
      <c r="CW24" s="188" t="str">
        <f t="shared" si="34"/>
        <v/>
      </c>
      <c r="CX24" s="188" t="str">
        <f t="shared" si="34"/>
        <v/>
      </c>
      <c r="CY24" s="188" t="str">
        <f t="shared" si="34"/>
        <v/>
      </c>
      <c r="CZ24" s="188" t="str">
        <f t="shared" si="34"/>
        <v/>
      </c>
      <c r="DA24" s="188" t="str">
        <f t="shared" si="34"/>
        <v/>
      </c>
      <c r="DB24" s="188" t="str">
        <f t="shared" si="34"/>
        <v/>
      </c>
      <c r="DC24" s="188" t="str">
        <f t="shared" si="34"/>
        <v/>
      </c>
      <c r="DD24" s="188" t="str">
        <f t="shared" si="34"/>
        <v/>
      </c>
      <c r="DE24" s="188" t="str">
        <f t="shared" si="34"/>
        <v/>
      </c>
      <c r="DF24" s="188" t="str">
        <f t="shared" si="34"/>
        <v/>
      </c>
      <c r="DG24" s="188" t="str">
        <f t="shared" si="34"/>
        <v/>
      </c>
      <c r="DH24" s="188" t="str">
        <f t="shared" si="34"/>
        <v/>
      </c>
      <c r="DI24" s="188" t="str">
        <f t="shared" si="34"/>
        <v/>
      </c>
      <c r="DJ24" s="188" t="str">
        <f t="shared" si="34"/>
        <v/>
      </c>
      <c r="DK24" s="188" t="str">
        <f t="shared" si="34"/>
        <v/>
      </c>
      <c r="DL24" s="188" t="str">
        <f t="shared" si="34"/>
        <v/>
      </c>
      <c r="DM24" s="188" t="str">
        <f t="shared" si="34"/>
        <v/>
      </c>
      <c r="DN24" s="188" t="str">
        <f t="shared" si="34"/>
        <v/>
      </c>
      <c r="DO24" s="188" t="str">
        <f t="shared" si="34"/>
        <v/>
      </c>
      <c r="DP24" s="188" t="str">
        <f t="shared" si="34"/>
        <v/>
      </c>
      <c r="DQ24" s="188" t="str">
        <f t="shared" si="34"/>
        <v/>
      </c>
      <c r="DR24" s="188" t="str">
        <f t="shared" si="34"/>
        <v/>
      </c>
      <c r="DS24" s="188" t="str">
        <f t="shared" si="34"/>
        <v/>
      </c>
      <c r="DT24" s="188" t="str">
        <f t="shared" si="34"/>
        <v/>
      </c>
      <c r="DU24" s="188" t="str">
        <f t="shared" si="34"/>
        <v/>
      </c>
      <c r="DV24" s="188" t="str">
        <f t="shared" si="34"/>
        <v/>
      </c>
      <c r="DW24" s="188" t="str">
        <f t="shared" si="34"/>
        <v/>
      </c>
      <c r="DX24" s="188" t="str">
        <f t="shared" si="34"/>
        <v/>
      </c>
      <c r="DY24" s="188" t="str">
        <f t="shared" si="34"/>
        <v/>
      </c>
      <c r="DZ24" s="188" t="str">
        <f t="shared" si="34"/>
        <v/>
      </c>
      <c r="EA24" s="188" t="str">
        <f t="shared" si="34"/>
        <v/>
      </c>
      <c r="EB24" s="188" t="str">
        <f t="shared" si="34"/>
        <v/>
      </c>
      <c r="EC24" s="188" t="str">
        <f t="shared" si="34"/>
        <v/>
      </c>
      <c r="ED24" s="188" t="str">
        <f t="shared" si="34"/>
        <v/>
      </c>
      <c r="EE24" s="204" t="str">
        <f t="shared" si="16"/>
        <v/>
      </c>
      <c r="EF24" s="205" t="e">
        <f t="shared" ref="EF24:EU43" si="41">IF(ISNONTEXT($Q24),IF($G24="R",_xlfn.BETA.DIST(AI24,$M24,$N24,FALSE,$B24,$D24),_xlfn.BETA.DIST(AI24,$N24,$M24,FALSE,$B24,$D24)),NA())</f>
        <v>#N/A</v>
      </c>
      <c r="EG24" s="205" t="e">
        <f t="shared" si="41"/>
        <v>#N/A</v>
      </c>
      <c r="EH24" s="205" t="e">
        <f t="shared" si="41"/>
        <v>#N/A</v>
      </c>
      <c r="EI24" s="205" t="e">
        <f t="shared" si="41"/>
        <v>#N/A</v>
      </c>
      <c r="EJ24" s="205" t="e">
        <f t="shared" si="41"/>
        <v>#N/A</v>
      </c>
      <c r="EK24" s="205" t="e">
        <f t="shared" si="41"/>
        <v>#N/A</v>
      </c>
      <c r="EL24" s="205" t="e">
        <f t="shared" si="41"/>
        <v>#N/A</v>
      </c>
      <c r="EM24" s="205" t="e">
        <f t="shared" si="41"/>
        <v>#N/A</v>
      </c>
      <c r="EN24" s="205" t="e">
        <f t="shared" si="41"/>
        <v>#N/A</v>
      </c>
      <c r="EO24" s="205" t="e">
        <f t="shared" si="41"/>
        <v>#N/A</v>
      </c>
      <c r="EP24" s="205" t="e">
        <f t="shared" si="41"/>
        <v>#N/A</v>
      </c>
      <c r="EQ24" s="205" t="e">
        <f t="shared" si="41"/>
        <v>#N/A</v>
      </c>
      <c r="ER24" s="205" t="e">
        <f t="shared" si="36"/>
        <v>#N/A</v>
      </c>
      <c r="ES24" s="205" t="e">
        <f t="shared" si="36"/>
        <v>#N/A</v>
      </c>
      <c r="ET24" s="205" t="e">
        <f t="shared" si="36"/>
        <v>#N/A</v>
      </c>
      <c r="EU24" s="205" t="e">
        <f t="shared" si="36"/>
        <v>#N/A</v>
      </c>
      <c r="EV24" s="205" t="e">
        <f t="shared" si="36"/>
        <v>#N/A</v>
      </c>
      <c r="EW24" s="205" t="e">
        <f t="shared" si="36"/>
        <v>#N/A</v>
      </c>
      <c r="EX24" s="205" t="e">
        <f t="shared" si="36"/>
        <v>#N/A</v>
      </c>
      <c r="EY24" s="205" t="e">
        <f t="shared" si="36"/>
        <v>#N/A</v>
      </c>
      <c r="EZ24" s="205" t="e">
        <f t="shared" si="36"/>
        <v>#N/A</v>
      </c>
      <c r="FA24" s="205" t="e">
        <f t="shared" si="36"/>
        <v>#N/A</v>
      </c>
      <c r="FB24" s="205" t="e">
        <f t="shared" si="36"/>
        <v>#N/A</v>
      </c>
      <c r="FC24" s="205" t="e">
        <f t="shared" si="36"/>
        <v>#N/A</v>
      </c>
      <c r="FD24" s="205" t="e">
        <f t="shared" si="36"/>
        <v>#N/A</v>
      </c>
      <c r="FE24" s="205" t="e">
        <f t="shared" si="36"/>
        <v>#N/A</v>
      </c>
      <c r="FF24" s="205" t="e">
        <f t="shared" si="36"/>
        <v>#N/A</v>
      </c>
      <c r="FG24" s="205" t="e">
        <f t="shared" si="36"/>
        <v>#N/A</v>
      </c>
      <c r="FH24" s="205" t="e">
        <f t="shared" ref="FH24:FW52" si="42">IF(ISNONTEXT($Q24),IF($G24="R",_xlfn.BETA.DIST(BK24,$M24,$N24,FALSE,$B24,$D24),_xlfn.BETA.DIST(BK24,$N24,$M24,FALSE,$B24,$D24)),NA())</f>
        <v>#N/A</v>
      </c>
      <c r="FI24" s="205" t="e">
        <f t="shared" si="42"/>
        <v>#N/A</v>
      </c>
      <c r="FJ24" s="205" t="e">
        <f t="shared" si="42"/>
        <v>#N/A</v>
      </c>
      <c r="FK24" s="205" t="e">
        <f t="shared" si="37"/>
        <v>#N/A</v>
      </c>
      <c r="FL24" s="205" t="e">
        <f t="shared" si="37"/>
        <v>#N/A</v>
      </c>
      <c r="FM24" s="205" t="e">
        <f t="shared" si="37"/>
        <v>#N/A</v>
      </c>
      <c r="FN24" s="205" t="e">
        <f t="shared" si="37"/>
        <v>#N/A</v>
      </c>
      <c r="FO24" s="205" t="e">
        <f t="shared" si="37"/>
        <v>#N/A</v>
      </c>
      <c r="FP24" s="205" t="e">
        <f t="shared" si="37"/>
        <v>#N/A</v>
      </c>
      <c r="FQ24" s="205" t="e">
        <f t="shared" si="37"/>
        <v>#N/A</v>
      </c>
      <c r="FR24" s="205" t="e">
        <f t="shared" si="37"/>
        <v>#N/A</v>
      </c>
      <c r="FS24" s="205" t="e">
        <f t="shared" si="37"/>
        <v>#N/A</v>
      </c>
      <c r="FT24" s="205" t="e">
        <f t="shared" si="37"/>
        <v>#N/A</v>
      </c>
      <c r="FU24" s="205" t="e">
        <f t="shared" si="37"/>
        <v>#N/A</v>
      </c>
      <c r="FV24" s="205" t="e">
        <f t="shared" si="37"/>
        <v>#N/A</v>
      </c>
      <c r="FW24" s="205" t="e">
        <f t="shared" si="37"/>
        <v>#N/A</v>
      </c>
      <c r="FX24" s="205" t="e">
        <f t="shared" si="37"/>
        <v>#N/A</v>
      </c>
      <c r="FY24" s="205" t="e">
        <f t="shared" si="37"/>
        <v>#N/A</v>
      </c>
      <c r="FZ24" s="205" t="e">
        <f t="shared" si="37"/>
        <v>#N/A</v>
      </c>
      <c r="GA24" s="205" t="e">
        <f t="shared" si="38"/>
        <v>#N/A</v>
      </c>
      <c r="GB24" s="205" t="e">
        <f t="shared" si="38"/>
        <v>#N/A</v>
      </c>
      <c r="GC24" s="205" t="e">
        <f t="shared" si="38"/>
        <v>#N/A</v>
      </c>
      <c r="GD24" s="205" t="e">
        <f t="shared" si="38"/>
        <v>#N/A</v>
      </c>
      <c r="GE24" s="205" t="e">
        <f t="shared" si="38"/>
        <v>#N/A</v>
      </c>
      <c r="GF24" s="205" t="e">
        <f t="shared" si="38"/>
        <v>#N/A</v>
      </c>
      <c r="GG24" s="205" t="e">
        <f t="shared" si="38"/>
        <v>#N/A</v>
      </c>
      <c r="GH24" s="205" t="e">
        <f t="shared" si="38"/>
        <v>#N/A</v>
      </c>
      <c r="GI24" s="205" t="e">
        <f t="shared" si="38"/>
        <v>#N/A</v>
      </c>
      <c r="GJ24" s="205" t="e">
        <f t="shared" si="38"/>
        <v>#N/A</v>
      </c>
      <c r="GK24" s="205" t="e">
        <f t="shared" si="38"/>
        <v>#N/A</v>
      </c>
      <c r="GL24" s="205" t="e">
        <f t="shared" si="38"/>
        <v>#N/A</v>
      </c>
      <c r="GM24" s="205" t="e">
        <f t="shared" si="38"/>
        <v>#N/A</v>
      </c>
      <c r="GN24" s="205" t="e">
        <f t="shared" si="38"/>
        <v>#N/A</v>
      </c>
      <c r="GO24" s="205" t="e">
        <f t="shared" si="38"/>
        <v>#N/A</v>
      </c>
      <c r="GP24" s="205" t="e">
        <f t="shared" si="38"/>
        <v>#N/A</v>
      </c>
      <c r="GQ24" s="205" t="e">
        <f t="shared" si="39"/>
        <v>#N/A</v>
      </c>
      <c r="GR24" s="205" t="e">
        <f t="shared" si="18"/>
        <v>#N/A</v>
      </c>
      <c r="GS24" s="205" t="e">
        <f t="shared" si="18"/>
        <v>#N/A</v>
      </c>
      <c r="GT24" s="205" t="e">
        <f t="shared" si="18"/>
        <v>#N/A</v>
      </c>
      <c r="GU24" s="205" t="e">
        <f t="shared" si="18"/>
        <v>#N/A</v>
      </c>
      <c r="GV24" s="205" t="e">
        <f t="shared" si="25"/>
        <v>#N/A</v>
      </c>
      <c r="GW24" s="205" t="e">
        <f t="shared" si="25"/>
        <v>#N/A</v>
      </c>
      <c r="GX24" s="205" t="e">
        <f t="shared" si="25"/>
        <v>#N/A</v>
      </c>
      <c r="GY24" s="205" t="e">
        <f t="shared" si="25"/>
        <v>#N/A</v>
      </c>
      <c r="GZ24" s="205" t="e">
        <f t="shared" si="25"/>
        <v>#N/A</v>
      </c>
      <c r="HA24" s="205" t="e">
        <f t="shared" si="25"/>
        <v>#N/A</v>
      </c>
      <c r="HB24" s="205" t="e">
        <f t="shared" si="25"/>
        <v>#N/A</v>
      </c>
      <c r="HC24" s="205" t="e">
        <f t="shared" si="25"/>
        <v>#N/A</v>
      </c>
      <c r="HD24" s="205" t="e">
        <f t="shared" si="25"/>
        <v>#N/A</v>
      </c>
      <c r="HE24" s="205" t="e">
        <f t="shared" si="25"/>
        <v>#N/A</v>
      </c>
      <c r="HF24" s="205" t="e">
        <f t="shared" si="25"/>
        <v>#N/A</v>
      </c>
      <c r="HG24" s="205" t="e">
        <f t="shared" si="25"/>
        <v>#N/A</v>
      </c>
      <c r="HH24" s="205" t="e">
        <f t="shared" si="25"/>
        <v>#N/A</v>
      </c>
      <c r="HI24" s="205" t="e">
        <f t="shared" si="25"/>
        <v>#N/A</v>
      </c>
      <c r="HJ24" s="205" t="e">
        <f t="shared" si="25"/>
        <v>#N/A</v>
      </c>
      <c r="HK24" s="205" t="e">
        <f t="shared" si="25"/>
        <v>#N/A</v>
      </c>
      <c r="HL24" s="205" t="e">
        <f t="shared" si="26"/>
        <v>#N/A</v>
      </c>
      <c r="HM24" s="205" t="e">
        <f t="shared" si="26"/>
        <v>#N/A</v>
      </c>
      <c r="HN24" s="205" t="e">
        <f t="shared" si="26"/>
        <v>#N/A</v>
      </c>
      <c r="HO24" s="205" t="e">
        <f t="shared" si="26"/>
        <v>#N/A</v>
      </c>
      <c r="HP24" s="205" t="e">
        <f t="shared" si="26"/>
        <v>#N/A</v>
      </c>
      <c r="HQ24" s="205" t="e">
        <f t="shared" si="26"/>
        <v>#N/A</v>
      </c>
      <c r="HR24" s="205" t="e">
        <f t="shared" si="26"/>
        <v>#N/A</v>
      </c>
      <c r="HS24" s="205" t="e">
        <f t="shared" si="26"/>
        <v>#N/A</v>
      </c>
      <c r="HT24" s="205" t="e">
        <f t="shared" si="26"/>
        <v>#N/A</v>
      </c>
      <c r="HU24" s="205" t="e">
        <f t="shared" si="26"/>
        <v>#N/A</v>
      </c>
      <c r="HV24" s="205" t="e">
        <f t="shared" si="26"/>
        <v>#N/A</v>
      </c>
      <c r="HW24" s="205" t="e">
        <f t="shared" si="26"/>
        <v>#N/A</v>
      </c>
      <c r="HX24" s="205" t="e">
        <f t="shared" si="26"/>
        <v>#N/A</v>
      </c>
      <c r="HY24" s="205" t="e">
        <f t="shared" si="26"/>
        <v>#N/A</v>
      </c>
      <c r="HZ24" s="205" t="e">
        <f t="shared" si="26"/>
        <v>#N/A</v>
      </c>
      <c r="IA24" s="205" t="e">
        <f t="shared" si="26"/>
        <v>#N/A</v>
      </c>
      <c r="IB24" s="205" t="e">
        <f t="shared" si="27"/>
        <v>#N/A</v>
      </c>
    </row>
    <row r="25" spans="1:236" hidden="1" x14ac:dyDescent="0.25">
      <c r="A25" s="22">
        <v>22</v>
      </c>
      <c r="B25" s="123"/>
      <c r="C25" s="123"/>
      <c r="D25" s="123"/>
      <c r="E25" s="118" t="str">
        <f t="shared" si="10"/>
        <v/>
      </c>
      <c r="F25" s="23" t="str">
        <f t="shared" si="11"/>
        <v/>
      </c>
      <c r="G25" s="24" t="str">
        <f t="shared" si="12"/>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10" t="str">
        <f t="shared" si="3"/>
        <v/>
      </c>
      <c r="Q25" s="110" t="str">
        <f t="shared" si="4"/>
        <v/>
      </c>
      <c r="R25" s="39" t="str">
        <f t="shared" si="5"/>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13"/>
        <v/>
      </c>
      <c r="AI25" s="204" t="str">
        <f t="shared" si="14"/>
        <v/>
      </c>
      <c r="AJ25" s="188" t="str">
        <f t="shared" ref="AJ25:CU28" si="43">IF(ISNONTEXT($AH25),AI25+$AH25,"")</f>
        <v/>
      </c>
      <c r="AK25" s="188" t="str">
        <f t="shared" si="43"/>
        <v/>
      </c>
      <c r="AL25" s="188" t="str">
        <f t="shared" si="43"/>
        <v/>
      </c>
      <c r="AM25" s="188" t="str">
        <f t="shared" si="43"/>
        <v/>
      </c>
      <c r="AN25" s="188" t="str">
        <f t="shared" si="43"/>
        <v/>
      </c>
      <c r="AO25" s="188" t="str">
        <f t="shared" si="43"/>
        <v/>
      </c>
      <c r="AP25" s="188" t="str">
        <f t="shared" si="43"/>
        <v/>
      </c>
      <c r="AQ25" s="188" t="str">
        <f t="shared" si="43"/>
        <v/>
      </c>
      <c r="AR25" s="188" t="str">
        <f t="shared" si="43"/>
        <v/>
      </c>
      <c r="AS25" s="188" t="str">
        <f t="shared" si="43"/>
        <v/>
      </c>
      <c r="AT25" s="188" t="str">
        <f t="shared" si="43"/>
        <v/>
      </c>
      <c r="AU25" s="188" t="str">
        <f t="shared" si="43"/>
        <v/>
      </c>
      <c r="AV25" s="188" t="str">
        <f t="shared" si="43"/>
        <v/>
      </c>
      <c r="AW25" s="188" t="str">
        <f t="shared" si="43"/>
        <v/>
      </c>
      <c r="AX25" s="188" t="str">
        <f t="shared" si="43"/>
        <v/>
      </c>
      <c r="AY25" s="188" t="str">
        <f t="shared" si="43"/>
        <v/>
      </c>
      <c r="AZ25" s="188" t="str">
        <f t="shared" si="43"/>
        <v/>
      </c>
      <c r="BA25" s="188" t="str">
        <f t="shared" si="43"/>
        <v/>
      </c>
      <c r="BB25" s="188" t="str">
        <f t="shared" si="43"/>
        <v/>
      </c>
      <c r="BC25" s="188" t="str">
        <f t="shared" si="43"/>
        <v/>
      </c>
      <c r="BD25" s="188" t="str">
        <f t="shared" si="43"/>
        <v/>
      </c>
      <c r="BE25" s="188" t="str">
        <f t="shared" si="43"/>
        <v/>
      </c>
      <c r="BF25" s="188" t="str">
        <f t="shared" si="43"/>
        <v/>
      </c>
      <c r="BG25" s="188" t="str">
        <f t="shared" si="43"/>
        <v/>
      </c>
      <c r="BH25" s="188" t="str">
        <f t="shared" si="43"/>
        <v/>
      </c>
      <c r="BI25" s="188" t="str">
        <f t="shared" si="43"/>
        <v/>
      </c>
      <c r="BJ25" s="188" t="str">
        <f t="shared" si="43"/>
        <v/>
      </c>
      <c r="BK25" s="188" t="str">
        <f t="shared" si="43"/>
        <v/>
      </c>
      <c r="BL25" s="188" t="str">
        <f t="shared" si="43"/>
        <v/>
      </c>
      <c r="BM25" s="188" t="str">
        <f t="shared" si="43"/>
        <v/>
      </c>
      <c r="BN25" s="188" t="str">
        <f t="shared" si="43"/>
        <v/>
      </c>
      <c r="BO25" s="188" t="str">
        <f t="shared" si="43"/>
        <v/>
      </c>
      <c r="BP25" s="188" t="str">
        <f t="shared" si="43"/>
        <v/>
      </c>
      <c r="BQ25" s="188" t="str">
        <f t="shared" si="43"/>
        <v/>
      </c>
      <c r="BR25" s="188" t="str">
        <f t="shared" si="43"/>
        <v/>
      </c>
      <c r="BS25" s="188" t="str">
        <f t="shared" si="43"/>
        <v/>
      </c>
      <c r="BT25" s="188" t="str">
        <f t="shared" si="43"/>
        <v/>
      </c>
      <c r="BU25" s="188" t="str">
        <f t="shared" si="43"/>
        <v/>
      </c>
      <c r="BV25" s="188" t="str">
        <f t="shared" si="43"/>
        <v/>
      </c>
      <c r="BW25" s="188" t="str">
        <f t="shared" si="43"/>
        <v/>
      </c>
      <c r="BX25" s="188" t="str">
        <f t="shared" si="43"/>
        <v/>
      </c>
      <c r="BY25" s="188" t="str">
        <f t="shared" si="43"/>
        <v/>
      </c>
      <c r="BZ25" s="188" t="str">
        <f t="shared" si="43"/>
        <v/>
      </c>
      <c r="CA25" s="188" t="str">
        <f t="shared" si="43"/>
        <v/>
      </c>
      <c r="CB25" s="188" t="str">
        <f t="shared" si="43"/>
        <v/>
      </c>
      <c r="CC25" s="188" t="str">
        <f t="shared" si="43"/>
        <v/>
      </c>
      <c r="CD25" s="188" t="str">
        <f t="shared" si="43"/>
        <v/>
      </c>
      <c r="CE25" s="188" t="str">
        <f t="shared" si="43"/>
        <v/>
      </c>
      <c r="CF25" s="188" t="str">
        <f t="shared" si="43"/>
        <v/>
      </c>
      <c r="CG25" s="188" t="str">
        <f t="shared" si="43"/>
        <v/>
      </c>
      <c r="CH25" s="188" t="str">
        <f t="shared" si="43"/>
        <v/>
      </c>
      <c r="CI25" s="188" t="str">
        <f t="shared" si="43"/>
        <v/>
      </c>
      <c r="CJ25" s="188" t="str">
        <f t="shared" si="43"/>
        <v/>
      </c>
      <c r="CK25" s="188" t="str">
        <f t="shared" si="43"/>
        <v/>
      </c>
      <c r="CL25" s="188" t="str">
        <f t="shared" si="43"/>
        <v/>
      </c>
      <c r="CM25" s="188" t="str">
        <f t="shared" si="43"/>
        <v/>
      </c>
      <c r="CN25" s="188" t="str">
        <f t="shared" si="43"/>
        <v/>
      </c>
      <c r="CO25" s="188" t="str">
        <f t="shared" si="43"/>
        <v/>
      </c>
      <c r="CP25" s="188" t="str">
        <f t="shared" si="43"/>
        <v/>
      </c>
      <c r="CQ25" s="188" t="str">
        <f t="shared" si="43"/>
        <v/>
      </c>
      <c r="CR25" s="188" t="str">
        <f t="shared" si="43"/>
        <v/>
      </c>
      <c r="CS25" s="188" t="str">
        <f t="shared" si="43"/>
        <v/>
      </c>
      <c r="CT25" s="188" t="str">
        <f t="shared" si="43"/>
        <v/>
      </c>
      <c r="CU25" s="188" t="str">
        <f t="shared" si="43"/>
        <v/>
      </c>
      <c r="CV25" s="188" t="str">
        <f t="shared" si="34"/>
        <v/>
      </c>
      <c r="CW25" s="188" t="str">
        <f t="shared" si="34"/>
        <v/>
      </c>
      <c r="CX25" s="188" t="str">
        <f t="shared" si="34"/>
        <v/>
      </c>
      <c r="CY25" s="188" t="str">
        <f t="shared" si="34"/>
        <v/>
      </c>
      <c r="CZ25" s="188" t="str">
        <f t="shared" si="34"/>
        <v/>
      </c>
      <c r="DA25" s="188" t="str">
        <f t="shared" si="34"/>
        <v/>
      </c>
      <c r="DB25" s="188" t="str">
        <f t="shared" si="34"/>
        <v/>
      </c>
      <c r="DC25" s="188" t="str">
        <f t="shared" si="34"/>
        <v/>
      </c>
      <c r="DD25" s="188" t="str">
        <f t="shared" si="34"/>
        <v/>
      </c>
      <c r="DE25" s="188" t="str">
        <f t="shared" si="34"/>
        <v/>
      </c>
      <c r="DF25" s="188" t="str">
        <f t="shared" si="34"/>
        <v/>
      </c>
      <c r="DG25" s="188" t="str">
        <f t="shared" si="34"/>
        <v/>
      </c>
      <c r="DH25" s="188" t="str">
        <f t="shared" si="34"/>
        <v/>
      </c>
      <c r="DI25" s="188" t="str">
        <f t="shared" si="34"/>
        <v/>
      </c>
      <c r="DJ25" s="188" t="str">
        <f t="shared" si="34"/>
        <v/>
      </c>
      <c r="DK25" s="188" t="str">
        <f t="shared" si="34"/>
        <v/>
      </c>
      <c r="DL25" s="188" t="str">
        <f t="shared" si="34"/>
        <v/>
      </c>
      <c r="DM25" s="188" t="str">
        <f t="shared" si="34"/>
        <v/>
      </c>
      <c r="DN25" s="188" t="str">
        <f t="shared" si="34"/>
        <v/>
      </c>
      <c r="DO25" s="188" t="str">
        <f t="shared" si="34"/>
        <v/>
      </c>
      <c r="DP25" s="188" t="str">
        <f t="shared" si="34"/>
        <v/>
      </c>
      <c r="DQ25" s="188" t="str">
        <f t="shared" si="34"/>
        <v/>
      </c>
      <c r="DR25" s="188" t="str">
        <f t="shared" si="34"/>
        <v/>
      </c>
      <c r="DS25" s="188" t="str">
        <f t="shared" si="34"/>
        <v/>
      </c>
      <c r="DT25" s="188" t="str">
        <f t="shared" si="34"/>
        <v/>
      </c>
      <c r="DU25" s="188" t="str">
        <f t="shared" si="34"/>
        <v/>
      </c>
      <c r="DV25" s="188" t="str">
        <f t="shared" si="34"/>
        <v/>
      </c>
      <c r="DW25" s="188" t="str">
        <f t="shared" si="34"/>
        <v/>
      </c>
      <c r="DX25" s="188" t="str">
        <f t="shared" si="34"/>
        <v/>
      </c>
      <c r="DY25" s="188" t="str">
        <f t="shared" si="34"/>
        <v/>
      </c>
      <c r="DZ25" s="188" t="str">
        <f t="shared" si="34"/>
        <v/>
      </c>
      <c r="EA25" s="188" t="str">
        <f t="shared" si="34"/>
        <v/>
      </c>
      <c r="EB25" s="188" t="str">
        <f t="shared" si="34"/>
        <v/>
      </c>
      <c r="EC25" s="188" t="str">
        <f t="shared" si="34"/>
        <v/>
      </c>
      <c r="ED25" s="188" t="str">
        <f t="shared" si="34"/>
        <v/>
      </c>
      <c r="EE25" s="204" t="str">
        <f t="shared" si="16"/>
        <v/>
      </c>
      <c r="EF25" s="205" t="e">
        <f t="shared" si="41"/>
        <v>#N/A</v>
      </c>
      <c r="EG25" s="205" t="e">
        <f t="shared" si="41"/>
        <v>#N/A</v>
      </c>
      <c r="EH25" s="205" t="e">
        <f t="shared" si="41"/>
        <v>#N/A</v>
      </c>
      <c r="EI25" s="205" t="e">
        <f t="shared" si="41"/>
        <v>#N/A</v>
      </c>
      <c r="EJ25" s="205" t="e">
        <f t="shared" si="41"/>
        <v>#N/A</v>
      </c>
      <c r="EK25" s="205" t="e">
        <f t="shared" si="41"/>
        <v>#N/A</v>
      </c>
      <c r="EL25" s="205" t="e">
        <f t="shared" si="41"/>
        <v>#N/A</v>
      </c>
      <c r="EM25" s="205" t="e">
        <f t="shared" si="41"/>
        <v>#N/A</v>
      </c>
      <c r="EN25" s="205" t="e">
        <f t="shared" si="41"/>
        <v>#N/A</v>
      </c>
      <c r="EO25" s="205" t="e">
        <f t="shared" si="41"/>
        <v>#N/A</v>
      </c>
      <c r="EP25" s="205" t="e">
        <f t="shared" si="41"/>
        <v>#N/A</v>
      </c>
      <c r="EQ25" s="205" t="e">
        <f t="shared" si="41"/>
        <v>#N/A</v>
      </c>
      <c r="ER25" s="205" t="e">
        <f t="shared" si="36"/>
        <v>#N/A</v>
      </c>
      <c r="ES25" s="205" t="e">
        <f t="shared" si="36"/>
        <v>#N/A</v>
      </c>
      <c r="ET25" s="205" t="e">
        <f t="shared" si="36"/>
        <v>#N/A</v>
      </c>
      <c r="EU25" s="205" t="e">
        <f t="shared" si="36"/>
        <v>#N/A</v>
      </c>
      <c r="EV25" s="205" t="e">
        <f t="shared" si="36"/>
        <v>#N/A</v>
      </c>
      <c r="EW25" s="205" t="e">
        <f t="shared" si="36"/>
        <v>#N/A</v>
      </c>
      <c r="EX25" s="205" t="e">
        <f t="shared" si="36"/>
        <v>#N/A</v>
      </c>
      <c r="EY25" s="205" t="e">
        <f t="shared" si="36"/>
        <v>#N/A</v>
      </c>
      <c r="EZ25" s="205" t="e">
        <f t="shared" si="36"/>
        <v>#N/A</v>
      </c>
      <c r="FA25" s="205" t="e">
        <f t="shared" si="36"/>
        <v>#N/A</v>
      </c>
      <c r="FB25" s="205" t="e">
        <f t="shared" si="36"/>
        <v>#N/A</v>
      </c>
      <c r="FC25" s="205" t="e">
        <f t="shared" si="36"/>
        <v>#N/A</v>
      </c>
      <c r="FD25" s="205" t="e">
        <f t="shared" si="36"/>
        <v>#N/A</v>
      </c>
      <c r="FE25" s="205" t="e">
        <f t="shared" si="36"/>
        <v>#N/A</v>
      </c>
      <c r="FF25" s="205" t="e">
        <f t="shared" si="36"/>
        <v>#N/A</v>
      </c>
      <c r="FG25" s="205" t="e">
        <f t="shared" si="36"/>
        <v>#N/A</v>
      </c>
      <c r="FH25" s="205" t="e">
        <f t="shared" si="42"/>
        <v>#N/A</v>
      </c>
      <c r="FI25" s="205" t="e">
        <f t="shared" si="42"/>
        <v>#N/A</v>
      </c>
      <c r="FJ25" s="205" t="e">
        <f t="shared" si="42"/>
        <v>#N/A</v>
      </c>
      <c r="FK25" s="205" t="e">
        <f t="shared" si="37"/>
        <v>#N/A</v>
      </c>
      <c r="FL25" s="205" t="e">
        <f t="shared" si="37"/>
        <v>#N/A</v>
      </c>
      <c r="FM25" s="205" t="e">
        <f t="shared" si="37"/>
        <v>#N/A</v>
      </c>
      <c r="FN25" s="205" t="e">
        <f t="shared" si="37"/>
        <v>#N/A</v>
      </c>
      <c r="FO25" s="205" t="e">
        <f t="shared" si="37"/>
        <v>#N/A</v>
      </c>
      <c r="FP25" s="205" t="e">
        <f t="shared" si="37"/>
        <v>#N/A</v>
      </c>
      <c r="FQ25" s="205" t="e">
        <f t="shared" si="37"/>
        <v>#N/A</v>
      </c>
      <c r="FR25" s="205" t="e">
        <f t="shared" si="37"/>
        <v>#N/A</v>
      </c>
      <c r="FS25" s="205" t="e">
        <f t="shared" si="37"/>
        <v>#N/A</v>
      </c>
      <c r="FT25" s="205" t="e">
        <f t="shared" si="37"/>
        <v>#N/A</v>
      </c>
      <c r="FU25" s="205" t="e">
        <f t="shared" si="37"/>
        <v>#N/A</v>
      </c>
      <c r="FV25" s="205" t="e">
        <f t="shared" si="37"/>
        <v>#N/A</v>
      </c>
      <c r="FW25" s="205" t="e">
        <f t="shared" si="37"/>
        <v>#N/A</v>
      </c>
      <c r="FX25" s="205" t="e">
        <f t="shared" si="37"/>
        <v>#N/A</v>
      </c>
      <c r="FY25" s="205" t="e">
        <f t="shared" si="37"/>
        <v>#N/A</v>
      </c>
      <c r="FZ25" s="205" t="e">
        <f t="shared" si="37"/>
        <v>#N/A</v>
      </c>
      <c r="GA25" s="205" t="e">
        <f t="shared" si="38"/>
        <v>#N/A</v>
      </c>
      <c r="GB25" s="205" t="e">
        <f t="shared" si="38"/>
        <v>#N/A</v>
      </c>
      <c r="GC25" s="205" t="e">
        <f t="shared" si="38"/>
        <v>#N/A</v>
      </c>
      <c r="GD25" s="205" t="e">
        <f t="shared" si="38"/>
        <v>#N/A</v>
      </c>
      <c r="GE25" s="205" t="e">
        <f t="shared" si="38"/>
        <v>#N/A</v>
      </c>
      <c r="GF25" s="205" t="e">
        <f t="shared" si="38"/>
        <v>#N/A</v>
      </c>
      <c r="GG25" s="205" t="e">
        <f t="shared" si="38"/>
        <v>#N/A</v>
      </c>
      <c r="GH25" s="205" t="e">
        <f t="shared" si="38"/>
        <v>#N/A</v>
      </c>
      <c r="GI25" s="205" t="e">
        <f t="shared" si="38"/>
        <v>#N/A</v>
      </c>
      <c r="GJ25" s="205" t="e">
        <f t="shared" si="38"/>
        <v>#N/A</v>
      </c>
      <c r="GK25" s="205" t="e">
        <f t="shared" si="38"/>
        <v>#N/A</v>
      </c>
      <c r="GL25" s="205" t="e">
        <f t="shared" si="38"/>
        <v>#N/A</v>
      </c>
      <c r="GM25" s="205" t="e">
        <f t="shared" si="38"/>
        <v>#N/A</v>
      </c>
      <c r="GN25" s="205" t="e">
        <f t="shared" si="38"/>
        <v>#N/A</v>
      </c>
      <c r="GO25" s="205" t="e">
        <f t="shared" si="38"/>
        <v>#N/A</v>
      </c>
      <c r="GP25" s="205" t="e">
        <f t="shared" si="38"/>
        <v>#N/A</v>
      </c>
      <c r="GQ25" s="205" t="e">
        <f t="shared" si="39"/>
        <v>#N/A</v>
      </c>
      <c r="GR25" s="205" t="e">
        <f t="shared" si="18"/>
        <v>#N/A</v>
      </c>
      <c r="GS25" s="205" t="e">
        <f t="shared" si="18"/>
        <v>#N/A</v>
      </c>
      <c r="GT25" s="205" t="e">
        <f t="shared" si="18"/>
        <v>#N/A</v>
      </c>
      <c r="GU25" s="205" t="e">
        <f t="shared" si="18"/>
        <v>#N/A</v>
      </c>
      <c r="GV25" s="205" t="e">
        <f t="shared" si="25"/>
        <v>#N/A</v>
      </c>
      <c r="GW25" s="205" t="e">
        <f t="shared" si="25"/>
        <v>#N/A</v>
      </c>
      <c r="GX25" s="205" t="e">
        <f t="shared" si="25"/>
        <v>#N/A</v>
      </c>
      <c r="GY25" s="205" t="e">
        <f t="shared" si="25"/>
        <v>#N/A</v>
      </c>
      <c r="GZ25" s="205" t="e">
        <f t="shared" si="25"/>
        <v>#N/A</v>
      </c>
      <c r="HA25" s="205" t="e">
        <f t="shared" si="25"/>
        <v>#N/A</v>
      </c>
      <c r="HB25" s="205" t="e">
        <f t="shared" si="25"/>
        <v>#N/A</v>
      </c>
      <c r="HC25" s="205" t="e">
        <f t="shared" si="25"/>
        <v>#N/A</v>
      </c>
      <c r="HD25" s="205" t="e">
        <f t="shared" si="25"/>
        <v>#N/A</v>
      </c>
      <c r="HE25" s="205" t="e">
        <f t="shared" si="25"/>
        <v>#N/A</v>
      </c>
      <c r="HF25" s="205" t="e">
        <f t="shared" si="25"/>
        <v>#N/A</v>
      </c>
      <c r="HG25" s="205" t="e">
        <f t="shared" si="25"/>
        <v>#N/A</v>
      </c>
      <c r="HH25" s="205" t="e">
        <f t="shared" si="25"/>
        <v>#N/A</v>
      </c>
      <c r="HI25" s="205" t="e">
        <f t="shared" si="25"/>
        <v>#N/A</v>
      </c>
      <c r="HJ25" s="205" t="e">
        <f t="shared" si="25"/>
        <v>#N/A</v>
      </c>
      <c r="HK25" s="205" t="e">
        <f t="shared" si="25"/>
        <v>#N/A</v>
      </c>
      <c r="HL25" s="205" t="e">
        <f t="shared" si="26"/>
        <v>#N/A</v>
      </c>
      <c r="HM25" s="205" t="e">
        <f t="shared" si="26"/>
        <v>#N/A</v>
      </c>
      <c r="HN25" s="205" t="e">
        <f t="shared" si="26"/>
        <v>#N/A</v>
      </c>
      <c r="HO25" s="205" t="e">
        <f t="shared" si="26"/>
        <v>#N/A</v>
      </c>
      <c r="HP25" s="205" t="e">
        <f t="shared" si="26"/>
        <v>#N/A</v>
      </c>
      <c r="HQ25" s="205" t="e">
        <f t="shared" si="26"/>
        <v>#N/A</v>
      </c>
      <c r="HR25" s="205" t="e">
        <f t="shared" si="26"/>
        <v>#N/A</v>
      </c>
      <c r="HS25" s="205" t="e">
        <f t="shared" si="26"/>
        <v>#N/A</v>
      </c>
      <c r="HT25" s="205" t="e">
        <f t="shared" si="26"/>
        <v>#N/A</v>
      </c>
      <c r="HU25" s="205" t="e">
        <f t="shared" si="26"/>
        <v>#N/A</v>
      </c>
      <c r="HV25" s="205" t="e">
        <f t="shared" si="26"/>
        <v>#N/A</v>
      </c>
      <c r="HW25" s="205" t="e">
        <f t="shared" si="26"/>
        <v>#N/A</v>
      </c>
      <c r="HX25" s="205" t="e">
        <f t="shared" si="26"/>
        <v>#N/A</v>
      </c>
      <c r="HY25" s="205" t="e">
        <f t="shared" si="26"/>
        <v>#N/A</v>
      </c>
      <c r="HZ25" s="205" t="e">
        <f t="shared" si="26"/>
        <v>#N/A</v>
      </c>
      <c r="IA25" s="205" t="e">
        <f t="shared" si="26"/>
        <v>#N/A</v>
      </c>
      <c r="IB25" s="205" t="e">
        <f t="shared" si="27"/>
        <v>#N/A</v>
      </c>
    </row>
    <row r="26" spans="1:236" hidden="1" x14ac:dyDescent="0.25">
      <c r="A26" s="22">
        <v>23</v>
      </c>
      <c r="B26" s="123"/>
      <c r="C26" s="123"/>
      <c r="D26" s="123"/>
      <c r="E26" s="118" t="str">
        <f t="shared" si="10"/>
        <v/>
      </c>
      <c r="F26" s="23" t="str">
        <f t="shared" si="11"/>
        <v/>
      </c>
      <c r="G26" s="24" t="str">
        <f t="shared" si="12"/>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10" t="str">
        <f t="shared" si="3"/>
        <v/>
      </c>
      <c r="Q26" s="110" t="str">
        <f t="shared" si="4"/>
        <v/>
      </c>
      <c r="R26" s="39" t="str">
        <f t="shared" si="5"/>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13"/>
        <v/>
      </c>
      <c r="AI26" s="204" t="str">
        <f t="shared" si="14"/>
        <v/>
      </c>
      <c r="AJ26" s="188" t="str">
        <f t="shared" si="43"/>
        <v/>
      </c>
      <c r="AK26" s="188" t="str">
        <f t="shared" si="43"/>
        <v/>
      </c>
      <c r="AL26" s="188" t="str">
        <f t="shared" si="43"/>
        <v/>
      </c>
      <c r="AM26" s="188" t="str">
        <f t="shared" si="43"/>
        <v/>
      </c>
      <c r="AN26" s="188" t="str">
        <f t="shared" si="43"/>
        <v/>
      </c>
      <c r="AO26" s="188" t="str">
        <f t="shared" si="43"/>
        <v/>
      </c>
      <c r="AP26" s="188" t="str">
        <f t="shared" si="43"/>
        <v/>
      </c>
      <c r="AQ26" s="188" t="str">
        <f t="shared" si="43"/>
        <v/>
      </c>
      <c r="AR26" s="188" t="str">
        <f t="shared" si="43"/>
        <v/>
      </c>
      <c r="AS26" s="188" t="str">
        <f t="shared" si="43"/>
        <v/>
      </c>
      <c r="AT26" s="188" t="str">
        <f t="shared" si="43"/>
        <v/>
      </c>
      <c r="AU26" s="188" t="str">
        <f t="shared" si="43"/>
        <v/>
      </c>
      <c r="AV26" s="188" t="str">
        <f t="shared" si="43"/>
        <v/>
      </c>
      <c r="AW26" s="188" t="str">
        <f t="shared" si="43"/>
        <v/>
      </c>
      <c r="AX26" s="188" t="str">
        <f t="shared" si="43"/>
        <v/>
      </c>
      <c r="AY26" s="188" t="str">
        <f t="shared" si="43"/>
        <v/>
      </c>
      <c r="AZ26" s="188" t="str">
        <f t="shared" si="43"/>
        <v/>
      </c>
      <c r="BA26" s="188" t="str">
        <f t="shared" si="43"/>
        <v/>
      </c>
      <c r="BB26" s="188" t="str">
        <f t="shared" si="43"/>
        <v/>
      </c>
      <c r="BC26" s="188" t="str">
        <f t="shared" si="43"/>
        <v/>
      </c>
      <c r="BD26" s="188" t="str">
        <f t="shared" si="43"/>
        <v/>
      </c>
      <c r="BE26" s="188" t="str">
        <f t="shared" si="43"/>
        <v/>
      </c>
      <c r="BF26" s="188" t="str">
        <f t="shared" si="43"/>
        <v/>
      </c>
      <c r="BG26" s="188" t="str">
        <f t="shared" si="43"/>
        <v/>
      </c>
      <c r="BH26" s="188" t="str">
        <f t="shared" si="43"/>
        <v/>
      </c>
      <c r="BI26" s="188" t="str">
        <f t="shared" si="43"/>
        <v/>
      </c>
      <c r="BJ26" s="188" t="str">
        <f t="shared" si="43"/>
        <v/>
      </c>
      <c r="BK26" s="188" t="str">
        <f t="shared" si="43"/>
        <v/>
      </c>
      <c r="BL26" s="188" t="str">
        <f t="shared" si="43"/>
        <v/>
      </c>
      <c r="BM26" s="188" t="str">
        <f t="shared" si="43"/>
        <v/>
      </c>
      <c r="BN26" s="188" t="str">
        <f t="shared" si="43"/>
        <v/>
      </c>
      <c r="BO26" s="188" t="str">
        <f t="shared" si="43"/>
        <v/>
      </c>
      <c r="BP26" s="188" t="str">
        <f t="shared" si="43"/>
        <v/>
      </c>
      <c r="BQ26" s="188" t="str">
        <f t="shared" si="43"/>
        <v/>
      </c>
      <c r="BR26" s="188" t="str">
        <f t="shared" si="43"/>
        <v/>
      </c>
      <c r="BS26" s="188" t="str">
        <f t="shared" si="43"/>
        <v/>
      </c>
      <c r="BT26" s="188" t="str">
        <f t="shared" si="43"/>
        <v/>
      </c>
      <c r="BU26" s="188" t="str">
        <f t="shared" si="43"/>
        <v/>
      </c>
      <c r="BV26" s="188" t="str">
        <f t="shared" si="43"/>
        <v/>
      </c>
      <c r="BW26" s="188" t="str">
        <f t="shared" si="43"/>
        <v/>
      </c>
      <c r="BX26" s="188" t="str">
        <f t="shared" si="43"/>
        <v/>
      </c>
      <c r="BY26" s="188" t="str">
        <f t="shared" si="43"/>
        <v/>
      </c>
      <c r="BZ26" s="188" t="str">
        <f t="shared" si="43"/>
        <v/>
      </c>
      <c r="CA26" s="188" t="str">
        <f t="shared" si="43"/>
        <v/>
      </c>
      <c r="CB26" s="188" t="str">
        <f t="shared" si="43"/>
        <v/>
      </c>
      <c r="CC26" s="188" t="str">
        <f t="shared" si="43"/>
        <v/>
      </c>
      <c r="CD26" s="188" t="str">
        <f t="shared" si="43"/>
        <v/>
      </c>
      <c r="CE26" s="188" t="str">
        <f t="shared" si="43"/>
        <v/>
      </c>
      <c r="CF26" s="188" t="str">
        <f t="shared" si="43"/>
        <v/>
      </c>
      <c r="CG26" s="188" t="str">
        <f t="shared" si="43"/>
        <v/>
      </c>
      <c r="CH26" s="188" t="str">
        <f t="shared" si="43"/>
        <v/>
      </c>
      <c r="CI26" s="188" t="str">
        <f t="shared" si="43"/>
        <v/>
      </c>
      <c r="CJ26" s="188" t="str">
        <f t="shared" si="43"/>
        <v/>
      </c>
      <c r="CK26" s="188" t="str">
        <f t="shared" si="43"/>
        <v/>
      </c>
      <c r="CL26" s="188" t="str">
        <f t="shared" si="43"/>
        <v/>
      </c>
      <c r="CM26" s="188" t="str">
        <f t="shared" si="43"/>
        <v/>
      </c>
      <c r="CN26" s="188" t="str">
        <f t="shared" si="43"/>
        <v/>
      </c>
      <c r="CO26" s="188" t="str">
        <f t="shared" si="43"/>
        <v/>
      </c>
      <c r="CP26" s="188" t="str">
        <f t="shared" si="43"/>
        <v/>
      </c>
      <c r="CQ26" s="188" t="str">
        <f t="shared" si="43"/>
        <v/>
      </c>
      <c r="CR26" s="188" t="str">
        <f t="shared" si="43"/>
        <v/>
      </c>
      <c r="CS26" s="188" t="str">
        <f t="shared" si="43"/>
        <v/>
      </c>
      <c r="CT26" s="188" t="str">
        <f t="shared" si="43"/>
        <v/>
      </c>
      <c r="CU26" s="188" t="str">
        <f t="shared" si="43"/>
        <v/>
      </c>
      <c r="CV26" s="188" t="str">
        <f t="shared" si="34"/>
        <v/>
      </c>
      <c r="CW26" s="188" t="str">
        <f t="shared" si="34"/>
        <v/>
      </c>
      <c r="CX26" s="188" t="str">
        <f t="shared" si="34"/>
        <v/>
      </c>
      <c r="CY26" s="188" t="str">
        <f t="shared" si="34"/>
        <v/>
      </c>
      <c r="CZ26" s="188" t="str">
        <f t="shared" si="34"/>
        <v/>
      </c>
      <c r="DA26" s="188" t="str">
        <f t="shared" si="34"/>
        <v/>
      </c>
      <c r="DB26" s="188" t="str">
        <f t="shared" si="34"/>
        <v/>
      </c>
      <c r="DC26" s="188" t="str">
        <f t="shared" si="34"/>
        <v/>
      </c>
      <c r="DD26" s="188" t="str">
        <f t="shared" si="34"/>
        <v/>
      </c>
      <c r="DE26" s="188" t="str">
        <f t="shared" si="34"/>
        <v/>
      </c>
      <c r="DF26" s="188" t="str">
        <f t="shared" si="34"/>
        <v/>
      </c>
      <c r="DG26" s="188" t="str">
        <f t="shared" si="34"/>
        <v/>
      </c>
      <c r="DH26" s="188" t="str">
        <f t="shared" si="34"/>
        <v/>
      </c>
      <c r="DI26" s="188" t="str">
        <f t="shared" si="34"/>
        <v/>
      </c>
      <c r="DJ26" s="188" t="str">
        <f t="shared" si="34"/>
        <v/>
      </c>
      <c r="DK26" s="188" t="str">
        <f t="shared" si="34"/>
        <v/>
      </c>
      <c r="DL26" s="188" t="str">
        <f t="shared" si="34"/>
        <v/>
      </c>
      <c r="DM26" s="188" t="str">
        <f t="shared" si="34"/>
        <v/>
      </c>
      <c r="DN26" s="188" t="str">
        <f t="shared" si="34"/>
        <v/>
      </c>
      <c r="DO26" s="188" t="str">
        <f t="shared" si="34"/>
        <v/>
      </c>
      <c r="DP26" s="188" t="str">
        <f t="shared" si="34"/>
        <v/>
      </c>
      <c r="DQ26" s="188" t="str">
        <f t="shared" si="34"/>
        <v/>
      </c>
      <c r="DR26" s="188" t="str">
        <f t="shared" si="34"/>
        <v/>
      </c>
      <c r="DS26" s="188" t="str">
        <f t="shared" si="34"/>
        <v/>
      </c>
      <c r="DT26" s="188" t="str">
        <f t="shared" si="34"/>
        <v/>
      </c>
      <c r="DU26" s="188" t="str">
        <f t="shared" si="34"/>
        <v/>
      </c>
      <c r="DV26" s="188" t="str">
        <f t="shared" si="34"/>
        <v/>
      </c>
      <c r="DW26" s="188" t="str">
        <f t="shared" si="34"/>
        <v/>
      </c>
      <c r="DX26" s="188" t="str">
        <f t="shared" si="34"/>
        <v/>
      </c>
      <c r="DY26" s="188" t="str">
        <f t="shared" si="34"/>
        <v/>
      </c>
      <c r="DZ26" s="188" t="str">
        <f t="shared" si="34"/>
        <v/>
      </c>
      <c r="EA26" s="188" t="str">
        <f t="shared" si="34"/>
        <v/>
      </c>
      <c r="EB26" s="188" t="str">
        <f t="shared" si="34"/>
        <v/>
      </c>
      <c r="EC26" s="188" t="str">
        <f t="shared" si="34"/>
        <v/>
      </c>
      <c r="ED26" s="188" t="str">
        <f t="shared" si="34"/>
        <v/>
      </c>
      <c r="EE26" s="204" t="str">
        <f t="shared" si="16"/>
        <v/>
      </c>
      <c r="EF26" s="205" t="e">
        <f t="shared" si="41"/>
        <v>#N/A</v>
      </c>
      <c r="EG26" s="205" t="e">
        <f t="shared" si="41"/>
        <v>#N/A</v>
      </c>
      <c r="EH26" s="205" t="e">
        <f t="shared" si="41"/>
        <v>#N/A</v>
      </c>
      <c r="EI26" s="205" t="e">
        <f t="shared" si="41"/>
        <v>#N/A</v>
      </c>
      <c r="EJ26" s="205" t="e">
        <f t="shared" si="41"/>
        <v>#N/A</v>
      </c>
      <c r="EK26" s="205" t="e">
        <f t="shared" si="41"/>
        <v>#N/A</v>
      </c>
      <c r="EL26" s="205" t="e">
        <f t="shared" si="41"/>
        <v>#N/A</v>
      </c>
      <c r="EM26" s="205" t="e">
        <f t="shared" si="41"/>
        <v>#N/A</v>
      </c>
      <c r="EN26" s="205" t="e">
        <f t="shared" si="41"/>
        <v>#N/A</v>
      </c>
      <c r="EO26" s="205" t="e">
        <f t="shared" si="41"/>
        <v>#N/A</v>
      </c>
      <c r="EP26" s="205" t="e">
        <f t="shared" si="41"/>
        <v>#N/A</v>
      </c>
      <c r="EQ26" s="205" t="e">
        <f t="shared" si="41"/>
        <v>#N/A</v>
      </c>
      <c r="ER26" s="205" t="e">
        <f t="shared" si="36"/>
        <v>#N/A</v>
      </c>
      <c r="ES26" s="205" t="e">
        <f t="shared" si="36"/>
        <v>#N/A</v>
      </c>
      <c r="ET26" s="205" t="e">
        <f t="shared" si="36"/>
        <v>#N/A</v>
      </c>
      <c r="EU26" s="205" t="e">
        <f t="shared" si="36"/>
        <v>#N/A</v>
      </c>
      <c r="EV26" s="205" t="e">
        <f t="shared" si="36"/>
        <v>#N/A</v>
      </c>
      <c r="EW26" s="205" t="e">
        <f t="shared" si="36"/>
        <v>#N/A</v>
      </c>
      <c r="EX26" s="205" t="e">
        <f t="shared" si="36"/>
        <v>#N/A</v>
      </c>
      <c r="EY26" s="205" t="e">
        <f t="shared" si="36"/>
        <v>#N/A</v>
      </c>
      <c r="EZ26" s="205" t="e">
        <f t="shared" si="36"/>
        <v>#N/A</v>
      </c>
      <c r="FA26" s="205" t="e">
        <f t="shared" si="36"/>
        <v>#N/A</v>
      </c>
      <c r="FB26" s="205" t="e">
        <f t="shared" si="36"/>
        <v>#N/A</v>
      </c>
      <c r="FC26" s="205" t="e">
        <f t="shared" si="36"/>
        <v>#N/A</v>
      </c>
      <c r="FD26" s="205" t="e">
        <f t="shared" si="36"/>
        <v>#N/A</v>
      </c>
      <c r="FE26" s="205" t="e">
        <f t="shared" si="36"/>
        <v>#N/A</v>
      </c>
      <c r="FF26" s="205" t="e">
        <f t="shared" si="36"/>
        <v>#N/A</v>
      </c>
      <c r="FG26" s="205" t="e">
        <f t="shared" si="36"/>
        <v>#N/A</v>
      </c>
      <c r="FH26" s="205" t="e">
        <f t="shared" si="42"/>
        <v>#N/A</v>
      </c>
      <c r="FI26" s="205" t="e">
        <f t="shared" si="42"/>
        <v>#N/A</v>
      </c>
      <c r="FJ26" s="205" t="e">
        <f t="shared" si="42"/>
        <v>#N/A</v>
      </c>
      <c r="FK26" s="205" t="e">
        <f t="shared" si="37"/>
        <v>#N/A</v>
      </c>
      <c r="FL26" s="205" t="e">
        <f t="shared" si="37"/>
        <v>#N/A</v>
      </c>
      <c r="FM26" s="205" t="e">
        <f t="shared" si="37"/>
        <v>#N/A</v>
      </c>
      <c r="FN26" s="205" t="e">
        <f t="shared" si="37"/>
        <v>#N/A</v>
      </c>
      <c r="FO26" s="205" t="e">
        <f t="shared" si="37"/>
        <v>#N/A</v>
      </c>
      <c r="FP26" s="205" t="e">
        <f t="shared" si="37"/>
        <v>#N/A</v>
      </c>
      <c r="FQ26" s="205" t="e">
        <f t="shared" si="37"/>
        <v>#N/A</v>
      </c>
      <c r="FR26" s="205" t="e">
        <f t="shared" si="37"/>
        <v>#N/A</v>
      </c>
      <c r="FS26" s="205" t="e">
        <f t="shared" si="37"/>
        <v>#N/A</v>
      </c>
      <c r="FT26" s="205" t="e">
        <f t="shared" si="37"/>
        <v>#N/A</v>
      </c>
      <c r="FU26" s="205" t="e">
        <f t="shared" si="37"/>
        <v>#N/A</v>
      </c>
      <c r="FV26" s="205" t="e">
        <f t="shared" si="37"/>
        <v>#N/A</v>
      </c>
      <c r="FW26" s="205" t="e">
        <f t="shared" si="37"/>
        <v>#N/A</v>
      </c>
      <c r="FX26" s="205" t="e">
        <f t="shared" si="37"/>
        <v>#N/A</v>
      </c>
      <c r="FY26" s="205" t="e">
        <f t="shared" si="37"/>
        <v>#N/A</v>
      </c>
      <c r="FZ26" s="205" t="e">
        <f t="shared" si="37"/>
        <v>#N/A</v>
      </c>
      <c r="GA26" s="205" t="e">
        <f t="shared" si="38"/>
        <v>#N/A</v>
      </c>
      <c r="GB26" s="205" t="e">
        <f t="shared" si="38"/>
        <v>#N/A</v>
      </c>
      <c r="GC26" s="205" t="e">
        <f t="shared" si="38"/>
        <v>#N/A</v>
      </c>
      <c r="GD26" s="205" t="e">
        <f t="shared" si="38"/>
        <v>#N/A</v>
      </c>
      <c r="GE26" s="205" t="e">
        <f t="shared" si="38"/>
        <v>#N/A</v>
      </c>
      <c r="GF26" s="205" t="e">
        <f t="shared" si="38"/>
        <v>#N/A</v>
      </c>
      <c r="GG26" s="205" t="e">
        <f t="shared" si="38"/>
        <v>#N/A</v>
      </c>
      <c r="GH26" s="205" t="e">
        <f t="shared" si="38"/>
        <v>#N/A</v>
      </c>
      <c r="GI26" s="205" t="e">
        <f t="shared" si="38"/>
        <v>#N/A</v>
      </c>
      <c r="GJ26" s="205" t="e">
        <f t="shared" si="38"/>
        <v>#N/A</v>
      </c>
      <c r="GK26" s="205" t="e">
        <f t="shared" si="38"/>
        <v>#N/A</v>
      </c>
      <c r="GL26" s="205" t="e">
        <f t="shared" si="38"/>
        <v>#N/A</v>
      </c>
      <c r="GM26" s="205" t="e">
        <f t="shared" si="38"/>
        <v>#N/A</v>
      </c>
      <c r="GN26" s="205" t="e">
        <f t="shared" si="38"/>
        <v>#N/A</v>
      </c>
      <c r="GO26" s="205" t="e">
        <f t="shared" si="38"/>
        <v>#N/A</v>
      </c>
      <c r="GP26" s="205" t="e">
        <f t="shared" si="38"/>
        <v>#N/A</v>
      </c>
      <c r="GQ26" s="205" t="e">
        <f t="shared" si="39"/>
        <v>#N/A</v>
      </c>
      <c r="GR26" s="205" t="e">
        <f t="shared" si="18"/>
        <v>#N/A</v>
      </c>
      <c r="GS26" s="205" t="e">
        <f t="shared" si="18"/>
        <v>#N/A</v>
      </c>
      <c r="GT26" s="205" t="e">
        <f t="shared" si="18"/>
        <v>#N/A</v>
      </c>
      <c r="GU26" s="205" t="e">
        <f t="shared" si="18"/>
        <v>#N/A</v>
      </c>
      <c r="GV26" s="205" t="e">
        <f t="shared" si="25"/>
        <v>#N/A</v>
      </c>
      <c r="GW26" s="205" t="e">
        <f t="shared" si="25"/>
        <v>#N/A</v>
      </c>
      <c r="GX26" s="205" t="e">
        <f t="shared" si="25"/>
        <v>#N/A</v>
      </c>
      <c r="GY26" s="205" t="e">
        <f t="shared" si="25"/>
        <v>#N/A</v>
      </c>
      <c r="GZ26" s="205" t="e">
        <f t="shared" si="25"/>
        <v>#N/A</v>
      </c>
      <c r="HA26" s="205" t="e">
        <f t="shared" si="25"/>
        <v>#N/A</v>
      </c>
      <c r="HB26" s="205" t="e">
        <f t="shared" si="25"/>
        <v>#N/A</v>
      </c>
      <c r="HC26" s="205" t="e">
        <f t="shared" si="25"/>
        <v>#N/A</v>
      </c>
      <c r="HD26" s="205" t="e">
        <f t="shared" si="25"/>
        <v>#N/A</v>
      </c>
      <c r="HE26" s="205" t="e">
        <f t="shared" si="25"/>
        <v>#N/A</v>
      </c>
      <c r="HF26" s="205" t="e">
        <f t="shared" si="25"/>
        <v>#N/A</v>
      </c>
      <c r="HG26" s="205" t="e">
        <f t="shared" si="25"/>
        <v>#N/A</v>
      </c>
      <c r="HH26" s="205" t="e">
        <f t="shared" si="25"/>
        <v>#N/A</v>
      </c>
      <c r="HI26" s="205" t="e">
        <f t="shared" si="25"/>
        <v>#N/A</v>
      </c>
      <c r="HJ26" s="205" t="e">
        <f t="shared" si="25"/>
        <v>#N/A</v>
      </c>
      <c r="HK26" s="205" t="e">
        <f t="shared" ref="HK26:HZ42" si="44">IF(ISNONTEXT($Q26),IF($G26="R",_xlfn.BETA.DIST(DN26,$M26,$N26,FALSE,$B26,$D26),_xlfn.BETA.DIST(DN26,$N26,$M26,FALSE,$B26,$D26)),NA())</f>
        <v>#N/A</v>
      </c>
      <c r="HL26" s="205" t="e">
        <f t="shared" si="26"/>
        <v>#N/A</v>
      </c>
      <c r="HM26" s="205" t="e">
        <f t="shared" si="26"/>
        <v>#N/A</v>
      </c>
      <c r="HN26" s="205" t="e">
        <f t="shared" si="26"/>
        <v>#N/A</v>
      </c>
      <c r="HO26" s="205" t="e">
        <f t="shared" si="26"/>
        <v>#N/A</v>
      </c>
      <c r="HP26" s="205" t="e">
        <f t="shared" si="26"/>
        <v>#N/A</v>
      </c>
      <c r="HQ26" s="205" t="e">
        <f t="shared" si="26"/>
        <v>#N/A</v>
      </c>
      <c r="HR26" s="205" t="e">
        <f t="shared" si="26"/>
        <v>#N/A</v>
      </c>
      <c r="HS26" s="205" t="e">
        <f t="shared" si="26"/>
        <v>#N/A</v>
      </c>
      <c r="HT26" s="205" t="e">
        <f t="shared" si="26"/>
        <v>#N/A</v>
      </c>
      <c r="HU26" s="205" t="e">
        <f t="shared" si="26"/>
        <v>#N/A</v>
      </c>
      <c r="HV26" s="205" t="e">
        <f t="shared" si="26"/>
        <v>#N/A</v>
      </c>
      <c r="HW26" s="205" t="e">
        <f t="shared" si="26"/>
        <v>#N/A</v>
      </c>
      <c r="HX26" s="205" t="e">
        <f t="shared" si="26"/>
        <v>#N/A</v>
      </c>
      <c r="HY26" s="205" t="e">
        <f t="shared" si="26"/>
        <v>#N/A</v>
      </c>
      <c r="HZ26" s="205" t="e">
        <f t="shared" si="26"/>
        <v>#N/A</v>
      </c>
      <c r="IA26" s="205" t="e">
        <f t="shared" ref="IA26:IB89" si="45">IF(ISNONTEXT($Q26),IF($G26="R",_xlfn.BETA.DIST(ED26,$M26,$N26,FALSE,$B26,$D26),_xlfn.BETA.DIST(ED26,$N26,$M26,FALSE,$B26,$D26)),NA())</f>
        <v>#N/A</v>
      </c>
      <c r="IB26" s="205" t="e">
        <f t="shared" si="27"/>
        <v>#N/A</v>
      </c>
    </row>
    <row r="27" spans="1:236" hidden="1" x14ac:dyDescent="0.25">
      <c r="A27" s="22">
        <v>24</v>
      </c>
      <c r="B27" s="123"/>
      <c r="C27" s="123"/>
      <c r="D27" s="123"/>
      <c r="E27" s="118" t="str">
        <f t="shared" si="10"/>
        <v/>
      </c>
      <c r="F27" s="23" t="str">
        <f t="shared" si="11"/>
        <v/>
      </c>
      <c r="G27" s="24" t="str">
        <f t="shared" si="12"/>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10" t="str">
        <f t="shared" si="3"/>
        <v/>
      </c>
      <c r="Q27" s="110" t="str">
        <f t="shared" si="4"/>
        <v/>
      </c>
      <c r="R27" s="39" t="str">
        <f t="shared" si="5"/>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13"/>
        <v/>
      </c>
      <c r="AI27" s="204" t="str">
        <f t="shared" si="14"/>
        <v/>
      </c>
      <c r="AJ27" s="188" t="str">
        <f t="shared" si="43"/>
        <v/>
      </c>
      <c r="AK27" s="188" t="str">
        <f t="shared" si="43"/>
        <v/>
      </c>
      <c r="AL27" s="188" t="str">
        <f t="shared" si="43"/>
        <v/>
      </c>
      <c r="AM27" s="188" t="str">
        <f t="shared" si="43"/>
        <v/>
      </c>
      <c r="AN27" s="188" t="str">
        <f t="shared" si="43"/>
        <v/>
      </c>
      <c r="AO27" s="188" t="str">
        <f t="shared" si="43"/>
        <v/>
      </c>
      <c r="AP27" s="188" t="str">
        <f t="shared" si="43"/>
        <v/>
      </c>
      <c r="AQ27" s="188" t="str">
        <f t="shared" si="43"/>
        <v/>
      </c>
      <c r="AR27" s="188" t="str">
        <f t="shared" si="43"/>
        <v/>
      </c>
      <c r="AS27" s="188" t="str">
        <f t="shared" si="43"/>
        <v/>
      </c>
      <c r="AT27" s="188" t="str">
        <f t="shared" si="43"/>
        <v/>
      </c>
      <c r="AU27" s="188" t="str">
        <f t="shared" si="43"/>
        <v/>
      </c>
      <c r="AV27" s="188" t="str">
        <f t="shared" si="43"/>
        <v/>
      </c>
      <c r="AW27" s="188" t="str">
        <f t="shared" si="43"/>
        <v/>
      </c>
      <c r="AX27" s="188" t="str">
        <f t="shared" si="43"/>
        <v/>
      </c>
      <c r="AY27" s="188" t="str">
        <f t="shared" si="43"/>
        <v/>
      </c>
      <c r="AZ27" s="188" t="str">
        <f t="shared" si="43"/>
        <v/>
      </c>
      <c r="BA27" s="188" t="str">
        <f t="shared" si="43"/>
        <v/>
      </c>
      <c r="BB27" s="188" t="str">
        <f t="shared" si="43"/>
        <v/>
      </c>
      <c r="BC27" s="188" t="str">
        <f t="shared" si="43"/>
        <v/>
      </c>
      <c r="BD27" s="188" t="str">
        <f t="shared" si="43"/>
        <v/>
      </c>
      <c r="BE27" s="188" t="str">
        <f t="shared" si="43"/>
        <v/>
      </c>
      <c r="BF27" s="188" t="str">
        <f t="shared" si="43"/>
        <v/>
      </c>
      <c r="BG27" s="188" t="str">
        <f t="shared" si="43"/>
        <v/>
      </c>
      <c r="BH27" s="188" t="str">
        <f t="shared" si="43"/>
        <v/>
      </c>
      <c r="BI27" s="188" t="str">
        <f t="shared" si="43"/>
        <v/>
      </c>
      <c r="BJ27" s="188" t="str">
        <f t="shared" si="43"/>
        <v/>
      </c>
      <c r="BK27" s="188" t="str">
        <f t="shared" si="43"/>
        <v/>
      </c>
      <c r="BL27" s="188" t="str">
        <f t="shared" si="43"/>
        <v/>
      </c>
      <c r="BM27" s="188" t="str">
        <f t="shared" si="43"/>
        <v/>
      </c>
      <c r="BN27" s="188" t="str">
        <f t="shared" si="43"/>
        <v/>
      </c>
      <c r="BO27" s="188" t="str">
        <f t="shared" si="43"/>
        <v/>
      </c>
      <c r="BP27" s="188" t="str">
        <f t="shared" si="43"/>
        <v/>
      </c>
      <c r="BQ27" s="188" t="str">
        <f t="shared" si="43"/>
        <v/>
      </c>
      <c r="BR27" s="188" t="str">
        <f t="shared" si="43"/>
        <v/>
      </c>
      <c r="BS27" s="188" t="str">
        <f t="shared" si="43"/>
        <v/>
      </c>
      <c r="BT27" s="188" t="str">
        <f t="shared" si="43"/>
        <v/>
      </c>
      <c r="BU27" s="188" t="str">
        <f t="shared" si="43"/>
        <v/>
      </c>
      <c r="BV27" s="188" t="str">
        <f t="shared" si="43"/>
        <v/>
      </c>
      <c r="BW27" s="188" t="str">
        <f t="shared" si="43"/>
        <v/>
      </c>
      <c r="BX27" s="188" t="str">
        <f t="shared" si="43"/>
        <v/>
      </c>
      <c r="BY27" s="188" t="str">
        <f t="shared" si="43"/>
        <v/>
      </c>
      <c r="BZ27" s="188" t="str">
        <f t="shared" si="43"/>
        <v/>
      </c>
      <c r="CA27" s="188" t="str">
        <f t="shared" si="43"/>
        <v/>
      </c>
      <c r="CB27" s="188" t="str">
        <f t="shared" si="43"/>
        <v/>
      </c>
      <c r="CC27" s="188" t="str">
        <f t="shared" si="43"/>
        <v/>
      </c>
      <c r="CD27" s="188" t="str">
        <f t="shared" si="43"/>
        <v/>
      </c>
      <c r="CE27" s="188" t="str">
        <f t="shared" si="43"/>
        <v/>
      </c>
      <c r="CF27" s="188" t="str">
        <f t="shared" si="43"/>
        <v/>
      </c>
      <c r="CG27" s="188" t="str">
        <f t="shared" si="43"/>
        <v/>
      </c>
      <c r="CH27" s="188" t="str">
        <f t="shared" si="43"/>
        <v/>
      </c>
      <c r="CI27" s="188" t="str">
        <f t="shared" si="43"/>
        <v/>
      </c>
      <c r="CJ27" s="188" t="str">
        <f t="shared" si="43"/>
        <v/>
      </c>
      <c r="CK27" s="188" t="str">
        <f t="shared" si="43"/>
        <v/>
      </c>
      <c r="CL27" s="188" t="str">
        <f t="shared" si="43"/>
        <v/>
      </c>
      <c r="CM27" s="188" t="str">
        <f t="shared" si="43"/>
        <v/>
      </c>
      <c r="CN27" s="188" t="str">
        <f t="shared" si="43"/>
        <v/>
      </c>
      <c r="CO27" s="188" t="str">
        <f t="shared" si="43"/>
        <v/>
      </c>
      <c r="CP27" s="188" t="str">
        <f t="shared" si="43"/>
        <v/>
      </c>
      <c r="CQ27" s="188" t="str">
        <f t="shared" si="43"/>
        <v/>
      </c>
      <c r="CR27" s="188" t="str">
        <f t="shared" si="43"/>
        <v/>
      </c>
      <c r="CS27" s="188" t="str">
        <f t="shared" si="43"/>
        <v/>
      </c>
      <c r="CT27" s="188" t="str">
        <f t="shared" si="43"/>
        <v/>
      </c>
      <c r="CU27" s="188" t="str">
        <f t="shared" si="43"/>
        <v/>
      </c>
      <c r="CV27" s="188" t="str">
        <f t="shared" si="34"/>
        <v/>
      </c>
      <c r="CW27" s="188" t="str">
        <f t="shared" si="34"/>
        <v/>
      </c>
      <c r="CX27" s="188" t="str">
        <f t="shared" si="34"/>
        <v/>
      </c>
      <c r="CY27" s="188" t="str">
        <f t="shared" si="34"/>
        <v/>
      </c>
      <c r="CZ27" s="188" t="str">
        <f t="shared" si="34"/>
        <v/>
      </c>
      <c r="DA27" s="188" t="str">
        <f t="shared" si="34"/>
        <v/>
      </c>
      <c r="DB27" s="188" t="str">
        <f t="shared" si="34"/>
        <v/>
      </c>
      <c r="DC27" s="188" t="str">
        <f t="shared" si="34"/>
        <v/>
      </c>
      <c r="DD27" s="188" t="str">
        <f t="shared" si="34"/>
        <v/>
      </c>
      <c r="DE27" s="188" t="str">
        <f t="shared" ref="DE27:ED27" si="46">IF(ISNONTEXT($AH27),DD27+$AH27,"")</f>
        <v/>
      </c>
      <c r="DF27" s="188" t="str">
        <f t="shared" si="46"/>
        <v/>
      </c>
      <c r="DG27" s="188" t="str">
        <f t="shared" si="46"/>
        <v/>
      </c>
      <c r="DH27" s="188" t="str">
        <f t="shared" si="46"/>
        <v/>
      </c>
      <c r="DI27" s="188" t="str">
        <f t="shared" si="46"/>
        <v/>
      </c>
      <c r="DJ27" s="188" t="str">
        <f t="shared" si="46"/>
        <v/>
      </c>
      <c r="DK27" s="188" t="str">
        <f t="shared" si="46"/>
        <v/>
      </c>
      <c r="DL27" s="188" t="str">
        <f t="shared" si="46"/>
        <v/>
      </c>
      <c r="DM27" s="188" t="str">
        <f t="shared" si="46"/>
        <v/>
      </c>
      <c r="DN27" s="188" t="str">
        <f t="shared" si="46"/>
        <v/>
      </c>
      <c r="DO27" s="188" t="str">
        <f t="shared" si="46"/>
        <v/>
      </c>
      <c r="DP27" s="188" t="str">
        <f t="shared" si="46"/>
        <v/>
      </c>
      <c r="DQ27" s="188" t="str">
        <f t="shared" si="46"/>
        <v/>
      </c>
      <c r="DR27" s="188" t="str">
        <f t="shared" si="46"/>
        <v/>
      </c>
      <c r="DS27" s="188" t="str">
        <f t="shared" si="46"/>
        <v/>
      </c>
      <c r="DT27" s="188" t="str">
        <f t="shared" si="46"/>
        <v/>
      </c>
      <c r="DU27" s="188" t="str">
        <f t="shared" si="46"/>
        <v/>
      </c>
      <c r="DV27" s="188" t="str">
        <f t="shared" si="46"/>
        <v/>
      </c>
      <c r="DW27" s="188" t="str">
        <f t="shared" si="46"/>
        <v/>
      </c>
      <c r="DX27" s="188" t="str">
        <f t="shared" si="46"/>
        <v/>
      </c>
      <c r="DY27" s="188" t="str">
        <f t="shared" si="46"/>
        <v/>
      </c>
      <c r="DZ27" s="188" t="str">
        <f t="shared" si="46"/>
        <v/>
      </c>
      <c r="EA27" s="188" t="str">
        <f t="shared" si="46"/>
        <v/>
      </c>
      <c r="EB27" s="188" t="str">
        <f t="shared" si="46"/>
        <v/>
      </c>
      <c r="EC27" s="188" t="str">
        <f t="shared" si="46"/>
        <v/>
      </c>
      <c r="ED27" s="188" t="str">
        <f t="shared" si="46"/>
        <v/>
      </c>
      <c r="EE27" s="204" t="str">
        <f t="shared" si="16"/>
        <v/>
      </c>
      <c r="EF27" s="205" t="e">
        <f t="shared" si="41"/>
        <v>#N/A</v>
      </c>
      <c r="EG27" s="205" t="e">
        <f t="shared" si="41"/>
        <v>#N/A</v>
      </c>
      <c r="EH27" s="205" t="e">
        <f t="shared" si="41"/>
        <v>#N/A</v>
      </c>
      <c r="EI27" s="205" t="e">
        <f t="shared" si="41"/>
        <v>#N/A</v>
      </c>
      <c r="EJ27" s="205" t="e">
        <f t="shared" si="41"/>
        <v>#N/A</v>
      </c>
      <c r="EK27" s="205" t="e">
        <f t="shared" si="41"/>
        <v>#N/A</v>
      </c>
      <c r="EL27" s="205" t="e">
        <f t="shared" si="41"/>
        <v>#N/A</v>
      </c>
      <c r="EM27" s="205" t="e">
        <f t="shared" si="41"/>
        <v>#N/A</v>
      </c>
      <c r="EN27" s="205" t="e">
        <f t="shared" si="41"/>
        <v>#N/A</v>
      </c>
      <c r="EO27" s="205" t="e">
        <f t="shared" si="41"/>
        <v>#N/A</v>
      </c>
      <c r="EP27" s="205" t="e">
        <f t="shared" si="41"/>
        <v>#N/A</v>
      </c>
      <c r="EQ27" s="205" t="e">
        <f t="shared" si="41"/>
        <v>#N/A</v>
      </c>
      <c r="ER27" s="205" t="e">
        <f t="shared" si="36"/>
        <v>#N/A</v>
      </c>
      <c r="ES27" s="205" t="e">
        <f t="shared" si="36"/>
        <v>#N/A</v>
      </c>
      <c r="ET27" s="205" t="e">
        <f t="shared" si="36"/>
        <v>#N/A</v>
      </c>
      <c r="EU27" s="205" t="e">
        <f t="shared" si="36"/>
        <v>#N/A</v>
      </c>
      <c r="EV27" s="205" t="e">
        <f t="shared" si="36"/>
        <v>#N/A</v>
      </c>
      <c r="EW27" s="205" t="e">
        <f t="shared" si="36"/>
        <v>#N/A</v>
      </c>
      <c r="EX27" s="205" t="e">
        <f t="shared" si="36"/>
        <v>#N/A</v>
      </c>
      <c r="EY27" s="205" t="e">
        <f t="shared" si="36"/>
        <v>#N/A</v>
      </c>
      <c r="EZ27" s="205" t="e">
        <f t="shared" si="36"/>
        <v>#N/A</v>
      </c>
      <c r="FA27" s="205" t="e">
        <f t="shared" si="36"/>
        <v>#N/A</v>
      </c>
      <c r="FB27" s="205" t="e">
        <f t="shared" si="36"/>
        <v>#N/A</v>
      </c>
      <c r="FC27" s="205" t="e">
        <f t="shared" si="36"/>
        <v>#N/A</v>
      </c>
      <c r="FD27" s="205" t="e">
        <f t="shared" si="36"/>
        <v>#N/A</v>
      </c>
      <c r="FE27" s="205" t="e">
        <f t="shared" si="36"/>
        <v>#N/A</v>
      </c>
      <c r="FF27" s="205" t="e">
        <f t="shared" si="36"/>
        <v>#N/A</v>
      </c>
      <c r="FG27" s="205" t="e">
        <f t="shared" si="36"/>
        <v>#N/A</v>
      </c>
      <c r="FH27" s="205" t="e">
        <f t="shared" si="42"/>
        <v>#N/A</v>
      </c>
      <c r="FI27" s="205" t="e">
        <f t="shared" si="42"/>
        <v>#N/A</v>
      </c>
      <c r="FJ27" s="205" t="e">
        <f t="shared" si="42"/>
        <v>#N/A</v>
      </c>
      <c r="FK27" s="205" t="e">
        <f t="shared" si="37"/>
        <v>#N/A</v>
      </c>
      <c r="FL27" s="205" t="e">
        <f t="shared" si="37"/>
        <v>#N/A</v>
      </c>
      <c r="FM27" s="205" t="e">
        <f t="shared" si="37"/>
        <v>#N/A</v>
      </c>
      <c r="FN27" s="205" t="e">
        <f t="shared" si="37"/>
        <v>#N/A</v>
      </c>
      <c r="FO27" s="205" t="e">
        <f t="shared" si="37"/>
        <v>#N/A</v>
      </c>
      <c r="FP27" s="205" t="e">
        <f t="shared" si="37"/>
        <v>#N/A</v>
      </c>
      <c r="FQ27" s="205" t="e">
        <f t="shared" si="37"/>
        <v>#N/A</v>
      </c>
      <c r="FR27" s="205" t="e">
        <f t="shared" si="37"/>
        <v>#N/A</v>
      </c>
      <c r="FS27" s="205" t="e">
        <f t="shared" si="37"/>
        <v>#N/A</v>
      </c>
      <c r="FT27" s="205" t="e">
        <f t="shared" si="37"/>
        <v>#N/A</v>
      </c>
      <c r="FU27" s="205" t="e">
        <f t="shared" si="37"/>
        <v>#N/A</v>
      </c>
      <c r="FV27" s="205" t="e">
        <f t="shared" si="37"/>
        <v>#N/A</v>
      </c>
      <c r="FW27" s="205" t="e">
        <f t="shared" si="37"/>
        <v>#N/A</v>
      </c>
      <c r="FX27" s="205" t="e">
        <f t="shared" si="37"/>
        <v>#N/A</v>
      </c>
      <c r="FY27" s="205" t="e">
        <f t="shared" si="37"/>
        <v>#N/A</v>
      </c>
      <c r="FZ27" s="205" t="e">
        <f t="shared" si="37"/>
        <v>#N/A</v>
      </c>
      <c r="GA27" s="205" t="e">
        <f t="shared" si="38"/>
        <v>#N/A</v>
      </c>
      <c r="GB27" s="205" t="e">
        <f t="shared" si="38"/>
        <v>#N/A</v>
      </c>
      <c r="GC27" s="205" t="e">
        <f t="shared" si="38"/>
        <v>#N/A</v>
      </c>
      <c r="GD27" s="205" t="e">
        <f t="shared" si="38"/>
        <v>#N/A</v>
      </c>
      <c r="GE27" s="205" t="e">
        <f t="shared" si="38"/>
        <v>#N/A</v>
      </c>
      <c r="GF27" s="205" t="e">
        <f t="shared" si="38"/>
        <v>#N/A</v>
      </c>
      <c r="GG27" s="205" t="e">
        <f t="shared" si="38"/>
        <v>#N/A</v>
      </c>
      <c r="GH27" s="205" t="e">
        <f t="shared" si="38"/>
        <v>#N/A</v>
      </c>
      <c r="GI27" s="205" t="e">
        <f t="shared" si="38"/>
        <v>#N/A</v>
      </c>
      <c r="GJ27" s="205" t="e">
        <f t="shared" si="38"/>
        <v>#N/A</v>
      </c>
      <c r="GK27" s="205" t="e">
        <f t="shared" si="38"/>
        <v>#N/A</v>
      </c>
      <c r="GL27" s="205" t="e">
        <f t="shared" si="38"/>
        <v>#N/A</v>
      </c>
      <c r="GM27" s="205" t="e">
        <f t="shared" si="38"/>
        <v>#N/A</v>
      </c>
      <c r="GN27" s="205" t="e">
        <f t="shared" si="38"/>
        <v>#N/A</v>
      </c>
      <c r="GO27" s="205" t="e">
        <f t="shared" si="38"/>
        <v>#N/A</v>
      </c>
      <c r="GP27" s="205" t="e">
        <f t="shared" si="38"/>
        <v>#N/A</v>
      </c>
      <c r="GQ27" s="205" t="e">
        <f t="shared" si="39"/>
        <v>#N/A</v>
      </c>
      <c r="GR27" s="205" t="e">
        <f t="shared" si="18"/>
        <v>#N/A</v>
      </c>
      <c r="GS27" s="205" t="e">
        <f t="shared" si="18"/>
        <v>#N/A</v>
      </c>
      <c r="GT27" s="205" t="e">
        <f t="shared" si="18"/>
        <v>#N/A</v>
      </c>
      <c r="GU27" s="205" t="e">
        <f t="shared" si="18"/>
        <v>#N/A</v>
      </c>
      <c r="GV27" s="205" t="e">
        <f t="shared" si="18"/>
        <v>#N/A</v>
      </c>
      <c r="GW27" s="205" t="e">
        <f t="shared" si="18"/>
        <v>#N/A</v>
      </c>
      <c r="GX27" s="205" t="e">
        <f t="shared" si="18"/>
        <v>#N/A</v>
      </c>
      <c r="GY27" s="205" t="e">
        <f t="shared" si="18"/>
        <v>#N/A</v>
      </c>
      <c r="GZ27" s="205" t="e">
        <f t="shared" si="18"/>
        <v>#N/A</v>
      </c>
      <c r="HA27" s="205" t="e">
        <f t="shared" si="18"/>
        <v>#N/A</v>
      </c>
      <c r="HB27" s="205" t="e">
        <f t="shared" si="18"/>
        <v>#N/A</v>
      </c>
      <c r="HC27" s="205" t="e">
        <f t="shared" si="18"/>
        <v>#N/A</v>
      </c>
      <c r="HD27" s="205" t="e">
        <f t="shared" si="18"/>
        <v>#N/A</v>
      </c>
      <c r="HE27" s="205" t="e">
        <f t="shared" si="18"/>
        <v>#N/A</v>
      </c>
      <c r="HF27" s="205" t="e">
        <f t="shared" si="18"/>
        <v>#N/A</v>
      </c>
      <c r="HG27" s="205" t="e">
        <f t="shared" si="18"/>
        <v>#N/A</v>
      </c>
      <c r="HH27" s="205" t="e">
        <f t="shared" ref="HH27:HW55" si="47">IF(ISNONTEXT($Q27),IF($G27="R",_xlfn.BETA.DIST(DK27,$M27,$N27,FALSE,$B27,$D27),_xlfn.BETA.DIST(DK27,$N27,$M27,FALSE,$B27,$D27)),NA())</f>
        <v>#N/A</v>
      </c>
      <c r="HI27" s="205" t="e">
        <f t="shared" si="47"/>
        <v>#N/A</v>
      </c>
      <c r="HJ27" s="205" t="e">
        <f t="shared" si="47"/>
        <v>#N/A</v>
      </c>
      <c r="HK27" s="205" t="e">
        <f t="shared" si="44"/>
        <v>#N/A</v>
      </c>
      <c r="HL27" s="205" t="e">
        <f t="shared" si="44"/>
        <v>#N/A</v>
      </c>
      <c r="HM27" s="205" t="e">
        <f t="shared" si="44"/>
        <v>#N/A</v>
      </c>
      <c r="HN27" s="205" t="e">
        <f t="shared" si="44"/>
        <v>#N/A</v>
      </c>
      <c r="HO27" s="205" t="e">
        <f t="shared" si="44"/>
        <v>#N/A</v>
      </c>
      <c r="HP27" s="205" t="e">
        <f t="shared" si="44"/>
        <v>#N/A</v>
      </c>
      <c r="HQ27" s="205" t="e">
        <f t="shared" si="44"/>
        <v>#N/A</v>
      </c>
      <c r="HR27" s="205" t="e">
        <f t="shared" si="44"/>
        <v>#N/A</v>
      </c>
      <c r="HS27" s="205" t="e">
        <f t="shared" si="44"/>
        <v>#N/A</v>
      </c>
      <c r="HT27" s="205" t="e">
        <f t="shared" si="44"/>
        <v>#N/A</v>
      </c>
      <c r="HU27" s="205" t="e">
        <f t="shared" si="44"/>
        <v>#N/A</v>
      </c>
      <c r="HV27" s="205" t="e">
        <f t="shared" si="44"/>
        <v>#N/A</v>
      </c>
      <c r="HW27" s="205" t="e">
        <f t="shared" si="44"/>
        <v>#N/A</v>
      </c>
      <c r="HX27" s="205" t="e">
        <f t="shared" si="44"/>
        <v>#N/A</v>
      </c>
      <c r="HY27" s="205" t="e">
        <f t="shared" si="44"/>
        <v>#N/A</v>
      </c>
      <c r="HZ27" s="205" t="e">
        <f t="shared" si="44"/>
        <v>#N/A</v>
      </c>
      <c r="IA27" s="205" t="e">
        <f t="shared" si="45"/>
        <v>#N/A</v>
      </c>
      <c r="IB27" s="205" t="e">
        <f t="shared" si="27"/>
        <v>#N/A</v>
      </c>
    </row>
    <row r="28" spans="1:236" hidden="1" x14ac:dyDescent="0.25">
      <c r="A28" s="22">
        <v>25</v>
      </c>
      <c r="B28" s="123"/>
      <c r="C28" s="123"/>
      <c r="D28" s="123"/>
      <c r="E28" s="118" t="str">
        <f t="shared" si="10"/>
        <v/>
      </c>
      <c r="F28" s="23" t="str">
        <f t="shared" si="11"/>
        <v/>
      </c>
      <c r="G28" s="24" t="str">
        <f t="shared" si="12"/>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10" t="str">
        <f t="shared" si="3"/>
        <v/>
      </c>
      <c r="Q28" s="110" t="str">
        <f t="shared" si="4"/>
        <v/>
      </c>
      <c r="R28" s="39" t="str">
        <f t="shared" si="5"/>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13"/>
        <v/>
      </c>
      <c r="AI28" s="204" t="str">
        <f t="shared" si="14"/>
        <v/>
      </c>
      <c r="AJ28" s="188" t="str">
        <f t="shared" si="43"/>
        <v/>
      </c>
      <c r="AK28" s="188" t="str">
        <f t="shared" si="43"/>
        <v/>
      </c>
      <c r="AL28" s="188" t="str">
        <f t="shared" si="43"/>
        <v/>
      </c>
      <c r="AM28" s="188" t="str">
        <f t="shared" si="43"/>
        <v/>
      </c>
      <c r="AN28" s="188" t="str">
        <f t="shared" si="43"/>
        <v/>
      </c>
      <c r="AO28" s="188" t="str">
        <f t="shared" si="43"/>
        <v/>
      </c>
      <c r="AP28" s="188" t="str">
        <f t="shared" si="43"/>
        <v/>
      </c>
      <c r="AQ28" s="188" t="str">
        <f t="shared" si="43"/>
        <v/>
      </c>
      <c r="AR28" s="188" t="str">
        <f t="shared" si="43"/>
        <v/>
      </c>
      <c r="AS28" s="188" t="str">
        <f t="shared" si="43"/>
        <v/>
      </c>
      <c r="AT28" s="188" t="str">
        <f t="shared" si="43"/>
        <v/>
      </c>
      <c r="AU28" s="188" t="str">
        <f t="shared" si="43"/>
        <v/>
      </c>
      <c r="AV28" s="188" t="str">
        <f t="shared" si="43"/>
        <v/>
      </c>
      <c r="AW28" s="188" t="str">
        <f t="shared" si="43"/>
        <v/>
      </c>
      <c r="AX28" s="188" t="str">
        <f t="shared" si="43"/>
        <v/>
      </c>
      <c r="AY28" s="188" t="str">
        <f t="shared" si="43"/>
        <v/>
      </c>
      <c r="AZ28" s="188" t="str">
        <f t="shared" si="43"/>
        <v/>
      </c>
      <c r="BA28" s="188" t="str">
        <f t="shared" si="43"/>
        <v/>
      </c>
      <c r="BB28" s="188" t="str">
        <f t="shared" si="43"/>
        <v/>
      </c>
      <c r="BC28" s="188" t="str">
        <f t="shared" si="43"/>
        <v/>
      </c>
      <c r="BD28" s="188" t="str">
        <f t="shared" si="43"/>
        <v/>
      </c>
      <c r="BE28" s="188" t="str">
        <f t="shared" si="43"/>
        <v/>
      </c>
      <c r="BF28" s="188" t="str">
        <f t="shared" si="43"/>
        <v/>
      </c>
      <c r="BG28" s="188" t="str">
        <f t="shared" si="43"/>
        <v/>
      </c>
      <c r="BH28" s="188" t="str">
        <f t="shared" si="43"/>
        <v/>
      </c>
      <c r="BI28" s="188" t="str">
        <f t="shared" si="43"/>
        <v/>
      </c>
      <c r="BJ28" s="188" t="str">
        <f t="shared" si="43"/>
        <v/>
      </c>
      <c r="BK28" s="188" t="str">
        <f t="shared" si="43"/>
        <v/>
      </c>
      <c r="BL28" s="188" t="str">
        <f t="shared" si="43"/>
        <v/>
      </c>
      <c r="BM28" s="188" t="str">
        <f t="shared" si="43"/>
        <v/>
      </c>
      <c r="BN28" s="188" t="str">
        <f t="shared" si="43"/>
        <v/>
      </c>
      <c r="BO28" s="188" t="str">
        <f t="shared" si="43"/>
        <v/>
      </c>
      <c r="BP28" s="188" t="str">
        <f t="shared" si="43"/>
        <v/>
      </c>
      <c r="BQ28" s="188" t="str">
        <f t="shared" si="43"/>
        <v/>
      </c>
      <c r="BR28" s="188" t="str">
        <f t="shared" si="43"/>
        <v/>
      </c>
      <c r="BS28" s="188" t="str">
        <f t="shared" si="43"/>
        <v/>
      </c>
      <c r="BT28" s="188" t="str">
        <f t="shared" si="43"/>
        <v/>
      </c>
      <c r="BU28" s="188" t="str">
        <f t="shared" si="43"/>
        <v/>
      </c>
      <c r="BV28" s="188" t="str">
        <f t="shared" si="43"/>
        <v/>
      </c>
      <c r="BW28" s="188" t="str">
        <f t="shared" si="43"/>
        <v/>
      </c>
      <c r="BX28" s="188" t="str">
        <f t="shared" si="43"/>
        <v/>
      </c>
      <c r="BY28" s="188" t="str">
        <f t="shared" si="43"/>
        <v/>
      </c>
      <c r="BZ28" s="188" t="str">
        <f t="shared" si="43"/>
        <v/>
      </c>
      <c r="CA28" s="188" t="str">
        <f t="shared" si="43"/>
        <v/>
      </c>
      <c r="CB28" s="188" t="str">
        <f t="shared" si="43"/>
        <v/>
      </c>
      <c r="CC28" s="188" t="str">
        <f t="shared" si="43"/>
        <v/>
      </c>
      <c r="CD28" s="188" t="str">
        <f t="shared" si="43"/>
        <v/>
      </c>
      <c r="CE28" s="188" t="str">
        <f t="shared" si="43"/>
        <v/>
      </c>
      <c r="CF28" s="188" t="str">
        <f t="shared" si="43"/>
        <v/>
      </c>
      <c r="CG28" s="188" t="str">
        <f t="shared" si="43"/>
        <v/>
      </c>
      <c r="CH28" s="188" t="str">
        <f t="shared" si="43"/>
        <v/>
      </c>
      <c r="CI28" s="188" t="str">
        <f t="shared" si="43"/>
        <v/>
      </c>
      <c r="CJ28" s="188" t="str">
        <f t="shared" si="43"/>
        <v/>
      </c>
      <c r="CK28" s="188" t="str">
        <f t="shared" si="43"/>
        <v/>
      </c>
      <c r="CL28" s="188" t="str">
        <f t="shared" si="43"/>
        <v/>
      </c>
      <c r="CM28" s="188" t="str">
        <f t="shared" si="43"/>
        <v/>
      </c>
      <c r="CN28" s="188" t="str">
        <f t="shared" si="43"/>
        <v/>
      </c>
      <c r="CO28" s="188" t="str">
        <f t="shared" si="43"/>
        <v/>
      </c>
      <c r="CP28" s="188" t="str">
        <f t="shared" si="43"/>
        <v/>
      </c>
      <c r="CQ28" s="188" t="str">
        <f t="shared" si="43"/>
        <v/>
      </c>
      <c r="CR28" s="188" t="str">
        <f t="shared" si="43"/>
        <v/>
      </c>
      <c r="CS28" s="188" t="str">
        <f t="shared" si="43"/>
        <v/>
      </c>
      <c r="CT28" s="188" t="str">
        <f t="shared" si="43"/>
        <v/>
      </c>
      <c r="CU28" s="188" t="str">
        <f t="shared" ref="CU28:ED35" si="48">IF(ISNONTEXT($AH28),CT28+$AH28,"")</f>
        <v/>
      </c>
      <c r="CV28" s="188" t="str">
        <f t="shared" si="48"/>
        <v/>
      </c>
      <c r="CW28" s="188" t="str">
        <f t="shared" si="48"/>
        <v/>
      </c>
      <c r="CX28" s="188" t="str">
        <f t="shared" si="48"/>
        <v/>
      </c>
      <c r="CY28" s="188" t="str">
        <f t="shared" si="48"/>
        <v/>
      </c>
      <c r="CZ28" s="188" t="str">
        <f t="shared" si="48"/>
        <v/>
      </c>
      <c r="DA28" s="188" t="str">
        <f t="shared" si="48"/>
        <v/>
      </c>
      <c r="DB28" s="188" t="str">
        <f t="shared" si="48"/>
        <v/>
      </c>
      <c r="DC28" s="188" t="str">
        <f t="shared" si="48"/>
        <v/>
      </c>
      <c r="DD28" s="188" t="str">
        <f t="shared" si="48"/>
        <v/>
      </c>
      <c r="DE28" s="188" t="str">
        <f t="shared" si="48"/>
        <v/>
      </c>
      <c r="DF28" s="188" t="str">
        <f t="shared" si="48"/>
        <v/>
      </c>
      <c r="DG28" s="188" t="str">
        <f t="shared" si="48"/>
        <v/>
      </c>
      <c r="DH28" s="188" t="str">
        <f t="shared" si="48"/>
        <v/>
      </c>
      <c r="DI28" s="188" t="str">
        <f t="shared" si="48"/>
        <v/>
      </c>
      <c r="DJ28" s="188" t="str">
        <f t="shared" si="48"/>
        <v/>
      </c>
      <c r="DK28" s="188" t="str">
        <f t="shared" si="48"/>
        <v/>
      </c>
      <c r="DL28" s="188" t="str">
        <f t="shared" si="48"/>
        <v/>
      </c>
      <c r="DM28" s="188" t="str">
        <f t="shared" si="48"/>
        <v/>
      </c>
      <c r="DN28" s="188" t="str">
        <f t="shared" si="48"/>
        <v/>
      </c>
      <c r="DO28" s="188" t="str">
        <f t="shared" si="48"/>
        <v/>
      </c>
      <c r="DP28" s="188" t="str">
        <f t="shared" si="48"/>
        <v/>
      </c>
      <c r="DQ28" s="188" t="str">
        <f t="shared" si="48"/>
        <v/>
      </c>
      <c r="DR28" s="188" t="str">
        <f t="shared" si="48"/>
        <v/>
      </c>
      <c r="DS28" s="188" t="str">
        <f t="shared" si="48"/>
        <v/>
      </c>
      <c r="DT28" s="188" t="str">
        <f t="shared" si="48"/>
        <v/>
      </c>
      <c r="DU28" s="188" t="str">
        <f t="shared" si="48"/>
        <v/>
      </c>
      <c r="DV28" s="188" t="str">
        <f t="shared" si="48"/>
        <v/>
      </c>
      <c r="DW28" s="188" t="str">
        <f t="shared" si="48"/>
        <v/>
      </c>
      <c r="DX28" s="188" t="str">
        <f t="shared" si="48"/>
        <v/>
      </c>
      <c r="DY28" s="188" t="str">
        <f t="shared" si="48"/>
        <v/>
      </c>
      <c r="DZ28" s="188" t="str">
        <f t="shared" si="48"/>
        <v/>
      </c>
      <c r="EA28" s="188" t="str">
        <f t="shared" si="48"/>
        <v/>
      </c>
      <c r="EB28" s="188" t="str">
        <f t="shared" si="48"/>
        <v/>
      </c>
      <c r="EC28" s="188" t="str">
        <f t="shared" si="48"/>
        <v/>
      </c>
      <c r="ED28" s="188" t="str">
        <f t="shared" si="48"/>
        <v/>
      </c>
      <c r="EE28" s="204" t="str">
        <f t="shared" si="16"/>
        <v/>
      </c>
      <c r="EF28" s="205" t="e">
        <f t="shared" si="41"/>
        <v>#N/A</v>
      </c>
      <c r="EG28" s="205" t="e">
        <f t="shared" si="41"/>
        <v>#N/A</v>
      </c>
      <c r="EH28" s="205" t="e">
        <f t="shared" si="41"/>
        <v>#N/A</v>
      </c>
      <c r="EI28" s="205" t="e">
        <f t="shared" si="41"/>
        <v>#N/A</v>
      </c>
      <c r="EJ28" s="205" t="e">
        <f t="shared" si="41"/>
        <v>#N/A</v>
      </c>
      <c r="EK28" s="205" t="e">
        <f t="shared" si="41"/>
        <v>#N/A</v>
      </c>
      <c r="EL28" s="205" t="e">
        <f t="shared" si="41"/>
        <v>#N/A</v>
      </c>
      <c r="EM28" s="205" t="e">
        <f t="shared" si="41"/>
        <v>#N/A</v>
      </c>
      <c r="EN28" s="205" t="e">
        <f t="shared" si="41"/>
        <v>#N/A</v>
      </c>
      <c r="EO28" s="205" t="e">
        <f t="shared" si="41"/>
        <v>#N/A</v>
      </c>
      <c r="EP28" s="205" t="e">
        <f t="shared" si="41"/>
        <v>#N/A</v>
      </c>
      <c r="EQ28" s="205" t="e">
        <f t="shared" si="41"/>
        <v>#N/A</v>
      </c>
      <c r="ER28" s="205" t="e">
        <f t="shared" si="36"/>
        <v>#N/A</v>
      </c>
      <c r="ES28" s="205" t="e">
        <f t="shared" si="36"/>
        <v>#N/A</v>
      </c>
      <c r="ET28" s="205" t="e">
        <f t="shared" si="36"/>
        <v>#N/A</v>
      </c>
      <c r="EU28" s="205" t="e">
        <f t="shared" si="36"/>
        <v>#N/A</v>
      </c>
      <c r="EV28" s="205" t="e">
        <f t="shared" si="36"/>
        <v>#N/A</v>
      </c>
      <c r="EW28" s="205" t="e">
        <f t="shared" si="36"/>
        <v>#N/A</v>
      </c>
      <c r="EX28" s="205" t="e">
        <f t="shared" si="36"/>
        <v>#N/A</v>
      </c>
      <c r="EY28" s="205" t="e">
        <f t="shared" si="36"/>
        <v>#N/A</v>
      </c>
      <c r="EZ28" s="205" t="e">
        <f t="shared" si="36"/>
        <v>#N/A</v>
      </c>
      <c r="FA28" s="205" t="e">
        <f t="shared" si="36"/>
        <v>#N/A</v>
      </c>
      <c r="FB28" s="205" t="e">
        <f t="shared" si="36"/>
        <v>#N/A</v>
      </c>
      <c r="FC28" s="205" t="e">
        <f t="shared" si="36"/>
        <v>#N/A</v>
      </c>
      <c r="FD28" s="205" t="e">
        <f t="shared" si="36"/>
        <v>#N/A</v>
      </c>
      <c r="FE28" s="205" t="e">
        <f t="shared" si="36"/>
        <v>#N/A</v>
      </c>
      <c r="FF28" s="205" t="e">
        <f t="shared" si="36"/>
        <v>#N/A</v>
      </c>
      <c r="FG28" s="205" t="e">
        <f t="shared" si="36"/>
        <v>#N/A</v>
      </c>
      <c r="FH28" s="205" t="e">
        <f t="shared" si="42"/>
        <v>#N/A</v>
      </c>
      <c r="FI28" s="205" t="e">
        <f t="shared" si="42"/>
        <v>#N/A</v>
      </c>
      <c r="FJ28" s="205" t="e">
        <f t="shared" si="42"/>
        <v>#N/A</v>
      </c>
      <c r="FK28" s="205" t="e">
        <f t="shared" si="37"/>
        <v>#N/A</v>
      </c>
      <c r="FL28" s="205" t="e">
        <f t="shared" si="37"/>
        <v>#N/A</v>
      </c>
      <c r="FM28" s="205" t="e">
        <f t="shared" si="37"/>
        <v>#N/A</v>
      </c>
      <c r="FN28" s="205" t="e">
        <f t="shared" si="37"/>
        <v>#N/A</v>
      </c>
      <c r="FO28" s="205" t="e">
        <f t="shared" si="37"/>
        <v>#N/A</v>
      </c>
      <c r="FP28" s="205" t="e">
        <f t="shared" si="37"/>
        <v>#N/A</v>
      </c>
      <c r="FQ28" s="205" t="e">
        <f t="shared" si="37"/>
        <v>#N/A</v>
      </c>
      <c r="FR28" s="205" t="e">
        <f t="shared" si="37"/>
        <v>#N/A</v>
      </c>
      <c r="FS28" s="205" t="e">
        <f t="shared" si="37"/>
        <v>#N/A</v>
      </c>
      <c r="FT28" s="205" t="e">
        <f t="shared" si="37"/>
        <v>#N/A</v>
      </c>
      <c r="FU28" s="205" t="e">
        <f t="shared" si="37"/>
        <v>#N/A</v>
      </c>
      <c r="FV28" s="205" t="e">
        <f t="shared" si="37"/>
        <v>#N/A</v>
      </c>
      <c r="FW28" s="205" t="e">
        <f t="shared" si="37"/>
        <v>#N/A</v>
      </c>
      <c r="FX28" s="205" t="e">
        <f t="shared" si="37"/>
        <v>#N/A</v>
      </c>
      <c r="FY28" s="205" t="e">
        <f t="shared" si="37"/>
        <v>#N/A</v>
      </c>
      <c r="FZ28" s="205" t="e">
        <f t="shared" si="37"/>
        <v>#N/A</v>
      </c>
      <c r="GA28" s="205" t="e">
        <f t="shared" si="38"/>
        <v>#N/A</v>
      </c>
      <c r="GB28" s="205" t="e">
        <f t="shared" si="38"/>
        <v>#N/A</v>
      </c>
      <c r="GC28" s="205" t="e">
        <f t="shared" si="38"/>
        <v>#N/A</v>
      </c>
      <c r="GD28" s="205" t="e">
        <f t="shared" si="38"/>
        <v>#N/A</v>
      </c>
      <c r="GE28" s="205" t="e">
        <f t="shared" si="38"/>
        <v>#N/A</v>
      </c>
      <c r="GF28" s="205" t="e">
        <f t="shared" si="38"/>
        <v>#N/A</v>
      </c>
      <c r="GG28" s="205" t="e">
        <f t="shared" si="38"/>
        <v>#N/A</v>
      </c>
      <c r="GH28" s="205" t="e">
        <f t="shared" si="38"/>
        <v>#N/A</v>
      </c>
      <c r="GI28" s="205" t="e">
        <f t="shared" si="38"/>
        <v>#N/A</v>
      </c>
      <c r="GJ28" s="205" t="e">
        <f t="shared" si="38"/>
        <v>#N/A</v>
      </c>
      <c r="GK28" s="205" t="e">
        <f t="shared" si="38"/>
        <v>#N/A</v>
      </c>
      <c r="GL28" s="205" t="e">
        <f t="shared" si="38"/>
        <v>#N/A</v>
      </c>
      <c r="GM28" s="205" t="e">
        <f t="shared" si="38"/>
        <v>#N/A</v>
      </c>
      <c r="GN28" s="205" t="e">
        <f t="shared" si="38"/>
        <v>#N/A</v>
      </c>
      <c r="GO28" s="205" t="e">
        <f t="shared" si="38"/>
        <v>#N/A</v>
      </c>
      <c r="GP28" s="205" t="e">
        <f t="shared" si="38"/>
        <v>#N/A</v>
      </c>
      <c r="GQ28" s="205" t="e">
        <f t="shared" si="39"/>
        <v>#N/A</v>
      </c>
      <c r="GR28" s="205" t="e">
        <f t="shared" si="18"/>
        <v>#N/A</v>
      </c>
      <c r="GS28" s="205" t="e">
        <f t="shared" si="18"/>
        <v>#N/A</v>
      </c>
      <c r="GT28" s="205" t="e">
        <f t="shared" si="18"/>
        <v>#N/A</v>
      </c>
      <c r="GU28" s="205" t="e">
        <f t="shared" si="18"/>
        <v>#N/A</v>
      </c>
      <c r="GV28" s="205" t="e">
        <f t="shared" si="18"/>
        <v>#N/A</v>
      </c>
      <c r="GW28" s="205" t="e">
        <f t="shared" si="18"/>
        <v>#N/A</v>
      </c>
      <c r="GX28" s="205" t="e">
        <f t="shared" si="18"/>
        <v>#N/A</v>
      </c>
      <c r="GY28" s="205" t="e">
        <f t="shared" si="18"/>
        <v>#N/A</v>
      </c>
      <c r="GZ28" s="205" t="e">
        <f t="shared" si="18"/>
        <v>#N/A</v>
      </c>
      <c r="HA28" s="205" t="e">
        <f t="shared" si="18"/>
        <v>#N/A</v>
      </c>
      <c r="HB28" s="205" t="e">
        <f t="shared" si="18"/>
        <v>#N/A</v>
      </c>
      <c r="HC28" s="205" t="e">
        <f t="shared" si="18"/>
        <v>#N/A</v>
      </c>
      <c r="HD28" s="205" t="e">
        <f t="shared" si="18"/>
        <v>#N/A</v>
      </c>
      <c r="HE28" s="205" t="e">
        <f t="shared" si="18"/>
        <v>#N/A</v>
      </c>
      <c r="HF28" s="205" t="e">
        <f t="shared" si="18"/>
        <v>#N/A</v>
      </c>
      <c r="HG28" s="205" t="e">
        <f t="shared" si="18"/>
        <v>#N/A</v>
      </c>
      <c r="HH28" s="205" t="e">
        <f t="shared" si="47"/>
        <v>#N/A</v>
      </c>
      <c r="HI28" s="205" t="e">
        <f t="shared" si="47"/>
        <v>#N/A</v>
      </c>
      <c r="HJ28" s="205" t="e">
        <f t="shared" si="47"/>
        <v>#N/A</v>
      </c>
      <c r="HK28" s="205" t="e">
        <f t="shared" si="44"/>
        <v>#N/A</v>
      </c>
      <c r="HL28" s="205" t="e">
        <f t="shared" si="44"/>
        <v>#N/A</v>
      </c>
      <c r="HM28" s="205" t="e">
        <f t="shared" si="44"/>
        <v>#N/A</v>
      </c>
      <c r="HN28" s="205" t="e">
        <f t="shared" si="44"/>
        <v>#N/A</v>
      </c>
      <c r="HO28" s="205" t="e">
        <f t="shared" si="44"/>
        <v>#N/A</v>
      </c>
      <c r="HP28" s="205" t="e">
        <f t="shared" si="44"/>
        <v>#N/A</v>
      </c>
      <c r="HQ28" s="205" t="e">
        <f t="shared" si="44"/>
        <v>#N/A</v>
      </c>
      <c r="HR28" s="205" t="e">
        <f t="shared" si="44"/>
        <v>#N/A</v>
      </c>
      <c r="HS28" s="205" t="e">
        <f t="shared" si="44"/>
        <v>#N/A</v>
      </c>
      <c r="HT28" s="205" t="e">
        <f t="shared" si="44"/>
        <v>#N/A</v>
      </c>
      <c r="HU28" s="205" t="e">
        <f t="shared" si="44"/>
        <v>#N/A</v>
      </c>
      <c r="HV28" s="205" t="e">
        <f t="shared" si="44"/>
        <v>#N/A</v>
      </c>
      <c r="HW28" s="205" t="e">
        <f t="shared" si="44"/>
        <v>#N/A</v>
      </c>
      <c r="HX28" s="205" t="e">
        <f t="shared" si="44"/>
        <v>#N/A</v>
      </c>
      <c r="HY28" s="205" t="e">
        <f t="shared" si="44"/>
        <v>#N/A</v>
      </c>
      <c r="HZ28" s="205" t="e">
        <f t="shared" si="44"/>
        <v>#N/A</v>
      </c>
      <c r="IA28" s="205" t="e">
        <f t="shared" si="45"/>
        <v>#N/A</v>
      </c>
      <c r="IB28" s="205" t="e">
        <f t="shared" si="27"/>
        <v>#N/A</v>
      </c>
    </row>
    <row r="29" spans="1:236" hidden="1" x14ac:dyDescent="0.25">
      <c r="A29" s="22">
        <v>26</v>
      </c>
      <c r="B29" s="123"/>
      <c r="C29" s="123"/>
      <c r="D29" s="123"/>
      <c r="E29" s="118" t="str">
        <f t="shared" si="10"/>
        <v/>
      </c>
      <c r="F29" s="23" t="str">
        <f t="shared" si="11"/>
        <v/>
      </c>
      <c r="G29" s="24" t="str">
        <f t="shared" si="12"/>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10" t="str">
        <f t="shared" si="3"/>
        <v/>
      </c>
      <c r="Q29" s="110" t="str">
        <f t="shared" si="4"/>
        <v/>
      </c>
      <c r="R29" s="39" t="str">
        <f t="shared" si="5"/>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13"/>
        <v/>
      </c>
      <c r="AI29" s="204" t="str">
        <f t="shared" si="14"/>
        <v/>
      </c>
      <c r="AJ29" s="188" t="str">
        <f t="shared" ref="AJ29:CU32" si="49">IF(ISNONTEXT($AH29),AI29+$AH29,"")</f>
        <v/>
      </c>
      <c r="AK29" s="188" t="str">
        <f t="shared" si="49"/>
        <v/>
      </c>
      <c r="AL29" s="188" t="str">
        <f t="shared" si="49"/>
        <v/>
      </c>
      <c r="AM29" s="188" t="str">
        <f t="shared" si="49"/>
        <v/>
      </c>
      <c r="AN29" s="188" t="str">
        <f t="shared" si="49"/>
        <v/>
      </c>
      <c r="AO29" s="188" t="str">
        <f t="shared" si="49"/>
        <v/>
      </c>
      <c r="AP29" s="188" t="str">
        <f t="shared" si="49"/>
        <v/>
      </c>
      <c r="AQ29" s="188" t="str">
        <f t="shared" si="49"/>
        <v/>
      </c>
      <c r="AR29" s="188" t="str">
        <f t="shared" si="49"/>
        <v/>
      </c>
      <c r="AS29" s="188" t="str">
        <f t="shared" si="49"/>
        <v/>
      </c>
      <c r="AT29" s="188" t="str">
        <f t="shared" si="49"/>
        <v/>
      </c>
      <c r="AU29" s="188" t="str">
        <f t="shared" si="49"/>
        <v/>
      </c>
      <c r="AV29" s="188" t="str">
        <f t="shared" si="49"/>
        <v/>
      </c>
      <c r="AW29" s="188" t="str">
        <f t="shared" si="49"/>
        <v/>
      </c>
      <c r="AX29" s="188" t="str">
        <f t="shared" si="49"/>
        <v/>
      </c>
      <c r="AY29" s="188" t="str">
        <f t="shared" si="49"/>
        <v/>
      </c>
      <c r="AZ29" s="188" t="str">
        <f t="shared" si="49"/>
        <v/>
      </c>
      <c r="BA29" s="188" t="str">
        <f t="shared" si="49"/>
        <v/>
      </c>
      <c r="BB29" s="188" t="str">
        <f t="shared" si="49"/>
        <v/>
      </c>
      <c r="BC29" s="188" t="str">
        <f t="shared" si="49"/>
        <v/>
      </c>
      <c r="BD29" s="188" t="str">
        <f t="shared" si="49"/>
        <v/>
      </c>
      <c r="BE29" s="188" t="str">
        <f t="shared" si="49"/>
        <v/>
      </c>
      <c r="BF29" s="188" t="str">
        <f t="shared" si="49"/>
        <v/>
      </c>
      <c r="BG29" s="188" t="str">
        <f t="shared" si="49"/>
        <v/>
      </c>
      <c r="BH29" s="188" t="str">
        <f t="shared" si="49"/>
        <v/>
      </c>
      <c r="BI29" s="188" t="str">
        <f t="shared" si="49"/>
        <v/>
      </c>
      <c r="BJ29" s="188" t="str">
        <f t="shared" si="49"/>
        <v/>
      </c>
      <c r="BK29" s="188" t="str">
        <f t="shared" si="49"/>
        <v/>
      </c>
      <c r="BL29" s="188" t="str">
        <f t="shared" si="49"/>
        <v/>
      </c>
      <c r="BM29" s="188" t="str">
        <f t="shared" si="49"/>
        <v/>
      </c>
      <c r="BN29" s="188" t="str">
        <f t="shared" si="49"/>
        <v/>
      </c>
      <c r="BO29" s="188" t="str">
        <f t="shared" si="49"/>
        <v/>
      </c>
      <c r="BP29" s="188" t="str">
        <f t="shared" si="49"/>
        <v/>
      </c>
      <c r="BQ29" s="188" t="str">
        <f t="shared" si="49"/>
        <v/>
      </c>
      <c r="BR29" s="188" t="str">
        <f t="shared" si="49"/>
        <v/>
      </c>
      <c r="BS29" s="188" t="str">
        <f t="shared" si="49"/>
        <v/>
      </c>
      <c r="BT29" s="188" t="str">
        <f t="shared" si="49"/>
        <v/>
      </c>
      <c r="BU29" s="188" t="str">
        <f t="shared" si="49"/>
        <v/>
      </c>
      <c r="BV29" s="188" t="str">
        <f t="shared" si="49"/>
        <v/>
      </c>
      <c r="BW29" s="188" t="str">
        <f t="shared" si="49"/>
        <v/>
      </c>
      <c r="BX29" s="188" t="str">
        <f t="shared" si="49"/>
        <v/>
      </c>
      <c r="BY29" s="188" t="str">
        <f t="shared" si="49"/>
        <v/>
      </c>
      <c r="BZ29" s="188" t="str">
        <f t="shared" si="49"/>
        <v/>
      </c>
      <c r="CA29" s="188" t="str">
        <f t="shared" si="49"/>
        <v/>
      </c>
      <c r="CB29" s="188" t="str">
        <f t="shared" si="49"/>
        <v/>
      </c>
      <c r="CC29" s="188" t="str">
        <f t="shared" si="49"/>
        <v/>
      </c>
      <c r="CD29" s="188" t="str">
        <f t="shared" si="49"/>
        <v/>
      </c>
      <c r="CE29" s="188" t="str">
        <f t="shared" si="49"/>
        <v/>
      </c>
      <c r="CF29" s="188" t="str">
        <f t="shared" si="49"/>
        <v/>
      </c>
      <c r="CG29" s="188" t="str">
        <f t="shared" si="49"/>
        <v/>
      </c>
      <c r="CH29" s="188" t="str">
        <f t="shared" si="49"/>
        <v/>
      </c>
      <c r="CI29" s="188" t="str">
        <f t="shared" si="49"/>
        <v/>
      </c>
      <c r="CJ29" s="188" t="str">
        <f t="shared" si="49"/>
        <v/>
      </c>
      <c r="CK29" s="188" t="str">
        <f t="shared" si="49"/>
        <v/>
      </c>
      <c r="CL29" s="188" t="str">
        <f t="shared" si="49"/>
        <v/>
      </c>
      <c r="CM29" s="188" t="str">
        <f t="shared" si="49"/>
        <v/>
      </c>
      <c r="CN29" s="188" t="str">
        <f t="shared" si="49"/>
        <v/>
      </c>
      <c r="CO29" s="188" t="str">
        <f t="shared" si="49"/>
        <v/>
      </c>
      <c r="CP29" s="188" t="str">
        <f t="shared" si="49"/>
        <v/>
      </c>
      <c r="CQ29" s="188" t="str">
        <f t="shared" si="49"/>
        <v/>
      </c>
      <c r="CR29" s="188" t="str">
        <f t="shared" si="49"/>
        <v/>
      </c>
      <c r="CS29" s="188" t="str">
        <f t="shared" si="49"/>
        <v/>
      </c>
      <c r="CT29" s="188" t="str">
        <f t="shared" si="49"/>
        <v/>
      </c>
      <c r="CU29" s="188" t="str">
        <f t="shared" si="49"/>
        <v/>
      </c>
      <c r="CV29" s="188" t="str">
        <f t="shared" si="48"/>
        <v/>
      </c>
      <c r="CW29" s="188" t="str">
        <f t="shared" si="48"/>
        <v/>
      </c>
      <c r="CX29" s="188" t="str">
        <f t="shared" si="48"/>
        <v/>
      </c>
      <c r="CY29" s="188" t="str">
        <f t="shared" si="48"/>
        <v/>
      </c>
      <c r="CZ29" s="188" t="str">
        <f t="shared" si="48"/>
        <v/>
      </c>
      <c r="DA29" s="188" t="str">
        <f t="shared" si="48"/>
        <v/>
      </c>
      <c r="DB29" s="188" t="str">
        <f t="shared" si="48"/>
        <v/>
      </c>
      <c r="DC29" s="188" t="str">
        <f t="shared" si="48"/>
        <v/>
      </c>
      <c r="DD29" s="188" t="str">
        <f t="shared" si="48"/>
        <v/>
      </c>
      <c r="DE29" s="188" t="str">
        <f t="shared" si="48"/>
        <v/>
      </c>
      <c r="DF29" s="188" t="str">
        <f t="shared" si="48"/>
        <v/>
      </c>
      <c r="DG29" s="188" t="str">
        <f t="shared" si="48"/>
        <v/>
      </c>
      <c r="DH29" s="188" t="str">
        <f t="shared" si="48"/>
        <v/>
      </c>
      <c r="DI29" s="188" t="str">
        <f t="shared" si="48"/>
        <v/>
      </c>
      <c r="DJ29" s="188" t="str">
        <f t="shared" si="48"/>
        <v/>
      </c>
      <c r="DK29" s="188" t="str">
        <f t="shared" si="48"/>
        <v/>
      </c>
      <c r="DL29" s="188" t="str">
        <f t="shared" si="48"/>
        <v/>
      </c>
      <c r="DM29" s="188" t="str">
        <f t="shared" si="48"/>
        <v/>
      </c>
      <c r="DN29" s="188" t="str">
        <f t="shared" si="48"/>
        <v/>
      </c>
      <c r="DO29" s="188" t="str">
        <f t="shared" si="48"/>
        <v/>
      </c>
      <c r="DP29" s="188" t="str">
        <f t="shared" si="48"/>
        <v/>
      </c>
      <c r="DQ29" s="188" t="str">
        <f t="shared" si="48"/>
        <v/>
      </c>
      <c r="DR29" s="188" t="str">
        <f t="shared" si="48"/>
        <v/>
      </c>
      <c r="DS29" s="188" t="str">
        <f t="shared" si="48"/>
        <v/>
      </c>
      <c r="DT29" s="188" t="str">
        <f t="shared" si="48"/>
        <v/>
      </c>
      <c r="DU29" s="188" t="str">
        <f t="shared" si="48"/>
        <v/>
      </c>
      <c r="DV29" s="188" t="str">
        <f t="shared" si="48"/>
        <v/>
      </c>
      <c r="DW29" s="188" t="str">
        <f t="shared" si="48"/>
        <v/>
      </c>
      <c r="DX29" s="188" t="str">
        <f t="shared" si="48"/>
        <v/>
      </c>
      <c r="DY29" s="188" t="str">
        <f t="shared" si="48"/>
        <v/>
      </c>
      <c r="DZ29" s="188" t="str">
        <f t="shared" si="48"/>
        <v/>
      </c>
      <c r="EA29" s="188" t="str">
        <f t="shared" si="48"/>
        <v/>
      </c>
      <c r="EB29" s="188" t="str">
        <f t="shared" si="48"/>
        <v/>
      </c>
      <c r="EC29" s="188" t="str">
        <f t="shared" si="48"/>
        <v/>
      </c>
      <c r="ED29" s="188" t="str">
        <f t="shared" si="48"/>
        <v/>
      </c>
      <c r="EE29" s="204" t="str">
        <f t="shared" si="16"/>
        <v/>
      </c>
      <c r="EF29" s="205" t="e">
        <f t="shared" si="41"/>
        <v>#N/A</v>
      </c>
      <c r="EG29" s="205" t="e">
        <f t="shared" si="41"/>
        <v>#N/A</v>
      </c>
      <c r="EH29" s="205" t="e">
        <f t="shared" si="41"/>
        <v>#N/A</v>
      </c>
      <c r="EI29" s="205" t="e">
        <f t="shared" si="41"/>
        <v>#N/A</v>
      </c>
      <c r="EJ29" s="205" t="e">
        <f t="shared" si="41"/>
        <v>#N/A</v>
      </c>
      <c r="EK29" s="205" t="e">
        <f t="shared" si="41"/>
        <v>#N/A</v>
      </c>
      <c r="EL29" s="205" t="e">
        <f t="shared" si="41"/>
        <v>#N/A</v>
      </c>
      <c r="EM29" s="205" t="e">
        <f t="shared" si="41"/>
        <v>#N/A</v>
      </c>
      <c r="EN29" s="205" t="e">
        <f t="shared" si="41"/>
        <v>#N/A</v>
      </c>
      <c r="EO29" s="205" t="e">
        <f t="shared" si="41"/>
        <v>#N/A</v>
      </c>
      <c r="EP29" s="205" t="e">
        <f t="shared" si="41"/>
        <v>#N/A</v>
      </c>
      <c r="EQ29" s="205" t="e">
        <f t="shared" si="41"/>
        <v>#N/A</v>
      </c>
      <c r="ER29" s="205" t="e">
        <f t="shared" si="36"/>
        <v>#N/A</v>
      </c>
      <c r="ES29" s="205" t="e">
        <f t="shared" si="36"/>
        <v>#N/A</v>
      </c>
      <c r="ET29" s="205" t="e">
        <f t="shared" si="36"/>
        <v>#N/A</v>
      </c>
      <c r="EU29" s="205" t="e">
        <f t="shared" si="36"/>
        <v>#N/A</v>
      </c>
      <c r="EV29" s="205" t="e">
        <f t="shared" si="36"/>
        <v>#N/A</v>
      </c>
      <c r="EW29" s="205" t="e">
        <f t="shared" si="36"/>
        <v>#N/A</v>
      </c>
      <c r="EX29" s="205" t="e">
        <f t="shared" si="36"/>
        <v>#N/A</v>
      </c>
      <c r="EY29" s="205" t="e">
        <f t="shared" si="36"/>
        <v>#N/A</v>
      </c>
      <c r="EZ29" s="205" t="e">
        <f t="shared" si="36"/>
        <v>#N/A</v>
      </c>
      <c r="FA29" s="205" t="e">
        <f t="shared" si="36"/>
        <v>#N/A</v>
      </c>
      <c r="FB29" s="205" t="e">
        <f t="shared" si="36"/>
        <v>#N/A</v>
      </c>
      <c r="FC29" s="205" t="e">
        <f t="shared" si="36"/>
        <v>#N/A</v>
      </c>
      <c r="FD29" s="205" t="e">
        <f t="shared" si="36"/>
        <v>#N/A</v>
      </c>
      <c r="FE29" s="205" t="e">
        <f t="shared" si="36"/>
        <v>#N/A</v>
      </c>
      <c r="FF29" s="205" t="e">
        <f t="shared" si="36"/>
        <v>#N/A</v>
      </c>
      <c r="FG29" s="205" t="e">
        <f t="shared" si="36"/>
        <v>#N/A</v>
      </c>
      <c r="FH29" s="205" t="e">
        <f t="shared" si="42"/>
        <v>#N/A</v>
      </c>
      <c r="FI29" s="205" t="e">
        <f t="shared" si="42"/>
        <v>#N/A</v>
      </c>
      <c r="FJ29" s="205" t="e">
        <f t="shared" si="42"/>
        <v>#N/A</v>
      </c>
      <c r="FK29" s="205" t="e">
        <f t="shared" si="37"/>
        <v>#N/A</v>
      </c>
      <c r="FL29" s="205" t="e">
        <f t="shared" si="37"/>
        <v>#N/A</v>
      </c>
      <c r="FM29" s="205" t="e">
        <f t="shared" si="37"/>
        <v>#N/A</v>
      </c>
      <c r="FN29" s="205" t="e">
        <f t="shared" si="37"/>
        <v>#N/A</v>
      </c>
      <c r="FO29" s="205" t="e">
        <f t="shared" si="37"/>
        <v>#N/A</v>
      </c>
      <c r="FP29" s="205" t="e">
        <f t="shared" si="37"/>
        <v>#N/A</v>
      </c>
      <c r="FQ29" s="205" t="e">
        <f t="shared" si="37"/>
        <v>#N/A</v>
      </c>
      <c r="FR29" s="205" t="e">
        <f t="shared" si="37"/>
        <v>#N/A</v>
      </c>
      <c r="FS29" s="205" t="e">
        <f t="shared" si="37"/>
        <v>#N/A</v>
      </c>
      <c r="FT29" s="205" t="e">
        <f t="shared" si="37"/>
        <v>#N/A</v>
      </c>
      <c r="FU29" s="205" t="e">
        <f t="shared" si="37"/>
        <v>#N/A</v>
      </c>
      <c r="FV29" s="205" t="e">
        <f t="shared" si="37"/>
        <v>#N/A</v>
      </c>
      <c r="FW29" s="205" t="e">
        <f t="shared" si="37"/>
        <v>#N/A</v>
      </c>
      <c r="FX29" s="205" t="e">
        <f t="shared" si="37"/>
        <v>#N/A</v>
      </c>
      <c r="FY29" s="205" t="e">
        <f t="shared" si="37"/>
        <v>#N/A</v>
      </c>
      <c r="FZ29" s="205" t="e">
        <f t="shared" si="37"/>
        <v>#N/A</v>
      </c>
      <c r="GA29" s="205" t="e">
        <f t="shared" si="38"/>
        <v>#N/A</v>
      </c>
      <c r="GB29" s="205" t="e">
        <f t="shared" si="38"/>
        <v>#N/A</v>
      </c>
      <c r="GC29" s="205" t="e">
        <f t="shared" si="38"/>
        <v>#N/A</v>
      </c>
      <c r="GD29" s="205" t="e">
        <f t="shared" si="38"/>
        <v>#N/A</v>
      </c>
      <c r="GE29" s="205" t="e">
        <f t="shared" si="38"/>
        <v>#N/A</v>
      </c>
      <c r="GF29" s="205" t="e">
        <f t="shared" si="38"/>
        <v>#N/A</v>
      </c>
      <c r="GG29" s="205" t="e">
        <f t="shared" si="38"/>
        <v>#N/A</v>
      </c>
      <c r="GH29" s="205" t="e">
        <f t="shared" si="38"/>
        <v>#N/A</v>
      </c>
      <c r="GI29" s="205" t="e">
        <f t="shared" si="38"/>
        <v>#N/A</v>
      </c>
      <c r="GJ29" s="205" t="e">
        <f t="shared" si="38"/>
        <v>#N/A</v>
      </c>
      <c r="GK29" s="205" t="e">
        <f t="shared" si="38"/>
        <v>#N/A</v>
      </c>
      <c r="GL29" s="205" t="e">
        <f t="shared" si="38"/>
        <v>#N/A</v>
      </c>
      <c r="GM29" s="205" t="e">
        <f t="shared" si="38"/>
        <v>#N/A</v>
      </c>
      <c r="GN29" s="205" t="e">
        <f t="shared" si="38"/>
        <v>#N/A</v>
      </c>
      <c r="GO29" s="205" t="e">
        <f t="shared" si="38"/>
        <v>#N/A</v>
      </c>
      <c r="GP29" s="205" t="e">
        <f t="shared" si="38"/>
        <v>#N/A</v>
      </c>
      <c r="GQ29" s="205" t="e">
        <f t="shared" si="39"/>
        <v>#N/A</v>
      </c>
      <c r="GR29" s="205" t="e">
        <f t="shared" si="18"/>
        <v>#N/A</v>
      </c>
      <c r="GS29" s="205" t="e">
        <f t="shared" si="18"/>
        <v>#N/A</v>
      </c>
      <c r="GT29" s="205" t="e">
        <f t="shared" si="18"/>
        <v>#N/A</v>
      </c>
      <c r="GU29" s="205" t="e">
        <f t="shared" si="18"/>
        <v>#N/A</v>
      </c>
      <c r="GV29" s="205" t="e">
        <f t="shared" si="18"/>
        <v>#N/A</v>
      </c>
      <c r="GW29" s="205" t="e">
        <f t="shared" si="18"/>
        <v>#N/A</v>
      </c>
      <c r="GX29" s="205" t="e">
        <f t="shared" si="18"/>
        <v>#N/A</v>
      </c>
      <c r="GY29" s="205" t="e">
        <f t="shared" si="18"/>
        <v>#N/A</v>
      </c>
      <c r="GZ29" s="205" t="e">
        <f t="shared" si="18"/>
        <v>#N/A</v>
      </c>
      <c r="HA29" s="205" t="e">
        <f t="shared" si="18"/>
        <v>#N/A</v>
      </c>
      <c r="HB29" s="205" t="e">
        <f t="shared" si="18"/>
        <v>#N/A</v>
      </c>
      <c r="HC29" s="205" t="e">
        <f t="shared" si="18"/>
        <v>#N/A</v>
      </c>
      <c r="HD29" s="205" t="e">
        <f t="shared" si="18"/>
        <v>#N/A</v>
      </c>
      <c r="HE29" s="205" t="e">
        <f t="shared" si="18"/>
        <v>#N/A</v>
      </c>
      <c r="HF29" s="205" t="e">
        <f t="shared" si="18"/>
        <v>#N/A</v>
      </c>
      <c r="HG29" s="205" t="e">
        <f t="shared" si="18"/>
        <v>#N/A</v>
      </c>
      <c r="HH29" s="205" t="e">
        <f t="shared" si="47"/>
        <v>#N/A</v>
      </c>
      <c r="HI29" s="205" t="e">
        <f t="shared" si="47"/>
        <v>#N/A</v>
      </c>
      <c r="HJ29" s="205" t="e">
        <f t="shared" si="47"/>
        <v>#N/A</v>
      </c>
      <c r="HK29" s="205" t="e">
        <f t="shared" si="44"/>
        <v>#N/A</v>
      </c>
      <c r="HL29" s="205" t="e">
        <f t="shared" si="44"/>
        <v>#N/A</v>
      </c>
      <c r="HM29" s="205" t="e">
        <f t="shared" si="44"/>
        <v>#N/A</v>
      </c>
      <c r="HN29" s="205" t="e">
        <f t="shared" si="44"/>
        <v>#N/A</v>
      </c>
      <c r="HO29" s="205" t="e">
        <f t="shared" si="44"/>
        <v>#N/A</v>
      </c>
      <c r="HP29" s="205" t="e">
        <f t="shared" si="44"/>
        <v>#N/A</v>
      </c>
      <c r="HQ29" s="205" t="e">
        <f t="shared" si="44"/>
        <v>#N/A</v>
      </c>
      <c r="HR29" s="205" t="e">
        <f t="shared" si="44"/>
        <v>#N/A</v>
      </c>
      <c r="HS29" s="205" t="e">
        <f t="shared" si="44"/>
        <v>#N/A</v>
      </c>
      <c r="HT29" s="205" t="e">
        <f t="shared" si="44"/>
        <v>#N/A</v>
      </c>
      <c r="HU29" s="205" t="e">
        <f t="shared" si="44"/>
        <v>#N/A</v>
      </c>
      <c r="HV29" s="205" t="e">
        <f t="shared" si="44"/>
        <v>#N/A</v>
      </c>
      <c r="HW29" s="205" t="e">
        <f t="shared" si="44"/>
        <v>#N/A</v>
      </c>
      <c r="HX29" s="205" t="e">
        <f t="shared" si="44"/>
        <v>#N/A</v>
      </c>
      <c r="HY29" s="205" t="e">
        <f t="shared" si="44"/>
        <v>#N/A</v>
      </c>
      <c r="HZ29" s="205" t="e">
        <f t="shared" si="44"/>
        <v>#N/A</v>
      </c>
      <c r="IA29" s="205" t="e">
        <f t="shared" si="45"/>
        <v>#N/A</v>
      </c>
      <c r="IB29" s="205" t="e">
        <f t="shared" si="27"/>
        <v>#N/A</v>
      </c>
    </row>
    <row r="30" spans="1:236" hidden="1" x14ac:dyDescent="0.25">
      <c r="A30" s="22">
        <v>27</v>
      </c>
      <c r="B30" s="123"/>
      <c r="C30" s="123"/>
      <c r="D30" s="123"/>
      <c r="E30" s="118" t="str">
        <f t="shared" si="10"/>
        <v/>
      </c>
      <c r="F30" s="23" t="str">
        <f t="shared" si="11"/>
        <v/>
      </c>
      <c r="G30" s="24" t="str">
        <f t="shared" si="12"/>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10" t="str">
        <f t="shared" si="3"/>
        <v/>
      </c>
      <c r="Q30" s="110" t="str">
        <f t="shared" si="4"/>
        <v/>
      </c>
      <c r="R30" s="39" t="str">
        <f t="shared" si="5"/>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13"/>
        <v/>
      </c>
      <c r="AI30" s="204" t="str">
        <f t="shared" si="14"/>
        <v/>
      </c>
      <c r="AJ30" s="188" t="str">
        <f t="shared" si="49"/>
        <v/>
      </c>
      <c r="AK30" s="188" t="str">
        <f t="shared" si="49"/>
        <v/>
      </c>
      <c r="AL30" s="188" t="str">
        <f t="shared" si="49"/>
        <v/>
      </c>
      <c r="AM30" s="188" t="str">
        <f t="shared" si="49"/>
        <v/>
      </c>
      <c r="AN30" s="188" t="str">
        <f t="shared" si="49"/>
        <v/>
      </c>
      <c r="AO30" s="188" t="str">
        <f t="shared" si="49"/>
        <v/>
      </c>
      <c r="AP30" s="188" t="str">
        <f t="shared" si="49"/>
        <v/>
      </c>
      <c r="AQ30" s="188" t="str">
        <f t="shared" si="49"/>
        <v/>
      </c>
      <c r="AR30" s="188" t="str">
        <f t="shared" si="49"/>
        <v/>
      </c>
      <c r="AS30" s="188" t="str">
        <f t="shared" si="49"/>
        <v/>
      </c>
      <c r="AT30" s="188" t="str">
        <f t="shared" si="49"/>
        <v/>
      </c>
      <c r="AU30" s="188" t="str">
        <f t="shared" si="49"/>
        <v/>
      </c>
      <c r="AV30" s="188" t="str">
        <f t="shared" si="49"/>
        <v/>
      </c>
      <c r="AW30" s="188" t="str">
        <f t="shared" si="49"/>
        <v/>
      </c>
      <c r="AX30" s="188" t="str">
        <f t="shared" si="49"/>
        <v/>
      </c>
      <c r="AY30" s="188" t="str">
        <f t="shared" si="49"/>
        <v/>
      </c>
      <c r="AZ30" s="188" t="str">
        <f t="shared" si="49"/>
        <v/>
      </c>
      <c r="BA30" s="188" t="str">
        <f t="shared" si="49"/>
        <v/>
      </c>
      <c r="BB30" s="188" t="str">
        <f t="shared" si="49"/>
        <v/>
      </c>
      <c r="BC30" s="188" t="str">
        <f t="shared" si="49"/>
        <v/>
      </c>
      <c r="BD30" s="188" t="str">
        <f t="shared" si="49"/>
        <v/>
      </c>
      <c r="BE30" s="188" t="str">
        <f t="shared" si="49"/>
        <v/>
      </c>
      <c r="BF30" s="188" t="str">
        <f t="shared" si="49"/>
        <v/>
      </c>
      <c r="BG30" s="188" t="str">
        <f t="shared" si="49"/>
        <v/>
      </c>
      <c r="BH30" s="188" t="str">
        <f t="shared" si="49"/>
        <v/>
      </c>
      <c r="BI30" s="188" t="str">
        <f t="shared" si="49"/>
        <v/>
      </c>
      <c r="BJ30" s="188" t="str">
        <f t="shared" si="49"/>
        <v/>
      </c>
      <c r="BK30" s="188" t="str">
        <f t="shared" si="49"/>
        <v/>
      </c>
      <c r="BL30" s="188" t="str">
        <f t="shared" si="49"/>
        <v/>
      </c>
      <c r="BM30" s="188" t="str">
        <f t="shared" si="49"/>
        <v/>
      </c>
      <c r="BN30" s="188" t="str">
        <f t="shared" si="49"/>
        <v/>
      </c>
      <c r="BO30" s="188" t="str">
        <f t="shared" si="49"/>
        <v/>
      </c>
      <c r="BP30" s="188" t="str">
        <f t="shared" si="49"/>
        <v/>
      </c>
      <c r="BQ30" s="188" t="str">
        <f t="shared" si="49"/>
        <v/>
      </c>
      <c r="BR30" s="188" t="str">
        <f t="shared" si="49"/>
        <v/>
      </c>
      <c r="BS30" s="188" t="str">
        <f t="shared" si="49"/>
        <v/>
      </c>
      <c r="BT30" s="188" t="str">
        <f t="shared" si="49"/>
        <v/>
      </c>
      <c r="BU30" s="188" t="str">
        <f t="shared" si="49"/>
        <v/>
      </c>
      <c r="BV30" s="188" t="str">
        <f t="shared" si="49"/>
        <v/>
      </c>
      <c r="BW30" s="188" t="str">
        <f t="shared" si="49"/>
        <v/>
      </c>
      <c r="BX30" s="188" t="str">
        <f t="shared" si="49"/>
        <v/>
      </c>
      <c r="BY30" s="188" t="str">
        <f t="shared" si="49"/>
        <v/>
      </c>
      <c r="BZ30" s="188" t="str">
        <f t="shared" si="49"/>
        <v/>
      </c>
      <c r="CA30" s="188" t="str">
        <f t="shared" si="49"/>
        <v/>
      </c>
      <c r="CB30" s="188" t="str">
        <f t="shared" si="49"/>
        <v/>
      </c>
      <c r="CC30" s="188" t="str">
        <f t="shared" si="49"/>
        <v/>
      </c>
      <c r="CD30" s="188" t="str">
        <f t="shared" si="49"/>
        <v/>
      </c>
      <c r="CE30" s="188" t="str">
        <f t="shared" si="49"/>
        <v/>
      </c>
      <c r="CF30" s="188" t="str">
        <f t="shared" si="49"/>
        <v/>
      </c>
      <c r="CG30" s="188" t="str">
        <f t="shared" si="49"/>
        <v/>
      </c>
      <c r="CH30" s="188" t="str">
        <f t="shared" si="49"/>
        <v/>
      </c>
      <c r="CI30" s="188" t="str">
        <f t="shared" si="49"/>
        <v/>
      </c>
      <c r="CJ30" s="188" t="str">
        <f t="shared" si="49"/>
        <v/>
      </c>
      <c r="CK30" s="188" t="str">
        <f t="shared" si="49"/>
        <v/>
      </c>
      <c r="CL30" s="188" t="str">
        <f t="shared" si="49"/>
        <v/>
      </c>
      <c r="CM30" s="188" t="str">
        <f t="shared" si="49"/>
        <v/>
      </c>
      <c r="CN30" s="188" t="str">
        <f t="shared" si="49"/>
        <v/>
      </c>
      <c r="CO30" s="188" t="str">
        <f t="shared" si="49"/>
        <v/>
      </c>
      <c r="CP30" s="188" t="str">
        <f t="shared" si="49"/>
        <v/>
      </c>
      <c r="CQ30" s="188" t="str">
        <f t="shared" si="49"/>
        <v/>
      </c>
      <c r="CR30" s="188" t="str">
        <f t="shared" si="49"/>
        <v/>
      </c>
      <c r="CS30" s="188" t="str">
        <f t="shared" si="49"/>
        <v/>
      </c>
      <c r="CT30" s="188" t="str">
        <f t="shared" si="49"/>
        <v/>
      </c>
      <c r="CU30" s="188" t="str">
        <f t="shared" si="49"/>
        <v/>
      </c>
      <c r="CV30" s="188" t="str">
        <f t="shared" si="48"/>
        <v/>
      </c>
      <c r="CW30" s="188" t="str">
        <f t="shared" si="48"/>
        <v/>
      </c>
      <c r="CX30" s="188" t="str">
        <f t="shared" si="48"/>
        <v/>
      </c>
      <c r="CY30" s="188" t="str">
        <f t="shared" si="48"/>
        <v/>
      </c>
      <c r="CZ30" s="188" t="str">
        <f t="shared" si="48"/>
        <v/>
      </c>
      <c r="DA30" s="188" t="str">
        <f t="shared" si="48"/>
        <v/>
      </c>
      <c r="DB30" s="188" t="str">
        <f t="shared" si="48"/>
        <v/>
      </c>
      <c r="DC30" s="188" t="str">
        <f t="shared" si="48"/>
        <v/>
      </c>
      <c r="DD30" s="188" t="str">
        <f t="shared" si="48"/>
        <v/>
      </c>
      <c r="DE30" s="188" t="str">
        <f t="shared" si="48"/>
        <v/>
      </c>
      <c r="DF30" s="188" t="str">
        <f t="shared" si="48"/>
        <v/>
      </c>
      <c r="DG30" s="188" t="str">
        <f t="shared" si="48"/>
        <v/>
      </c>
      <c r="DH30" s="188" t="str">
        <f t="shared" si="48"/>
        <v/>
      </c>
      <c r="DI30" s="188" t="str">
        <f t="shared" si="48"/>
        <v/>
      </c>
      <c r="DJ30" s="188" t="str">
        <f t="shared" si="48"/>
        <v/>
      </c>
      <c r="DK30" s="188" t="str">
        <f t="shared" si="48"/>
        <v/>
      </c>
      <c r="DL30" s="188" t="str">
        <f t="shared" si="48"/>
        <v/>
      </c>
      <c r="DM30" s="188" t="str">
        <f t="shared" si="48"/>
        <v/>
      </c>
      <c r="DN30" s="188" t="str">
        <f t="shared" si="48"/>
        <v/>
      </c>
      <c r="DO30" s="188" t="str">
        <f t="shared" si="48"/>
        <v/>
      </c>
      <c r="DP30" s="188" t="str">
        <f t="shared" si="48"/>
        <v/>
      </c>
      <c r="DQ30" s="188" t="str">
        <f t="shared" si="48"/>
        <v/>
      </c>
      <c r="DR30" s="188" t="str">
        <f t="shared" si="48"/>
        <v/>
      </c>
      <c r="DS30" s="188" t="str">
        <f t="shared" si="48"/>
        <v/>
      </c>
      <c r="DT30" s="188" t="str">
        <f t="shared" si="48"/>
        <v/>
      </c>
      <c r="DU30" s="188" t="str">
        <f t="shared" si="48"/>
        <v/>
      </c>
      <c r="DV30" s="188" t="str">
        <f t="shared" si="48"/>
        <v/>
      </c>
      <c r="DW30" s="188" t="str">
        <f t="shared" si="48"/>
        <v/>
      </c>
      <c r="DX30" s="188" t="str">
        <f t="shared" si="48"/>
        <v/>
      </c>
      <c r="DY30" s="188" t="str">
        <f t="shared" si="48"/>
        <v/>
      </c>
      <c r="DZ30" s="188" t="str">
        <f t="shared" si="48"/>
        <v/>
      </c>
      <c r="EA30" s="188" t="str">
        <f t="shared" si="48"/>
        <v/>
      </c>
      <c r="EB30" s="188" t="str">
        <f t="shared" si="48"/>
        <v/>
      </c>
      <c r="EC30" s="188" t="str">
        <f t="shared" si="48"/>
        <v/>
      </c>
      <c r="ED30" s="188" t="str">
        <f t="shared" si="48"/>
        <v/>
      </c>
      <c r="EE30" s="204" t="str">
        <f t="shared" si="16"/>
        <v/>
      </c>
      <c r="EF30" s="205" t="e">
        <f t="shared" si="41"/>
        <v>#N/A</v>
      </c>
      <c r="EG30" s="205" t="e">
        <f t="shared" si="41"/>
        <v>#N/A</v>
      </c>
      <c r="EH30" s="205" t="e">
        <f t="shared" si="41"/>
        <v>#N/A</v>
      </c>
      <c r="EI30" s="205" t="e">
        <f t="shared" si="41"/>
        <v>#N/A</v>
      </c>
      <c r="EJ30" s="205" t="e">
        <f t="shared" si="41"/>
        <v>#N/A</v>
      </c>
      <c r="EK30" s="205" t="e">
        <f t="shared" si="41"/>
        <v>#N/A</v>
      </c>
      <c r="EL30" s="205" t="e">
        <f t="shared" si="41"/>
        <v>#N/A</v>
      </c>
      <c r="EM30" s="205" t="e">
        <f t="shared" si="41"/>
        <v>#N/A</v>
      </c>
      <c r="EN30" s="205" t="e">
        <f t="shared" si="41"/>
        <v>#N/A</v>
      </c>
      <c r="EO30" s="205" t="e">
        <f t="shared" si="41"/>
        <v>#N/A</v>
      </c>
      <c r="EP30" s="205" t="e">
        <f t="shared" si="41"/>
        <v>#N/A</v>
      </c>
      <c r="EQ30" s="205" t="e">
        <f t="shared" si="41"/>
        <v>#N/A</v>
      </c>
      <c r="ER30" s="205" t="e">
        <f t="shared" si="36"/>
        <v>#N/A</v>
      </c>
      <c r="ES30" s="205" t="e">
        <f t="shared" si="36"/>
        <v>#N/A</v>
      </c>
      <c r="ET30" s="205" t="e">
        <f t="shared" si="36"/>
        <v>#N/A</v>
      </c>
      <c r="EU30" s="205" t="e">
        <f t="shared" si="36"/>
        <v>#N/A</v>
      </c>
      <c r="EV30" s="205" t="e">
        <f t="shared" si="36"/>
        <v>#N/A</v>
      </c>
      <c r="EW30" s="205" t="e">
        <f t="shared" si="36"/>
        <v>#N/A</v>
      </c>
      <c r="EX30" s="205" t="e">
        <f t="shared" si="36"/>
        <v>#N/A</v>
      </c>
      <c r="EY30" s="205" t="e">
        <f t="shared" si="36"/>
        <v>#N/A</v>
      </c>
      <c r="EZ30" s="205" t="e">
        <f t="shared" si="36"/>
        <v>#N/A</v>
      </c>
      <c r="FA30" s="205" t="e">
        <f t="shared" si="36"/>
        <v>#N/A</v>
      </c>
      <c r="FB30" s="205" t="e">
        <f t="shared" si="36"/>
        <v>#N/A</v>
      </c>
      <c r="FC30" s="205" t="e">
        <f t="shared" si="36"/>
        <v>#N/A</v>
      </c>
      <c r="FD30" s="205" t="e">
        <f t="shared" si="36"/>
        <v>#N/A</v>
      </c>
      <c r="FE30" s="205" t="e">
        <f t="shared" si="36"/>
        <v>#N/A</v>
      </c>
      <c r="FF30" s="205" t="e">
        <f t="shared" si="36"/>
        <v>#N/A</v>
      </c>
      <c r="FG30" s="205" t="e">
        <f t="shared" si="36"/>
        <v>#N/A</v>
      </c>
      <c r="FH30" s="205" t="e">
        <f t="shared" si="42"/>
        <v>#N/A</v>
      </c>
      <c r="FI30" s="205" t="e">
        <f t="shared" si="42"/>
        <v>#N/A</v>
      </c>
      <c r="FJ30" s="205" t="e">
        <f t="shared" si="42"/>
        <v>#N/A</v>
      </c>
      <c r="FK30" s="205" t="e">
        <f t="shared" si="37"/>
        <v>#N/A</v>
      </c>
      <c r="FL30" s="205" t="e">
        <f t="shared" si="37"/>
        <v>#N/A</v>
      </c>
      <c r="FM30" s="205" t="e">
        <f t="shared" si="37"/>
        <v>#N/A</v>
      </c>
      <c r="FN30" s="205" t="e">
        <f t="shared" si="37"/>
        <v>#N/A</v>
      </c>
      <c r="FO30" s="205" t="e">
        <f t="shared" si="37"/>
        <v>#N/A</v>
      </c>
      <c r="FP30" s="205" t="e">
        <f t="shared" si="37"/>
        <v>#N/A</v>
      </c>
      <c r="FQ30" s="205" t="e">
        <f t="shared" si="37"/>
        <v>#N/A</v>
      </c>
      <c r="FR30" s="205" t="e">
        <f t="shared" si="37"/>
        <v>#N/A</v>
      </c>
      <c r="FS30" s="205" t="e">
        <f t="shared" si="37"/>
        <v>#N/A</v>
      </c>
      <c r="FT30" s="205" t="e">
        <f t="shared" si="37"/>
        <v>#N/A</v>
      </c>
      <c r="FU30" s="205" t="e">
        <f t="shared" si="37"/>
        <v>#N/A</v>
      </c>
      <c r="FV30" s="205" t="e">
        <f t="shared" si="37"/>
        <v>#N/A</v>
      </c>
      <c r="FW30" s="205" t="e">
        <f t="shared" si="37"/>
        <v>#N/A</v>
      </c>
      <c r="FX30" s="205" t="e">
        <f t="shared" si="37"/>
        <v>#N/A</v>
      </c>
      <c r="FY30" s="205" t="e">
        <f t="shared" si="37"/>
        <v>#N/A</v>
      </c>
      <c r="FZ30" s="205" t="e">
        <f t="shared" si="37"/>
        <v>#N/A</v>
      </c>
      <c r="GA30" s="205" t="e">
        <f t="shared" si="38"/>
        <v>#N/A</v>
      </c>
      <c r="GB30" s="205" t="e">
        <f t="shared" si="38"/>
        <v>#N/A</v>
      </c>
      <c r="GC30" s="205" t="e">
        <f t="shared" si="38"/>
        <v>#N/A</v>
      </c>
      <c r="GD30" s="205" t="e">
        <f t="shared" si="38"/>
        <v>#N/A</v>
      </c>
      <c r="GE30" s="205" t="e">
        <f t="shared" si="38"/>
        <v>#N/A</v>
      </c>
      <c r="GF30" s="205" t="e">
        <f t="shared" si="38"/>
        <v>#N/A</v>
      </c>
      <c r="GG30" s="205" t="e">
        <f t="shared" si="38"/>
        <v>#N/A</v>
      </c>
      <c r="GH30" s="205" t="e">
        <f t="shared" si="38"/>
        <v>#N/A</v>
      </c>
      <c r="GI30" s="205" t="e">
        <f t="shared" si="38"/>
        <v>#N/A</v>
      </c>
      <c r="GJ30" s="205" t="e">
        <f t="shared" si="38"/>
        <v>#N/A</v>
      </c>
      <c r="GK30" s="205" t="e">
        <f t="shared" si="38"/>
        <v>#N/A</v>
      </c>
      <c r="GL30" s="205" t="e">
        <f t="shared" si="38"/>
        <v>#N/A</v>
      </c>
      <c r="GM30" s="205" t="e">
        <f t="shared" si="38"/>
        <v>#N/A</v>
      </c>
      <c r="GN30" s="205" t="e">
        <f t="shared" si="38"/>
        <v>#N/A</v>
      </c>
      <c r="GO30" s="205" t="e">
        <f t="shared" si="38"/>
        <v>#N/A</v>
      </c>
      <c r="GP30" s="205" t="e">
        <f t="shared" si="38"/>
        <v>#N/A</v>
      </c>
      <c r="GQ30" s="205" t="e">
        <f t="shared" si="39"/>
        <v>#N/A</v>
      </c>
      <c r="GR30" s="205" t="e">
        <f t="shared" si="18"/>
        <v>#N/A</v>
      </c>
      <c r="GS30" s="205" t="e">
        <f t="shared" si="18"/>
        <v>#N/A</v>
      </c>
      <c r="GT30" s="205" t="e">
        <f t="shared" si="18"/>
        <v>#N/A</v>
      </c>
      <c r="GU30" s="205" t="e">
        <f t="shared" si="18"/>
        <v>#N/A</v>
      </c>
      <c r="GV30" s="205" t="e">
        <f t="shared" si="18"/>
        <v>#N/A</v>
      </c>
      <c r="GW30" s="205" t="e">
        <f t="shared" si="18"/>
        <v>#N/A</v>
      </c>
      <c r="GX30" s="205" t="e">
        <f t="shared" si="18"/>
        <v>#N/A</v>
      </c>
      <c r="GY30" s="205" t="e">
        <f t="shared" si="18"/>
        <v>#N/A</v>
      </c>
      <c r="GZ30" s="205" t="e">
        <f t="shared" si="18"/>
        <v>#N/A</v>
      </c>
      <c r="HA30" s="205" t="e">
        <f t="shared" si="18"/>
        <v>#N/A</v>
      </c>
      <c r="HB30" s="205" t="e">
        <f t="shared" si="18"/>
        <v>#N/A</v>
      </c>
      <c r="HC30" s="205" t="e">
        <f t="shared" si="18"/>
        <v>#N/A</v>
      </c>
      <c r="HD30" s="205" t="e">
        <f t="shared" si="18"/>
        <v>#N/A</v>
      </c>
      <c r="HE30" s="205" t="e">
        <f t="shared" si="18"/>
        <v>#N/A</v>
      </c>
      <c r="HF30" s="205" t="e">
        <f t="shared" si="18"/>
        <v>#N/A</v>
      </c>
      <c r="HG30" s="205" t="e">
        <f t="shared" si="18"/>
        <v>#N/A</v>
      </c>
      <c r="HH30" s="205" t="e">
        <f t="shared" si="47"/>
        <v>#N/A</v>
      </c>
      <c r="HI30" s="205" t="e">
        <f t="shared" si="47"/>
        <v>#N/A</v>
      </c>
      <c r="HJ30" s="205" t="e">
        <f t="shared" si="47"/>
        <v>#N/A</v>
      </c>
      <c r="HK30" s="205" t="e">
        <f t="shared" si="44"/>
        <v>#N/A</v>
      </c>
      <c r="HL30" s="205" t="e">
        <f t="shared" si="44"/>
        <v>#N/A</v>
      </c>
      <c r="HM30" s="205" t="e">
        <f t="shared" si="44"/>
        <v>#N/A</v>
      </c>
      <c r="HN30" s="205" t="e">
        <f t="shared" si="44"/>
        <v>#N/A</v>
      </c>
      <c r="HO30" s="205" t="e">
        <f t="shared" si="44"/>
        <v>#N/A</v>
      </c>
      <c r="HP30" s="205" t="e">
        <f t="shared" si="44"/>
        <v>#N/A</v>
      </c>
      <c r="HQ30" s="205" t="e">
        <f t="shared" si="44"/>
        <v>#N/A</v>
      </c>
      <c r="HR30" s="205" t="e">
        <f t="shared" si="44"/>
        <v>#N/A</v>
      </c>
      <c r="HS30" s="205" t="e">
        <f t="shared" si="44"/>
        <v>#N/A</v>
      </c>
      <c r="HT30" s="205" t="e">
        <f t="shared" si="44"/>
        <v>#N/A</v>
      </c>
      <c r="HU30" s="205" t="e">
        <f t="shared" si="44"/>
        <v>#N/A</v>
      </c>
      <c r="HV30" s="205" t="e">
        <f t="shared" si="44"/>
        <v>#N/A</v>
      </c>
      <c r="HW30" s="205" t="e">
        <f t="shared" si="44"/>
        <v>#N/A</v>
      </c>
      <c r="HX30" s="205" t="e">
        <f t="shared" si="44"/>
        <v>#N/A</v>
      </c>
      <c r="HY30" s="205" t="e">
        <f t="shared" si="44"/>
        <v>#N/A</v>
      </c>
      <c r="HZ30" s="205" t="e">
        <f t="shared" si="44"/>
        <v>#N/A</v>
      </c>
      <c r="IA30" s="205" t="e">
        <f t="shared" si="45"/>
        <v>#N/A</v>
      </c>
      <c r="IB30" s="205" t="e">
        <f t="shared" si="27"/>
        <v>#N/A</v>
      </c>
    </row>
    <row r="31" spans="1:236" hidden="1" x14ac:dyDescent="0.25">
      <c r="A31" s="22">
        <v>28</v>
      </c>
      <c r="B31" s="123"/>
      <c r="C31" s="123"/>
      <c r="D31" s="123"/>
      <c r="E31" s="118" t="str">
        <f t="shared" si="10"/>
        <v/>
      </c>
      <c r="F31" s="23" t="str">
        <f t="shared" si="11"/>
        <v/>
      </c>
      <c r="G31" s="24" t="str">
        <f t="shared" si="12"/>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10" t="str">
        <f t="shared" si="3"/>
        <v/>
      </c>
      <c r="Q31" s="110" t="str">
        <f t="shared" si="4"/>
        <v/>
      </c>
      <c r="R31" s="39" t="str">
        <f t="shared" si="5"/>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13"/>
        <v/>
      </c>
      <c r="AI31" s="204" t="str">
        <f t="shared" si="14"/>
        <v/>
      </c>
      <c r="AJ31" s="188" t="str">
        <f t="shared" si="49"/>
        <v/>
      </c>
      <c r="AK31" s="188" t="str">
        <f t="shared" si="49"/>
        <v/>
      </c>
      <c r="AL31" s="188" t="str">
        <f t="shared" si="49"/>
        <v/>
      </c>
      <c r="AM31" s="188" t="str">
        <f t="shared" si="49"/>
        <v/>
      </c>
      <c r="AN31" s="188" t="str">
        <f t="shared" si="49"/>
        <v/>
      </c>
      <c r="AO31" s="188" t="str">
        <f t="shared" si="49"/>
        <v/>
      </c>
      <c r="AP31" s="188" t="str">
        <f t="shared" si="49"/>
        <v/>
      </c>
      <c r="AQ31" s="188" t="str">
        <f t="shared" si="49"/>
        <v/>
      </c>
      <c r="AR31" s="188" t="str">
        <f t="shared" si="49"/>
        <v/>
      </c>
      <c r="AS31" s="188" t="str">
        <f t="shared" si="49"/>
        <v/>
      </c>
      <c r="AT31" s="188" t="str">
        <f t="shared" si="49"/>
        <v/>
      </c>
      <c r="AU31" s="188" t="str">
        <f t="shared" si="49"/>
        <v/>
      </c>
      <c r="AV31" s="188" t="str">
        <f t="shared" si="49"/>
        <v/>
      </c>
      <c r="AW31" s="188" t="str">
        <f t="shared" si="49"/>
        <v/>
      </c>
      <c r="AX31" s="188" t="str">
        <f t="shared" si="49"/>
        <v/>
      </c>
      <c r="AY31" s="188" t="str">
        <f t="shared" si="49"/>
        <v/>
      </c>
      <c r="AZ31" s="188" t="str">
        <f t="shared" si="49"/>
        <v/>
      </c>
      <c r="BA31" s="188" t="str">
        <f t="shared" si="49"/>
        <v/>
      </c>
      <c r="BB31" s="188" t="str">
        <f t="shared" si="49"/>
        <v/>
      </c>
      <c r="BC31" s="188" t="str">
        <f t="shared" si="49"/>
        <v/>
      </c>
      <c r="BD31" s="188" t="str">
        <f t="shared" si="49"/>
        <v/>
      </c>
      <c r="BE31" s="188" t="str">
        <f t="shared" si="49"/>
        <v/>
      </c>
      <c r="BF31" s="188" t="str">
        <f t="shared" si="49"/>
        <v/>
      </c>
      <c r="BG31" s="188" t="str">
        <f t="shared" si="49"/>
        <v/>
      </c>
      <c r="BH31" s="188" t="str">
        <f t="shared" si="49"/>
        <v/>
      </c>
      <c r="BI31" s="188" t="str">
        <f t="shared" si="49"/>
        <v/>
      </c>
      <c r="BJ31" s="188" t="str">
        <f t="shared" si="49"/>
        <v/>
      </c>
      <c r="BK31" s="188" t="str">
        <f t="shared" si="49"/>
        <v/>
      </c>
      <c r="BL31" s="188" t="str">
        <f t="shared" si="49"/>
        <v/>
      </c>
      <c r="BM31" s="188" t="str">
        <f t="shared" si="49"/>
        <v/>
      </c>
      <c r="BN31" s="188" t="str">
        <f t="shared" si="49"/>
        <v/>
      </c>
      <c r="BO31" s="188" t="str">
        <f t="shared" si="49"/>
        <v/>
      </c>
      <c r="BP31" s="188" t="str">
        <f t="shared" si="49"/>
        <v/>
      </c>
      <c r="BQ31" s="188" t="str">
        <f t="shared" si="49"/>
        <v/>
      </c>
      <c r="BR31" s="188" t="str">
        <f t="shared" si="49"/>
        <v/>
      </c>
      <c r="BS31" s="188" t="str">
        <f t="shared" si="49"/>
        <v/>
      </c>
      <c r="BT31" s="188" t="str">
        <f t="shared" si="49"/>
        <v/>
      </c>
      <c r="BU31" s="188" t="str">
        <f t="shared" si="49"/>
        <v/>
      </c>
      <c r="BV31" s="188" t="str">
        <f t="shared" si="49"/>
        <v/>
      </c>
      <c r="BW31" s="188" t="str">
        <f t="shared" si="49"/>
        <v/>
      </c>
      <c r="BX31" s="188" t="str">
        <f t="shared" si="49"/>
        <v/>
      </c>
      <c r="BY31" s="188" t="str">
        <f t="shared" si="49"/>
        <v/>
      </c>
      <c r="BZ31" s="188" t="str">
        <f t="shared" si="49"/>
        <v/>
      </c>
      <c r="CA31" s="188" t="str">
        <f t="shared" si="49"/>
        <v/>
      </c>
      <c r="CB31" s="188" t="str">
        <f t="shared" si="49"/>
        <v/>
      </c>
      <c r="CC31" s="188" t="str">
        <f t="shared" si="49"/>
        <v/>
      </c>
      <c r="CD31" s="188" t="str">
        <f t="shared" si="49"/>
        <v/>
      </c>
      <c r="CE31" s="188" t="str">
        <f t="shared" si="49"/>
        <v/>
      </c>
      <c r="CF31" s="188" t="str">
        <f t="shared" si="49"/>
        <v/>
      </c>
      <c r="CG31" s="188" t="str">
        <f t="shared" si="49"/>
        <v/>
      </c>
      <c r="CH31" s="188" t="str">
        <f t="shared" si="49"/>
        <v/>
      </c>
      <c r="CI31" s="188" t="str">
        <f t="shared" si="49"/>
        <v/>
      </c>
      <c r="CJ31" s="188" t="str">
        <f t="shared" si="49"/>
        <v/>
      </c>
      <c r="CK31" s="188" t="str">
        <f t="shared" si="49"/>
        <v/>
      </c>
      <c r="CL31" s="188" t="str">
        <f t="shared" si="49"/>
        <v/>
      </c>
      <c r="CM31" s="188" t="str">
        <f t="shared" si="49"/>
        <v/>
      </c>
      <c r="CN31" s="188" t="str">
        <f t="shared" si="49"/>
        <v/>
      </c>
      <c r="CO31" s="188" t="str">
        <f t="shared" si="49"/>
        <v/>
      </c>
      <c r="CP31" s="188" t="str">
        <f t="shared" si="49"/>
        <v/>
      </c>
      <c r="CQ31" s="188" t="str">
        <f t="shared" si="49"/>
        <v/>
      </c>
      <c r="CR31" s="188" t="str">
        <f t="shared" si="49"/>
        <v/>
      </c>
      <c r="CS31" s="188" t="str">
        <f t="shared" si="49"/>
        <v/>
      </c>
      <c r="CT31" s="188" t="str">
        <f t="shared" si="49"/>
        <v/>
      </c>
      <c r="CU31" s="188" t="str">
        <f t="shared" si="49"/>
        <v/>
      </c>
      <c r="CV31" s="188" t="str">
        <f t="shared" si="48"/>
        <v/>
      </c>
      <c r="CW31" s="188" t="str">
        <f t="shared" si="48"/>
        <v/>
      </c>
      <c r="CX31" s="188" t="str">
        <f t="shared" si="48"/>
        <v/>
      </c>
      <c r="CY31" s="188" t="str">
        <f t="shared" si="48"/>
        <v/>
      </c>
      <c r="CZ31" s="188" t="str">
        <f t="shared" si="48"/>
        <v/>
      </c>
      <c r="DA31" s="188" t="str">
        <f t="shared" si="48"/>
        <v/>
      </c>
      <c r="DB31" s="188" t="str">
        <f t="shared" si="48"/>
        <v/>
      </c>
      <c r="DC31" s="188" t="str">
        <f t="shared" si="48"/>
        <v/>
      </c>
      <c r="DD31" s="188" t="str">
        <f t="shared" si="48"/>
        <v/>
      </c>
      <c r="DE31" s="188" t="str">
        <f t="shared" si="48"/>
        <v/>
      </c>
      <c r="DF31" s="188" t="str">
        <f t="shared" si="48"/>
        <v/>
      </c>
      <c r="DG31" s="188" t="str">
        <f t="shared" si="48"/>
        <v/>
      </c>
      <c r="DH31" s="188" t="str">
        <f t="shared" si="48"/>
        <v/>
      </c>
      <c r="DI31" s="188" t="str">
        <f t="shared" si="48"/>
        <v/>
      </c>
      <c r="DJ31" s="188" t="str">
        <f t="shared" si="48"/>
        <v/>
      </c>
      <c r="DK31" s="188" t="str">
        <f t="shared" si="48"/>
        <v/>
      </c>
      <c r="DL31" s="188" t="str">
        <f t="shared" si="48"/>
        <v/>
      </c>
      <c r="DM31" s="188" t="str">
        <f t="shared" si="48"/>
        <v/>
      </c>
      <c r="DN31" s="188" t="str">
        <f t="shared" si="48"/>
        <v/>
      </c>
      <c r="DO31" s="188" t="str">
        <f t="shared" si="48"/>
        <v/>
      </c>
      <c r="DP31" s="188" t="str">
        <f t="shared" si="48"/>
        <v/>
      </c>
      <c r="DQ31" s="188" t="str">
        <f t="shared" si="48"/>
        <v/>
      </c>
      <c r="DR31" s="188" t="str">
        <f t="shared" si="48"/>
        <v/>
      </c>
      <c r="DS31" s="188" t="str">
        <f t="shared" si="48"/>
        <v/>
      </c>
      <c r="DT31" s="188" t="str">
        <f t="shared" si="48"/>
        <v/>
      </c>
      <c r="DU31" s="188" t="str">
        <f t="shared" si="48"/>
        <v/>
      </c>
      <c r="DV31" s="188" t="str">
        <f t="shared" si="48"/>
        <v/>
      </c>
      <c r="DW31" s="188" t="str">
        <f t="shared" si="48"/>
        <v/>
      </c>
      <c r="DX31" s="188" t="str">
        <f t="shared" si="48"/>
        <v/>
      </c>
      <c r="DY31" s="188" t="str">
        <f t="shared" si="48"/>
        <v/>
      </c>
      <c r="DZ31" s="188" t="str">
        <f t="shared" si="48"/>
        <v/>
      </c>
      <c r="EA31" s="188" t="str">
        <f t="shared" si="48"/>
        <v/>
      </c>
      <c r="EB31" s="188" t="str">
        <f t="shared" si="48"/>
        <v/>
      </c>
      <c r="EC31" s="188" t="str">
        <f t="shared" si="48"/>
        <v/>
      </c>
      <c r="ED31" s="188" t="str">
        <f t="shared" si="48"/>
        <v/>
      </c>
      <c r="EE31" s="204" t="str">
        <f t="shared" si="16"/>
        <v/>
      </c>
      <c r="EF31" s="205" t="e">
        <f t="shared" si="41"/>
        <v>#N/A</v>
      </c>
      <c r="EG31" s="205" t="e">
        <f t="shared" si="41"/>
        <v>#N/A</v>
      </c>
      <c r="EH31" s="205" t="e">
        <f t="shared" si="41"/>
        <v>#N/A</v>
      </c>
      <c r="EI31" s="205" t="e">
        <f t="shared" si="41"/>
        <v>#N/A</v>
      </c>
      <c r="EJ31" s="205" t="e">
        <f t="shared" si="41"/>
        <v>#N/A</v>
      </c>
      <c r="EK31" s="205" t="e">
        <f t="shared" si="41"/>
        <v>#N/A</v>
      </c>
      <c r="EL31" s="205" t="e">
        <f t="shared" si="41"/>
        <v>#N/A</v>
      </c>
      <c r="EM31" s="205" t="e">
        <f t="shared" si="41"/>
        <v>#N/A</v>
      </c>
      <c r="EN31" s="205" t="e">
        <f t="shared" si="41"/>
        <v>#N/A</v>
      </c>
      <c r="EO31" s="205" t="e">
        <f t="shared" si="41"/>
        <v>#N/A</v>
      </c>
      <c r="EP31" s="205" t="e">
        <f t="shared" si="41"/>
        <v>#N/A</v>
      </c>
      <c r="EQ31" s="205" t="e">
        <f t="shared" si="41"/>
        <v>#N/A</v>
      </c>
      <c r="ER31" s="205" t="e">
        <f t="shared" si="36"/>
        <v>#N/A</v>
      </c>
      <c r="ES31" s="205" t="e">
        <f t="shared" si="36"/>
        <v>#N/A</v>
      </c>
      <c r="ET31" s="205" t="e">
        <f t="shared" si="36"/>
        <v>#N/A</v>
      </c>
      <c r="EU31" s="205" t="e">
        <f t="shared" si="36"/>
        <v>#N/A</v>
      </c>
      <c r="EV31" s="205" t="e">
        <f t="shared" si="36"/>
        <v>#N/A</v>
      </c>
      <c r="EW31" s="205" t="e">
        <f t="shared" si="36"/>
        <v>#N/A</v>
      </c>
      <c r="EX31" s="205" t="e">
        <f t="shared" si="36"/>
        <v>#N/A</v>
      </c>
      <c r="EY31" s="205" t="e">
        <f t="shared" si="36"/>
        <v>#N/A</v>
      </c>
      <c r="EZ31" s="205" t="e">
        <f t="shared" si="36"/>
        <v>#N/A</v>
      </c>
      <c r="FA31" s="205" t="e">
        <f t="shared" si="36"/>
        <v>#N/A</v>
      </c>
      <c r="FB31" s="205" t="e">
        <f t="shared" si="36"/>
        <v>#N/A</v>
      </c>
      <c r="FC31" s="205" t="e">
        <f t="shared" si="36"/>
        <v>#N/A</v>
      </c>
      <c r="FD31" s="205" t="e">
        <f t="shared" si="36"/>
        <v>#N/A</v>
      </c>
      <c r="FE31" s="205" t="e">
        <f t="shared" si="36"/>
        <v>#N/A</v>
      </c>
      <c r="FF31" s="205" t="e">
        <f t="shared" si="36"/>
        <v>#N/A</v>
      </c>
      <c r="FG31" s="205" t="e">
        <f t="shared" si="36"/>
        <v>#N/A</v>
      </c>
      <c r="FH31" s="205" t="e">
        <f t="shared" si="42"/>
        <v>#N/A</v>
      </c>
      <c r="FI31" s="205" t="e">
        <f t="shared" si="42"/>
        <v>#N/A</v>
      </c>
      <c r="FJ31" s="205" t="e">
        <f t="shared" si="42"/>
        <v>#N/A</v>
      </c>
      <c r="FK31" s="205" t="e">
        <f t="shared" si="37"/>
        <v>#N/A</v>
      </c>
      <c r="FL31" s="205" t="e">
        <f t="shared" si="37"/>
        <v>#N/A</v>
      </c>
      <c r="FM31" s="205" t="e">
        <f t="shared" si="37"/>
        <v>#N/A</v>
      </c>
      <c r="FN31" s="205" t="e">
        <f t="shared" si="37"/>
        <v>#N/A</v>
      </c>
      <c r="FO31" s="205" t="e">
        <f t="shared" si="37"/>
        <v>#N/A</v>
      </c>
      <c r="FP31" s="205" t="e">
        <f t="shared" si="37"/>
        <v>#N/A</v>
      </c>
      <c r="FQ31" s="205" t="e">
        <f t="shared" si="37"/>
        <v>#N/A</v>
      </c>
      <c r="FR31" s="205" t="e">
        <f t="shared" si="37"/>
        <v>#N/A</v>
      </c>
      <c r="FS31" s="205" t="e">
        <f t="shared" si="37"/>
        <v>#N/A</v>
      </c>
      <c r="FT31" s="205" t="e">
        <f t="shared" si="37"/>
        <v>#N/A</v>
      </c>
      <c r="FU31" s="205" t="e">
        <f t="shared" si="37"/>
        <v>#N/A</v>
      </c>
      <c r="FV31" s="205" t="e">
        <f t="shared" si="37"/>
        <v>#N/A</v>
      </c>
      <c r="FW31" s="205" t="e">
        <f t="shared" si="37"/>
        <v>#N/A</v>
      </c>
      <c r="FX31" s="205" t="e">
        <f t="shared" si="37"/>
        <v>#N/A</v>
      </c>
      <c r="FY31" s="205" t="e">
        <f t="shared" si="37"/>
        <v>#N/A</v>
      </c>
      <c r="FZ31" s="205" t="e">
        <f t="shared" si="37"/>
        <v>#N/A</v>
      </c>
      <c r="GA31" s="205" t="e">
        <f t="shared" si="38"/>
        <v>#N/A</v>
      </c>
      <c r="GB31" s="205" t="e">
        <f t="shared" si="38"/>
        <v>#N/A</v>
      </c>
      <c r="GC31" s="205" t="e">
        <f t="shared" si="38"/>
        <v>#N/A</v>
      </c>
      <c r="GD31" s="205" t="e">
        <f t="shared" si="38"/>
        <v>#N/A</v>
      </c>
      <c r="GE31" s="205" t="e">
        <f t="shared" si="38"/>
        <v>#N/A</v>
      </c>
      <c r="GF31" s="205" t="e">
        <f t="shared" si="38"/>
        <v>#N/A</v>
      </c>
      <c r="GG31" s="205" t="e">
        <f t="shared" si="38"/>
        <v>#N/A</v>
      </c>
      <c r="GH31" s="205" t="e">
        <f t="shared" si="38"/>
        <v>#N/A</v>
      </c>
      <c r="GI31" s="205" t="e">
        <f t="shared" si="38"/>
        <v>#N/A</v>
      </c>
      <c r="GJ31" s="205" t="e">
        <f t="shared" si="38"/>
        <v>#N/A</v>
      </c>
      <c r="GK31" s="205" t="e">
        <f t="shared" si="38"/>
        <v>#N/A</v>
      </c>
      <c r="GL31" s="205" t="e">
        <f t="shared" si="38"/>
        <v>#N/A</v>
      </c>
      <c r="GM31" s="205" t="e">
        <f t="shared" si="38"/>
        <v>#N/A</v>
      </c>
      <c r="GN31" s="205" t="e">
        <f t="shared" si="38"/>
        <v>#N/A</v>
      </c>
      <c r="GO31" s="205" t="e">
        <f t="shared" si="38"/>
        <v>#N/A</v>
      </c>
      <c r="GP31" s="205" t="e">
        <f t="shared" si="38"/>
        <v>#N/A</v>
      </c>
      <c r="GQ31" s="205" t="e">
        <f t="shared" si="39"/>
        <v>#N/A</v>
      </c>
      <c r="GR31" s="205" t="e">
        <f t="shared" si="18"/>
        <v>#N/A</v>
      </c>
      <c r="GS31" s="205" t="e">
        <f t="shared" si="18"/>
        <v>#N/A</v>
      </c>
      <c r="GT31" s="205" t="e">
        <f t="shared" si="18"/>
        <v>#N/A</v>
      </c>
      <c r="GU31" s="205" t="e">
        <f t="shared" si="18"/>
        <v>#N/A</v>
      </c>
      <c r="GV31" s="205" t="e">
        <f t="shared" si="18"/>
        <v>#N/A</v>
      </c>
      <c r="GW31" s="205" t="e">
        <f t="shared" si="18"/>
        <v>#N/A</v>
      </c>
      <c r="GX31" s="205" t="e">
        <f t="shared" si="18"/>
        <v>#N/A</v>
      </c>
      <c r="GY31" s="205" t="e">
        <f t="shared" si="18"/>
        <v>#N/A</v>
      </c>
      <c r="GZ31" s="205" t="e">
        <f t="shared" si="18"/>
        <v>#N/A</v>
      </c>
      <c r="HA31" s="205" t="e">
        <f t="shared" si="18"/>
        <v>#N/A</v>
      </c>
      <c r="HB31" s="205" t="e">
        <f t="shared" si="18"/>
        <v>#N/A</v>
      </c>
      <c r="HC31" s="205" t="e">
        <f t="shared" si="18"/>
        <v>#N/A</v>
      </c>
      <c r="HD31" s="205" t="e">
        <f t="shared" si="18"/>
        <v>#N/A</v>
      </c>
      <c r="HE31" s="205" t="e">
        <f t="shared" si="18"/>
        <v>#N/A</v>
      </c>
      <c r="HF31" s="205" t="e">
        <f t="shared" si="18"/>
        <v>#N/A</v>
      </c>
      <c r="HG31" s="205" t="e">
        <f t="shared" si="18"/>
        <v>#N/A</v>
      </c>
      <c r="HH31" s="205" t="e">
        <f t="shared" si="47"/>
        <v>#N/A</v>
      </c>
      <c r="HI31" s="205" t="e">
        <f t="shared" si="47"/>
        <v>#N/A</v>
      </c>
      <c r="HJ31" s="205" t="e">
        <f t="shared" si="47"/>
        <v>#N/A</v>
      </c>
      <c r="HK31" s="205" t="e">
        <f t="shared" si="44"/>
        <v>#N/A</v>
      </c>
      <c r="HL31" s="205" t="e">
        <f t="shared" si="44"/>
        <v>#N/A</v>
      </c>
      <c r="HM31" s="205" t="e">
        <f t="shared" si="44"/>
        <v>#N/A</v>
      </c>
      <c r="HN31" s="205" t="e">
        <f t="shared" si="44"/>
        <v>#N/A</v>
      </c>
      <c r="HO31" s="205" t="e">
        <f t="shared" si="44"/>
        <v>#N/A</v>
      </c>
      <c r="HP31" s="205" t="e">
        <f t="shared" si="44"/>
        <v>#N/A</v>
      </c>
      <c r="HQ31" s="205" t="e">
        <f t="shared" si="44"/>
        <v>#N/A</v>
      </c>
      <c r="HR31" s="205" t="e">
        <f t="shared" si="44"/>
        <v>#N/A</v>
      </c>
      <c r="HS31" s="205" t="e">
        <f t="shared" si="44"/>
        <v>#N/A</v>
      </c>
      <c r="HT31" s="205" t="e">
        <f t="shared" si="44"/>
        <v>#N/A</v>
      </c>
      <c r="HU31" s="205" t="e">
        <f t="shared" si="44"/>
        <v>#N/A</v>
      </c>
      <c r="HV31" s="205" t="e">
        <f t="shared" si="44"/>
        <v>#N/A</v>
      </c>
      <c r="HW31" s="205" t="e">
        <f t="shared" si="44"/>
        <v>#N/A</v>
      </c>
      <c r="HX31" s="205" t="e">
        <f t="shared" si="44"/>
        <v>#N/A</v>
      </c>
      <c r="HY31" s="205" t="e">
        <f t="shared" si="44"/>
        <v>#N/A</v>
      </c>
      <c r="HZ31" s="205" t="e">
        <f t="shared" si="44"/>
        <v>#N/A</v>
      </c>
      <c r="IA31" s="205" t="e">
        <f t="shared" si="45"/>
        <v>#N/A</v>
      </c>
      <c r="IB31" s="205" t="e">
        <f t="shared" si="27"/>
        <v>#N/A</v>
      </c>
    </row>
    <row r="32" spans="1:236" hidden="1" x14ac:dyDescent="0.25">
      <c r="A32" s="22">
        <v>29</v>
      </c>
      <c r="B32" s="123"/>
      <c r="C32" s="123"/>
      <c r="D32" s="123"/>
      <c r="E32" s="118" t="str">
        <f t="shared" si="10"/>
        <v/>
      </c>
      <c r="F32" s="23" t="str">
        <f t="shared" si="11"/>
        <v/>
      </c>
      <c r="G32" s="24" t="str">
        <f t="shared" si="12"/>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10" t="str">
        <f t="shared" si="3"/>
        <v/>
      </c>
      <c r="Q32" s="110" t="str">
        <f t="shared" si="4"/>
        <v/>
      </c>
      <c r="R32" s="39" t="str">
        <f t="shared" si="5"/>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13"/>
        <v/>
      </c>
      <c r="AI32" s="204" t="str">
        <f t="shared" si="14"/>
        <v/>
      </c>
      <c r="AJ32" s="188" t="str">
        <f t="shared" si="49"/>
        <v/>
      </c>
      <c r="AK32" s="188" t="str">
        <f t="shared" si="49"/>
        <v/>
      </c>
      <c r="AL32" s="188" t="str">
        <f t="shared" si="49"/>
        <v/>
      </c>
      <c r="AM32" s="188" t="str">
        <f t="shared" si="49"/>
        <v/>
      </c>
      <c r="AN32" s="188" t="str">
        <f t="shared" si="49"/>
        <v/>
      </c>
      <c r="AO32" s="188" t="str">
        <f t="shared" si="49"/>
        <v/>
      </c>
      <c r="AP32" s="188" t="str">
        <f t="shared" si="49"/>
        <v/>
      </c>
      <c r="AQ32" s="188" t="str">
        <f t="shared" si="49"/>
        <v/>
      </c>
      <c r="AR32" s="188" t="str">
        <f t="shared" si="49"/>
        <v/>
      </c>
      <c r="AS32" s="188" t="str">
        <f t="shared" si="49"/>
        <v/>
      </c>
      <c r="AT32" s="188" t="str">
        <f t="shared" si="49"/>
        <v/>
      </c>
      <c r="AU32" s="188" t="str">
        <f t="shared" si="49"/>
        <v/>
      </c>
      <c r="AV32" s="188" t="str">
        <f t="shared" si="49"/>
        <v/>
      </c>
      <c r="AW32" s="188" t="str">
        <f t="shared" si="49"/>
        <v/>
      </c>
      <c r="AX32" s="188" t="str">
        <f t="shared" si="49"/>
        <v/>
      </c>
      <c r="AY32" s="188" t="str">
        <f t="shared" si="49"/>
        <v/>
      </c>
      <c r="AZ32" s="188" t="str">
        <f t="shared" si="49"/>
        <v/>
      </c>
      <c r="BA32" s="188" t="str">
        <f t="shared" si="49"/>
        <v/>
      </c>
      <c r="BB32" s="188" t="str">
        <f t="shared" si="49"/>
        <v/>
      </c>
      <c r="BC32" s="188" t="str">
        <f t="shared" si="49"/>
        <v/>
      </c>
      <c r="BD32" s="188" t="str">
        <f t="shared" si="49"/>
        <v/>
      </c>
      <c r="BE32" s="188" t="str">
        <f t="shared" si="49"/>
        <v/>
      </c>
      <c r="BF32" s="188" t="str">
        <f t="shared" si="49"/>
        <v/>
      </c>
      <c r="BG32" s="188" t="str">
        <f t="shared" si="49"/>
        <v/>
      </c>
      <c r="BH32" s="188" t="str">
        <f t="shared" si="49"/>
        <v/>
      </c>
      <c r="BI32" s="188" t="str">
        <f t="shared" si="49"/>
        <v/>
      </c>
      <c r="BJ32" s="188" t="str">
        <f t="shared" si="49"/>
        <v/>
      </c>
      <c r="BK32" s="188" t="str">
        <f t="shared" si="49"/>
        <v/>
      </c>
      <c r="BL32" s="188" t="str">
        <f t="shared" si="49"/>
        <v/>
      </c>
      <c r="BM32" s="188" t="str">
        <f t="shared" si="49"/>
        <v/>
      </c>
      <c r="BN32" s="188" t="str">
        <f t="shared" si="49"/>
        <v/>
      </c>
      <c r="BO32" s="188" t="str">
        <f t="shared" si="49"/>
        <v/>
      </c>
      <c r="BP32" s="188" t="str">
        <f t="shared" si="49"/>
        <v/>
      </c>
      <c r="BQ32" s="188" t="str">
        <f t="shared" si="49"/>
        <v/>
      </c>
      <c r="BR32" s="188" t="str">
        <f t="shared" si="49"/>
        <v/>
      </c>
      <c r="BS32" s="188" t="str">
        <f t="shared" si="49"/>
        <v/>
      </c>
      <c r="BT32" s="188" t="str">
        <f t="shared" si="49"/>
        <v/>
      </c>
      <c r="BU32" s="188" t="str">
        <f t="shared" si="49"/>
        <v/>
      </c>
      <c r="BV32" s="188" t="str">
        <f t="shared" si="49"/>
        <v/>
      </c>
      <c r="BW32" s="188" t="str">
        <f t="shared" si="49"/>
        <v/>
      </c>
      <c r="BX32" s="188" t="str">
        <f t="shared" si="49"/>
        <v/>
      </c>
      <c r="BY32" s="188" t="str">
        <f t="shared" si="49"/>
        <v/>
      </c>
      <c r="BZ32" s="188" t="str">
        <f t="shared" si="49"/>
        <v/>
      </c>
      <c r="CA32" s="188" t="str">
        <f t="shared" si="49"/>
        <v/>
      </c>
      <c r="CB32" s="188" t="str">
        <f t="shared" si="49"/>
        <v/>
      </c>
      <c r="CC32" s="188" t="str">
        <f t="shared" si="49"/>
        <v/>
      </c>
      <c r="CD32" s="188" t="str">
        <f t="shared" si="49"/>
        <v/>
      </c>
      <c r="CE32" s="188" t="str">
        <f t="shared" si="49"/>
        <v/>
      </c>
      <c r="CF32" s="188" t="str">
        <f t="shared" si="49"/>
        <v/>
      </c>
      <c r="CG32" s="188" t="str">
        <f t="shared" si="49"/>
        <v/>
      </c>
      <c r="CH32" s="188" t="str">
        <f t="shared" si="49"/>
        <v/>
      </c>
      <c r="CI32" s="188" t="str">
        <f t="shared" si="49"/>
        <v/>
      </c>
      <c r="CJ32" s="188" t="str">
        <f t="shared" si="49"/>
        <v/>
      </c>
      <c r="CK32" s="188" t="str">
        <f t="shared" si="49"/>
        <v/>
      </c>
      <c r="CL32" s="188" t="str">
        <f t="shared" si="49"/>
        <v/>
      </c>
      <c r="CM32" s="188" t="str">
        <f t="shared" si="49"/>
        <v/>
      </c>
      <c r="CN32" s="188" t="str">
        <f t="shared" si="49"/>
        <v/>
      </c>
      <c r="CO32" s="188" t="str">
        <f t="shared" si="49"/>
        <v/>
      </c>
      <c r="CP32" s="188" t="str">
        <f t="shared" si="49"/>
        <v/>
      </c>
      <c r="CQ32" s="188" t="str">
        <f t="shared" si="49"/>
        <v/>
      </c>
      <c r="CR32" s="188" t="str">
        <f t="shared" si="49"/>
        <v/>
      </c>
      <c r="CS32" s="188" t="str">
        <f t="shared" si="49"/>
        <v/>
      </c>
      <c r="CT32" s="188" t="str">
        <f t="shared" si="49"/>
        <v/>
      </c>
      <c r="CU32" s="188" t="str">
        <f t="shared" ref="CU32" si="50">IF(ISNONTEXT($AH32),CT32+$AH32,"")</f>
        <v/>
      </c>
      <c r="CV32" s="188" t="str">
        <f t="shared" si="48"/>
        <v/>
      </c>
      <c r="CW32" s="188" t="str">
        <f t="shared" si="48"/>
        <v/>
      </c>
      <c r="CX32" s="188" t="str">
        <f t="shared" si="48"/>
        <v/>
      </c>
      <c r="CY32" s="188" t="str">
        <f t="shared" si="48"/>
        <v/>
      </c>
      <c r="CZ32" s="188" t="str">
        <f t="shared" si="48"/>
        <v/>
      </c>
      <c r="DA32" s="188" t="str">
        <f t="shared" si="48"/>
        <v/>
      </c>
      <c r="DB32" s="188" t="str">
        <f t="shared" si="48"/>
        <v/>
      </c>
      <c r="DC32" s="188" t="str">
        <f t="shared" si="48"/>
        <v/>
      </c>
      <c r="DD32" s="188" t="str">
        <f t="shared" si="48"/>
        <v/>
      </c>
      <c r="DE32" s="188" t="str">
        <f t="shared" si="48"/>
        <v/>
      </c>
      <c r="DF32" s="188" t="str">
        <f t="shared" si="48"/>
        <v/>
      </c>
      <c r="DG32" s="188" t="str">
        <f t="shared" si="48"/>
        <v/>
      </c>
      <c r="DH32" s="188" t="str">
        <f t="shared" si="48"/>
        <v/>
      </c>
      <c r="DI32" s="188" t="str">
        <f t="shared" si="48"/>
        <v/>
      </c>
      <c r="DJ32" s="188" t="str">
        <f t="shared" si="48"/>
        <v/>
      </c>
      <c r="DK32" s="188" t="str">
        <f t="shared" si="48"/>
        <v/>
      </c>
      <c r="DL32" s="188" t="str">
        <f t="shared" si="48"/>
        <v/>
      </c>
      <c r="DM32" s="188" t="str">
        <f t="shared" si="48"/>
        <v/>
      </c>
      <c r="DN32" s="188" t="str">
        <f t="shared" si="48"/>
        <v/>
      </c>
      <c r="DO32" s="188" t="str">
        <f t="shared" si="48"/>
        <v/>
      </c>
      <c r="DP32" s="188" t="str">
        <f t="shared" si="48"/>
        <v/>
      </c>
      <c r="DQ32" s="188" t="str">
        <f t="shared" si="48"/>
        <v/>
      </c>
      <c r="DR32" s="188" t="str">
        <f t="shared" si="48"/>
        <v/>
      </c>
      <c r="DS32" s="188" t="str">
        <f t="shared" si="48"/>
        <v/>
      </c>
      <c r="DT32" s="188" t="str">
        <f t="shared" si="48"/>
        <v/>
      </c>
      <c r="DU32" s="188" t="str">
        <f t="shared" si="48"/>
        <v/>
      </c>
      <c r="DV32" s="188" t="str">
        <f t="shared" si="48"/>
        <v/>
      </c>
      <c r="DW32" s="188" t="str">
        <f t="shared" si="48"/>
        <v/>
      </c>
      <c r="DX32" s="188" t="str">
        <f t="shared" si="48"/>
        <v/>
      </c>
      <c r="DY32" s="188" t="str">
        <f t="shared" si="48"/>
        <v/>
      </c>
      <c r="DZ32" s="188" t="str">
        <f t="shared" si="48"/>
        <v/>
      </c>
      <c r="EA32" s="188" t="str">
        <f t="shared" si="48"/>
        <v/>
      </c>
      <c r="EB32" s="188" t="str">
        <f t="shared" si="48"/>
        <v/>
      </c>
      <c r="EC32" s="188" t="str">
        <f t="shared" si="48"/>
        <v/>
      </c>
      <c r="ED32" s="188" t="str">
        <f t="shared" si="48"/>
        <v/>
      </c>
      <c r="EE32" s="204" t="str">
        <f t="shared" si="16"/>
        <v/>
      </c>
      <c r="EF32" s="205" t="e">
        <f t="shared" si="41"/>
        <v>#N/A</v>
      </c>
      <c r="EG32" s="205" t="e">
        <f t="shared" si="41"/>
        <v>#N/A</v>
      </c>
      <c r="EH32" s="205" t="e">
        <f t="shared" si="41"/>
        <v>#N/A</v>
      </c>
      <c r="EI32" s="205" t="e">
        <f t="shared" si="41"/>
        <v>#N/A</v>
      </c>
      <c r="EJ32" s="205" t="e">
        <f t="shared" si="41"/>
        <v>#N/A</v>
      </c>
      <c r="EK32" s="205" t="e">
        <f t="shared" si="41"/>
        <v>#N/A</v>
      </c>
      <c r="EL32" s="205" t="e">
        <f t="shared" si="41"/>
        <v>#N/A</v>
      </c>
      <c r="EM32" s="205" t="e">
        <f t="shared" si="41"/>
        <v>#N/A</v>
      </c>
      <c r="EN32" s="205" t="e">
        <f t="shared" si="41"/>
        <v>#N/A</v>
      </c>
      <c r="EO32" s="205" t="e">
        <f t="shared" si="41"/>
        <v>#N/A</v>
      </c>
      <c r="EP32" s="205" t="e">
        <f t="shared" si="41"/>
        <v>#N/A</v>
      </c>
      <c r="EQ32" s="205" t="e">
        <f t="shared" si="41"/>
        <v>#N/A</v>
      </c>
      <c r="ER32" s="205" t="e">
        <f t="shared" si="36"/>
        <v>#N/A</v>
      </c>
      <c r="ES32" s="205" t="e">
        <f t="shared" si="36"/>
        <v>#N/A</v>
      </c>
      <c r="ET32" s="205" t="e">
        <f t="shared" si="36"/>
        <v>#N/A</v>
      </c>
      <c r="EU32" s="205" t="e">
        <f t="shared" si="36"/>
        <v>#N/A</v>
      </c>
      <c r="EV32" s="205" t="e">
        <f t="shared" si="36"/>
        <v>#N/A</v>
      </c>
      <c r="EW32" s="205" t="e">
        <f t="shared" si="36"/>
        <v>#N/A</v>
      </c>
      <c r="EX32" s="205" t="e">
        <f t="shared" si="36"/>
        <v>#N/A</v>
      </c>
      <c r="EY32" s="205" t="e">
        <f t="shared" si="36"/>
        <v>#N/A</v>
      </c>
      <c r="EZ32" s="205" t="e">
        <f t="shared" si="36"/>
        <v>#N/A</v>
      </c>
      <c r="FA32" s="205" t="e">
        <f t="shared" si="36"/>
        <v>#N/A</v>
      </c>
      <c r="FB32" s="205" t="e">
        <f t="shared" si="36"/>
        <v>#N/A</v>
      </c>
      <c r="FC32" s="205" t="e">
        <f t="shared" si="36"/>
        <v>#N/A</v>
      </c>
      <c r="FD32" s="205" t="e">
        <f t="shared" si="36"/>
        <v>#N/A</v>
      </c>
      <c r="FE32" s="205" t="e">
        <f t="shared" si="36"/>
        <v>#N/A</v>
      </c>
      <c r="FF32" s="205" t="e">
        <f t="shared" si="36"/>
        <v>#N/A</v>
      </c>
      <c r="FG32" s="205" t="e">
        <f t="shared" si="36"/>
        <v>#N/A</v>
      </c>
      <c r="FH32" s="205" t="e">
        <f t="shared" si="42"/>
        <v>#N/A</v>
      </c>
      <c r="FI32" s="205" t="e">
        <f t="shared" si="42"/>
        <v>#N/A</v>
      </c>
      <c r="FJ32" s="205" t="e">
        <f t="shared" si="42"/>
        <v>#N/A</v>
      </c>
      <c r="FK32" s="205" t="e">
        <f t="shared" si="37"/>
        <v>#N/A</v>
      </c>
      <c r="FL32" s="205" t="e">
        <f t="shared" si="37"/>
        <v>#N/A</v>
      </c>
      <c r="FM32" s="205" t="e">
        <f t="shared" si="37"/>
        <v>#N/A</v>
      </c>
      <c r="FN32" s="205" t="e">
        <f t="shared" si="37"/>
        <v>#N/A</v>
      </c>
      <c r="FO32" s="205" t="e">
        <f t="shared" si="37"/>
        <v>#N/A</v>
      </c>
      <c r="FP32" s="205" t="e">
        <f t="shared" si="37"/>
        <v>#N/A</v>
      </c>
      <c r="FQ32" s="205" t="e">
        <f t="shared" si="37"/>
        <v>#N/A</v>
      </c>
      <c r="FR32" s="205" t="e">
        <f t="shared" si="37"/>
        <v>#N/A</v>
      </c>
      <c r="FS32" s="205" t="e">
        <f t="shared" si="37"/>
        <v>#N/A</v>
      </c>
      <c r="FT32" s="205" t="e">
        <f t="shared" si="37"/>
        <v>#N/A</v>
      </c>
      <c r="FU32" s="205" t="e">
        <f t="shared" si="37"/>
        <v>#N/A</v>
      </c>
      <c r="FV32" s="205" t="e">
        <f t="shared" si="37"/>
        <v>#N/A</v>
      </c>
      <c r="FW32" s="205" t="e">
        <f t="shared" si="37"/>
        <v>#N/A</v>
      </c>
      <c r="FX32" s="205" t="e">
        <f t="shared" si="37"/>
        <v>#N/A</v>
      </c>
      <c r="FY32" s="205" t="e">
        <f t="shared" si="37"/>
        <v>#N/A</v>
      </c>
      <c r="FZ32" s="205" t="e">
        <f t="shared" si="37"/>
        <v>#N/A</v>
      </c>
      <c r="GA32" s="205" t="e">
        <f t="shared" si="38"/>
        <v>#N/A</v>
      </c>
      <c r="GB32" s="205" t="e">
        <f t="shared" si="38"/>
        <v>#N/A</v>
      </c>
      <c r="GC32" s="205" t="e">
        <f t="shared" si="38"/>
        <v>#N/A</v>
      </c>
      <c r="GD32" s="205" t="e">
        <f t="shared" si="38"/>
        <v>#N/A</v>
      </c>
      <c r="GE32" s="205" t="e">
        <f t="shared" si="38"/>
        <v>#N/A</v>
      </c>
      <c r="GF32" s="205" t="e">
        <f t="shared" si="38"/>
        <v>#N/A</v>
      </c>
      <c r="GG32" s="205" t="e">
        <f t="shared" si="38"/>
        <v>#N/A</v>
      </c>
      <c r="GH32" s="205" t="e">
        <f t="shared" si="38"/>
        <v>#N/A</v>
      </c>
      <c r="GI32" s="205" t="e">
        <f t="shared" si="38"/>
        <v>#N/A</v>
      </c>
      <c r="GJ32" s="205" t="e">
        <f t="shared" si="38"/>
        <v>#N/A</v>
      </c>
      <c r="GK32" s="205" t="e">
        <f t="shared" si="38"/>
        <v>#N/A</v>
      </c>
      <c r="GL32" s="205" t="e">
        <f t="shared" si="38"/>
        <v>#N/A</v>
      </c>
      <c r="GM32" s="205" t="e">
        <f t="shared" si="38"/>
        <v>#N/A</v>
      </c>
      <c r="GN32" s="205" t="e">
        <f t="shared" si="38"/>
        <v>#N/A</v>
      </c>
      <c r="GO32" s="205" t="e">
        <f t="shared" si="38"/>
        <v>#N/A</v>
      </c>
      <c r="GP32" s="205" t="e">
        <f t="shared" si="38"/>
        <v>#N/A</v>
      </c>
      <c r="GQ32" s="205" t="e">
        <f t="shared" si="39"/>
        <v>#N/A</v>
      </c>
      <c r="GR32" s="205" t="e">
        <f t="shared" si="18"/>
        <v>#N/A</v>
      </c>
      <c r="GS32" s="205" t="e">
        <f t="shared" si="18"/>
        <v>#N/A</v>
      </c>
      <c r="GT32" s="205" t="e">
        <f t="shared" si="18"/>
        <v>#N/A</v>
      </c>
      <c r="GU32" s="205" t="e">
        <f t="shared" si="18"/>
        <v>#N/A</v>
      </c>
      <c r="GV32" s="205" t="e">
        <f t="shared" si="18"/>
        <v>#N/A</v>
      </c>
      <c r="GW32" s="205" t="e">
        <f t="shared" si="18"/>
        <v>#N/A</v>
      </c>
      <c r="GX32" s="205" t="e">
        <f t="shared" si="18"/>
        <v>#N/A</v>
      </c>
      <c r="GY32" s="205" t="e">
        <f t="shared" si="18"/>
        <v>#N/A</v>
      </c>
      <c r="GZ32" s="205" t="e">
        <f t="shared" si="18"/>
        <v>#N/A</v>
      </c>
      <c r="HA32" s="205" t="e">
        <f t="shared" si="18"/>
        <v>#N/A</v>
      </c>
      <c r="HB32" s="205" t="e">
        <f t="shared" si="18"/>
        <v>#N/A</v>
      </c>
      <c r="HC32" s="205" t="e">
        <f t="shared" si="18"/>
        <v>#N/A</v>
      </c>
      <c r="HD32" s="205" t="e">
        <f t="shared" si="18"/>
        <v>#N/A</v>
      </c>
      <c r="HE32" s="205" t="e">
        <f t="shared" si="18"/>
        <v>#N/A</v>
      </c>
      <c r="HF32" s="205" t="e">
        <f t="shared" si="18"/>
        <v>#N/A</v>
      </c>
      <c r="HG32" s="205" t="e">
        <f t="shared" si="18"/>
        <v>#N/A</v>
      </c>
      <c r="HH32" s="205" t="e">
        <f t="shared" si="47"/>
        <v>#N/A</v>
      </c>
      <c r="HI32" s="205" t="e">
        <f t="shared" si="47"/>
        <v>#N/A</v>
      </c>
      <c r="HJ32" s="205" t="e">
        <f t="shared" si="47"/>
        <v>#N/A</v>
      </c>
      <c r="HK32" s="205" t="e">
        <f t="shared" si="44"/>
        <v>#N/A</v>
      </c>
      <c r="HL32" s="205" t="e">
        <f t="shared" si="44"/>
        <v>#N/A</v>
      </c>
      <c r="HM32" s="205" t="e">
        <f t="shared" si="44"/>
        <v>#N/A</v>
      </c>
      <c r="HN32" s="205" t="e">
        <f t="shared" si="44"/>
        <v>#N/A</v>
      </c>
      <c r="HO32" s="205" t="e">
        <f t="shared" si="44"/>
        <v>#N/A</v>
      </c>
      <c r="HP32" s="205" t="e">
        <f t="shared" si="44"/>
        <v>#N/A</v>
      </c>
      <c r="HQ32" s="205" t="e">
        <f t="shared" si="44"/>
        <v>#N/A</v>
      </c>
      <c r="HR32" s="205" t="e">
        <f t="shared" si="44"/>
        <v>#N/A</v>
      </c>
      <c r="HS32" s="205" t="e">
        <f t="shared" si="44"/>
        <v>#N/A</v>
      </c>
      <c r="HT32" s="205" t="e">
        <f t="shared" si="44"/>
        <v>#N/A</v>
      </c>
      <c r="HU32" s="205" t="e">
        <f t="shared" si="44"/>
        <v>#N/A</v>
      </c>
      <c r="HV32" s="205" t="e">
        <f t="shared" si="44"/>
        <v>#N/A</v>
      </c>
      <c r="HW32" s="205" t="e">
        <f t="shared" si="44"/>
        <v>#N/A</v>
      </c>
      <c r="HX32" s="205" t="e">
        <f t="shared" si="44"/>
        <v>#N/A</v>
      </c>
      <c r="HY32" s="205" t="e">
        <f t="shared" si="44"/>
        <v>#N/A</v>
      </c>
      <c r="HZ32" s="205" t="e">
        <f t="shared" si="44"/>
        <v>#N/A</v>
      </c>
      <c r="IA32" s="205" t="e">
        <f t="shared" si="45"/>
        <v>#N/A</v>
      </c>
      <c r="IB32" s="205" t="e">
        <f t="shared" si="27"/>
        <v>#N/A</v>
      </c>
    </row>
    <row r="33" spans="1:236" hidden="1" x14ac:dyDescent="0.25">
      <c r="A33" s="22">
        <v>30</v>
      </c>
      <c r="B33" s="123"/>
      <c r="C33" s="123"/>
      <c r="D33" s="123"/>
      <c r="E33" s="118" t="str">
        <f t="shared" si="10"/>
        <v/>
      </c>
      <c r="F33" s="23" t="str">
        <f t="shared" si="11"/>
        <v/>
      </c>
      <c r="G33" s="24" t="str">
        <f t="shared" si="12"/>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10" t="str">
        <f t="shared" si="3"/>
        <v/>
      </c>
      <c r="Q33" s="110" t="str">
        <f t="shared" si="4"/>
        <v/>
      </c>
      <c r="R33" s="39" t="str">
        <f t="shared" si="5"/>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13"/>
        <v/>
      </c>
      <c r="AI33" s="204" t="str">
        <f t="shared" si="14"/>
        <v/>
      </c>
      <c r="AJ33" s="188" t="str">
        <f t="shared" ref="AJ33:CU36" si="51">IF(ISNONTEXT($AH33),AI33+$AH33,"")</f>
        <v/>
      </c>
      <c r="AK33" s="188" t="str">
        <f t="shared" si="51"/>
        <v/>
      </c>
      <c r="AL33" s="188" t="str">
        <f t="shared" si="51"/>
        <v/>
      </c>
      <c r="AM33" s="188" t="str">
        <f t="shared" si="51"/>
        <v/>
      </c>
      <c r="AN33" s="188" t="str">
        <f t="shared" si="51"/>
        <v/>
      </c>
      <c r="AO33" s="188" t="str">
        <f t="shared" si="51"/>
        <v/>
      </c>
      <c r="AP33" s="188" t="str">
        <f t="shared" si="51"/>
        <v/>
      </c>
      <c r="AQ33" s="188" t="str">
        <f t="shared" si="51"/>
        <v/>
      </c>
      <c r="AR33" s="188" t="str">
        <f t="shared" si="51"/>
        <v/>
      </c>
      <c r="AS33" s="188" t="str">
        <f t="shared" si="51"/>
        <v/>
      </c>
      <c r="AT33" s="188" t="str">
        <f t="shared" si="51"/>
        <v/>
      </c>
      <c r="AU33" s="188" t="str">
        <f t="shared" si="51"/>
        <v/>
      </c>
      <c r="AV33" s="188" t="str">
        <f t="shared" si="51"/>
        <v/>
      </c>
      <c r="AW33" s="188" t="str">
        <f t="shared" si="51"/>
        <v/>
      </c>
      <c r="AX33" s="188" t="str">
        <f t="shared" si="51"/>
        <v/>
      </c>
      <c r="AY33" s="188" t="str">
        <f t="shared" si="51"/>
        <v/>
      </c>
      <c r="AZ33" s="188" t="str">
        <f t="shared" si="51"/>
        <v/>
      </c>
      <c r="BA33" s="188" t="str">
        <f t="shared" si="51"/>
        <v/>
      </c>
      <c r="BB33" s="188" t="str">
        <f t="shared" si="51"/>
        <v/>
      </c>
      <c r="BC33" s="188" t="str">
        <f t="shared" si="51"/>
        <v/>
      </c>
      <c r="BD33" s="188" t="str">
        <f t="shared" si="51"/>
        <v/>
      </c>
      <c r="BE33" s="188" t="str">
        <f t="shared" si="51"/>
        <v/>
      </c>
      <c r="BF33" s="188" t="str">
        <f t="shared" si="51"/>
        <v/>
      </c>
      <c r="BG33" s="188" t="str">
        <f t="shared" si="51"/>
        <v/>
      </c>
      <c r="BH33" s="188" t="str">
        <f t="shared" si="51"/>
        <v/>
      </c>
      <c r="BI33" s="188" t="str">
        <f t="shared" si="51"/>
        <v/>
      </c>
      <c r="BJ33" s="188" t="str">
        <f t="shared" si="51"/>
        <v/>
      </c>
      <c r="BK33" s="188" t="str">
        <f t="shared" si="51"/>
        <v/>
      </c>
      <c r="BL33" s="188" t="str">
        <f t="shared" si="51"/>
        <v/>
      </c>
      <c r="BM33" s="188" t="str">
        <f t="shared" si="51"/>
        <v/>
      </c>
      <c r="BN33" s="188" t="str">
        <f t="shared" si="51"/>
        <v/>
      </c>
      <c r="BO33" s="188" t="str">
        <f t="shared" si="51"/>
        <v/>
      </c>
      <c r="BP33" s="188" t="str">
        <f t="shared" si="51"/>
        <v/>
      </c>
      <c r="BQ33" s="188" t="str">
        <f t="shared" si="51"/>
        <v/>
      </c>
      <c r="BR33" s="188" t="str">
        <f t="shared" si="51"/>
        <v/>
      </c>
      <c r="BS33" s="188" t="str">
        <f t="shared" si="51"/>
        <v/>
      </c>
      <c r="BT33" s="188" t="str">
        <f t="shared" si="51"/>
        <v/>
      </c>
      <c r="BU33" s="188" t="str">
        <f t="shared" si="51"/>
        <v/>
      </c>
      <c r="BV33" s="188" t="str">
        <f t="shared" si="51"/>
        <v/>
      </c>
      <c r="BW33" s="188" t="str">
        <f t="shared" si="51"/>
        <v/>
      </c>
      <c r="BX33" s="188" t="str">
        <f t="shared" si="51"/>
        <v/>
      </c>
      <c r="BY33" s="188" t="str">
        <f t="shared" si="51"/>
        <v/>
      </c>
      <c r="BZ33" s="188" t="str">
        <f t="shared" si="51"/>
        <v/>
      </c>
      <c r="CA33" s="188" t="str">
        <f t="shared" si="51"/>
        <v/>
      </c>
      <c r="CB33" s="188" t="str">
        <f t="shared" si="51"/>
        <v/>
      </c>
      <c r="CC33" s="188" t="str">
        <f t="shared" si="51"/>
        <v/>
      </c>
      <c r="CD33" s="188" t="str">
        <f t="shared" si="51"/>
        <v/>
      </c>
      <c r="CE33" s="188" t="str">
        <f t="shared" si="51"/>
        <v/>
      </c>
      <c r="CF33" s="188" t="str">
        <f t="shared" si="51"/>
        <v/>
      </c>
      <c r="CG33" s="188" t="str">
        <f t="shared" si="51"/>
        <v/>
      </c>
      <c r="CH33" s="188" t="str">
        <f t="shared" si="51"/>
        <v/>
      </c>
      <c r="CI33" s="188" t="str">
        <f t="shared" si="51"/>
        <v/>
      </c>
      <c r="CJ33" s="188" t="str">
        <f t="shared" si="51"/>
        <v/>
      </c>
      <c r="CK33" s="188" t="str">
        <f t="shared" si="51"/>
        <v/>
      </c>
      <c r="CL33" s="188" t="str">
        <f t="shared" si="51"/>
        <v/>
      </c>
      <c r="CM33" s="188" t="str">
        <f t="shared" si="51"/>
        <v/>
      </c>
      <c r="CN33" s="188" t="str">
        <f t="shared" si="51"/>
        <v/>
      </c>
      <c r="CO33" s="188" t="str">
        <f t="shared" si="51"/>
        <v/>
      </c>
      <c r="CP33" s="188" t="str">
        <f t="shared" si="51"/>
        <v/>
      </c>
      <c r="CQ33" s="188" t="str">
        <f t="shared" si="51"/>
        <v/>
      </c>
      <c r="CR33" s="188" t="str">
        <f t="shared" si="51"/>
        <v/>
      </c>
      <c r="CS33" s="188" t="str">
        <f t="shared" si="51"/>
        <v/>
      </c>
      <c r="CT33" s="188" t="str">
        <f t="shared" si="51"/>
        <v/>
      </c>
      <c r="CU33" s="188" t="str">
        <f t="shared" si="51"/>
        <v/>
      </c>
      <c r="CV33" s="188" t="str">
        <f t="shared" si="48"/>
        <v/>
      </c>
      <c r="CW33" s="188" t="str">
        <f t="shared" si="48"/>
        <v/>
      </c>
      <c r="CX33" s="188" t="str">
        <f t="shared" si="48"/>
        <v/>
      </c>
      <c r="CY33" s="188" t="str">
        <f t="shared" si="48"/>
        <v/>
      </c>
      <c r="CZ33" s="188" t="str">
        <f t="shared" si="48"/>
        <v/>
      </c>
      <c r="DA33" s="188" t="str">
        <f t="shared" si="48"/>
        <v/>
      </c>
      <c r="DB33" s="188" t="str">
        <f t="shared" si="48"/>
        <v/>
      </c>
      <c r="DC33" s="188" t="str">
        <f t="shared" si="48"/>
        <v/>
      </c>
      <c r="DD33" s="188" t="str">
        <f t="shared" si="48"/>
        <v/>
      </c>
      <c r="DE33" s="188" t="str">
        <f t="shared" si="48"/>
        <v/>
      </c>
      <c r="DF33" s="188" t="str">
        <f t="shared" si="48"/>
        <v/>
      </c>
      <c r="DG33" s="188" t="str">
        <f t="shared" si="48"/>
        <v/>
      </c>
      <c r="DH33" s="188" t="str">
        <f t="shared" si="48"/>
        <v/>
      </c>
      <c r="DI33" s="188" t="str">
        <f t="shared" si="48"/>
        <v/>
      </c>
      <c r="DJ33" s="188" t="str">
        <f t="shared" si="48"/>
        <v/>
      </c>
      <c r="DK33" s="188" t="str">
        <f t="shared" si="48"/>
        <v/>
      </c>
      <c r="DL33" s="188" t="str">
        <f t="shared" si="48"/>
        <v/>
      </c>
      <c r="DM33" s="188" t="str">
        <f t="shared" si="48"/>
        <v/>
      </c>
      <c r="DN33" s="188" t="str">
        <f t="shared" si="48"/>
        <v/>
      </c>
      <c r="DO33" s="188" t="str">
        <f t="shared" si="48"/>
        <v/>
      </c>
      <c r="DP33" s="188" t="str">
        <f t="shared" si="48"/>
        <v/>
      </c>
      <c r="DQ33" s="188" t="str">
        <f t="shared" si="48"/>
        <v/>
      </c>
      <c r="DR33" s="188" t="str">
        <f t="shared" si="48"/>
        <v/>
      </c>
      <c r="DS33" s="188" t="str">
        <f t="shared" si="48"/>
        <v/>
      </c>
      <c r="DT33" s="188" t="str">
        <f t="shared" si="48"/>
        <v/>
      </c>
      <c r="DU33" s="188" t="str">
        <f t="shared" si="48"/>
        <v/>
      </c>
      <c r="DV33" s="188" t="str">
        <f t="shared" si="48"/>
        <v/>
      </c>
      <c r="DW33" s="188" t="str">
        <f t="shared" si="48"/>
        <v/>
      </c>
      <c r="DX33" s="188" t="str">
        <f t="shared" si="48"/>
        <v/>
      </c>
      <c r="DY33" s="188" t="str">
        <f t="shared" si="48"/>
        <v/>
      </c>
      <c r="DZ33" s="188" t="str">
        <f t="shared" si="48"/>
        <v/>
      </c>
      <c r="EA33" s="188" t="str">
        <f t="shared" si="48"/>
        <v/>
      </c>
      <c r="EB33" s="188" t="str">
        <f t="shared" si="48"/>
        <v/>
      </c>
      <c r="EC33" s="188" t="str">
        <f t="shared" si="48"/>
        <v/>
      </c>
      <c r="ED33" s="188" t="str">
        <f t="shared" si="48"/>
        <v/>
      </c>
      <c r="EE33" s="204" t="str">
        <f t="shared" si="16"/>
        <v/>
      </c>
      <c r="EF33" s="205" t="e">
        <f t="shared" si="41"/>
        <v>#N/A</v>
      </c>
      <c r="EG33" s="205" t="e">
        <f t="shared" si="41"/>
        <v>#N/A</v>
      </c>
      <c r="EH33" s="205" t="e">
        <f t="shared" si="41"/>
        <v>#N/A</v>
      </c>
      <c r="EI33" s="205" t="e">
        <f t="shared" si="41"/>
        <v>#N/A</v>
      </c>
      <c r="EJ33" s="205" t="e">
        <f t="shared" si="41"/>
        <v>#N/A</v>
      </c>
      <c r="EK33" s="205" t="e">
        <f t="shared" si="41"/>
        <v>#N/A</v>
      </c>
      <c r="EL33" s="205" t="e">
        <f t="shared" si="41"/>
        <v>#N/A</v>
      </c>
      <c r="EM33" s="205" t="e">
        <f t="shared" si="41"/>
        <v>#N/A</v>
      </c>
      <c r="EN33" s="205" t="e">
        <f t="shared" si="41"/>
        <v>#N/A</v>
      </c>
      <c r="EO33" s="205" t="e">
        <f t="shared" si="41"/>
        <v>#N/A</v>
      </c>
      <c r="EP33" s="205" t="e">
        <f t="shared" si="41"/>
        <v>#N/A</v>
      </c>
      <c r="EQ33" s="205" t="e">
        <f t="shared" si="41"/>
        <v>#N/A</v>
      </c>
      <c r="ER33" s="205" t="e">
        <f t="shared" si="36"/>
        <v>#N/A</v>
      </c>
      <c r="ES33" s="205" t="e">
        <f t="shared" si="36"/>
        <v>#N/A</v>
      </c>
      <c r="ET33" s="205" t="e">
        <f t="shared" si="36"/>
        <v>#N/A</v>
      </c>
      <c r="EU33" s="205" t="e">
        <f t="shared" si="36"/>
        <v>#N/A</v>
      </c>
      <c r="EV33" s="205" t="e">
        <f t="shared" si="36"/>
        <v>#N/A</v>
      </c>
      <c r="EW33" s="205" t="e">
        <f t="shared" si="36"/>
        <v>#N/A</v>
      </c>
      <c r="EX33" s="205" t="e">
        <f t="shared" si="36"/>
        <v>#N/A</v>
      </c>
      <c r="EY33" s="205" t="e">
        <f t="shared" si="36"/>
        <v>#N/A</v>
      </c>
      <c r="EZ33" s="205" t="e">
        <f t="shared" si="36"/>
        <v>#N/A</v>
      </c>
      <c r="FA33" s="205" t="e">
        <f t="shared" si="36"/>
        <v>#N/A</v>
      </c>
      <c r="FB33" s="205" t="e">
        <f t="shared" si="36"/>
        <v>#N/A</v>
      </c>
      <c r="FC33" s="205" t="e">
        <f t="shared" si="36"/>
        <v>#N/A</v>
      </c>
      <c r="FD33" s="205" t="e">
        <f t="shared" si="36"/>
        <v>#N/A</v>
      </c>
      <c r="FE33" s="205" t="e">
        <f t="shared" si="36"/>
        <v>#N/A</v>
      </c>
      <c r="FF33" s="205" t="e">
        <f t="shared" si="36"/>
        <v>#N/A</v>
      </c>
      <c r="FG33" s="205" t="e">
        <f t="shared" si="36"/>
        <v>#N/A</v>
      </c>
      <c r="FH33" s="205" t="e">
        <f t="shared" si="42"/>
        <v>#N/A</v>
      </c>
      <c r="FI33" s="205" t="e">
        <f t="shared" si="42"/>
        <v>#N/A</v>
      </c>
      <c r="FJ33" s="205" t="e">
        <f t="shared" si="42"/>
        <v>#N/A</v>
      </c>
      <c r="FK33" s="205" t="e">
        <f t="shared" si="37"/>
        <v>#N/A</v>
      </c>
      <c r="FL33" s="205" t="e">
        <f t="shared" si="37"/>
        <v>#N/A</v>
      </c>
      <c r="FM33" s="205" t="e">
        <f t="shared" si="37"/>
        <v>#N/A</v>
      </c>
      <c r="FN33" s="205" t="e">
        <f t="shared" si="37"/>
        <v>#N/A</v>
      </c>
      <c r="FO33" s="205" t="e">
        <f t="shared" si="37"/>
        <v>#N/A</v>
      </c>
      <c r="FP33" s="205" t="e">
        <f t="shared" si="37"/>
        <v>#N/A</v>
      </c>
      <c r="FQ33" s="205" t="e">
        <f t="shared" si="37"/>
        <v>#N/A</v>
      </c>
      <c r="FR33" s="205" t="e">
        <f t="shared" si="37"/>
        <v>#N/A</v>
      </c>
      <c r="FS33" s="205" t="e">
        <f t="shared" si="37"/>
        <v>#N/A</v>
      </c>
      <c r="FT33" s="205" t="e">
        <f t="shared" si="37"/>
        <v>#N/A</v>
      </c>
      <c r="FU33" s="205" t="e">
        <f t="shared" si="37"/>
        <v>#N/A</v>
      </c>
      <c r="FV33" s="205" t="e">
        <f t="shared" si="37"/>
        <v>#N/A</v>
      </c>
      <c r="FW33" s="205" t="e">
        <f t="shared" si="37"/>
        <v>#N/A</v>
      </c>
      <c r="FX33" s="205" t="e">
        <f t="shared" si="37"/>
        <v>#N/A</v>
      </c>
      <c r="FY33" s="205" t="e">
        <f t="shared" si="37"/>
        <v>#N/A</v>
      </c>
      <c r="FZ33" s="205" t="e">
        <f t="shared" si="37"/>
        <v>#N/A</v>
      </c>
      <c r="GA33" s="205" t="e">
        <f t="shared" si="38"/>
        <v>#N/A</v>
      </c>
      <c r="GB33" s="205" t="e">
        <f t="shared" si="38"/>
        <v>#N/A</v>
      </c>
      <c r="GC33" s="205" t="e">
        <f t="shared" si="38"/>
        <v>#N/A</v>
      </c>
      <c r="GD33" s="205" t="e">
        <f t="shared" si="38"/>
        <v>#N/A</v>
      </c>
      <c r="GE33" s="205" t="e">
        <f t="shared" si="38"/>
        <v>#N/A</v>
      </c>
      <c r="GF33" s="205" t="e">
        <f t="shared" si="38"/>
        <v>#N/A</v>
      </c>
      <c r="GG33" s="205" t="e">
        <f t="shared" si="38"/>
        <v>#N/A</v>
      </c>
      <c r="GH33" s="205" t="e">
        <f t="shared" si="38"/>
        <v>#N/A</v>
      </c>
      <c r="GI33" s="205" t="e">
        <f t="shared" si="38"/>
        <v>#N/A</v>
      </c>
      <c r="GJ33" s="205" t="e">
        <f t="shared" si="38"/>
        <v>#N/A</v>
      </c>
      <c r="GK33" s="205" t="e">
        <f t="shared" si="38"/>
        <v>#N/A</v>
      </c>
      <c r="GL33" s="205" t="e">
        <f t="shared" si="38"/>
        <v>#N/A</v>
      </c>
      <c r="GM33" s="205" t="e">
        <f t="shared" si="38"/>
        <v>#N/A</v>
      </c>
      <c r="GN33" s="205" t="e">
        <f t="shared" si="38"/>
        <v>#N/A</v>
      </c>
      <c r="GO33" s="205" t="e">
        <f t="shared" si="38"/>
        <v>#N/A</v>
      </c>
      <c r="GP33" s="205" t="e">
        <f t="shared" si="38"/>
        <v>#N/A</v>
      </c>
      <c r="GQ33" s="205" t="e">
        <f t="shared" si="39"/>
        <v>#N/A</v>
      </c>
      <c r="GR33" s="205" t="e">
        <f t="shared" si="18"/>
        <v>#N/A</v>
      </c>
      <c r="GS33" s="205" t="e">
        <f t="shared" si="18"/>
        <v>#N/A</v>
      </c>
      <c r="GT33" s="205" t="e">
        <f t="shared" si="18"/>
        <v>#N/A</v>
      </c>
      <c r="GU33" s="205" t="e">
        <f t="shared" si="18"/>
        <v>#N/A</v>
      </c>
      <c r="GV33" s="205" t="e">
        <f t="shared" si="18"/>
        <v>#N/A</v>
      </c>
      <c r="GW33" s="205" t="e">
        <f t="shared" si="18"/>
        <v>#N/A</v>
      </c>
      <c r="GX33" s="205" t="e">
        <f t="shared" si="18"/>
        <v>#N/A</v>
      </c>
      <c r="GY33" s="205" t="e">
        <f t="shared" si="18"/>
        <v>#N/A</v>
      </c>
      <c r="GZ33" s="205" t="e">
        <f t="shared" si="18"/>
        <v>#N/A</v>
      </c>
      <c r="HA33" s="205" t="e">
        <f t="shared" si="18"/>
        <v>#N/A</v>
      </c>
      <c r="HB33" s="205" t="e">
        <f t="shared" si="18"/>
        <v>#N/A</v>
      </c>
      <c r="HC33" s="205" t="e">
        <f t="shared" si="18"/>
        <v>#N/A</v>
      </c>
      <c r="HD33" s="205" t="e">
        <f t="shared" si="18"/>
        <v>#N/A</v>
      </c>
      <c r="HE33" s="205" t="e">
        <f t="shared" si="18"/>
        <v>#N/A</v>
      </c>
      <c r="HF33" s="205" t="e">
        <f t="shared" si="18"/>
        <v>#N/A</v>
      </c>
      <c r="HG33" s="205" t="e">
        <f t="shared" si="18"/>
        <v>#N/A</v>
      </c>
      <c r="HH33" s="205" t="e">
        <f t="shared" si="47"/>
        <v>#N/A</v>
      </c>
      <c r="HI33" s="205" t="e">
        <f t="shared" si="47"/>
        <v>#N/A</v>
      </c>
      <c r="HJ33" s="205" t="e">
        <f t="shared" si="47"/>
        <v>#N/A</v>
      </c>
      <c r="HK33" s="205" t="e">
        <f t="shared" si="44"/>
        <v>#N/A</v>
      </c>
      <c r="HL33" s="205" t="e">
        <f t="shared" si="44"/>
        <v>#N/A</v>
      </c>
      <c r="HM33" s="205" t="e">
        <f t="shared" si="44"/>
        <v>#N/A</v>
      </c>
      <c r="HN33" s="205" t="e">
        <f t="shared" si="44"/>
        <v>#N/A</v>
      </c>
      <c r="HO33" s="205" t="e">
        <f t="shared" si="44"/>
        <v>#N/A</v>
      </c>
      <c r="HP33" s="205" t="e">
        <f t="shared" si="44"/>
        <v>#N/A</v>
      </c>
      <c r="HQ33" s="205" t="e">
        <f t="shared" si="44"/>
        <v>#N/A</v>
      </c>
      <c r="HR33" s="205" t="e">
        <f t="shared" si="44"/>
        <v>#N/A</v>
      </c>
      <c r="HS33" s="205" t="e">
        <f t="shared" si="44"/>
        <v>#N/A</v>
      </c>
      <c r="HT33" s="205" t="e">
        <f t="shared" si="44"/>
        <v>#N/A</v>
      </c>
      <c r="HU33" s="205" t="e">
        <f t="shared" si="44"/>
        <v>#N/A</v>
      </c>
      <c r="HV33" s="205" t="e">
        <f t="shared" si="44"/>
        <v>#N/A</v>
      </c>
      <c r="HW33" s="205" t="e">
        <f t="shared" si="44"/>
        <v>#N/A</v>
      </c>
      <c r="HX33" s="205" t="e">
        <f t="shared" si="44"/>
        <v>#N/A</v>
      </c>
      <c r="HY33" s="205" t="e">
        <f t="shared" si="44"/>
        <v>#N/A</v>
      </c>
      <c r="HZ33" s="205" t="e">
        <f t="shared" si="44"/>
        <v>#N/A</v>
      </c>
      <c r="IA33" s="205" t="e">
        <f t="shared" si="45"/>
        <v>#N/A</v>
      </c>
      <c r="IB33" s="205" t="e">
        <f t="shared" si="27"/>
        <v>#N/A</v>
      </c>
    </row>
    <row r="34" spans="1:236" hidden="1" x14ac:dyDescent="0.25">
      <c r="A34" s="22">
        <v>31</v>
      </c>
      <c r="B34" s="123"/>
      <c r="C34" s="123"/>
      <c r="D34" s="123"/>
      <c r="E34" s="118" t="str">
        <f t="shared" si="10"/>
        <v/>
      </c>
      <c r="F34" s="23" t="str">
        <f t="shared" si="11"/>
        <v/>
      </c>
      <c r="G34" s="24" t="str">
        <f t="shared" si="12"/>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10" t="str">
        <f t="shared" si="3"/>
        <v/>
      </c>
      <c r="Q34" s="110" t="str">
        <f t="shared" si="4"/>
        <v/>
      </c>
      <c r="R34" s="39" t="str">
        <f t="shared" si="5"/>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13"/>
        <v/>
      </c>
      <c r="AI34" s="204" t="str">
        <f t="shared" si="14"/>
        <v/>
      </c>
      <c r="AJ34" s="188" t="str">
        <f t="shared" si="51"/>
        <v/>
      </c>
      <c r="AK34" s="188" t="str">
        <f t="shared" si="51"/>
        <v/>
      </c>
      <c r="AL34" s="188" t="str">
        <f t="shared" si="51"/>
        <v/>
      </c>
      <c r="AM34" s="188" t="str">
        <f t="shared" si="51"/>
        <v/>
      </c>
      <c r="AN34" s="188" t="str">
        <f t="shared" si="51"/>
        <v/>
      </c>
      <c r="AO34" s="188" t="str">
        <f t="shared" si="51"/>
        <v/>
      </c>
      <c r="AP34" s="188" t="str">
        <f t="shared" si="51"/>
        <v/>
      </c>
      <c r="AQ34" s="188" t="str">
        <f t="shared" si="51"/>
        <v/>
      </c>
      <c r="AR34" s="188" t="str">
        <f t="shared" si="51"/>
        <v/>
      </c>
      <c r="AS34" s="188" t="str">
        <f t="shared" si="51"/>
        <v/>
      </c>
      <c r="AT34" s="188" t="str">
        <f t="shared" si="51"/>
        <v/>
      </c>
      <c r="AU34" s="188" t="str">
        <f t="shared" si="51"/>
        <v/>
      </c>
      <c r="AV34" s="188" t="str">
        <f t="shared" si="51"/>
        <v/>
      </c>
      <c r="AW34" s="188" t="str">
        <f t="shared" si="51"/>
        <v/>
      </c>
      <c r="AX34" s="188" t="str">
        <f t="shared" si="51"/>
        <v/>
      </c>
      <c r="AY34" s="188" t="str">
        <f t="shared" si="51"/>
        <v/>
      </c>
      <c r="AZ34" s="188" t="str">
        <f t="shared" si="51"/>
        <v/>
      </c>
      <c r="BA34" s="188" t="str">
        <f t="shared" si="51"/>
        <v/>
      </c>
      <c r="BB34" s="188" t="str">
        <f t="shared" si="51"/>
        <v/>
      </c>
      <c r="BC34" s="188" t="str">
        <f t="shared" si="51"/>
        <v/>
      </c>
      <c r="BD34" s="188" t="str">
        <f t="shared" si="51"/>
        <v/>
      </c>
      <c r="BE34" s="188" t="str">
        <f t="shared" si="51"/>
        <v/>
      </c>
      <c r="BF34" s="188" t="str">
        <f t="shared" si="51"/>
        <v/>
      </c>
      <c r="BG34" s="188" t="str">
        <f t="shared" si="51"/>
        <v/>
      </c>
      <c r="BH34" s="188" t="str">
        <f t="shared" si="51"/>
        <v/>
      </c>
      <c r="BI34" s="188" t="str">
        <f t="shared" si="51"/>
        <v/>
      </c>
      <c r="BJ34" s="188" t="str">
        <f t="shared" si="51"/>
        <v/>
      </c>
      <c r="BK34" s="188" t="str">
        <f t="shared" si="51"/>
        <v/>
      </c>
      <c r="BL34" s="188" t="str">
        <f t="shared" si="51"/>
        <v/>
      </c>
      <c r="BM34" s="188" t="str">
        <f t="shared" si="51"/>
        <v/>
      </c>
      <c r="BN34" s="188" t="str">
        <f t="shared" si="51"/>
        <v/>
      </c>
      <c r="BO34" s="188" t="str">
        <f t="shared" si="51"/>
        <v/>
      </c>
      <c r="BP34" s="188" t="str">
        <f t="shared" si="51"/>
        <v/>
      </c>
      <c r="BQ34" s="188" t="str">
        <f t="shared" si="51"/>
        <v/>
      </c>
      <c r="BR34" s="188" t="str">
        <f t="shared" si="51"/>
        <v/>
      </c>
      <c r="BS34" s="188" t="str">
        <f t="shared" si="51"/>
        <v/>
      </c>
      <c r="BT34" s="188" t="str">
        <f t="shared" si="51"/>
        <v/>
      </c>
      <c r="BU34" s="188" t="str">
        <f t="shared" si="51"/>
        <v/>
      </c>
      <c r="BV34" s="188" t="str">
        <f t="shared" si="51"/>
        <v/>
      </c>
      <c r="BW34" s="188" t="str">
        <f t="shared" si="51"/>
        <v/>
      </c>
      <c r="BX34" s="188" t="str">
        <f t="shared" si="51"/>
        <v/>
      </c>
      <c r="BY34" s="188" t="str">
        <f t="shared" si="51"/>
        <v/>
      </c>
      <c r="BZ34" s="188" t="str">
        <f t="shared" si="51"/>
        <v/>
      </c>
      <c r="CA34" s="188" t="str">
        <f t="shared" si="51"/>
        <v/>
      </c>
      <c r="CB34" s="188" t="str">
        <f t="shared" si="51"/>
        <v/>
      </c>
      <c r="CC34" s="188" t="str">
        <f t="shared" si="51"/>
        <v/>
      </c>
      <c r="CD34" s="188" t="str">
        <f t="shared" si="51"/>
        <v/>
      </c>
      <c r="CE34" s="188" t="str">
        <f t="shared" si="51"/>
        <v/>
      </c>
      <c r="CF34" s="188" t="str">
        <f t="shared" si="51"/>
        <v/>
      </c>
      <c r="CG34" s="188" t="str">
        <f t="shared" si="51"/>
        <v/>
      </c>
      <c r="CH34" s="188" t="str">
        <f t="shared" si="51"/>
        <v/>
      </c>
      <c r="CI34" s="188" t="str">
        <f t="shared" si="51"/>
        <v/>
      </c>
      <c r="CJ34" s="188" t="str">
        <f t="shared" si="51"/>
        <v/>
      </c>
      <c r="CK34" s="188" t="str">
        <f t="shared" si="51"/>
        <v/>
      </c>
      <c r="CL34" s="188" t="str">
        <f t="shared" si="51"/>
        <v/>
      </c>
      <c r="CM34" s="188" t="str">
        <f t="shared" si="51"/>
        <v/>
      </c>
      <c r="CN34" s="188" t="str">
        <f t="shared" si="51"/>
        <v/>
      </c>
      <c r="CO34" s="188" t="str">
        <f t="shared" si="51"/>
        <v/>
      </c>
      <c r="CP34" s="188" t="str">
        <f t="shared" si="51"/>
        <v/>
      </c>
      <c r="CQ34" s="188" t="str">
        <f t="shared" si="51"/>
        <v/>
      </c>
      <c r="CR34" s="188" t="str">
        <f t="shared" si="51"/>
        <v/>
      </c>
      <c r="CS34" s="188" t="str">
        <f t="shared" si="51"/>
        <v/>
      </c>
      <c r="CT34" s="188" t="str">
        <f t="shared" si="51"/>
        <v/>
      </c>
      <c r="CU34" s="188" t="str">
        <f t="shared" si="51"/>
        <v/>
      </c>
      <c r="CV34" s="188" t="str">
        <f t="shared" si="48"/>
        <v/>
      </c>
      <c r="CW34" s="188" t="str">
        <f t="shared" si="48"/>
        <v/>
      </c>
      <c r="CX34" s="188" t="str">
        <f t="shared" si="48"/>
        <v/>
      </c>
      <c r="CY34" s="188" t="str">
        <f t="shared" si="48"/>
        <v/>
      </c>
      <c r="CZ34" s="188" t="str">
        <f t="shared" si="48"/>
        <v/>
      </c>
      <c r="DA34" s="188" t="str">
        <f t="shared" si="48"/>
        <v/>
      </c>
      <c r="DB34" s="188" t="str">
        <f t="shared" si="48"/>
        <v/>
      </c>
      <c r="DC34" s="188" t="str">
        <f t="shared" si="48"/>
        <v/>
      </c>
      <c r="DD34" s="188" t="str">
        <f t="shared" si="48"/>
        <v/>
      </c>
      <c r="DE34" s="188" t="str">
        <f t="shared" si="48"/>
        <v/>
      </c>
      <c r="DF34" s="188" t="str">
        <f t="shared" si="48"/>
        <v/>
      </c>
      <c r="DG34" s="188" t="str">
        <f t="shared" si="48"/>
        <v/>
      </c>
      <c r="DH34" s="188" t="str">
        <f t="shared" si="48"/>
        <v/>
      </c>
      <c r="DI34" s="188" t="str">
        <f t="shared" si="48"/>
        <v/>
      </c>
      <c r="DJ34" s="188" t="str">
        <f t="shared" si="48"/>
        <v/>
      </c>
      <c r="DK34" s="188" t="str">
        <f t="shared" si="48"/>
        <v/>
      </c>
      <c r="DL34" s="188" t="str">
        <f t="shared" si="48"/>
        <v/>
      </c>
      <c r="DM34" s="188" t="str">
        <f t="shared" si="48"/>
        <v/>
      </c>
      <c r="DN34" s="188" t="str">
        <f t="shared" si="48"/>
        <v/>
      </c>
      <c r="DO34" s="188" t="str">
        <f t="shared" si="48"/>
        <v/>
      </c>
      <c r="DP34" s="188" t="str">
        <f t="shared" si="48"/>
        <v/>
      </c>
      <c r="DQ34" s="188" t="str">
        <f t="shared" si="48"/>
        <v/>
      </c>
      <c r="DR34" s="188" t="str">
        <f t="shared" si="48"/>
        <v/>
      </c>
      <c r="DS34" s="188" t="str">
        <f t="shared" si="48"/>
        <v/>
      </c>
      <c r="DT34" s="188" t="str">
        <f t="shared" si="48"/>
        <v/>
      </c>
      <c r="DU34" s="188" t="str">
        <f t="shared" si="48"/>
        <v/>
      </c>
      <c r="DV34" s="188" t="str">
        <f t="shared" si="48"/>
        <v/>
      </c>
      <c r="DW34" s="188" t="str">
        <f t="shared" si="48"/>
        <v/>
      </c>
      <c r="DX34" s="188" t="str">
        <f t="shared" si="48"/>
        <v/>
      </c>
      <c r="DY34" s="188" t="str">
        <f t="shared" si="48"/>
        <v/>
      </c>
      <c r="DZ34" s="188" t="str">
        <f t="shared" si="48"/>
        <v/>
      </c>
      <c r="EA34" s="188" t="str">
        <f t="shared" si="48"/>
        <v/>
      </c>
      <c r="EB34" s="188" t="str">
        <f t="shared" si="48"/>
        <v/>
      </c>
      <c r="EC34" s="188" t="str">
        <f t="shared" si="48"/>
        <v/>
      </c>
      <c r="ED34" s="188" t="str">
        <f t="shared" si="48"/>
        <v/>
      </c>
      <c r="EE34" s="204" t="str">
        <f t="shared" si="16"/>
        <v/>
      </c>
      <c r="EF34" s="205" t="e">
        <f t="shared" si="41"/>
        <v>#N/A</v>
      </c>
      <c r="EG34" s="205" t="e">
        <f t="shared" si="41"/>
        <v>#N/A</v>
      </c>
      <c r="EH34" s="205" t="e">
        <f t="shared" si="41"/>
        <v>#N/A</v>
      </c>
      <c r="EI34" s="205" t="e">
        <f t="shared" si="41"/>
        <v>#N/A</v>
      </c>
      <c r="EJ34" s="205" t="e">
        <f t="shared" si="41"/>
        <v>#N/A</v>
      </c>
      <c r="EK34" s="205" t="e">
        <f t="shared" si="41"/>
        <v>#N/A</v>
      </c>
      <c r="EL34" s="205" t="e">
        <f t="shared" si="41"/>
        <v>#N/A</v>
      </c>
      <c r="EM34" s="205" t="e">
        <f t="shared" si="41"/>
        <v>#N/A</v>
      </c>
      <c r="EN34" s="205" t="e">
        <f t="shared" si="41"/>
        <v>#N/A</v>
      </c>
      <c r="EO34" s="205" t="e">
        <f t="shared" si="41"/>
        <v>#N/A</v>
      </c>
      <c r="EP34" s="205" t="e">
        <f t="shared" si="41"/>
        <v>#N/A</v>
      </c>
      <c r="EQ34" s="205" t="e">
        <f t="shared" si="41"/>
        <v>#N/A</v>
      </c>
      <c r="ER34" s="205" t="e">
        <f t="shared" si="36"/>
        <v>#N/A</v>
      </c>
      <c r="ES34" s="205" t="e">
        <f t="shared" si="36"/>
        <v>#N/A</v>
      </c>
      <c r="ET34" s="205" t="e">
        <f t="shared" si="36"/>
        <v>#N/A</v>
      </c>
      <c r="EU34" s="205" t="e">
        <f t="shared" si="36"/>
        <v>#N/A</v>
      </c>
      <c r="EV34" s="205" t="e">
        <f t="shared" si="36"/>
        <v>#N/A</v>
      </c>
      <c r="EW34" s="205" t="e">
        <f t="shared" si="36"/>
        <v>#N/A</v>
      </c>
      <c r="EX34" s="205" t="e">
        <f t="shared" si="36"/>
        <v>#N/A</v>
      </c>
      <c r="EY34" s="205" t="e">
        <f t="shared" si="36"/>
        <v>#N/A</v>
      </c>
      <c r="EZ34" s="205" t="e">
        <f t="shared" si="36"/>
        <v>#N/A</v>
      </c>
      <c r="FA34" s="205" t="e">
        <f t="shared" si="36"/>
        <v>#N/A</v>
      </c>
      <c r="FB34" s="205" t="e">
        <f t="shared" si="36"/>
        <v>#N/A</v>
      </c>
      <c r="FC34" s="205" t="e">
        <f t="shared" si="36"/>
        <v>#N/A</v>
      </c>
      <c r="FD34" s="205" t="e">
        <f t="shared" si="36"/>
        <v>#N/A</v>
      </c>
      <c r="FE34" s="205" t="e">
        <f t="shared" si="36"/>
        <v>#N/A</v>
      </c>
      <c r="FF34" s="205" t="e">
        <f t="shared" si="36"/>
        <v>#N/A</v>
      </c>
      <c r="FG34" s="205" t="e">
        <f t="shared" si="36"/>
        <v>#N/A</v>
      </c>
      <c r="FH34" s="205" t="e">
        <f t="shared" si="42"/>
        <v>#N/A</v>
      </c>
      <c r="FI34" s="205" t="e">
        <f t="shared" si="42"/>
        <v>#N/A</v>
      </c>
      <c r="FJ34" s="205" t="e">
        <f t="shared" si="42"/>
        <v>#N/A</v>
      </c>
      <c r="FK34" s="205" t="e">
        <f t="shared" si="37"/>
        <v>#N/A</v>
      </c>
      <c r="FL34" s="205" t="e">
        <f t="shared" si="37"/>
        <v>#N/A</v>
      </c>
      <c r="FM34" s="205" t="e">
        <f t="shared" si="37"/>
        <v>#N/A</v>
      </c>
      <c r="FN34" s="205" t="e">
        <f t="shared" si="37"/>
        <v>#N/A</v>
      </c>
      <c r="FO34" s="205" t="e">
        <f t="shared" si="37"/>
        <v>#N/A</v>
      </c>
      <c r="FP34" s="205" t="e">
        <f t="shared" si="37"/>
        <v>#N/A</v>
      </c>
      <c r="FQ34" s="205" t="e">
        <f t="shared" si="37"/>
        <v>#N/A</v>
      </c>
      <c r="FR34" s="205" t="e">
        <f t="shared" si="37"/>
        <v>#N/A</v>
      </c>
      <c r="FS34" s="205" t="e">
        <f t="shared" si="37"/>
        <v>#N/A</v>
      </c>
      <c r="FT34" s="205" t="e">
        <f t="shared" si="37"/>
        <v>#N/A</v>
      </c>
      <c r="FU34" s="205" t="e">
        <f t="shared" si="37"/>
        <v>#N/A</v>
      </c>
      <c r="FV34" s="205" t="e">
        <f t="shared" si="37"/>
        <v>#N/A</v>
      </c>
      <c r="FW34" s="205" t="e">
        <f t="shared" si="37"/>
        <v>#N/A</v>
      </c>
      <c r="FX34" s="205" t="e">
        <f t="shared" si="37"/>
        <v>#N/A</v>
      </c>
      <c r="FY34" s="205" t="e">
        <f t="shared" si="37"/>
        <v>#N/A</v>
      </c>
      <c r="FZ34" s="205" t="e">
        <f t="shared" si="37"/>
        <v>#N/A</v>
      </c>
      <c r="GA34" s="205" t="e">
        <f t="shared" si="38"/>
        <v>#N/A</v>
      </c>
      <c r="GB34" s="205" t="e">
        <f t="shared" si="38"/>
        <v>#N/A</v>
      </c>
      <c r="GC34" s="205" t="e">
        <f t="shared" si="38"/>
        <v>#N/A</v>
      </c>
      <c r="GD34" s="205" t="e">
        <f t="shared" si="38"/>
        <v>#N/A</v>
      </c>
      <c r="GE34" s="205" t="e">
        <f t="shared" si="38"/>
        <v>#N/A</v>
      </c>
      <c r="GF34" s="205" t="e">
        <f t="shared" si="38"/>
        <v>#N/A</v>
      </c>
      <c r="GG34" s="205" t="e">
        <f t="shared" si="38"/>
        <v>#N/A</v>
      </c>
      <c r="GH34" s="205" t="e">
        <f t="shared" si="38"/>
        <v>#N/A</v>
      </c>
      <c r="GI34" s="205" t="e">
        <f t="shared" si="38"/>
        <v>#N/A</v>
      </c>
      <c r="GJ34" s="205" t="e">
        <f t="shared" si="38"/>
        <v>#N/A</v>
      </c>
      <c r="GK34" s="205" t="e">
        <f t="shared" si="38"/>
        <v>#N/A</v>
      </c>
      <c r="GL34" s="205" t="e">
        <f t="shared" si="38"/>
        <v>#N/A</v>
      </c>
      <c r="GM34" s="205" t="e">
        <f t="shared" si="38"/>
        <v>#N/A</v>
      </c>
      <c r="GN34" s="205" t="e">
        <f t="shared" si="38"/>
        <v>#N/A</v>
      </c>
      <c r="GO34" s="205" t="e">
        <f t="shared" si="38"/>
        <v>#N/A</v>
      </c>
      <c r="GP34" s="205" t="e">
        <f t="shared" si="38"/>
        <v>#N/A</v>
      </c>
      <c r="GQ34" s="205" t="e">
        <f t="shared" si="39"/>
        <v>#N/A</v>
      </c>
      <c r="GR34" s="205" t="e">
        <f t="shared" si="18"/>
        <v>#N/A</v>
      </c>
      <c r="GS34" s="205" t="e">
        <f t="shared" si="18"/>
        <v>#N/A</v>
      </c>
      <c r="GT34" s="205" t="e">
        <f t="shared" si="18"/>
        <v>#N/A</v>
      </c>
      <c r="GU34" s="205" t="e">
        <f t="shared" si="18"/>
        <v>#N/A</v>
      </c>
      <c r="GV34" s="205" t="e">
        <f t="shared" si="18"/>
        <v>#N/A</v>
      </c>
      <c r="GW34" s="205" t="e">
        <f t="shared" si="18"/>
        <v>#N/A</v>
      </c>
      <c r="GX34" s="205" t="e">
        <f t="shared" si="18"/>
        <v>#N/A</v>
      </c>
      <c r="GY34" s="205" t="e">
        <f t="shared" si="18"/>
        <v>#N/A</v>
      </c>
      <c r="GZ34" s="205" t="e">
        <f t="shared" si="18"/>
        <v>#N/A</v>
      </c>
      <c r="HA34" s="205" t="e">
        <f t="shared" si="18"/>
        <v>#N/A</v>
      </c>
      <c r="HB34" s="205" t="e">
        <f t="shared" si="18"/>
        <v>#N/A</v>
      </c>
      <c r="HC34" s="205" t="e">
        <f t="shared" si="18"/>
        <v>#N/A</v>
      </c>
      <c r="HD34" s="205" t="e">
        <f t="shared" si="18"/>
        <v>#N/A</v>
      </c>
      <c r="HE34" s="205" t="e">
        <f t="shared" si="18"/>
        <v>#N/A</v>
      </c>
      <c r="HF34" s="205" t="e">
        <f t="shared" si="18"/>
        <v>#N/A</v>
      </c>
      <c r="HG34" s="205" t="e">
        <f t="shared" si="18"/>
        <v>#N/A</v>
      </c>
      <c r="HH34" s="205" t="e">
        <f t="shared" si="47"/>
        <v>#N/A</v>
      </c>
      <c r="HI34" s="205" t="e">
        <f t="shared" si="47"/>
        <v>#N/A</v>
      </c>
      <c r="HJ34" s="205" t="e">
        <f t="shared" si="47"/>
        <v>#N/A</v>
      </c>
      <c r="HK34" s="205" t="e">
        <f t="shared" si="44"/>
        <v>#N/A</v>
      </c>
      <c r="HL34" s="205" t="e">
        <f t="shared" si="44"/>
        <v>#N/A</v>
      </c>
      <c r="HM34" s="205" t="e">
        <f t="shared" si="44"/>
        <v>#N/A</v>
      </c>
      <c r="HN34" s="205" t="e">
        <f t="shared" si="44"/>
        <v>#N/A</v>
      </c>
      <c r="HO34" s="205" t="e">
        <f t="shared" si="44"/>
        <v>#N/A</v>
      </c>
      <c r="HP34" s="205" t="e">
        <f t="shared" si="44"/>
        <v>#N/A</v>
      </c>
      <c r="HQ34" s="205" t="e">
        <f t="shared" si="44"/>
        <v>#N/A</v>
      </c>
      <c r="HR34" s="205" t="e">
        <f t="shared" si="44"/>
        <v>#N/A</v>
      </c>
      <c r="HS34" s="205" t="e">
        <f t="shared" si="44"/>
        <v>#N/A</v>
      </c>
      <c r="HT34" s="205" t="e">
        <f t="shared" si="44"/>
        <v>#N/A</v>
      </c>
      <c r="HU34" s="205" t="e">
        <f t="shared" si="44"/>
        <v>#N/A</v>
      </c>
      <c r="HV34" s="205" t="e">
        <f t="shared" si="44"/>
        <v>#N/A</v>
      </c>
      <c r="HW34" s="205" t="e">
        <f t="shared" si="44"/>
        <v>#N/A</v>
      </c>
      <c r="HX34" s="205" t="e">
        <f t="shared" si="44"/>
        <v>#N/A</v>
      </c>
      <c r="HY34" s="205" t="e">
        <f t="shared" si="44"/>
        <v>#N/A</v>
      </c>
      <c r="HZ34" s="205" t="e">
        <f t="shared" si="44"/>
        <v>#N/A</v>
      </c>
      <c r="IA34" s="205" t="e">
        <f t="shared" si="45"/>
        <v>#N/A</v>
      </c>
      <c r="IB34" s="205" t="e">
        <f t="shared" si="27"/>
        <v>#N/A</v>
      </c>
    </row>
    <row r="35" spans="1:236" hidden="1" x14ac:dyDescent="0.25">
      <c r="A35" s="22">
        <v>32</v>
      </c>
      <c r="B35" s="123"/>
      <c r="C35" s="123"/>
      <c r="D35" s="123"/>
      <c r="E35" s="118" t="str">
        <f t="shared" si="10"/>
        <v/>
      </c>
      <c r="F35" s="23" t="str">
        <f t="shared" si="11"/>
        <v/>
      </c>
      <c r="G35" s="24" t="str">
        <f t="shared" si="12"/>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10" t="str">
        <f t="shared" si="3"/>
        <v/>
      </c>
      <c r="Q35" s="110" t="str">
        <f t="shared" si="4"/>
        <v/>
      </c>
      <c r="R35" s="39" t="str">
        <f t="shared" si="5"/>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13"/>
        <v/>
      </c>
      <c r="AI35" s="204" t="str">
        <f t="shared" si="14"/>
        <v/>
      </c>
      <c r="AJ35" s="188" t="str">
        <f t="shared" si="51"/>
        <v/>
      </c>
      <c r="AK35" s="188" t="str">
        <f t="shared" si="51"/>
        <v/>
      </c>
      <c r="AL35" s="188" t="str">
        <f t="shared" si="51"/>
        <v/>
      </c>
      <c r="AM35" s="188" t="str">
        <f t="shared" si="51"/>
        <v/>
      </c>
      <c r="AN35" s="188" t="str">
        <f t="shared" si="51"/>
        <v/>
      </c>
      <c r="AO35" s="188" t="str">
        <f t="shared" si="51"/>
        <v/>
      </c>
      <c r="AP35" s="188" t="str">
        <f t="shared" si="51"/>
        <v/>
      </c>
      <c r="AQ35" s="188" t="str">
        <f t="shared" si="51"/>
        <v/>
      </c>
      <c r="AR35" s="188" t="str">
        <f t="shared" si="51"/>
        <v/>
      </c>
      <c r="AS35" s="188" t="str">
        <f t="shared" si="51"/>
        <v/>
      </c>
      <c r="AT35" s="188" t="str">
        <f t="shared" si="51"/>
        <v/>
      </c>
      <c r="AU35" s="188" t="str">
        <f t="shared" si="51"/>
        <v/>
      </c>
      <c r="AV35" s="188" t="str">
        <f t="shared" si="51"/>
        <v/>
      </c>
      <c r="AW35" s="188" t="str">
        <f t="shared" si="51"/>
        <v/>
      </c>
      <c r="AX35" s="188" t="str">
        <f t="shared" si="51"/>
        <v/>
      </c>
      <c r="AY35" s="188" t="str">
        <f t="shared" si="51"/>
        <v/>
      </c>
      <c r="AZ35" s="188" t="str">
        <f t="shared" si="51"/>
        <v/>
      </c>
      <c r="BA35" s="188" t="str">
        <f t="shared" si="51"/>
        <v/>
      </c>
      <c r="BB35" s="188" t="str">
        <f t="shared" si="51"/>
        <v/>
      </c>
      <c r="BC35" s="188" t="str">
        <f t="shared" si="51"/>
        <v/>
      </c>
      <c r="BD35" s="188" t="str">
        <f t="shared" si="51"/>
        <v/>
      </c>
      <c r="BE35" s="188" t="str">
        <f t="shared" si="51"/>
        <v/>
      </c>
      <c r="BF35" s="188" t="str">
        <f t="shared" si="51"/>
        <v/>
      </c>
      <c r="BG35" s="188" t="str">
        <f t="shared" si="51"/>
        <v/>
      </c>
      <c r="BH35" s="188" t="str">
        <f t="shared" si="51"/>
        <v/>
      </c>
      <c r="BI35" s="188" t="str">
        <f t="shared" si="51"/>
        <v/>
      </c>
      <c r="BJ35" s="188" t="str">
        <f t="shared" si="51"/>
        <v/>
      </c>
      <c r="BK35" s="188" t="str">
        <f t="shared" si="51"/>
        <v/>
      </c>
      <c r="BL35" s="188" t="str">
        <f t="shared" si="51"/>
        <v/>
      </c>
      <c r="BM35" s="188" t="str">
        <f t="shared" si="51"/>
        <v/>
      </c>
      <c r="BN35" s="188" t="str">
        <f t="shared" si="51"/>
        <v/>
      </c>
      <c r="BO35" s="188" t="str">
        <f t="shared" si="51"/>
        <v/>
      </c>
      <c r="BP35" s="188" t="str">
        <f t="shared" si="51"/>
        <v/>
      </c>
      <c r="BQ35" s="188" t="str">
        <f t="shared" si="51"/>
        <v/>
      </c>
      <c r="BR35" s="188" t="str">
        <f t="shared" si="51"/>
        <v/>
      </c>
      <c r="BS35" s="188" t="str">
        <f t="shared" si="51"/>
        <v/>
      </c>
      <c r="BT35" s="188" t="str">
        <f t="shared" si="51"/>
        <v/>
      </c>
      <c r="BU35" s="188" t="str">
        <f t="shared" si="51"/>
        <v/>
      </c>
      <c r="BV35" s="188" t="str">
        <f t="shared" si="51"/>
        <v/>
      </c>
      <c r="BW35" s="188" t="str">
        <f t="shared" si="51"/>
        <v/>
      </c>
      <c r="BX35" s="188" t="str">
        <f t="shared" si="51"/>
        <v/>
      </c>
      <c r="BY35" s="188" t="str">
        <f t="shared" si="51"/>
        <v/>
      </c>
      <c r="BZ35" s="188" t="str">
        <f t="shared" si="51"/>
        <v/>
      </c>
      <c r="CA35" s="188" t="str">
        <f t="shared" si="51"/>
        <v/>
      </c>
      <c r="CB35" s="188" t="str">
        <f t="shared" si="51"/>
        <v/>
      </c>
      <c r="CC35" s="188" t="str">
        <f t="shared" si="51"/>
        <v/>
      </c>
      <c r="CD35" s="188" t="str">
        <f t="shared" si="51"/>
        <v/>
      </c>
      <c r="CE35" s="188" t="str">
        <f t="shared" si="51"/>
        <v/>
      </c>
      <c r="CF35" s="188" t="str">
        <f t="shared" si="51"/>
        <v/>
      </c>
      <c r="CG35" s="188" t="str">
        <f t="shared" si="51"/>
        <v/>
      </c>
      <c r="CH35" s="188" t="str">
        <f t="shared" si="51"/>
        <v/>
      </c>
      <c r="CI35" s="188" t="str">
        <f t="shared" si="51"/>
        <v/>
      </c>
      <c r="CJ35" s="188" t="str">
        <f t="shared" si="51"/>
        <v/>
      </c>
      <c r="CK35" s="188" t="str">
        <f t="shared" si="51"/>
        <v/>
      </c>
      <c r="CL35" s="188" t="str">
        <f t="shared" si="51"/>
        <v/>
      </c>
      <c r="CM35" s="188" t="str">
        <f t="shared" si="51"/>
        <v/>
      </c>
      <c r="CN35" s="188" t="str">
        <f t="shared" si="51"/>
        <v/>
      </c>
      <c r="CO35" s="188" t="str">
        <f t="shared" si="51"/>
        <v/>
      </c>
      <c r="CP35" s="188" t="str">
        <f t="shared" si="51"/>
        <v/>
      </c>
      <c r="CQ35" s="188" t="str">
        <f t="shared" si="51"/>
        <v/>
      </c>
      <c r="CR35" s="188" t="str">
        <f t="shared" si="51"/>
        <v/>
      </c>
      <c r="CS35" s="188" t="str">
        <f t="shared" si="51"/>
        <v/>
      </c>
      <c r="CT35" s="188" t="str">
        <f t="shared" si="51"/>
        <v/>
      </c>
      <c r="CU35" s="188" t="str">
        <f t="shared" si="51"/>
        <v/>
      </c>
      <c r="CV35" s="188" t="str">
        <f t="shared" si="48"/>
        <v/>
      </c>
      <c r="CW35" s="188" t="str">
        <f t="shared" si="48"/>
        <v/>
      </c>
      <c r="CX35" s="188" t="str">
        <f t="shared" si="48"/>
        <v/>
      </c>
      <c r="CY35" s="188" t="str">
        <f t="shared" si="48"/>
        <v/>
      </c>
      <c r="CZ35" s="188" t="str">
        <f t="shared" si="48"/>
        <v/>
      </c>
      <c r="DA35" s="188" t="str">
        <f t="shared" si="48"/>
        <v/>
      </c>
      <c r="DB35" s="188" t="str">
        <f t="shared" si="48"/>
        <v/>
      </c>
      <c r="DC35" s="188" t="str">
        <f t="shared" si="48"/>
        <v/>
      </c>
      <c r="DD35" s="188" t="str">
        <f t="shared" si="48"/>
        <v/>
      </c>
      <c r="DE35" s="188" t="str">
        <f t="shared" ref="DE35:ED35" si="52">IF(ISNONTEXT($AH35),DD35+$AH35,"")</f>
        <v/>
      </c>
      <c r="DF35" s="188" t="str">
        <f t="shared" si="52"/>
        <v/>
      </c>
      <c r="DG35" s="188" t="str">
        <f t="shared" si="52"/>
        <v/>
      </c>
      <c r="DH35" s="188" t="str">
        <f t="shared" si="52"/>
        <v/>
      </c>
      <c r="DI35" s="188" t="str">
        <f t="shared" si="52"/>
        <v/>
      </c>
      <c r="DJ35" s="188" t="str">
        <f t="shared" si="52"/>
        <v/>
      </c>
      <c r="DK35" s="188" t="str">
        <f t="shared" si="52"/>
        <v/>
      </c>
      <c r="DL35" s="188" t="str">
        <f t="shared" si="52"/>
        <v/>
      </c>
      <c r="DM35" s="188" t="str">
        <f t="shared" si="52"/>
        <v/>
      </c>
      <c r="DN35" s="188" t="str">
        <f t="shared" si="52"/>
        <v/>
      </c>
      <c r="DO35" s="188" t="str">
        <f t="shared" si="52"/>
        <v/>
      </c>
      <c r="DP35" s="188" t="str">
        <f t="shared" si="52"/>
        <v/>
      </c>
      <c r="DQ35" s="188" t="str">
        <f t="shared" si="52"/>
        <v/>
      </c>
      <c r="DR35" s="188" t="str">
        <f t="shared" si="52"/>
        <v/>
      </c>
      <c r="DS35" s="188" t="str">
        <f t="shared" si="52"/>
        <v/>
      </c>
      <c r="DT35" s="188" t="str">
        <f t="shared" si="52"/>
        <v/>
      </c>
      <c r="DU35" s="188" t="str">
        <f t="shared" si="52"/>
        <v/>
      </c>
      <c r="DV35" s="188" t="str">
        <f t="shared" si="52"/>
        <v/>
      </c>
      <c r="DW35" s="188" t="str">
        <f t="shared" si="52"/>
        <v/>
      </c>
      <c r="DX35" s="188" t="str">
        <f t="shared" si="52"/>
        <v/>
      </c>
      <c r="DY35" s="188" t="str">
        <f t="shared" si="52"/>
        <v/>
      </c>
      <c r="DZ35" s="188" t="str">
        <f t="shared" si="52"/>
        <v/>
      </c>
      <c r="EA35" s="188" t="str">
        <f t="shared" si="52"/>
        <v/>
      </c>
      <c r="EB35" s="188" t="str">
        <f t="shared" si="52"/>
        <v/>
      </c>
      <c r="EC35" s="188" t="str">
        <f t="shared" si="52"/>
        <v/>
      </c>
      <c r="ED35" s="188" t="str">
        <f t="shared" si="52"/>
        <v/>
      </c>
      <c r="EE35" s="204" t="str">
        <f t="shared" si="16"/>
        <v/>
      </c>
      <c r="EF35" s="205" t="e">
        <f t="shared" si="41"/>
        <v>#N/A</v>
      </c>
      <c r="EG35" s="205" t="e">
        <f t="shared" si="41"/>
        <v>#N/A</v>
      </c>
      <c r="EH35" s="205" t="e">
        <f t="shared" si="41"/>
        <v>#N/A</v>
      </c>
      <c r="EI35" s="205" t="e">
        <f t="shared" si="41"/>
        <v>#N/A</v>
      </c>
      <c r="EJ35" s="205" t="e">
        <f t="shared" si="41"/>
        <v>#N/A</v>
      </c>
      <c r="EK35" s="205" t="e">
        <f t="shared" si="41"/>
        <v>#N/A</v>
      </c>
      <c r="EL35" s="205" t="e">
        <f t="shared" si="41"/>
        <v>#N/A</v>
      </c>
      <c r="EM35" s="205" t="e">
        <f t="shared" si="41"/>
        <v>#N/A</v>
      </c>
      <c r="EN35" s="205" t="e">
        <f t="shared" si="41"/>
        <v>#N/A</v>
      </c>
      <c r="EO35" s="205" t="e">
        <f t="shared" si="41"/>
        <v>#N/A</v>
      </c>
      <c r="EP35" s="205" t="e">
        <f t="shared" si="41"/>
        <v>#N/A</v>
      </c>
      <c r="EQ35" s="205" t="e">
        <f t="shared" si="41"/>
        <v>#N/A</v>
      </c>
      <c r="ER35" s="205" t="e">
        <f t="shared" si="36"/>
        <v>#N/A</v>
      </c>
      <c r="ES35" s="205" t="e">
        <f t="shared" si="36"/>
        <v>#N/A</v>
      </c>
      <c r="ET35" s="205" t="e">
        <f t="shared" si="36"/>
        <v>#N/A</v>
      </c>
      <c r="EU35" s="205" t="e">
        <f t="shared" si="36"/>
        <v>#N/A</v>
      </c>
      <c r="EV35" s="205" t="e">
        <f t="shared" si="36"/>
        <v>#N/A</v>
      </c>
      <c r="EW35" s="205" t="e">
        <f t="shared" si="36"/>
        <v>#N/A</v>
      </c>
      <c r="EX35" s="205" t="e">
        <f t="shared" si="36"/>
        <v>#N/A</v>
      </c>
      <c r="EY35" s="205" t="e">
        <f t="shared" si="36"/>
        <v>#N/A</v>
      </c>
      <c r="EZ35" s="205" t="e">
        <f t="shared" si="36"/>
        <v>#N/A</v>
      </c>
      <c r="FA35" s="205" t="e">
        <f t="shared" si="36"/>
        <v>#N/A</v>
      </c>
      <c r="FB35" s="205" t="e">
        <f t="shared" si="36"/>
        <v>#N/A</v>
      </c>
      <c r="FC35" s="205" t="e">
        <f t="shared" si="36"/>
        <v>#N/A</v>
      </c>
      <c r="FD35" s="205" t="e">
        <f t="shared" si="36"/>
        <v>#N/A</v>
      </c>
      <c r="FE35" s="205" t="e">
        <f t="shared" si="36"/>
        <v>#N/A</v>
      </c>
      <c r="FF35" s="205" t="e">
        <f t="shared" si="36"/>
        <v>#N/A</v>
      </c>
      <c r="FG35" s="205" t="e">
        <f t="shared" si="36"/>
        <v>#N/A</v>
      </c>
      <c r="FH35" s="205" t="e">
        <f t="shared" si="42"/>
        <v>#N/A</v>
      </c>
      <c r="FI35" s="205" t="e">
        <f t="shared" si="42"/>
        <v>#N/A</v>
      </c>
      <c r="FJ35" s="205" t="e">
        <f t="shared" si="42"/>
        <v>#N/A</v>
      </c>
      <c r="FK35" s="205" t="e">
        <f t="shared" si="37"/>
        <v>#N/A</v>
      </c>
      <c r="FL35" s="205" t="e">
        <f t="shared" si="37"/>
        <v>#N/A</v>
      </c>
      <c r="FM35" s="205" t="e">
        <f t="shared" si="37"/>
        <v>#N/A</v>
      </c>
      <c r="FN35" s="205" t="e">
        <f t="shared" si="37"/>
        <v>#N/A</v>
      </c>
      <c r="FO35" s="205" t="e">
        <f t="shared" si="37"/>
        <v>#N/A</v>
      </c>
      <c r="FP35" s="205" t="e">
        <f t="shared" si="37"/>
        <v>#N/A</v>
      </c>
      <c r="FQ35" s="205" t="e">
        <f t="shared" si="37"/>
        <v>#N/A</v>
      </c>
      <c r="FR35" s="205" t="e">
        <f t="shared" si="37"/>
        <v>#N/A</v>
      </c>
      <c r="FS35" s="205" t="e">
        <f t="shared" si="37"/>
        <v>#N/A</v>
      </c>
      <c r="FT35" s="205" t="e">
        <f t="shared" si="37"/>
        <v>#N/A</v>
      </c>
      <c r="FU35" s="205" t="e">
        <f t="shared" si="37"/>
        <v>#N/A</v>
      </c>
      <c r="FV35" s="205" t="e">
        <f t="shared" si="37"/>
        <v>#N/A</v>
      </c>
      <c r="FW35" s="205" t="e">
        <f t="shared" si="37"/>
        <v>#N/A</v>
      </c>
      <c r="FX35" s="205" t="e">
        <f t="shared" si="37"/>
        <v>#N/A</v>
      </c>
      <c r="FY35" s="205" t="e">
        <f t="shared" si="37"/>
        <v>#N/A</v>
      </c>
      <c r="FZ35" s="205" t="e">
        <f t="shared" si="37"/>
        <v>#N/A</v>
      </c>
      <c r="GA35" s="205" t="e">
        <f t="shared" si="38"/>
        <v>#N/A</v>
      </c>
      <c r="GB35" s="205" t="e">
        <f t="shared" si="38"/>
        <v>#N/A</v>
      </c>
      <c r="GC35" s="205" t="e">
        <f t="shared" si="38"/>
        <v>#N/A</v>
      </c>
      <c r="GD35" s="205" t="e">
        <f t="shared" si="38"/>
        <v>#N/A</v>
      </c>
      <c r="GE35" s="205" t="e">
        <f t="shared" si="38"/>
        <v>#N/A</v>
      </c>
      <c r="GF35" s="205" t="e">
        <f t="shared" si="38"/>
        <v>#N/A</v>
      </c>
      <c r="GG35" s="205" t="e">
        <f t="shared" si="38"/>
        <v>#N/A</v>
      </c>
      <c r="GH35" s="205" t="e">
        <f t="shared" si="38"/>
        <v>#N/A</v>
      </c>
      <c r="GI35" s="205" t="e">
        <f t="shared" si="38"/>
        <v>#N/A</v>
      </c>
      <c r="GJ35" s="205" t="e">
        <f t="shared" si="38"/>
        <v>#N/A</v>
      </c>
      <c r="GK35" s="205" t="e">
        <f t="shared" si="38"/>
        <v>#N/A</v>
      </c>
      <c r="GL35" s="205" t="e">
        <f t="shared" si="38"/>
        <v>#N/A</v>
      </c>
      <c r="GM35" s="205" t="e">
        <f t="shared" si="38"/>
        <v>#N/A</v>
      </c>
      <c r="GN35" s="205" t="e">
        <f t="shared" si="38"/>
        <v>#N/A</v>
      </c>
      <c r="GO35" s="205" t="e">
        <f t="shared" si="38"/>
        <v>#N/A</v>
      </c>
      <c r="GP35" s="205" t="e">
        <f t="shared" si="38"/>
        <v>#N/A</v>
      </c>
      <c r="GQ35" s="205" t="e">
        <f t="shared" si="39"/>
        <v>#N/A</v>
      </c>
      <c r="GR35" s="205" t="e">
        <f t="shared" si="18"/>
        <v>#N/A</v>
      </c>
      <c r="GS35" s="205" t="e">
        <f t="shared" si="18"/>
        <v>#N/A</v>
      </c>
      <c r="GT35" s="205" t="e">
        <f t="shared" si="18"/>
        <v>#N/A</v>
      </c>
      <c r="GU35" s="205" t="e">
        <f t="shared" si="18"/>
        <v>#N/A</v>
      </c>
      <c r="GV35" s="205" t="e">
        <f t="shared" si="18"/>
        <v>#N/A</v>
      </c>
      <c r="GW35" s="205" t="e">
        <f t="shared" si="18"/>
        <v>#N/A</v>
      </c>
      <c r="GX35" s="205" t="e">
        <f t="shared" si="18"/>
        <v>#N/A</v>
      </c>
      <c r="GY35" s="205" t="e">
        <f t="shared" si="18"/>
        <v>#N/A</v>
      </c>
      <c r="GZ35" s="205" t="e">
        <f t="shared" si="18"/>
        <v>#N/A</v>
      </c>
      <c r="HA35" s="205" t="e">
        <f t="shared" si="18"/>
        <v>#N/A</v>
      </c>
      <c r="HB35" s="205" t="e">
        <f t="shared" si="18"/>
        <v>#N/A</v>
      </c>
      <c r="HC35" s="205" t="e">
        <f t="shared" si="18"/>
        <v>#N/A</v>
      </c>
      <c r="HD35" s="205" t="e">
        <f t="shared" si="18"/>
        <v>#N/A</v>
      </c>
      <c r="HE35" s="205" t="e">
        <f t="shared" si="18"/>
        <v>#N/A</v>
      </c>
      <c r="HF35" s="205" t="e">
        <f t="shared" si="18"/>
        <v>#N/A</v>
      </c>
      <c r="HG35" s="205" t="e">
        <f t="shared" si="18"/>
        <v>#N/A</v>
      </c>
      <c r="HH35" s="205" t="e">
        <f t="shared" si="47"/>
        <v>#N/A</v>
      </c>
      <c r="HI35" s="205" t="e">
        <f t="shared" si="47"/>
        <v>#N/A</v>
      </c>
      <c r="HJ35" s="205" t="e">
        <f t="shared" si="47"/>
        <v>#N/A</v>
      </c>
      <c r="HK35" s="205" t="e">
        <f t="shared" si="44"/>
        <v>#N/A</v>
      </c>
      <c r="HL35" s="205" t="e">
        <f t="shared" si="44"/>
        <v>#N/A</v>
      </c>
      <c r="HM35" s="205" t="e">
        <f t="shared" si="44"/>
        <v>#N/A</v>
      </c>
      <c r="HN35" s="205" t="e">
        <f t="shared" si="44"/>
        <v>#N/A</v>
      </c>
      <c r="HO35" s="205" t="e">
        <f t="shared" si="44"/>
        <v>#N/A</v>
      </c>
      <c r="HP35" s="205" t="e">
        <f t="shared" si="44"/>
        <v>#N/A</v>
      </c>
      <c r="HQ35" s="205" t="e">
        <f t="shared" si="44"/>
        <v>#N/A</v>
      </c>
      <c r="HR35" s="205" t="e">
        <f t="shared" si="44"/>
        <v>#N/A</v>
      </c>
      <c r="HS35" s="205" t="e">
        <f t="shared" si="44"/>
        <v>#N/A</v>
      </c>
      <c r="HT35" s="205" t="e">
        <f t="shared" si="44"/>
        <v>#N/A</v>
      </c>
      <c r="HU35" s="205" t="e">
        <f t="shared" si="44"/>
        <v>#N/A</v>
      </c>
      <c r="HV35" s="205" t="e">
        <f t="shared" si="44"/>
        <v>#N/A</v>
      </c>
      <c r="HW35" s="205" t="e">
        <f t="shared" si="44"/>
        <v>#N/A</v>
      </c>
      <c r="HX35" s="205" t="e">
        <f t="shared" si="44"/>
        <v>#N/A</v>
      </c>
      <c r="HY35" s="205" t="e">
        <f t="shared" si="44"/>
        <v>#N/A</v>
      </c>
      <c r="HZ35" s="205" t="e">
        <f t="shared" si="44"/>
        <v>#N/A</v>
      </c>
      <c r="IA35" s="205" t="e">
        <f t="shared" si="45"/>
        <v>#N/A</v>
      </c>
      <c r="IB35" s="205" t="e">
        <f t="shared" si="27"/>
        <v>#N/A</v>
      </c>
    </row>
    <row r="36" spans="1:236" hidden="1" x14ac:dyDescent="0.25">
      <c r="A36" s="22">
        <v>33</v>
      </c>
      <c r="B36" s="123"/>
      <c r="C36" s="123"/>
      <c r="D36" s="123"/>
      <c r="E36" s="118" t="str">
        <f t="shared" si="10"/>
        <v/>
      </c>
      <c r="F36" s="23" t="str">
        <f t="shared" si="11"/>
        <v/>
      </c>
      <c r="G36" s="24" t="str">
        <f t="shared" si="12"/>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10" t="str">
        <f t="shared" si="3"/>
        <v/>
      </c>
      <c r="Q36" s="110" t="str">
        <f t="shared" si="4"/>
        <v/>
      </c>
      <c r="R36" s="39" t="str">
        <f t="shared" si="5"/>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13"/>
        <v/>
      </c>
      <c r="AI36" s="204" t="str">
        <f t="shared" si="14"/>
        <v/>
      </c>
      <c r="AJ36" s="188" t="str">
        <f t="shared" si="51"/>
        <v/>
      </c>
      <c r="AK36" s="188" t="str">
        <f t="shared" si="51"/>
        <v/>
      </c>
      <c r="AL36" s="188" t="str">
        <f t="shared" si="51"/>
        <v/>
      </c>
      <c r="AM36" s="188" t="str">
        <f t="shared" si="51"/>
        <v/>
      </c>
      <c r="AN36" s="188" t="str">
        <f t="shared" si="51"/>
        <v/>
      </c>
      <c r="AO36" s="188" t="str">
        <f t="shared" si="51"/>
        <v/>
      </c>
      <c r="AP36" s="188" t="str">
        <f t="shared" si="51"/>
        <v/>
      </c>
      <c r="AQ36" s="188" t="str">
        <f t="shared" si="51"/>
        <v/>
      </c>
      <c r="AR36" s="188" t="str">
        <f t="shared" si="51"/>
        <v/>
      </c>
      <c r="AS36" s="188" t="str">
        <f t="shared" si="51"/>
        <v/>
      </c>
      <c r="AT36" s="188" t="str">
        <f t="shared" si="51"/>
        <v/>
      </c>
      <c r="AU36" s="188" t="str">
        <f t="shared" si="51"/>
        <v/>
      </c>
      <c r="AV36" s="188" t="str">
        <f t="shared" si="51"/>
        <v/>
      </c>
      <c r="AW36" s="188" t="str">
        <f t="shared" si="51"/>
        <v/>
      </c>
      <c r="AX36" s="188" t="str">
        <f t="shared" si="51"/>
        <v/>
      </c>
      <c r="AY36" s="188" t="str">
        <f t="shared" si="51"/>
        <v/>
      </c>
      <c r="AZ36" s="188" t="str">
        <f t="shared" si="51"/>
        <v/>
      </c>
      <c r="BA36" s="188" t="str">
        <f t="shared" si="51"/>
        <v/>
      </c>
      <c r="BB36" s="188" t="str">
        <f t="shared" si="51"/>
        <v/>
      </c>
      <c r="BC36" s="188" t="str">
        <f t="shared" si="51"/>
        <v/>
      </c>
      <c r="BD36" s="188" t="str">
        <f t="shared" si="51"/>
        <v/>
      </c>
      <c r="BE36" s="188" t="str">
        <f t="shared" si="51"/>
        <v/>
      </c>
      <c r="BF36" s="188" t="str">
        <f t="shared" si="51"/>
        <v/>
      </c>
      <c r="BG36" s="188" t="str">
        <f t="shared" si="51"/>
        <v/>
      </c>
      <c r="BH36" s="188" t="str">
        <f t="shared" si="51"/>
        <v/>
      </c>
      <c r="BI36" s="188" t="str">
        <f t="shared" si="51"/>
        <v/>
      </c>
      <c r="BJ36" s="188" t="str">
        <f t="shared" si="51"/>
        <v/>
      </c>
      <c r="BK36" s="188" t="str">
        <f t="shared" si="51"/>
        <v/>
      </c>
      <c r="BL36" s="188" t="str">
        <f t="shared" si="51"/>
        <v/>
      </c>
      <c r="BM36" s="188" t="str">
        <f t="shared" si="51"/>
        <v/>
      </c>
      <c r="BN36" s="188" t="str">
        <f t="shared" si="51"/>
        <v/>
      </c>
      <c r="BO36" s="188" t="str">
        <f t="shared" si="51"/>
        <v/>
      </c>
      <c r="BP36" s="188" t="str">
        <f t="shared" si="51"/>
        <v/>
      </c>
      <c r="BQ36" s="188" t="str">
        <f t="shared" si="51"/>
        <v/>
      </c>
      <c r="BR36" s="188" t="str">
        <f t="shared" si="51"/>
        <v/>
      </c>
      <c r="BS36" s="188" t="str">
        <f t="shared" si="51"/>
        <v/>
      </c>
      <c r="BT36" s="188" t="str">
        <f t="shared" si="51"/>
        <v/>
      </c>
      <c r="BU36" s="188" t="str">
        <f t="shared" si="51"/>
        <v/>
      </c>
      <c r="BV36" s="188" t="str">
        <f t="shared" si="51"/>
        <v/>
      </c>
      <c r="BW36" s="188" t="str">
        <f t="shared" si="51"/>
        <v/>
      </c>
      <c r="BX36" s="188" t="str">
        <f t="shared" si="51"/>
        <v/>
      </c>
      <c r="BY36" s="188" t="str">
        <f t="shared" si="51"/>
        <v/>
      </c>
      <c r="BZ36" s="188" t="str">
        <f t="shared" si="51"/>
        <v/>
      </c>
      <c r="CA36" s="188" t="str">
        <f t="shared" si="51"/>
        <v/>
      </c>
      <c r="CB36" s="188" t="str">
        <f t="shared" si="51"/>
        <v/>
      </c>
      <c r="CC36" s="188" t="str">
        <f t="shared" si="51"/>
        <v/>
      </c>
      <c r="CD36" s="188" t="str">
        <f t="shared" si="51"/>
        <v/>
      </c>
      <c r="CE36" s="188" t="str">
        <f t="shared" si="51"/>
        <v/>
      </c>
      <c r="CF36" s="188" t="str">
        <f t="shared" si="51"/>
        <v/>
      </c>
      <c r="CG36" s="188" t="str">
        <f t="shared" si="51"/>
        <v/>
      </c>
      <c r="CH36" s="188" t="str">
        <f t="shared" si="51"/>
        <v/>
      </c>
      <c r="CI36" s="188" t="str">
        <f t="shared" si="51"/>
        <v/>
      </c>
      <c r="CJ36" s="188" t="str">
        <f t="shared" si="51"/>
        <v/>
      </c>
      <c r="CK36" s="188" t="str">
        <f t="shared" si="51"/>
        <v/>
      </c>
      <c r="CL36" s="188" t="str">
        <f t="shared" si="51"/>
        <v/>
      </c>
      <c r="CM36" s="188" t="str">
        <f t="shared" si="51"/>
        <v/>
      </c>
      <c r="CN36" s="188" t="str">
        <f t="shared" si="51"/>
        <v/>
      </c>
      <c r="CO36" s="188" t="str">
        <f t="shared" si="51"/>
        <v/>
      </c>
      <c r="CP36" s="188" t="str">
        <f t="shared" si="51"/>
        <v/>
      </c>
      <c r="CQ36" s="188" t="str">
        <f t="shared" si="51"/>
        <v/>
      </c>
      <c r="CR36" s="188" t="str">
        <f t="shared" si="51"/>
        <v/>
      </c>
      <c r="CS36" s="188" t="str">
        <f t="shared" si="51"/>
        <v/>
      </c>
      <c r="CT36" s="188" t="str">
        <f t="shared" si="51"/>
        <v/>
      </c>
      <c r="CU36" s="188" t="str">
        <f t="shared" ref="CU36:ED43" si="53">IF(ISNONTEXT($AH36),CT36+$AH36,"")</f>
        <v/>
      </c>
      <c r="CV36" s="188" t="str">
        <f t="shared" si="53"/>
        <v/>
      </c>
      <c r="CW36" s="188" t="str">
        <f t="shared" si="53"/>
        <v/>
      </c>
      <c r="CX36" s="188" t="str">
        <f t="shared" si="53"/>
        <v/>
      </c>
      <c r="CY36" s="188" t="str">
        <f t="shared" si="53"/>
        <v/>
      </c>
      <c r="CZ36" s="188" t="str">
        <f t="shared" si="53"/>
        <v/>
      </c>
      <c r="DA36" s="188" t="str">
        <f t="shared" si="53"/>
        <v/>
      </c>
      <c r="DB36" s="188" t="str">
        <f t="shared" si="53"/>
        <v/>
      </c>
      <c r="DC36" s="188" t="str">
        <f t="shared" si="53"/>
        <v/>
      </c>
      <c r="DD36" s="188" t="str">
        <f t="shared" si="53"/>
        <v/>
      </c>
      <c r="DE36" s="188" t="str">
        <f t="shared" si="53"/>
        <v/>
      </c>
      <c r="DF36" s="188" t="str">
        <f t="shared" si="53"/>
        <v/>
      </c>
      <c r="DG36" s="188" t="str">
        <f t="shared" si="53"/>
        <v/>
      </c>
      <c r="DH36" s="188" t="str">
        <f t="shared" si="53"/>
        <v/>
      </c>
      <c r="DI36" s="188" t="str">
        <f t="shared" si="53"/>
        <v/>
      </c>
      <c r="DJ36" s="188" t="str">
        <f t="shared" si="53"/>
        <v/>
      </c>
      <c r="DK36" s="188" t="str">
        <f t="shared" si="53"/>
        <v/>
      </c>
      <c r="DL36" s="188" t="str">
        <f t="shared" si="53"/>
        <v/>
      </c>
      <c r="DM36" s="188" t="str">
        <f t="shared" si="53"/>
        <v/>
      </c>
      <c r="DN36" s="188" t="str">
        <f t="shared" si="53"/>
        <v/>
      </c>
      <c r="DO36" s="188" t="str">
        <f t="shared" si="53"/>
        <v/>
      </c>
      <c r="DP36" s="188" t="str">
        <f t="shared" si="53"/>
        <v/>
      </c>
      <c r="DQ36" s="188" t="str">
        <f t="shared" si="53"/>
        <v/>
      </c>
      <c r="DR36" s="188" t="str">
        <f t="shared" si="53"/>
        <v/>
      </c>
      <c r="DS36" s="188" t="str">
        <f t="shared" si="53"/>
        <v/>
      </c>
      <c r="DT36" s="188" t="str">
        <f t="shared" si="53"/>
        <v/>
      </c>
      <c r="DU36" s="188" t="str">
        <f t="shared" si="53"/>
        <v/>
      </c>
      <c r="DV36" s="188" t="str">
        <f t="shared" si="53"/>
        <v/>
      </c>
      <c r="DW36" s="188" t="str">
        <f t="shared" si="53"/>
        <v/>
      </c>
      <c r="DX36" s="188" t="str">
        <f t="shared" si="53"/>
        <v/>
      </c>
      <c r="DY36" s="188" t="str">
        <f t="shared" si="53"/>
        <v/>
      </c>
      <c r="DZ36" s="188" t="str">
        <f t="shared" si="53"/>
        <v/>
      </c>
      <c r="EA36" s="188" t="str">
        <f t="shared" si="53"/>
        <v/>
      </c>
      <c r="EB36" s="188" t="str">
        <f t="shared" si="53"/>
        <v/>
      </c>
      <c r="EC36" s="188" t="str">
        <f t="shared" si="53"/>
        <v/>
      </c>
      <c r="ED36" s="188" t="str">
        <f t="shared" si="53"/>
        <v/>
      </c>
      <c r="EE36" s="204" t="str">
        <f t="shared" si="16"/>
        <v/>
      </c>
      <c r="EF36" s="205" t="e">
        <f t="shared" si="41"/>
        <v>#N/A</v>
      </c>
      <c r="EG36" s="205" t="e">
        <f t="shared" si="41"/>
        <v>#N/A</v>
      </c>
      <c r="EH36" s="205" t="e">
        <f t="shared" si="41"/>
        <v>#N/A</v>
      </c>
      <c r="EI36" s="205" t="e">
        <f t="shared" si="41"/>
        <v>#N/A</v>
      </c>
      <c r="EJ36" s="205" t="e">
        <f t="shared" si="41"/>
        <v>#N/A</v>
      </c>
      <c r="EK36" s="205" t="e">
        <f t="shared" si="41"/>
        <v>#N/A</v>
      </c>
      <c r="EL36" s="205" t="e">
        <f t="shared" si="41"/>
        <v>#N/A</v>
      </c>
      <c r="EM36" s="205" t="e">
        <f t="shared" si="41"/>
        <v>#N/A</v>
      </c>
      <c r="EN36" s="205" t="e">
        <f t="shared" si="41"/>
        <v>#N/A</v>
      </c>
      <c r="EO36" s="205" t="e">
        <f t="shared" si="41"/>
        <v>#N/A</v>
      </c>
      <c r="EP36" s="205" t="e">
        <f t="shared" si="41"/>
        <v>#N/A</v>
      </c>
      <c r="EQ36" s="205" t="e">
        <f t="shared" si="41"/>
        <v>#N/A</v>
      </c>
      <c r="ER36" s="205" t="e">
        <f t="shared" si="36"/>
        <v>#N/A</v>
      </c>
      <c r="ES36" s="205" t="e">
        <f t="shared" si="36"/>
        <v>#N/A</v>
      </c>
      <c r="ET36" s="205" t="e">
        <f t="shared" si="36"/>
        <v>#N/A</v>
      </c>
      <c r="EU36" s="205" t="e">
        <f t="shared" si="36"/>
        <v>#N/A</v>
      </c>
      <c r="EV36" s="205" t="e">
        <f t="shared" si="36"/>
        <v>#N/A</v>
      </c>
      <c r="EW36" s="205" t="e">
        <f t="shared" si="36"/>
        <v>#N/A</v>
      </c>
      <c r="EX36" s="205" t="e">
        <f t="shared" si="36"/>
        <v>#N/A</v>
      </c>
      <c r="EY36" s="205" t="e">
        <f t="shared" si="36"/>
        <v>#N/A</v>
      </c>
      <c r="EZ36" s="205" t="e">
        <f t="shared" si="36"/>
        <v>#N/A</v>
      </c>
      <c r="FA36" s="205" t="e">
        <f t="shared" si="36"/>
        <v>#N/A</v>
      </c>
      <c r="FB36" s="205" t="e">
        <f t="shared" si="36"/>
        <v>#N/A</v>
      </c>
      <c r="FC36" s="205" t="e">
        <f t="shared" si="36"/>
        <v>#N/A</v>
      </c>
      <c r="FD36" s="205" t="e">
        <f t="shared" si="36"/>
        <v>#N/A</v>
      </c>
      <c r="FE36" s="205" t="e">
        <f t="shared" si="36"/>
        <v>#N/A</v>
      </c>
      <c r="FF36" s="205" t="e">
        <f t="shared" si="36"/>
        <v>#N/A</v>
      </c>
      <c r="FG36" s="205" t="e">
        <f t="shared" si="36"/>
        <v>#N/A</v>
      </c>
      <c r="FH36" s="205" t="e">
        <f t="shared" si="42"/>
        <v>#N/A</v>
      </c>
      <c r="FI36" s="205" t="e">
        <f t="shared" si="42"/>
        <v>#N/A</v>
      </c>
      <c r="FJ36" s="205" t="e">
        <f t="shared" si="42"/>
        <v>#N/A</v>
      </c>
      <c r="FK36" s="205" t="e">
        <f t="shared" si="37"/>
        <v>#N/A</v>
      </c>
      <c r="FL36" s="205" t="e">
        <f t="shared" si="37"/>
        <v>#N/A</v>
      </c>
      <c r="FM36" s="205" t="e">
        <f t="shared" si="37"/>
        <v>#N/A</v>
      </c>
      <c r="FN36" s="205" t="e">
        <f t="shared" si="37"/>
        <v>#N/A</v>
      </c>
      <c r="FO36" s="205" t="e">
        <f t="shared" si="37"/>
        <v>#N/A</v>
      </c>
      <c r="FP36" s="205" t="e">
        <f t="shared" si="37"/>
        <v>#N/A</v>
      </c>
      <c r="FQ36" s="205" t="e">
        <f t="shared" si="37"/>
        <v>#N/A</v>
      </c>
      <c r="FR36" s="205" t="e">
        <f t="shared" si="37"/>
        <v>#N/A</v>
      </c>
      <c r="FS36" s="205" t="e">
        <f t="shared" si="37"/>
        <v>#N/A</v>
      </c>
      <c r="FT36" s="205" t="e">
        <f t="shared" si="37"/>
        <v>#N/A</v>
      </c>
      <c r="FU36" s="205" t="e">
        <f t="shared" si="37"/>
        <v>#N/A</v>
      </c>
      <c r="FV36" s="205" t="e">
        <f t="shared" si="37"/>
        <v>#N/A</v>
      </c>
      <c r="FW36" s="205" t="e">
        <f t="shared" si="37"/>
        <v>#N/A</v>
      </c>
      <c r="FX36" s="205" t="e">
        <f t="shared" si="37"/>
        <v>#N/A</v>
      </c>
      <c r="FY36" s="205" t="e">
        <f t="shared" si="37"/>
        <v>#N/A</v>
      </c>
      <c r="FZ36" s="205" t="e">
        <f t="shared" si="37"/>
        <v>#N/A</v>
      </c>
      <c r="GA36" s="205" t="e">
        <f t="shared" si="38"/>
        <v>#N/A</v>
      </c>
      <c r="GB36" s="205" t="e">
        <f t="shared" si="38"/>
        <v>#N/A</v>
      </c>
      <c r="GC36" s="205" t="e">
        <f t="shared" si="38"/>
        <v>#N/A</v>
      </c>
      <c r="GD36" s="205" t="e">
        <f t="shared" si="38"/>
        <v>#N/A</v>
      </c>
      <c r="GE36" s="205" t="e">
        <f t="shared" si="38"/>
        <v>#N/A</v>
      </c>
      <c r="GF36" s="205" t="e">
        <f t="shared" si="38"/>
        <v>#N/A</v>
      </c>
      <c r="GG36" s="205" t="e">
        <f t="shared" si="38"/>
        <v>#N/A</v>
      </c>
      <c r="GH36" s="205" t="e">
        <f t="shared" si="38"/>
        <v>#N/A</v>
      </c>
      <c r="GI36" s="205" t="e">
        <f t="shared" si="38"/>
        <v>#N/A</v>
      </c>
      <c r="GJ36" s="205" t="e">
        <f t="shared" si="38"/>
        <v>#N/A</v>
      </c>
      <c r="GK36" s="205" t="e">
        <f t="shared" si="38"/>
        <v>#N/A</v>
      </c>
      <c r="GL36" s="205" t="e">
        <f t="shared" si="38"/>
        <v>#N/A</v>
      </c>
      <c r="GM36" s="205" t="e">
        <f t="shared" si="38"/>
        <v>#N/A</v>
      </c>
      <c r="GN36" s="205" t="e">
        <f t="shared" si="38"/>
        <v>#N/A</v>
      </c>
      <c r="GO36" s="205" t="e">
        <f t="shared" si="38"/>
        <v>#N/A</v>
      </c>
      <c r="GP36" s="205" t="e">
        <f t="shared" si="38"/>
        <v>#N/A</v>
      </c>
      <c r="GQ36" s="205" t="e">
        <f t="shared" si="39"/>
        <v>#N/A</v>
      </c>
      <c r="GR36" s="205" t="e">
        <f t="shared" si="18"/>
        <v>#N/A</v>
      </c>
      <c r="GS36" s="205" t="e">
        <f t="shared" si="18"/>
        <v>#N/A</v>
      </c>
      <c r="GT36" s="205" t="e">
        <f t="shared" si="18"/>
        <v>#N/A</v>
      </c>
      <c r="GU36" s="205" t="e">
        <f t="shared" si="18"/>
        <v>#N/A</v>
      </c>
      <c r="GV36" s="205" t="e">
        <f t="shared" si="18"/>
        <v>#N/A</v>
      </c>
      <c r="GW36" s="205" t="e">
        <f t="shared" si="18"/>
        <v>#N/A</v>
      </c>
      <c r="GX36" s="205" t="e">
        <f t="shared" si="18"/>
        <v>#N/A</v>
      </c>
      <c r="GY36" s="205" t="e">
        <f t="shared" si="18"/>
        <v>#N/A</v>
      </c>
      <c r="GZ36" s="205" t="e">
        <f t="shared" si="18"/>
        <v>#N/A</v>
      </c>
      <c r="HA36" s="205" t="e">
        <f t="shared" si="18"/>
        <v>#N/A</v>
      </c>
      <c r="HB36" s="205" t="e">
        <f t="shared" si="18"/>
        <v>#N/A</v>
      </c>
      <c r="HC36" s="205" t="e">
        <f t="shared" si="18"/>
        <v>#N/A</v>
      </c>
      <c r="HD36" s="205" t="e">
        <f t="shared" si="18"/>
        <v>#N/A</v>
      </c>
      <c r="HE36" s="205" t="e">
        <f t="shared" si="18"/>
        <v>#N/A</v>
      </c>
      <c r="HF36" s="205" t="e">
        <f t="shared" si="18"/>
        <v>#N/A</v>
      </c>
      <c r="HG36" s="205" t="e">
        <f t="shared" si="18"/>
        <v>#N/A</v>
      </c>
      <c r="HH36" s="205" t="e">
        <f t="shared" si="47"/>
        <v>#N/A</v>
      </c>
      <c r="HI36" s="205" t="e">
        <f t="shared" si="47"/>
        <v>#N/A</v>
      </c>
      <c r="HJ36" s="205" t="e">
        <f t="shared" si="47"/>
        <v>#N/A</v>
      </c>
      <c r="HK36" s="205" t="e">
        <f t="shared" si="44"/>
        <v>#N/A</v>
      </c>
      <c r="HL36" s="205" t="e">
        <f t="shared" si="44"/>
        <v>#N/A</v>
      </c>
      <c r="HM36" s="205" t="e">
        <f t="shared" si="44"/>
        <v>#N/A</v>
      </c>
      <c r="HN36" s="205" t="e">
        <f t="shared" si="44"/>
        <v>#N/A</v>
      </c>
      <c r="HO36" s="205" t="e">
        <f t="shared" si="44"/>
        <v>#N/A</v>
      </c>
      <c r="HP36" s="205" t="e">
        <f t="shared" si="44"/>
        <v>#N/A</v>
      </c>
      <c r="HQ36" s="205" t="e">
        <f t="shared" si="44"/>
        <v>#N/A</v>
      </c>
      <c r="HR36" s="205" t="e">
        <f t="shared" si="44"/>
        <v>#N/A</v>
      </c>
      <c r="HS36" s="205" t="e">
        <f t="shared" si="44"/>
        <v>#N/A</v>
      </c>
      <c r="HT36" s="205" t="e">
        <f t="shared" si="44"/>
        <v>#N/A</v>
      </c>
      <c r="HU36" s="205" t="e">
        <f t="shared" si="44"/>
        <v>#N/A</v>
      </c>
      <c r="HV36" s="205" t="e">
        <f t="shared" si="44"/>
        <v>#N/A</v>
      </c>
      <c r="HW36" s="205" t="e">
        <f t="shared" si="44"/>
        <v>#N/A</v>
      </c>
      <c r="HX36" s="205" t="e">
        <f t="shared" si="44"/>
        <v>#N/A</v>
      </c>
      <c r="HY36" s="205" t="e">
        <f t="shared" si="44"/>
        <v>#N/A</v>
      </c>
      <c r="HZ36" s="205" t="e">
        <f t="shared" si="44"/>
        <v>#N/A</v>
      </c>
      <c r="IA36" s="205" t="e">
        <f t="shared" si="45"/>
        <v>#N/A</v>
      </c>
      <c r="IB36" s="205" t="e">
        <f t="shared" si="27"/>
        <v>#N/A</v>
      </c>
    </row>
    <row r="37" spans="1:236" hidden="1" x14ac:dyDescent="0.25">
      <c r="A37" s="22">
        <v>34</v>
      </c>
      <c r="B37" s="123"/>
      <c r="C37" s="123"/>
      <c r="D37" s="123"/>
      <c r="E37" s="118" t="str">
        <f t="shared" si="10"/>
        <v/>
      </c>
      <c r="F37" s="23" t="str">
        <f t="shared" si="11"/>
        <v/>
      </c>
      <c r="G37" s="24" t="str">
        <f t="shared" si="12"/>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10" t="str">
        <f t="shared" si="3"/>
        <v/>
      </c>
      <c r="Q37" s="110" t="str">
        <f t="shared" si="4"/>
        <v/>
      </c>
      <c r="R37" s="39" t="str">
        <f t="shared" si="5"/>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13"/>
        <v/>
      </c>
      <c r="AI37" s="204" t="str">
        <f t="shared" si="14"/>
        <v/>
      </c>
      <c r="AJ37" s="188" t="str">
        <f t="shared" ref="AJ37:CU40" si="54">IF(ISNONTEXT($AH37),AI37+$AH37,"")</f>
        <v/>
      </c>
      <c r="AK37" s="188" t="str">
        <f t="shared" si="54"/>
        <v/>
      </c>
      <c r="AL37" s="188" t="str">
        <f t="shared" si="54"/>
        <v/>
      </c>
      <c r="AM37" s="188" t="str">
        <f t="shared" si="54"/>
        <v/>
      </c>
      <c r="AN37" s="188" t="str">
        <f t="shared" si="54"/>
        <v/>
      </c>
      <c r="AO37" s="188" t="str">
        <f t="shared" si="54"/>
        <v/>
      </c>
      <c r="AP37" s="188" t="str">
        <f t="shared" si="54"/>
        <v/>
      </c>
      <c r="AQ37" s="188" t="str">
        <f t="shared" si="54"/>
        <v/>
      </c>
      <c r="AR37" s="188" t="str">
        <f t="shared" si="54"/>
        <v/>
      </c>
      <c r="AS37" s="188" t="str">
        <f t="shared" si="54"/>
        <v/>
      </c>
      <c r="AT37" s="188" t="str">
        <f t="shared" si="54"/>
        <v/>
      </c>
      <c r="AU37" s="188" t="str">
        <f t="shared" si="54"/>
        <v/>
      </c>
      <c r="AV37" s="188" t="str">
        <f t="shared" si="54"/>
        <v/>
      </c>
      <c r="AW37" s="188" t="str">
        <f t="shared" si="54"/>
        <v/>
      </c>
      <c r="AX37" s="188" t="str">
        <f t="shared" si="54"/>
        <v/>
      </c>
      <c r="AY37" s="188" t="str">
        <f t="shared" si="54"/>
        <v/>
      </c>
      <c r="AZ37" s="188" t="str">
        <f t="shared" si="54"/>
        <v/>
      </c>
      <c r="BA37" s="188" t="str">
        <f t="shared" si="54"/>
        <v/>
      </c>
      <c r="BB37" s="188" t="str">
        <f t="shared" si="54"/>
        <v/>
      </c>
      <c r="BC37" s="188" t="str">
        <f t="shared" si="54"/>
        <v/>
      </c>
      <c r="BD37" s="188" t="str">
        <f t="shared" si="54"/>
        <v/>
      </c>
      <c r="BE37" s="188" t="str">
        <f t="shared" si="54"/>
        <v/>
      </c>
      <c r="BF37" s="188" t="str">
        <f t="shared" si="54"/>
        <v/>
      </c>
      <c r="BG37" s="188" t="str">
        <f t="shared" si="54"/>
        <v/>
      </c>
      <c r="BH37" s="188" t="str">
        <f t="shared" si="54"/>
        <v/>
      </c>
      <c r="BI37" s="188" t="str">
        <f t="shared" si="54"/>
        <v/>
      </c>
      <c r="BJ37" s="188" t="str">
        <f t="shared" si="54"/>
        <v/>
      </c>
      <c r="BK37" s="188" t="str">
        <f t="shared" si="54"/>
        <v/>
      </c>
      <c r="BL37" s="188" t="str">
        <f t="shared" si="54"/>
        <v/>
      </c>
      <c r="BM37" s="188" t="str">
        <f t="shared" si="54"/>
        <v/>
      </c>
      <c r="BN37" s="188" t="str">
        <f t="shared" si="54"/>
        <v/>
      </c>
      <c r="BO37" s="188" t="str">
        <f t="shared" si="54"/>
        <v/>
      </c>
      <c r="BP37" s="188" t="str">
        <f t="shared" si="54"/>
        <v/>
      </c>
      <c r="BQ37" s="188" t="str">
        <f t="shared" si="54"/>
        <v/>
      </c>
      <c r="BR37" s="188" t="str">
        <f t="shared" si="54"/>
        <v/>
      </c>
      <c r="BS37" s="188" t="str">
        <f t="shared" si="54"/>
        <v/>
      </c>
      <c r="BT37" s="188" t="str">
        <f t="shared" si="54"/>
        <v/>
      </c>
      <c r="BU37" s="188" t="str">
        <f t="shared" si="54"/>
        <v/>
      </c>
      <c r="BV37" s="188" t="str">
        <f t="shared" si="54"/>
        <v/>
      </c>
      <c r="BW37" s="188" t="str">
        <f t="shared" si="54"/>
        <v/>
      </c>
      <c r="BX37" s="188" t="str">
        <f t="shared" si="54"/>
        <v/>
      </c>
      <c r="BY37" s="188" t="str">
        <f t="shared" si="54"/>
        <v/>
      </c>
      <c r="BZ37" s="188" t="str">
        <f t="shared" si="54"/>
        <v/>
      </c>
      <c r="CA37" s="188" t="str">
        <f t="shared" si="54"/>
        <v/>
      </c>
      <c r="CB37" s="188" t="str">
        <f t="shared" si="54"/>
        <v/>
      </c>
      <c r="CC37" s="188" t="str">
        <f t="shared" si="54"/>
        <v/>
      </c>
      <c r="CD37" s="188" t="str">
        <f t="shared" si="54"/>
        <v/>
      </c>
      <c r="CE37" s="188" t="str">
        <f t="shared" si="54"/>
        <v/>
      </c>
      <c r="CF37" s="188" t="str">
        <f t="shared" si="54"/>
        <v/>
      </c>
      <c r="CG37" s="188" t="str">
        <f t="shared" si="54"/>
        <v/>
      </c>
      <c r="CH37" s="188" t="str">
        <f t="shared" si="54"/>
        <v/>
      </c>
      <c r="CI37" s="188" t="str">
        <f t="shared" si="54"/>
        <v/>
      </c>
      <c r="CJ37" s="188" t="str">
        <f t="shared" si="54"/>
        <v/>
      </c>
      <c r="CK37" s="188" t="str">
        <f t="shared" si="54"/>
        <v/>
      </c>
      <c r="CL37" s="188" t="str">
        <f t="shared" si="54"/>
        <v/>
      </c>
      <c r="CM37" s="188" t="str">
        <f t="shared" si="54"/>
        <v/>
      </c>
      <c r="CN37" s="188" t="str">
        <f t="shared" si="54"/>
        <v/>
      </c>
      <c r="CO37" s="188" t="str">
        <f t="shared" si="54"/>
        <v/>
      </c>
      <c r="CP37" s="188" t="str">
        <f t="shared" si="54"/>
        <v/>
      </c>
      <c r="CQ37" s="188" t="str">
        <f t="shared" si="54"/>
        <v/>
      </c>
      <c r="CR37" s="188" t="str">
        <f t="shared" si="54"/>
        <v/>
      </c>
      <c r="CS37" s="188" t="str">
        <f t="shared" si="54"/>
        <v/>
      </c>
      <c r="CT37" s="188" t="str">
        <f t="shared" si="54"/>
        <v/>
      </c>
      <c r="CU37" s="188" t="str">
        <f t="shared" si="54"/>
        <v/>
      </c>
      <c r="CV37" s="188" t="str">
        <f t="shared" si="53"/>
        <v/>
      </c>
      <c r="CW37" s="188" t="str">
        <f t="shared" si="53"/>
        <v/>
      </c>
      <c r="CX37" s="188" t="str">
        <f t="shared" si="53"/>
        <v/>
      </c>
      <c r="CY37" s="188" t="str">
        <f t="shared" si="53"/>
        <v/>
      </c>
      <c r="CZ37" s="188" t="str">
        <f t="shared" si="53"/>
        <v/>
      </c>
      <c r="DA37" s="188" t="str">
        <f t="shared" si="53"/>
        <v/>
      </c>
      <c r="DB37" s="188" t="str">
        <f t="shared" si="53"/>
        <v/>
      </c>
      <c r="DC37" s="188" t="str">
        <f t="shared" si="53"/>
        <v/>
      </c>
      <c r="DD37" s="188" t="str">
        <f t="shared" si="53"/>
        <v/>
      </c>
      <c r="DE37" s="188" t="str">
        <f t="shared" si="53"/>
        <v/>
      </c>
      <c r="DF37" s="188" t="str">
        <f t="shared" si="53"/>
        <v/>
      </c>
      <c r="DG37" s="188" t="str">
        <f t="shared" si="53"/>
        <v/>
      </c>
      <c r="DH37" s="188" t="str">
        <f t="shared" si="53"/>
        <v/>
      </c>
      <c r="DI37" s="188" t="str">
        <f t="shared" si="53"/>
        <v/>
      </c>
      <c r="DJ37" s="188" t="str">
        <f t="shared" si="53"/>
        <v/>
      </c>
      <c r="DK37" s="188" t="str">
        <f t="shared" si="53"/>
        <v/>
      </c>
      <c r="DL37" s="188" t="str">
        <f t="shared" si="53"/>
        <v/>
      </c>
      <c r="DM37" s="188" t="str">
        <f t="shared" si="53"/>
        <v/>
      </c>
      <c r="DN37" s="188" t="str">
        <f t="shared" si="53"/>
        <v/>
      </c>
      <c r="DO37" s="188" t="str">
        <f t="shared" si="53"/>
        <v/>
      </c>
      <c r="DP37" s="188" t="str">
        <f t="shared" si="53"/>
        <v/>
      </c>
      <c r="DQ37" s="188" t="str">
        <f t="shared" si="53"/>
        <v/>
      </c>
      <c r="DR37" s="188" t="str">
        <f t="shared" si="53"/>
        <v/>
      </c>
      <c r="DS37" s="188" t="str">
        <f t="shared" si="53"/>
        <v/>
      </c>
      <c r="DT37" s="188" t="str">
        <f t="shared" si="53"/>
        <v/>
      </c>
      <c r="DU37" s="188" t="str">
        <f t="shared" si="53"/>
        <v/>
      </c>
      <c r="DV37" s="188" t="str">
        <f t="shared" si="53"/>
        <v/>
      </c>
      <c r="DW37" s="188" t="str">
        <f t="shared" si="53"/>
        <v/>
      </c>
      <c r="DX37" s="188" t="str">
        <f t="shared" si="53"/>
        <v/>
      </c>
      <c r="DY37" s="188" t="str">
        <f t="shared" si="53"/>
        <v/>
      </c>
      <c r="DZ37" s="188" t="str">
        <f t="shared" si="53"/>
        <v/>
      </c>
      <c r="EA37" s="188" t="str">
        <f t="shared" si="53"/>
        <v/>
      </c>
      <c r="EB37" s="188" t="str">
        <f t="shared" si="53"/>
        <v/>
      </c>
      <c r="EC37" s="188" t="str">
        <f t="shared" si="53"/>
        <v/>
      </c>
      <c r="ED37" s="188" t="str">
        <f t="shared" si="53"/>
        <v/>
      </c>
      <c r="EE37" s="204" t="str">
        <f t="shared" si="16"/>
        <v/>
      </c>
      <c r="EF37" s="205" t="e">
        <f t="shared" si="41"/>
        <v>#N/A</v>
      </c>
      <c r="EG37" s="205" t="e">
        <f t="shared" si="41"/>
        <v>#N/A</v>
      </c>
      <c r="EH37" s="205" t="e">
        <f t="shared" si="41"/>
        <v>#N/A</v>
      </c>
      <c r="EI37" s="205" t="e">
        <f t="shared" si="41"/>
        <v>#N/A</v>
      </c>
      <c r="EJ37" s="205" t="e">
        <f t="shared" si="41"/>
        <v>#N/A</v>
      </c>
      <c r="EK37" s="205" t="e">
        <f t="shared" si="41"/>
        <v>#N/A</v>
      </c>
      <c r="EL37" s="205" t="e">
        <f t="shared" si="41"/>
        <v>#N/A</v>
      </c>
      <c r="EM37" s="205" t="e">
        <f t="shared" si="41"/>
        <v>#N/A</v>
      </c>
      <c r="EN37" s="205" t="e">
        <f t="shared" si="41"/>
        <v>#N/A</v>
      </c>
      <c r="EO37" s="205" t="e">
        <f t="shared" si="41"/>
        <v>#N/A</v>
      </c>
      <c r="EP37" s="205" t="e">
        <f t="shared" si="41"/>
        <v>#N/A</v>
      </c>
      <c r="EQ37" s="205" t="e">
        <f t="shared" si="41"/>
        <v>#N/A</v>
      </c>
      <c r="ER37" s="205" t="e">
        <f t="shared" si="36"/>
        <v>#N/A</v>
      </c>
      <c r="ES37" s="205" t="e">
        <f t="shared" si="36"/>
        <v>#N/A</v>
      </c>
      <c r="ET37" s="205" t="e">
        <f t="shared" si="36"/>
        <v>#N/A</v>
      </c>
      <c r="EU37" s="205" t="e">
        <f t="shared" si="36"/>
        <v>#N/A</v>
      </c>
      <c r="EV37" s="205" t="e">
        <f t="shared" si="36"/>
        <v>#N/A</v>
      </c>
      <c r="EW37" s="205" t="e">
        <f t="shared" si="36"/>
        <v>#N/A</v>
      </c>
      <c r="EX37" s="205" t="e">
        <f t="shared" si="36"/>
        <v>#N/A</v>
      </c>
      <c r="EY37" s="205" t="e">
        <f t="shared" si="36"/>
        <v>#N/A</v>
      </c>
      <c r="EZ37" s="205" t="e">
        <f t="shared" si="36"/>
        <v>#N/A</v>
      </c>
      <c r="FA37" s="205" t="e">
        <f t="shared" si="36"/>
        <v>#N/A</v>
      </c>
      <c r="FB37" s="205" t="e">
        <f t="shared" si="36"/>
        <v>#N/A</v>
      </c>
      <c r="FC37" s="205" t="e">
        <f t="shared" si="36"/>
        <v>#N/A</v>
      </c>
      <c r="FD37" s="205" t="e">
        <f t="shared" si="36"/>
        <v>#N/A</v>
      </c>
      <c r="FE37" s="205" t="e">
        <f t="shared" si="36"/>
        <v>#N/A</v>
      </c>
      <c r="FF37" s="205" t="e">
        <f t="shared" si="36"/>
        <v>#N/A</v>
      </c>
      <c r="FG37" s="205" t="e">
        <f t="shared" si="36"/>
        <v>#N/A</v>
      </c>
      <c r="FH37" s="205" t="e">
        <f t="shared" si="42"/>
        <v>#N/A</v>
      </c>
      <c r="FI37" s="205" t="e">
        <f t="shared" si="42"/>
        <v>#N/A</v>
      </c>
      <c r="FJ37" s="205" t="e">
        <f t="shared" si="42"/>
        <v>#N/A</v>
      </c>
      <c r="FK37" s="205" t="e">
        <f t="shared" si="37"/>
        <v>#N/A</v>
      </c>
      <c r="FL37" s="205" t="e">
        <f t="shared" si="37"/>
        <v>#N/A</v>
      </c>
      <c r="FM37" s="205" t="e">
        <f t="shared" si="37"/>
        <v>#N/A</v>
      </c>
      <c r="FN37" s="205" t="e">
        <f t="shared" si="37"/>
        <v>#N/A</v>
      </c>
      <c r="FO37" s="205" t="e">
        <f t="shared" si="37"/>
        <v>#N/A</v>
      </c>
      <c r="FP37" s="205" t="e">
        <f t="shared" si="37"/>
        <v>#N/A</v>
      </c>
      <c r="FQ37" s="205" t="e">
        <f t="shared" si="37"/>
        <v>#N/A</v>
      </c>
      <c r="FR37" s="205" t="e">
        <f t="shared" si="37"/>
        <v>#N/A</v>
      </c>
      <c r="FS37" s="205" t="e">
        <f t="shared" si="37"/>
        <v>#N/A</v>
      </c>
      <c r="FT37" s="205" t="e">
        <f t="shared" si="37"/>
        <v>#N/A</v>
      </c>
      <c r="FU37" s="205" t="e">
        <f t="shared" si="37"/>
        <v>#N/A</v>
      </c>
      <c r="FV37" s="205" t="e">
        <f t="shared" si="37"/>
        <v>#N/A</v>
      </c>
      <c r="FW37" s="205" t="e">
        <f t="shared" si="37"/>
        <v>#N/A</v>
      </c>
      <c r="FX37" s="205" t="e">
        <f t="shared" si="37"/>
        <v>#N/A</v>
      </c>
      <c r="FY37" s="205" t="e">
        <f t="shared" si="37"/>
        <v>#N/A</v>
      </c>
      <c r="FZ37" s="205" t="e">
        <f t="shared" si="37"/>
        <v>#N/A</v>
      </c>
      <c r="GA37" s="205" t="e">
        <f t="shared" si="38"/>
        <v>#N/A</v>
      </c>
      <c r="GB37" s="205" t="e">
        <f t="shared" si="38"/>
        <v>#N/A</v>
      </c>
      <c r="GC37" s="205" t="e">
        <f t="shared" si="38"/>
        <v>#N/A</v>
      </c>
      <c r="GD37" s="205" t="e">
        <f t="shared" si="38"/>
        <v>#N/A</v>
      </c>
      <c r="GE37" s="205" t="e">
        <f t="shared" si="38"/>
        <v>#N/A</v>
      </c>
      <c r="GF37" s="205" t="e">
        <f t="shared" si="38"/>
        <v>#N/A</v>
      </c>
      <c r="GG37" s="205" t="e">
        <f t="shared" si="38"/>
        <v>#N/A</v>
      </c>
      <c r="GH37" s="205" t="e">
        <f t="shared" si="38"/>
        <v>#N/A</v>
      </c>
      <c r="GI37" s="205" t="e">
        <f t="shared" si="38"/>
        <v>#N/A</v>
      </c>
      <c r="GJ37" s="205" t="e">
        <f t="shared" si="38"/>
        <v>#N/A</v>
      </c>
      <c r="GK37" s="205" t="e">
        <f t="shared" si="38"/>
        <v>#N/A</v>
      </c>
      <c r="GL37" s="205" t="e">
        <f t="shared" si="38"/>
        <v>#N/A</v>
      </c>
      <c r="GM37" s="205" t="e">
        <f t="shared" si="38"/>
        <v>#N/A</v>
      </c>
      <c r="GN37" s="205" t="e">
        <f t="shared" si="38"/>
        <v>#N/A</v>
      </c>
      <c r="GO37" s="205" t="e">
        <f t="shared" si="38"/>
        <v>#N/A</v>
      </c>
      <c r="GP37" s="205" t="e">
        <f t="shared" si="38"/>
        <v>#N/A</v>
      </c>
      <c r="GQ37" s="205" t="e">
        <f t="shared" si="39"/>
        <v>#N/A</v>
      </c>
      <c r="GR37" s="205" t="e">
        <f t="shared" si="18"/>
        <v>#N/A</v>
      </c>
      <c r="GS37" s="205" t="e">
        <f t="shared" si="18"/>
        <v>#N/A</v>
      </c>
      <c r="GT37" s="205" t="e">
        <f t="shared" si="18"/>
        <v>#N/A</v>
      </c>
      <c r="GU37" s="205" t="e">
        <f t="shared" si="18"/>
        <v>#N/A</v>
      </c>
      <c r="GV37" s="205" t="e">
        <f t="shared" si="18"/>
        <v>#N/A</v>
      </c>
      <c r="GW37" s="205" t="e">
        <f t="shared" si="18"/>
        <v>#N/A</v>
      </c>
      <c r="GX37" s="205" t="e">
        <f t="shared" si="18"/>
        <v>#N/A</v>
      </c>
      <c r="GY37" s="205" t="e">
        <f t="shared" si="18"/>
        <v>#N/A</v>
      </c>
      <c r="GZ37" s="205" t="e">
        <f t="shared" si="18"/>
        <v>#N/A</v>
      </c>
      <c r="HA37" s="205" t="e">
        <f t="shared" si="18"/>
        <v>#N/A</v>
      </c>
      <c r="HB37" s="205" t="e">
        <f t="shared" si="18"/>
        <v>#N/A</v>
      </c>
      <c r="HC37" s="205" t="e">
        <f t="shared" si="18"/>
        <v>#N/A</v>
      </c>
      <c r="HD37" s="205" t="e">
        <f t="shared" si="18"/>
        <v>#N/A</v>
      </c>
      <c r="HE37" s="205" t="e">
        <f t="shared" si="18"/>
        <v>#N/A</v>
      </c>
      <c r="HF37" s="205" t="e">
        <f t="shared" si="18"/>
        <v>#N/A</v>
      </c>
      <c r="HG37" s="205" t="e">
        <f t="shared" si="18"/>
        <v>#N/A</v>
      </c>
      <c r="HH37" s="205" t="e">
        <f t="shared" si="47"/>
        <v>#N/A</v>
      </c>
      <c r="HI37" s="205" t="e">
        <f t="shared" si="47"/>
        <v>#N/A</v>
      </c>
      <c r="HJ37" s="205" t="e">
        <f t="shared" si="47"/>
        <v>#N/A</v>
      </c>
      <c r="HK37" s="205" t="e">
        <f t="shared" si="44"/>
        <v>#N/A</v>
      </c>
      <c r="HL37" s="205" t="e">
        <f t="shared" si="44"/>
        <v>#N/A</v>
      </c>
      <c r="HM37" s="205" t="e">
        <f t="shared" si="44"/>
        <v>#N/A</v>
      </c>
      <c r="HN37" s="205" t="e">
        <f t="shared" si="44"/>
        <v>#N/A</v>
      </c>
      <c r="HO37" s="205" t="e">
        <f t="shared" si="44"/>
        <v>#N/A</v>
      </c>
      <c r="HP37" s="205" t="e">
        <f t="shared" si="44"/>
        <v>#N/A</v>
      </c>
      <c r="HQ37" s="205" t="e">
        <f t="shared" si="44"/>
        <v>#N/A</v>
      </c>
      <c r="HR37" s="205" t="e">
        <f t="shared" si="44"/>
        <v>#N/A</v>
      </c>
      <c r="HS37" s="205" t="e">
        <f t="shared" si="44"/>
        <v>#N/A</v>
      </c>
      <c r="HT37" s="205" t="e">
        <f t="shared" si="44"/>
        <v>#N/A</v>
      </c>
      <c r="HU37" s="205" t="e">
        <f t="shared" si="44"/>
        <v>#N/A</v>
      </c>
      <c r="HV37" s="205" t="e">
        <f t="shared" si="44"/>
        <v>#N/A</v>
      </c>
      <c r="HW37" s="205" t="e">
        <f t="shared" si="44"/>
        <v>#N/A</v>
      </c>
      <c r="HX37" s="205" t="e">
        <f t="shared" si="44"/>
        <v>#N/A</v>
      </c>
      <c r="HY37" s="205" t="e">
        <f t="shared" si="44"/>
        <v>#N/A</v>
      </c>
      <c r="HZ37" s="205" t="e">
        <f t="shared" si="44"/>
        <v>#N/A</v>
      </c>
      <c r="IA37" s="205" t="e">
        <f t="shared" si="45"/>
        <v>#N/A</v>
      </c>
      <c r="IB37" s="205" t="e">
        <f t="shared" si="27"/>
        <v>#N/A</v>
      </c>
    </row>
    <row r="38" spans="1:236" hidden="1" x14ac:dyDescent="0.25">
      <c r="A38" s="22">
        <v>35</v>
      </c>
      <c r="B38" s="123"/>
      <c r="C38" s="123"/>
      <c r="D38" s="123"/>
      <c r="E38" s="118" t="str">
        <f t="shared" si="10"/>
        <v/>
      </c>
      <c r="F38" s="23" t="str">
        <f t="shared" si="11"/>
        <v/>
      </c>
      <c r="G38" s="24" t="str">
        <f t="shared" si="12"/>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10" t="str">
        <f t="shared" si="3"/>
        <v/>
      </c>
      <c r="Q38" s="110" t="str">
        <f t="shared" si="4"/>
        <v/>
      </c>
      <c r="R38" s="39" t="str">
        <f t="shared" si="5"/>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13"/>
        <v/>
      </c>
      <c r="AI38" s="204" t="str">
        <f t="shared" si="14"/>
        <v/>
      </c>
      <c r="AJ38" s="188" t="str">
        <f t="shared" si="54"/>
        <v/>
      </c>
      <c r="AK38" s="188" t="str">
        <f t="shared" si="54"/>
        <v/>
      </c>
      <c r="AL38" s="188" t="str">
        <f t="shared" si="54"/>
        <v/>
      </c>
      <c r="AM38" s="188" t="str">
        <f t="shared" si="54"/>
        <v/>
      </c>
      <c r="AN38" s="188" t="str">
        <f t="shared" si="54"/>
        <v/>
      </c>
      <c r="AO38" s="188" t="str">
        <f t="shared" si="54"/>
        <v/>
      </c>
      <c r="AP38" s="188" t="str">
        <f t="shared" si="54"/>
        <v/>
      </c>
      <c r="AQ38" s="188" t="str">
        <f t="shared" si="54"/>
        <v/>
      </c>
      <c r="AR38" s="188" t="str">
        <f t="shared" si="54"/>
        <v/>
      </c>
      <c r="AS38" s="188" t="str">
        <f t="shared" si="54"/>
        <v/>
      </c>
      <c r="AT38" s="188" t="str">
        <f t="shared" si="54"/>
        <v/>
      </c>
      <c r="AU38" s="188" t="str">
        <f t="shared" si="54"/>
        <v/>
      </c>
      <c r="AV38" s="188" t="str">
        <f t="shared" si="54"/>
        <v/>
      </c>
      <c r="AW38" s="188" t="str">
        <f t="shared" si="54"/>
        <v/>
      </c>
      <c r="AX38" s="188" t="str">
        <f t="shared" si="54"/>
        <v/>
      </c>
      <c r="AY38" s="188" t="str">
        <f t="shared" si="54"/>
        <v/>
      </c>
      <c r="AZ38" s="188" t="str">
        <f t="shared" si="54"/>
        <v/>
      </c>
      <c r="BA38" s="188" t="str">
        <f t="shared" si="54"/>
        <v/>
      </c>
      <c r="BB38" s="188" t="str">
        <f t="shared" si="54"/>
        <v/>
      </c>
      <c r="BC38" s="188" t="str">
        <f t="shared" si="54"/>
        <v/>
      </c>
      <c r="BD38" s="188" t="str">
        <f t="shared" si="54"/>
        <v/>
      </c>
      <c r="BE38" s="188" t="str">
        <f t="shared" si="54"/>
        <v/>
      </c>
      <c r="BF38" s="188" t="str">
        <f t="shared" si="54"/>
        <v/>
      </c>
      <c r="BG38" s="188" t="str">
        <f t="shared" si="54"/>
        <v/>
      </c>
      <c r="BH38" s="188" t="str">
        <f t="shared" si="54"/>
        <v/>
      </c>
      <c r="BI38" s="188" t="str">
        <f t="shared" si="54"/>
        <v/>
      </c>
      <c r="BJ38" s="188" t="str">
        <f t="shared" si="54"/>
        <v/>
      </c>
      <c r="BK38" s="188" t="str">
        <f t="shared" si="54"/>
        <v/>
      </c>
      <c r="BL38" s="188" t="str">
        <f t="shared" si="54"/>
        <v/>
      </c>
      <c r="BM38" s="188" t="str">
        <f t="shared" si="54"/>
        <v/>
      </c>
      <c r="BN38" s="188" t="str">
        <f t="shared" si="54"/>
        <v/>
      </c>
      <c r="BO38" s="188" t="str">
        <f t="shared" si="54"/>
        <v/>
      </c>
      <c r="BP38" s="188" t="str">
        <f t="shared" si="54"/>
        <v/>
      </c>
      <c r="BQ38" s="188" t="str">
        <f t="shared" si="54"/>
        <v/>
      </c>
      <c r="BR38" s="188" t="str">
        <f t="shared" si="54"/>
        <v/>
      </c>
      <c r="BS38" s="188" t="str">
        <f t="shared" si="54"/>
        <v/>
      </c>
      <c r="BT38" s="188" t="str">
        <f t="shared" si="54"/>
        <v/>
      </c>
      <c r="BU38" s="188" t="str">
        <f t="shared" si="54"/>
        <v/>
      </c>
      <c r="BV38" s="188" t="str">
        <f t="shared" si="54"/>
        <v/>
      </c>
      <c r="BW38" s="188" t="str">
        <f t="shared" si="54"/>
        <v/>
      </c>
      <c r="BX38" s="188" t="str">
        <f t="shared" si="54"/>
        <v/>
      </c>
      <c r="BY38" s="188" t="str">
        <f t="shared" si="54"/>
        <v/>
      </c>
      <c r="BZ38" s="188" t="str">
        <f t="shared" si="54"/>
        <v/>
      </c>
      <c r="CA38" s="188" t="str">
        <f t="shared" si="54"/>
        <v/>
      </c>
      <c r="CB38" s="188" t="str">
        <f t="shared" si="54"/>
        <v/>
      </c>
      <c r="CC38" s="188" t="str">
        <f t="shared" si="54"/>
        <v/>
      </c>
      <c r="CD38" s="188" t="str">
        <f t="shared" si="54"/>
        <v/>
      </c>
      <c r="CE38" s="188" t="str">
        <f t="shared" si="54"/>
        <v/>
      </c>
      <c r="CF38" s="188" t="str">
        <f t="shared" si="54"/>
        <v/>
      </c>
      <c r="CG38" s="188" t="str">
        <f t="shared" si="54"/>
        <v/>
      </c>
      <c r="CH38" s="188" t="str">
        <f t="shared" si="54"/>
        <v/>
      </c>
      <c r="CI38" s="188" t="str">
        <f t="shared" si="54"/>
        <v/>
      </c>
      <c r="CJ38" s="188" t="str">
        <f t="shared" si="54"/>
        <v/>
      </c>
      <c r="CK38" s="188" t="str">
        <f t="shared" si="54"/>
        <v/>
      </c>
      <c r="CL38" s="188" t="str">
        <f t="shared" si="54"/>
        <v/>
      </c>
      <c r="CM38" s="188" t="str">
        <f t="shared" si="54"/>
        <v/>
      </c>
      <c r="CN38" s="188" t="str">
        <f t="shared" si="54"/>
        <v/>
      </c>
      <c r="CO38" s="188" t="str">
        <f t="shared" si="54"/>
        <v/>
      </c>
      <c r="CP38" s="188" t="str">
        <f t="shared" si="54"/>
        <v/>
      </c>
      <c r="CQ38" s="188" t="str">
        <f t="shared" si="54"/>
        <v/>
      </c>
      <c r="CR38" s="188" t="str">
        <f t="shared" si="54"/>
        <v/>
      </c>
      <c r="CS38" s="188" t="str">
        <f t="shared" si="54"/>
        <v/>
      </c>
      <c r="CT38" s="188" t="str">
        <f t="shared" si="54"/>
        <v/>
      </c>
      <c r="CU38" s="188" t="str">
        <f t="shared" si="54"/>
        <v/>
      </c>
      <c r="CV38" s="188" t="str">
        <f t="shared" si="53"/>
        <v/>
      </c>
      <c r="CW38" s="188" t="str">
        <f t="shared" si="53"/>
        <v/>
      </c>
      <c r="CX38" s="188" t="str">
        <f t="shared" si="53"/>
        <v/>
      </c>
      <c r="CY38" s="188" t="str">
        <f t="shared" si="53"/>
        <v/>
      </c>
      <c r="CZ38" s="188" t="str">
        <f t="shared" si="53"/>
        <v/>
      </c>
      <c r="DA38" s="188" t="str">
        <f t="shared" si="53"/>
        <v/>
      </c>
      <c r="DB38" s="188" t="str">
        <f t="shared" si="53"/>
        <v/>
      </c>
      <c r="DC38" s="188" t="str">
        <f t="shared" si="53"/>
        <v/>
      </c>
      <c r="DD38" s="188" t="str">
        <f t="shared" si="53"/>
        <v/>
      </c>
      <c r="DE38" s="188" t="str">
        <f t="shared" si="53"/>
        <v/>
      </c>
      <c r="DF38" s="188" t="str">
        <f t="shared" si="53"/>
        <v/>
      </c>
      <c r="DG38" s="188" t="str">
        <f t="shared" si="53"/>
        <v/>
      </c>
      <c r="DH38" s="188" t="str">
        <f t="shared" si="53"/>
        <v/>
      </c>
      <c r="DI38" s="188" t="str">
        <f t="shared" si="53"/>
        <v/>
      </c>
      <c r="DJ38" s="188" t="str">
        <f t="shared" si="53"/>
        <v/>
      </c>
      <c r="DK38" s="188" t="str">
        <f t="shared" si="53"/>
        <v/>
      </c>
      <c r="DL38" s="188" t="str">
        <f t="shared" si="53"/>
        <v/>
      </c>
      <c r="DM38" s="188" t="str">
        <f t="shared" si="53"/>
        <v/>
      </c>
      <c r="DN38" s="188" t="str">
        <f t="shared" si="53"/>
        <v/>
      </c>
      <c r="DO38" s="188" t="str">
        <f t="shared" si="53"/>
        <v/>
      </c>
      <c r="DP38" s="188" t="str">
        <f t="shared" si="53"/>
        <v/>
      </c>
      <c r="DQ38" s="188" t="str">
        <f t="shared" si="53"/>
        <v/>
      </c>
      <c r="DR38" s="188" t="str">
        <f t="shared" si="53"/>
        <v/>
      </c>
      <c r="DS38" s="188" t="str">
        <f t="shared" si="53"/>
        <v/>
      </c>
      <c r="DT38" s="188" t="str">
        <f t="shared" si="53"/>
        <v/>
      </c>
      <c r="DU38" s="188" t="str">
        <f t="shared" si="53"/>
        <v/>
      </c>
      <c r="DV38" s="188" t="str">
        <f t="shared" si="53"/>
        <v/>
      </c>
      <c r="DW38" s="188" t="str">
        <f t="shared" si="53"/>
        <v/>
      </c>
      <c r="DX38" s="188" t="str">
        <f t="shared" si="53"/>
        <v/>
      </c>
      <c r="DY38" s="188" t="str">
        <f t="shared" si="53"/>
        <v/>
      </c>
      <c r="DZ38" s="188" t="str">
        <f t="shared" si="53"/>
        <v/>
      </c>
      <c r="EA38" s="188" t="str">
        <f t="shared" si="53"/>
        <v/>
      </c>
      <c r="EB38" s="188" t="str">
        <f t="shared" si="53"/>
        <v/>
      </c>
      <c r="EC38" s="188" t="str">
        <f t="shared" si="53"/>
        <v/>
      </c>
      <c r="ED38" s="188" t="str">
        <f t="shared" si="53"/>
        <v/>
      </c>
      <c r="EE38" s="204" t="str">
        <f t="shared" si="16"/>
        <v/>
      </c>
      <c r="EF38" s="205" t="e">
        <f t="shared" si="41"/>
        <v>#N/A</v>
      </c>
      <c r="EG38" s="205" t="e">
        <f t="shared" si="41"/>
        <v>#N/A</v>
      </c>
      <c r="EH38" s="205" t="e">
        <f t="shared" si="41"/>
        <v>#N/A</v>
      </c>
      <c r="EI38" s="205" t="e">
        <f t="shared" si="41"/>
        <v>#N/A</v>
      </c>
      <c r="EJ38" s="205" t="e">
        <f t="shared" si="41"/>
        <v>#N/A</v>
      </c>
      <c r="EK38" s="205" t="e">
        <f t="shared" si="41"/>
        <v>#N/A</v>
      </c>
      <c r="EL38" s="205" t="e">
        <f t="shared" si="41"/>
        <v>#N/A</v>
      </c>
      <c r="EM38" s="205" t="e">
        <f t="shared" si="41"/>
        <v>#N/A</v>
      </c>
      <c r="EN38" s="205" t="e">
        <f t="shared" si="41"/>
        <v>#N/A</v>
      </c>
      <c r="EO38" s="205" t="e">
        <f t="shared" si="41"/>
        <v>#N/A</v>
      </c>
      <c r="EP38" s="205" t="e">
        <f t="shared" si="41"/>
        <v>#N/A</v>
      </c>
      <c r="EQ38" s="205" t="e">
        <f t="shared" si="41"/>
        <v>#N/A</v>
      </c>
      <c r="ER38" s="205" t="e">
        <f t="shared" si="36"/>
        <v>#N/A</v>
      </c>
      <c r="ES38" s="205" t="e">
        <f t="shared" si="36"/>
        <v>#N/A</v>
      </c>
      <c r="ET38" s="205" t="e">
        <f t="shared" si="36"/>
        <v>#N/A</v>
      </c>
      <c r="EU38" s="205" t="e">
        <f t="shared" si="36"/>
        <v>#N/A</v>
      </c>
      <c r="EV38" s="205" t="e">
        <f t="shared" si="36"/>
        <v>#N/A</v>
      </c>
      <c r="EW38" s="205" t="e">
        <f t="shared" si="36"/>
        <v>#N/A</v>
      </c>
      <c r="EX38" s="205" t="e">
        <f t="shared" si="36"/>
        <v>#N/A</v>
      </c>
      <c r="EY38" s="205" t="e">
        <f t="shared" si="36"/>
        <v>#N/A</v>
      </c>
      <c r="EZ38" s="205" t="e">
        <f t="shared" si="36"/>
        <v>#N/A</v>
      </c>
      <c r="FA38" s="205" t="e">
        <f t="shared" si="36"/>
        <v>#N/A</v>
      </c>
      <c r="FB38" s="205" t="e">
        <f t="shared" si="36"/>
        <v>#N/A</v>
      </c>
      <c r="FC38" s="205" t="e">
        <f t="shared" si="36"/>
        <v>#N/A</v>
      </c>
      <c r="FD38" s="205" t="e">
        <f t="shared" si="36"/>
        <v>#N/A</v>
      </c>
      <c r="FE38" s="205" t="e">
        <f t="shared" si="36"/>
        <v>#N/A</v>
      </c>
      <c r="FF38" s="205" t="e">
        <f t="shared" si="36"/>
        <v>#N/A</v>
      </c>
      <c r="FG38" s="205" t="e">
        <f t="shared" si="36"/>
        <v>#N/A</v>
      </c>
      <c r="FH38" s="205" t="e">
        <f t="shared" si="42"/>
        <v>#N/A</v>
      </c>
      <c r="FI38" s="205" t="e">
        <f t="shared" si="42"/>
        <v>#N/A</v>
      </c>
      <c r="FJ38" s="205" t="e">
        <f t="shared" si="42"/>
        <v>#N/A</v>
      </c>
      <c r="FK38" s="205" t="e">
        <f t="shared" si="37"/>
        <v>#N/A</v>
      </c>
      <c r="FL38" s="205" t="e">
        <f t="shared" si="37"/>
        <v>#N/A</v>
      </c>
      <c r="FM38" s="205" t="e">
        <f t="shared" si="37"/>
        <v>#N/A</v>
      </c>
      <c r="FN38" s="205" t="e">
        <f t="shared" si="37"/>
        <v>#N/A</v>
      </c>
      <c r="FO38" s="205" t="e">
        <f t="shared" si="37"/>
        <v>#N/A</v>
      </c>
      <c r="FP38" s="205" t="e">
        <f t="shared" si="37"/>
        <v>#N/A</v>
      </c>
      <c r="FQ38" s="205" t="e">
        <f t="shared" si="37"/>
        <v>#N/A</v>
      </c>
      <c r="FR38" s="205" t="e">
        <f t="shared" si="37"/>
        <v>#N/A</v>
      </c>
      <c r="FS38" s="205" t="e">
        <f t="shared" si="37"/>
        <v>#N/A</v>
      </c>
      <c r="FT38" s="205" t="e">
        <f t="shared" si="37"/>
        <v>#N/A</v>
      </c>
      <c r="FU38" s="205" t="e">
        <f t="shared" si="37"/>
        <v>#N/A</v>
      </c>
      <c r="FV38" s="205" t="e">
        <f t="shared" si="37"/>
        <v>#N/A</v>
      </c>
      <c r="FW38" s="205" t="e">
        <f t="shared" si="37"/>
        <v>#N/A</v>
      </c>
      <c r="FX38" s="205" t="e">
        <f t="shared" si="37"/>
        <v>#N/A</v>
      </c>
      <c r="FY38" s="205" t="e">
        <f t="shared" si="37"/>
        <v>#N/A</v>
      </c>
      <c r="FZ38" s="205" t="e">
        <f t="shared" si="37"/>
        <v>#N/A</v>
      </c>
      <c r="GA38" s="205" t="e">
        <f t="shared" si="38"/>
        <v>#N/A</v>
      </c>
      <c r="GB38" s="205" t="e">
        <f t="shared" si="38"/>
        <v>#N/A</v>
      </c>
      <c r="GC38" s="205" t="e">
        <f t="shared" si="38"/>
        <v>#N/A</v>
      </c>
      <c r="GD38" s="205" t="e">
        <f t="shared" si="38"/>
        <v>#N/A</v>
      </c>
      <c r="GE38" s="205" t="e">
        <f t="shared" si="38"/>
        <v>#N/A</v>
      </c>
      <c r="GF38" s="205" t="e">
        <f t="shared" si="38"/>
        <v>#N/A</v>
      </c>
      <c r="GG38" s="205" t="e">
        <f t="shared" si="38"/>
        <v>#N/A</v>
      </c>
      <c r="GH38" s="205" t="e">
        <f t="shared" si="38"/>
        <v>#N/A</v>
      </c>
      <c r="GI38" s="205" t="e">
        <f t="shared" si="38"/>
        <v>#N/A</v>
      </c>
      <c r="GJ38" s="205" t="e">
        <f t="shared" si="38"/>
        <v>#N/A</v>
      </c>
      <c r="GK38" s="205" t="e">
        <f t="shared" si="38"/>
        <v>#N/A</v>
      </c>
      <c r="GL38" s="205" t="e">
        <f t="shared" si="38"/>
        <v>#N/A</v>
      </c>
      <c r="GM38" s="205" t="e">
        <f t="shared" si="38"/>
        <v>#N/A</v>
      </c>
      <c r="GN38" s="205" t="e">
        <f t="shared" si="38"/>
        <v>#N/A</v>
      </c>
      <c r="GO38" s="205" t="e">
        <f t="shared" si="38"/>
        <v>#N/A</v>
      </c>
      <c r="GP38" s="205" t="e">
        <f t="shared" si="38"/>
        <v>#N/A</v>
      </c>
      <c r="GQ38" s="205" t="e">
        <f t="shared" si="39"/>
        <v>#N/A</v>
      </c>
      <c r="GR38" s="205" t="e">
        <f t="shared" si="18"/>
        <v>#N/A</v>
      </c>
      <c r="GS38" s="205" t="e">
        <f t="shared" si="18"/>
        <v>#N/A</v>
      </c>
      <c r="GT38" s="205" t="e">
        <f t="shared" si="18"/>
        <v>#N/A</v>
      </c>
      <c r="GU38" s="205" t="e">
        <f t="shared" si="18"/>
        <v>#N/A</v>
      </c>
      <c r="GV38" s="205" t="e">
        <f t="shared" si="18"/>
        <v>#N/A</v>
      </c>
      <c r="GW38" s="205" t="e">
        <f t="shared" si="18"/>
        <v>#N/A</v>
      </c>
      <c r="GX38" s="205" t="e">
        <f t="shared" si="18"/>
        <v>#N/A</v>
      </c>
      <c r="GY38" s="205" t="e">
        <f t="shared" si="18"/>
        <v>#N/A</v>
      </c>
      <c r="GZ38" s="205" t="e">
        <f t="shared" si="18"/>
        <v>#N/A</v>
      </c>
      <c r="HA38" s="205" t="e">
        <f t="shared" si="18"/>
        <v>#N/A</v>
      </c>
      <c r="HB38" s="205" t="e">
        <f t="shared" si="18"/>
        <v>#N/A</v>
      </c>
      <c r="HC38" s="205" t="e">
        <f t="shared" si="18"/>
        <v>#N/A</v>
      </c>
      <c r="HD38" s="205" t="e">
        <f t="shared" si="18"/>
        <v>#N/A</v>
      </c>
      <c r="HE38" s="205" t="e">
        <f t="shared" si="18"/>
        <v>#N/A</v>
      </c>
      <c r="HF38" s="205" t="e">
        <f t="shared" ref="HF38:HU69" si="55">IF(ISNONTEXT($Q38),IF($G38="R",_xlfn.BETA.DIST(DI38,$M38,$N38,FALSE,$B38,$D38),_xlfn.BETA.DIST(DI38,$N38,$M38,FALSE,$B38,$D38)),NA())</f>
        <v>#N/A</v>
      </c>
      <c r="HG38" s="205" t="e">
        <f t="shared" si="55"/>
        <v>#N/A</v>
      </c>
      <c r="HH38" s="205" t="e">
        <f t="shared" si="47"/>
        <v>#N/A</v>
      </c>
      <c r="HI38" s="205" t="e">
        <f t="shared" si="47"/>
        <v>#N/A</v>
      </c>
      <c r="HJ38" s="205" t="e">
        <f t="shared" si="47"/>
        <v>#N/A</v>
      </c>
      <c r="HK38" s="205" t="e">
        <f t="shared" si="44"/>
        <v>#N/A</v>
      </c>
      <c r="HL38" s="205" t="e">
        <f t="shared" si="44"/>
        <v>#N/A</v>
      </c>
      <c r="HM38" s="205" t="e">
        <f t="shared" si="44"/>
        <v>#N/A</v>
      </c>
      <c r="HN38" s="205" t="e">
        <f t="shared" si="44"/>
        <v>#N/A</v>
      </c>
      <c r="HO38" s="205" t="e">
        <f t="shared" si="44"/>
        <v>#N/A</v>
      </c>
      <c r="HP38" s="205" t="e">
        <f t="shared" si="44"/>
        <v>#N/A</v>
      </c>
      <c r="HQ38" s="205" t="e">
        <f t="shared" si="44"/>
        <v>#N/A</v>
      </c>
      <c r="HR38" s="205" t="e">
        <f t="shared" si="44"/>
        <v>#N/A</v>
      </c>
      <c r="HS38" s="205" t="e">
        <f t="shared" si="44"/>
        <v>#N/A</v>
      </c>
      <c r="HT38" s="205" t="e">
        <f t="shared" si="44"/>
        <v>#N/A</v>
      </c>
      <c r="HU38" s="205" t="e">
        <f t="shared" si="44"/>
        <v>#N/A</v>
      </c>
      <c r="HV38" s="205" t="e">
        <f t="shared" si="44"/>
        <v>#N/A</v>
      </c>
      <c r="HW38" s="205" t="e">
        <f t="shared" si="44"/>
        <v>#N/A</v>
      </c>
      <c r="HX38" s="205" t="e">
        <f t="shared" si="44"/>
        <v>#N/A</v>
      </c>
      <c r="HY38" s="205" t="e">
        <f t="shared" si="44"/>
        <v>#N/A</v>
      </c>
      <c r="HZ38" s="205" t="e">
        <f t="shared" si="44"/>
        <v>#N/A</v>
      </c>
      <c r="IA38" s="205" t="e">
        <f t="shared" si="45"/>
        <v>#N/A</v>
      </c>
      <c r="IB38" s="205" t="e">
        <f t="shared" si="27"/>
        <v>#N/A</v>
      </c>
    </row>
    <row r="39" spans="1:236" hidden="1" x14ac:dyDescent="0.25">
      <c r="A39" s="22">
        <v>36</v>
      </c>
      <c r="B39" s="123"/>
      <c r="C39" s="123"/>
      <c r="D39" s="123"/>
      <c r="E39" s="118" t="str">
        <f t="shared" si="10"/>
        <v/>
      </c>
      <c r="F39" s="23" t="str">
        <f t="shared" si="11"/>
        <v/>
      </c>
      <c r="G39" s="24" t="str">
        <f t="shared" si="12"/>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10" t="str">
        <f t="shared" si="3"/>
        <v/>
      </c>
      <c r="Q39" s="110" t="str">
        <f t="shared" si="4"/>
        <v/>
      </c>
      <c r="R39" s="39" t="str">
        <f t="shared" si="5"/>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13"/>
        <v/>
      </c>
      <c r="AI39" s="204" t="str">
        <f t="shared" si="14"/>
        <v/>
      </c>
      <c r="AJ39" s="188" t="str">
        <f t="shared" si="54"/>
        <v/>
      </c>
      <c r="AK39" s="188" t="str">
        <f t="shared" si="54"/>
        <v/>
      </c>
      <c r="AL39" s="188" t="str">
        <f t="shared" si="54"/>
        <v/>
      </c>
      <c r="AM39" s="188" t="str">
        <f t="shared" si="54"/>
        <v/>
      </c>
      <c r="AN39" s="188" t="str">
        <f t="shared" si="54"/>
        <v/>
      </c>
      <c r="AO39" s="188" t="str">
        <f t="shared" si="54"/>
        <v/>
      </c>
      <c r="AP39" s="188" t="str">
        <f t="shared" si="54"/>
        <v/>
      </c>
      <c r="AQ39" s="188" t="str">
        <f t="shared" si="54"/>
        <v/>
      </c>
      <c r="AR39" s="188" t="str">
        <f t="shared" si="54"/>
        <v/>
      </c>
      <c r="AS39" s="188" t="str">
        <f t="shared" si="54"/>
        <v/>
      </c>
      <c r="AT39" s="188" t="str">
        <f t="shared" si="54"/>
        <v/>
      </c>
      <c r="AU39" s="188" t="str">
        <f t="shared" si="54"/>
        <v/>
      </c>
      <c r="AV39" s="188" t="str">
        <f t="shared" si="54"/>
        <v/>
      </c>
      <c r="AW39" s="188" t="str">
        <f t="shared" si="54"/>
        <v/>
      </c>
      <c r="AX39" s="188" t="str">
        <f t="shared" si="54"/>
        <v/>
      </c>
      <c r="AY39" s="188" t="str">
        <f t="shared" si="54"/>
        <v/>
      </c>
      <c r="AZ39" s="188" t="str">
        <f t="shared" si="54"/>
        <v/>
      </c>
      <c r="BA39" s="188" t="str">
        <f t="shared" si="54"/>
        <v/>
      </c>
      <c r="BB39" s="188" t="str">
        <f t="shared" si="54"/>
        <v/>
      </c>
      <c r="BC39" s="188" t="str">
        <f t="shared" si="54"/>
        <v/>
      </c>
      <c r="BD39" s="188" t="str">
        <f t="shared" si="54"/>
        <v/>
      </c>
      <c r="BE39" s="188" t="str">
        <f t="shared" si="54"/>
        <v/>
      </c>
      <c r="BF39" s="188" t="str">
        <f t="shared" si="54"/>
        <v/>
      </c>
      <c r="BG39" s="188" t="str">
        <f t="shared" si="54"/>
        <v/>
      </c>
      <c r="BH39" s="188" t="str">
        <f t="shared" si="54"/>
        <v/>
      </c>
      <c r="BI39" s="188" t="str">
        <f t="shared" si="54"/>
        <v/>
      </c>
      <c r="BJ39" s="188" t="str">
        <f t="shared" si="54"/>
        <v/>
      </c>
      <c r="BK39" s="188" t="str">
        <f t="shared" si="54"/>
        <v/>
      </c>
      <c r="BL39" s="188" t="str">
        <f t="shared" si="54"/>
        <v/>
      </c>
      <c r="BM39" s="188" t="str">
        <f t="shared" si="54"/>
        <v/>
      </c>
      <c r="BN39" s="188" t="str">
        <f t="shared" si="54"/>
        <v/>
      </c>
      <c r="BO39" s="188" t="str">
        <f t="shared" si="54"/>
        <v/>
      </c>
      <c r="BP39" s="188" t="str">
        <f t="shared" si="54"/>
        <v/>
      </c>
      <c r="BQ39" s="188" t="str">
        <f t="shared" si="54"/>
        <v/>
      </c>
      <c r="BR39" s="188" t="str">
        <f t="shared" si="54"/>
        <v/>
      </c>
      <c r="BS39" s="188" t="str">
        <f t="shared" si="54"/>
        <v/>
      </c>
      <c r="BT39" s="188" t="str">
        <f t="shared" si="54"/>
        <v/>
      </c>
      <c r="BU39" s="188" t="str">
        <f t="shared" si="54"/>
        <v/>
      </c>
      <c r="BV39" s="188" t="str">
        <f t="shared" si="54"/>
        <v/>
      </c>
      <c r="BW39" s="188" t="str">
        <f t="shared" si="54"/>
        <v/>
      </c>
      <c r="BX39" s="188" t="str">
        <f t="shared" si="54"/>
        <v/>
      </c>
      <c r="BY39" s="188" t="str">
        <f t="shared" si="54"/>
        <v/>
      </c>
      <c r="BZ39" s="188" t="str">
        <f t="shared" si="54"/>
        <v/>
      </c>
      <c r="CA39" s="188" t="str">
        <f t="shared" si="54"/>
        <v/>
      </c>
      <c r="CB39" s="188" t="str">
        <f t="shared" si="54"/>
        <v/>
      </c>
      <c r="CC39" s="188" t="str">
        <f t="shared" si="54"/>
        <v/>
      </c>
      <c r="CD39" s="188" t="str">
        <f t="shared" si="54"/>
        <v/>
      </c>
      <c r="CE39" s="188" t="str">
        <f t="shared" si="54"/>
        <v/>
      </c>
      <c r="CF39" s="188" t="str">
        <f t="shared" si="54"/>
        <v/>
      </c>
      <c r="CG39" s="188" t="str">
        <f t="shared" si="54"/>
        <v/>
      </c>
      <c r="CH39" s="188" t="str">
        <f t="shared" si="54"/>
        <v/>
      </c>
      <c r="CI39" s="188" t="str">
        <f t="shared" si="54"/>
        <v/>
      </c>
      <c r="CJ39" s="188" t="str">
        <f t="shared" si="54"/>
        <v/>
      </c>
      <c r="CK39" s="188" t="str">
        <f t="shared" si="54"/>
        <v/>
      </c>
      <c r="CL39" s="188" t="str">
        <f t="shared" si="54"/>
        <v/>
      </c>
      <c r="CM39" s="188" t="str">
        <f t="shared" si="54"/>
        <v/>
      </c>
      <c r="CN39" s="188" t="str">
        <f t="shared" si="54"/>
        <v/>
      </c>
      <c r="CO39" s="188" t="str">
        <f t="shared" si="54"/>
        <v/>
      </c>
      <c r="CP39" s="188" t="str">
        <f t="shared" si="54"/>
        <v/>
      </c>
      <c r="CQ39" s="188" t="str">
        <f t="shared" si="54"/>
        <v/>
      </c>
      <c r="CR39" s="188" t="str">
        <f t="shared" si="54"/>
        <v/>
      </c>
      <c r="CS39" s="188" t="str">
        <f t="shared" si="54"/>
        <v/>
      </c>
      <c r="CT39" s="188" t="str">
        <f t="shared" si="54"/>
        <v/>
      </c>
      <c r="CU39" s="188" t="str">
        <f t="shared" si="54"/>
        <v/>
      </c>
      <c r="CV39" s="188" t="str">
        <f t="shared" si="53"/>
        <v/>
      </c>
      <c r="CW39" s="188" t="str">
        <f t="shared" si="53"/>
        <v/>
      </c>
      <c r="CX39" s="188" t="str">
        <f t="shared" si="53"/>
        <v/>
      </c>
      <c r="CY39" s="188" t="str">
        <f t="shared" si="53"/>
        <v/>
      </c>
      <c r="CZ39" s="188" t="str">
        <f t="shared" si="53"/>
        <v/>
      </c>
      <c r="DA39" s="188" t="str">
        <f t="shared" si="53"/>
        <v/>
      </c>
      <c r="DB39" s="188" t="str">
        <f t="shared" si="53"/>
        <v/>
      </c>
      <c r="DC39" s="188" t="str">
        <f t="shared" si="53"/>
        <v/>
      </c>
      <c r="DD39" s="188" t="str">
        <f t="shared" si="53"/>
        <v/>
      </c>
      <c r="DE39" s="188" t="str">
        <f t="shared" si="53"/>
        <v/>
      </c>
      <c r="DF39" s="188" t="str">
        <f t="shared" si="53"/>
        <v/>
      </c>
      <c r="DG39" s="188" t="str">
        <f t="shared" si="53"/>
        <v/>
      </c>
      <c r="DH39" s="188" t="str">
        <f t="shared" si="53"/>
        <v/>
      </c>
      <c r="DI39" s="188" t="str">
        <f t="shared" si="53"/>
        <v/>
      </c>
      <c r="DJ39" s="188" t="str">
        <f t="shared" si="53"/>
        <v/>
      </c>
      <c r="DK39" s="188" t="str">
        <f t="shared" si="53"/>
        <v/>
      </c>
      <c r="DL39" s="188" t="str">
        <f t="shared" si="53"/>
        <v/>
      </c>
      <c r="DM39" s="188" t="str">
        <f t="shared" si="53"/>
        <v/>
      </c>
      <c r="DN39" s="188" t="str">
        <f t="shared" si="53"/>
        <v/>
      </c>
      <c r="DO39" s="188" t="str">
        <f t="shared" si="53"/>
        <v/>
      </c>
      <c r="DP39" s="188" t="str">
        <f t="shared" si="53"/>
        <v/>
      </c>
      <c r="DQ39" s="188" t="str">
        <f t="shared" si="53"/>
        <v/>
      </c>
      <c r="DR39" s="188" t="str">
        <f t="shared" si="53"/>
        <v/>
      </c>
      <c r="DS39" s="188" t="str">
        <f t="shared" si="53"/>
        <v/>
      </c>
      <c r="DT39" s="188" t="str">
        <f t="shared" si="53"/>
        <v/>
      </c>
      <c r="DU39" s="188" t="str">
        <f t="shared" si="53"/>
        <v/>
      </c>
      <c r="DV39" s="188" t="str">
        <f t="shared" si="53"/>
        <v/>
      </c>
      <c r="DW39" s="188" t="str">
        <f t="shared" si="53"/>
        <v/>
      </c>
      <c r="DX39" s="188" t="str">
        <f t="shared" si="53"/>
        <v/>
      </c>
      <c r="DY39" s="188" t="str">
        <f t="shared" si="53"/>
        <v/>
      </c>
      <c r="DZ39" s="188" t="str">
        <f t="shared" si="53"/>
        <v/>
      </c>
      <c r="EA39" s="188" t="str">
        <f t="shared" si="53"/>
        <v/>
      </c>
      <c r="EB39" s="188" t="str">
        <f t="shared" si="53"/>
        <v/>
      </c>
      <c r="EC39" s="188" t="str">
        <f t="shared" si="53"/>
        <v/>
      </c>
      <c r="ED39" s="188" t="str">
        <f t="shared" si="53"/>
        <v/>
      </c>
      <c r="EE39" s="204" t="str">
        <f t="shared" si="16"/>
        <v/>
      </c>
      <c r="EF39" s="205" t="e">
        <f t="shared" si="41"/>
        <v>#N/A</v>
      </c>
      <c r="EG39" s="205" t="e">
        <f t="shared" si="41"/>
        <v>#N/A</v>
      </c>
      <c r="EH39" s="205" t="e">
        <f t="shared" si="41"/>
        <v>#N/A</v>
      </c>
      <c r="EI39" s="205" t="e">
        <f t="shared" si="41"/>
        <v>#N/A</v>
      </c>
      <c r="EJ39" s="205" t="e">
        <f t="shared" si="41"/>
        <v>#N/A</v>
      </c>
      <c r="EK39" s="205" t="e">
        <f t="shared" si="41"/>
        <v>#N/A</v>
      </c>
      <c r="EL39" s="205" t="e">
        <f t="shared" si="41"/>
        <v>#N/A</v>
      </c>
      <c r="EM39" s="205" t="e">
        <f t="shared" si="41"/>
        <v>#N/A</v>
      </c>
      <c r="EN39" s="205" t="e">
        <f t="shared" si="41"/>
        <v>#N/A</v>
      </c>
      <c r="EO39" s="205" t="e">
        <f t="shared" si="41"/>
        <v>#N/A</v>
      </c>
      <c r="EP39" s="205" t="e">
        <f t="shared" si="41"/>
        <v>#N/A</v>
      </c>
      <c r="EQ39" s="205" t="e">
        <f t="shared" si="41"/>
        <v>#N/A</v>
      </c>
      <c r="ER39" s="205" t="e">
        <f t="shared" si="36"/>
        <v>#N/A</v>
      </c>
      <c r="ES39" s="205" t="e">
        <f t="shared" si="36"/>
        <v>#N/A</v>
      </c>
      <c r="ET39" s="205" t="e">
        <f t="shared" si="36"/>
        <v>#N/A</v>
      </c>
      <c r="EU39" s="205" t="e">
        <f t="shared" si="36"/>
        <v>#N/A</v>
      </c>
      <c r="EV39" s="205" t="e">
        <f t="shared" si="36"/>
        <v>#N/A</v>
      </c>
      <c r="EW39" s="205" t="e">
        <f t="shared" si="36"/>
        <v>#N/A</v>
      </c>
      <c r="EX39" s="205" t="e">
        <f t="shared" si="36"/>
        <v>#N/A</v>
      </c>
      <c r="EY39" s="205" t="e">
        <f t="shared" si="36"/>
        <v>#N/A</v>
      </c>
      <c r="EZ39" s="205" t="e">
        <f t="shared" si="36"/>
        <v>#N/A</v>
      </c>
      <c r="FA39" s="205" t="e">
        <f t="shared" si="36"/>
        <v>#N/A</v>
      </c>
      <c r="FB39" s="205" t="e">
        <f t="shared" si="36"/>
        <v>#N/A</v>
      </c>
      <c r="FC39" s="205" t="e">
        <f t="shared" ref="FC39:FR64" si="56">IF(ISNONTEXT($Q39),IF($G39="R",_xlfn.BETA.DIST(BF39,$M39,$N39,FALSE,$B39,$D39),_xlfn.BETA.DIST(BF39,$N39,$M39,FALSE,$B39,$D39)),NA())</f>
        <v>#N/A</v>
      </c>
      <c r="FD39" s="205" t="e">
        <f t="shared" si="56"/>
        <v>#N/A</v>
      </c>
      <c r="FE39" s="205" t="e">
        <f t="shared" si="56"/>
        <v>#N/A</v>
      </c>
      <c r="FF39" s="205" t="e">
        <f t="shared" si="56"/>
        <v>#N/A</v>
      </c>
      <c r="FG39" s="205" t="e">
        <f t="shared" si="56"/>
        <v>#N/A</v>
      </c>
      <c r="FH39" s="205" t="e">
        <f t="shared" si="42"/>
        <v>#N/A</v>
      </c>
      <c r="FI39" s="205" t="e">
        <f t="shared" si="42"/>
        <v>#N/A</v>
      </c>
      <c r="FJ39" s="205" t="e">
        <f t="shared" si="42"/>
        <v>#N/A</v>
      </c>
      <c r="FK39" s="205" t="e">
        <f t="shared" si="37"/>
        <v>#N/A</v>
      </c>
      <c r="FL39" s="205" t="e">
        <f t="shared" si="37"/>
        <v>#N/A</v>
      </c>
      <c r="FM39" s="205" t="e">
        <f t="shared" si="37"/>
        <v>#N/A</v>
      </c>
      <c r="FN39" s="205" t="e">
        <f t="shared" si="37"/>
        <v>#N/A</v>
      </c>
      <c r="FO39" s="205" t="e">
        <f t="shared" si="37"/>
        <v>#N/A</v>
      </c>
      <c r="FP39" s="205" t="e">
        <f t="shared" si="37"/>
        <v>#N/A</v>
      </c>
      <c r="FQ39" s="205" t="e">
        <f t="shared" si="37"/>
        <v>#N/A</v>
      </c>
      <c r="FR39" s="205" t="e">
        <f t="shared" si="37"/>
        <v>#N/A</v>
      </c>
      <c r="FS39" s="205" t="e">
        <f t="shared" si="37"/>
        <v>#N/A</v>
      </c>
      <c r="FT39" s="205" t="e">
        <f t="shared" si="37"/>
        <v>#N/A</v>
      </c>
      <c r="FU39" s="205" t="e">
        <f t="shared" si="37"/>
        <v>#N/A</v>
      </c>
      <c r="FV39" s="205" t="e">
        <f t="shared" si="37"/>
        <v>#N/A</v>
      </c>
      <c r="FW39" s="205" t="e">
        <f t="shared" si="37"/>
        <v>#N/A</v>
      </c>
      <c r="FX39" s="205" t="e">
        <f t="shared" si="37"/>
        <v>#N/A</v>
      </c>
      <c r="FY39" s="205" t="e">
        <f t="shared" ref="FY39:GN55" si="57">IF(ISNONTEXT($Q39),IF($G39="R",_xlfn.BETA.DIST(CB39,$M39,$N39,FALSE,$B39,$D39),_xlfn.BETA.DIST(CB39,$N39,$M39,FALSE,$B39,$D39)),NA())</f>
        <v>#N/A</v>
      </c>
      <c r="FZ39" s="205" t="e">
        <f t="shared" si="57"/>
        <v>#N/A</v>
      </c>
      <c r="GA39" s="205" t="e">
        <f t="shared" si="38"/>
        <v>#N/A</v>
      </c>
      <c r="GB39" s="205" t="e">
        <f t="shared" si="38"/>
        <v>#N/A</v>
      </c>
      <c r="GC39" s="205" t="e">
        <f t="shared" si="38"/>
        <v>#N/A</v>
      </c>
      <c r="GD39" s="205" t="e">
        <f t="shared" si="38"/>
        <v>#N/A</v>
      </c>
      <c r="GE39" s="205" t="e">
        <f t="shared" si="38"/>
        <v>#N/A</v>
      </c>
      <c r="GF39" s="205" t="e">
        <f t="shared" si="38"/>
        <v>#N/A</v>
      </c>
      <c r="GG39" s="205" t="e">
        <f t="shared" si="38"/>
        <v>#N/A</v>
      </c>
      <c r="GH39" s="205" t="e">
        <f t="shared" si="38"/>
        <v>#N/A</v>
      </c>
      <c r="GI39" s="205" t="e">
        <f t="shared" si="38"/>
        <v>#N/A</v>
      </c>
      <c r="GJ39" s="205" t="e">
        <f t="shared" si="38"/>
        <v>#N/A</v>
      </c>
      <c r="GK39" s="205" t="e">
        <f t="shared" si="38"/>
        <v>#N/A</v>
      </c>
      <c r="GL39" s="205" t="e">
        <f t="shared" si="38"/>
        <v>#N/A</v>
      </c>
      <c r="GM39" s="205" t="e">
        <f t="shared" si="38"/>
        <v>#N/A</v>
      </c>
      <c r="GN39" s="205" t="e">
        <f t="shared" si="38"/>
        <v>#N/A</v>
      </c>
      <c r="GO39" s="205" t="e">
        <f t="shared" ref="GO39:HD68" si="58">IF(ISNONTEXT($Q39),IF($G39="R",_xlfn.BETA.DIST(CR39,$M39,$N39,FALSE,$B39,$D39),_xlfn.BETA.DIST(CR39,$N39,$M39,FALSE,$B39,$D39)),NA())</f>
        <v>#N/A</v>
      </c>
      <c r="GP39" s="205" t="e">
        <f t="shared" si="58"/>
        <v>#N/A</v>
      </c>
      <c r="GQ39" s="205" t="e">
        <f t="shared" si="39"/>
        <v>#N/A</v>
      </c>
      <c r="GR39" s="205" t="e">
        <f t="shared" si="39"/>
        <v>#N/A</v>
      </c>
      <c r="GS39" s="205" t="e">
        <f t="shared" si="39"/>
        <v>#N/A</v>
      </c>
      <c r="GT39" s="205" t="e">
        <f t="shared" si="39"/>
        <v>#N/A</v>
      </c>
      <c r="GU39" s="205" t="e">
        <f t="shared" si="39"/>
        <v>#N/A</v>
      </c>
      <c r="GV39" s="205" t="e">
        <f t="shared" si="39"/>
        <v>#N/A</v>
      </c>
      <c r="GW39" s="205" t="e">
        <f t="shared" si="39"/>
        <v>#N/A</v>
      </c>
      <c r="GX39" s="205" t="e">
        <f t="shared" si="39"/>
        <v>#N/A</v>
      </c>
      <c r="GY39" s="205" t="e">
        <f t="shared" si="39"/>
        <v>#N/A</v>
      </c>
      <c r="GZ39" s="205" t="e">
        <f t="shared" si="39"/>
        <v>#N/A</v>
      </c>
      <c r="HA39" s="205" t="e">
        <f t="shared" si="39"/>
        <v>#N/A</v>
      </c>
      <c r="HB39" s="205" t="e">
        <f t="shared" si="39"/>
        <v>#N/A</v>
      </c>
      <c r="HC39" s="205" t="e">
        <f t="shared" si="39"/>
        <v>#N/A</v>
      </c>
      <c r="HD39" s="205" t="e">
        <f t="shared" si="39"/>
        <v>#N/A</v>
      </c>
      <c r="HE39" s="205" t="e">
        <f t="shared" si="39"/>
        <v>#N/A</v>
      </c>
      <c r="HF39" s="205" t="e">
        <f t="shared" si="55"/>
        <v>#N/A</v>
      </c>
      <c r="HG39" s="205" t="e">
        <f t="shared" si="55"/>
        <v>#N/A</v>
      </c>
      <c r="HH39" s="205" t="e">
        <f t="shared" si="47"/>
        <v>#N/A</v>
      </c>
      <c r="HI39" s="205" t="e">
        <f t="shared" si="47"/>
        <v>#N/A</v>
      </c>
      <c r="HJ39" s="205" t="e">
        <f t="shared" si="47"/>
        <v>#N/A</v>
      </c>
      <c r="HK39" s="205" t="e">
        <f t="shared" si="44"/>
        <v>#N/A</v>
      </c>
      <c r="HL39" s="205" t="e">
        <f t="shared" si="44"/>
        <v>#N/A</v>
      </c>
      <c r="HM39" s="205" t="e">
        <f t="shared" si="44"/>
        <v>#N/A</v>
      </c>
      <c r="HN39" s="205" t="e">
        <f t="shared" si="44"/>
        <v>#N/A</v>
      </c>
      <c r="HO39" s="205" t="e">
        <f t="shared" si="44"/>
        <v>#N/A</v>
      </c>
      <c r="HP39" s="205" t="e">
        <f t="shared" si="44"/>
        <v>#N/A</v>
      </c>
      <c r="HQ39" s="205" t="e">
        <f t="shared" si="44"/>
        <v>#N/A</v>
      </c>
      <c r="HR39" s="205" t="e">
        <f t="shared" si="44"/>
        <v>#N/A</v>
      </c>
      <c r="HS39" s="205" t="e">
        <f t="shared" si="44"/>
        <v>#N/A</v>
      </c>
      <c r="HT39" s="205" t="e">
        <f t="shared" si="44"/>
        <v>#N/A</v>
      </c>
      <c r="HU39" s="205" t="e">
        <f t="shared" si="44"/>
        <v>#N/A</v>
      </c>
      <c r="HV39" s="205" t="e">
        <f t="shared" si="44"/>
        <v>#N/A</v>
      </c>
      <c r="HW39" s="205" t="e">
        <f t="shared" si="44"/>
        <v>#N/A</v>
      </c>
      <c r="HX39" s="205" t="e">
        <f t="shared" si="44"/>
        <v>#N/A</v>
      </c>
      <c r="HY39" s="205" t="e">
        <f t="shared" si="44"/>
        <v>#N/A</v>
      </c>
      <c r="HZ39" s="205" t="e">
        <f t="shared" si="44"/>
        <v>#N/A</v>
      </c>
      <c r="IA39" s="205" t="e">
        <f t="shared" si="45"/>
        <v>#N/A</v>
      </c>
      <c r="IB39" s="205" t="e">
        <f t="shared" si="27"/>
        <v>#N/A</v>
      </c>
    </row>
    <row r="40" spans="1:236" hidden="1" x14ac:dyDescent="0.25">
      <c r="A40" s="22">
        <v>37</v>
      </c>
      <c r="B40" s="123"/>
      <c r="C40" s="123"/>
      <c r="D40" s="123"/>
      <c r="E40" s="118" t="str">
        <f t="shared" si="10"/>
        <v/>
      </c>
      <c r="F40" s="23" t="str">
        <f t="shared" si="11"/>
        <v/>
      </c>
      <c r="G40" s="24" t="str">
        <f t="shared" si="12"/>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10" t="str">
        <f t="shared" si="3"/>
        <v/>
      </c>
      <c r="Q40" s="110" t="str">
        <f t="shared" si="4"/>
        <v/>
      </c>
      <c r="R40" s="39" t="str">
        <f t="shared" si="5"/>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13"/>
        <v/>
      </c>
      <c r="AI40" s="204" t="str">
        <f t="shared" si="14"/>
        <v/>
      </c>
      <c r="AJ40" s="188" t="str">
        <f t="shared" si="54"/>
        <v/>
      </c>
      <c r="AK40" s="188" t="str">
        <f t="shared" si="54"/>
        <v/>
      </c>
      <c r="AL40" s="188" t="str">
        <f t="shared" si="54"/>
        <v/>
      </c>
      <c r="AM40" s="188" t="str">
        <f t="shared" si="54"/>
        <v/>
      </c>
      <c r="AN40" s="188" t="str">
        <f t="shared" si="54"/>
        <v/>
      </c>
      <c r="AO40" s="188" t="str">
        <f t="shared" si="54"/>
        <v/>
      </c>
      <c r="AP40" s="188" t="str">
        <f t="shared" si="54"/>
        <v/>
      </c>
      <c r="AQ40" s="188" t="str">
        <f t="shared" si="54"/>
        <v/>
      </c>
      <c r="AR40" s="188" t="str">
        <f t="shared" si="54"/>
        <v/>
      </c>
      <c r="AS40" s="188" t="str">
        <f t="shared" si="54"/>
        <v/>
      </c>
      <c r="AT40" s="188" t="str">
        <f t="shared" si="54"/>
        <v/>
      </c>
      <c r="AU40" s="188" t="str">
        <f t="shared" si="54"/>
        <v/>
      </c>
      <c r="AV40" s="188" t="str">
        <f t="shared" si="54"/>
        <v/>
      </c>
      <c r="AW40" s="188" t="str">
        <f t="shared" si="54"/>
        <v/>
      </c>
      <c r="AX40" s="188" t="str">
        <f t="shared" si="54"/>
        <v/>
      </c>
      <c r="AY40" s="188" t="str">
        <f t="shared" si="54"/>
        <v/>
      </c>
      <c r="AZ40" s="188" t="str">
        <f t="shared" si="54"/>
        <v/>
      </c>
      <c r="BA40" s="188" t="str">
        <f t="shared" si="54"/>
        <v/>
      </c>
      <c r="BB40" s="188" t="str">
        <f t="shared" si="54"/>
        <v/>
      </c>
      <c r="BC40" s="188" t="str">
        <f t="shared" si="54"/>
        <v/>
      </c>
      <c r="BD40" s="188" t="str">
        <f t="shared" si="54"/>
        <v/>
      </c>
      <c r="BE40" s="188" t="str">
        <f t="shared" si="54"/>
        <v/>
      </c>
      <c r="BF40" s="188" t="str">
        <f t="shared" si="54"/>
        <v/>
      </c>
      <c r="BG40" s="188" t="str">
        <f t="shared" si="54"/>
        <v/>
      </c>
      <c r="BH40" s="188" t="str">
        <f t="shared" si="54"/>
        <v/>
      </c>
      <c r="BI40" s="188" t="str">
        <f t="shared" si="54"/>
        <v/>
      </c>
      <c r="BJ40" s="188" t="str">
        <f t="shared" si="54"/>
        <v/>
      </c>
      <c r="BK40" s="188" t="str">
        <f t="shared" si="54"/>
        <v/>
      </c>
      <c r="BL40" s="188" t="str">
        <f t="shared" si="54"/>
        <v/>
      </c>
      <c r="BM40" s="188" t="str">
        <f t="shared" si="54"/>
        <v/>
      </c>
      <c r="BN40" s="188" t="str">
        <f t="shared" si="54"/>
        <v/>
      </c>
      <c r="BO40" s="188" t="str">
        <f t="shared" si="54"/>
        <v/>
      </c>
      <c r="BP40" s="188" t="str">
        <f t="shared" si="54"/>
        <v/>
      </c>
      <c r="BQ40" s="188" t="str">
        <f t="shared" si="54"/>
        <v/>
      </c>
      <c r="BR40" s="188" t="str">
        <f t="shared" si="54"/>
        <v/>
      </c>
      <c r="BS40" s="188" t="str">
        <f t="shared" si="54"/>
        <v/>
      </c>
      <c r="BT40" s="188" t="str">
        <f t="shared" si="54"/>
        <v/>
      </c>
      <c r="BU40" s="188" t="str">
        <f t="shared" si="54"/>
        <v/>
      </c>
      <c r="BV40" s="188" t="str">
        <f t="shared" si="54"/>
        <v/>
      </c>
      <c r="BW40" s="188" t="str">
        <f t="shared" si="54"/>
        <v/>
      </c>
      <c r="BX40" s="188" t="str">
        <f t="shared" si="54"/>
        <v/>
      </c>
      <c r="BY40" s="188" t="str">
        <f t="shared" si="54"/>
        <v/>
      </c>
      <c r="BZ40" s="188" t="str">
        <f t="shared" si="54"/>
        <v/>
      </c>
      <c r="CA40" s="188" t="str">
        <f t="shared" si="54"/>
        <v/>
      </c>
      <c r="CB40" s="188" t="str">
        <f t="shared" si="54"/>
        <v/>
      </c>
      <c r="CC40" s="188" t="str">
        <f t="shared" si="54"/>
        <v/>
      </c>
      <c r="CD40" s="188" t="str">
        <f t="shared" si="54"/>
        <v/>
      </c>
      <c r="CE40" s="188" t="str">
        <f t="shared" si="54"/>
        <v/>
      </c>
      <c r="CF40" s="188" t="str">
        <f t="shared" si="54"/>
        <v/>
      </c>
      <c r="CG40" s="188" t="str">
        <f t="shared" si="54"/>
        <v/>
      </c>
      <c r="CH40" s="188" t="str">
        <f t="shared" si="54"/>
        <v/>
      </c>
      <c r="CI40" s="188" t="str">
        <f t="shared" si="54"/>
        <v/>
      </c>
      <c r="CJ40" s="188" t="str">
        <f t="shared" si="54"/>
        <v/>
      </c>
      <c r="CK40" s="188" t="str">
        <f t="shared" si="54"/>
        <v/>
      </c>
      <c r="CL40" s="188" t="str">
        <f t="shared" si="54"/>
        <v/>
      </c>
      <c r="CM40" s="188" t="str">
        <f t="shared" si="54"/>
        <v/>
      </c>
      <c r="CN40" s="188" t="str">
        <f t="shared" si="54"/>
        <v/>
      </c>
      <c r="CO40" s="188" t="str">
        <f t="shared" si="54"/>
        <v/>
      </c>
      <c r="CP40" s="188" t="str">
        <f t="shared" si="54"/>
        <v/>
      </c>
      <c r="CQ40" s="188" t="str">
        <f t="shared" si="54"/>
        <v/>
      </c>
      <c r="CR40" s="188" t="str">
        <f t="shared" si="54"/>
        <v/>
      </c>
      <c r="CS40" s="188" t="str">
        <f t="shared" si="54"/>
        <v/>
      </c>
      <c r="CT40" s="188" t="str">
        <f t="shared" si="54"/>
        <v/>
      </c>
      <c r="CU40" s="188" t="str">
        <f t="shared" ref="CU40" si="59">IF(ISNONTEXT($AH40),CT40+$AH40,"")</f>
        <v/>
      </c>
      <c r="CV40" s="188" t="str">
        <f t="shared" si="53"/>
        <v/>
      </c>
      <c r="CW40" s="188" t="str">
        <f t="shared" si="53"/>
        <v/>
      </c>
      <c r="CX40" s="188" t="str">
        <f t="shared" si="53"/>
        <v/>
      </c>
      <c r="CY40" s="188" t="str">
        <f t="shared" si="53"/>
        <v/>
      </c>
      <c r="CZ40" s="188" t="str">
        <f t="shared" si="53"/>
        <v/>
      </c>
      <c r="DA40" s="188" t="str">
        <f t="shared" si="53"/>
        <v/>
      </c>
      <c r="DB40" s="188" t="str">
        <f t="shared" si="53"/>
        <v/>
      </c>
      <c r="DC40" s="188" t="str">
        <f t="shared" si="53"/>
        <v/>
      </c>
      <c r="DD40" s="188" t="str">
        <f t="shared" si="53"/>
        <v/>
      </c>
      <c r="DE40" s="188" t="str">
        <f t="shared" si="53"/>
        <v/>
      </c>
      <c r="DF40" s="188" t="str">
        <f t="shared" si="53"/>
        <v/>
      </c>
      <c r="DG40" s="188" t="str">
        <f t="shared" si="53"/>
        <v/>
      </c>
      <c r="DH40" s="188" t="str">
        <f t="shared" si="53"/>
        <v/>
      </c>
      <c r="DI40" s="188" t="str">
        <f t="shared" si="53"/>
        <v/>
      </c>
      <c r="DJ40" s="188" t="str">
        <f t="shared" si="53"/>
        <v/>
      </c>
      <c r="DK40" s="188" t="str">
        <f t="shared" si="53"/>
        <v/>
      </c>
      <c r="DL40" s="188" t="str">
        <f t="shared" si="53"/>
        <v/>
      </c>
      <c r="DM40" s="188" t="str">
        <f t="shared" si="53"/>
        <v/>
      </c>
      <c r="DN40" s="188" t="str">
        <f t="shared" si="53"/>
        <v/>
      </c>
      <c r="DO40" s="188" t="str">
        <f t="shared" si="53"/>
        <v/>
      </c>
      <c r="DP40" s="188" t="str">
        <f t="shared" si="53"/>
        <v/>
      </c>
      <c r="DQ40" s="188" t="str">
        <f t="shared" si="53"/>
        <v/>
      </c>
      <c r="DR40" s="188" t="str">
        <f t="shared" si="53"/>
        <v/>
      </c>
      <c r="DS40" s="188" t="str">
        <f t="shared" si="53"/>
        <v/>
      </c>
      <c r="DT40" s="188" t="str">
        <f t="shared" si="53"/>
        <v/>
      </c>
      <c r="DU40" s="188" t="str">
        <f t="shared" si="53"/>
        <v/>
      </c>
      <c r="DV40" s="188" t="str">
        <f t="shared" si="53"/>
        <v/>
      </c>
      <c r="DW40" s="188" t="str">
        <f t="shared" si="53"/>
        <v/>
      </c>
      <c r="DX40" s="188" t="str">
        <f t="shared" si="53"/>
        <v/>
      </c>
      <c r="DY40" s="188" t="str">
        <f t="shared" si="53"/>
        <v/>
      </c>
      <c r="DZ40" s="188" t="str">
        <f t="shared" si="53"/>
        <v/>
      </c>
      <c r="EA40" s="188" t="str">
        <f t="shared" si="53"/>
        <v/>
      </c>
      <c r="EB40" s="188" t="str">
        <f t="shared" si="53"/>
        <v/>
      </c>
      <c r="EC40" s="188" t="str">
        <f t="shared" si="53"/>
        <v/>
      </c>
      <c r="ED40" s="188" t="str">
        <f t="shared" si="53"/>
        <v/>
      </c>
      <c r="EE40" s="204" t="str">
        <f t="shared" si="16"/>
        <v/>
      </c>
      <c r="EF40" s="205" t="e">
        <f t="shared" si="41"/>
        <v>#N/A</v>
      </c>
      <c r="EG40" s="205" t="e">
        <f t="shared" si="41"/>
        <v>#N/A</v>
      </c>
      <c r="EH40" s="205" t="e">
        <f t="shared" si="41"/>
        <v>#N/A</v>
      </c>
      <c r="EI40" s="205" t="e">
        <f t="shared" si="41"/>
        <v>#N/A</v>
      </c>
      <c r="EJ40" s="205" t="e">
        <f t="shared" si="41"/>
        <v>#N/A</v>
      </c>
      <c r="EK40" s="205" t="e">
        <f t="shared" si="41"/>
        <v>#N/A</v>
      </c>
      <c r="EL40" s="205" t="e">
        <f t="shared" si="41"/>
        <v>#N/A</v>
      </c>
      <c r="EM40" s="205" t="e">
        <f t="shared" si="41"/>
        <v>#N/A</v>
      </c>
      <c r="EN40" s="205" t="e">
        <f t="shared" si="41"/>
        <v>#N/A</v>
      </c>
      <c r="EO40" s="205" t="e">
        <f t="shared" si="41"/>
        <v>#N/A</v>
      </c>
      <c r="EP40" s="205" t="e">
        <f t="shared" si="41"/>
        <v>#N/A</v>
      </c>
      <c r="EQ40" s="205" t="e">
        <f t="shared" si="41"/>
        <v>#N/A</v>
      </c>
      <c r="ER40" s="205" t="e">
        <f t="shared" si="41"/>
        <v>#N/A</v>
      </c>
      <c r="ES40" s="205" t="e">
        <f t="shared" si="41"/>
        <v>#N/A</v>
      </c>
      <c r="ET40" s="205" t="e">
        <f t="shared" si="41"/>
        <v>#N/A</v>
      </c>
      <c r="EU40" s="205" t="e">
        <f t="shared" si="41"/>
        <v>#N/A</v>
      </c>
      <c r="EV40" s="205" t="e">
        <f t="shared" ref="EV40:FK69" si="60">IF(ISNONTEXT($Q40),IF($G40="R",_xlfn.BETA.DIST(AY40,$M40,$N40,FALSE,$B40,$D40),_xlfn.BETA.DIST(AY40,$N40,$M40,FALSE,$B40,$D40)),NA())</f>
        <v>#N/A</v>
      </c>
      <c r="EW40" s="205" t="e">
        <f t="shared" si="60"/>
        <v>#N/A</v>
      </c>
      <c r="EX40" s="205" t="e">
        <f t="shared" si="60"/>
        <v>#N/A</v>
      </c>
      <c r="EY40" s="205" t="e">
        <f t="shared" si="60"/>
        <v>#N/A</v>
      </c>
      <c r="EZ40" s="205" t="e">
        <f t="shared" si="60"/>
        <v>#N/A</v>
      </c>
      <c r="FA40" s="205" t="e">
        <f t="shared" si="60"/>
        <v>#N/A</v>
      </c>
      <c r="FB40" s="205" t="e">
        <f t="shared" si="60"/>
        <v>#N/A</v>
      </c>
      <c r="FC40" s="205" t="e">
        <f t="shared" si="56"/>
        <v>#N/A</v>
      </c>
      <c r="FD40" s="205" t="e">
        <f t="shared" si="56"/>
        <v>#N/A</v>
      </c>
      <c r="FE40" s="205" t="e">
        <f t="shared" si="56"/>
        <v>#N/A</v>
      </c>
      <c r="FF40" s="205" t="e">
        <f t="shared" si="56"/>
        <v>#N/A</v>
      </c>
      <c r="FG40" s="205" t="e">
        <f t="shared" si="56"/>
        <v>#N/A</v>
      </c>
      <c r="FH40" s="205" t="e">
        <f t="shared" si="42"/>
        <v>#N/A</v>
      </c>
      <c r="FI40" s="205" t="e">
        <f t="shared" si="42"/>
        <v>#N/A</v>
      </c>
      <c r="FJ40" s="205" t="e">
        <f t="shared" si="42"/>
        <v>#N/A</v>
      </c>
      <c r="FK40" s="205" t="e">
        <f t="shared" si="42"/>
        <v>#N/A</v>
      </c>
      <c r="FL40" s="205" t="e">
        <f t="shared" si="42"/>
        <v>#N/A</v>
      </c>
      <c r="FM40" s="205" t="e">
        <f t="shared" si="42"/>
        <v>#N/A</v>
      </c>
      <c r="FN40" s="205" t="e">
        <f t="shared" si="42"/>
        <v>#N/A</v>
      </c>
      <c r="FO40" s="205" t="e">
        <f t="shared" si="42"/>
        <v>#N/A</v>
      </c>
      <c r="FP40" s="205" t="e">
        <f t="shared" si="42"/>
        <v>#N/A</v>
      </c>
      <c r="FQ40" s="205" t="e">
        <f t="shared" si="42"/>
        <v>#N/A</v>
      </c>
      <c r="FR40" s="205" t="e">
        <f t="shared" si="42"/>
        <v>#N/A</v>
      </c>
      <c r="FS40" s="205" t="e">
        <f t="shared" si="42"/>
        <v>#N/A</v>
      </c>
      <c r="FT40" s="205" t="e">
        <f t="shared" si="42"/>
        <v>#N/A</v>
      </c>
      <c r="FU40" s="205" t="e">
        <f t="shared" si="42"/>
        <v>#N/A</v>
      </c>
      <c r="FV40" s="205" t="e">
        <f t="shared" si="42"/>
        <v>#N/A</v>
      </c>
      <c r="FW40" s="205" t="e">
        <f t="shared" si="42"/>
        <v>#N/A</v>
      </c>
      <c r="FX40" s="205" t="e">
        <f t="shared" ref="FX40:GK73" si="61">IF(ISNONTEXT($Q40),IF($G40="R",_xlfn.BETA.DIST(CA40,$M40,$N40,FALSE,$B40,$D40),_xlfn.BETA.DIST(CA40,$N40,$M40,FALSE,$B40,$D40)),NA())</f>
        <v>#N/A</v>
      </c>
      <c r="FY40" s="205" t="e">
        <f t="shared" si="57"/>
        <v>#N/A</v>
      </c>
      <c r="FZ40" s="205" t="e">
        <f t="shared" si="57"/>
        <v>#N/A</v>
      </c>
      <c r="GA40" s="205" t="e">
        <f t="shared" si="57"/>
        <v>#N/A</v>
      </c>
      <c r="GB40" s="205" t="e">
        <f t="shared" si="57"/>
        <v>#N/A</v>
      </c>
      <c r="GC40" s="205" t="e">
        <f t="shared" si="57"/>
        <v>#N/A</v>
      </c>
      <c r="GD40" s="205" t="e">
        <f t="shared" si="57"/>
        <v>#N/A</v>
      </c>
      <c r="GE40" s="205" t="e">
        <f t="shared" si="57"/>
        <v>#N/A</v>
      </c>
      <c r="GF40" s="205" t="e">
        <f t="shared" si="57"/>
        <v>#N/A</v>
      </c>
      <c r="GG40" s="205" t="e">
        <f t="shared" si="57"/>
        <v>#N/A</v>
      </c>
      <c r="GH40" s="205" t="e">
        <f t="shared" si="57"/>
        <v>#N/A</v>
      </c>
      <c r="GI40" s="205" t="e">
        <f t="shared" si="57"/>
        <v>#N/A</v>
      </c>
      <c r="GJ40" s="205" t="e">
        <f t="shared" si="57"/>
        <v>#N/A</v>
      </c>
      <c r="GK40" s="205" t="e">
        <f t="shared" si="57"/>
        <v>#N/A</v>
      </c>
      <c r="GL40" s="205" t="e">
        <f t="shared" si="57"/>
        <v>#N/A</v>
      </c>
      <c r="GM40" s="205" t="e">
        <f t="shared" si="57"/>
        <v>#N/A</v>
      </c>
      <c r="GN40" s="205" t="e">
        <f t="shared" si="57"/>
        <v>#N/A</v>
      </c>
      <c r="GO40" s="205" t="e">
        <f t="shared" si="58"/>
        <v>#N/A</v>
      </c>
      <c r="GP40" s="205" t="e">
        <f t="shared" si="58"/>
        <v>#N/A</v>
      </c>
      <c r="GQ40" s="205" t="e">
        <f t="shared" si="39"/>
        <v>#N/A</v>
      </c>
      <c r="GR40" s="205" t="e">
        <f t="shared" si="39"/>
        <v>#N/A</v>
      </c>
      <c r="GS40" s="205" t="e">
        <f t="shared" si="39"/>
        <v>#N/A</v>
      </c>
      <c r="GT40" s="205" t="e">
        <f t="shared" si="39"/>
        <v>#N/A</v>
      </c>
      <c r="GU40" s="205" t="e">
        <f t="shared" si="39"/>
        <v>#N/A</v>
      </c>
      <c r="GV40" s="205" t="e">
        <f t="shared" si="39"/>
        <v>#N/A</v>
      </c>
      <c r="GW40" s="205" t="e">
        <f t="shared" si="39"/>
        <v>#N/A</v>
      </c>
      <c r="GX40" s="205" t="e">
        <f t="shared" si="39"/>
        <v>#N/A</v>
      </c>
      <c r="GY40" s="205" t="e">
        <f t="shared" si="39"/>
        <v>#N/A</v>
      </c>
      <c r="GZ40" s="205" t="e">
        <f t="shared" si="39"/>
        <v>#N/A</v>
      </c>
      <c r="HA40" s="205" t="e">
        <f t="shared" si="39"/>
        <v>#N/A</v>
      </c>
      <c r="HB40" s="205" t="e">
        <f t="shared" si="39"/>
        <v>#N/A</v>
      </c>
      <c r="HC40" s="205" t="e">
        <f t="shared" si="39"/>
        <v>#N/A</v>
      </c>
      <c r="HD40" s="205" t="e">
        <f t="shared" si="39"/>
        <v>#N/A</v>
      </c>
      <c r="HE40" s="205" t="e">
        <f t="shared" si="39"/>
        <v>#N/A</v>
      </c>
      <c r="HF40" s="205" t="e">
        <f t="shared" si="55"/>
        <v>#N/A</v>
      </c>
      <c r="HG40" s="205" t="e">
        <f t="shared" si="55"/>
        <v>#N/A</v>
      </c>
      <c r="HH40" s="205" t="e">
        <f t="shared" si="47"/>
        <v>#N/A</v>
      </c>
      <c r="HI40" s="205" t="e">
        <f t="shared" si="47"/>
        <v>#N/A</v>
      </c>
      <c r="HJ40" s="205" t="e">
        <f t="shared" si="47"/>
        <v>#N/A</v>
      </c>
      <c r="HK40" s="205" t="e">
        <f t="shared" si="44"/>
        <v>#N/A</v>
      </c>
      <c r="HL40" s="205" t="e">
        <f t="shared" si="44"/>
        <v>#N/A</v>
      </c>
      <c r="HM40" s="205" t="e">
        <f t="shared" si="44"/>
        <v>#N/A</v>
      </c>
      <c r="HN40" s="205" t="e">
        <f t="shared" si="44"/>
        <v>#N/A</v>
      </c>
      <c r="HO40" s="205" t="e">
        <f t="shared" si="44"/>
        <v>#N/A</v>
      </c>
      <c r="HP40" s="205" t="e">
        <f t="shared" si="44"/>
        <v>#N/A</v>
      </c>
      <c r="HQ40" s="205" t="e">
        <f t="shared" si="44"/>
        <v>#N/A</v>
      </c>
      <c r="HR40" s="205" t="e">
        <f t="shared" si="44"/>
        <v>#N/A</v>
      </c>
      <c r="HS40" s="205" t="e">
        <f t="shared" si="44"/>
        <v>#N/A</v>
      </c>
      <c r="HT40" s="205" t="e">
        <f t="shared" si="44"/>
        <v>#N/A</v>
      </c>
      <c r="HU40" s="205" t="e">
        <f t="shared" si="44"/>
        <v>#N/A</v>
      </c>
      <c r="HV40" s="205" t="e">
        <f t="shared" si="44"/>
        <v>#N/A</v>
      </c>
      <c r="HW40" s="205" t="e">
        <f t="shared" si="44"/>
        <v>#N/A</v>
      </c>
      <c r="HX40" s="205" t="e">
        <f t="shared" si="44"/>
        <v>#N/A</v>
      </c>
      <c r="HY40" s="205" t="e">
        <f t="shared" si="44"/>
        <v>#N/A</v>
      </c>
      <c r="HZ40" s="205" t="e">
        <f t="shared" si="44"/>
        <v>#N/A</v>
      </c>
      <c r="IA40" s="205" t="e">
        <f t="shared" si="45"/>
        <v>#N/A</v>
      </c>
      <c r="IB40" s="205" t="e">
        <f t="shared" si="27"/>
        <v>#N/A</v>
      </c>
    </row>
    <row r="41" spans="1:236" hidden="1" x14ac:dyDescent="0.25">
      <c r="A41" s="22">
        <v>38</v>
      </c>
      <c r="B41" s="123"/>
      <c r="C41" s="123"/>
      <c r="D41" s="123"/>
      <c r="E41" s="118" t="str">
        <f t="shared" si="10"/>
        <v/>
      </c>
      <c r="F41" s="23" t="str">
        <f t="shared" si="11"/>
        <v/>
      </c>
      <c r="G41" s="24" t="str">
        <f t="shared" si="12"/>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10" t="str">
        <f t="shared" si="3"/>
        <v/>
      </c>
      <c r="Q41" s="110" t="str">
        <f t="shared" si="4"/>
        <v/>
      </c>
      <c r="R41" s="39" t="str">
        <f t="shared" si="5"/>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13"/>
        <v/>
      </c>
      <c r="AI41" s="204" t="str">
        <f t="shared" si="14"/>
        <v/>
      </c>
      <c r="AJ41" s="188" t="str">
        <f t="shared" ref="AJ41:CU44" si="62">IF(ISNONTEXT($AH41),AI41+$AH41,"")</f>
        <v/>
      </c>
      <c r="AK41" s="188" t="str">
        <f t="shared" si="62"/>
        <v/>
      </c>
      <c r="AL41" s="188" t="str">
        <f t="shared" si="62"/>
        <v/>
      </c>
      <c r="AM41" s="188" t="str">
        <f t="shared" si="62"/>
        <v/>
      </c>
      <c r="AN41" s="188" t="str">
        <f t="shared" si="62"/>
        <v/>
      </c>
      <c r="AO41" s="188" t="str">
        <f t="shared" si="62"/>
        <v/>
      </c>
      <c r="AP41" s="188" t="str">
        <f t="shared" si="62"/>
        <v/>
      </c>
      <c r="AQ41" s="188" t="str">
        <f t="shared" si="62"/>
        <v/>
      </c>
      <c r="AR41" s="188" t="str">
        <f t="shared" si="62"/>
        <v/>
      </c>
      <c r="AS41" s="188" t="str">
        <f t="shared" si="62"/>
        <v/>
      </c>
      <c r="AT41" s="188" t="str">
        <f t="shared" si="62"/>
        <v/>
      </c>
      <c r="AU41" s="188" t="str">
        <f t="shared" si="62"/>
        <v/>
      </c>
      <c r="AV41" s="188" t="str">
        <f t="shared" si="62"/>
        <v/>
      </c>
      <c r="AW41" s="188" t="str">
        <f t="shared" si="62"/>
        <v/>
      </c>
      <c r="AX41" s="188" t="str">
        <f t="shared" si="62"/>
        <v/>
      </c>
      <c r="AY41" s="188" t="str">
        <f t="shared" si="62"/>
        <v/>
      </c>
      <c r="AZ41" s="188" t="str">
        <f t="shared" si="62"/>
        <v/>
      </c>
      <c r="BA41" s="188" t="str">
        <f t="shared" si="62"/>
        <v/>
      </c>
      <c r="BB41" s="188" t="str">
        <f t="shared" si="62"/>
        <v/>
      </c>
      <c r="BC41" s="188" t="str">
        <f t="shared" si="62"/>
        <v/>
      </c>
      <c r="BD41" s="188" t="str">
        <f t="shared" si="62"/>
        <v/>
      </c>
      <c r="BE41" s="188" t="str">
        <f t="shared" si="62"/>
        <v/>
      </c>
      <c r="BF41" s="188" t="str">
        <f t="shared" si="62"/>
        <v/>
      </c>
      <c r="BG41" s="188" t="str">
        <f t="shared" si="62"/>
        <v/>
      </c>
      <c r="BH41" s="188" t="str">
        <f t="shared" si="62"/>
        <v/>
      </c>
      <c r="BI41" s="188" t="str">
        <f t="shared" si="62"/>
        <v/>
      </c>
      <c r="BJ41" s="188" t="str">
        <f t="shared" si="62"/>
        <v/>
      </c>
      <c r="BK41" s="188" t="str">
        <f t="shared" si="62"/>
        <v/>
      </c>
      <c r="BL41" s="188" t="str">
        <f t="shared" si="62"/>
        <v/>
      </c>
      <c r="BM41" s="188" t="str">
        <f t="shared" si="62"/>
        <v/>
      </c>
      <c r="BN41" s="188" t="str">
        <f t="shared" si="62"/>
        <v/>
      </c>
      <c r="BO41" s="188" t="str">
        <f t="shared" si="62"/>
        <v/>
      </c>
      <c r="BP41" s="188" t="str">
        <f t="shared" si="62"/>
        <v/>
      </c>
      <c r="BQ41" s="188" t="str">
        <f t="shared" si="62"/>
        <v/>
      </c>
      <c r="BR41" s="188" t="str">
        <f t="shared" si="62"/>
        <v/>
      </c>
      <c r="BS41" s="188" t="str">
        <f t="shared" si="62"/>
        <v/>
      </c>
      <c r="BT41" s="188" t="str">
        <f t="shared" si="62"/>
        <v/>
      </c>
      <c r="BU41" s="188" t="str">
        <f t="shared" si="62"/>
        <v/>
      </c>
      <c r="BV41" s="188" t="str">
        <f t="shared" si="62"/>
        <v/>
      </c>
      <c r="BW41" s="188" t="str">
        <f t="shared" si="62"/>
        <v/>
      </c>
      <c r="BX41" s="188" t="str">
        <f t="shared" si="62"/>
        <v/>
      </c>
      <c r="BY41" s="188" t="str">
        <f t="shared" si="62"/>
        <v/>
      </c>
      <c r="BZ41" s="188" t="str">
        <f t="shared" si="62"/>
        <v/>
      </c>
      <c r="CA41" s="188" t="str">
        <f t="shared" si="62"/>
        <v/>
      </c>
      <c r="CB41" s="188" t="str">
        <f t="shared" si="62"/>
        <v/>
      </c>
      <c r="CC41" s="188" t="str">
        <f t="shared" si="62"/>
        <v/>
      </c>
      <c r="CD41" s="188" t="str">
        <f t="shared" si="62"/>
        <v/>
      </c>
      <c r="CE41" s="188" t="str">
        <f t="shared" si="62"/>
        <v/>
      </c>
      <c r="CF41" s="188" t="str">
        <f t="shared" si="62"/>
        <v/>
      </c>
      <c r="CG41" s="188" t="str">
        <f t="shared" si="62"/>
        <v/>
      </c>
      <c r="CH41" s="188" t="str">
        <f t="shared" si="62"/>
        <v/>
      </c>
      <c r="CI41" s="188" t="str">
        <f t="shared" si="62"/>
        <v/>
      </c>
      <c r="CJ41" s="188" t="str">
        <f t="shared" si="62"/>
        <v/>
      </c>
      <c r="CK41" s="188" t="str">
        <f t="shared" si="62"/>
        <v/>
      </c>
      <c r="CL41" s="188" t="str">
        <f t="shared" si="62"/>
        <v/>
      </c>
      <c r="CM41" s="188" t="str">
        <f t="shared" si="62"/>
        <v/>
      </c>
      <c r="CN41" s="188" t="str">
        <f t="shared" si="62"/>
        <v/>
      </c>
      <c r="CO41" s="188" t="str">
        <f t="shared" si="62"/>
        <v/>
      </c>
      <c r="CP41" s="188" t="str">
        <f t="shared" si="62"/>
        <v/>
      </c>
      <c r="CQ41" s="188" t="str">
        <f t="shared" si="62"/>
        <v/>
      </c>
      <c r="CR41" s="188" t="str">
        <f t="shared" si="62"/>
        <v/>
      </c>
      <c r="CS41" s="188" t="str">
        <f t="shared" si="62"/>
        <v/>
      </c>
      <c r="CT41" s="188" t="str">
        <f t="shared" si="62"/>
        <v/>
      </c>
      <c r="CU41" s="188" t="str">
        <f t="shared" si="62"/>
        <v/>
      </c>
      <c r="CV41" s="188" t="str">
        <f t="shared" si="53"/>
        <v/>
      </c>
      <c r="CW41" s="188" t="str">
        <f t="shared" si="53"/>
        <v/>
      </c>
      <c r="CX41" s="188" t="str">
        <f t="shared" si="53"/>
        <v/>
      </c>
      <c r="CY41" s="188" t="str">
        <f t="shared" si="53"/>
        <v/>
      </c>
      <c r="CZ41" s="188" t="str">
        <f t="shared" si="53"/>
        <v/>
      </c>
      <c r="DA41" s="188" t="str">
        <f t="shared" si="53"/>
        <v/>
      </c>
      <c r="DB41" s="188" t="str">
        <f t="shared" si="53"/>
        <v/>
      </c>
      <c r="DC41" s="188" t="str">
        <f t="shared" si="53"/>
        <v/>
      </c>
      <c r="DD41" s="188" t="str">
        <f t="shared" si="53"/>
        <v/>
      </c>
      <c r="DE41" s="188" t="str">
        <f t="shared" si="53"/>
        <v/>
      </c>
      <c r="DF41" s="188" t="str">
        <f t="shared" si="53"/>
        <v/>
      </c>
      <c r="DG41" s="188" t="str">
        <f t="shared" si="53"/>
        <v/>
      </c>
      <c r="DH41" s="188" t="str">
        <f t="shared" si="53"/>
        <v/>
      </c>
      <c r="DI41" s="188" t="str">
        <f t="shared" si="53"/>
        <v/>
      </c>
      <c r="DJ41" s="188" t="str">
        <f t="shared" si="53"/>
        <v/>
      </c>
      <c r="DK41" s="188" t="str">
        <f t="shared" si="53"/>
        <v/>
      </c>
      <c r="DL41" s="188" t="str">
        <f t="shared" si="53"/>
        <v/>
      </c>
      <c r="DM41" s="188" t="str">
        <f t="shared" si="53"/>
        <v/>
      </c>
      <c r="DN41" s="188" t="str">
        <f t="shared" si="53"/>
        <v/>
      </c>
      <c r="DO41" s="188" t="str">
        <f t="shared" si="53"/>
        <v/>
      </c>
      <c r="DP41" s="188" t="str">
        <f t="shared" si="53"/>
        <v/>
      </c>
      <c r="DQ41" s="188" t="str">
        <f t="shared" si="53"/>
        <v/>
      </c>
      <c r="DR41" s="188" t="str">
        <f t="shared" si="53"/>
        <v/>
      </c>
      <c r="DS41" s="188" t="str">
        <f t="shared" si="53"/>
        <v/>
      </c>
      <c r="DT41" s="188" t="str">
        <f t="shared" si="53"/>
        <v/>
      </c>
      <c r="DU41" s="188" t="str">
        <f t="shared" si="53"/>
        <v/>
      </c>
      <c r="DV41" s="188" t="str">
        <f t="shared" si="53"/>
        <v/>
      </c>
      <c r="DW41" s="188" t="str">
        <f t="shared" si="53"/>
        <v/>
      </c>
      <c r="DX41" s="188" t="str">
        <f t="shared" si="53"/>
        <v/>
      </c>
      <c r="DY41" s="188" t="str">
        <f t="shared" si="53"/>
        <v/>
      </c>
      <c r="DZ41" s="188" t="str">
        <f t="shared" si="53"/>
        <v/>
      </c>
      <c r="EA41" s="188" t="str">
        <f t="shared" si="53"/>
        <v/>
      </c>
      <c r="EB41" s="188" t="str">
        <f t="shared" si="53"/>
        <v/>
      </c>
      <c r="EC41" s="188" t="str">
        <f t="shared" si="53"/>
        <v/>
      </c>
      <c r="ED41" s="188" t="str">
        <f t="shared" si="53"/>
        <v/>
      </c>
      <c r="EE41" s="204" t="str">
        <f t="shared" si="16"/>
        <v/>
      </c>
      <c r="EF41" s="205" t="e">
        <f t="shared" si="41"/>
        <v>#N/A</v>
      </c>
      <c r="EG41" s="205" t="e">
        <f t="shared" si="41"/>
        <v>#N/A</v>
      </c>
      <c r="EH41" s="205" t="e">
        <f t="shared" si="41"/>
        <v>#N/A</v>
      </c>
      <c r="EI41" s="205" t="e">
        <f t="shared" si="41"/>
        <v>#N/A</v>
      </c>
      <c r="EJ41" s="205" t="e">
        <f t="shared" si="41"/>
        <v>#N/A</v>
      </c>
      <c r="EK41" s="205" t="e">
        <f t="shared" si="41"/>
        <v>#N/A</v>
      </c>
      <c r="EL41" s="205" t="e">
        <f t="shared" si="41"/>
        <v>#N/A</v>
      </c>
      <c r="EM41" s="205" t="e">
        <f t="shared" si="41"/>
        <v>#N/A</v>
      </c>
      <c r="EN41" s="205" t="e">
        <f t="shared" si="41"/>
        <v>#N/A</v>
      </c>
      <c r="EO41" s="205" t="e">
        <f t="shared" si="41"/>
        <v>#N/A</v>
      </c>
      <c r="EP41" s="205" t="e">
        <f t="shared" si="41"/>
        <v>#N/A</v>
      </c>
      <c r="EQ41" s="205" t="e">
        <f t="shared" si="41"/>
        <v>#N/A</v>
      </c>
      <c r="ER41" s="205" t="e">
        <f t="shared" si="41"/>
        <v>#N/A</v>
      </c>
      <c r="ES41" s="205" t="e">
        <f t="shared" si="41"/>
        <v>#N/A</v>
      </c>
      <c r="ET41" s="205" t="e">
        <f t="shared" si="41"/>
        <v>#N/A</v>
      </c>
      <c r="EU41" s="205" t="e">
        <f t="shared" si="41"/>
        <v>#N/A</v>
      </c>
      <c r="EV41" s="205" t="e">
        <f t="shared" si="60"/>
        <v>#N/A</v>
      </c>
      <c r="EW41" s="205" t="e">
        <f t="shared" si="60"/>
        <v>#N/A</v>
      </c>
      <c r="EX41" s="205" t="e">
        <f t="shared" si="60"/>
        <v>#N/A</v>
      </c>
      <c r="EY41" s="205" t="e">
        <f t="shared" si="60"/>
        <v>#N/A</v>
      </c>
      <c r="EZ41" s="205" t="e">
        <f t="shared" si="60"/>
        <v>#N/A</v>
      </c>
      <c r="FA41" s="205" t="e">
        <f t="shared" si="60"/>
        <v>#N/A</v>
      </c>
      <c r="FB41" s="205" t="e">
        <f t="shared" si="60"/>
        <v>#N/A</v>
      </c>
      <c r="FC41" s="205" t="e">
        <f t="shared" si="56"/>
        <v>#N/A</v>
      </c>
      <c r="FD41" s="205" t="e">
        <f t="shared" si="56"/>
        <v>#N/A</v>
      </c>
      <c r="FE41" s="205" t="e">
        <f t="shared" si="56"/>
        <v>#N/A</v>
      </c>
      <c r="FF41" s="205" t="e">
        <f t="shared" si="56"/>
        <v>#N/A</v>
      </c>
      <c r="FG41" s="205" t="e">
        <f t="shared" si="56"/>
        <v>#N/A</v>
      </c>
      <c r="FH41" s="205" t="e">
        <f t="shared" si="42"/>
        <v>#N/A</v>
      </c>
      <c r="FI41" s="205" t="e">
        <f t="shared" si="42"/>
        <v>#N/A</v>
      </c>
      <c r="FJ41" s="205" t="e">
        <f t="shared" si="42"/>
        <v>#N/A</v>
      </c>
      <c r="FK41" s="205" t="e">
        <f t="shared" si="42"/>
        <v>#N/A</v>
      </c>
      <c r="FL41" s="205" t="e">
        <f t="shared" si="42"/>
        <v>#N/A</v>
      </c>
      <c r="FM41" s="205" t="e">
        <f t="shared" si="42"/>
        <v>#N/A</v>
      </c>
      <c r="FN41" s="205" t="e">
        <f t="shared" si="42"/>
        <v>#N/A</v>
      </c>
      <c r="FO41" s="205" t="e">
        <f t="shared" si="42"/>
        <v>#N/A</v>
      </c>
      <c r="FP41" s="205" t="e">
        <f t="shared" si="42"/>
        <v>#N/A</v>
      </c>
      <c r="FQ41" s="205" t="e">
        <f t="shared" si="42"/>
        <v>#N/A</v>
      </c>
      <c r="FR41" s="205" t="e">
        <f t="shared" si="42"/>
        <v>#N/A</v>
      </c>
      <c r="FS41" s="205" t="e">
        <f t="shared" si="42"/>
        <v>#N/A</v>
      </c>
      <c r="FT41" s="205" t="e">
        <f t="shared" si="42"/>
        <v>#N/A</v>
      </c>
      <c r="FU41" s="205" t="e">
        <f t="shared" si="42"/>
        <v>#N/A</v>
      </c>
      <c r="FV41" s="205" t="e">
        <f t="shared" si="42"/>
        <v>#N/A</v>
      </c>
      <c r="FW41" s="205" t="e">
        <f t="shared" si="42"/>
        <v>#N/A</v>
      </c>
      <c r="FX41" s="205" t="e">
        <f t="shared" si="61"/>
        <v>#N/A</v>
      </c>
      <c r="FY41" s="205" t="e">
        <f t="shared" si="57"/>
        <v>#N/A</v>
      </c>
      <c r="FZ41" s="205" t="e">
        <f t="shared" si="57"/>
        <v>#N/A</v>
      </c>
      <c r="GA41" s="205" t="e">
        <f t="shared" si="57"/>
        <v>#N/A</v>
      </c>
      <c r="GB41" s="205" t="e">
        <f t="shared" si="57"/>
        <v>#N/A</v>
      </c>
      <c r="GC41" s="205" t="e">
        <f t="shared" si="57"/>
        <v>#N/A</v>
      </c>
      <c r="GD41" s="205" t="e">
        <f t="shared" si="57"/>
        <v>#N/A</v>
      </c>
      <c r="GE41" s="205" t="e">
        <f t="shared" si="57"/>
        <v>#N/A</v>
      </c>
      <c r="GF41" s="205" t="e">
        <f t="shared" si="57"/>
        <v>#N/A</v>
      </c>
      <c r="GG41" s="205" t="e">
        <f t="shared" si="57"/>
        <v>#N/A</v>
      </c>
      <c r="GH41" s="205" t="e">
        <f t="shared" si="57"/>
        <v>#N/A</v>
      </c>
      <c r="GI41" s="205" t="e">
        <f t="shared" si="57"/>
        <v>#N/A</v>
      </c>
      <c r="GJ41" s="205" t="e">
        <f t="shared" si="57"/>
        <v>#N/A</v>
      </c>
      <c r="GK41" s="205" t="e">
        <f t="shared" si="57"/>
        <v>#N/A</v>
      </c>
      <c r="GL41" s="205" t="e">
        <f t="shared" si="57"/>
        <v>#N/A</v>
      </c>
      <c r="GM41" s="205" t="e">
        <f t="shared" si="57"/>
        <v>#N/A</v>
      </c>
      <c r="GN41" s="205" t="e">
        <f t="shared" si="57"/>
        <v>#N/A</v>
      </c>
      <c r="GO41" s="205" t="e">
        <f t="shared" si="58"/>
        <v>#N/A</v>
      </c>
      <c r="GP41" s="205" t="e">
        <f t="shared" si="58"/>
        <v>#N/A</v>
      </c>
      <c r="GQ41" s="205" t="e">
        <f t="shared" si="39"/>
        <v>#N/A</v>
      </c>
      <c r="GR41" s="205" t="e">
        <f t="shared" si="39"/>
        <v>#N/A</v>
      </c>
      <c r="GS41" s="205" t="e">
        <f t="shared" si="39"/>
        <v>#N/A</v>
      </c>
      <c r="GT41" s="205" t="e">
        <f t="shared" si="39"/>
        <v>#N/A</v>
      </c>
      <c r="GU41" s="205" t="e">
        <f t="shared" si="39"/>
        <v>#N/A</v>
      </c>
      <c r="GV41" s="205" t="e">
        <f t="shared" si="39"/>
        <v>#N/A</v>
      </c>
      <c r="GW41" s="205" t="e">
        <f t="shared" si="39"/>
        <v>#N/A</v>
      </c>
      <c r="GX41" s="205" t="e">
        <f t="shared" si="39"/>
        <v>#N/A</v>
      </c>
      <c r="GY41" s="205" t="e">
        <f t="shared" si="39"/>
        <v>#N/A</v>
      </c>
      <c r="GZ41" s="205" t="e">
        <f t="shared" si="39"/>
        <v>#N/A</v>
      </c>
      <c r="HA41" s="205" t="e">
        <f t="shared" si="39"/>
        <v>#N/A</v>
      </c>
      <c r="HB41" s="205" t="e">
        <f t="shared" si="39"/>
        <v>#N/A</v>
      </c>
      <c r="HC41" s="205" t="e">
        <f t="shared" si="39"/>
        <v>#N/A</v>
      </c>
      <c r="HD41" s="205" t="e">
        <f t="shared" si="39"/>
        <v>#N/A</v>
      </c>
      <c r="HE41" s="205" t="e">
        <f t="shared" si="39"/>
        <v>#N/A</v>
      </c>
      <c r="HF41" s="205" t="e">
        <f t="shared" si="55"/>
        <v>#N/A</v>
      </c>
      <c r="HG41" s="205" t="e">
        <f t="shared" si="55"/>
        <v>#N/A</v>
      </c>
      <c r="HH41" s="205" t="e">
        <f t="shared" si="47"/>
        <v>#N/A</v>
      </c>
      <c r="HI41" s="205" t="e">
        <f t="shared" si="47"/>
        <v>#N/A</v>
      </c>
      <c r="HJ41" s="205" t="e">
        <f t="shared" si="47"/>
        <v>#N/A</v>
      </c>
      <c r="HK41" s="205" t="e">
        <f t="shared" si="44"/>
        <v>#N/A</v>
      </c>
      <c r="HL41" s="205" t="e">
        <f t="shared" si="44"/>
        <v>#N/A</v>
      </c>
      <c r="HM41" s="205" t="e">
        <f t="shared" si="44"/>
        <v>#N/A</v>
      </c>
      <c r="HN41" s="205" t="e">
        <f t="shared" si="44"/>
        <v>#N/A</v>
      </c>
      <c r="HO41" s="205" t="e">
        <f t="shared" si="44"/>
        <v>#N/A</v>
      </c>
      <c r="HP41" s="205" t="e">
        <f t="shared" si="44"/>
        <v>#N/A</v>
      </c>
      <c r="HQ41" s="205" t="e">
        <f t="shared" si="44"/>
        <v>#N/A</v>
      </c>
      <c r="HR41" s="205" t="e">
        <f t="shared" si="44"/>
        <v>#N/A</v>
      </c>
      <c r="HS41" s="205" t="e">
        <f t="shared" si="44"/>
        <v>#N/A</v>
      </c>
      <c r="HT41" s="205" t="e">
        <f t="shared" si="44"/>
        <v>#N/A</v>
      </c>
      <c r="HU41" s="205" t="e">
        <f t="shared" si="44"/>
        <v>#N/A</v>
      </c>
      <c r="HV41" s="205" t="e">
        <f t="shared" si="44"/>
        <v>#N/A</v>
      </c>
      <c r="HW41" s="205" t="e">
        <f t="shared" si="44"/>
        <v>#N/A</v>
      </c>
      <c r="HX41" s="205" t="e">
        <f t="shared" si="44"/>
        <v>#N/A</v>
      </c>
      <c r="HY41" s="205" t="e">
        <f t="shared" si="44"/>
        <v>#N/A</v>
      </c>
      <c r="HZ41" s="205" t="e">
        <f t="shared" si="44"/>
        <v>#N/A</v>
      </c>
      <c r="IA41" s="205" t="e">
        <f t="shared" si="45"/>
        <v>#N/A</v>
      </c>
      <c r="IB41" s="205" t="e">
        <f t="shared" si="27"/>
        <v>#N/A</v>
      </c>
    </row>
    <row r="42" spans="1:236" hidden="1" x14ac:dyDescent="0.25">
      <c r="A42" s="22">
        <v>39</v>
      </c>
      <c r="B42" s="123"/>
      <c r="C42" s="123"/>
      <c r="D42" s="123"/>
      <c r="E42" s="118" t="str">
        <f t="shared" si="10"/>
        <v/>
      </c>
      <c r="F42" s="23" t="str">
        <f t="shared" si="11"/>
        <v/>
      </c>
      <c r="G42" s="24" t="str">
        <f t="shared" si="12"/>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10" t="str">
        <f t="shared" si="3"/>
        <v/>
      </c>
      <c r="Q42" s="110" t="str">
        <f t="shared" si="4"/>
        <v/>
      </c>
      <c r="R42" s="39" t="str">
        <f t="shared" si="5"/>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13"/>
        <v/>
      </c>
      <c r="AI42" s="204" t="str">
        <f t="shared" si="14"/>
        <v/>
      </c>
      <c r="AJ42" s="188" t="str">
        <f t="shared" si="62"/>
        <v/>
      </c>
      <c r="AK42" s="188" t="str">
        <f t="shared" si="62"/>
        <v/>
      </c>
      <c r="AL42" s="188" t="str">
        <f t="shared" si="62"/>
        <v/>
      </c>
      <c r="AM42" s="188" t="str">
        <f t="shared" si="62"/>
        <v/>
      </c>
      <c r="AN42" s="188" t="str">
        <f t="shared" si="62"/>
        <v/>
      </c>
      <c r="AO42" s="188" t="str">
        <f t="shared" si="62"/>
        <v/>
      </c>
      <c r="AP42" s="188" t="str">
        <f t="shared" si="62"/>
        <v/>
      </c>
      <c r="AQ42" s="188" t="str">
        <f t="shared" si="62"/>
        <v/>
      </c>
      <c r="AR42" s="188" t="str">
        <f t="shared" si="62"/>
        <v/>
      </c>
      <c r="AS42" s="188" t="str">
        <f t="shared" si="62"/>
        <v/>
      </c>
      <c r="AT42" s="188" t="str">
        <f t="shared" si="62"/>
        <v/>
      </c>
      <c r="AU42" s="188" t="str">
        <f t="shared" si="62"/>
        <v/>
      </c>
      <c r="AV42" s="188" t="str">
        <f t="shared" si="62"/>
        <v/>
      </c>
      <c r="AW42" s="188" t="str">
        <f t="shared" si="62"/>
        <v/>
      </c>
      <c r="AX42" s="188" t="str">
        <f t="shared" si="62"/>
        <v/>
      </c>
      <c r="AY42" s="188" t="str">
        <f t="shared" si="62"/>
        <v/>
      </c>
      <c r="AZ42" s="188" t="str">
        <f t="shared" si="62"/>
        <v/>
      </c>
      <c r="BA42" s="188" t="str">
        <f t="shared" si="62"/>
        <v/>
      </c>
      <c r="BB42" s="188" t="str">
        <f t="shared" si="62"/>
        <v/>
      </c>
      <c r="BC42" s="188" t="str">
        <f t="shared" si="62"/>
        <v/>
      </c>
      <c r="BD42" s="188" t="str">
        <f t="shared" si="62"/>
        <v/>
      </c>
      <c r="BE42" s="188" t="str">
        <f t="shared" si="62"/>
        <v/>
      </c>
      <c r="BF42" s="188" t="str">
        <f t="shared" si="62"/>
        <v/>
      </c>
      <c r="BG42" s="188" t="str">
        <f t="shared" si="62"/>
        <v/>
      </c>
      <c r="BH42" s="188" t="str">
        <f t="shared" si="62"/>
        <v/>
      </c>
      <c r="BI42" s="188" t="str">
        <f t="shared" si="62"/>
        <v/>
      </c>
      <c r="BJ42" s="188" t="str">
        <f t="shared" si="62"/>
        <v/>
      </c>
      <c r="BK42" s="188" t="str">
        <f t="shared" si="62"/>
        <v/>
      </c>
      <c r="BL42" s="188" t="str">
        <f t="shared" si="62"/>
        <v/>
      </c>
      <c r="BM42" s="188" t="str">
        <f t="shared" si="62"/>
        <v/>
      </c>
      <c r="BN42" s="188" t="str">
        <f t="shared" si="62"/>
        <v/>
      </c>
      <c r="BO42" s="188" t="str">
        <f t="shared" si="62"/>
        <v/>
      </c>
      <c r="BP42" s="188" t="str">
        <f t="shared" si="62"/>
        <v/>
      </c>
      <c r="BQ42" s="188" t="str">
        <f t="shared" si="62"/>
        <v/>
      </c>
      <c r="BR42" s="188" t="str">
        <f t="shared" si="62"/>
        <v/>
      </c>
      <c r="BS42" s="188" t="str">
        <f t="shared" si="62"/>
        <v/>
      </c>
      <c r="BT42" s="188" t="str">
        <f t="shared" si="62"/>
        <v/>
      </c>
      <c r="BU42" s="188" t="str">
        <f t="shared" si="62"/>
        <v/>
      </c>
      <c r="BV42" s="188" t="str">
        <f t="shared" si="62"/>
        <v/>
      </c>
      <c r="BW42" s="188" t="str">
        <f t="shared" si="62"/>
        <v/>
      </c>
      <c r="BX42" s="188" t="str">
        <f t="shared" si="62"/>
        <v/>
      </c>
      <c r="BY42" s="188" t="str">
        <f t="shared" si="62"/>
        <v/>
      </c>
      <c r="BZ42" s="188" t="str">
        <f t="shared" si="62"/>
        <v/>
      </c>
      <c r="CA42" s="188" t="str">
        <f t="shared" si="62"/>
        <v/>
      </c>
      <c r="CB42" s="188" t="str">
        <f t="shared" si="62"/>
        <v/>
      </c>
      <c r="CC42" s="188" t="str">
        <f t="shared" si="62"/>
        <v/>
      </c>
      <c r="CD42" s="188" t="str">
        <f t="shared" si="62"/>
        <v/>
      </c>
      <c r="CE42" s="188" t="str">
        <f t="shared" si="62"/>
        <v/>
      </c>
      <c r="CF42" s="188" t="str">
        <f t="shared" si="62"/>
        <v/>
      </c>
      <c r="CG42" s="188" t="str">
        <f t="shared" si="62"/>
        <v/>
      </c>
      <c r="CH42" s="188" t="str">
        <f t="shared" si="62"/>
        <v/>
      </c>
      <c r="CI42" s="188" t="str">
        <f t="shared" si="62"/>
        <v/>
      </c>
      <c r="CJ42" s="188" t="str">
        <f t="shared" si="62"/>
        <v/>
      </c>
      <c r="CK42" s="188" t="str">
        <f t="shared" si="62"/>
        <v/>
      </c>
      <c r="CL42" s="188" t="str">
        <f t="shared" si="62"/>
        <v/>
      </c>
      <c r="CM42" s="188" t="str">
        <f t="shared" si="62"/>
        <v/>
      </c>
      <c r="CN42" s="188" t="str">
        <f t="shared" si="62"/>
        <v/>
      </c>
      <c r="CO42" s="188" t="str">
        <f t="shared" si="62"/>
        <v/>
      </c>
      <c r="CP42" s="188" t="str">
        <f t="shared" si="62"/>
        <v/>
      </c>
      <c r="CQ42" s="188" t="str">
        <f t="shared" si="62"/>
        <v/>
      </c>
      <c r="CR42" s="188" t="str">
        <f t="shared" si="62"/>
        <v/>
      </c>
      <c r="CS42" s="188" t="str">
        <f t="shared" si="62"/>
        <v/>
      </c>
      <c r="CT42" s="188" t="str">
        <f t="shared" si="62"/>
        <v/>
      </c>
      <c r="CU42" s="188" t="str">
        <f t="shared" si="62"/>
        <v/>
      </c>
      <c r="CV42" s="188" t="str">
        <f t="shared" si="53"/>
        <v/>
      </c>
      <c r="CW42" s="188" t="str">
        <f t="shared" si="53"/>
        <v/>
      </c>
      <c r="CX42" s="188" t="str">
        <f t="shared" si="53"/>
        <v/>
      </c>
      <c r="CY42" s="188" t="str">
        <f t="shared" si="53"/>
        <v/>
      </c>
      <c r="CZ42" s="188" t="str">
        <f t="shared" si="53"/>
        <v/>
      </c>
      <c r="DA42" s="188" t="str">
        <f t="shared" si="53"/>
        <v/>
      </c>
      <c r="DB42" s="188" t="str">
        <f t="shared" si="53"/>
        <v/>
      </c>
      <c r="DC42" s="188" t="str">
        <f t="shared" si="53"/>
        <v/>
      </c>
      <c r="DD42" s="188" t="str">
        <f t="shared" si="53"/>
        <v/>
      </c>
      <c r="DE42" s="188" t="str">
        <f t="shared" si="53"/>
        <v/>
      </c>
      <c r="DF42" s="188" t="str">
        <f t="shared" si="53"/>
        <v/>
      </c>
      <c r="DG42" s="188" t="str">
        <f t="shared" si="53"/>
        <v/>
      </c>
      <c r="DH42" s="188" t="str">
        <f t="shared" si="53"/>
        <v/>
      </c>
      <c r="DI42" s="188" t="str">
        <f t="shared" si="53"/>
        <v/>
      </c>
      <c r="DJ42" s="188" t="str">
        <f t="shared" si="53"/>
        <v/>
      </c>
      <c r="DK42" s="188" t="str">
        <f t="shared" si="53"/>
        <v/>
      </c>
      <c r="DL42" s="188" t="str">
        <f t="shared" si="53"/>
        <v/>
      </c>
      <c r="DM42" s="188" t="str">
        <f t="shared" si="53"/>
        <v/>
      </c>
      <c r="DN42" s="188" t="str">
        <f t="shared" si="53"/>
        <v/>
      </c>
      <c r="DO42" s="188" t="str">
        <f t="shared" si="53"/>
        <v/>
      </c>
      <c r="DP42" s="188" t="str">
        <f t="shared" si="53"/>
        <v/>
      </c>
      <c r="DQ42" s="188" t="str">
        <f t="shared" si="53"/>
        <v/>
      </c>
      <c r="DR42" s="188" t="str">
        <f t="shared" si="53"/>
        <v/>
      </c>
      <c r="DS42" s="188" t="str">
        <f t="shared" si="53"/>
        <v/>
      </c>
      <c r="DT42" s="188" t="str">
        <f t="shared" si="53"/>
        <v/>
      </c>
      <c r="DU42" s="188" t="str">
        <f t="shared" si="53"/>
        <v/>
      </c>
      <c r="DV42" s="188" t="str">
        <f t="shared" si="53"/>
        <v/>
      </c>
      <c r="DW42" s="188" t="str">
        <f t="shared" si="53"/>
        <v/>
      </c>
      <c r="DX42" s="188" t="str">
        <f t="shared" si="53"/>
        <v/>
      </c>
      <c r="DY42" s="188" t="str">
        <f t="shared" si="53"/>
        <v/>
      </c>
      <c r="DZ42" s="188" t="str">
        <f t="shared" si="53"/>
        <v/>
      </c>
      <c r="EA42" s="188" t="str">
        <f t="shared" si="53"/>
        <v/>
      </c>
      <c r="EB42" s="188" t="str">
        <f t="shared" si="53"/>
        <v/>
      </c>
      <c r="EC42" s="188" t="str">
        <f t="shared" si="53"/>
        <v/>
      </c>
      <c r="ED42" s="188" t="str">
        <f t="shared" si="53"/>
        <v/>
      </c>
      <c r="EE42" s="204" t="str">
        <f t="shared" si="16"/>
        <v/>
      </c>
      <c r="EF42" s="205" t="e">
        <f t="shared" si="41"/>
        <v>#N/A</v>
      </c>
      <c r="EG42" s="205" t="e">
        <f t="shared" si="41"/>
        <v>#N/A</v>
      </c>
      <c r="EH42" s="205" t="e">
        <f t="shared" si="41"/>
        <v>#N/A</v>
      </c>
      <c r="EI42" s="205" t="e">
        <f t="shared" si="41"/>
        <v>#N/A</v>
      </c>
      <c r="EJ42" s="205" t="e">
        <f t="shared" si="41"/>
        <v>#N/A</v>
      </c>
      <c r="EK42" s="205" t="e">
        <f t="shared" si="41"/>
        <v>#N/A</v>
      </c>
      <c r="EL42" s="205" t="e">
        <f t="shared" si="41"/>
        <v>#N/A</v>
      </c>
      <c r="EM42" s="205" t="e">
        <f t="shared" si="41"/>
        <v>#N/A</v>
      </c>
      <c r="EN42" s="205" t="e">
        <f t="shared" si="41"/>
        <v>#N/A</v>
      </c>
      <c r="EO42" s="205" t="e">
        <f t="shared" si="41"/>
        <v>#N/A</v>
      </c>
      <c r="EP42" s="205" t="e">
        <f t="shared" si="41"/>
        <v>#N/A</v>
      </c>
      <c r="EQ42" s="205" t="e">
        <f t="shared" si="41"/>
        <v>#N/A</v>
      </c>
      <c r="ER42" s="205" t="e">
        <f t="shared" si="41"/>
        <v>#N/A</v>
      </c>
      <c r="ES42" s="205" t="e">
        <f t="shared" si="41"/>
        <v>#N/A</v>
      </c>
      <c r="ET42" s="205" t="e">
        <f t="shared" si="41"/>
        <v>#N/A</v>
      </c>
      <c r="EU42" s="205" t="e">
        <f t="shared" si="41"/>
        <v>#N/A</v>
      </c>
      <c r="EV42" s="205" t="e">
        <f t="shared" si="60"/>
        <v>#N/A</v>
      </c>
      <c r="EW42" s="205" t="e">
        <f t="shared" si="60"/>
        <v>#N/A</v>
      </c>
      <c r="EX42" s="205" t="e">
        <f t="shared" si="60"/>
        <v>#N/A</v>
      </c>
      <c r="EY42" s="205" t="e">
        <f t="shared" si="60"/>
        <v>#N/A</v>
      </c>
      <c r="EZ42" s="205" t="e">
        <f t="shared" si="60"/>
        <v>#N/A</v>
      </c>
      <c r="FA42" s="205" t="e">
        <f t="shared" si="60"/>
        <v>#N/A</v>
      </c>
      <c r="FB42" s="205" t="e">
        <f t="shared" si="60"/>
        <v>#N/A</v>
      </c>
      <c r="FC42" s="205" t="e">
        <f t="shared" si="56"/>
        <v>#N/A</v>
      </c>
      <c r="FD42" s="205" t="e">
        <f t="shared" si="56"/>
        <v>#N/A</v>
      </c>
      <c r="FE42" s="205" t="e">
        <f t="shared" si="56"/>
        <v>#N/A</v>
      </c>
      <c r="FF42" s="205" t="e">
        <f t="shared" si="56"/>
        <v>#N/A</v>
      </c>
      <c r="FG42" s="205" t="e">
        <f t="shared" si="56"/>
        <v>#N/A</v>
      </c>
      <c r="FH42" s="205" t="e">
        <f t="shared" si="42"/>
        <v>#N/A</v>
      </c>
      <c r="FI42" s="205" t="e">
        <f t="shared" si="42"/>
        <v>#N/A</v>
      </c>
      <c r="FJ42" s="205" t="e">
        <f t="shared" si="42"/>
        <v>#N/A</v>
      </c>
      <c r="FK42" s="205" t="e">
        <f t="shared" si="42"/>
        <v>#N/A</v>
      </c>
      <c r="FL42" s="205" t="e">
        <f t="shared" si="42"/>
        <v>#N/A</v>
      </c>
      <c r="FM42" s="205" t="e">
        <f t="shared" si="42"/>
        <v>#N/A</v>
      </c>
      <c r="FN42" s="205" t="e">
        <f t="shared" si="42"/>
        <v>#N/A</v>
      </c>
      <c r="FO42" s="205" t="e">
        <f t="shared" si="42"/>
        <v>#N/A</v>
      </c>
      <c r="FP42" s="205" t="e">
        <f t="shared" si="42"/>
        <v>#N/A</v>
      </c>
      <c r="FQ42" s="205" t="e">
        <f t="shared" si="42"/>
        <v>#N/A</v>
      </c>
      <c r="FR42" s="205" t="e">
        <f t="shared" si="42"/>
        <v>#N/A</v>
      </c>
      <c r="FS42" s="205" t="e">
        <f t="shared" si="42"/>
        <v>#N/A</v>
      </c>
      <c r="FT42" s="205" t="e">
        <f t="shared" si="42"/>
        <v>#N/A</v>
      </c>
      <c r="FU42" s="205" t="e">
        <f t="shared" si="42"/>
        <v>#N/A</v>
      </c>
      <c r="FV42" s="205" t="e">
        <f t="shared" si="42"/>
        <v>#N/A</v>
      </c>
      <c r="FW42" s="205" t="e">
        <f t="shared" si="42"/>
        <v>#N/A</v>
      </c>
      <c r="FX42" s="205" t="e">
        <f t="shared" si="61"/>
        <v>#N/A</v>
      </c>
      <c r="FY42" s="205" t="e">
        <f t="shared" si="57"/>
        <v>#N/A</v>
      </c>
      <c r="FZ42" s="205" t="e">
        <f t="shared" si="57"/>
        <v>#N/A</v>
      </c>
      <c r="GA42" s="205" t="e">
        <f t="shared" si="57"/>
        <v>#N/A</v>
      </c>
      <c r="GB42" s="205" t="e">
        <f t="shared" si="57"/>
        <v>#N/A</v>
      </c>
      <c r="GC42" s="205" t="e">
        <f t="shared" si="57"/>
        <v>#N/A</v>
      </c>
      <c r="GD42" s="205" t="e">
        <f t="shared" si="57"/>
        <v>#N/A</v>
      </c>
      <c r="GE42" s="205" t="e">
        <f t="shared" si="57"/>
        <v>#N/A</v>
      </c>
      <c r="GF42" s="205" t="e">
        <f t="shared" si="57"/>
        <v>#N/A</v>
      </c>
      <c r="GG42" s="205" t="e">
        <f t="shared" si="57"/>
        <v>#N/A</v>
      </c>
      <c r="GH42" s="205" t="e">
        <f t="shared" si="57"/>
        <v>#N/A</v>
      </c>
      <c r="GI42" s="205" t="e">
        <f t="shared" si="57"/>
        <v>#N/A</v>
      </c>
      <c r="GJ42" s="205" t="e">
        <f t="shared" si="57"/>
        <v>#N/A</v>
      </c>
      <c r="GK42" s="205" t="e">
        <f t="shared" si="57"/>
        <v>#N/A</v>
      </c>
      <c r="GL42" s="205" t="e">
        <f t="shared" si="57"/>
        <v>#N/A</v>
      </c>
      <c r="GM42" s="205" t="e">
        <f t="shared" si="57"/>
        <v>#N/A</v>
      </c>
      <c r="GN42" s="205" t="e">
        <f t="shared" si="57"/>
        <v>#N/A</v>
      </c>
      <c r="GO42" s="205" t="e">
        <f t="shared" si="58"/>
        <v>#N/A</v>
      </c>
      <c r="GP42" s="205" t="e">
        <f t="shared" si="58"/>
        <v>#N/A</v>
      </c>
      <c r="GQ42" s="205" t="e">
        <f t="shared" si="39"/>
        <v>#N/A</v>
      </c>
      <c r="GR42" s="205" t="e">
        <f t="shared" si="39"/>
        <v>#N/A</v>
      </c>
      <c r="GS42" s="205" t="e">
        <f t="shared" si="39"/>
        <v>#N/A</v>
      </c>
      <c r="GT42" s="205" t="e">
        <f t="shared" si="39"/>
        <v>#N/A</v>
      </c>
      <c r="GU42" s="205" t="e">
        <f t="shared" si="39"/>
        <v>#N/A</v>
      </c>
      <c r="GV42" s="205" t="e">
        <f t="shared" si="39"/>
        <v>#N/A</v>
      </c>
      <c r="GW42" s="205" t="e">
        <f t="shared" si="39"/>
        <v>#N/A</v>
      </c>
      <c r="GX42" s="205" t="e">
        <f t="shared" si="39"/>
        <v>#N/A</v>
      </c>
      <c r="GY42" s="205" t="e">
        <f t="shared" si="39"/>
        <v>#N/A</v>
      </c>
      <c r="GZ42" s="205" t="e">
        <f t="shared" si="39"/>
        <v>#N/A</v>
      </c>
      <c r="HA42" s="205" t="e">
        <f t="shared" si="39"/>
        <v>#N/A</v>
      </c>
      <c r="HB42" s="205" t="e">
        <f t="shared" si="39"/>
        <v>#N/A</v>
      </c>
      <c r="HC42" s="205" t="e">
        <f t="shared" si="39"/>
        <v>#N/A</v>
      </c>
      <c r="HD42" s="205" t="e">
        <f t="shared" si="39"/>
        <v>#N/A</v>
      </c>
      <c r="HE42" s="205" t="e">
        <f t="shared" si="39"/>
        <v>#N/A</v>
      </c>
      <c r="HF42" s="205" t="e">
        <f t="shared" si="55"/>
        <v>#N/A</v>
      </c>
      <c r="HG42" s="205" t="e">
        <f t="shared" si="55"/>
        <v>#N/A</v>
      </c>
      <c r="HH42" s="205" t="e">
        <f t="shared" si="47"/>
        <v>#N/A</v>
      </c>
      <c r="HI42" s="205" t="e">
        <f t="shared" si="47"/>
        <v>#N/A</v>
      </c>
      <c r="HJ42" s="205" t="e">
        <f t="shared" si="47"/>
        <v>#N/A</v>
      </c>
      <c r="HK42" s="205" t="e">
        <f t="shared" si="44"/>
        <v>#N/A</v>
      </c>
      <c r="HL42" s="205" t="e">
        <f t="shared" si="44"/>
        <v>#N/A</v>
      </c>
      <c r="HM42" s="205" t="e">
        <f t="shared" si="44"/>
        <v>#N/A</v>
      </c>
      <c r="HN42" s="205" t="e">
        <f t="shared" si="44"/>
        <v>#N/A</v>
      </c>
      <c r="HO42" s="205" t="e">
        <f t="shared" si="44"/>
        <v>#N/A</v>
      </c>
      <c r="HP42" s="205" t="e">
        <f t="shared" si="44"/>
        <v>#N/A</v>
      </c>
      <c r="HQ42" s="205" t="e">
        <f t="shared" si="44"/>
        <v>#N/A</v>
      </c>
      <c r="HR42" s="205" t="e">
        <f t="shared" si="44"/>
        <v>#N/A</v>
      </c>
      <c r="HS42" s="205" t="e">
        <f t="shared" si="44"/>
        <v>#N/A</v>
      </c>
      <c r="HT42" s="205" t="e">
        <f t="shared" si="44"/>
        <v>#N/A</v>
      </c>
      <c r="HU42" s="205" t="e">
        <f t="shared" si="44"/>
        <v>#N/A</v>
      </c>
      <c r="HV42" s="205" t="e">
        <f t="shared" si="44"/>
        <v>#N/A</v>
      </c>
      <c r="HW42" s="205" t="e">
        <f t="shared" si="44"/>
        <v>#N/A</v>
      </c>
      <c r="HX42" s="205" t="e">
        <f t="shared" si="44"/>
        <v>#N/A</v>
      </c>
      <c r="HY42" s="205" t="e">
        <f t="shared" ref="HY42:IB103" si="63">IF(ISNONTEXT($Q42),IF($G42="R",_xlfn.BETA.DIST(EB42,$M42,$N42,FALSE,$B42,$D42),_xlfn.BETA.DIST(EB42,$N42,$M42,FALSE,$B42,$D42)),NA())</f>
        <v>#N/A</v>
      </c>
      <c r="HZ42" s="205" t="e">
        <f t="shared" si="63"/>
        <v>#N/A</v>
      </c>
      <c r="IA42" s="205" t="e">
        <f t="shared" si="45"/>
        <v>#N/A</v>
      </c>
      <c r="IB42" s="205" t="e">
        <f t="shared" si="27"/>
        <v>#N/A</v>
      </c>
    </row>
    <row r="43" spans="1:236" hidden="1" x14ac:dyDescent="0.25">
      <c r="A43" s="22">
        <v>40</v>
      </c>
      <c r="B43" s="123"/>
      <c r="C43" s="123"/>
      <c r="D43" s="123"/>
      <c r="E43" s="118" t="str">
        <f t="shared" si="10"/>
        <v/>
      </c>
      <c r="F43" s="23" t="str">
        <f t="shared" si="11"/>
        <v/>
      </c>
      <c r="G43" s="24" t="str">
        <f t="shared" si="12"/>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10" t="str">
        <f t="shared" si="3"/>
        <v/>
      </c>
      <c r="Q43" s="110" t="str">
        <f t="shared" si="4"/>
        <v/>
      </c>
      <c r="R43" s="39" t="str">
        <f t="shared" si="5"/>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13"/>
        <v/>
      </c>
      <c r="AI43" s="204" t="str">
        <f t="shared" si="14"/>
        <v/>
      </c>
      <c r="AJ43" s="188" t="str">
        <f t="shared" si="62"/>
        <v/>
      </c>
      <c r="AK43" s="188" t="str">
        <f t="shared" si="62"/>
        <v/>
      </c>
      <c r="AL43" s="188" t="str">
        <f t="shared" si="62"/>
        <v/>
      </c>
      <c r="AM43" s="188" t="str">
        <f t="shared" si="62"/>
        <v/>
      </c>
      <c r="AN43" s="188" t="str">
        <f t="shared" si="62"/>
        <v/>
      </c>
      <c r="AO43" s="188" t="str">
        <f t="shared" si="62"/>
        <v/>
      </c>
      <c r="AP43" s="188" t="str">
        <f t="shared" si="62"/>
        <v/>
      </c>
      <c r="AQ43" s="188" t="str">
        <f t="shared" si="62"/>
        <v/>
      </c>
      <c r="AR43" s="188" t="str">
        <f t="shared" si="62"/>
        <v/>
      </c>
      <c r="AS43" s="188" t="str">
        <f t="shared" si="62"/>
        <v/>
      </c>
      <c r="AT43" s="188" t="str">
        <f t="shared" si="62"/>
        <v/>
      </c>
      <c r="AU43" s="188" t="str">
        <f t="shared" si="62"/>
        <v/>
      </c>
      <c r="AV43" s="188" t="str">
        <f t="shared" si="62"/>
        <v/>
      </c>
      <c r="AW43" s="188" t="str">
        <f t="shared" si="62"/>
        <v/>
      </c>
      <c r="AX43" s="188" t="str">
        <f t="shared" si="62"/>
        <v/>
      </c>
      <c r="AY43" s="188" t="str">
        <f t="shared" si="62"/>
        <v/>
      </c>
      <c r="AZ43" s="188" t="str">
        <f t="shared" si="62"/>
        <v/>
      </c>
      <c r="BA43" s="188" t="str">
        <f t="shared" si="62"/>
        <v/>
      </c>
      <c r="BB43" s="188" t="str">
        <f t="shared" si="62"/>
        <v/>
      </c>
      <c r="BC43" s="188" t="str">
        <f t="shared" si="62"/>
        <v/>
      </c>
      <c r="BD43" s="188" t="str">
        <f t="shared" si="62"/>
        <v/>
      </c>
      <c r="BE43" s="188" t="str">
        <f t="shared" si="62"/>
        <v/>
      </c>
      <c r="BF43" s="188" t="str">
        <f t="shared" si="62"/>
        <v/>
      </c>
      <c r="BG43" s="188" t="str">
        <f t="shared" si="62"/>
        <v/>
      </c>
      <c r="BH43" s="188" t="str">
        <f t="shared" si="62"/>
        <v/>
      </c>
      <c r="BI43" s="188" t="str">
        <f t="shared" si="62"/>
        <v/>
      </c>
      <c r="BJ43" s="188" t="str">
        <f t="shared" si="62"/>
        <v/>
      </c>
      <c r="BK43" s="188" t="str">
        <f t="shared" si="62"/>
        <v/>
      </c>
      <c r="BL43" s="188" t="str">
        <f t="shared" si="62"/>
        <v/>
      </c>
      <c r="BM43" s="188" t="str">
        <f t="shared" si="62"/>
        <v/>
      </c>
      <c r="BN43" s="188" t="str">
        <f t="shared" si="62"/>
        <v/>
      </c>
      <c r="BO43" s="188" t="str">
        <f t="shared" si="62"/>
        <v/>
      </c>
      <c r="BP43" s="188" t="str">
        <f t="shared" si="62"/>
        <v/>
      </c>
      <c r="BQ43" s="188" t="str">
        <f t="shared" si="62"/>
        <v/>
      </c>
      <c r="BR43" s="188" t="str">
        <f t="shared" si="62"/>
        <v/>
      </c>
      <c r="BS43" s="188" t="str">
        <f t="shared" si="62"/>
        <v/>
      </c>
      <c r="BT43" s="188" t="str">
        <f t="shared" si="62"/>
        <v/>
      </c>
      <c r="BU43" s="188" t="str">
        <f t="shared" si="62"/>
        <v/>
      </c>
      <c r="BV43" s="188" t="str">
        <f t="shared" si="62"/>
        <v/>
      </c>
      <c r="BW43" s="188" t="str">
        <f t="shared" si="62"/>
        <v/>
      </c>
      <c r="BX43" s="188" t="str">
        <f t="shared" si="62"/>
        <v/>
      </c>
      <c r="BY43" s="188" t="str">
        <f t="shared" si="62"/>
        <v/>
      </c>
      <c r="BZ43" s="188" t="str">
        <f t="shared" si="62"/>
        <v/>
      </c>
      <c r="CA43" s="188" t="str">
        <f t="shared" si="62"/>
        <v/>
      </c>
      <c r="CB43" s="188" t="str">
        <f t="shared" si="62"/>
        <v/>
      </c>
      <c r="CC43" s="188" t="str">
        <f t="shared" si="62"/>
        <v/>
      </c>
      <c r="CD43" s="188" t="str">
        <f t="shared" si="62"/>
        <v/>
      </c>
      <c r="CE43" s="188" t="str">
        <f t="shared" si="62"/>
        <v/>
      </c>
      <c r="CF43" s="188" t="str">
        <f t="shared" si="62"/>
        <v/>
      </c>
      <c r="CG43" s="188" t="str">
        <f t="shared" si="62"/>
        <v/>
      </c>
      <c r="CH43" s="188" t="str">
        <f t="shared" si="62"/>
        <v/>
      </c>
      <c r="CI43" s="188" t="str">
        <f t="shared" si="62"/>
        <v/>
      </c>
      <c r="CJ43" s="188" t="str">
        <f t="shared" si="62"/>
        <v/>
      </c>
      <c r="CK43" s="188" t="str">
        <f t="shared" si="62"/>
        <v/>
      </c>
      <c r="CL43" s="188" t="str">
        <f t="shared" si="62"/>
        <v/>
      </c>
      <c r="CM43" s="188" t="str">
        <f t="shared" si="62"/>
        <v/>
      </c>
      <c r="CN43" s="188" t="str">
        <f t="shared" si="62"/>
        <v/>
      </c>
      <c r="CO43" s="188" t="str">
        <f t="shared" si="62"/>
        <v/>
      </c>
      <c r="CP43" s="188" t="str">
        <f t="shared" si="62"/>
        <v/>
      </c>
      <c r="CQ43" s="188" t="str">
        <f t="shared" si="62"/>
        <v/>
      </c>
      <c r="CR43" s="188" t="str">
        <f t="shared" si="62"/>
        <v/>
      </c>
      <c r="CS43" s="188" t="str">
        <f t="shared" si="62"/>
        <v/>
      </c>
      <c r="CT43" s="188" t="str">
        <f t="shared" si="62"/>
        <v/>
      </c>
      <c r="CU43" s="188" t="str">
        <f t="shared" si="62"/>
        <v/>
      </c>
      <c r="CV43" s="188" t="str">
        <f t="shared" si="53"/>
        <v/>
      </c>
      <c r="CW43" s="188" t="str">
        <f t="shared" si="53"/>
        <v/>
      </c>
      <c r="CX43" s="188" t="str">
        <f t="shared" si="53"/>
        <v/>
      </c>
      <c r="CY43" s="188" t="str">
        <f t="shared" si="53"/>
        <v/>
      </c>
      <c r="CZ43" s="188" t="str">
        <f t="shared" si="53"/>
        <v/>
      </c>
      <c r="DA43" s="188" t="str">
        <f t="shared" si="53"/>
        <v/>
      </c>
      <c r="DB43" s="188" t="str">
        <f t="shared" si="53"/>
        <v/>
      </c>
      <c r="DC43" s="188" t="str">
        <f t="shared" si="53"/>
        <v/>
      </c>
      <c r="DD43" s="188" t="str">
        <f t="shared" si="53"/>
        <v/>
      </c>
      <c r="DE43" s="188" t="str">
        <f t="shared" ref="DE43:ED43" si="64">IF(ISNONTEXT($AH43),DD43+$AH43,"")</f>
        <v/>
      </c>
      <c r="DF43" s="188" t="str">
        <f t="shared" si="64"/>
        <v/>
      </c>
      <c r="DG43" s="188" t="str">
        <f t="shared" si="64"/>
        <v/>
      </c>
      <c r="DH43" s="188" t="str">
        <f t="shared" si="64"/>
        <v/>
      </c>
      <c r="DI43" s="188" t="str">
        <f t="shared" si="64"/>
        <v/>
      </c>
      <c r="DJ43" s="188" t="str">
        <f t="shared" si="64"/>
        <v/>
      </c>
      <c r="DK43" s="188" t="str">
        <f t="shared" si="64"/>
        <v/>
      </c>
      <c r="DL43" s="188" t="str">
        <f t="shared" si="64"/>
        <v/>
      </c>
      <c r="DM43" s="188" t="str">
        <f t="shared" si="64"/>
        <v/>
      </c>
      <c r="DN43" s="188" t="str">
        <f t="shared" si="64"/>
        <v/>
      </c>
      <c r="DO43" s="188" t="str">
        <f t="shared" si="64"/>
        <v/>
      </c>
      <c r="DP43" s="188" t="str">
        <f t="shared" si="64"/>
        <v/>
      </c>
      <c r="DQ43" s="188" t="str">
        <f t="shared" si="64"/>
        <v/>
      </c>
      <c r="DR43" s="188" t="str">
        <f t="shared" si="64"/>
        <v/>
      </c>
      <c r="DS43" s="188" t="str">
        <f t="shared" si="64"/>
        <v/>
      </c>
      <c r="DT43" s="188" t="str">
        <f t="shared" si="64"/>
        <v/>
      </c>
      <c r="DU43" s="188" t="str">
        <f t="shared" si="64"/>
        <v/>
      </c>
      <c r="DV43" s="188" t="str">
        <f t="shared" si="64"/>
        <v/>
      </c>
      <c r="DW43" s="188" t="str">
        <f t="shared" si="64"/>
        <v/>
      </c>
      <c r="DX43" s="188" t="str">
        <f t="shared" si="64"/>
        <v/>
      </c>
      <c r="DY43" s="188" t="str">
        <f t="shared" si="64"/>
        <v/>
      </c>
      <c r="DZ43" s="188" t="str">
        <f t="shared" si="64"/>
        <v/>
      </c>
      <c r="EA43" s="188" t="str">
        <f t="shared" si="64"/>
        <v/>
      </c>
      <c r="EB43" s="188" t="str">
        <f t="shared" si="64"/>
        <v/>
      </c>
      <c r="EC43" s="188" t="str">
        <f t="shared" si="64"/>
        <v/>
      </c>
      <c r="ED43" s="188" t="str">
        <f t="shared" si="64"/>
        <v/>
      </c>
      <c r="EE43" s="204" t="str">
        <f t="shared" si="16"/>
        <v/>
      </c>
      <c r="EF43" s="205" t="e">
        <f t="shared" si="41"/>
        <v>#N/A</v>
      </c>
      <c r="EG43" s="205" t="e">
        <f t="shared" si="41"/>
        <v>#N/A</v>
      </c>
      <c r="EH43" s="205" t="e">
        <f t="shared" si="41"/>
        <v>#N/A</v>
      </c>
      <c r="EI43" s="205" t="e">
        <f t="shared" si="41"/>
        <v>#N/A</v>
      </c>
      <c r="EJ43" s="205" t="e">
        <f t="shared" si="41"/>
        <v>#N/A</v>
      </c>
      <c r="EK43" s="205" t="e">
        <f t="shared" si="41"/>
        <v>#N/A</v>
      </c>
      <c r="EL43" s="205" t="e">
        <f t="shared" si="41"/>
        <v>#N/A</v>
      </c>
      <c r="EM43" s="205" t="e">
        <f t="shared" si="41"/>
        <v>#N/A</v>
      </c>
      <c r="EN43" s="205" t="e">
        <f t="shared" si="41"/>
        <v>#N/A</v>
      </c>
      <c r="EO43" s="205" t="e">
        <f t="shared" si="41"/>
        <v>#N/A</v>
      </c>
      <c r="EP43" s="205" t="e">
        <f t="shared" si="41"/>
        <v>#N/A</v>
      </c>
      <c r="EQ43" s="205" t="e">
        <f t="shared" si="41"/>
        <v>#N/A</v>
      </c>
      <c r="ER43" s="205" t="e">
        <f t="shared" si="41"/>
        <v>#N/A</v>
      </c>
      <c r="ES43" s="205" t="e">
        <f t="shared" si="41"/>
        <v>#N/A</v>
      </c>
      <c r="ET43" s="205" t="e">
        <f t="shared" si="41"/>
        <v>#N/A</v>
      </c>
      <c r="EU43" s="205" t="e">
        <f t="shared" ref="EU43:FJ84" si="65">IF(ISNONTEXT($Q43),IF($G43="R",_xlfn.BETA.DIST(AX43,$M43,$N43,FALSE,$B43,$D43),_xlfn.BETA.DIST(AX43,$N43,$M43,FALSE,$B43,$D43)),NA())</f>
        <v>#N/A</v>
      </c>
      <c r="EV43" s="205" t="e">
        <f t="shared" si="60"/>
        <v>#N/A</v>
      </c>
      <c r="EW43" s="205" t="e">
        <f t="shared" si="60"/>
        <v>#N/A</v>
      </c>
      <c r="EX43" s="205" t="e">
        <f t="shared" si="60"/>
        <v>#N/A</v>
      </c>
      <c r="EY43" s="205" t="e">
        <f t="shared" si="60"/>
        <v>#N/A</v>
      </c>
      <c r="EZ43" s="205" t="e">
        <f t="shared" si="60"/>
        <v>#N/A</v>
      </c>
      <c r="FA43" s="205" t="e">
        <f t="shared" si="60"/>
        <v>#N/A</v>
      </c>
      <c r="FB43" s="205" t="e">
        <f t="shared" si="60"/>
        <v>#N/A</v>
      </c>
      <c r="FC43" s="205" t="e">
        <f t="shared" si="56"/>
        <v>#N/A</v>
      </c>
      <c r="FD43" s="205" t="e">
        <f t="shared" si="56"/>
        <v>#N/A</v>
      </c>
      <c r="FE43" s="205" t="e">
        <f t="shared" si="56"/>
        <v>#N/A</v>
      </c>
      <c r="FF43" s="205" t="e">
        <f t="shared" si="56"/>
        <v>#N/A</v>
      </c>
      <c r="FG43" s="205" t="e">
        <f t="shared" si="56"/>
        <v>#N/A</v>
      </c>
      <c r="FH43" s="205" t="e">
        <f t="shared" si="42"/>
        <v>#N/A</v>
      </c>
      <c r="FI43" s="205" t="e">
        <f t="shared" si="42"/>
        <v>#N/A</v>
      </c>
      <c r="FJ43" s="205" t="e">
        <f t="shared" si="42"/>
        <v>#N/A</v>
      </c>
      <c r="FK43" s="205" t="e">
        <f t="shared" si="42"/>
        <v>#N/A</v>
      </c>
      <c r="FL43" s="205" t="e">
        <f t="shared" si="42"/>
        <v>#N/A</v>
      </c>
      <c r="FM43" s="205" t="e">
        <f t="shared" si="42"/>
        <v>#N/A</v>
      </c>
      <c r="FN43" s="205" t="e">
        <f t="shared" si="42"/>
        <v>#N/A</v>
      </c>
      <c r="FO43" s="205" t="e">
        <f t="shared" si="42"/>
        <v>#N/A</v>
      </c>
      <c r="FP43" s="205" t="e">
        <f t="shared" si="42"/>
        <v>#N/A</v>
      </c>
      <c r="FQ43" s="205" t="e">
        <f t="shared" si="42"/>
        <v>#N/A</v>
      </c>
      <c r="FR43" s="205" t="e">
        <f t="shared" si="42"/>
        <v>#N/A</v>
      </c>
      <c r="FS43" s="205" t="e">
        <f t="shared" si="42"/>
        <v>#N/A</v>
      </c>
      <c r="FT43" s="205" t="e">
        <f t="shared" si="42"/>
        <v>#N/A</v>
      </c>
      <c r="FU43" s="205" t="e">
        <f t="shared" si="42"/>
        <v>#N/A</v>
      </c>
      <c r="FV43" s="205" t="e">
        <f t="shared" si="42"/>
        <v>#N/A</v>
      </c>
      <c r="FW43" s="205" t="e">
        <f t="shared" si="42"/>
        <v>#N/A</v>
      </c>
      <c r="FX43" s="205" t="e">
        <f t="shared" si="61"/>
        <v>#N/A</v>
      </c>
      <c r="FY43" s="205" t="e">
        <f t="shared" si="57"/>
        <v>#N/A</v>
      </c>
      <c r="FZ43" s="205" t="e">
        <f t="shared" si="57"/>
        <v>#N/A</v>
      </c>
      <c r="GA43" s="205" t="e">
        <f t="shared" si="57"/>
        <v>#N/A</v>
      </c>
      <c r="GB43" s="205" t="e">
        <f t="shared" si="57"/>
        <v>#N/A</v>
      </c>
      <c r="GC43" s="205" t="e">
        <f t="shared" si="57"/>
        <v>#N/A</v>
      </c>
      <c r="GD43" s="205" t="e">
        <f t="shared" si="57"/>
        <v>#N/A</v>
      </c>
      <c r="GE43" s="205" t="e">
        <f t="shared" si="57"/>
        <v>#N/A</v>
      </c>
      <c r="GF43" s="205" t="e">
        <f t="shared" si="57"/>
        <v>#N/A</v>
      </c>
      <c r="GG43" s="205" t="e">
        <f t="shared" si="57"/>
        <v>#N/A</v>
      </c>
      <c r="GH43" s="205" t="e">
        <f t="shared" si="57"/>
        <v>#N/A</v>
      </c>
      <c r="GI43" s="205" t="e">
        <f t="shared" si="57"/>
        <v>#N/A</v>
      </c>
      <c r="GJ43" s="205" t="e">
        <f t="shared" si="57"/>
        <v>#N/A</v>
      </c>
      <c r="GK43" s="205" t="e">
        <f t="shared" si="57"/>
        <v>#N/A</v>
      </c>
      <c r="GL43" s="205" t="e">
        <f t="shared" si="57"/>
        <v>#N/A</v>
      </c>
      <c r="GM43" s="205" t="e">
        <f t="shared" si="57"/>
        <v>#N/A</v>
      </c>
      <c r="GN43" s="205" t="e">
        <f t="shared" si="57"/>
        <v>#N/A</v>
      </c>
      <c r="GO43" s="205" t="e">
        <f t="shared" si="58"/>
        <v>#N/A</v>
      </c>
      <c r="GP43" s="205" t="e">
        <f t="shared" si="58"/>
        <v>#N/A</v>
      </c>
      <c r="GQ43" s="205" t="e">
        <f t="shared" si="39"/>
        <v>#N/A</v>
      </c>
      <c r="GR43" s="205" t="e">
        <f t="shared" si="39"/>
        <v>#N/A</v>
      </c>
      <c r="GS43" s="205" t="e">
        <f t="shared" si="39"/>
        <v>#N/A</v>
      </c>
      <c r="GT43" s="205" t="e">
        <f t="shared" si="39"/>
        <v>#N/A</v>
      </c>
      <c r="GU43" s="205" t="e">
        <f t="shared" si="39"/>
        <v>#N/A</v>
      </c>
      <c r="GV43" s="205" t="e">
        <f t="shared" si="39"/>
        <v>#N/A</v>
      </c>
      <c r="GW43" s="205" t="e">
        <f t="shared" si="39"/>
        <v>#N/A</v>
      </c>
      <c r="GX43" s="205" t="e">
        <f t="shared" si="39"/>
        <v>#N/A</v>
      </c>
      <c r="GY43" s="205" t="e">
        <f t="shared" si="39"/>
        <v>#N/A</v>
      </c>
      <c r="GZ43" s="205" t="e">
        <f t="shared" si="39"/>
        <v>#N/A</v>
      </c>
      <c r="HA43" s="205" t="e">
        <f t="shared" si="39"/>
        <v>#N/A</v>
      </c>
      <c r="HB43" s="205" t="e">
        <f t="shared" si="39"/>
        <v>#N/A</v>
      </c>
      <c r="HC43" s="205" t="e">
        <f t="shared" si="39"/>
        <v>#N/A</v>
      </c>
      <c r="HD43" s="205" t="e">
        <f t="shared" si="39"/>
        <v>#N/A</v>
      </c>
      <c r="HE43" s="205" t="e">
        <f t="shared" si="39"/>
        <v>#N/A</v>
      </c>
      <c r="HF43" s="205" t="e">
        <f t="shared" si="55"/>
        <v>#N/A</v>
      </c>
      <c r="HG43" s="205" t="e">
        <f t="shared" si="55"/>
        <v>#N/A</v>
      </c>
      <c r="HH43" s="205" t="e">
        <f t="shared" si="47"/>
        <v>#N/A</v>
      </c>
      <c r="HI43" s="205" t="e">
        <f t="shared" si="47"/>
        <v>#N/A</v>
      </c>
      <c r="HJ43" s="205" t="e">
        <f t="shared" si="47"/>
        <v>#N/A</v>
      </c>
      <c r="HK43" s="205" t="e">
        <f t="shared" si="47"/>
        <v>#N/A</v>
      </c>
      <c r="HL43" s="205" t="e">
        <f t="shared" si="47"/>
        <v>#N/A</v>
      </c>
      <c r="HM43" s="205" t="e">
        <f t="shared" si="47"/>
        <v>#N/A</v>
      </c>
      <c r="HN43" s="205" t="e">
        <f t="shared" si="47"/>
        <v>#N/A</v>
      </c>
      <c r="HO43" s="205" t="e">
        <f t="shared" si="47"/>
        <v>#N/A</v>
      </c>
      <c r="HP43" s="205" t="e">
        <f t="shared" si="47"/>
        <v>#N/A</v>
      </c>
      <c r="HQ43" s="205" t="e">
        <f t="shared" si="47"/>
        <v>#N/A</v>
      </c>
      <c r="HR43" s="205" t="e">
        <f t="shared" si="47"/>
        <v>#N/A</v>
      </c>
      <c r="HS43" s="205" t="e">
        <f t="shared" si="47"/>
        <v>#N/A</v>
      </c>
      <c r="HT43" s="205" t="e">
        <f t="shared" si="47"/>
        <v>#N/A</v>
      </c>
      <c r="HU43" s="205" t="e">
        <f t="shared" si="47"/>
        <v>#N/A</v>
      </c>
      <c r="HV43" s="205" t="e">
        <f t="shared" si="47"/>
        <v>#N/A</v>
      </c>
      <c r="HW43" s="205" t="e">
        <f t="shared" si="47"/>
        <v>#N/A</v>
      </c>
      <c r="HX43" s="205" t="e">
        <f t="shared" ref="HX43:HX103" si="66">IF(ISNONTEXT($Q43),IF($G43="R",_xlfn.BETA.DIST(EA43,$M43,$N43,FALSE,$B43,$D43),_xlfn.BETA.DIST(EA43,$N43,$M43,FALSE,$B43,$D43)),NA())</f>
        <v>#N/A</v>
      </c>
      <c r="HY43" s="205" t="e">
        <f t="shared" si="63"/>
        <v>#N/A</v>
      </c>
      <c r="HZ43" s="205" t="e">
        <f t="shared" si="63"/>
        <v>#N/A</v>
      </c>
      <c r="IA43" s="205" t="e">
        <f t="shared" si="45"/>
        <v>#N/A</v>
      </c>
      <c r="IB43" s="205" t="e">
        <f t="shared" si="27"/>
        <v>#N/A</v>
      </c>
    </row>
    <row r="44" spans="1:236" hidden="1" x14ac:dyDescent="0.25">
      <c r="A44" s="22">
        <v>41</v>
      </c>
      <c r="B44" s="123"/>
      <c r="C44" s="123"/>
      <c r="D44" s="123"/>
      <c r="E44" s="118" t="str">
        <f t="shared" si="10"/>
        <v/>
      </c>
      <c r="F44" s="23" t="str">
        <f t="shared" si="11"/>
        <v/>
      </c>
      <c r="G44" s="24" t="str">
        <f t="shared" si="12"/>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10" t="str">
        <f t="shared" si="3"/>
        <v/>
      </c>
      <c r="Q44" s="110" t="str">
        <f t="shared" si="4"/>
        <v/>
      </c>
      <c r="R44" s="39" t="str">
        <f t="shared" si="5"/>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13"/>
        <v/>
      </c>
      <c r="AI44" s="204" t="str">
        <f t="shared" si="14"/>
        <v/>
      </c>
      <c r="AJ44" s="188" t="str">
        <f t="shared" si="62"/>
        <v/>
      </c>
      <c r="AK44" s="188" t="str">
        <f t="shared" si="62"/>
        <v/>
      </c>
      <c r="AL44" s="188" t="str">
        <f t="shared" si="62"/>
        <v/>
      </c>
      <c r="AM44" s="188" t="str">
        <f t="shared" si="62"/>
        <v/>
      </c>
      <c r="AN44" s="188" t="str">
        <f t="shared" si="62"/>
        <v/>
      </c>
      <c r="AO44" s="188" t="str">
        <f t="shared" si="62"/>
        <v/>
      </c>
      <c r="AP44" s="188" t="str">
        <f t="shared" si="62"/>
        <v/>
      </c>
      <c r="AQ44" s="188" t="str">
        <f t="shared" si="62"/>
        <v/>
      </c>
      <c r="AR44" s="188" t="str">
        <f t="shared" si="62"/>
        <v/>
      </c>
      <c r="AS44" s="188" t="str">
        <f t="shared" si="62"/>
        <v/>
      </c>
      <c r="AT44" s="188" t="str">
        <f t="shared" si="62"/>
        <v/>
      </c>
      <c r="AU44" s="188" t="str">
        <f t="shared" si="62"/>
        <v/>
      </c>
      <c r="AV44" s="188" t="str">
        <f t="shared" si="62"/>
        <v/>
      </c>
      <c r="AW44" s="188" t="str">
        <f t="shared" si="62"/>
        <v/>
      </c>
      <c r="AX44" s="188" t="str">
        <f t="shared" si="62"/>
        <v/>
      </c>
      <c r="AY44" s="188" t="str">
        <f t="shared" si="62"/>
        <v/>
      </c>
      <c r="AZ44" s="188" t="str">
        <f t="shared" si="62"/>
        <v/>
      </c>
      <c r="BA44" s="188" t="str">
        <f t="shared" si="62"/>
        <v/>
      </c>
      <c r="BB44" s="188" t="str">
        <f t="shared" si="62"/>
        <v/>
      </c>
      <c r="BC44" s="188" t="str">
        <f t="shared" si="62"/>
        <v/>
      </c>
      <c r="BD44" s="188" t="str">
        <f t="shared" si="62"/>
        <v/>
      </c>
      <c r="BE44" s="188" t="str">
        <f t="shared" si="62"/>
        <v/>
      </c>
      <c r="BF44" s="188" t="str">
        <f t="shared" si="62"/>
        <v/>
      </c>
      <c r="BG44" s="188" t="str">
        <f t="shared" si="62"/>
        <v/>
      </c>
      <c r="BH44" s="188" t="str">
        <f t="shared" si="62"/>
        <v/>
      </c>
      <c r="BI44" s="188" t="str">
        <f t="shared" si="62"/>
        <v/>
      </c>
      <c r="BJ44" s="188" t="str">
        <f t="shared" si="62"/>
        <v/>
      </c>
      <c r="BK44" s="188" t="str">
        <f t="shared" si="62"/>
        <v/>
      </c>
      <c r="BL44" s="188" t="str">
        <f t="shared" si="62"/>
        <v/>
      </c>
      <c r="BM44" s="188" t="str">
        <f t="shared" si="62"/>
        <v/>
      </c>
      <c r="BN44" s="188" t="str">
        <f t="shared" si="62"/>
        <v/>
      </c>
      <c r="BO44" s="188" t="str">
        <f t="shared" si="62"/>
        <v/>
      </c>
      <c r="BP44" s="188" t="str">
        <f t="shared" si="62"/>
        <v/>
      </c>
      <c r="BQ44" s="188" t="str">
        <f t="shared" si="62"/>
        <v/>
      </c>
      <c r="BR44" s="188" t="str">
        <f t="shared" si="62"/>
        <v/>
      </c>
      <c r="BS44" s="188" t="str">
        <f t="shared" si="62"/>
        <v/>
      </c>
      <c r="BT44" s="188" t="str">
        <f t="shared" si="62"/>
        <v/>
      </c>
      <c r="BU44" s="188" t="str">
        <f t="shared" si="62"/>
        <v/>
      </c>
      <c r="BV44" s="188" t="str">
        <f t="shared" si="62"/>
        <v/>
      </c>
      <c r="BW44" s="188" t="str">
        <f t="shared" si="62"/>
        <v/>
      </c>
      <c r="BX44" s="188" t="str">
        <f t="shared" si="62"/>
        <v/>
      </c>
      <c r="BY44" s="188" t="str">
        <f t="shared" si="62"/>
        <v/>
      </c>
      <c r="BZ44" s="188" t="str">
        <f t="shared" si="62"/>
        <v/>
      </c>
      <c r="CA44" s="188" t="str">
        <f t="shared" si="62"/>
        <v/>
      </c>
      <c r="CB44" s="188" t="str">
        <f t="shared" si="62"/>
        <v/>
      </c>
      <c r="CC44" s="188" t="str">
        <f t="shared" si="62"/>
        <v/>
      </c>
      <c r="CD44" s="188" t="str">
        <f t="shared" si="62"/>
        <v/>
      </c>
      <c r="CE44" s="188" t="str">
        <f t="shared" si="62"/>
        <v/>
      </c>
      <c r="CF44" s="188" t="str">
        <f t="shared" si="62"/>
        <v/>
      </c>
      <c r="CG44" s="188" t="str">
        <f t="shared" si="62"/>
        <v/>
      </c>
      <c r="CH44" s="188" t="str">
        <f t="shared" si="62"/>
        <v/>
      </c>
      <c r="CI44" s="188" t="str">
        <f t="shared" si="62"/>
        <v/>
      </c>
      <c r="CJ44" s="188" t="str">
        <f t="shared" si="62"/>
        <v/>
      </c>
      <c r="CK44" s="188" t="str">
        <f t="shared" si="62"/>
        <v/>
      </c>
      <c r="CL44" s="188" t="str">
        <f t="shared" si="62"/>
        <v/>
      </c>
      <c r="CM44" s="188" t="str">
        <f t="shared" si="62"/>
        <v/>
      </c>
      <c r="CN44" s="188" t="str">
        <f t="shared" si="62"/>
        <v/>
      </c>
      <c r="CO44" s="188" t="str">
        <f t="shared" si="62"/>
        <v/>
      </c>
      <c r="CP44" s="188" t="str">
        <f t="shared" si="62"/>
        <v/>
      </c>
      <c r="CQ44" s="188" t="str">
        <f t="shared" si="62"/>
        <v/>
      </c>
      <c r="CR44" s="188" t="str">
        <f t="shared" si="62"/>
        <v/>
      </c>
      <c r="CS44" s="188" t="str">
        <f t="shared" si="62"/>
        <v/>
      </c>
      <c r="CT44" s="188" t="str">
        <f t="shared" si="62"/>
        <v/>
      </c>
      <c r="CU44" s="188" t="str">
        <f t="shared" ref="CU44:ED51" si="67">IF(ISNONTEXT($AH44),CT44+$AH44,"")</f>
        <v/>
      </c>
      <c r="CV44" s="188" t="str">
        <f t="shared" si="67"/>
        <v/>
      </c>
      <c r="CW44" s="188" t="str">
        <f t="shared" si="67"/>
        <v/>
      </c>
      <c r="CX44" s="188" t="str">
        <f t="shared" si="67"/>
        <v/>
      </c>
      <c r="CY44" s="188" t="str">
        <f t="shared" si="67"/>
        <v/>
      </c>
      <c r="CZ44" s="188" t="str">
        <f t="shared" si="67"/>
        <v/>
      </c>
      <c r="DA44" s="188" t="str">
        <f t="shared" si="67"/>
        <v/>
      </c>
      <c r="DB44" s="188" t="str">
        <f t="shared" si="67"/>
        <v/>
      </c>
      <c r="DC44" s="188" t="str">
        <f t="shared" si="67"/>
        <v/>
      </c>
      <c r="DD44" s="188" t="str">
        <f t="shared" si="67"/>
        <v/>
      </c>
      <c r="DE44" s="188" t="str">
        <f t="shared" si="67"/>
        <v/>
      </c>
      <c r="DF44" s="188" t="str">
        <f t="shared" si="67"/>
        <v/>
      </c>
      <c r="DG44" s="188" t="str">
        <f t="shared" si="67"/>
        <v/>
      </c>
      <c r="DH44" s="188" t="str">
        <f t="shared" si="67"/>
        <v/>
      </c>
      <c r="DI44" s="188" t="str">
        <f t="shared" si="67"/>
        <v/>
      </c>
      <c r="DJ44" s="188" t="str">
        <f t="shared" si="67"/>
        <v/>
      </c>
      <c r="DK44" s="188" t="str">
        <f t="shared" si="67"/>
        <v/>
      </c>
      <c r="DL44" s="188" t="str">
        <f t="shared" si="67"/>
        <v/>
      </c>
      <c r="DM44" s="188" t="str">
        <f t="shared" si="67"/>
        <v/>
      </c>
      <c r="DN44" s="188" t="str">
        <f t="shared" si="67"/>
        <v/>
      </c>
      <c r="DO44" s="188" t="str">
        <f t="shared" si="67"/>
        <v/>
      </c>
      <c r="DP44" s="188" t="str">
        <f t="shared" si="67"/>
        <v/>
      </c>
      <c r="DQ44" s="188" t="str">
        <f t="shared" si="67"/>
        <v/>
      </c>
      <c r="DR44" s="188" t="str">
        <f t="shared" si="67"/>
        <v/>
      </c>
      <c r="DS44" s="188" t="str">
        <f t="shared" si="67"/>
        <v/>
      </c>
      <c r="DT44" s="188" t="str">
        <f t="shared" si="67"/>
        <v/>
      </c>
      <c r="DU44" s="188" t="str">
        <f t="shared" si="67"/>
        <v/>
      </c>
      <c r="DV44" s="188" t="str">
        <f t="shared" si="67"/>
        <v/>
      </c>
      <c r="DW44" s="188" t="str">
        <f t="shared" si="67"/>
        <v/>
      </c>
      <c r="DX44" s="188" t="str">
        <f t="shared" si="67"/>
        <v/>
      </c>
      <c r="DY44" s="188" t="str">
        <f t="shared" si="67"/>
        <v/>
      </c>
      <c r="DZ44" s="188" t="str">
        <f t="shared" si="67"/>
        <v/>
      </c>
      <c r="EA44" s="188" t="str">
        <f t="shared" si="67"/>
        <v/>
      </c>
      <c r="EB44" s="188" t="str">
        <f t="shared" si="67"/>
        <v/>
      </c>
      <c r="EC44" s="188" t="str">
        <f t="shared" si="67"/>
        <v/>
      </c>
      <c r="ED44" s="188" t="str">
        <f t="shared" si="67"/>
        <v/>
      </c>
      <c r="EE44" s="204" t="str">
        <f t="shared" si="16"/>
        <v/>
      </c>
      <c r="EF44" s="205" t="e">
        <f t="shared" ref="EF44:ET60" si="68">IF(ISNONTEXT($Q44),IF($G44="R",_xlfn.BETA.DIST(AI44,$M44,$N44,FALSE,$B44,$D44),_xlfn.BETA.DIST(AI44,$N44,$M44,FALSE,$B44,$D44)),NA())</f>
        <v>#N/A</v>
      </c>
      <c r="EG44" s="205" t="e">
        <f t="shared" si="68"/>
        <v>#N/A</v>
      </c>
      <c r="EH44" s="205" t="e">
        <f t="shared" si="68"/>
        <v>#N/A</v>
      </c>
      <c r="EI44" s="205" t="e">
        <f t="shared" si="68"/>
        <v>#N/A</v>
      </c>
      <c r="EJ44" s="205" t="e">
        <f t="shared" si="68"/>
        <v>#N/A</v>
      </c>
      <c r="EK44" s="205" t="e">
        <f t="shared" si="68"/>
        <v>#N/A</v>
      </c>
      <c r="EL44" s="205" t="e">
        <f t="shared" si="68"/>
        <v>#N/A</v>
      </c>
      <c r="EM44" s="205" t="e">
        <f t="shared" si="68"/>
        <v>#N/A</v>
      </c>
      <c r="EN44" s="205" t="e">
        <f t="shared" si="68"/>
        <v>#N/A</v>
      </c>
      <c r="EO44" s="205" t="e">
        <f t="shared" si="68"/>
        <v>#N/A</v>
      </c>
      <c r="EP44" s="205" t="e">
        <f t="shared" si="68"/>
        <v>#N/A</v>
      </c>
      <c r="EQ44" s="205" t="e">
        <f t="shared" si="68"/>
        <v>#N/A</v>
      </c>
      <c r="ER44" s="205" t="e">
        <f t="shared" si="68"/>
        <v>#N/A</v>
      </c>
      <c r="ES44" s="205" t="e">
        <f t="shared" si="68"/>
        <v>#N/A</v>
      </c>
      <c r="ET44" s="205" t="e">
        <f t="shared" si="68"/>
        <v>#N/A</v>
      </c>
      <c r="EU44" s="205" t="e">
        <f t="shared" si="65"/>
        <v>#N/A</v>
      </c>
      <c r="EV44" s="205" t="e">
        <f t="shared" si="60"/>
        <v>#N/A</v>
      </c>
      <c r="EW44" s="205" t="e">
        <f t="shared" si="60"/>
        <v>#N/A</v>
      </c>
      <c r="EX44" s="205" t="e">
        <f t="shared" si="60"/>
        <v>#N/A</v>
      </c>
      <c r="EY44" s="205" t="e">
        <f t="shared" si="60"/>
        <v>#N/A</v>
      </c>
      <c r="EZ44" s="205" t="e">
        <f t="shared" si="60"/>
        <v>#N/A</v>
      </c>
      <c r="FA44" s="205" t="e">
        <f t="shared" si="60"/>
        <v>#N/A</v>
      </c>
      <c r="FB44" s="205" t="e">
        <f t="shared" si="60"/>
        <v>#N/A</v>
      </c>
      <c r="FC44" s="205" t="e">
        <f t="shared" si="56"/>
        <v>#N/A</v>
      </c>
      <c r="FD44" s="205" t="e">
        <f t="shared" si="56"/>
        <v>#N/A</v>
      </c>
      <c r="FE44" s="205" t="e">
        <f t="shared" si="56"/>
        <v>#N/A</v>
      </c>
      <c r="FF44" s="205" t="e">
        <f t="shared" si="56"/>
        <v>#N/A</v>
      </c>
      <c r="FG44" s="205" t="e">
        <f t="shared" si="56"/>
        <v>#N/A</v>
      </c>
      <c r="FH44" s="205" t="e">
        <f t="shared" si="42"/>
        <v>#N/A</v>
      </c>
      <c r="FI44" s="205" t="e">
        <f t="shared" si="42"/>
        <v>#N/A</v>
      </c>
      <c r="FJ44" s="205" t="e">
        <f t="shared" si="42"/>
        <v>#N/A</v>
      </c>
      <c r="FK44" s="205" t="e">
        <f t="shared" si="42"/>
        <v>#N/A</v>
      </c>
      <c r="FL44" s="205" t="e">
        <f t="shared" si="42"/>
        <v>#N/A</v>
      </c>
      <c r="FM44" s="205" t="e">
        <f t="shared" si="42"/>
        <v>#N/A</v>
      </c>
      <c r="FN44" s="205" t="e">
        <f t="shared" si="42"/>
        <v>#N/A</v>
      </c>
      <c r="FO44" s="205" t="e">
        <f t="shared" si="42"/>
        <v>#N/A</v>
      </c>
      <c r="FP44" s="205" t="e">
        <f t="shared" si="42"/>
        <v>#N/A</v>
      </c>
      <c r="FQ44" s="205" t="e">
        <f t="shared" si="42"/>
        <v>#N/A</v>
      </c>
      <c r="FR44" s="205" t="e">
        <f t="shared" si="42"/>
        <v>#N/A</v>
      </c>
      <c r="FS44" s="205" t="e">
        <f t="shared" si="42"/>
        <v>#N/A</v>
      </c>
      <c r="FT44" s="205" t="e">
        <f t="shared" si="42"/>
        <v>#N/A</v>
      </c>
      <c r="FU44" s="205" t="e">
        <f t="shared" si="42"/>
        <v>#N/A</v>
      </c>
      <c r="FV44" s="205" t="e">
        <f t="shared" si="42"/>
        <v>#N/A</v>
      </c>
      <c r="FW44" s="205" t="e">
        <f t="shared" si="42"/>
        <v>#N/A</v>
      </c>
      <c r="FX44" s="205" t="e">
        <f t="shared" si="61"/>
        <v>#N/A</v>
      </c>
      <c r="FY44" s="205" t="e">
        <f t="shared" si="57"/>
        <v>#N/A</v>
      </c>
      <c r="FZ44" s="205" t="e">
        <f t="shared" si="57"/>
        <v>#N/A</v>
      </c>
      <c r="GA44" s="205" t="e">
        <f t="shared" si="57"/>
        <v>#N/A</v>
      </c>
      <c r="GB44" s="205" t="e">
        <f t="shared" si="57"/>
        <v>#N/A</v>
      </c>
      <c r="GC44" s="205" t="e">
        <f t="shared" si="57"/>
        <v>#N/A</v>
      </c>
      <c r="GD44" s="205" t="e">
        <f t="shared" si="57"/>
        <v>#N/A</v>
      </c>
      <c r="GE44" s="205" t="e">
        <f t="shared" si="57"/>
        <v>#N/A</v>
      </c>
      <c r="GF44" s="205" t="e">
        <f t="shared" si="57"/>
        <v>#N/A</v>
      </c>
      <c r="GG44" s="205" t="e">
        <f t="shared" si="57"/>
        <v>#N/A</v>
      </c>
      <c r="GH44" s="205" t="e">
        <f t="shared" si="57"/>
        <v>#N/A</v>
      </c>
      <c r="GI44" s="205" t="e">
        <f t="shared" si="57"/>
        <v>#N/A</v>
      </c>
      <c r="GJ44" s="205" t="e">
        <f t="shared" si="57"/>
        <v>#N/A</v>
      </c>
      <c r="GK44" s="205" t="e">
        <f t="shared" si="57"/>
        <v>#N/A</v>
      </c>
      <c r="GL44" s="205" t="e">
        <f t="shared" si="57"/>
        <v>#N/A</v>
      </c>
      <c r="GM44" s="205" t="e">
        <f t="shared" si="57"/>
        <v>#N/A</v>
      </c>
      <c r="GN44" s="205" t="e">
        <f t="shared" si="57"/>
        <v>#N/A</v>
      </c>
      <c r="GO44" s="205" t="e">
        <f t="shared" si="58"/>
        <v>#N/A</v>
      </c>
      <c r="GP44" s="205" t="e">
        <f t="shared" si="58"/>
        <v>#N/A</v>
      </c>
      <c r="GQ44" s="205" t="e">
        <f t="shared" si="39"/>
        <v>#N/A</v>
      </c>
      <c r="GR44" s="205" t="e">
        <f t="shared" si="39"/>
        <v>#N/A</v>
      </c>
      <c r="GS44" s="205" t="e">
        <f t="shared" si="39"/>
        <v>#N/A</v>
      </c>
      <c r="GT44" s="205" t="e">
        <f t="shared" si="39"/>
        <v>#N/A</v>
      </c>
      <c r="GU44" s="205" t="e">
        <f t="shared" si="39"/>
        <v>#N/A</v>
      </c>
      <c r="GV44" s="205" t="e">
        <f t="shared" si="39"/>
        <v>#N/A</v>
      </c>
      <c r="GW44" s="205" t="e">
        <f t="shared" si="39"/>
        <v>#N/A</v>
      </c>
      <c r="GX44" s="205" t="e">
        <f t="shared" si="39"/>
        <v>#N/A</v>
      </c>
      <c r="GY44" s="205" t="e">
        <f t="shared" si="39"/>
        <v>#N/A</v>
      </c>
      <c r="GZ44" s="205" t="e">
        <f t="shared" si="39"/>
        <v>#N/A</v>
      </c>
      <c r="HA44" s="205" t="e">
        <f t="shared" si="39"/>
        <v>#N/A</v>
      </c>
      <c r="HB44" s="205" t="e">
        <f t="shared" si="39"/>
        <v>#N/A</v>
      </c>
      <c r="HC44" s="205" t="e">
        <f t="shared" si="39"/>
        <v>#N/A</v>
      </c>
      <c r="HD44" s="205" t="e">
        <f t="shared" si="39"/>
        <v>#N/A</v>
      </c>
      <c r="HE44" s="205" t="e">
        <f t="shared" si="39"/>
        <v>#N/A</v>
      </c>
      <c r="HF44" s="205" t="e">
        <f t="shared" si="55"/>
        <v>#N/A</v>
      </c>
      <c r="HG44" s="205" t="e">
        <f t="shared" si="55"/>
        <v>#N/A</v>
      </c>
      <c r="HH44" s="205" t="e">
        <f t="shared" si="47"/>
        <v>#N/A</v>
      </c>
      <c r="HI44" s="205" t="e">
        <f t="shared" si="47"/>
        <v>#N/A</v>
      </c>
      <c r="HJ44" s="205" t="e">
        <f t="shared" si="47"/>
        <v>#N/A</v>
      </c>
      <c r="HK44" s="205" t="e">
        <f t="shared" si="47"/>
        <v>#N/A</v>
      </c>
      <c r="HL44" s="205" t="e">
        <f t="shared" si="47"/>
        <v>#N/A</v>
      </c>
      <c r="HM44" s="205" t="e">
        <f t="shared" si="47"/>
        <v>#N/A</v>
      </c>
      <c r="HN44" s="205" t="e">
        <f t="shared" si="47"/>
        <v>#N/A</v>
      </c>
      <c r="HO44" s="205" t="e">
        <f t="shared" si="47"/>
        <v>#N/A</v>
      </c>
      <c r="HP44" s="205" t="e">
        <f t="shared" si="47"/>
        <v>#N/A</v>
      </c>
      <c r="HQ44" s="205" t="e">
        <f t="shared" si="47"/>
        <v>#N/A</v>
      </c>
      <c r="HR44" s="205" t="e">
        <f t="shared" si="47"/>
        <v>#N/A</v>
      </c>
      <c r="HS44" s="205" t="e">
        <f t="shared" si="47"/>
        <v>#N/A</v>
      </c>
      <c r="HT44" s="205" t="e">
        <f t="shared" si="47"/>
        <v>#N/A</v>
      </c>
      <c r="HU44" s="205" t="e">
        <f t="shared" si="47"/>
        <v>#N/A</v>
      </c>
      <c r="HV44" s="205" t="e">
        <f t="shared" si="47"/>
        <v>#N/A</v>
      </c>
      <c r="HW44" s="205" t="e">
        <f t="shared" si="47"/>
        <v>#N/A</v>
      </c>
      <c r="HX44" s="205" t="e">
        <f t="shared" si="66"/>
        <v>#N/A</v>
      </c>
      <c r="HY44" s="205" t="e">
        <f t="shared" si="63"/>
        <v>#N/A</v>
      </c>
      <c r="HZ44" s="205" t="e">
        <f t="shared" si="63"/>
        <v>#N/A</v>
      </c>
      <c r="IA44" s="205" t="e">
        <f t="shared" si="45"/>
        <v>#N/A</v>
      </c>
      <c r="IB44" s="205" t="e">
        <f t="shared" si="27"/>
        <v>#N/A</v>
      </c>
    </row>
    <row r="45" spans="1:236" hidden="1" x14ac:dyDescent="0.25">
      <c r="A45" s="22">
        <v>42</v>
      </c>
      <c r="B45" s="123"/>
      <c r="C45" s="123"/>
      <c r="D45" s="123"/>
      <c r="E45" s="118" t="str">
        <f t="shared" si="10"/>
        <v/>
      </c>
      <c r="F45" s="23" t="str">
        <f t="shared" si="11"/>
        <v/>
      </c>
      <c r="G45" s="24" t="str">
        <f t="shared" si="12"/>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10" t="str">
        <f t="shared" si="3"/>
        <v/>
      </c>
      <c r="Q45" s="110" t="str">
        <f t="shared" si="4"/>
        <v/>
      </c>
      <c r="R45" s="39" t="str">
        <f t="shared" si="5"/>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13"/>
        <v/>
      </c>
      <c r="AI45" s="204" t="str">
        <f t="shared" si="14"/>
        <v/>
      </c>
      <c r="AJ45" s="188" t="str">
        <f t="shared" ref="AJ45:CU48" si="69">IF(ISNONTEXT($AH45),AI45+$AH45,"")</f>
        <v/>
      </c>
      <c r="AK45" s="188" t="str">
        <f t="shared" si="69"/>
        <v/>
      </c>
      <c r="AL45" s="188" t="str">
        <f t="shared" si="69"/>
        <v/>
      </c>
      <c r="AM45" s="188" t="str">
        <f t="shared" si="69"/>
        <v/>
      </c>
      <c r="AN45" s="188" t="str">
        <f t="shared" si="69"/>
        <v/>
      </c>
      <c r="AO45" s="188" t="str">
        <f t="shared" si="69"/>
        <v/>
      </c>
      <c r="AP45" s="188" t="str">
        <f t="shared" si="69"/>
        <v/>
      </c>
      <c r="AQ45" s="188" t="str">
        <f t="shared" si="69"/>
        <v/>
      </c>
      <c r="AR45" s="188" t="str">
        <f t="shared" si="69"/>
        <v/>
      </c>
      <c r="AS45" s="188" t="str">
        <f t="shared" si="69"/>
        <v/>
      </c>
      <c r="AT45" s="188" t="str">
        <f t="shared" si="69"/>
        <v/>
      </c>
      <c r="AU45" s="188" t="str">
        <f t="shared" si="69"/>
        <v/>
      </c>
      <c r="AV45" s="188" t="str">
        <f t="shared" si="69"/>
        <v/>
      </c>
      <c r="AW45" s="188" t="str">
        <f t="shared" si="69"/>
        <v/>
      </c>
      <c r="AX45" s="188" t="str">
        <f t="shared" si="69"/>
        <v/>
      </c>
      <c r="AY45" s="188" t="str">
        <f t="shared" si="69"/>
        <v/>
      </c>
      <c r="AZ45" s="188" t="str">
        <f t="shared" si="69"/>
        <v/>
      </c>
      <c r="BA45" s="188" t="str">
        <f t="shared" si="69"/>
        <v/>
      </c>
      <c r="BB45" s="188" t="str">
        <f t="shared" si="69"/>
        <v/>
      </c>
      <c r="BC45" s="188" t="str">
        <f t="shared" si="69"/>
        <v/>
      </c>
      <c r="BD45" s="188" t="str">
        <f t="shared" si="69"/>
        <v/>
      </c>
      <c r="BE45" s="188" t="str">
        <f t="shared" si="69"/>
        <v/>
      </c>
      <c r="BF45" s="188" t="str">
        <f t="shared" si="69"/>
        <v/>
      </c>
      <c r="BG45" s="188" t="str">
        <f t="shared" si="69"/>
        <v/>
      </c>
      <c r="BH45" s="188" t="str">
        <f t="shared" si="69"/>
        <v/>
      </c>
      <c r="BI45" s="188" t="str">
        <f t="shared" si="69"/>
        <v/>
      </c>
      <c r="BJ45" s="188" t="str">
        <f t="shared" si="69"/>
        <v/>
      </c>
      <c r="BK45" s="188" t="str">
        <f t="shared" si="69"/>
        <v/>
      </c>
      <c r="BL45" s="188" t="str">
        <f t="shared" si="69"/>
        <v/>
      </c>
      <c r="BM45" s="188" t="str">
        <f t="shared" si="69"/>
        <v/>
      </c>
      <c r="BN45" s="188" t="str">
        <f t="shared" si="69"/>
        <v/>
      </c>
      <c r="BO45" s="188" t="str">
        <f t="shared" si="69"/>
        <v/>
      </c>
      <c r="BP45" s="188" t="str">
        <f t="shared" si="69"/>
        <v/>
      </c>
      <c r="BQ45" s="188" t="str">
        <f t="shared" si="69"/>
        <v/>
      </c>
      <c r="BR45" s="188" t="str">
        <f t="shared" si="69"/>
        <v/>
      </c>
      <c r="BS45" s="188" t="str">
        <f t="shared" si="69"/>
        <v/>
      </c>
      <c r="BT45" s="188" t="str">
        <f t="shared" si="69"/>
        <v/>
      </c>
      <c r="BU45" s="188" t="str">
        <f t="shared" si="69"/>
        <v/>
      </c>
      <c r="BV45" s="188" t="str">
        <f t="shared" si="69"/>
        <v/>
      </c>
      <c r="BW45" s="188" t="str">
        <f t="shared" si="69"/>
        <v/>
      </c>
      <c r="BX45" s="188" t="str">
        <f t="shared" si="69"/>
        <v/>
      </c>
      <c r="BY45" s="188" t="str">
        <f t="shared" si="69"/>
        <v/>
      </c>
      <c r="BZ45" s="188" t="str">
        <f t="shared" si="69"/>
        <v/>
      </c>
      <c r="CA45" s="188" t="str">
        <f t="shared" si="69"/>
        <v/>
      </c>
      <c r="CB45" s="188" t="str">
        <f t="shared" si="69"/>
        <v/>
      </c>
      <c r="CC45" s="188" t="str">
        <f t="shared" si="69"/>
        <v/>
      </c>
      <c r="CD45" s="188" t="str">
        <f t="shared" si="69"/>
        <v/>
      </c>
      <c r="CE45" s="188" t="str">
        <f t="shared" si="69"/>
        <v/>
      </c>
      <c r="CF45" s="188" t="str">
        <f t="shared" si="69"/>
        <v/>
      </c>
      <c r="CG45" s="188" t="str">
        <f t="shared" si="69"/>
        <v/>
      </c>
      <c r="CH45" s="188" t="str">
        <f t="shared" si="69"/>
        <v/>
      </c>
      <c r="CI45" s="188" t="str">
        <f t="shared" si="69"/>
        <v/>
      </c>
      <c r="CJ45" s="188" t="str">
        <f t="shared" si="69"/>
        <v/>
      </c>
      <c r="CK45" s="188" t="str">
        <f t="shared" si="69"/>
        <v/>
      </c>
      <c r="CL45" s="188" t="str">
        <f t="shared" si="69"/>
        <v/>
      </c>
      <c r="CM45" s="188" t="str">
        <f t="shared" si="69"/>
        <v/>
      </c>
      <c r="CN45" s="188" t="str">
        <f t="shared" si="69"/>
        <v/>
      </c>
      <c r="CO45" s="188" t="str">
        <f t="shared" si="69"/>
        <v/>
      </c>
      <c r="CP45" s="188" t="str">
        <f t="shared" si="69"/>
        <v/>
      </c>
      <c r="CQ45" s="188" t="str">
        <f t="shared" si="69"/>
        <v/>
      </c>
      <c r="CR45" s="188" t="str">
        <f t="shared" si="69"/>
        <v/>
      </c>
      <c r="CS45" s="188" t="str">
        <f t="shared" si="69"/>
        <v/>
      </c>
      <c r="CT45" s="188" t="str">
        <f t="shared" si="69"/>
        <v/>
      </c>
      <c r="CU45" s="188" t="str">
        <f t="shared" si="69"/>
        <v/>
      </c>
      <c r="CV45" s="188" t="str">
        <f t="shared" si="67"/>
        <v/>
      </c>
      <c r="CW45" s="188" t="str">
        <f t="shared" si="67"/>
        <v/>
      </c>
      <c r="CX45" s="188" t="str">
        <f t="shared" si="67"/>
        <v/>
      </c>
      <c r="CY45" s="188" t="str">
        <f t="shared" si="67"/>
        <v/>
      </c>
      <c r="CZ45" s="188" t="str">
        <f t="shared" si="67"/>
        <v/>
      </c>
      <c r="DA45" s="188" t="str">
        <f t="shared" si="67"/>
        <v/>
      </c>
      <c r="DB45" s="188" t="str">
        <f t="shared" si="67"/>
        <v/>
      </c>
      <c r="DC45" s="188" t="str">
        <f t="shared" si="67"/>
        <v/>
      </c>
      <c r="DD45" s="188" t="str">
        <f t="shared" si="67"/>
        <v/>
      </c>
      <c r="DE45" s="188" t="str">
        <f t="shared" si="67"/>
        <v/>
      </c>
      <c r="DF45" s="188" t="str">
        <f t="shared" si="67"/>
        <v/>
      </c>
      <c r="DG45" s="188" t="str">
        <f t="shared" si="67"/>
        <v/>
      </c>
      <c r="DH45" s="188" t="str">
        <f t="shared" si="67"/>
        <v/>
      </c>
      <c r="DI45" s="188" t="str">
        <f t="shared" si="67"/>
        <v/>
      </c>
      <c r="DJ45" s="188" t="str">
        <f t="shared" si="67"/>
        <v/>
      </c>
      <c r="DK45" s="188" t="str">
        <f t="shared" si="67"/>
        <v/>
      </c>
      <c r="DL45" s="188" t="str">
        <f t="shared" si="67"/>
        <v/>
      </c>
      <c r="DM45" s="188" t="str">
        <f t="shared" si="67"/>
        <v/>
      </c>
      <c r="DN45" s="188" t="str">
        <f t="shared" si="67"/>
        <v/>
      </c>
      <c r="DO45" s="188" t="str">
        <f t="shared" si="67"/>
        <v/>
      </c>
      <c r="DP45" s="188" t="str">
        <f t="shared" si="67"/>
        <v/>
      </c>
      <c r="DQ45" s="188" t="str">
        <f t="shared" si="67"/>
        <v/>
      </c>
      <c r="DR45" s="188" t="str">
        <f t="shared" si="67"/>
        <v/>
      </c>
      <c r="DS45" s="188" t="str">
        <f t="shared" si="67"/>
        <v/>
      </c>
      <c r="DT45" s="188" t="str">
        <f t="shared" si="67"/>
        <v/>
      </c>
      <c r="DU45" s="188" t="str">
        <f t="shared" si="67"/>
        <v/>
      </c>
      <c r="DV45" s="188" t="str">
        <f t="shared" si="67"/>
        <v/>
      </c>
      <c r="DW45" s="188" t="str">
        <f t="shared" si="67"/>
        <v/>
      </c>
      <c r="DX45" s="188" t="str">
        <f t="shared" si="67"/>
        <v/>
      </c>
      <c r="DY45" s="188" t="str">
        <f t="shared" si="67"/>
        <v/>
      </c>
      <c r="DZ45" s="188" t="str">
        <f t="shared" si="67"/>
        <v/>
      </c>
      <c r="EA45" s="188" t="str">
        <f t="shared" si="67"/>
        <v/>
      </c>
      <c r="EB45" s="188" t="str">
        <f t="shared" si="67"/>
        <v/>
      </c>
      <c r="EC45" s="188" t="str">
        <f t="shared" si="67"/>
        <v/>
      </c>
      <c r="ED45" s="188" t="str">
        <f t="shared" si="67"/>
        <v/>
      </c>
      <c r="EE45" s="204" t="str">
        <f t="shared" si="16"/>
        <v/>
      </c>
      <c r="EF45" s="205" t="e">
        <f t="shared" si="68"/>
        <v>#N/A</v>
      </c>
      <c r="EG45" s="205" t="e">
        <f t="shared" si="68"/>
        <v>#N/A</v>
      </c>
      <c r="EH45" s="205" t="e">
        <f t="shared" si="68"/>
        <v>#N/A</v>
      </c>
      <c r="EI45" s="205" t="e">
        <f t="shared" si="68"/>
        <v>#N/A</v>
      </c>
      <c r="EJ45" s="205" t="e">
        <f t="shared" si="68"/>
        <v>#N/A</v>
      </c>
      <c r="EK45" s="205" t="e">
        <f t="shared" si="68"/>
        <v>#N/A</v>
      </c>
      <c r="EL45" s="205" t="e">
        <f t="shared" si="68"/>
        <v>#N/A</v>
      </c>
      <c r="EM45" s="205" t="e">
        <f t="shared" si="68"/>
        <v>#N/A</v>
      </c>
      <c r="EN45" s="205" t="e">
        <f t="shared" si="68"/>
        <v>#N/A</v>
      </c>
      <c r="EO45" s="205" t="e">
        <f t="shared" si="68"/>
        <v>#N/A</v>
      </c>
      <c r="EP45" s="205" t="e">
        <f t="shared" si="68"/>
        <v>#N/A</v>
      </c>
      <c r="EQ45" s="205" t="e">
        <f t="shared" si="68"/>
        <v>#N/A</v>
      </c>
      <c r="ER45" s="205" t="e">
        <f t="shared" si="68"/>
        <v>#N/A</v>
      </c>
      <c r="ES45" s="205" t="e">
        <f t="shared" si="68"/>
        <v>#N/A</v>
      </c>
      <c r="ET45" s="205" t="e">
        <f t="shared" si="68"/>
        <v>#N/A</v>
      </c>
      <c r="EU45" s="205" t="e">
        <f t="shared" si="65"/>
        <v>#N/A</v>
      </c>
      <c r="EV45" s="205" t="e">
        <f t="shared" si="60"/>
        <v>#N/A</v>
      </c>
      <c r="EW45" s="205" t="e">
        <f t="shared" si="60"/>
        <v>#N/A</v>
      </c>
      <c r="EX45" s="205" t="e">
        <f t="shared" si="60"/>
        <v>#N/A</v>
      </c>
      <c r="EY45" s="205" t="e">
        <f t="shared" si="60"/>
        <v>#N/A</v>
      </c>
      <c r="EZ45" s="205" t="e">
        <f t="shared" si="60"/>
        <v>#N/A</v>
      </c>
      <c r="FA45" s="205" t="e">
        <f t="shared" si="60"/>
        <v>#N/A</v>
      </c>
      <c r="FB45" s="205" t="e">
        <f t="shared" si="60"/>
        <v>#N/A</v>
      </c>
      <c r="FC45" s="205" t="e">
        <f t="shared" si="56"/>
        <v>#N/A</v>
      </c>
      <c r="FD45" s="205" t="e">
        <f t="shared" si="56"/>
        <v>#N/A</v>
      </c>
      <c r="FE45" s="205" t="e">
        <f t="shared" si="56"/>
        <v>#N/A</v>
      </c>
      <c r="FF45" s="205" t="e">
        <f t="shared" si="56"/>
        <v>#N/A</v>
      </c>
      <c r="FG45" s="205" t="e">
        <f t="shared" si="56"/>
        <v>#N/A</v>
      </c>
      <c r="FH45" s="205" t="e">
        <f t="shared" si="42"/>
        <v>#N/A</v>
      </c>
      <c r="FI45" s="205" t="e">
        <f t="shared" si="42"/>
        <v>#N/A</v>
      </c>
      <c r="FJ45" s="205" t="e">
        <f t="shared" si="42"/>
        <v>#N/A</v>
      </c>
      <c r="FK45" s="205" t="e">
        <f t="shared" si="42"/>
        <v>#N/A</v>
      </c>
      <c r="FL45" s="205" t="e">
        <f t="shared" si="42"/>
        <v>#N/A</v>
      </c>
      <c r="FM45" s="205" t="e">
        <f t="shared" si="42"/>
        <v>#N/A</v>
      </c>
      <c r="FN45" s="205" t="e">
        <f t="shared" si="42"/>
        <v>#N/A</v>
      </c>
      <c r="FO45" s="205" t="e">
        <f t="shared" si="42"/>
        <v>#N/A</v>
      </c>
      <c r="FP45" s="205" t="e">
        <f t="shared" si="42"/>
        <v>#N/A</v>
      </c>
      <c r="FQ45" s="205" t="e">
        <f t="shared" si="42"/>
        <v>#N/A</v>
      </c>
      <c r="FR45" s="205" t="e">
        <f t="shared" si="42"/>
        <v>#N/A</v>
      </c>
      <c r="FS45" s="205" t="e">
        <f t="shared" si="42"/>
        <v>#N/A</v>
      </c>
      <c r="FT45" s="205" t="e">
        <f t="shared" si="42"/>
        <v>#N/A</v>
      </c>
      <c r="FU45" s="205" t="e">
        <f t="shared" si="42"/>
        <v>#N/A</v>
      </c>
      <c r="FV45" s="205" t="e">
        <f t="shared" si="42"/>
        <v>#N/A</v>
      </c>
      <c r="FW45" s="205" t="e">
        <f t="shared" si="42"/>
        <v>#N/A</v>
      </c>
      <c r="FX45" s="205" t="e">
        <f t="shared" si="61"/>
        <v>#N/A</v>
      </c>
      <c r="FY45" s="205" t="e">
        <f t="shared" si="57"/>
        <v>#N/A</v>
      </c>
      <c r="FZ45" s="205" t="e">
        <f t="shared" si="57"/>
        <v>#N/A</v>
      </c>
      <c r="GA45" s="205" t="e">
        <f t="shared" si="57"/>
        <v>#N/A</v>
      </c>
      <c r="GB45" s="205" t="e">
        <f t="shared" si="57"/>
        <v>#N/A</v>
      </c>
      <c r="GC45" s="205" t="e">
        <f t="shared" si="57"/>
        <v>#N/A</v>
      </c>
      <c r="GD45" s="205" t="e">
        <f t="shared" si="57"/>
        <v>#N/A</v>
      </c>
      <c r="GE45" s="205" t="e">
        <f t="shared" si="57"/>
        <v>#N/A</v>
      </c>
      <c r="GF45" s="205" t="e">
        <f t="shared" si="57"/>
        <v>#N/A</v>
      </c>
      <c r="GG45" s="205" t="e">
        <f t="shared" si="57"/>
        <v>#N/A</v>
      </c>
      <c r="GH45" s="205" t="e">
        <f t="shared" si="57"/>
        <v>#N/A</v>
      </c>
      <c r="GI45" s="205" t="e">
        <f t="shared" si="57"/>
        <v>#N/A</v>
      </c>
      <c r="GJ45" s="205" t="e">
        <f t="shared" si="57"/>
        <v>#N/A</v>
      </c>
      <c r="GK45" s="205" t="e">
        <f t="shared" si="57"/>
        <v>#N/A</v>
      </c>
      <c r="GL45" s="205" t="e">
        <f t="shared" si="57"/>
        <v>#N/A</v>
      </c>
      <c r="GM45" s="205" t="e">
        <f t="shared" si="57"/>
        <v>#N/A</v>
      </c>
      <c r="GN45" s="205" t="e">
        <f t="shared" si="57"/>
        <v>#N/A</v>
      </c>
      <c r="GO45" s="205" t="e">
        <f t="shared" si="58"/>
        <v>#N/A</v>
      </c>
      <c r="GP45" s="205" t="e">
        <f t="shared" si="58"/>
        <v>#N/A</v>
      </c>
      <c r="GQ45" s="205" t="e">
        <f t="shared" si="39"/>
        <v>#N/A</v>
      </c>
      <c r="GR45" s="205" t="e">
        <f t="shared" si="39"/>
        <v>#N/A</v>
      </c>
      <c r="GS45" s="205" t="e">
        <f t="shared" si="39"/>
        <v>#N/A</v>
      </c>
      <c r="GT45" s="205" t="e">
        <f t="shared" si="39"/>
        <v>#N/A</v>
      </c>
      <c r="GU45" s="205" t="e">
        <f t="shared" si="39"/>
        <v>#N/A</v>
      </c>
      <c r="GV45" s="205" t="e">
        <f t="shared" si="39"/>
        <v>#N/A</v>
      </c>
      <c r="GW45" s="205" t="e">
        <f t="shared" si="39"/>
        <v>#N/A</v>
      </c>
      <c r="GX45" s="205" t="e">
        <f t="shared" si="39"/>
        <v>#N/A</v>
      </c>
      <c r="GY45" s="205" t="e">
        <f t="shared" si="39"/>
        <v>#N/A</v>
      </c>
      <c r="GZ45" s="205" t="e">
        <f t="shared" si="39"/>
        <v>#N/A</v>
      </c>
      <c r="HA45" s="205" t="e">
        <f t="shared" si="39"/>
        <v>#N/A</v>
      </c>
      <c r="HB45" s="205" t="e">
        <f t="shared" si="39"/>
        <v>#N/A</v>
      </c>
      <c r="HC45" s="205" t="e">
        <f t="shared" si="39"/>
        <v>#N/A</v>
      </c>
      <c r="HD45" s="205" t="e">
        <f t="shared" si="39"/>
        <v>#N/A</v>
      </c>
      <c r="HE45" s="205" t="e">
        <f t="shared" si="39"/>
        <v>#N/A</v>
      </c>
      <c r="HF45" s="205" t="e">
        <f t="shared" si="55"/>
        <v>#N/A</v>
      </c>
      <c r="HG45" s="205" t="e">
        <f t="shared" si="55"/>
        <v>#N/A</v>
      </c>
      <c r="HH45" s="205" t="e">
        <f t="shared" si="47"/>
        <v>#N/A</v>
      </c>
      <c r="HI45" s="205" t="e">
        <f t="shared" si="47"/>
        <v>#N/A</v>
      </c>
      <c r="HJ45" s="205" t="e">
        <f t="shared" si="47"/>
        <v>#N/A</v>
      </c>
      <c r="HK45" s="205" t="e">
        <f t="shared" si="47"/>
        <v>#N/A</v>
      </c>
      <c r="HL45" s="205" t="e">
        <f t="shared" si="47"/>
        <v>#N/A</v>
      </c>
      <c r="HM45" s="205" t="e">
        <f t="shared" si="47"/>
        <v>#N/A</v>
      </c>
      <c r="HN45" s="205" t="e">
        <f t="shared" si="47"/>
        <v>#N/A</v>
      </c>
      <c r="HO45" s="205" t="e">
        <f t="shared" si="47"/>
        <v>#N/A</v>
      </c>
      <c r="HP45" s="205" t="e">
        <f t="shared" si="47"/>
        <v>#N/A</v>
      </c>
      <c r="HQ45" s="205" t="e">
        <f t="shared" si="47"/>
        <v>#N/A</v>
      </c>
      <c r="HR45" s="205" t="e">
        <f t="shared" si="47"/>
        <v>#N/A</v>
      </c>
      <c r="HS45" s="205" t="e">
        <f t="shared" si="47"/>
        <v>#N/A</v>
      </c>
      <c r="HT45" s="205" t="e">
        <f t="shared" si="47"/>
        <v>#N/A</v>
      </c>
      <c r="HU45" s="205" t="e">
        <f t="shared" si="47"/>
        <v>#N/A</v>
      </c>
      <c r="HV45" s="205" t="e">
        <f t="shared" si="47"/>
        <v>#N/A</v>
      </c>
      <c r="HW45" s="205" t="e">
        <f t="shared" si="47"/>
        <v>#N/A</v>
      </c>
      <c r="HX45" s="205" t="e">
        <f t="shared" si="66"/>
        <v>#N/A</v>
      </c>
      <c r="HY45" s="205" t="e">
        <f t="shared" si="63"/>
        <v>#N/A</v>
      </c>
      <c r="HZ45" s="205" t="e">
        <f t="shared" si="63"/>
        <v>#N/A</v>
      </c>
      <c r="IA45" s="205" t="e">
        <f t="shared" si="45"/>
        <v>#N/A</v>
      </c>
      <c r="IB45" s="205" t="e">
        <f t="shared" si="27"/>
        <v>#N/A</v>
      </c>
    </row>
    <row r="46" spans="1:236" hidden="1" x14ac:dyDescent="0.25">
      <c r="A46" s="22">
        <v>43</v>
      </c>
      <c r="B46" s="123"/>
      <c r="C46" s="123"/>
      <c r="D46" s="123"/>
      <c r="E46" s="118" t="str">
        <f t="shared" si="10"/>
        <v/>
      </c>
      <c r="F46" s="23" t="str">
        <f t="shared" si="11"/>
        <v/>
      </c>
      <c r="G46" s="24" t="str">
        <f t="shared" si="12"/>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10" t="str">
        <f t="shared" si="3"/>
        <v/>
      </c>
      <c r="Q46" s="110" t="str">
        <f t="shared" si="4"/>
        <v/>
      </c>
      <c r="R46" s="39" t="str">
        <f t="shared" si="5"/>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13"/>
        <v/>
      </c>
      <c r="AI46" s="204" t="str">
        <f t="shared" si="14"/>
        <v/>
      </c>
      <c r="AJ46" s="188" t="str">
        <f t="shared" si="69"/>
        <v/>
      </c>
      <c r="AK46" s="188" t="str">
        <f t="shared" si="69"/>
        <v/>
      </c>
      <c r="AL46" s="188" t="str">
        <f t="shared" si="69"/>
        <v/>
      </c>
      <c r="AM46" s="188" t="str">
        <f t="shared" si="69"/>
        <v/>
      </c>
      <c r="AN46" s="188" t="str">
        <f t="shared" si="69"/>
        <v/>
      </c>
      <c r="AO46" s="188" t="str">
        <f t="shared" si="69"/>
        <v/>
      </c>
      <c r="AP46" s="188" t="str">
        <f t="shared" si="69"/>
        <v/>
      </c>
      <c r="AQ46" s="188" t="str">
        <f t="shared" si="69"/>
        <v/>
      </c>
      <c r="AR46" s="188" t="str">
        <f t="shared" si="69"/>
        <v/>
      </c>
      <c r="AS46" s="188" t="str">
        <f t="shared" si="69"/>
        <v/>
      </c>
      <c r="AT46" s="188" t="str">
        <f t="shared" si="69"/>
        <v/>
      </c>
      <c r="AU46" s="188" t="str">
        <f t="shared" si="69"/>
        <v/>
      </c>
      <c r="AV46" s="188" t="str">
        <f t="shared" si="69"/>
        <v/>
      </c>
      <c r="AW46" s="188" t="str">
        <f t="shared" si="69"/>
        <v/>
      </c>
      <c r="AX46" s="188" t="str">
        <f t="shared" si="69"/>
        <v/>
      </c>
      <c r="AY46" s="188" t="str">
        <f t="shared" si="69"/>
        <v/>
      </c>
      <c r="AZ46" s="188" t="str">
        <f t="shared" si="69"/>
        <v/>
      </c>
      <c r="BA46" s="188" t="str">
        <f t="shared" si="69"/>
        <v/>
      </c>
      <c r="BB46" s="188" t="str">
        <f t="shared" si="69"/>
        <v/>
      </c>
      <c r="BC46" s="188" t="str">
        <f t="shared" si="69"/>
        <v/>
      </c>
      <c r="BD46" s="188" t="str">
        <f t="shared" si="69"/>
        <v/>
      </c>
      <c r="BE46" s="188" t="str">
        <f t="shared" si="69"/>
        <v/>
      </c>
      <c r="BF46" s="188" t="str">
        <f t="shared" si="69"/>
        <v/>
      </c>
      <c r="BG46" s="188" t="str">
        <f t="shared" si="69"/>
        <v/>
      </c>
      <c r="BH46" s="188" t="str">
        <f t="shared" si="69"/>
        <v/>
      </c>
      <c r="BI46" s="188" t="str">
        <f t="shared" si="69"/>
        <v/>
      </c>
      <c r="BJ46" s="188" t="str">
        <f t="shared" si="69"/>
        <v/>
      </c>
      <c r="BK46" s="188" t="str">
        <f t="shared" si="69"/>
        <v/>
      </c>
      <c r="BL46" s="188" t="str">
        <f t="shared" si="69"/>
        <v/>
      </c>
      <c r="BM46" s="188" t="str">
        <f t="shared" si="69"/>
        <v/>
      </c>
      <c r="BN46" s="188" t="str">
        <f t="shared" si="69"/>
        <v/>
      </c>
      <c r="BO46" s="188" t="str">
        <f t="shared" si="69"/>
        <v/>
      </c>
      <c r="BP46" s="188" t="str">
        <f t="shared" si="69"/>
        <v/>
      </c>
      <c r="BQ46" s="188" t="str">
        <f t="shared" si="69"/>
        <v/>
      </c>
      <c r="BR46" s="188" t="str">
        <f t="shared" si="69"/>
        <v/>
      </c>
      <c r="BS46" s="188" t="str">
        <f t="shared" si="69"/>
        <v/>
      </c>
      <c r="BT46" s="188" t="str">
        <f t="shared" si="69"/>
        <v/>
      </c>
      <c r="BU46" s="188" t="str">
        <f t="shared" si="69"/>
        <v/>
      </c>
      <c r="BV46" s="188" t="str">
        <f t="shared" si="69"/>
        <v/>
      </c>
      <c r="BW46" s="188" t="str">
        <f t="shared" si="69"/>
        <v/>
      </c>
      <c r="BX46" s="188" t="str">
        <f t="shared" si="69"/>
        <v/>
      </c>
      <c r="BY46" s="188" t="str">
        <f t="shared" si="69"/>
        <v/>
      </c>
      <c r="BZ46" s="188" t="str">
        <f t="shared" si="69"/>
        <v/>
      </c>
      <c r="CA46" s="188" t="str">
        <f t="shared" si="69"/>
        <v/>
      </c>
      <c r="CB46" s="188" t="str">
        <f t="shared" si="69"/>
        <v/>
      </c>
      <c r="CC46" s="188" t="str">
        <f t="shared" si="69"/>
        <v/>
      </c>
      <c r="CD46" s="188" t="str">
        <f t="shared" si="69"/>
        <v/>
      </c>
      <c r="CE46" s="188" t="str">
        <f t="shared" si="69"/>
        <v/>
      </c>
      <c r="CF46" s="188" t="str">
        <f t="shared" si="69"/>
        <v/>
      </c>
      <c r="CG46" s="188" t="str">
        <f t="shared" si="69"/>
        <v/>
      </c>
      <c r="CH46" s="188" t="str">
        <f t="shared" si="69"/>
        <v/>
      </c>
      <c r="CI46" s="188" t="str">
        <f t="shared" si="69"/>
        <v/>
      </c>
      <c r="CJ46" s="188" t="str">
        <f t="shared" si="69"/>
        <v/>
      </c>
      <c r="CK46" s="188" t="str">
        <f t="shared" si="69"/>
        <v/>
      </c>
      <c r="CL46" s="188" t="str">
        <f t="shared" si="69"/>
        <v/>
      </c>
      <c r="CM46" s="188" t="str">
        <f t="shared" si="69"/>
        <v/>
      </c>
      <c r="CN46" s="188" t="str">
        <f t="shared" si="69"/>
        <v/>
      </c>
      <c r="CO46" s="188" t="str">
        <f t="shared" si="69"/>
        <v/>
      </c>
      <c r="CP46" s="188" t="str">
        <f t="shared" si="69"/>
        <v/>
      </c>
      <c r="CQ46" s="188" t="str">
        <f t="shared" si="69"/>
        <v/>
      </c>
      <c r="CR46" s="188" t="str">
        <f t="shared" si="69"/>
        <v/>
      </c>
      <c r="CS46" s="188" t="str">
        <f t="shared" si="69"/>
        <v/>
      </c>
      <c r="CT46" s="188" t="str">
        <f t="shared" si="69"/>
        <v/>
      </c>
      <c r="CU46" s="188" t="str">
        <f t="shared" si="69"/>
        <v/>
      </c>
      <c r="CV46" s="188" t="str">
        <f t="shared" si="67"/>
        <v/>
      </c>
      <c r="CW46" s="188" t="str">
        <f t="shared" si="67"/>
        <v/>
      </c>
      <c r="CX46" s="188" t="str">
        <f t="shared" si="67"/>
        <v/>
      </c>
      <c r="CY46" s="188" t="str">
        <f t="shared" si="67"/>
        <v/>
      </c>
      <c r="CZ46" s="188" t="str">
        <f t="shared" si="67"/>
        <v/>
      </c>
      <c r="DA46" s="188" t="str">
        <f t="shared" si="67"/>
        <v/>
      </c>
      <c r="DB46" s="188" t="str">
        <f t="shared" si="67"/>
        <v/>
      </c>
      <c r="DC46" s="188" t="str">
        <f t="shared" si="67"/>
        <v/>
      </c>
      <c r="DD46" s="188" t="str">
        <f t="shared" si="67"/>
        <v/>
      </c>
      <c r="DE46" s="188" t="str">
        <f t="shared" si="67"/>
        <v/>
      </c>
      <c r="DF46" s="188" t="str">
        <f t="shared" si="67"/>
        <v/>
      </c>
      <c r="DG46" s="188" t="str">
        <f t="shared" si="67"/>
        <v/>
      </c>
      <c r="DH46" s="188" t="str">
        <f t="shared" si="67"/>
        <v/>
      </c>
      <c r="DI46" s="188" t="str">
        <f t="shared" si="67"/>
        <v/>
      </c>
      <c r="DJ46" s="188" t="str">
        <f t="shared" si="67"/>
        <v/>
      </c>
      <c r="DK46" s="188" t="str">
        <f t="shared" si="67"/>
        <v/>
      </c>
      <c r="DL46" s="188" t="str">
        <f t="shared" si="67"/>
        <v/>
      </c>
      <c r="DM46" s="188" t="str">
        <f t="shared" si="67"/>
        <v/>
      </c>
      <c r="DN46" s="188" t="str">
        <f t="shared" si="67"/>
        <v/>
      </c>
      <c r="DO46" s="188" t="str">
        <f t="shared" si="67"/>
        <v/>
      </c>
      <c r="DP46" s="188" t="str">
        <f t="shared" si="67"/>
        <v/>
      </c>
      <c r="DQ46" s="188" t="str">
        <f t="shared" si="67"/>
        <v/>
      </c>
      <c r="DR46" s="188" t="str">
        <f t="shared" si="67"/>
        <v/>
      </c>
      <c r="DS46" s="188" t="str">
        <f t="shared" si="67"/>
        <v/>
      </c>
      <c r="DT46" s="188" t="str">
        <f t="shared" si="67"/>
        <v/>
      </c>
      <c r="DU46" s="188" t="str">
        <f t="shared" si="67"/>
        <v/>
      </c>
      <c r="DV46" s="188" t="str">
        <f t="shared" si="67"/>
        <v/>
      </c>
      <c r="DW46" s="188" t="str">
        <f t="shared" si="67"/>
        <v/>
      </c>
      <c r="DX46" s="188" t="str">
        <f t="shared" si="67"/>
        <v/>
      </c>
      <c r="DY46" s="188" t="str">
        <f t="shared" si="67"/>
        <v/>
      </c>
      <c r="DZ46" s="188" t="str">
        <f t="shared" si="67"/>
        <v/>
      </c>
      <c r="EA46" s="188" t="str">
        <f t="shared" si="67"/>
        <v/>
      </c>
      <c r="EB46" s="188" t="str">
        <f t="shared" si="67"/>
        <v/>
      </c>
      <c r="EC46" s="188" t="str">
        <f t="shared" si="67"/>
        <v/>
      </c>
      <c r="ED46" s="188" t="str">
        <f t="shared" si="67"/>
        <v/>
      </c>
      <c r="EE46" s="204" t="str">
        <f t="shared" si="16"/>
        <v/>
      </c>
      <c r="EF46" s="205" t="e">
        <f t="shared" si="68"/>
        <v>#N/A</v>
      </c>
      <c r="EG46" s="205" t="e">
        <f t="shared" si="68"/>
        <v>#N/A</v>
      </c>
      <c r="EH46" s="205" t="e">
        <f t="shared" si="68"/>
        <v>#N/A</v>
      </c>
      <c r="EI46" s="205" t="e">
        <f t="shared" si="68"/>
        <v>#N/A</v>
      </c>
      <c r="EJ46" s="205" t="e">
        <f t="shared" si="68"/>
        <v>#N/A</v>
      </c>
      <c r="EK46" s="205" t="e">
        <f t="shared" si="68"/>
        <v>#N/A</v>
      </c>
      <c r="EL46" s="205" t="e">
        <f t="shared" si="68"/>
        <v>#N/A</v>
      </c>
      <c r="EM46" s="205" t="e">
        <f t="shared" si="68"/>
        <v>#N/A</v>
      </c>
      <c r="EN46" s="205" t="e">
        <f t="shared" si="68"/>
        <v>#N/A</v>
      </c>
      <c r="EO46" s="205" t="e">
        <f t="shared" si="68"/>
        <v>#N/A</v>
      </c>
      <c r="EP46" s="205" t="e">
        <f t="shared" si="68"/>
        <v>#N/A</v>
      </c>
      <c r="EQ46" s="205" t="e">
        <f t="shared" si="68"/>
        <v>#N/A</v>
      </c>
      <c r="ER46" s="205" t="e">
        <f t="shared" si="68"/>
        <v>#N/A</v>
      </c>
      <c r="ES46" s="205" t="e">
        <f t="shared" si="68"/>
        <v>#N/A</v>
      </c>
      <c r="ET46" s="205" t="e">
        <f t="shared" si="68"/>
        <v>#N/A</v>
      </c>
      <c r="EU46" s="205" t="e">
        <f t="shared" si="65"/>
        <v>#N/A</v>
      </c>
      <c r="EV46" s="205" t="e">
        <f t="shared" si="60"/>
        <v>#N/A</v>
      </c>
      <c r="EW46" s="205" t="e">
        <f t="shared" si="60"/>
        <v>#N/A</v>
      </c>
      <c r="EX46" s="205" t="e">
        <f t="shared" si="60"/>
        <v>#N/A</v>
      </c>
      <c r="EY46" s="205" t="e">
        <f t="shared" si="60"/>
        <v>#N/A</v>
      </c>
      <c r="EZ46" s="205" t="e">
        <f t="shared" si="60"/>
        <v>#N/A</v>
      </c>
      <c r="FA46" s="205" t="e">
        <f t="shared" si="60"/>
        <v>#N/A</v>
      </c>
      <c r="FB46" s="205" t="e">
        <f t="shared" si="60"/>
        <v>#N/A</v>
      </c>
      <c r="FC46" s="205" t="e">
        <f t="shared" si="56"/>
        <v>#N/A</v>
      </c>
      <c r="FD46" s="205" t="e">
        <f t="shared" si="56"/>
        <v>#N/A</v>
      </c>
      <c r="FE46" s="205" t="e">
        <f t="shared" si="56"/>
        <v>#N/A</v>
      </c>
      <c r="FF46" s="205" t="e">
        <f t="shared" si="56"/>
        <v>#N/A</v>
      </c>
      <c r="FG46" s="205" t="e">
        <f t="shared" si="56"/>
        <v>#N/A</v>
      </c>
      <c r="FH46" s="205" t="e">
        <f t="shared" si="42"/>
        <v>#N/A</v>
      </c>
      <c r="FI46" s="205" t="e">
        <f t="shared" si="42"/>
        <v>#N/A</v>
      </c>
      <c r="FJ46" s="205" t="e">
        <f t="shared" si="42"/>
        <v>#N/A</v>
      </c>
      <c r="FK46" s="205" t="e">
        <f t="shared" si="42"/>
        <v>#N/A</v>
      </c>
      <c r="FL46" s="205" t="e">
        <f t="shared" si="42"/>
        <v>#N/A</v>
      </c>
      <c r="FM46" s="205" t="e">
        <f t="shared" si="42"/>
        <v>#N/A</v>
      </c>
      <c r="FN46" s="205" t="e">
        <f t="shared" si="42"/>
        <v>#N/A</v>
      </c>
      <c r="FO46" s="205" t="e">
        <f t="shared" si="42"/>
        <v>#N/A</v>
      </c>
      <c r="FP46" s="205" t="e">
        <f t="shared" si="42"/>
        <v>#N/A</v>
      </c>
      <c r="FQ46" s="205" t="e">
        <f t="shared" si="42"/>
        <v>#N/A</v>
      </c>
      <c r="FR46" s="205" t="e">
        <f t="shared" si="42"/>
        <v>#N/A</v>
      </c>
      <c r="FS46" s="205" t="e">
        <f t="shared" si="42"/>
        <v>#N/A</v>
      </c>
      <c r="FT46" s="205" t="e">
        <f t="shared" si="42"/>
        <v>#N/A</v>
      </c>
      <c r="FU46" s="205" t="e">
        <f t="shared" si="42"/>
        <v>#N/A</v>
      </c>
      <c r="FV46" s="205" t="e">
        <f t="shared" si="42"/>
        <v>#N/A</v>
      </c>
      <c r="FW46" s="205" t="e">
        <f t="shared" si="42"/>
        <v>#N/A</v>
      </c>
      <c r="FX46" s="205" t="e">
        <f t="shared" si="61"/>
        <v>#N/A</v>
      </c>
      <c r="FY46" s="205" t="e">
        <f t="shared" si="57"/>
        <v>#N/A</v>
      </c>
      <c r="FZ46" s="205" t="e">
        <f t="shared" si="57"/>
        <v>#N/A</v>
      </c>
      <c r="GA46" s="205" t="e">
        <f t="shared" si="57"/>
        <v>#N/A</v>
      </c>
      <c r="GB46" s="205" t="e">
        <f t="shared" si="57"/>
        <v>#N/A</v>
      </c>
      <c r="GC46" s="205" t="e">
        <f t="shared" si="57"/>
        <v>#N/A</v>
      </c>
      <c r="GD46" s="205" t="e">
        <f t="shared" si="57"/>
        <v>#N/A</v>
      </c>
      <c r="GE46" s="205" t="e">
        <f t="shared" si="57"/>
        <v>#N/A</v>
      </c>
      <c r="GF46" s="205" t="e">
        <f t="shared" si="57"/>
        <v>#N/A</v>
      </c>
      <c r="GG46" s="205" t="e">
        <f t="shared" si="57"/>
        <v>#N/A</v>
      </c>
      <c r="GH46" s="205" t="e">
        <f t="shared" si="57"/>
        <v>#N/A</v>
      </c>
      <c r="GI46" s="205" t="e">
        <f t="shared" si="57"/>
        <v>#N/A</v>
      </c>
      <c r="GJ46" s="205" t="e">
        <f t="shared" si="57"/>
        <v>#N/A</v>
      </c>
      <c r="GK46" s="205" t="e">
        <f t="shared" si="57"/>
        <v>#N/A</v>
      </c>
      <c r="GL46" s="205" t="e">
        <f t="shared" si="57"/>
        <v>#N/A</v>
      </c>
      <c r="GM46" s="205" t="e">
        <f t="shared" si="57"/>
        <v>#N/A</v>
      </c>
      <c r="GN46" s="205" t="e">
        <f t="shared" si="57"/>
        <v>#N/A</v>
      </c>
      <c r="GO46" s="205" t="e">
        <f t="shared" si="58"/>
        <v>#N/A</v>
      </c>
      <c r="GP46" s="205" t="e">
        <f t="shared" si="58"/>
        <v>#N/A</v>
      </c>
      <c r="GQ46" s="205" t="e">
        <f t="shared" si="39"/>
        <v>#N/A</v>
      </c>
      <c r="GR46" s="205" t="e">
        <f t="shared" si="39"/>
        <v>#N/A</v>
      </c>
      <c r="GS46" s="205" t="e">
        <f t="shared" si="39"/>
        <v>#N/A</v>
      </c>
      <c r="GT46" s="205" t="e">
        <f t="shared" si="39"/>
        <v>#N/A</v>
      </c>
      <c r="GU46" s="205" t="e">
        <f t="shared" si="39"/>
        <v>#N/A</v>
      </c>
      <c r="GV46" s="205" t="e">
        <f t="shared" si="39"/>
        <v>#N/A</v>
      </c>
      <c r="GW46" s="205" t="e">
        <f t="shared" si="39"/>
        <v>#N/A</v>
      </c>
      <c r="GX46" s="205" t="e">
        <f t="shared" si="39"/>
        <v>#N/A</v>
      </c>
      <c r="GY46" s="205" t="e">
        <f t="shared" si="39"/>
        <v>#N/A</v>
      </c>
      <c r="GZ46" s="205" t="e">
        <f t="shared" si="39"/>
        <v>#N/A</v>
      </c>
      <c r="HA46" s="205" t="e">
        <f t="shared" si="39"/>
        <v>#N/A</v>
      </c>
      <c r="HB46" s="205" t="e">
        <f t="shared" si="39"/>
        <v>#N/A</v>
      </c>
      <c r="HC46" s="205" t="e">
        <f t="shared" si="39"/>
        <v>#N/A</v>
      </c>
      <c r="HD46" s="205" t="e">
        <f t="shared" si="39"/>
        <v>#N/A</v>
      </c>
      <c r="HE46" s="205" t="e">
        <f t="shared" si="39"/>
        <v>#N/A</v>
      </c>
      <c r="HF46" s="205" t="e">
        <f t="shared" si="55"/>
        <v>#N/A</v>
      </c>
      <c r="HG46" s="205" t="e">
        <f t="shared" si="55"/>
        <v>#N/A</v>
      </c>
      <c r="HH46" s="205" t="e">
        <f t="shared" si="47"/>
        <v>#N/A</v>
      </c>
      <c r="HI46" s="205" t="e">
        <f t="shared" si="47"/>
        <v>#N/A</v>
      </c>
      <c r="HJ46" s="205" t="e">
        <f t="shared" si="47"/>
        <v>#N/A</v>
      </c>
      <c r="HK46" s="205" t="e">
        <f t="shared" si="47"/>
        <v>#N/A</v>
      </c>
      <c r="HL46" s="205" t="e">
        <f t="shared" si="47"/>
        <v>#N/A</v>
      </c>
      <c r="HM46" s="205" t="e">
        <f t="shared" si="47"/>
        <v>#N/A</v>
      </c>
      <c r="HN46" s="205" t="e">
        <f t="shared" si="47"/>
        <v>#N/A</v>
      </c>
      <c r="HO46" s="205" t="e">
        <f t="shared" si="47"/>
        <v>#N/A</v>
      </c>
      <c r="HP46" s="205" t="e">
        <f t="shared" si="47"/>
        <v>#N/A</v>
      </c>
      <c r="HQ46" s="205" t="e">
        <f t="shared" si="47"/>
        <v>#N/A</v>
      </c>
      <c r="HR46" s="205" t="e">
        <f t="shared" si="47"/>
        <v>#N/A</v>
      </c>
      <c r="HS46" s="205" t="e">
        <f t="shared" si="47"/>
        <v>#N/A</v>
      </c>
      <c r="HT46" s="205" t="e">
        <f t="shared" si="47"/>
        <v>#N/A</v>
      </c>
      <c r="HU46" s="205" t="e">
        <f t="shared" si="47"/>
        <v>#N/A</v>
      </c>
      <c r="HV46" s="205" t="e">
        <f t="shared" si="47"/>
        <v>#N/A</v>
      </c>
      <c r="HW46" s="205" t="e">
        <f t="shared" si="47"/>
        <v>#N/A</v>
      </c>
      <c r="HX46" s="205" t="e">
        <f t="shared" si="66"/>
        <v>#N/A</v>
      </c>
      <c r="HY46" s="205" t="e">
        <f t="shared" si="63"/>
        <v>#N/A</v>
      </c>
      <c r="HZ46" s="205" t="e">
        <f t="shared" si="63"/>
        <v>#N/A</v>
      </c>
      <c r="IA46" s="205" t="e">
        <f t="shared" si="45"/>
        <v>#N/A</v>
      </c>
      <c r="IB46" s="205" t="e">
        <f t="shared" si="27"/>
        <v>#N/A</v>
      </c>
    </row>
    <row r="47" spans="1:236" hidden="1" x14ac:dyDescent="0.25">
      <c r="A47" s="22">
        <v>44</v>
      </c>
      <c r="B47" s="123"/>
      <c r="C47" s="123"/>
      <c r="D47" s="123"/>
      <c r="E47" s="118" t="str">
        <f t="shared" si="10"/>
        <v/>
      </c>
      <c r="F47" s="23" t="str">
        <f t="shared" si="11"/>
        <v/>
      </c>
      <c r="G47" s="24" t="str">
        <f t="shared" si="12"/>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10" t="str">
        <f t="shared" si="3"/>
        <v/>
      </c>
      <c r="Q47" s="110" t="str">
        <f t="shared" si="4"/>
        <v/>
      </c>
      <c r="R47" s="39" t="str">
        <f t="shared" si="5"/>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13"/>
        <v/>
      </c>
      <c r="AI47" s="204" t="str">
        <f t="shared" si="14"/>
        <v/>
      </c>
      <c r="AJ47" s="188" t="str">
        <f t="shared" si="69"/>
        <v/>
      </c>
      <c r="AK47" s="188" t="str">
        <f t="shared" si="69"/>
        <v/>
      </c>
      <c r="AL47" s="188" t="str">
        <f t="shared" si="69"/>
        <v/>
      </c>
      <c r="AM47" s="188" t="str">
        <f t="shared" si="69"/>
        <v/>
      </c>
      <c r="AN47" s="188" t="str">
        <f t="shared" si="69"/>
        <v/>
      </c>
      <c r="AO47" s="188" t="str">
        <f t="shared" si="69"/>
        <v/>
      </c>
      <c r="AP47" s="188" t="str">
        <f t="shared" si="69"/>
        <v/>
      </c>
      <c r="AQ47" s="188" t="str">
        <f t="shared" si="69"/>
        <v/>
      </c>
      <c r="AR47" s="188" t="str">
        <f t="shared" si="69"/>
        <v/>
      </c>
      <c r="AS47" s="188" t="str">
        <f t="shared" si="69"/>
        <v/>
      </c>
      <c r="AT47" s="188" t="str">
        <f t="shared" si="69"/>
        <v/>
      </c>
      <c r="AU47" s="188" t="str">
        <f t="shared" si="69"/>
        <v/>
      </c>
      <c r="AV47" s="188" t="str">
        <f t="shared" si="69"/>
        <v/>
      </c>
      <c r="AW47" s="188" t="str">
        <f t="shared" si="69"/>
        <v/>
      </c>
      <c r="AX47" s="188" t="str">
        <f t="shared" si="69"/>
        <v/>
      </c>
      <c r="AY47" s="188" t="str">
        <f t="shared" si="69"/>
        <v/>
      </c>
      <c r="AZ47" s="188" t="str">
        <f t="shared" si="69"/>
        <v/>
      </c>
      <c r="BA47" s="188" t="str">
        <f t="shared" si="69"/>
        <v/>
      </c>
      <c r="BB47" s="188" t="str">
        <f t="shared" si="69"/>
        <v/>
      </c>
      <c r="BC47" s="188" t="str">
        <f t="shared" si="69"/>
        <v/>
      </c>
      <c r="BD47" s="188" t="str">
        <f t="shared" si="69"/>
        <v/>
      </c>
      <c r="BE47" s="188" t="str">
        <f t="shared" si="69"/>
        <v/>
      </c>
      <c r="BF47" s="188" t="str">
        <f t="shared" si="69"/>
        <v/>
      </c>
      <c r="BG47" s="188" t="str">
        <f t="shared" si="69"/>
        <v/>
      </c>
      <c r="BH47" s="188" t="str">
        <f t="shared" si="69"/>
        <v/>
      </c>
      <c r="BI47" s="188" t="str">
        <f t="shared" si="69"/>
        <v/>
      </c>
      <c r="BJ47" s="188" t="str">
        <f t="shared" si="69"/>
        <v/>
      </c>
      <c r="BK47" s="188" t="str">
        <f t="shared" si="69"/>
        <v/>
      </c>
      <c r="BL47" s="188" t="str">
        <f t="shared" si="69"/>
        <v/>
      </c>
      <c r="BM47" s="188" t="str">
        <f t="shared" si="69"/>
        <v/>
      </c>
      <c r="BN47" s="188" t="str">
        <f t="shared" si="69"/>
        <v/>
      </c>
      <c r="BO47" s="188" t="str">
        <f t="shared" si="69"/>
        <v/>
      </c>
      <c r="BP47" s="188" t="str">
        <f t="shared" si="69"/>
        <v/>
      </c>
      <c r="BQ47" s="188" t="str">
        <f t="shared" si="69"/>
        <v/>
      </c>
      <c r="BR47" s="188" t="str">
        <f t="shared" si="69"/>
        <v/>
      </c>
      <c r="BS47" s="188" t="str">
        <f t="shared" si="69"/>
        <v/>
      </c>
      <c r="BT47" s="188" t="str">
        <f t="shared" si="69"/>
        <v/>
      </c>
      <c r="BU47" s="188" t="str">
        <f t="shared" si="69"/>
        <v/>
      </c>
      <c r="BV47" s="188" t="str">
        <f t="shared" si="69"/>
        <v/>
      </c>
      <c r="BW47" s="188" t="str">
        <f t="shared" si="69"/>
        <v/>
      </c>
      <c r="BX47" s="188" t="str">
        <f t="shared" si="69"/>
        <v/>
      </c>
      <c r="BY47" s="188" t="str">
        <f t="shared" si="69"/>
        <v/>
      </c>
      <c r="BZ47" s="188" t="str">
        <f t="shared" si="69"/>
        <v/>
      </c>
      <c r="CA47" s="188" t="str">
        <f t="shared" si="69"/>
        <v/>
      </c>
      <c r="CB47" s="188" t="str">
        <f t="shared" si="69"/>
        <v/>
      </c>
      <c r="CC47" s="188" t="str">
        <f t="shared" si="69"/>
        <v/>
      </c>
      <c r="CD47" s="188" t="str">
        <f t="shared" si="69"/>
        <v/>
      </c>
      <c r="CE47" s="188" t="str">
        <f t="shared" si="69"/>
        <v/>
      </c>
      <c r="CF47" s="188" t="str">
        <f t="shared" si="69"/>
        <v/>
      </c>
      <c r="CG47" s="188" t="str">
        <f t="shared" si="69"/>
        <v/>
      </c>
      <c r="CH47" s="188" t="str">
        <f t="shared" si="69"/>
        <v/>
      </c>
      <c r="CI47" s="188" t="str">
        <f t="shared" si="69"/>
        <v/>
      </c>
      <c r="CJ47" s="188" t="str">
        <f t="shared" si="69"/>
        <v/>
      </c>
      <c r="CK47" s="188" t="str">
        <f t="shared" si="69"/>
        <v/>
      </c>
      <c r="CL47" s="188" t="str">
        <f t="shared" si="69"/>
        <v/>
      </c>
      <c r="CM47" s="188" t="str">
        <f t="shared" si="69"/>
        <v/>
      </c>
      <c r="CN47" s="188" t="str">
        <f t="shared" si="69"/>
        <v/>
      </c>
      <c r="CO47" s="188" t="str">
        <f t="shared" si="69"/>
        <v/>
      </c>
      <c r="CP47" s="188" t="str">
        <f t="shared" si="69"/>
        <v/>
      </c>
      <c r="CQ47" s="188" t="str">
        <f t="shared" si="69"/>
        <v/>
      </c>
      <c r="CR47" s="188" t="str">
        <f t="shared" si="69"/>
        <v/>
      </c>
      <c r="CS47" s="188" t="str">
        <f t="shared" si="69"/>
        <v/>
      </c>
      <c r="CT47" s="188" t="str">
        <f t="shared" si="69"/>
        <v/>
      </c>
      <c r="CU47" s="188" t="str">
        <f t="shared" si="69"/>
        <v/>
      </c>
      <c r="CV47" s="188" t="str">
        <f t="shared" si="67"/>
        <v/>
      </c>
      <c r="CW47" s="188" t="str">
        <f t="shared" si="67"/>
        <v/>
      </c>
      <c r="CX47" s="188" t="str">
        <f t="shared" si="67"/>
        <v/>
      </c>
      <c r="CY47" s="188" t="str">
        <f t="shared" si="67"/>
        <v/>
      </c>
      <c r="CZ47" s="188" t="str">
        <f t="shared" si="67"/>
        <v/>
      </c>
      <c r="DA47" s="188" t="str">
        <f t="shared" si="67"/>
        <v/>
      </c>
      <c r="DB47" s="188" t="str">
        <f t="shared" si="67"/>
        <v/>
      </c>
      <c r="DC47" s="188" t="str">
        <f t="shared" si="67"/>
        <v/>
      </c>
      <c r="DD47" s="188" t="str">
        <f t="shared" si="67"/>
        <v/>
      </c>
      <c r="DE47" s="188" t="str">
        <f t="shared" si="67"/>
        <v/>
      </c>
      <c r="DF47" s="188" t="str">
        <f t="shared" si="67"/>
        <v/>
      </c>
      <c r="DG47" s="188" t="str">
        <f t="shared" si="67"/>
        <v/>
      </c>
      <c r="DH47" s="188" t="str">
        <f t="shared" si="67"/>
        <v/>
      </c>
      <c r="DI47" s="188" t="str">
        <f t="shared" si="67"/>
        <v/>
      </c>
      <c r="DJ47" s="188" t="str">
        <f t="shared" si="67"/>
        <v/>
      </c>
      <c r="DK47" s="188" t="str">
        <f t="shared" si="67"/>
        <v/>
      </c>
      <c r="DL47" s="188" t="str">
        <f t="shared" si="67"/>
        <v/>
      </c>
      <c r="DM47" s="188" t="str">
        <f t="shared" si="67"/>
        <v/>
      </c>
      <c r="DN47" s="188" t="str">
        <f t="shared" si="67"/>
        <v/>
      </c>
      <c r="DO47" s="188" t="str">
        <f t="shared" si="67"/>
        <v/>
      </c>
      <c r="DP47" s="188" t="str">
        <f t="shared" si="67"/>
        <v/>
      </c>
      <c r="DQ47" s="188" t="str">
        <f t="shared" si="67"/>
        <v/>
      </c>
      <c r="DR47" s="188" t="str">
        <f t="shared" si="67"/>
        <v/>
      </c>
      <c r="DS47" s="188" t="str">
        <f t="shared" si="67"/>
        <v/>
      </c>
      <c r="DT47" s="188" t="str">
        <f t="shared" si="67"/>
        <v/>
      </c>
      <c r="DU47" s="188" t="str">
        <f t="shared" si="67"/>
        <v/>
      </c>
      <c r="DV47" s="188" t="str">
        <f t="shared" si="67"/>
        <v/>
      </c>
      <c r="DW47" s="188" t="str">
        <f t="shared" si="67"/>
        <v/>
      </c>
      <c r="DX47" s="188" t="str">
        <f t="shared" si="67"/>
        <v/>
      </c>
      <c r="DY47" s="188" t="str">
        <f t="shared" si="67"/>
        <v/>
      </c>
      <c r="DZ47" s="188" t="str">
        <f t="shared" si="67"/>
        <v/>
      </c>
      <c r="EA47" s="188" t="str">
        <f t="shared" si="67"/>
        <v/>
      </c>
      <c r="EB47" s="188" t="str">
        <f t="shared" si="67"/>
        <v/>
      </c>
      <c r="EC47" s="188" t="str">
        <f t="shared" si="67"/>
        <v/>
      </c>
      <c r="ED47" s="188" t="str">
        <f t="shared" si="67"/>
        <v/>
      </c>
      <c r="EE47" s="204" t="str">
        <f t="shared" si="16"/>
        <v/>
      </c>
      <c r="EF47" s="205" t="e">
        <f t="shared" si="68"/>
        <v>#N/A</v>
      </c>
      <c r="EG47" s="205" t="e">
        <f t="shared" si="68"/>
        <v>#N/A</v>
      </c>
      <c r="EH47" s="205" t="e">
        <f t="shared" si="68"/>
        <v>#N/A</v>
      </c>
      <c r="EI47" s="205" t="e">
        <f t="shared" si="68"/>
        <v>#N/A</v>
      </c>
      <c r="EJ47" s="205" t="e">
        <f t="shared" si="68"/>
        <v>#N/A</v>
      </c>
      <c r="EK47" s="205" t="e">
        <f t="shared" si="68"/>
        <v>#N/A</v>
      </c>
      <c r="EL47" s="205" t="e">
        <f t="shared" si="68"/>
        <v>#N/A</v>
      </c>
      <c r="EM47" s="205" t="e">
        <f t="shared" si="68"/>
        <v>#N/A</v>
      </c>
      <c r="EN47" s="205" t="e">
        <f t="shared" si="68"/>
        <v>#N/A</v>
      </c>
      <c r="EO47" s="205" t="e">
        <f t="shared" si="68"/>
        <v>#N/A</v>
      </c>
      <c r="EP47" s="205" t="e">
        <f t="shared" si="68"/>
        <v>#N/A</v>
      </c>
      <c r="EQ47" s="205" t="e">
        <f t="shared" si="68"/>
        <v>#N/A</v>
      </c>
      <c r="ER47" s="205" t="e">
        <f t="shared" si="68"/>
        <v>#N/A</v>
      </c>
      <c r="ES47" s="205" t="e">
        <f t="shared" si="68"/>
        <v>#N/A</v>
      </c>
      <c r="ET47" s="205" t="e">
        <f t="shared" si="68"/>
        <v>#N/A</v>
      </c>
      <c r="EU47" s="205" t="e">
        <f t="shared" si="65"/>
        <v>#N/A</v>
      </c>
      <c r="EV47" s="205" t="e">
        <f t="shared" si="60"/>
        <v>#N/A</v>
      </c>
      <c r="EW47" s="205" t="e">
        <f t="shared" si="60"/>
        <v>#N/A</v>
      </c>
      <c r="EX47" s="205" t="e">
        <f t="shared" si="60"/>
        <v>#N/A</v>
      </c>
      <c r="EY47" s="205" t="e">
        <f t="shared" si="60"/>
        <v>#N/A</v>
      </c>
      <c r="EZ47" s="205" t="e">
        <f t="shared" si="60"/>
        <v>#N/A</v>
      </c>
      <c r="FA47" s="205" t="e">
        <f t="shared" si="60"/>
        <v>#N/A</v>
      </c>
      <c r="FB47" s="205" t="e">
        <f t="shared" si="60"/>
        <v>#N/A</v>
      </c>
      <c r="FC47" s="205" t="e">
        <f t="shared" si="56"/>
        <v>#N/A</v>
      </c>
      <c r="FD47" s="205" t="e">
        <f t="shared" si="56"/>
        <v>#N/A</v>
      </c>
      <c r="FE47" s="205" t="e">
        <f t="shared" si="56"/>
        <v>#N/A</v>
      </c>
      <c r="FF47" s="205" t="e">
        <f t="shared" si="56"/>
        <v>#N/A</v>
      </c>
      <c r="FG47" s="205" t="e">
        <f t="shared" si="56"/>
        <v>#N/A</v>
      </c>
      <c r="FH47" s="205" t="e">
        <f t="shared" si="42"/>
        <v>#N/A</v>
      </c>
      <c r="FI47" s="205" t="e">
        <f t="shared" si="42"/>
        <v>#N/A</v>
      </c>
      <c r="FJ47" s="205" t="e">
        <f t="shared" si="42"/>
        <v>#N/A</v>
      </c>
      <c r="FK47" s="205" t="e">
        <f t="shared" si="42"/>
        <v>#N/A</v>
      </c>
      <c r="FL47" s="205" t="e">
        <f t="shared" si="42"/>
        <v>#N/A</v>
      </c>
      <c r="FM47" s="205" t="e">
        <f t="shared" si="42"/>
        <v>#N/A</v>
      </c>
      <c r="FN47" s="205" t="e">
        <f t="shared" si="42"/>
        <v>#N/A</v>
      </c>
      <c r="FO47" s="205" t="e">
        <f t="shared" si="42"/>
        <v>#N/A</v>
      </c>
      <c r="FP47" s="205" t="e">
        <f t="shared" si="42"/>
        <v>#N/A</v>
      </c>
      <c r="FQ47" s="205" t="e">
        <f t="shared" si="42"/>
        <v>#N/A</v>
      </c>
      <c r="FR47" s="205" t="e">
        <f t="shared" si="42"/>
        <v>#N/A</v>
      </c>
      <c r="FS47" s="205" t="e">
        <f t="shared" si="42"/>
        <v>#N/A</v>
      </c>
      <c r="FT47" s="205" t="e">
        <f t="shared" si="42"/>
        <v>#N/A</v>
      </c>
      <c r="FU47" s="205" t="e">
        <f t="shared" si="42"/>
        <v>#N/A</v>
      </c>
      <c r="FV47" s="205" t="e">
        <f t="shared" si="42"/>
        <v>#N/A</v>
      </c>
      <c r="FW47" s="205" t="e">
        <f t="shared" si="42"/>
        <v>#N/A</v>
      </c>
      <c r="FX47" s="205" t="e">
        <f t="shared" si="61"/>
        <v>#N/A</v>
      </c>
      <c r="FY47" s="205" t="e">
        <f t="shared" si="57"/>
        <v>#N/A</v>
      </c>
      <c r="FZ47" s="205" t="e">
        <f t="shared" si="57"/>
        <v>#N/A</v>
      </c>
      <c r="GA47" s="205" t="e">
        <f t="shared" si="57"/>
        <v>#N/A</v>
      </c>
      <c r="GB47" s="205" t="e">
        <f t="shared" si="57"/>
        <v>#N/A</v>
      </c>
      <c r="GC47" s="205" t="e">
        <f t="shared" si="57"/>
        <v>#N/A</v>
      </c>
      <c r="GD47" s="205" t="e">
        <f t="shared" si="57"/>
        <v>#N/A</v>
      </c>
      <c r="GE47" s="205" t="e">
        <f t="shared" si="57"/>
        <v>#N/A</v>
      </c>
      <c r="GF47" s="205" t="e">
        <f t="shared" si="57"/>
        <v>#N/A</v>
      </c>
      <c r="GG47" s="205" t="e">
        <f t="shared" si="57"/>
        <v>#N/A</v>
      </c>
      <c r="GH47" s="205" t="e">
        <f t="shared" si="57"/>
        <v>#N/A</v>
      </c>
      <c r="GI47" s="205" t="e">
        <f t="shared" si="57"/>
        <v>#N/A</v>
      </c>
      <c r="GJ47" s="205" t="e">
        <f t="shared" si="57"/>
        <v>#N/A</v>
      </c>
      <c r="GK47" s="205" t="e">
        <f t="shared" si="57"/>
        <v>#N/A</v>
      </c>
      <c r="GL47" s="205" t="e">
        <f t="shared" si="57"/>
        <v>#N/A</v>
      </c>
      <c r="GM47" s="205" t="e">
        <f t="shared" si="57"/>
        <v>#N/A</v>
      </c>
      <c r="GN47" s="205" t="e">
        <f t="shared" si="57"/>
        <v>#N/A</v>
      </c>
      <c r="GO47" s="205" t="e">
        <f t="shared" si="58"/>
        <v>#N/A</v>
      </c>
      <c r="GP47" s="205" t="e">
        <f t="shared" si="58"/>
        <v>#N/A</v>
      </c>
      <c r="GQ47" s="205" t="e">
        <f t="shared" si="39"/>
        <v>#N/A</v>
      </c>
      <c r="GR47" s="205" t="e">
        <f t="shared" si="39"/>
        <v>#N/A</v>
      </c>
      <c r="GS47" s="205" t="e">
        <f t="shared" si="39"/>
        <v>#N/A</v>
      </c>
      <c r="GT47" s="205" t="e">
        <f t="shared" si="39"/>
        <v>#N/A</v>
      </c>
      <c r="GU47" s="205" t="e">
        <f t="shared" si="39"/>
        <v>#N/A</v>
      </c>
      <c r="GV47" s="205" t="e">
        <f t="shared" si="39"/>
        <v>#N/A</v>
      </c>
      <c r="GW47" s="205" t="e">
        <f t="shared" si="39"/>
        <v>#N/A</v>
      </c>
      <c r="GX47" s="205" t="e">
        <f t="shared" si="39"/>
        <v>#N/A</v>
      </c>
      <c r="GY47" s="205" t="e">
        <f t="shared" si="39"/>
        <v>#N/A</v>
      </c>
      <c r="GZ47" s="205" t="e">
        <f t="shared" si="39"/>
        <v>#N/A</v>
      </c>
      <c r="HA47" s="205" t="e">
        <f t="shared" si="39"/>
        <v>#N/A</v>
      </c>
      <c r="HB47" s="205" t="e">
        <f t="shared" si="39"/>
        <v>#N/A</v>
      </c>
      <c r="HC47" s="205" t="e">
        <f t="shared" si="39"/>
        <v>#N/A</v>
      </c>
      <c r="HD47" s="205" t="e">
        <f t="shared" si="39"/>
        <v>#N/A</v>
      </c>
      <c r="HE47" s="205" t="e">
        <f t="shared" si="39"/>
        <v>#N/A</v>
      </c>
      <c r="HF47" s="205" t="e">
        <f t="shared" si="55"/>
        <v>#N/A</v>
      </c>
      <c r="HG47" s="205" t="e">
        <f t="shared" si="55"/>
        <v>#N/A</v>
      </c>
      <c r="HH47" s="205" t="e">
        <f t="shared" si="47"/>
        <v>#N/A</v>
      </c>
      <c r="HI47" s="205" t="e">
        <f t="shared" si="47"/>
        <v>#N/A</v>
      </c>
      <c r="HJ47" s="205" t="e">
        <f t="shared" si="47"/>
        <v>#N/A</v>
      </c>
      <c r="HK47" s="205" t="e">
        <f t="shared" si="47"/>
        <v>#N/A</v>
      </c>
      <c r="HL47" s="205" t="e">
        <f t="shared" si="47"/>
        <v>#N/A</v>
      </c>
      <c r="HM47" s="205" t="e">
        <f t="shared" si="47"/>
        <v>#N/A</v>
      </c>
      <c r="HN47" s="205" t="e">
        <f t="shared" si="47"/>
        <v>#N/A</v>
      </c>
      <c r="HO47" s="205" t="e">
        <f t="shared" si="47"/>
        <v>#N/A</v>
      </c>
      <c r="HP47" s="205" t="e">
        <f t="shared" si="47"/>
        <v>#N/A</v>
      </c>
      <c r="HQ47" s="205" t="e">
        <f t="shared" si="47"/>
        <v>#N/A</v>
      </c>
      <c r="HR47" s="205" t="e">
        <f t="shared" si="47"/>
        <v>#N/A</v>
      </c>
      <c r="HS47" s="205" t="e">
        <f t="shared" si="47"/>
        <v>#N/A</v>
      </c>
      <c r="HT47" s="205" t="e">
        <f t="shared" si="47"/>
        <v>#N/A</v>
      </c>
      <c r="HU47" s="205" t="e">
        <f t="shared" si="47"/>
        <v>#N/A</v>
      </c>
      <c r="HV47" s="205" t="e">
        <f t="shared" si="47"/>
        <v>#N/A</v>
      </c>
      <c r="HW47" s="205" t="e">
        <f t="shared" si="47"/>
        <v>#N/A</v>
      </c>
      <c r="HX47" s="205" t="e">
        <f t="shared" si="66"/>
        <v>#N/A</v>
      </c>
      <c r="HY47" s="205" t="e">
        <f t="shared" si="63"/>
        <v>#N/A</v>
      </c>
      <c r="HZ47" s="205" t="e">
        <f t="shared" si="63"/>
        <v>#N/A</v>
      </c>
      <c r="IA47" s="205" t="e">
        <f t="shared" si="45"/>
        <v>#N/A</v>
      </c>
      <c r="IB47" s="205" t="e">
        <f t="shared" si="27"/>
        <v>#N/A</v>
      </c>
    </row>
    <row r="48" spans="1:236" hidden="1" x14ac:dyDescent="0.25">
      <c r="A48" s="22">
        <v>45</v>
      </c>
      <c r="B48" s="123"/>
      <c r="C48" s="123"/>
      <c r="D48" s="123"/>
      <c r="E48" s="118" t="str">
        <f t="shared" si="10"/>
        <v/>
      </c>
      <c r="F48" s="23" t="str">
        <f t="shared" si="11"/>
        <v/>
      </c>
      <c r="G48" s="24" t="str">
        <f t="shared" si="12"/>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10" t="str">
        <f t="shared" si="3"/>
        <v/>
      </c>
      <c r="Q48" s="110" t="str">
        <f t="shared" si="4"/>
        <v/>
      </c>
      <c r="R48" s="39" t="str">
        <f t="shared" si="5"/>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13"/>
        <v/>
      </c>
      <c r="AI48" s="204" t="str">
        <f t="shared" si="14"/>
        <v/>
      </c>
      <c r="AJ48" s="188" t="str">
        <f t="shared" si="69"/>
        <v/>
      </c>
      <c r="AK48" s="188" t="str">
        <f t="shared" si="69"/>
        <v/>
      </c>
      <c r="AL48" s="188" t="str">
        <f t="shared" si="69"/>
        <v/>
      </c>
      <c r="AM48" s="188" t="str">
        <f t="shared" si="69"/>
        <v/>
      </c>
      <c r="AN48" s="188" t="str">
        <f t="shared" si="69"/>
        <v/>
      </c>
      <c r="AO48" s="188" t="str">
        <f t="shared" si="69"/>
        <v/>
      </c>
      <c r="AP48" s="188" t="str">
        <f t="shared" si="69"/>
        <v/>
      </c>
      <c r="AQ48" s="188" t="str">
        <f t="shared" si="69"/>
        <v/>
      </c>
      <c r="AR48" s="188" t="str">
        <f t="shared" si="69"/>
        <v/>
      </c>
      <c r="AS48" s="188" t="str">
        <f t="shared" si="69"/>
        <v/>
      </c>
      <c r="AT48" s="188" t="str">
        <f t="shared" si="69"/>
        <v/>
      </c>
      <c r="AU48" s="188" t="str">
        <f t="shared" si="69"/>
        <v/>
      </c>
      <c r="AV48" s="188" t="str">
        <f t="shared" si="69"/>
        <v/>
      </c>
      <c r="AW48" s="188" t="str">
        <f t="shared" si="69"/>
        <v/>
      </c>
      <c r="AX48" s="188" t="str">
        <f t="shared" si="69"/>
        <v/>
      </c>
      <c r="AY48" s="188" t="str">
        <f t="shared" si="69"/>
        <v/>
      </c>
      <c r="AZ48" s="188" t="str">
        <f t="shared" si="69"/>
        <v/>
      </c>
      <c r="BA48" s="188" t="str">
        <f t="shared" si="69"/>
        <v/>
      </c>
      <c r="BB48" s="188" t="str">
        <f t="shared" si="69"/>
        <v/>
      </c>
      <c r="BC48" s="188" t="str">
        <f t="shared" si="69"/>
        <v/>
      </c>
      <c r="BD48" s="188" t="str">
        <f t="shared" si="69"/>
        <v/>
      </c>
      <c r="BE48" s="188" t="str">
        <f t="shared" si="69"/>
        <v/>
      </c>
      <c r="BF48" s="188" t="str">
        <f t="shared" si="69"/>
        <v/>
      </c>
      <c r="BG48" s="188" t="str">
        <f t="shared" si="69"/>
        <v/>
      </c>
      <c r="BH48" s="188" t="str">
        <f t="shared" si="69"/>
        <v/>
      </c>
      <c r="BI48" s="188" t="str">
        <f t="shared" si="69"/>
        <v/>
      </c>
      <c r="BJ48" s="188" t="str">
        <f t="shared" si="69"/>
        <v/>
      </c>
      <c r="BK48" s="188" t="str">
        <f t="shared" si="69"/>
        <v/>
      </c>
      <c r="BL48" s="188" t="str">
        <f t="shared" si="69"/>
        <v/>
      </c>
      <c r="BM48" s="188" t="str">
        <f t="shared" si="69"/>
        <v/>
      </c>
      <c r="BN48" s="188" t="str">
        <f t="shared" si="69"/>
        <v/>
      </c>
      <c r="BO48" s="188" t="str">
        <f t="shared" si="69"/>
        <v/>
      </c>
      <c r="BP48" s="188" t="str">
        <f t="shared" si="69"/>
        <v/>
      </c>
      <c r="BQ48" s="188" t="str">
        <f t="shared" si="69"/>
        <v/>
      </c>
      <c r="BR48" s="188" t="str">
        <f t="shared" si="69"/>
        <v/>
      </c>
      <c r="BS48" s="188" t="str">
        <f t="shared" si="69"/>
        <v/>
      </c>
      <c r="BT48" s="188" t="str">
        <f t="shared" si="69"/>
        <v/>
      </c>
      <c r="BU48" s="188" t="str">
        <f t="shared" si="69"/>
        <v/>
      </c>
      <c r="BV48" s="188" t="str">
        <f t="shared" si="69"/>
        <v/>
      </c>
      <c r="BW48" s="188" t="str">
        <f t="shared" si="69"/>
        <v/>
      </c>
      <c r="BX48" s="188" t="str">
        <f t="shared" si="69"/>
        <v/>
      </c>
      <c r="BY48" s="188" t="str">
        <f t="shared" si="69"/>
        <v/>
      </c>
      <c r="BZ48" s="188" t="str">
        <f t="shared" si="69"/>
        <v/>
      </c>
      <c r="CA48" s="188" t="str">
        <f t="shared" si="69"/>
        <v/>
      </c>
      <c r="CB48" s="188" t="str">
        <f t="shared" si="69"/>
        <v/>
      </c>
      <c r="CC48" s="188" t="str">
        <f t="shared" si="69"/>
        <v/>
      </c>
      <c r="CD48" s="188" t="str">
        <f t="shared" si="69"/>
        <v/>
      </c>
      <c r="CE48" s="188" t="str">
        <f t="shared" si="69"/>
        <v/>
      </c>
      <c r="CF48" s="188" t="str">
        <f t="shared" si="69"/>
        <v/>
      </c>
      <c r="CG48" s="188" t="str">
        <f t="shared" si="69"/>
        <v/>
      </c>
      <c r="CH48" s="188" t="str">
        <f t="shared" si="69"/>
        <v/>
      </c>
      <c r="CI48" s="188" t="str">
        <f t="shared" si="69"/>
        <v/>
      </c>
      <c r="CJ48" s="188" t="str">
        <f t="shared" si="69"/>
        <v/>
      </c>
      <c r="CK48" s="188" t="str">
        <f t="shared" si="69"/>
        <v/>
      </c>
      <c r="CL48" s="188" t="str">
        <f t="shared" si="69"/>
        <v/>
      </c>
      <c r="CM48" s="188" t="str">
        <f t="shared" si="69"/>
        <v/>
      </c>
      <c r="CN48" s="188" t="str">
        <f t="shared" si="69"/>
        <v/>
      </c>
      <c r="CO48" s="188" t="str">
        <f t="shared" si="69"/>
        <v/>
      </c>
      <c r="CP48" s="188" t="str">
        <f t="shared" si="69"/>
        <v/>
      </c>
      <c r="CQ48" s="188" t="str">
        <f t="shared" si="69"/>
        <v/>
      </c>
      <c r="CR48" s="188" t="str">
        <f t="shared" si="69"/>
        <v/>
      </c>
      <c r="CS48" s="188" t="str">
        <f t="shared" si="69"/>
        <v/>
      </c>
      <c r="CT48" s="188" t="str">
        <f t="shared" si="69"/>
        <v/>
      </c>
      <c r="CU48" s="188" t="str">
        <f t="shared" ref="CU48" si="70">IF(ISNONTEXT($AH48),CT48+$AH48,"")</f>
        <v/>
      </c>
      <c r="CV48" s="188" t="str">
        <f t="shared" si="67"/>
        <v/>
      </c>
      <c r="CW48" s="188" t="str">
        <f t="shared" si="67"/>
        <v/>
      </c>
      <c r="CX48" s="188" t="str">
        <f t="shared" si="67"/>
        <v/>
      </c>
      <c r="CY48" s="188" t="str">
        <f t="shared" si="67"/>
        <v/>
      </c>
      <c r="CZ48" s="188" t="str">
        <f t="shared" si="67"/>
        <v/>
      </c>
      <c r="DA48" s="188" t="str">
        <f t="shared" si="67"/>
        <v/>
      </c>
      <c r="DB48" s="188" t="str">
        <f t="shared" si="67"/>
        <v/>
      </c>
      <c r="DC48" s="188" t="str">
        <f t="shared" si="67"/>
        <v/>
      </c>
      <c r="DD48" s="188" t="str">
        <f t="shared" si="67"/>
        <v/>
      </c>
      <c r="DE48" s="188" t="str">
        <f t="shared" si="67"/>
        <v/>
      </c>
      <c r="DF48" s="188" t="str">
        <f t="shared" si="67"/>
        <v/>
      </c>
      <c r="DG48" s="188" t="str">
        <f t="shared" si="67"/>
        <v/>
      </c>
      <c r="DH48" s="188" t="str">
        <f t="shared" si="67"/>
        <v/>
      </c>
      <c r="DI48" s="188" t="str">
        <f t="shared" si="67"/>
        <v/>
      </c>
      <c r="DJ48" s="188" t="str">
        <f t="shared" si="67"/>
        <v/>
      </c>
      <c r="DK48" s="188" t="str">
        <f t="shared" si="67"/>
        <v/>
      </c>
      <c r="DL48" s="188" t="str">
        <f t="shared" si="67"/>
        <v/>
      </c>
      <c r="DM48" s="188" t="str">
        <f t="shared" si="67"/>
        <v/>
      </c>
      <c r="DN48" s="188" t="str">
        <f t="shared" si="67"/>
        <v/>
      </c>
      <c r="DO48" s="188" t="str">
        <f t="shared" si="67"/>
        <v/>
      </c>
      <c r="DP48" s="188" t="str">
        <f t="shared" si="67"/>
        <v/>
      </c>
      <c r="DQ48" s="188" t="str">
        <f t="shared" si="67"/>
        <v/>
      </c>
      <c r="DR48" s="188" t="str">
        <f t="shared" si="67"/>
        <v/>
      </c>
      <c r="DS48" s="188" t="str">
        <f t="shared" si="67"/>
        <v/>
      </c>
      <c r="DT48" s="188" t="str">
        <f t="shared" si="67"/>
        <v/>
      </c>
      <c r="DU48" s="188" t="str">
        <f t="shared" si="67"/>
        <v/>
      </c>
      <c r="DV48" s="188" t="str">
        <f t="shared" si="67"/>
        <v/>
      </c>
      <c r="DW48" s="188" t="str">
        <f t="shared" si="67"/>
        <v/>
      </c>
      <c r="DX48" s="188" t="str">
        <f t="shared" si="67"/>
        <v/>
      </c>
      <c r="DY48" s="188" t="str">
        <f t="shared" si="67"/>
        <v/>
      </c>
      <c r="DZ48" s="188" t="str">
        <f t="shared" si="67"/>
        <v/>
      </c>
      <c r="EA48" s="188" t="str">
        <f t="shared" si="67"/>
        <v/>
      </c>
      <c r="EB48" s="188" t="str">
        <f t="shared" si="67"/>
        <v/>
      </c>
      <c r="EC48" s="188" t="str">
        <f t="shared" si="67"/>
        <v/>
      </c>
      <c r="ED48" s="188" t="str">
        <f t="shared" si="67"/>
        <v/>
      </c>
      <c r="EE48" s="204" t="str">
        <f t="shared" si="16"/>
        <v/>
      </c>
      <c r="EF48" s="205" t="e">
        <f t="shared" si="68"/>
        <v>#N/A</v>
      </c>
      <c r="EG48" s="205" t="e">
        <f t="shared" si="68"/>
        <v>#N/A</v>
      </c>
      <c r="EH48" s="205" t="e">
        <f t="shared" si="68"/>
        <v>#N/A</v>
      </c>
      <c r="EI48" s="205" t="e">
        <f t="shared" si="68"/>
        <v>#N/A</v>
      </c>
      <c r="EJ48" s="205" t="e">
        <f t="shared" si="68"/>
        <v>#N/A</v>
      </c>
      <c r="EK48" s="205" t="e">
        <f t="shared" si="68"/>
        <v>#N/A</v>
      </c>
      <c r="EL48" s="205" t="e">
        <f t="shared" si="68"/>
        <v>#N/A</v>
      </c>
      <c r="EM48" s="205" t="e">
        <f t="shared" si="68"/>
        <v>#N/A</v>
      </c>
      <c r="EN48" s="205" t="e">
        <f t="shared" si="68"/>
        <v>#N/A</v>
      </c>
      <c r="EO48" s="205" t="e">
        <f t="shared" si="68"/>
        <v>#N/A</v>
      </c>
      <c r="EP48" s="205" t="e">
        <f t="shared" si="68"/>
        <v>#N/A</v>
      </c>
      <c r="EQ48" s="205" t="e">
        <f t="shared" si="68"/>
        <v>#N/A</v>
      </c>
      <c r="ER48" s="205" t="e">
        <f t="shared" si="68"/>
        <v>#N/A</v>
      </c>
      <c r="ES48" s="205" t="e">
        <f t="shared" si="68"/>
        <v>#N/A</v>
      </c>
      <c r="ET48" s="205" t="e">
        <f t="shared" si="68"/>
        <v>#N/A</v>
      </c>
      <c r="EU48" s="205" t="e">
        <f t="shared" si="65"/>
        <v>#N/A</v>
      </c>
      <c r="EV48" s="205" t="e">
        <f t="shared" si="60"/>
        <v>#N/A</v>
      </c>
      <c r="EW48" s="205" t="e">
        <f t="shared" si="60"/>
        <v>#N/A</v>
      </c>
      <c r="EX48" s="205" t="e">
        <f t="shared" si="60"/>
        <v>#N/A</v>
      </c>
      <c r="EY48" s="205" t="e">
        <f t="shared" si="60"/>
        <v>#N/A</v>
      </c>
      <c r="EZ48" s="205" t="e">
        <f t="shared" si="60"/>
        <v>#N/A</v>
      </c>
      <c r="FA48" s="205" t="e">
        <f t="shared" si="60"/>
        <v>#N/A</v>
      </c>
      <c r="FB48" s="205" t="e">
        <f t="shared" si="60"/>
        <v>#N/A</v>
      </c>
      <c r="FC48" s="205" t="e">
        <f t="shared" si="56"/>
        <v>#N/A</v>
      </c>
      <c r="FD48" s="205" t="e">
        <f t="shared" si="56"/>
        <v>#N/A</v>
      </c>
      <c r="FE48" s="205" t="e">
        <f t="shared" si="56"/>
        <v>#N/A</v>
      </c>
      <c r="FF48" s="205" t="e">
        <f t="shared" si="56"/>
        <v>#N/A</v>
      </c>
      <c r="FG48" s="205" t="e">
        <f t="shared" si="56"/>
        <v>#N/A</v>
      </c>
      <c r="FH48" s="205" t="e">
        <f t="shared" si="42"/>
        <v>#N/A</v>
      </c>
      <c r="FI48" s="205" t="e">
        <f t="shared" si="42"/>
        <v>#N/A</v>
      </c>
      <c r="FJ48" s="205" t="e">
        <f t="shared" si="42"/>
        <v>#N/A</v>
      </c>
      <c r="FK48" s="205" t="e">
        <f t="shared" si="42"/>
        <v>#N/A</v>
      </c>
      <c r="FL48" s="205" t="e">
        <f t="shared" si="42"/>
        <v>#N/A</v>
      </c>
      <c r="FM48" s="205" t="e">
        <f t="shared" si="42"/>
        <v>#N/A</v>
      </c>
      <c r="FN48" s="205" t="e">
        <f t="shared" si="42"/>
        <v>#N/A</v>
      </c>
      <c r="FO48" s="205" t="e">
        <f t="shared" si="42"/>
        <v>#N/A</v>
      </c>
      <c r="FP48" s="205" t="e">
        <f t="shared" si="42"/>
        <v>#N/A</v>
      </c>
      <c r="FQ48" s="205" t="e">
        <f t="shared" si="42"/>
        <v>#N/A</v>
      </c>
      <c r="FR48" s="205" t="e">
        <f t="shared" si="42"/>
        <v>#N/A</v>
      </c>
      <c r="FS48" s="205" t="e">
        <f t="shared" si="42"/>
        <v>#N/A</v>
      </c>
      <c r="FT48" s="205" t="e">
        <f t="shared" si="42"/>
        <v>#N/A</v>
      </c>
      <c r="FU48" s="205" t="e">
        <f t="shared" si="42"/>
        <v>#N/A</v>
      </c>
      <c r="FV48" s="205" t="e">
        <f t="shared" si="42"/>
        <v>#N/A</v>
      </c>
      <c r="FW48" s="205" t="e">
        <f t="shared" si="42"/>
        <v>#N/A</v>
      </c>
      <c r="FX48" s="205" t="e">
        <f t="shared" si="61"/>
        <v>#N/A</v>
      </c>
      <c r="FY48" s="205" t="e">
        <f t="shared" si="57"/>
        <v>#N/A</v>
      </c>
      <c r="FZ48" s="205" t="e">
        <f t="shared" si="57"/>
        <v>#N/A</v>
      </c>
      <c r="GA48" s="205" t="e">
        <f t="shared" si="57"/>
        <v>#N/A</v>
      </c>
      <c r="GB48" s="205" t="e">
        <f t="shared" si="57"/>
        <v>#N/A</v>
      </c>
      <c r="GC48" s="205" t="e">
        <f t="shared" si="57"/>
        <v>#N/A</v>
      </c>
      <c r="GD48" s="205" t="e">
        <f t="shared" si="57"/>
        <v>#N/A</v>
      </c>
      <c r="GE48" s="205" t="e">
        <f t="shared" si="57"/>
        <v>#N/A</v>
      </c>
      <c r="GF48" s="205" t="e">
        <f t="shared" si="57"/>
        <v>#N/A</v>
      </c>
      <c r="GG48" s="205" t="e">
        <f t="shared" si="57"/>
        <v>#N/A</v>
      </c>
      <c r="GH48" s="205" t="e">
        <f t="shared" si="57"/>
        <v>#N/A</v>
      </c>
      <c r="GI48" s="205" t="e">
        <f t="shared" si="57"/>
        <v>#N/A</v>
      </c>
      <c r="GJ48" s="205" t="e">
        <f t="shared" si="57"/>
        <v>#N/A</v>
      </c>
      <c r="GK48" s="205" t="e">
        <f t="shared" si="57"/>
        <v>#N/A</v>
      </c>
      <c r="GL48" s="205" t="e">
        <f t="shared" si="57"/>
        <v>#N/A</v>
      </c>
      <c r="GM48" s="205" t="e">
        <f t="shared" si="57"/>
        <v>#N/A</v>
      </c>
      <c r="GN48" s="205" t="e">
        <f t="shared" si="57"/>
        <v>#N/A</v>
      </c>
      <c r="GO48" s="205" t="e">
        <f t="shared" si="58"/>
        <v>#N/A</v>
      </c>
      <c r="GP48" s="205" t="e">
        <f t="shared" si="58"/>
        <v>#N/A</v>
      </c>
      <c r="GQ48" s="205" t="e">
        <f t="shared" si="39"/>
        <v>#N/A</v>
      </c>
      <c r="GR48" s="205" t="e">
        <f t="shared" si="39"/>
        <v>#N/A</v>
      </c>
      <c r="GS48" s="205" t="e">
        <f t="shared" si="39"/>
        <v>#N/A</v>
      </c>
      <c r="GT48" s="205" t="e">
        <f t="shared" si="39"/>
        <v>#N/A</v>
      </c>
      <c r="GU48" s="205" t="e">
        <f t="shared" si="39"/>
        <v>#N/A</v>
      </c>
      <c r="GV48" s="205" t="e">
        <f t="shared" si="39"/>
        <v>#N/A</v>
      </c>
      <c r="GW48" s="205" t="e">
        <f t="shared" si="39"/>
        <v>#N/A</v>
      </c>
      <c r="GX48" s="205" t="e">
        <f t="shared" si="39"/>
        <v>#N/A</v>
      </c>
      <c r="GY48" s="205" t="e">
        <f t="shared" si="39"/>
        <v>#N/A</v>
      </c>
      <c r="GZ48" s="205" t="e">
        <f t="shared" si="39"/>
        <v>#N/A</v>
      </c>
      <c r="HA48" s="205" t="e">
        <f t="shared" si="39"/>
        <v>#N/A</v>
      </c>
      <c r="HB48" s="205" t="e">
        <f t="shared" si="39"/>
        <v>#N/A</v>
      </c>
      <c r="HC48" s="205" t="e">
        <f t="shared" si="39"/>
        <v>#N/A</v>
      </c>
      <c r="HD48" s="205" t="e">
        <f t="shared" si="39"/>
        <v>#N/A</v>
      </c>
      <c r="HE48" s="205" t="e">
        <f t="shared" si="39"/>
        <v>#N/A</v>
      </c>
      <c r="HF48" s="205" t="e">
        <f t="shared" si="55"/>
        <v>#N/A</v>
      </c>
      <c r="HG48" s="205" t="e">
        <f t="shared" si="55"/>
        <v>#N/A</v>
      </c>
      <c r="HH48" s="205" t="e">
        <f t="shared" si="47"/>
        <v>#N/A</v>
      </c>
      <c r="HI48" s="205" t="e">
        <f t="shared" si="47"/>
        <v>#N/A</v>
      </c>
      <c r="HJ48" s="205" t="e">
        <f t="shared" si="47"/>
        <v>#N/A</v>
      </c>
      <c r="HK48" s="205" t="e">
        <f t="shared" si="47"/>
        <v>#N/A</v>
      </c>
      <c r="HL48" s="205" t="e">
        <f t="shared" si="47"/>
        <v>#N/A</v>
      </c>
      <c r="HM48" s="205" t="e">
        <f t="shared" si="47"/>
        <v>#N/A</v>
      </c>
      <c r="HN48" s="205" t="e">
        <f t="shared" si="47"/>
        <v>#N/A</v>
      </c>
      <c r="HO48" s="205" t="e">
        <f t="shared" si="47"/>
        <v>#N/A</v>
      </c>
      <c r="HP48" s="205" t="e">
        <f t="shared" si="47"/>
        <v>#N/A</v>
      </c>
      <c r="HQ48" s="205" t="e">
        <f t="shared" si="47"/>
        <v>#N/A</v>
      </c>
      <c r="HR48" s="205" t="e">
        <f t="shared" si="47"/>
        <v>#N/A</v>
      </c>
      <c r="HS48" s="205" t="e">
        <f t="shared" si="47"/>
        <v>#N/A</v>
      </c>
      <c r="HT48" s="205" t="e">
        <f t="shared" si="47"/>
        <v>#N/A</v>
      </c>
      <c r="HU48" s="205" t="e">
        <f t="shared" si="47"/>
        <v>#N/A</v>
      </c>
      <c r="HV48" s="205" t="e">
        <f t="shared" si="47"/>
        <v>#N/A</v>
      </c>
      <c r="HW48" s="205" t="e">
        <f t="shared" si="47"/>
        <v>#N/A</v>
      </c>
      <c r="HX48" s="205" t="e">
        <f t="shared" si="66"/>
        <v>#N/A</v>
      </c>
      <c r="HY48" s="205" t="e">
        <f t="shared" si="63"/>
        <v>#N/A</v>
      </c>
      <c r="HZ48" s="205" t="e">
        <f t="shared" si="63"/>
        <v>#N/A</v>
      </c>
      <c r="IA48" s="205" t="e">
        <f t="shared" si="45"/>
        <v>#N/A</v>
      </c>
      <c r="IB48" s="205" t="e">
        <f t="shared" si="27"/>
        <v>#N/A</v>
      </c>
    </row>
    <row r="49" spans="1:236" hidden="1" x14ac:dyDescent="0.25">
      <c r="A49" s="22">
        <v>46</v>
      </c>
      <c r="B49" s="123"/>
      <c r="C49" s="123"/>
      <c r="D49" s="123"/>
      <c r="E49" s="118" t="str">
        <f t="shared" si="10"/>
        <v/>
      </c>
      <c r="F49" s="23" t="str">
        <f t="shared" si="11"/>
        <v/>
      </c>
      <c r="G49" s="24" t="str">
        <f t="shared" si="12"/>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10" t="str">
        <f t="shared" si="3"/>
        <v/>
      </c>
      <c r="Q49" s="110" t="str">
        <f t="shared" si="4"/>
        <v/>
      </c>
      <c r="R49" s="39" t="str">
        <f t="shared" si="5"/>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13"/>
        <v/>
      </c>
      <c r="AI49" s="204" t="str">
        <f t="shared" si="14"/>
        <v/>
      </c>
      <c r="AJ49" s="188" t="str">
        <f t="shared" ref="AJ49:CU52" si="71">IF(ISNONTEXT($AH49),AI49+$AH49,"")</f>
        <v/>
      </c>
      <c r="AK49" s="188" t="str">
        <f t="shared" si="71"/>
        <v/>
      </c>
      <c r="AL49" s="188" t="str">
        <f t="shared" si="71"/>
        <v/>
      </c>
      <c r="AM49" s="188" t="str">
        <f t="shared" si="71"/>
        <v/>
      </c>
      <c r="AN49" s="188" t="str">
        <f t="shared" si="71"/>
        <v/>
      </c>
      <c r="AO49" s="188" t="str">
        <f t="shared" si="71"/>
        <v/>
      </c>
      <c r="AP49" s="188" t="str">
        <f t="shared" si="71"/>
        <v/>
      </c>
      <c r="AQ49" s="188" t="str">
        <f t="shared" si="71"/>
        <v/>
      </c>
      <c r="AR49" s="188" t="str">
        <f t="shared" si="71"/>
        <v/>
      </c>
      <c r="AS49" s="188" t="str">
        <f t="shared" si="71"/>
        <v/>
      </c>
      <c r="AT49" s="188" t="str">
        <f t="shared" si="71"/>
        <v/>
      </c>
      <c r="AU49" s="188" t="str">
        <f t="shared" si="71"/>
        <v/>
      </c>
      <c r="AV49" s="188" t="str">
        <f t="shared" si="71"/>
        <v/>
      </c>
      <c r="AW49" s="188" t="str">
        <f t="shared" si="71"/>
        <v/>
      </c>
      <c r="AX49" s="188" t="str">
        <f t="shared" si="71"/>
        <v/>
      </c>
      <c r="AY49" s="188" t="str">
        <f t="shared" si="71"/>
        <v/>
      </c>
      <c r="AZ49" s="188" t="str">
        <f t="shared" si="71"/>
        <v/>
      </c>
      <c r="BA49" s="188" t="str">
        <f t="shared" si="71"/>
        <v/>
      </c>
      <c r="BB49" s="188" t="str">
        <f t="shared" si="71"/>
        <v/>
      </c>
      <c r="BC49" s="188" t="str">
        <f t="shared" si="71"/>
        <v/>
      </c>
      <c r="BD49" s="188" t="str">
        <f t="shared" si="71"/>
        <v/>
      </c>
      <c r="BE49" s="188" t="str">
        <f t="shared" si="71"/>
        <v/>
      </c>
      <c r="BF49" s="188" t="str">
        <f t="shared" si="71"/>
        <v/>
      </c>
      <c r="BG49" s="188" t="str">
        <f t="shared" si="71"/>
        <v/>
      </c>
      <c r="BH49" s="188" t="str">
        <f t="shared" si="71"/>
        <v/>
      </c>
      <c r="BI49" s="188" t="str">
        <f t="shared" si="71"/>
        <v/>
      </c>
      <c r="BJ49" s="188" t="str">
        <f t="shared" si="71"/>
        <v/>
      </c>
      <c r="BK49" s="188" t="str">
        <f t="shared" si="71"/>
        <v/>
      </c>
      <c r="BL49" s="188" t="str">
        <f t="shared" si="71"/>
        <v/>
      </c>
      <c r="BM49" s="188" t="str">
        <f t="shared" si="71"/>
        <v/>
      </c>
      <c r="BN49" s="188" t="str">
        <f t="shared" si="71"/>
        <v/>
      </c>
      <c r="BO49" s="188" t="str">
        <f t="shared" si="71"/>
        <v/>
      </c>
      <c r="BP49" s="188" t="str">
        <f t="shared" si="71"/>
        <v/>
      </c>
      <c r="BQ49" s="188" t="str">
        <f t="shared" si="71"/>
        <v/>
      </c>
      <c r="BR49" s="188" t="str">
        <f t="shared" si="71"/>
        <v/>
      </c>
      <c r="BS49" s="188" t="str">
        <f t="shared" si="71"/>
        <v/>
      </c>
      <c r="BT49" s="188" t="str">
        <f t="shared" si="71"/>
        <v/>
      </c>
      <c r="BU49" s="188" t="str">
        <f t="shared" si="71"/>
        <v/>
      </c>
      <c r="BV49" s="188" t="str">
        <f t="shared" si="71"/>
        <v/>
      </c>
      <c r="BW49" s="188" t="str">
        <f t="shared" si="71"/>
        <v/>
      </c>
      <c r="BX49" s="188" t="str">
        <f t="shared" si="71"/>
        <v/>
      </c>
      <c r="BY49" s="188" t="str">
        <f t="shared" si="71"/>
        <v/>
      </c>
      <c r="BZ49" s="188" t="str">
        <f t="shared" si="71"/>
        <v/>
      </c>
      <c r="CA49" s="188" t="str">
        <f t="shared" si="71"/>
        <v/>
      </c>
      <c r="CB49" s="188" t="str">
        <f t="shared" si="71"/>
        <v/>
      </c>
      <c r="CC49" s="188" t="str">
        <f t="shared" si="71"/>
        <v/>
      </c>
      <c r="CD49" s="188" t="str">
        <f t="shared" si="71"/>
        <v/>
      </c>
      <c r="CE49" s="188" t="str">
        <f t="shared" si="71"/>
        <v/>
      </c>
      <c r="CF49" s="188" t="str">
        <f t="shared" si="71"/>
        <v/>
      </c>
      <c r="CG49" s="188" t="str">
        <f t="shared" si="71"/>
        <v/>
      </c>
      <c r="CH49" s="188" t="str">
        <f t="shared" si="71"/>
        <v/>
      </c>
      <c r="CI49" s="188" t="str">
        <f t="shared" si="71"/>
        <v/>
      </c>
      <c r="CJ49" s="188" t="str">
        <f t="shared" si="71"/>
        <v/>
      </c>
      <c r="CK49" s="188" t="str">
        <f t="shared" si="71"/>
        <v/>
      </c>
      <c r="CL49" s="188" t="str">
        <f t="shared" si="71"/>
        <v/>
      </c>
      <c r="CM49" s="188" t="str">
        <f t="shared" si="71"/>
        <v/>
      </c>
      <c r="CN49" s="188" t="str">
        <f t="shared" si="71"/>
        <v/>
      </c>
      <c r="CO49" s="188" t="str">
        <f t="shared" si="71"/>
        <v/>
      </c>
      <c r="CP49" s="188" t="str">
        <f t="shared" si="71"/>
        <v/>
      </c>
      <c r="CQ49" s="188" t="str">
        <f t="shared" si="71"/>
        <v/>
      </c>
      <c r="CR49" s="188" t="str">
        <f t="shared" si="71"/>
        <v/>
      </c>
      <c r="CS49" s="188" t="str">
        <f t="shared" si="71"/>
        <v/>
      </c>
      <c r="CT49" s="188" t="str">
        <f t="shared" si="71"/>
        <v/>
      </c>
      <c r="CU49" s="188" t="str">
        <f t="shared" si="71"/>
        <v/>
      </c>
      <c r="CV49" s="188" t="str">
        <f t="shared" si="67"/>
        <v/>
      </c>
      <c r="CW49" s="188" t="str">
        <f t="shared" si="67"/>
        <v/>
      </c>
      <c r="CX49" s="188" t="str">
        <f t="shared" si="67"/>
        <v/>
      </c>
      <c r="CY49" s="188" t="str">
        <f t="shared" si="67"/>
        <v/>
      </c>
      <c r="CZ49" s="188" t="str">
        <f t="shared" si="67"/>
        <v/>
      </c>
      <c r="DA49" s="188" t="str">
        <f t="shared" si="67"/>
        <v/>
      </c>
      <c r="DB49" s="188" t="str">
        <f t="shared" si="67"/>
        <v/>
      </c>
      <c r="DC49" s="188" t="str">
        <f t="shared" si="67"/>
        <v/>
      </c>
      <c r="DD49" s="188" t="str">
        <f t="shared" si="67"/>
        <v/>
      </c>
      <c r="DE49" s="188" t="str">
        <f t="shared" si="67"/>
        <v/>
      </c>
      <c r="DF49" s="188" t="str">
        <f t="shared" si="67"/>
        <v/>
      </c>
      <c r="DG49" s="188" t="str">
        <f t="shared" si="67"/>
        <v/>
      </c>
      <c r="DH49" s="188" t="str">
        <f t="shared" si="67"/>
        <v/>
      </c>
      <c r="DI49" s="188" t="str">
        <f t="shared" si="67"/>
        <v/>
      </c>
      <c r="DJ49" s="188" t="str">
        <f t="shared" si="67"/>
        <v/>
      </c>
      <c r="DK49" s="188" t="str">
        <f t="shared" si="67"/>
        <v/>
      </c>
      <c r="DL49" s="188" t="str">
        <f t="shared" si="67"/>
        <v/>
      </c>
      <c r="DM49" s="188" t="str">
        <f t="shared" si="67"/>
        <v/>
      </c>
      <c r="DN49" s="188" t="str">
        <f t="shared" si="67"/>
        <v/>
      </c>
      <c r="DO49" s="188" t="str">
        <f t="shared" si="67"/>
        <v/>
      </c>
      <c r="DP49" s="188" t="str">
        <f t="shared" si="67"/>
        <v/>
      </c>
      <c r="DQ49" s="188" t="str">
        <f t="shared" si="67"/>
        <v/>
      </c>
      <c r="DR49" s="188" t="str">
        <f t="shared" si="67"/>
        <v/>
      </c>
      <c r="DS49" s="188" t="str">
        <f t="shared" si="67"/>
        <v/>
      </c>
      <c r="DT49" s="188" t="str">
        <f t="shared" si="67"/>
        <v/>
      </c>
      <c r="DU49" s="188" t="str">
        <f t="shared" si="67"/>
        <v/>
      </c>
      <c r="DV49" s="188" t="str">
        <f t="shared" si="67"/>
        <v/>
      </c>
      <c r="DW49" s="188" t="str">
        <f t="shared" si="67"/>
        <v/>
      </c>
      <c r="DX49" s="188" t="str">
        <f t="shared" si="67"/>
        <v/>
      </c>
      <c r="DY49" s="188" t="str">
        <f t="shared" si="67"/>
        <v/>
      </c>
      <c r="DZ49" s="188" t="str">
        <f t="shared" si="67"/>
        <v/>
      </c>
      <c r="EA49" s="188" t="str">
        <f t="shared" si="67"/>
        <v/>
      </c>
      <c r="EB49" s="188" t="str">
        <f t="shared" si="67"/>
        <v/>
      </c>
      <c r="EC49" s="188" t="str">
        <f t="shared" si="67"/>
        <v/>
      </c>
      <c r="ED49" s="188" t="str">
        <f t="shared" si="67"/>
        <v/>
      </c>
      <c r="EE49" s="204" t="str">
        <f t="shared" si="16"/>
        <v/>
      </c>
      <c r="EF49" s="205" t="e">
        <f t="shared" si="68"/>
        <v>#N/A</v>
      </c>
      <c r="EG49" s="205" t="e">
        <f t="shared" si="68"/>
        <v>#N/A</v>
      </c>
      <c r="EH49" s="205" t="e">
        <f t="shared" si="68"/>
        <v>#N/A</v>
      </c>
      <c r="EI49" s="205" t="e">
        <f t="shared" si="68"/>
        <v>#N/A</v>
      </c>
      <c r="EJ49" s="205" t="e">
        <f t="shared" si="68"/>
        <v>#N/A</v>
      </c>
      <c r="EK49" s="205" t="e">
        <f t="shared" si="68"/>
        <v>#N/A</v>
      </c>
      <c r="EL49" s="205" t="e">
        <f t="shared" si="68"/>
        <v>#N/A</v>
      </c>
      <c r="EM49" s="205" t="e">
        <f t="shared" si="68"/>
        <v>#N/A</v>
      </c>
      <c r="EN49" s="205" t="e">
        <f t="shared" si="68"/>
        <v>#N/A</v>
      </c>
      <c r="EO49" s="205" t="e">
        <f t="shared" si="68"/>
        <v>#N/A</v>
      </c>
      <c r="EP49" s="205" t="e">
        <f t="shared" si="68"/>
        <v>#N/A</v>
      </c>
      <c r="EQ49" s="205" t="e">
        <f t="shared" si="68"/>
        <v>#N/A</v>
      </c>
      <c r="ER49" s="205" t="e">
        <f t="shared" si="68"/>
        <v>#N/A</v>
      </c>
      <c r="ES49" s="205" t="e">
        <f t="shared" si="68"/>
        <v>#N/A</v>
      </c>
      <c r="ET49" s="205" t="e">
        <f t="shared" si="68"/>
        <v>#N/A</v>
      </c>
      <c r="EU49" s="205" t="e">
        <f t="shared" si="65"/>
        <v>#N/A</v>
      </c>
      <c r="EV49" s="205" t="e">
        <f t="shared" si="60"/>
        <v>#N/A</v>
      </c>
      <c r="EW49" s="205" t="e">
        <f t="shared" si="60"/>
        <v>#N/A</v>
      </c>
      <c r="EX49" s="205" t="e">
        <f t="shared" si="60"/>
        <v>#N/A</v>
      </c>
      <c r="EY49" s="205" t="e">
        <f t="shared" si="60"/>
        <v>#N/A</v>
      </c>
      <c r="EZ49" s="205" t="e">
        <f t="shared" si="60"/>
        <v>#N/A</v>
      </c>
      <c r="FA49" s="205" t="e">
        <f t="shared" si="60"/>
        <v>#N/A</v>
      </c>
      <c r="FB49" s="205" t="e">
        <f t="shared" si="60"/>
        <v>#N/A</v>
      </c>
      <c r="FC49" s="205" t="e">
        <f t="shared" si="56"/>
        <v>#N/A</v>
      </c>
      <c r="FD49" s="205" t="e">
        <f t="shared" si="56"/>
        <v>#N/A</v>
      </c>
      <c r="FE49" s="205" t="e">
        <f t="shared" si="56"/>
        <v>#N/A</v>
      </c>
      <c r="FF49" s="205" t="e">
        <f t="shared" si="56"/>
        <v>#N/A</v>
      </c>
      <c r="FG49" s="205" t="e">
        <f t="shared" si="56"/>
        <v>#N/A</v>
      </c>
      <c r="FH49" s="205" t="e">
        <f t="shared" si="42"/>
        <v>#N/A</v>
      </c>
      <c r="FI49" s="205" t="e">
        <f t="shared" si="42"/>
        <v>#N/A</v>
      </c>
      <c r="FJ49" s="205" t="e">
        <f t="shared" si="42"/>
        <v>#N/A</v>
      </c>
      <c r="FK49" s="205" t="e">
        <f t="shared" si="42"/>
        <v>#N/A</v>
      </c>
      <c r="FL49" s="205" t="e">
        <f t="shared" si="42"/>
        <v>#N/A</v>
      </c>
      <c r="FM49" s="205" t="e">
        <f t="shared" si="42"/>
        <v>#N/A</v>
      </c>
      <c r="FN49" s="205" t="e">
        <f t="shared" si="42"/>
        <v>#N/A</v>
      </c>
      <c r="FO49" s="205" t="e">
        <f t="shared" si="42"/>
        <v>#N/A</v>
      </c>
      <c r="FP49" s="205" t="e">
        <f t="shared" si="42"/>
        <v>#N/A</v>
      </c>
      <c r="FQ49" s="205" t="e">
        <f t="shared" si="42"/>
        <v>#N/A</v>
      </c>
      <c r="FR49" s="205" t="e">
        <f t="shared" si="42"/>
        <v>#N/A</v>
      </c>
      <c r="FS49" s="205" t="e">
        <f t="shared" si="42"/>
        <v>#N/A</v>
      </c>
      <c r="FT49" s="205" t="e">
        <f t="shared" si="42"/>
        <v>#N/A</v>
      </c>
      <c r="FU49" s="205" t="e">
        <f t="shared" si="42"/>
        <v>#N/A</v>
      </c>
      <c r="FV49" s="205" t="e">
        <f t="shared" si="42"/>
        <v>#N/A</v>
      </c>
      <c r="FW49" s="205" t="e">
        <f t="shared" si="42"/>
        <v>#N/A</v>
      </c>
      <c r="FX49" s="205" t="e">
        <f t="shared" si="61"/>
        <v>#N/A</v>
      </c>
      <c r="FY49" s="205" t="e">
        <f t="shared" si="57"/>
        <v>#N/A</v>
      </c>
      <c r="FZ49" s="205" t="e">
        <f t="shared" si="57"/>
        <v>#N/A</v>
      </c>
      <c r="GA49" s="205" t="e">
        <f t="shared" si="57"/>
        <v>#N/A</v>
      </c>
      <c r="GB49" s="205" t="e">
        <f t="shared" si="57"/>
        <v>#N/A</v>
      </c>
      <c r="GC49" s="205" t="e">
        <f t="shared" si="57"/>
        <v>#N/A</v>
      </c>
      <c r="GD49" s="205" t="e">
        <f t="shared" si="57"/>
        <v>#N/A</v>
      </c>
      <c r="GE49" s="205" t="e">
        <f t="shared" si="57"/>
        <v>#N/A</v>
      </c>
      <c r="GF49" s="205" t="e">
        <f t="shared" si="57"/>
        <v>#N/A</v>
      </c>
      <c r="GG49" s="205" t="e">
        <f t="shared" si="57"/>
        <v>#N/A</v>
      </c>
      <c r="GH49" s="205" t="e">
        <f t="shared" si="57"/>
        <v>#N/A</v>
      </c>
      <c r="GI49" s="205" t="e">
        <f t="shared" si="57"/>
        <v>#N/A</v>
      </c>
      <c r="GJ49" s="205" t="e">
        <f t="shared" si="57"/>
        <v>#N/A</v>
      </c>
      <c r="GK49" s="205" t="e">
        <f t="shared" si="57"/>
        <v>#N/A</v>
      </c>
      <c r="GL49" s="205" t="e">
        <f t="shared" si="57"/>
        <v>#N/A</v>
      </c>
      <c r="GM49" s="205" t="e">
        <f t="shared" si="57"/>
        <v>#N/A</v>
      </c>
      <c r="GN49" s="205" t="e">
        <f t="shared" si="57"/>
        <v>#N/A</v>
      </c>
      <c r="GO49" s="205" t="e">
        <f t="shared" si="58"/>
        <v>#N/A</v>
      </c>
      <c r="GP49" s="205" t="e">
        <f t="shared" si="58"/>
        <v>#N/A</v>
      </c>
      <c r="GQ49" s="205" t="e">
        <f t="shared" si="39"/>
        <v>#N/A</v>
      </c>
      <c r="GR49" s="205" t="e">
        <f t="shared" si="39"/>
        <v>#N/A</v>
      </c>
      <c r="GS49" s="205" t="e">
        <f t="shared" si="39"/>
        <v>#N/A</v>
      </c>
      <c r="GT49" s="205" t="e">
        <f t="shared" si="39"/>
        <v>#N/A</v>
      </c>
      <c r="GU49" s="205" t="e">
        <f t="shared" si="39"/>
        <v>#N/A</v>
      </c>
      <c r="GV49" s="205" t="e">
        <f t="shared" si="39"/>
        <v>#N/A</v>
      </c>
      <c r="GW49" s="205" t="e">
        <f t="shared" si="39"/>
        <v>#N/A</v>
      </c>
      <c r="GX49" s="205" t="e">
        <f t="shared" si="39"/>
        <v>#N/A</v>
      </c>
      <c r="GY49" s="205" t="e">
        <f t="shared" si="39"/>
        <v>#N/A</v>
      </c>
      <c r="GZ49" s="205" t="e">
        <f t="shared" si="39"/>
        <v>#N/A</v>
      </c>
      <c r="HA49" s="205" t="e">
        <f t="shared" si="39"/>
        <v>#N/A</v>
      </c>
      <c r="HB49" s="205" t="e">
        <f t="shared" si="39"/>
        <v>#N/A</v>
      </c>
      <c r="HC49" s="205" t="e">
        <f t="shared" si="39"/>
        <v>#N/A</v>
      </c>
      <c r="HD49" s="205" t="e">
        <f t="shared" si="39"/>
        <v>#N/A</v>
      </c>
      <c r="HE49" s="205" t="e">
        <f t="shared" si="39"/>
        <v>#N/A</v>
      </c>
      <c r="HF49" s="205" t="e">
        <f t="shared" si="55"/>
        <v>#N/A</v>
      </c>
      <c r="HG49" s="205" t="e">
        <f t="shared" si="55"/>
        <v>#N/A</v>
      </c>
      <c r="HH49" s="205" t="e">
        <f t="shared" si="47"/>
        <v>#N/A</v>
      </c>
      <c r="HI49" s="205" t="e">
        <f t="shared" si="47"/>
        <v>#N/A</v>
      </c>
      <c r="HJ49" s="205" t="e">
        <f t="shared" si="47"/>
        <v>#N/A</v>
      </c>
      <c r="HK49" s="205" t="e">
        <f t="shared" si="47"/>
        <v>#N/A</v>
      </c>
      <c r="HL49" s="205" t="e">
        <f t="shared" si="47"/>
        <v>#N/A</v>
      </c>
      <c r="HM49" s="205" t="e">
        <f t="shared" si="47"/>
        <v>#N/A</v>
      </c>
      <c r="HN49" s="205" t="e">
        <f t="shared" si="47"/>
        <v>#N/A</v>
      </c>
      <c r="HO49" s="205" t="e">
        <f t="shared" si="47"/>
        <v>#N/A</v>
      </c>
      <c r="HP49" s="205" t="e">
        <f t="shared" si="47"/>
        <v>#N/A</v>
      </c>
      <c r="HQ49" s="205" t="e">
        <f t="shared" si="47"/>
        <v>#N/A</v>
      </c>
      <c r="HR49" s="205" t="e">
        <f t="shared" si="47"/>
        <v>#N/A</v>
      </c>
      <c r="HS49" s="205" t="e">
        <f t="shared" si="47"/>
        <v>#N/A</v>
      </c>
      <c r="HT49" s="205" t="e">
        <f t="shared" si="47"/>
        <v>#N/A</v>
      </c>
      <c r="HU49" s="205" t="e">
        <f t="shared" si="47"/>
        <v>#N/A</v>
      </c>
      <c r="HV49" s="205" t="e">
        <f t="shared" si="47"/>
        <v>#N/A</v>
      </c>
      <c r="HW49" s="205" t="e">
        <f t="shared" si="47"/>
        <v>#N/A</v>
      </c>
      <c r="HX49" s="205" t="e">
        <f t="shared" si="66"/>
        <v>#N/A</v>
      </c>
      <c r="HY49" s="205" t="e">
        <f t="shared" si="63"/>
        <v>#N/A</v>
      </c>
      <c r="HZ49" s="205" t="e">
        <f t="shared" si="63"/>
        <v>#N/A</v>
      </c>
      <c r="IA49" s="205" t="e">
        <f t="shared" si="45"/>
        <v>#N/A</v>
      </c>
      <c r="IB49" s="205" t="e">
        <f t="shared" si="27"/>
        <v>#N/A</v>
      </c>
    </row>
    <row r="50" spans="1:236" hidden="1" x14ac:dyDescent="0.25">
      <c r="A50" s="22">
        <v>47</v>
      </c>
      <c r="B50" s="123"/>
      <c r="C50" s="123"/>
      <c r="D50" s="123"/>
      <c r="E50" s="118" t="str">
        <f t="shared" si="10"/>
        <v/>
      </c>
      <c r="F50" s="23" t="str">
        <f t="shared" si="11"/>
        <v/>
      </c>
      <c r="G50" s="24" t="str">
        <f t="shared" si="12"/>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10" t="str">
        <f t="shared" si="3"/>
        <v/>
      </c>
      <c r="Q50" s="110" t="str">
        <f t="shared" si="4"/>
        <v/>
      </c>
      <c r="R50" s="39" t="str">
        <f t="shared" si="5"/>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13"/>
        <v/>
      </c>
      <c r="AI50" s="204" t="str">
        <f t="shared" si="14"/>
        <v/>
      </c>
      <c r="AJ50" s="188" t="str">
        <f t="shared" si="71"/>
        <v/>
      </c>
      <c r="AK50" s="188" t="str">
        <f t="shared" si="71"/>
        <v/>
      </c>
      <c r="AL50" s="188" t="str">
        <f t="shared" si="71"/>
        <v/>
      </c>
      <c r="AM50" s="188" t="str">
        <f t="shared" si="71"/>
        <v/>
      </c>
      <c r="AN50" s="188" t="str">
        <f t="shared" si="71"/>
        <v/>
      </c>
      <c r="AO50" s="188" t="str">
        <f t="shared" si="71"/>
        <v/>
      </c>
      <c r="AP50" s="188" t="str">
        <f t="shared" si="71"/>
        <v/>
      </c>
      <c r="AQ50" s="188" t="str">
        <f t="shared" si="71"/>
        <v/>
      </c>
      <c r="AR50" s="188" t="str">
        <f t="shared" si="71"/>
        <v/>
      </c>
      <c r="AS50" s="188" t="str">
        <f t="shared" si="71"/>
        <v/>
      </c>
      <c r="AT50" s="188" t="str">
        <f t="shared" si="71"/>
        <v/>
      </c>
      <c r="AU50" s="188" t="str">
        <f t="shared" si="71"/>
        <v/>
      </c>
      <c r="AV50" s="188" t="str">
        <f t="shared" si="71"/>
        <v/>
      </c>
      <c r="AW50" s="188" t="str">
        <f t="shared" si="71"/>
        <v/>
      </c>
      <c r="AX50" s="188" t="str">
        <f t="shared" si="71"/>
        <v/>
      </c>
      <c r="AY50" s="188" t="str">
        <f t="shared" si="71"/>
        <v/>
      </c>
      <c r="AZ50" s="188" t="str">
        <f t="shared" si="71"/>
        <v/>
      </c>
      <c r="BA50" s="188" t="str">
        <f t="shared" si="71"/>
        <v/>
      </c>
      <c r="BB50" s="188" t="str">
        <f t="shared" si="71"/>
        <v/>
      </c>
      <c r="BC50" s="188" t="str">
        <f t="shared" si="71"/>
        <v/>
      </c>
      <c r="BD50" s="188" t="str">
        <f t="shared" si="71"/>
        <v/>
      </c>
      <c r="BE50" s="188" t="str">
        <f t="shared" si="71"/>
        <v/>
      </c>
      <c r="BF50" s="188" t="str">
        <f t="shared" si="71"/>
        <v/>
      </c>
      <c r="BG50" s="188" t="str">
        <f t="shared" si="71"/>
        <v/>
      </c>
      <c r="BH50" s="188" t="str">
        <f t="shared" si="71"/>
        <v/>
      </c>
      <c r="BI50" s="188" t="str">
        <f t="shared" si="71"/>
        <v/>
      </c>
      <c r="BJ50" s="188" t="str">
        <f t="shared" si="71"/>
        <v/>
      </c>
      <c r="BK50" s="188" t="str">
        <f t="shared" si="71"/>
        <v/>
      </c>
      <c r="BL50" s="188" t="str">
        <f t="shared" si="71"/>
        <v/>
      </c>
      <c r="BM50" s="188" t="str">
        <f t="shared" si="71"/>
        <v/>
      </c>
      <c r="BN50" s="188" t="str">
        <f t="shared" si="71"/>
        <v/>
      </c>
      <c r="BO50" s="188" t="str">
        <f t="shared" si="71"/>
        <v/>
      </c>
      <c r="BP50" s="188" t="str">
        <f t="shared" si="71"/>
        <v/>
      </c>
      <c r="BQ50" s="188" t="str">
        <f t="shared" si="71"/>
        <v/>
      </c>
      <c r="BR50" s="188" t="str">
        <f t="shared" si="71"/>
        <v/>
      </c>
      <c r="BS50" s="188" t="str">
        <f t="shared" si="71"/>
        <v/>
      </c>
      <c r="BT50" s="188" t="str">
        <f t="shared" si="71"/>
        <v/>
      </c>
      <c r="BU50" s="188" t="str">
        <f t="shared" si="71"/>
        <v/>
      </c>
      <c r="BV50" s="188" t="str">
        <f t="shared" si="71"/>
        <v/>
      </c>
      <c r="BW50" s="188" t="str">
        <f t="shared" si="71"/>
        <v/>
      </c>
      <c r="BX50" s="188" t="str">
        <f t="shared" si="71"/>
        <v/>
      </c>
      <c r="BY50" s="188" t="str">
        <f t="shared" si="71"/>
        <v/>
      </c>
      <c r="BZ50" s="188" t="str">
        <f t="shared" si="71"/>
        <v/>
      </c>
      <c r="CA50" s="188" t="str">
        <f t="shared" si="71"/>
        <v/>
      </c>
      <c r="CB50" s="188" t="str">
        <f t="shared" si="71"/>
        <v/>
      </c>
      <c r="CC50" s="188" t="str">
        <f t="shared" si="71"/>
        <v/>
      </c>
      <c r="CD50" s="188" t="str">
        <f t="shared" si="71"/>
        <v/>
      </c>
      <c r="CE50" s="188" t="str">
        <f t="shared" si="71"/>
        <v/>
      </c>
      <c r="CF50" s="188" t="str">
        <f t="shared" si="71"/>
        <v/>
      </c>
      <c r="CG50" s="188" t="str">
        <f t="shared" si="71"/>
        <v/>
      </c>
      <c r="CH50" s="188" t="str">
        <f t="shared" si="71"/>
        <v/>
      </c>
      <c r="CI50" s="188" t="str">
        <f t="shared" si="71"/>
        <v/>
      </c>
      <c r="CJ50" s="188" t="str">
        <f t="shared" si="71"/>
        <v/>
      </c>
      <c r="CK50" s="188" t="str">
        <f t="shared" si="71"/>
        <v/>
      </c>
      <c r="CL50" s="188" t="str">
        <f t="shared" si="71"/>
        <v/>
      </c>
      <c r="CM50" s="188" t="str">
        <f t="shared" si="71"/>
        <v/>
      </c>
      <c r="CN50" s="188" t="str">
        <f t="shared" si="71"/>
        <v/>
      </c>
      <c r="CO50" s="188" t="str">
        <f t="shared" si="71"/>
        <v/>
      </c>
      <c r="CP50" s="188" t="str">
        <f t="shared" si="71"/>
        <v/>
      </c>
      <c r="CQ50" s="188" t="str">
        <f t="shared" si="71"/>
        <v/>
      </c>
      <c r="CR50" s="188" t="str">
        <f t="shared" si="71"/>
        <v/>
      </c>
      <c r="CS50" s="188" t="str">
        <f t="shared" si="71"/>
        <v/>
      </c>
      <c r="CT50" s="188" t="str">
        <f t="shared" si="71"/>
        <v/>
      </c>
      <c r="CU50" s="188" t="str">
        <f t="shared" si="71"/>
        <v/>
      </c>
      <c r="CV50" s="188" t="str">
        <f t="shared" si="67"/>
        <v/>
      </c>
      <c r="CW50" s="188" t="str">
        <f t="shared" si="67"/>
        <v/>
      </c>
      <c r="CX50" s="188" t="str">
        <f t="shared" si="67"/>
        <v/>
      </c>
      <c r="CY50" s="188" t="str">
        <f t="shared" si="67"/>
        <v/>
      </c>
      <c r="CZ50" s="188" t="str">
        <f t="shared" si="67"/>
        <v/>
      </c>
      <c r="DA50" s="188" t="str">
        <f t="shared" si="67"/>
        <v/>
      </c>
      <c r="DB50" s="188" t="str">
        <f t="shared" si="67"/>
        <v/>
      </c>
      <c r="DC50" s="188" t="str">
        <f t="shared" si="67"/>
        <v/>
      </c>
      <c r="DD50" s="188" t="str">
        <f t="shared" si="67"/>
        <v/>
      </c>
      <c r="DE50" s="188" t="str">
        <f t="shared" si="67"/>
        <v/>
      </c>
      <c r="DF50" s="188" t="str">
        <f t="shared" si="67"/>
        <v/>
      </c>
      <c r="DG50" s="188" t="str">
        <f t="shared" si="67"/>
        <v/>
      </c>
      <c r="DH50" s="188" t="str">
        <f t="shared" si="67"/>
        <v/>
      </c>
      <c r="DI50" s="188" t="str">
        <f t="shared" si="67"/>
        <v/>
      </c>
      <c r="DJ50" s="188" t="str">
        <f t="shared" si="67"/>
        <v/>
      </c>
      <c r="DK50" s="188" t="str">
        <f t="shared" si="67"/>
        <v/>
      </c>
      <c r="DL50" s="188" t="str">
        <f t="shared" si="67"/>
        <v/>
      </c>
      <c r="DM50" s="188" t="str">
        <f t="shared" si="67"/>
        <v/>
      </c>
      <c r="DN50" s="188" t="str">
        <f t="shared" si="67"/>
        <v/>
      </c>
      <c r="DO50" s="188" t="str">
        <f t="shared" si="67"/>
        <v/>
      </c>
      <c r="DP50" s="188" t="str">
        <f t="shared" si="67"/>
        <v/>
      </c>
      <c r="DQ50" s="188" t="str">
        <f t="shared" si="67"/>
        <v/>
      </c>
      <c r="DR50" s="188" t="str">
        <f t="shared" si="67"/>
        <v/>
      </c>
      <c r="DS50" s="188" t="str">
        <f t="shared" si="67"/>
        <v/>
      </c>
      <c r="DT50" s="188" t="str">
        <f t="shared" si="67"/>
        <v/>
      </c>
      <c r="DU50" s="188" t="str">
        <f t="shared" si="67"/>
        <v/>
      </c>
      <c r="DV50" s="188" t="str">
        <f t="shared" si="67"/>
        <v/>
      </c>
      <c r="DW50" s="188" t="str">
        <f t="shared" si="67"/>
        <v/>
      </c>
      <c r="DX50" s="188" t="str">
        <f t="shared" si="67"/>
        <v/>
      </c>
      <c r="DY50" s="188" t="str">
        <f t="shared" si="67"/>
        <v/>
      </c>
      <c r="DZ50" s="188" t="str">
        <f t="shared" si="67"/>
        <v/>
      </c>
      <c r="EA50" s="188" t="str">
        <f t="shared" si="67"/>
        <v/>
      </c>
      <c r="EB50" s="188" t="str">
        <f t="shared" si="67"/>
        <v/>
      </c>
      <c r="EC50" s="188" t="str">
        <f t="shared" si="67"/>
        <v/>
      </c>
      <c r="ED50" s="188" t="str">
        <f t="shared" si="67"/>
        <v/>
      </c>
      <c r="EE50" s="204" t="str">
        <f t="shared" si="16"/>
        <v/>
      </c>
      <c r="EF50" s="205" t="e">
        <f t="shared" si="68"/>
        <v>#N/A</v>
      </c>
      <c r="EG50" s="205" t="e">
        <f t="shared" si="68"/>
        <v>#N/A</v>
      </c>
      <c r="EH50" s="205" t="e">
        <f t="shared" si="68"/>
        <v>#N/A</v>
      </c>
      <c r="EI50" s="205" t="e">
        <f t="shared" si="68"/>
        <v>#N/A</v>
      </c>
      <c r="EJ50" s="205" t="e">
        <f t="shared" si="68"/>
        <v>#N/A</v>
      </c>
      <c r="EK50" s="205" t="e">
        <f t="shared" si="68"/>
        <v>#N/A</v>
      </c>
      <c r="EL50" s="205" t="e">
        <f t="shared" si="68"/>
        <v>#N/A</v>
      </c>
      <c r="EM50" s="205" t="e">
        <f t="shared" si="68"/>
        <v>#N/A</v>
      </c>
      <c r="EN50" s="205" t="e">
        <f t="shared" si="68"/>
        <v>#N/A</v>
      </c>
      <c r="EO50" s="205" t="e">
        <f t="shared" si="68"/>
        <v>#N/A</v>
      </c>
      <c r="EP50" s="205" t="e">
        <f t="shared" si="68"/>
        <v>#N/A</v>
      </c>
      <c r="EQ50" s="205" t="e">
        <f t="shared" si="68"/>
        <v>#N/A</v>
      </c>
      <c r="ER50" s="205" t="e">
        <f t="shared" si="68"/>
        <v>#N/A</v>
      </c>
      <c r="ES50" s="205" t="e">
        <f t="shared" si="68"/>
        <v>#N/A</v>
      </c>
      <c r="ET50" s="205" t="e">
        <f t="shared" si="68"/>
        <v>#N/A</v>
      </c>
      <c r="EU50" s="205" t="e">
        <f t="shared" si="65"/>
        <v>#N/A</v>
      </c>
      <c r="EV50" s="205" t="e">
        <f t="shared" si="60"/>
        <v>#N/A</v>
      </c>
      <c r="EW50" s="205" t="e">
        <f t="shared" si="60"/>
        <v>#N/A</v>
      </c>
      <c r="EX50" s="205" t="e">
        <f t="shared" si="60"/>
        <v>#N/A</v>
      </c>
      <c r="EY50" s="205" t="e">
        <f t="shared" si="60"/>
        <v>#N/A</v>
      </c>
      <c r="EZ50" s="205" t="e">
        <f t="shared" si="60"/>
        <v>#N/A</v>
      </c>
      <c r="FA50" s="205" t="e">
        <f t="shared" si="60"/>
        <v>#N/A</v>
      </c>
      <c r="FB50" s="205" t="e">
        <f t="shared" si="60"/>
        <v>#N/A</v>
      </c>
      <c r="FC50" s="205" t="e">
        <f t="shared" si="56"/>
        <v>#N/A</v>
      </c>
      <c r="FD50" s="205" t="e">
        <f t="shared" si="56"/>
        <v>#N/A</v>
      </c>
      <c r="FE50" s="205" t="e">
        <f t="shared" si="56"/>
        <v>#N/A</v>
      </c>
      <c r="FF50" s="205" t="e">
        <f t="shared" si="56"/>
        <v>#N/A</v>
      </c>
      <c r="FG50" s="205" t="e">
        <f t="shared" si="56"/>
        <v>#N/A</v>
      </c>
      <c r="FH50" s="205" t="e">
        <f t="shared" si="42"/>
        <v>#N/A</v>
      </c>
      <c r="FI50" s="205" t="e">
        <f t="shared" si="42"/>
        <v>#N/A</v>
      </c>
      <c r="FJ50" s="205" t="e">
        <f t="shared" si="42"/>
        <v>#N/A</v>
      </c>
      <c r="FK50" s="205" t="e">
        <f t="shared" si="42"/>
        <v>#N/A</v>
      </c>
      <c r="FL50" s="205" t="e">
        <f t="shared" si="42"/>
        <v>#N/A</v>
      </c>
      <c r="FM50" s="205" t="e">
        <f t="shared" si="42"/>
        <v>#N/A</v>
      </c>
      <c r="FN50" s="205" t="e">
        <f t="shared" si="42"/>
        <v>#N/A</v>
      </c>
      <c r="FO50" s="205" t="e">
        <f t="shared" si="42"/>
        <v>#N/A</v>
      </c>
      <c r="FP50" s="205" t="e">
        <f t="shared" si="42"/>
        <v>#N/A</v>
      </c>
      <c r="FQ50" s="205" t="e">
        <f t="shared" si="42"/>
        <v>#N/A</v>
      </c>
      <c r="FR50" s="205" t="e">
        <f t="shared" si="42"/>
        <v>#N/A</v>
      </c>
      <c r="FS50" s="205" t="e">
        <f t="shared" si="42"/>
        <v>#N/A</v>
      </c>
      <c r="FT50" s="205" t="e">
        <f t="shared" si="42"/>
        <v>#N/A</v>
      </c>
      <c r="FU50" s="205" t="e">
        <f t="shared" si="42"/>
        <v>#N/A</v>
      </c>
      <c r="FV50" s="205" t="e">
        <f t="shared" si="42"/>
        <v>#N/A</v>
      </c>
      <c r="FW50" s="205" t="e">
        <f t="shared" si="42"/>
        <v>#N/A</v>
      </c>
      <c r="FX50" s="205" t="e">
        <f t="shared" si="61"/>
        <v>#N/A</v>
      </c>
      <c r="FY50" s="205" t="e">
        <f t="shared" si="57"/>
        <v>#N/A</v>
      </c>
      <c r="FZ50" s="205" t="e">
        <f t="shared" si="57"/>
        <v>#N/A</v>
      </c>
      <c r="GA50" s="205" t="e">
        <f t="shared" si="57"/>
        <v>#N/A</v>
      </c>
      <c r="GB50" s="205" t="e">
        <f t="shared" si="57"/>
        <v>#N/A</v>
      </c>
      <c r="GC50" s="205" t="e">
        <f t="shared" si="57"/>
        <v>#N/A</v>
      </c>
      <c r="GD50" s="205" t="e">
        <f t="shared" si="57"/>
        <v>#N/A</v>
      </c>
      <c r="GE50" s="205" t="e">
        <f t="shared" si="57"/>
        <v>#N/A</v>
      </c>
      <c r="GF50" s="205" t="e">
        <f t="shared" si="57"/>
        <v>#N/A</v>
      </c>
      <c r="GG50" s="205" t="e">
        <f t="shared" si="57"/>
        <v>#N/A</v>
      </c>
      <c r="GH50" s="205" t="e">
        <f t="shared" si="57"/>
        <v>#N/A</v>
      </c>
      <c r="GI50" s="205" t="e">
        <f t="shared" si="57"/>
        <v>#N/A</v>
      </c>
      <c r="GJ50" s="205" t="e">
        <f t="shared" si="57"/>
        <v>#N/A</v>
      </c>
      <c r="GK50" s="205" t="e">
        <f t="shared" si="57"/>
        <v>#N/A</v>
      </c>
      <c r="GL50" s="205" t="e">
        <f t="shared" si="57"/>
        <v>#N/A</v>
      </c>
      <c r="GM50" s="205" t="e">
        <f t="shared" si="57"/>
        <v>#N/A</v>
      </c>
      <c r="GN50" s="205" t="e">
        <f t="shared" si="57"/>
        <v>#N/A</v>
      </c>
      <c r="GO50" s="205" t="e">
        <f t="shared" si="58"/>
        <v>#N/A</v>
      </c>
      <c r="GP50" s="205" t="e">
        <f t="shared" si="58"/>
        <v>#N/A</v>
      </c>
      <c r="GQ50" s="205" t="e">
        <f t="shared" si="39"/>
        <v>#N/A</v>
      </c>
      <c r="GR50" s="205" t="e">
        <f t="shared" si="39"/>
        <v>#N/A</v>
      </c>
      <c r="GS50" s="205" t="e">
        <f t="shared" si="39"/>
        <v>#N/A</v>
      </c>
      <c r="GT50" s="205" t="e">
        <f t="shared" si="39"/>
        <v>#N/A</v>
      </c>
      <c r="GU50" s="205" t="e">
        <f t="shared" si="39"/>
        <v>#N/A</v>
      </c>
      <c r="GV50" s="205" t="e">
        <f t="shared" si="39"/>
        <v>#N/A</v>
      </c>
      <c r="GW50" s="205" t="e">
        <f t="shared" si="39"/>
        <v>#N/A</v>
      </c>
      <c r="GX50" s="205" t="e">
        <f t="shared" si="39"/>
        <v>#N/A</v>
      </c>
      <c r="GY50" s="205" t="e">
        <f t="shared" si="39"/>
        <v>#N/A</v>
      </c>
      <c r="GZ50" s="205" t="e">
        <f t="shared" si="39"/>
        <v>#N/A</v>
      </c>
      <c r="HA50" s="205" t="e">
        <f t="shared" si="39"/>
        <v>#N/A</v>
      </c>
      <c r="HB50" s="205" t="e">
        <f t="shared" si="39"/>
        <v>#N/A</v>
      </c>
      <c r="HC50" s="205" t="e">
        <f t="shared" si="39"/>
        <v>#N/A</v>
      </c>
      <c r="HD50" s="205" t="e">
        <f t="shared" si="39"/>
        <v>#N/A</v>
      </c>
      <c r="HE50" s="205" t="e">
        <f t="shared" si="39"/>
        <v>#N/A</v>
      </c>
      <c r="HF50" s="205" t="e">
        <f t="shared" si="55"/>
        <v>#N/A</v>
      </c>
      <c r="HG50" s="205" t="e">
        <f t="shared" si="55"/>
        <v>#N/A</v>
      </c>
      <c r="HH50" s="205" t="e">
        <f t="shared" si="47"/>
        <v>#N/A</v>
      </c>
      <c r="HI50" s="205" t="e">
        <f t="shared" si="47"/>
        <v>#N/A</v>
      </c>
      <c r="HJ50" s="205" t="e">
        <f t="shared" si="47"/>
        <v>#N/A</v>
      </c>
      <c r="HK50" s="205" t="e">
        <f t="shared" si="47"/>
        <v>#N/A</v>
      </c>
      <c r="HL50" s="205" t="e">
        <f t="shared" si="47"/>
        <v>#N/A</v>
      </c>
      <c r="HM50" s="205" t="e">
        <f t="shared" si="47"/>
        <v>#N/A</v>
      </c>
      <c r="HN50" s="205" t="e">
        <f t="shared" si="47"/>
        <v>#N/A</v>
      </c>
      <c r="HO50" s="205" t="e">
        <f t="shared" si="47"/>
        <v>#N/A</v>
      </c>
      <c r="HP50" s="205" t="e">
        <f t="shared" si="47"/>
        <v>#N/A</v>
      </c>
      <c r="HQ50" s="205" t="e">
        <f t="shared" si="47"/>
        <v>#N/A</v>
      </c>
      <c r="HR50" s="205" t="e">
        <f t="shared" si="47"/>
        <v>#N/A</v>
      </c>
      <c r="HS50" s="205" t="e">
        <f t="shared" si="47"/>
        <v>#N/A</v>
      </c>
      <c r="HT50" s="205" t="e">
        <f t="shared" si="47"/>
        <v>#N/A</v>
      </c>
      <c r="HU50" s="205" t="e">
        <f t="shared" si="47"/>
        <v>#N/A</v>
      </c>
      <c r="HV50" s="205" t="e">
        <f t="shared" si="47"/>
        <v>#N/A</v>
      </c>
      <c r="HW50" s="205" t="e">
        <f t="shared" si="47"/>
        <v>#N/A</v>
      </c>
      <c r="HX50" s="205" t="e">
        <f t="shared" si="66"/>
        <v>#N/A</v>
      </c>
      <c r="HY50" s="205" t="e">
        <f t="shared" si="63"/>
        <v>#N/A</v>
      </c>
      <c r="HZ50" s="205" t="e">
        <f t="shared" si="63"/>
        <v>#N/A</v>
      </c>
      <c r="IA50" s="205" t="e">
        <f t="shared" si="45"/>
        <v>#N/A</v>
      </c>
      <c r="IB50" s="205" t="e">
        <f t="shared" si="27"/>
        <v>#N/A</v>
      </c>
    </row>
    <row r="51" spans="1:236" hidden="1" x14ac:dyDescent="0.25">
      <c r="A51" s="22">
        <v>48</v>
      </c>
      <c r="B51" s="123"/>
      <c r="C51" s="123"/>
      <c r="D51" s="123"/>
      <c r="E51" s="118" t="str">
        <f t="shared" si="10"/>
        <v/>
      </c>
      <c r="F51" s="23" t="str">
        <f t="shared" si="11"/>
        <v/>
      </c>
      <c r="G51" s="24" t="str">
        <f t="shared" si="12"/>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10" t="str">
        <f t="shared" si="3"/>
        <v/>
      </c>
      <c r="Q51" s="110" t="str">
        <f t="shared" si="4"/>
        <v/>
      </c>
      <c r="R51" s="39" t="str">
        <f t="shared" si="5"/>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13"/>
        <v/>
      </c>
      <c r="AI51" s="204" t="str">
        <f t="shared" si="14"/>
        <v/>
      </c>
      <c r="AJ51" s="188" t="str">
        <f t="shared" si="71"/>
        <v/>
      </c>
      <c r="AK51" s="188" t="str">
        <f t="shared" si="71"/>
        <v/>
      </c>
      <c r="AL51" s="188" t="str">
        <f t="shared" si="71"/>
        <v/>
      </c>
      <c r="AM51" s="188" t="str">
        <f t="shared" si="71"/>
        <v/>
      </c>
      <c r="AN51" s="188" t="str">
        <f t="shared" si="71"/>
        <v/>
      </c>
      <c r="AO51" s="188" t="str">
        <f t="shared" si="71"/>
        <v/>
      </c>
      <c r="AP51" s="188" t="str">
        <f t="shared" si="71"/>
        <v/>
      </c>
      <c r="AQ51" s="188" t="str">
        <f t="shared" si="71"/>
        <v/>
      </c>
      <c r="AR51" s="188" t="str">
        <f t="shared" si="71"/>
        <v/>
      </c>
      <c r="AS51" s="188" t="str">
        <f t="shared" si="71"/>
        <v/>
      </c>
      <c r="AT51" s="188" t="str">
        <f t="shared" si="71"/>
        <v/>
      </c>
      <c r="AU51" s="188" t="str">
        <f t="shared" si="71"/>
        <v/>
      </c>
      <c r="AV51" s="188" t="str">
        <f t="shared" si="71"/>
        <v/>
      </c>
      <c r="AW51" s="188" t="str">
        <f t="shared" si="71"/>
        <v/>
      </c>
      <c r="AX51" s="188" t="str">
        <f t="shared" si="71"/>
        <v/>
      </c>
      <c r="AY51" s="188" t="str">
        <f t="shared" si="71"/>
        <v/>
      </c>
      <c r="AZ51" s="188" t="str">
        <f t="shared" si="71"/>
        <v/>
      </c>
      <c r="BA51" s="188" t="str">
        <f t="shared" si="71"/>
        <v/>
      </c>
      <c r="BB51" s="188" t="str">
        <f t="shared" si="71"/>
        <v/>
      </c>
      <c r="BC51" s="188" t="str">
        <f t="shared" si="71"/>
        <v/>
      </c>
      <c r="BD51" s="188" t="str">
        <f t="shared" si="71"/>
        <v/>
      </c>
      <c r="BE51" s="188" t="str">
        <f t="shared" si="71"/>
        <v/>
      </c>
      <c r="BF51" s="188" t="str">
        <f t="shared" si="71"/>
        <v/>
      </c>
      <c r="BG51" s="188" t="str">
        <f t="shared" si="71"/>
        <v/>
      </c>
      <c r="BH51" s="188" t="str">
        <f t="shared" si="71"/>
        <v/>
      </c>
      <c r="BI51" s="188" t="str">
        <f t="shared" si="71"/>
        <v/>
      </c>
      <c r="BJ51" s="188" t="str">
        <f t="shared" si="71"/>
        <v/>
      </c>
      <c r="BK51" s="188" t="str">
        <f t="shared" si="71"/>
        <v/>
      </c>
      <c r="BL51" s="188" t="str">
        <f t="shared" si="71"/>
        <v/>
      </c>
      <c r="BM51" s="188" t="str">
        <f t="shared" si="71"/>
        <v/>
      </c>
      <c r="BN51" s="188" t="str">
        <f t="shared" si="71"/>
        <v/>
      </c>
      <c r="BO51" s="188" t="str">
        <f t="shared" si="71"/>
        <v/>
      </c>
      <c r="BP51" s="188" t="str">
        <f t="shared" si="71"/>
        <v/>
      </c>
      <c r="BQ51" s="188" t="str">
        <f t="shared" si="71"/>
        <v/>
      </c>
      <c r="BR51" s="188" t="str">
        <f t="shared" si="71"/>
        <v/>
      </c>
      <c r="BS51" s="188" t="str">
        <f t="shared" si="71"/>
        <v/>
      </c>
      <c r="BT51" s="188" t="str">
        <f t="shared" si="71"/>
        <v/>
      </c>
      <c r="BU51" s="188" t="str">
        <f t="shared" si="71"/>
        <v/>
      </c>
      <c r="BV51" s="188" t="str">
        <f t="shared" si="71"/>
        <v/>
      </c>
      <c r="BW51" s="188" t="str">
        <f t="shared" si="71"/>
        <v/>
      </c>
      <c r="BX51" s="188" t="str">
        <f t="shared" si="71"/>
        <v/>
      </c>
      <c r="BY51" s="188" t="str">
        <f t="shared" si="71"/>
        <v/>
      </c>
      <c r="BZ51" s="188" t="str">
        <f t="shared" si="71"/>
        <v/>
      </c>
      <c r="CA51" s="188" t="str">
        <f t="shared" si="71"/>
        <v/>
      </c>
      <c r="CB51" s="188" t="str">
        <f t="shared" si="71"/>
        <v/>
      </c>
      <c r="CC51" s="188" t="str">
        <f t="shared" si="71"/>
        <v/>
      </c>
      <c r="CD51" s="188" t="str">
        <f t="shared" si="71"/>
        <v/>
      </c>
      <c r="CE51" s="188" t="str">
        <f t="shared" si="71"/>
        <v/>
      </c>
      <c r="CF51" s="188" t="str">
        <f t="shared" si="71"/>
        <v/>
      </c>
      <c r="CG51" s="188" t="str">
        <f t="shared" si="71"/>
        <v/>
      </c>
      <c r="CH51" s="188" t="str">
        <f t="shared" si="71"/>
        <v/>
      </c>
      <c r="CI51" s="188" t="str">
        <f t="shared" si="71"/>
        <v/>
      </c>
      <c r="CJ51" s="188" t="str">
        <f t="shared" si="71"/>
        <v/>
      </c>
      <c r="CK51" s="188" t="str">
        <f t="shared" si="71"/>
        <v/>
      </c>
      <c r="CL51" s="188" t="str">
        <f t="shared" si="71"/>
        <v/>
      </c>
      <c r="CM51" s="188" t="str">
        <f t="shared" si="71"/>
        <v/>
      </c>
      <c r="CN51" s="188" t="str">
        <f t="shared" si="71"/>
        <v/>
      </c>
      <c r="CO51" s="188" t="str">
        <f t="shared" si="71"/>
        <v/>
      </c>
      <c r="CP51" s="188" t="str">
        <f t="shared" si="71"/>
        <v/>
      </c>
      <c r="CQ51" s="188" t="str">
        <f t="shared" si="71"/>
        <v/>
      </c>
      <c r="CR51" s="188" t="str">
        <f t="shared" si="71"/>
        <v/>
      </c>
      <c r="CS51" s="188" t="str">
        <f t="shared" si="71"/>
        <v/>
      </c>
      <c r="CT51" s="188" t="str">
        <f t="shared" si="71"/>
        <v/>
      </c>
      <c r="CU51" s="188" t="str">
        <f t="shared" si="71"/>
        <v/>
      </c>
      <c r="CV51" s="188" t="str">
        <f t="shared" si="67"/>
        <v/>
      </c>
      <c r="CW51" s="188" t="str">
        <f t="shared" si="67"/>
        <v/>
      </c>
      <c r="CX51" s="188" t="str">
        <f t="shared" si="67"/>
        <v/>
      </c>
      <c r="CY51" s="188" t="str">
        <f t="shared" si="67"/>
        <v/>
      </c>
      <c r="CZ51" s="188" t="str">
        <f t="shared" si="67"/>
        <v/>
      </c>
      <c r="DA51" s="188" t="str">
        <f t="shared" si="67"/>
        <v/>
      </c>
      <c r="DB51" s="188" t="str">
        <f t="shared" si="67"/>
        <v/>
      </c>
      <c r="DC51" s="188" t="str">
        <f t="shared" si="67"/>
        <v/>
      </c>
      <c r="DD51" s="188" t="str">
        <f t="shared" si="67"/>
        <v/>
      </c>
      <c r="DE51" s="188" t="str">
        <f t="shared" ref="DE51:ED51" si="72">IF(ISNONTEXT($AH51),DD51+$AH51,"")</f>
        <v/>
      </c>
      <c r="DF51" s="188" t="str">
        <f t="shared" si="72"/>
        <v/>
      </c>
      <c r="DG51" s="188" t="str">
        <f t="shared" si="72"/>
        <v/>
      </c>
      <c r="DH51" s="188" t="str">
        <f t="shared" si="72"/>
        <v/>
      </c>
      <c r="DI51" s="188" t="str">
        <f t="shared" si="72"/>
        <v/>
      </c>
      <c r="DJ51" s="188" t="str">
        <f t="shared" si="72"/>
        <v/>
      </c>
      <c r="DK51" s="188" t="str">
        <f t="shared" si="72"/>
        <v/>
      </c>
      <c r="DL51" s="188" t="str">
        <f t="shared" si="72"/>
        <v/>
      </c>
      <c r="DM51" s="188" t="str">
        <f t="shared" si="72"/>
        <v/>
      </c>
      <c r="DN51" s="188" t="str">
        <f t="shared" si="72"/>
        <v/>
      </c>
      <c r="DO51" s="188" t="str">
        <f t="shared" si="72"/>
        <v/>
      </c>
      <c r="DP51" s="188" t="str">
        <f t="shared" si="72"/>
        <v/>
      </c>
      <c r="DQ51" s="188" t="str">
        <f t="shared" si="72"/>
        <v/>
      </c>
      <c r="DR51" s="188" t="str">
        <f t="shared" si="72"/>
        <v/>
      </c>
      <c r="DS51" s="188" t="str">
        <f t="shared" si="72"/>
        <v/>
      </c>
      <c r="DT51" s="188" t="str">
        <f t="shared" si="72"/>
        <v/>
      </c>
      <c r="DU51" s="188" t="str">
        <f t="shared" si="72"/>
        <v/>
      </c>
      <c r="DV51" s="188" t="str">
        <f t="shared" si="72"/>
        <v/>
      </c>
      <c r="DW51" s="188" t="str">
        <f t="shared" si="72"/>
        <v/>
      </c>
      <c r="DX51" s="188" t="str">
        <f t="shared" si="72"/>
        <v/>
      </c>
      <c r="DY51" s="188" t="str">
        <f t="shared" si="72"/>
        <v/>
      </c>
      <c r="DZ51" s="188" t="str">
        <f t="shared" si="72"/>
        <v/>
      </c>
      <c r="EA51" s="188" t="str">
        <f t="shared" si="72"/>
        <v/>
      </c>
      <c r="EB51" s="188" t="str">
        <f t="shared" si="72"/>
        <v/>
      </c>
      <c r="EC51" s="188" t="str">
        <f t="shared" si="72"/>
        <v/>
      </c>
      <c r="ED51" s="188" t="str">
        <f t="shared" si="72"/>
        <v/>
      </c>
      <c r="EE51" s="204" t="str">
        <f t="shared" si="16"/>
        <v/>
      </c>
      <c r="EF51" s="205" t="e">
        <f t="shared" si="68"/>
        <v>#N/A</v>
      </c>
      <c r="EG51" s="205" t="e">
        <f t="shared" si="68"/>
        <v>#N/A</v>
      </c>
      <c r="EH51" s="205" t="e">
        <f t="shared" si="68"/>
        <v>#N/A</v>
      </c>
      <c r="EI51" s="205" t="e">
        <f t="shared" si="68"/>
        <v>#N/A</v>
      </c>
      <c r="EJ51" s="205" t="e">
        <f t="shared" si="68"/>
        <v>#N/A</v>
      </c>
      <c r="EK51" s="205" t="e">
        <f t="shared" si="68"/>
        <v>#N/A</v>
      </c>
      <c r="EL51" s="205" t="e">
        <f t="shared" si="68"/>
        <v>#N/A</v>
      </c>
      <c r="EM51" s="205" t="e">
        <f t="shared" si="68"/>
        <v>#N/A</v>
      </c>
      <c r="EN51" s="205" t="e">
        <f t="shared" si="68"/>
        <v>#N/A</v>
      </c>
      <c r="EO51" s="205" t="e">
        <f t="shared" si="68"/>
        <v>#N/A</v>
      </c>
      <c r="EP51" s="205" t="e">
        <f t="shared" si="68"/>
        <v>#N/A</v>
      </c>
      <c r="EQ51" s="205" t="e">
        <f t="shared" si="68"/>
        <v>#N/A</v>
      </c>
      <c r="ER51" s="205" t="e">
        <f t="shared" si="68"/>
        <v>#N/A</v>
      </c>
      <c r="ES51" s="205" t="e">
        <f t="shared" si="68"/>
        <v>#N/A</v>
      </c>
      <c r="ET51" s="205" t="e">
        <f t="shared" si="68"/>
        <v>#N/A</v>
      </c>
      <c r="EU51" s="205" t="e">
        <f t="shared" si="65"/>
        <v>#N/A</v>
      </c>
      <c r="EV51" s="205" t="e">
        <f t="shared" si="60"/>
        <v>#N/A</v>
      </c>
      <c r="EW51" s="205" t="e">
        <f t="shared" si="60"/>
        <v>#N/A</v>
      </c>
      <c r="EX51" s="205" t="e">
        <f t="shared" si="60"/>
        <v>#N/A</v>
      </c>
      <c r="EY51" s="205" t="e">
        <f t="shared" si="60"/>
        <v>#N/A</v>
      </c>
      <c r="EZ51" s="205" t="e">
        <f t="shared" si="60"/>
        <v>#N/A</v>
      </c>
      <c r="FA51" s="205" t="e">
        <f t="shared" si="60"/>
        <v>#N/A</v>
      </c>
      <c r="FB51" s="205" t="e">
        <f t="shared" si="60"/>
        <v>#N/A</v>
      </c>
      <c r="FC51" s="205" t="e">
        <f t="shared" si="56"/>
        <v>#N/A</v>
      </c>
      <c r="FD51" s="205" t="e">
        <f t="shared" si="56"/>
        <v>#N/A</v>
      </c>
      <c r="FE51" s="205" t="e">
        <f t="shared" si="56"/>
        <v>#N/A</v>
      </c>
      <c r="FF51" s="205" t="e">
        <f t="shared" si="56"/>
        <v>#N/A</v>
      </c>
      <c r="FG51" s="205" t="e">
        <f t="shared" si="56"/>
        <v>#N/A</v>
      </c>
      <c r="FH51" s="205" t="e">
        <f t="shared" si="42"/>
        <v>#N/A</v>
      </c>
      <c r="FI51" s="205" t="e">
        <f t="shared" si="42"/>
        <v>#N/A</v>
      </c>
      <c r="FJ51" s="205" t="e">
        <f t="shared" si="42"/>
        <v>#N/A</v>
      </c>
      <c r="FK51" s="205" t="e">
        <f t="shared" si="42"/>
        <v>#N/A</v>
      </c>
      <c r="FL51" s="205" t="e">
        <f t="shared" si="42"/>
        <v>#N/A</v>
      </c>
      <c r="FM51" s="205" t="e">
        <f t="shared" si="42"/>
        <v>#N/A</v>
      </c>
      <c r="FN51" s="205" t="e">
        <f t="shared" si="42"/>
        <v>#N/A</v>
      </c>
      <c r="FO51" s="205" t="e">
        <f t="shared" si="42"/>
        <v>#N/A</v>
      </c>
      <c r="FP51" s="205" t="e">
        <f t="shared" si="42"/>
        <v>#N/A</v>
      </c>
      <c r="FQ51" s="205" t="e">
        <f t="shared" si="42"/>
        <v>#N/A</v>
      </c>
      <c r="FR51" s="205" t="e">
        <f t="shared" si="42"/>
        <v>#N/A</v>
      </c>
      <c r="FS51" s="205" t="e">
        <f t="shared" si="42"/>
        <v>#N/A</v>
      </c>
      <c r="FT51" s="205" t="e">
        <f t="shared" si="42"/>
        <v>#N/A</v>
      </c>
      <c r="FU51" s="205" t="e">
        <f t="shared" si="42"/>
        <v>#N/A</v>
      </c>
      <c r="FV51" s="205" t="e">
        <f t="shared" si="42"/>
        <v>#N/A</v>
      </c>
      <c r="FW51" s="205" t="e">
        <f t="shared" si="42"/>
        <v>#N/A</v>
      </c>
      <c r="FX51" s="205" t="e">
        <f t="shared" si="61"/>
        <v>#N/A</v>
      </c>
      <c r="FY51" s="205" t="e">
        <f t="shared" si="57"/>
        <v>#N/A</v>
      </c>
      <c r="FZ51" s="205" t="e">
        <f t="shared" si="57"/>
        <v>#N/A</v>
      </c>
      <c r="GA51" s="205" t="e">
        <f t="shared" si="57"/>
        <v>#N/A</v>
      </c>
      <c r="GB51" s="205" t="e">
        <f t="shared" si="57"/>
        <v>#N/A</v>
      </c>
      <c r="GC51" s="205" t="e">
        <f t="shared" si="57"/>
        <v>#N/A</v>
      </c>
      <c r="GD51" s="205" t="e">
        <f t="shared" si="57"/>
        <v>#N/A</v>
      </c>
      <c r="GE51" s="205" t="e">
        <f t="shared" si="57"/>
        <v>#N/A</v>
      </c>
      <c r="GF51" s="205" t="e">
        <f t="shared" si="57"/>
        <v>#N/A</v>
      </c>
      <c r="GG51" s="205" t="e">
        <f t="shared" si="57"/>
        <v>#N/A</v>
      </c>
      <c r="GH51" s="205" t="e">
        <f t="shared" si="57"/>
        <v>#N/A</v>
      </c>
      <c r="GI51" s="205" t="e">
        <f t="shared" si="57"/>
        <v>#N/A</v>
      </c>
      <c r="GJ51" s="205" t="e">
        <f t="shared" si="57"/>
        <v>#N/A</v>
      </c>
      <c r="GK51" s="205" t="e">
        <f t="shared" si="57"/>
        <v>#N/A</v>
      </c>
      <c r="GL51" s="205" t="e">
        <f t="shared" si="57"/>
        <v>#N/A</v>
      </c>
      <c r="GM51" s="205" t="e">
        <f t="shared" si="57"/>
        <v>#N/A</v>
      </c>
      <c r="GN51" s="205" t="e">
        <f t="shared" si="57"/>
        <v>#N/A</v>
      </c>
      <c r="GO51" s="205" t="e">
        <f t="shared" si="58"/>
        <v>#N/A</v>
      </c>
      <c r="GP51" s="205" t="e">
        <f t="shared" si="58"/>
        <v>#N/A</v>
      </c>
      <c r="GQ51" s="205" t="e">
        <f t="shared" si="39"/>
        <v>#N/A</v>
      </c>
      <c r="GR51" s="205" t="e">
        <f t="shared" si="39"/>
        <v>#N/A</v>
      </c>
      <c r="GS51" s="205" t="e">
        <f t="shared" si="39"/>
        <v>#N/A</v>
      </c>
      <c r="GT51" s="205" t="e">
        <f t="shared" si="39"/>
        <v>#N/A</v>
      </c>
      <c r="GU51" s="205" t="e">
        <f t="shared" si="39"/>
        <v>#N/A</v>
      </c>
      <c r="GV51" s="205" t="e">
        <f t="shared" si="39"/>
        <v>#N/A</v>
      </c>
      <c r="GW51" s="205" t="e">
        <f t="shared" si="39"/>
        <v>#N/A</v>
      </c>
      <c r="GX51" s="205" t="e">
        <f t="shared" si="39"/>
        <v>#N/A</v>
      </c>
      <c r="GY51" s="205" t="e">
        <f t="shared" si="39"/>
        <v>#N/A</v>
      </c>
      <c r="GZ51" s="205" t="e">
        <f t="shared" si="39"/>
        <v>#N/A</v>
      </c>
      <c r="HA51" s="205" t="e">
        <f t="shared" si="39"/>
        <v>#N/A</v>
      </c>
      <c r="HB51" s="205" t="e">
        <f t="shared" si="39"/>
        <v>#N/A</v>
      </c>
      <c r="HC51" s="205" t="e">
        <f t="shared" si="39"/>
        <v>#N/A</v>
      </c>
      <c r="HD51" s="205" t="e">
        <f t="shared" si="39"/>
        <v>#N/A</v>
      </c>
      <c r="HE51" s="205" t="e">
        <f t="shared" si="39"/>
        <v>#N/A</v>
      </c>
      <c r="HF51" s="205" t="e">
        <f t="shared" si="55"/>
        <v>#N/A</v>
      </c>
      <c r="HG51" s="205" t="e">
        <f t="shared" si="55"/>
        <v>#N/A</v>
      </c>
      <c r="HH51" s="205" t="e">
        <f t="shared" si="47"/>
        <v>#N/A</v>
      </c>
      <c r="HI51" s="205" t="e">
        <f t="shared" si="47"/>
        <v>#N/A</v>
      </c>
      <c r="HJ51" s="205" t="e">
        <f t="shared" si="47"/>
        <v>#N/A</v>
      </c>
      <c r="HK51" s="205" t="e">
        <f t="shared" si="47"/>
        <v>#N/A</v>
      </c>
      <c r="HL51" s="205" t="e">
        <f t="shared" si="47"/>
        <v>#N/A</v>
      </c>
      <c r="HM51" s="205" t="e">
        <f t="shared" si="47"/>
        <v>#N/A</v>
      </c>
      <c r="HN51" s="205" t="e">
        <f t="shared" si="47"/>
        <v>#N/A</v>
      </c>
      <c r="HO51" s="205" t="e">
        <f t="shared" si="47"/>
        <v>#N/A</v>
      </c>
      <c r="HP51" s="205" t="e">
        <f t="shared" si="47"/>
        <v>#N/A</v>
      </c>
      <c r="HQ51" s="205" t="e">
        <f t="shared" si="47"/>
        <v>#N/A</v>
      </c>
      <c r="HR51" s="205" t="e">
        <f t="shared" si="47"/>
        <v>#N/A</v>
      </c>
      <c r="HS51" s="205" t="e">
        <f t="shared" si="47"/>
        <v>#N/A</v>
      </c>
      <c r="HT51" s="205" t="e">
        <f t="shared" si="47"/>
        <v>#N/A</v>
      </c>
      <c r="HU51" s="205" t="e">
        <f t="shared" si="47"/>
        <v>#N/A</v>
      </c>
      <c r="HV51" s="205" t="e">
        <f t="shared" si="47"/>
        <v>#N/A</v>
      </c>
      <c r="HW51" s="205" t="e">
        <f t="shared" si="47"/>
        <v>#N/A</v>
      </c>
      <c r="HX51" s="205" t="e">
        <f t="shared" si="66"/>
        <v>#N/A</v>
      </c>
      <c r="HY51" s="205" t="e">
        <f t="shared" si="63"/>
        <v>#N/A</v>
      </c>
      <c r="HZ51" s="205" t="e">
        <f t="shared" si="63"/>
        <v>#N/A</v>
      </c>
      <c r="IA51" s="205" t="e">
        <f t="shared" si="45"/>
        <v>#N/A</v>
      </c>
      <c r="IB51" s="205" t="e">
        <f t="shared" si="27"/>
        <v>#N/A</v>
      </c>
    </row>
    <row r="52" spans="1:236" hidden="1" x14ac:dyDescent="0.25">
      <c r="A52" s="22">
        <v>49</v>
      </c>
      <c r="B52" s="123"/>
      <c r="C52" s="123"/>
      <c r="D52" s="123"/>
      <c r="E52" s="118" t="str">
        <f t="shared" si="10"/>
        <v/>
      </c>
      <c r="F52" s="23" t="str">
        <f t="shared" si="11"/>
        <v/>
      </c>
      <c r="G52" s="24" t="str">
        <f t="shared" si="12"/>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10" t="str">
        <f t="shared" si="3"/>
        <v/>
      </c>
      <c r="Q52" s="110" t="str">
        <f t="shared" si="4"/>
        <v/>
      </c>
      <c r="R52" s="39" t="str">
        <f t="shared" si="5"/>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13"/>
        <v/>
      </c>
      <c r="AI52" s="204" t="str">
        <f t="shared" si="14"/>
        <v/>
      </c>
      <c r="AJ52" s="188" t="str">
        <f t="shared" si="71"/>
        <v/>
      </c>
      <c r="AK52" s="188" t="str">
        <f t="shared" si="71"/>
        <v/>
      </c>
      <c r="AL52" s="188" t="str">
        <f t="shared" si="71"/>
        <v/>
      </c>
      <c r="AM52" s="188" t="str">
        <f t="shared" si="71"/>
        <v/>
      </c>
      <c r="AN52" s="188" t="str">
        <f t="shared" si="71"/>
        <v/>
      </c>
      <c r="AO52" s="188" t="str">
        <f t="shared" si="71"/>
        <v/>
      </c>
      <c r="AP52" s="188" t="str">
        <f t="shared" si="71"/>
        <v/>
      </c>
      <c r="AQ52" s="188" t="str">
        <f t="shared" si="71"/>
        <v/>
      </c>
      <c r="AR52" s="188" t="str">
        <f t="shared" si="71"/>
        <v/>
      </c>
      <c r="AS52" s="188" t="str">
        <f t="shared" si="71"/>
        <v/>
      </c>
      <c r="AT52" s="188" t="str">
        <f t="shared" si="71"/>
        <v/>
      </c>
      <c r="AU52" s="188" t="str">
        <f t="shared" si="71"/>
        <v/>
      </c>
      <c r="AV52" s="188" t="str">
        <f t="shared" si="71"/>
        <v/>
      </c>
      <c r="AW52" s="188" t="str">
        <f t="shared" si="71"/>
        <v/>
      </c>
      <c r="AX52" s="188" t="str">
        <f t="shared" si="71"/>
        <v/>
      </c>
      <c r="AY52" s="188" t="str">
        <f t="shared" si="71"/>
        <v/>
      </c>
      <c r="AZ52" s="188" t="str">
        <f t="shared" si="71"/>
        <v/>
      </c>
      <c r="BA52" s="188" t="str">
        <f t="shared" si="71"/>
        <v/>
      </c>
      <c r="BB52" s="188" t="str">
        <f t="shared" si="71"/>
        <v/>
      </c>
      <c r="BC52" s="188" t="str">
        <f t="shared" si="71"/>
        <v/>
      </c>
      <c r="BD52" s="188" t="str">
        <f t="shared" si="71"/>
        <v/>
      </c>
      <c r="BE52" s="188" t="str">
        <f t="shared" si="71"/>
        <v/>
      </c>
      <c r="BF52" s="188" t="str">
        <f t="shared" si="71"/>
        <v/>
      </c>
      <c r="BG52" s="188" t="str">
        <f t="shared" si="71"/>
        <v/>
      </c>
      <c r="BH52" s="188" t="str">
        <f t="shared" si="71"/>
        <v/>
      </c>
      <c r="BI52" s="188" t="str">
        <f t="shared" si="71"/>
        <v/>
      </c>
      <c r="BJ52" s="188" t="str">
        <f t="shared" si="71"/>
        <v/>
      </c>
      <c r="BK52" s="188" t="str">
        <f t="shared" si="71"/>
        <v/>
      </c>
      <c r="BL52" s="188" t="str">
        <f t="shared" si="71"/>
        <v/>
      </c>
      <c r="BM52" s="188" t="str">
        <f t="shared" si="71"/>
        <v/>
      </c>
      <c r="BN52" s="188" t="str">
        <f t="shared" si="71"/>
        <v/>
      </c>
      <c r="BO52" s="188" t="str">
        <f t="shared" si="71"/>
        <v/>
      </c>
      <c r="BP52" s="188" t="str">
        <f t="shared" si="71"/>
        <v/>
      </c>
      <c r="BQ52" s="188" t="str">
        <f t="shared" si="71"/>
        <v/>
      </c>
      <c r="BR52" s="188" t="str">
        <f t="shared" si="71"/>
        <v/>
      </c>
      <c r="BS52" s="188" t="str">
        <f t="shared" si="71"/>
        <v/>
      </c>
      <c r="BT52" s="188" t="str">
        <f t="shared" si="71"/>
        <v/>
      </c>
      <c r="BU52" s="188" t="str">
        <f t="shared" si="71"/>
        <v/>
      </c>
      <c r="BV52" s="188" t="str">
        <f t="shared" si="71"/>
        <v/>
      </c>
      <c r="BW52" s="188" t="str">
        <f t="shared" si="71"/>
        <v/>
      </c>
      <c r="BX52" s="188" t="str">
        <f t="shared" si="71"/>
        <v/>
      </c>
      <c r="BY52" s="188" t="str">
        <f t="shared" si="71"/>
        <v/>
      </c>
      <c r="BZ52" s="188" t="str">
        <f t="shared" si="71"/>
        <v/>
      </c>
      <c r="CA52" s="188" t="str">
        <f t="shared" si="71"/>
        <v/>
      </c>
      <c r="CB52" s="188" t="str">
        <f t="shared" si="71"/>
        <v/>
      </c>
      <c r="CC52" s="188" t="str">
        <f t="shared" si="71"/>
        <v/>
      </c>
      <c r="CD52" s="188" t="str">
        <f t="shared" si="71"/>
        <v/>
      </c>
      <c r="CE52" s="188" t="str">
        <f t="shared" si="71"/>
        <v/>
      </c>
      <c r="CF52" s="188" t="str">
        <f t="shared" si="71"/>
        <v/>
      </c>
      <c r="CG52" s="188" t="str">
        <f t="shared" si="71"/>
        <v/>
      </c>
      <c r="CH52" s="188" t="str">
        <f t="shared" si="71"/>
        <v/>
      </c>
      <c r="CI52" s="188" t="str">
        <f t="shared" si="71"/>
        <v/>
      </c>
      <c r="CJ52" s="188" t="str">
        <f t="shared" si="71"/>
        <v/>
      </c>
      <c r="CK52" s="188" t="str">
        <f t="shared" si="71"/>
        <v/>
      </c>
      <c r="CL52" s="188" t="str">
        <f t="shared" si="71"/>
        <v/>
      </c>
      <c r="CM52" s="188" t="str">
        <f t="shared" si="71"/>
        <v/>
      </c>
      <c r="CN52" s="188" t="str">
        <f t="shared" si="71"/>
        <v/>
      </c>
      <c r="CO52" s="188" t="str">
        <f t="shared" si="71"/>
        <v/>
      </c>
      <c r="CP52" s="188" t="str">
        <f t="shared" si="71"/>
        <v/>
      </c>
      <c r="CQ52" s="188" t="str">
        <f t="shared" si="71"/>
        <v/>
      </c>
      <c r="CR52" s="188" t="str">
        <f t="shared" si="71"/>
        <v/>
      </c>
      <c r="CS52" s="188" t="str">
        <f t="shared" si="71"/>
        <v/>
      </c>
      <c r="CT52" s="188" t="str">
        <f t="shared" si="71"/>
        <v/>
      </c>
      <c r="CU52" s="188" t="str">
        <f t="shared" ref="CU52:ED59" si="73">IF(ISNONTEXT($AH52),CT52+$AH52,"")</f>
        <v/>
      </c>
      <c r="CV52" s="188" t="str">
        <f t="shared" si="73"/>
        <v/>
      </c>
      <c r="CW52" s="188" t="str">
        <f t="shared" si="73"/>
        <v/>
      </c>
      <c r="CX52" s="188" t="str">
        <f t="shared" si="73"/>
        <v/>
      </c>
      <c r="CY52" s="188" t="str">
        <f t="shared" si="73"/>
        <v/>
      </c>
      <c r="CZ52" s="188" t="str">
        <f t="shared" si="73"/>
        <v/>
      </c>
      <c r="DA52" s="188" t="str">
        <f t="shared" si="73"/>
        <v/>
      </c>
      <c r="DB52" s="188" t="str">
        <f t="shared" si="73"/>
        <v/>
      </c>
      <c r="DC52" s="188" t="str">
        <f t="shared" si="73"/>
        <v/>
      </c>
      <c r="DD52" s="188" t="str">
        <f t="shared" si="73"/>
        <v/>
      </c>
      <c r="DE52" s="188" t="str">
        <f t="shared" si="73"/>
        <v/>
      </c>
      <c r="DF52" s="188" t="str">
        <f t="shared" si="73"/>
        <v/>
      </c>
      <c r="DG52" s="188" t="str">
        <f t="shared" si="73"/>
        <v/>
      </c>
      <c r="DH52" s="188" t="str">
        <f t="shared" si="73"/>
        <v/>
      </c>
      <c r="DI52" s="188" t="str">
        <f t="shared" si="73"/>
        <v/>
      </c>
      <c r="DJ52" s="188" t="str">
        <f t="shared" si="73"/>
        <v/>
      </c>
      <c r="DK52" s="188" t="str">
        <f t="shared" si="73"/>
        <v/>
      </c>
      <c r="DL52" s="188" t="str">
        <f t="shared" si="73"/>
        <v/>
      </c>
      <c r="DM52" s="188" t="str">
        <f t="shared" si="73"/>
        <v/>
      </c>
      <c r="DN52" s="188" t="str">
        <f t="shared" si="73"/>
        <v/>
      </c>
      <c r="DO52" s="188" t="str">
        <f t="shared" si="73"/>
        <v/>
      </c>
      <c r="DP52" s="188" t="str">
        <f t="shared" si="73"/>
        <v/>
      </c>
      <c r="DQ52" s="188" t="str">
        <f t="shared" si="73"/>
        <v/>
      </c>
      <c r="DR52" s="188" t="str">
        <f t="shared" si="73"/>
        <v/>
      </c>
      <c r="DS52" s="188" t="str">
        <f t="shared" si="73"/>
        <v/>
      </c>
      <c r="DT52" s="188" t="str">
        <f t="shared" si="73"/>
        <v/>
      </c>
      <c r="DU52" s="188" t="str">
        <f t="shared" si="73"/>
        <v/>
      </c>
      <c r="DV52" s="188" t="str">
        <f t="shared" si="73"/>
        <v/>
      </c>
      <c r="DW52" s="188" t="str">
        <f t="shared" si="73"/>
        <v/>
      </c>
      <c r="DX52" s="188" t="str">
        <f t="shared" si="73"/>
        <v/>
      </c>
      <c r="DY52" s="188" t="str">
        <f t="shared" si="73"/>
        <v/>
      </c>
      <c r="DZ52" s="188" t="str">
        <f t="shared" si="73"/>
        <v/>
      </c>
      <c r="EA52" s="188" t="str">
        <f t="shared" si="73"/>
        <v/>
      </c>
      <c r="EB52" s="188" t="str">
        <f t="shared" si="73"/>
        <v/>
      </c>
      <c r="EC52" s="188" t="str">
        <f t="shared" si="73"/>
        <v/>
      </c>
      <c r="ED52" s="188" t="str">
        <f t="shared" si="73"/>
        <v/>
      </c>
      <c r="EE52" s="204" t="str">
        <f t="shared" si="16"/>
        <v/>
      </c>
      <c r="EF52" s="205" t="e">
        <f t="shared" si="68"/>
        <v>#N/A</v>
      </c>
      <c r="EG52" s="205" t="e">
        <f t="shared" si="68"/>
        <v>#N/A</v>
      </c>
      <c r="EH52" s="205" t="e">
        <f t="shared" si="68"/>
        <v>#N/A</v>
      </c>
      <c r="EI52" s="205" t="e">
        <f t="shared" si="68"/>
        <v>#N/A</v>
      </c>
      <c r="EJ52" s="205" t="e">
        <f t="shared" si="68"/>
        <v>#N/A</v>
      </c>
      <c r="EK52" s="205" t="e">
        <f t="shared" si="68"/>
        <v>#N/A</v>
      </c>
      <c r="EL52" s="205" t="e">
        <f t="shared" si="68"/>
        <v>#N/A</v>
      </c>
      <c r="EM52" s="205" t="e">
        <f t="shared" si="68"/>
        <v>#N/A</v>
      </c>
      <c r="EN52" s="205" t="e">
        <f t="shared" si="68"/>
        <v>#N/A</v>
      </c>
      <c r="EO52" s="205" t="e">
        <f t="shared" si="68"/>
        <v>#N/A</v>
      </c>
      <c r="EP52" s="205" t="e">
        <f t="shared" si="68"/>
        <v>#N/A</v>
      </c>
      <c r="EQ52" s="205" t="e">
        <f t="shared" si="68"/>
        <v>#N/A</v>
      </c>
      <c r="ER52" s="205" t="e">
        <f t="shared" si="68"/>
        <v>#N/A</v>
      </c>
      <c r="ES52" s="205" t="e">
        <f t="shared" si="68"/>
        <v>#N/A</v>
      </c>
      <c r="ET52" s="205" t="e">
        <f t="shared" si="68"/>
        <v>#N/A</v>
      </c>
      <c r="EU52" s="205" t="e">
        <f t="shared" si="65"/>
        <v>#N/A</v>
      </c>
      <c r="EV52" s="205" t="e">
        <f t="shared" si="60"/>
        <v>#N/A</v>
      </c>
      <c r="EW52" s="205" t="e">
        <f t="shared" si="60"/>
        <v>#N/A</v>
      </c>
      <c r="EX52" s="205" t="e">
        <f t="shared" si="60"/>
        <v>#N/A</v>
      </c>
      <c r="EY52" s="205" t="e">
        <f t="shared" si="60"/>
        <v>#N/A</v>
      </c>
      <c r="EZ52" s="205" t="e">
        <f t="shared" si="60"/>
        <v>#N/A</v>
      </c>
      <c r="FA52" s="205" t="e">
        <f t="shared" si="60"/>
        <v>#N/A</v>
      </c>
      <c r="FB52" s="205" t="e">
        <f t="shared" si="60"/>
        <v>#N/A</v>
      </c>
      <c r="FC52" s="205" t="e">
        <f t="shared" si="56"/>
        <v>#N/A</v>
      </c>
      <c r="FD52" s="205" t="e">
        <f t="shared" si="56"/>
        <v>#N/A</v>
      </c>
      <c r="FE52" s="205" t="e">
        <f t="shared" si="56"/>
        <v>#N/A</v>
      </c>
      <c r="FF52" s="205" t="e">
        <f t="shared" si="56"/>
        <v>#N/A</v>
      </c>
      <c r="FG52" s="205" t="e">
        <f t="shared" si="56"/>
        <v>#N/A</v>
      </c>
      <c r="FH52" s="205" t="e">
        <f t="shared" si="42"/>
        <v>#N/A</v>
      </c>
      <c r="FI52" s="205" t="e">
        <f t="shared" si="42"/>
        <v>#N/A</v>
      </c>
      <c r="FJ52" s="205" t="e">
        <f t="shared" si="42"/>
        <v>#N/A</v>
      </c>
      <c r="FK52" s="205" t="e">
        <f t="shared" si="42"/>
        <v>#N/A</v>
      </c>
      <c r="FL52" s="205" t="e">
        <f t="shared" si="42"/>
        <v>#N/A</v>
      </c>
      <c r="FM52" s="205" t="e">
        <f t="shared" si="42"/>
        <v>#N/A</v>
      </c>
      <c r="FN52" s="205" t="e">
        <f t="shared" si="42"/>
        <v>#N/A</v>
      </c>
      <c r="FO52" s="205" t="e">
        <f t="shared" si="42"/>
        <v>#N/A</v>
      </c>
      <c r="FP52" s="205" t="e">
        <f t="shared" si="42"/>
        <v>#N/A</v>
      </c>
      <c r="FQ52" s="205" t="e">
        <f t="shared" si="42"/>
        <v>#N/A</v>
      </c>
      <c r="FR52" s="205" t="e">
        <f t="shared" si="42"/>
        <v>#N/A</v>
      </c>
      <c r="FS52" s="205" t="e">
        <f t="shared" si="42"/>
        <v>#N/A</v>
      </c>
      <c r="FT52" s="205" t="e">
        <f t="shared" si="42"/>
        <v>#N/A</v>
      </c>
      <c r="FU52" s="205" t="e">
        <f t="shared" si="42"/>
        <v>#N/A</v>
      </c>
      <c r="FV52" s="205" t="e">
        <f t="shared" si="42"/>
        <v>#N/A</v>
      </c>
      <c r="FW52" s="205" t="e">
        <f t="shared" ref="FW52:GK103" si="74">IF(ISNONTEXT($Q52),IF($G52="R",_xlfn.BETA.DIST(BZ52,$M52,$N52,FALSE,$B52,$D52),_xlfn.BETA.DIST(BZ52,$N52,$M52,FALSE,$B52,$D52)),NA())</f>
        <v>#N/A</v>
      </c>
      <c r="FX52" s="205" t="e">
        <f t="shared" si="61"/>
        <v>#N/A</v>
      </c>
      <c r="FY52" s="205" t="e">
        <f t="shared" si="57"/>
        <v>#N/A</v>
      </c>
      <c r="FZ52" s="205" t="e">
        <f t="shared" si="57"/>
        <v>#N/A</v>
      </c>
      <c r="GA52" s="205" t="e">
        <f t="shared" si="57"/>
        <v>#N/A</v>
      </c>
      <c r="GB52" s="205" t="e">
        <f t="shared" si="57"/>
        <v>#N/A</v>
      </c>
      <c r="GC52" s="205" t="e">
        <f t="shared" si="57"/>
        <v>#N/A</v>
      </c>
      <c r="GD52" s="205" t="e">
        <f t="shared" si="57"/>
        <v>#N/A</v>
      </c>
      <c r="GE52" s="205" t="e">
        <f t="shared" si="57"/>
        <v>#N/A</v>
      </c>
      <c r="GF52" s="205" t="e">
        <f t="shared" si="57"/>
        <v>#N/A</v>
      </c>
      <c r="GG52" s="205" t="e">
        <f t="shared" si="57"/>
        <v>#N/A</v>
      </c>
      <c r="GH52" s="205" t="e">
        <f t="shared" si="57"/>
        <v>#N/A</v>
      </c>
      <c r="GI52" s="205" t="e">
        <f t="shared" si="57"/>
        <v>#N/A</v>
      </c>
      <c r="GJ52" s="205" t="e">
        <f t="shared" si="57"/>
        <v>#N/A</v>
      </c>
      <c r="GK52" s="205" t="e">
        <f t="shared" si="57"/>
        <v>#N/A</v>
      </c>
      <c r="GL52" s="205" t="e">
        <f t="shared" si="57"/>
        <v>#N/A</v>
      </c>
      <c r="GM52" s="205" t="e">
        <f t="shared" si="57"/>
        <v>#N/A</v>
      </c>
      <c r="GN52" s="205" t="e">
        <f t="shared" si="57"/>
        <v>#N/A</v>
      </c>
      <c r="GO52" s="205" t="e">
        <f t="shared" si="58"/>
        <v>#N/A</v>
      </c>
      <c r="GP52" s="205" t="e">
        <f t="shared" si="58"/>
        <v>#N/A</v>
      </c>
      <c r="GQ52" s="205" t="e">
        <f t="shared" si="39"/>
        <v>#N/A</v>
      </c>
      <c r="GR52" s="205" t="e">
        <f t="shared" si="39"/>
        <v>#N/A</v>
      </c>
      <c r="GS52" s="205" t="e">
        <f t="shared" si="39"/>
        <v>#N/A</v>
      </c>
      <c r="GT52" s="205" t="e">
        <f t="shared" si="39"/>
        <v>#N/A</v>
      </c>
      <c r="GU52" s="205" t="e">
        <f t="shared" si="39"/>
        <v>#N/A</v>
      </c>
      <c r="GV52" s="205" t="e">
        <f t="shared" si="39"/>
        <v>#N/A</v>
      </c>
      <c r="GW52" s="205" t="e">
        <f t="shared" si="39"/>
        <v>#N/A</v>
      </c>
      <c r="GX52" s="205" t="e">
        <f t="shared" si="39"/>
        <v>#N/A</v>
      </c>
      <c r="GY52" s="205" t="e">
        <f t="shared" si="39"/>
        <v>#N/A</v>
      </c>
      <c r="GZ52" s="205" t="e">
        <f t="shared" si="39"/>
        <v>#N/A</v>
      </c>
      <c r="HA52" s="205" t="e">
        <f t="shared" si="39"/>
        <v>#N/A</v>
      </c>
      <c r="HB52" s="205" t="e">
        <f t="shared" si="39"/>
        <v>#N/A</v>
      </c>
      <c r="HC52" s="205" t="e">
        <f t="shared" si="39"/>
        <v>#N/A</v>
      </c>
      <c r="HD52" s="205" t="e">
        <f t="shared" si="39"/>
        <v>#N/A</v>
      </c>
      <c r="HE52" s="205" t="e">
        <f t="shared" si="39"/>
        <v>#N/A</v>
      </c>
      <c r="HF52" s="205" t="e">
        <f t="shared" si="55"/>
        <v>#N/A</v>
      </c>
      <c r="HG52" s="205" t="e">
        <f t="shared" si="55"/>
        <v>#N/A</v>
      </c>
      <c r="HH52" s="205" t="e">
        <f t="shared" si="47"/>
        <v>#N/A</v>
      </c>
      <c r="HI52" s="205" t="e">
        <f t="shared" si="47"/>
        <v>#N/A</v>
      </c>
      <c r="HJ52" s="205" t="e">
        <f t="shared" si="47"/>
        <v>#N/A</v>
      </c>
      <c r="HK52" s="205" t="e">
        <f t="shared" si="47"/>
        <v>#N/A</v>
      </c>
      <c r="HL52" s="205" t="e">
        <f t="shared" si="47"/>
        <v>#N/A</v>
      </c>
      <c r="HM52" s="205" t="e">
        <f t="shared" si="47"/>
        <v>#N/A</v>
      </c>
      <c r="HN52" s="205" t="e">
        <f t="shared" si="47"/>
        <v>#N/A</v>
      </c>
      <c r="HO52" s="205" t="e">
        <f t="shared" si="47"/>
        <v>#N/A</v>
      </c>
      <c r="HP52" s="205" t="e">
        <f t="shared" si="47"/>
        <v>#N/A</v>
      </c>
      <c r="HQ52" s="205" t="e">
        <f t="shared" si="47"/>
        <v>#N/A</v>
      </c>
      <c r="HR52" s="205" t="e">
        <f t="shared" si="47"/>
        <v>#N/A</v>
      </c>
      <c r="HS52" s="205" t="e">
        <f t="shared" si="47"/>
        <v>#N/A</v>
      </c>
      <c r="HT52" s="205" t="e">
        <f t="shared" si="47"/>
        <v>#N/A</v>
      </c>
      <c r="HU52" s="205" t="e">
        <f t="shared" si="47"/>
        <v>#N/A</v>
      </c>
      <c r="HV52" s="205" t="e">
        <f t="shared" si="47"/>
        <v>#N/A</v>
      </c>
      <c r="HW52" s="205" t="e">
        <f t="shared" si="47"/>
        <v>#N/A</v>
      </c>
      <c r="HX52" s="205" t="e">
        <f t="shared" si="66"/>
        <v>#N/A</v>
      </c>
      <c r="HY52" s="205" t="e">
        <f t="shared" si="63"/>
        <v>#N/A</v>
      </c>
      <c r="HZ52" s="205" t="e">
        <f t="shared" si="63"/>
        <v>#N/A</v>
      </c>
      <c r="IA52" s="205" t="e">
        <f t="shared" si="45"/>
        <v>#N/A</v>
      </c>
      <c r="IB52" s="205" t="e">
        <f t="shared" si="27"/>
        <v>#N/A</v>
      </c>
    </row>
    <row r="53" spans="1:236" hidden="1" x14ac:dyDescent="0.25">
      <c r="A53" s="22">
        <v>50</v>
      </c>
      <c r="B53" s="123"/>
      <c r="C53" s="123"/>
      <c r="D53" s="123"/>
      <c r="E53" s="118" t="str">
        <f t="shared" si="10"/>
        <v/>
      </c>
      <c r="F53" s="23" t="str">
        <f t="shared" si="11"/>
        <v/>
      </c>
      <c r="G53" s="24" t="str">
        <f t="shared" si="12"/>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10" t="str">
        <f t="shared" si="3"/>
        <v/>
      </c>
      <c r="Q53" s="110" t="str">
        <f t="shared" si="4"/>
        <v/>
      </c>
      <c r="R53" s="39" t="str">
        <f t="shared" si="5"/>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13"/>
        <v/>
      </c>
      <c r="AI53" s="204" t="str">
        <f t="shared" si="14"/>
        <v/>
      </c>
      <c r="AJ53" s="188" t="str">
        <f t="shared" ref="AJ53:CU56" si="75">IF(ISNONTEXT($AH53),AI53+$AH53,"")</f>
        <v/>
      </c>
      <c r="AK53" s="188" t="str">
        <f t="shared" si="75"/>
        <v/>
      </c>
      <c r="AL53" s="188" t="str">
        <f t="shared" si="75"/>
        <v/>
      </c>
      <c r="AM53" s="188" t="str">
        <f t="shared" si="75"/>
        <v/>
      </c>
      <c r="AN53" s="188" t="str">
        <f t="shared" si="75"/>
        <v/>
      </c>
      <c r="AO53" s="188" t="str">
        <f t="shared" si="75"/>
        <v/>
      </c>
      <c r="AP53" s="188" t="str">
        <f t="shared" si="75"/>
        <v/>
      </c>
      <c r="AQ53" s="188" t="str">
        <f t="shared" si="75"/>
        <v/>
      </c>
      <c r="AR53" s="188" t="str">
        <f t="shared" si="75"/>
        <v/>
      </c>
      <c r="AS53" s="188" t="str">
        <f t="shared" si="75"/>
        <v/>
      </c>
      <c r="AT53" s="188" t="str">
        <f t="shared" si="75"/>
        <v/>
      </c>
      <c r="AU53" s="188" t="str">
        <f t="shared" si="75"/>
        <v/>
      </c>
      <c r="AV53" s="188" t="str">
        <f t="shared" si="75"/>
        <v/>
      </c>
      <c r="AW53" s="188" t="str">
        <f t="shared" si="75"/>
        <v/>
      </c>
      <c r="AX53" s="188" t="str">
        <f t="shared" si="75"/>
        <v/>
      </c>
      <c r="AY53" s="188" t="str">
        <f t="shared" si="75"/>
        <v/>
      </c>
      <c r="AZ53" s="188" t="str">
        <f t="shared" si="75"/>
        <v/>
      </c>
      <c r="BA53" s="188" t="str">
        <f t="shared" si="75"/>
        <v/>
      </c>
      <c r="BB53" s="188" t="str">
        <f t="shared" si="75"/>
        <v/>
      </c>
      <c r="BC53" s="188" t="str">
        <f t="shared" si="75"/>
        <v/>
      </c>
      <c r="BD53" s="188" t="str">
        <f t="shared" si="75"/>
        <v/>
      </c>
      <c r="BE53" s="188" t="str">
        <f t="shared" si="75"/>
        <v/>
      </c>
      <c r="BF53" s="188" t="str">
        <f t="shared" si="75"/>
        <v/>
      </c>
      <c r="BG53" s="188" t="str">
        <f t="shared" si="75"/>
        <v/>
      </c>
      <c r="BH53" s="188" t="str">
        <f t="shared" si="75"/>
        <v/>
      </c>
      <c r="BI53" s="188" t="str">
        <f t="shared" si="75"/>
        <v/>
      </c>
      <c r="BJ53" s="188" t="str">
        <f t="shared" si="75"/>
        <v/>
      </c>
      <c r="BK53" s="188" t="str">
        <f t="shared" si="75"/>
        <v/>
      </c>
      <c r="BL53" s="188" t="str">
        <f t="shared" si="75"/>
        <v/>
      </c>
      <c r="BM53" s="188" t="str">
        <f t="shared" si="75"/>
        <v/>
      </c>
      <c r="BN53" s="188" t="str">
        <f t="shared" si="75"/>
        <v/>
      </c>
      <c r="BO53" s="188" t="str">
        <f t="shared" si="75"/>
        <v/>
      </c>
      <c r="BP53" s="188" t="str">
        <f t="shared" si="75"/>
        <v/>
      </c>
      <c r="BQ53" s="188" t="str">
        <f t="shared" si="75"/>
        <v/>
      </c>
      <c r="BR53" s="188" t="str">
        <f t="shared" si="75"/>
        <v/>
      </c>
      <c r="BS53" s="188" t="str">
        <f t="shared" si="75"/>
        <v/>
      </c>
      <c r="BT53" s="188" t="str">
        <f t="shared" si="75"/>
        <v/>
      </c>
      <c r="BU53" s="188" t="str">
        <f t="shared" si="75"/>
        <v/>
      </c>
      <c r="BV53" s="188" t="str">
        <f t="shared" si="75"/>
        <v/>
      </c>
      <c r="BW53" s="188" t="str">
        <f t="shared" si="75"/>
        <v/>
      </c>
      <c r="BX53" s="188" t="str">
        <f t="shared" si="75"/>
        <v/>
      </c>
      <c r="BY53" s="188" t="str">
        <f t="shared" si="75"/>
        <v/>
      </c>
      <c r="BZ53" s="188" t="str">
        <f t="shared" si="75"/>
        <v/>
      </c>
      <c r="CA53" s="188" t="str">
        <f t="shared" si="75"/>
        <v/>
      </c>
      <c r="CB53" s="188" t="str">
        <f t="shared" si="75"/>
        <v/>
      </c>
      <c r="CC53" s="188" t="str">
        <f t="shared" si="75"/>
        <v/>
      </c>
      <c r="CD53" s="188" t="str">
        <f t="shared" si="75"/>
        <v/>
      </c>
      <c r="CE53" s="188" t="str">
        <f t="shared" si="75"/>
        <v/>
      </c>
      <c r="CF53" s="188" t="str">
        <f t="shared" si="75"/>
        <v/>
      </c>
      <c r="CG53" s="188" t="str">
        <f t="shared" si="75"/>
        <v/>
      </c>
      <c r="CH53" s="188" t="str">
        <f t="shared" si="75"/>
        <v/>
      </c>
      <c r="CI53" s="188" t="str">
        <f t="shared" si="75"/>
        <v/>
      </c>
      <c r="CJ53" s="188" t="str">
        <f t="shared" si="75"/>
        <v/>
      </c>
      <c r="CK53" s="188" t="str">
        <f t="shared" si="75"/>
        <v/>
      </c>
      <c r="CL53" s="188" t="str">
        <f t="shared" si="75"/>
        <v/>
      </c>
      <c r="CM53" s="188" t="str">
        <f t="shared" si="75"/>
        <v/>
      </c>
      <c r="CN53" s="188" t="str">
        <f t="shared" si="75"/>
        <v/>
      </c>
      <c r="CO53" s="188" t="str">
        <f t="shared" si="75"/>
        <v/>
      </c>
      <c r="CP53" s="188" t="str">
        <f t="shared" si="75"/>
        <v/>
      </c>
      <c r="CQ53" s="188" t="str">
        <f t="shared" si="75"/>
        <v/>
      </c>
      <c r="CR53" s="188" t="str">
        <f t="shared" si="75"/>
        <v/>
      </c>
      <c r="CS53" s="188" t="str">
        <f t="shared" si="75"/>
        <v/>
      </c>
      <c r="CT53" s="188" t="str">
        <f t="shared" si="75"/>
        <v/>
      </c>
      <c r="CU53" s="188" t="str">
        <f t="shared" si="75"/>
        <v/>
      </c>
      <c r="CV53" s="188" t="str">
        <f t="shared" si="73"/>
        <v/>
      </c>
      <c r="CW53" s="188" t="str">
        <f t="shared" si="73"/>
        <v/>
      </c>
      <c r="CX53" s="188" t="str">
        <f t="shared" si="73"/>
        <v/>
      </c>
      <c r="CY53" s="188" t="str">
        <f t="shared" si="73"/>
        <v/>
      </c>
      <c r="CZ53" s="188" t="str">
        <f t="shared" si="73"/>
        <v/>
      </c>
      <c r="DA53" s="188" t="str">
        <f t="shared" si="73"/>
        <v/>
      </c>
      <c r="DB53" s="188" t="str">
        <f t="shared" si="73"/>
        <v/>
      </c>
      <c r="DC53" s="188" t="str">
        <f t="shared" si="73"/>
        <v/>
      </c>
      <c r="DD53" s="188" t="str">
        <f t="shared" si="73"/>
        <v/>
      </c>
      <c r="DE53" s="188" t="str">
        <f t="shared" si="73"/>
        <v/>
      </c>
      <c r="DF53" s="188" t="str">
        <f t="shared" si="73"/>
        <v/>
      </c>
      <c r="DG53" s="188" t="str">
        <f t="shared" si="73"/>
        <v/>
      </c>
      <c r="DH53" s="188" t="str">
        <f t="shared" si="73"/>
        <v/>
      </c>
      <c r="DI53" s="188" t="str">
        <f t="shared" si="73"/>
        <v/>
      </c>
      <c r="DJ53" s="188" t="str">
        <f t="shared" si="73"/>
        <v/>
      </c>
      <c r="DK53" s="188" t="str">
        <f t="shared" si="73"/>
        <v/>
      </c>
      <c r="DL53" s="188" t="str">
        <f t="shared" si="73"/>
        <v/>
      </c>
      <c r="DM53" s="188" t="str">
        <f t="shared" si="73"/>
        <v/>
      </c>
      <c r="DN53" s="188" t="str">
        <f t="shared" si="73"/>
        <v/>
      </c>
      <c r="DO53" s="188" t="str">
        <f t="shared" si="73"/>
        <v/>
      </c>
      <c r="DP53" s="188" t="str">
        <f t="shared" si="73"/>
        <v/>
      </c>
      <c r="DQ53" s="188" t="str">
        <f t="shared" si="73"/>
        <v/>
      </c>
      <c r="DR53" s="188" t="str">
        <f t="shared" si="73"/>
        <v/>
      </c>
      <c r="DS53" s="188" t="str">
        <f t="shared" si="73"/>
        <v/>
      </c>
      <c r="DT53" s="188" t="str">
        <f t="shared" si="73"/>
        <v/>
      </c>
      <c r="DU53" s="188" t="str">
        <f t="shared" si="73"/>
        <v/>
      </c>
      <c r="DV53" s="188" t="str">
        <f t="shared" si="73"/>
        <v/>
      </c>
      <c r="DW53" s="188" t="str">
        <f t="shared" si="73"/>
        <v/>
      </c>
      <c r="DX53" s="188" t="str">
        <f t="shared" si="73"/>
        <v/>
      </c>
      <c r="DY53" s="188" t="str">
        <f t="shared" si="73"/>
        <v/>
      </c>
      <c r="DZ53" s="188" t="str">
        <f t="shared" si="73"/>
        <v/>
      </c>
      <c r="EA53" s="188" t="str">
        <f t="shared" si="73"/>
        <v/>
      </c>
      <c r="EB53" s="188" t="str">
        <f t="shared" si="73"/>
        <v/>
      </c>
      <c r="EC53" s="188" t="str">
        <f t="shared" si="73"/>
        <v/>
      </c>
      <c r="ED53" s="188" t="str">
        <f t="shared" si="73"/>
        <v/>
      </c>
      <c r="EE53" s="204" t="str">
        <f t="shared" si="16"/>
        <v/>
      </c>
      <c r="EF53" s="205" t="e">
        <f t="shared" si="68"/>
        <v>#N/A</v>
      </c>
      <c r="EG53" s="205" t="e">
        <f t="shared" si="68"/>
        <v>#N/A</v>
      </c>
      <c r="EH53" s="205" t="e">
        <f t="shared" si="68"/>
        <v>#N/A</v>
      </c>
      <c r="EI53" s="205" t="e">
        <f t="shared" si="68"/>
        <v>#N/A</v>
      </c>
      <c r="EJ53" s="205" t="e">
        <f t="shared" si="68"/>
        <v>#N/A</v>
      </c>
      <c r="EK53" s="205" t="e">
        <f t="shared" si="68"/>
        <v>#N/A</v>
      </c>
      <c r="EL53" s="205" t="e">
        <f t="shared" si="68"/>
        <v>#N/A</v>
      </c>
      <c r="EM53" s="205" t="e">
        <f t="shared" si="68"/>
        <v>#N/A</v>
      </c>
      <c r="EN53" s="205" t="e">
        <f t="shared" si="68"/>
        <v>#N/A</v>
      </c>
      <c r="EO53" s="205" t="e">
        <f t="shared" si="68"/>
        <v>#N/A</v>
      </c>
      <c r="EP53" s="205" t="e">
        <f t="shared" si="68"/>
        <v>#N/A</v>
      </c>
      <c r="EQ53" s="205" t="e">
        <f t="shared" si="68"/>
        <v>#N/A</v>
      </c>
      <c r="ER53" s="205" t="e">
        <f t="shared" si="68"/>
        <v>#N/A</v>
      </c>
      <c r="ES53" s="205" t="e">
        <f t="shared" si="68"/>
        <v>#N/A</v>
      </c>
      <c r="ET53" s="205" t="e">
        <f t="shared" si="68"/>
        <v>#N/A</v>
      </c>
      <c r="EU53" s="205" t="e">
        <f t="shared" si="65"/>
        <v>#N/A</v>
      </c>
      <c r="EV53" s="205" t="e">
        <f t="shared" si="60"/>
        <v>#N/A</v>
      </c>
      <c r="EW53" s="205" t="e">
        <f t="shared" si="60"/>
        <v>#N/A</v>
      </c>
      <c r="EX53" s="205" t="e">
        <f t="shared" si="60"/>
        <v>#N/A</v>
      </c>
      <c r="EY53" s="205" t="e">
        <f t="shared" si="60"/>
        <v>#N/A</v>
      </c>
      <c r="EZ53" s="205" t="e">
        <f t="shared" si="60"/>
        <v>#N/A</v>
      </c>
      <c r="FA53" s="205" t="e">
        <f t="shared" si="60"/>
        <v>#N/A</v>
      </c>
      <c r="FB53" s="205" t="e">
        <f t="shared" si="60"/>
        <v>#N/A</v>
      </c>
      <c r="FC53" s="205" t="e">
        <f t="shared" si="56"/>
        <v>#N/A</v>
      </c>
      <c r="FD53" s="205" t="e">
        <f t="shared" si="56"/>
        <v>#N/A</v>
      </c>
      <c r="FE53" s="205" t="e">
        <f t="shared" si="56"/>
        <v>#N/A</v>
      </c>
      <c r="FF53" s="205" t="e">
        <f t="shared" si="56"/>
        <v>#N/A</v>
      </c>
      <c r="FG53" s="205" t="e">
        <f t="shared" si="56"/>
        <v>#N/A</v>
      </c>
      <c r="FH53" s="205" t="e">
        <f t="shared" si="56"/>
        <v>#N/A</v>
      </c>
      <c r="FI53" s="205" t="e">
        <f t="shared" si="56"/>
        <v>#N/A</v>
      </c>
      <c r="FJ53" s="205" t="e">
        <f t="shared" si="56"/>
        <v>#N/A</v>
      </c>
      <c r="FK53" s="205" t="e">
        <f t="shared" si="56"/>
        <v>#N/A</v>
      </c>
      <c r="FL53" s="205" t="e">
        <f t="shared" si="56"/>
        <v>#N/A</v>
      </c>
      <c r="FM53" s="205" t="e">
        <f t="shared" si="56"/>
        <v>#N/A</v>
      </c>
      <c r="FN53" s="205" t="e">
        <f t="shared" si="56"/>
        <v>#N/A</v>
      </c>
      <c r="FO53" s="205" t="e">
        <f t="shared" si="56"/>
        <v>#N/A</v>
      </c>
      <c r="FP53" s="205" t="e">
        <f t="shared" si="56"/>
        <v>#N/A</v>
      </c>
      <c r="FQ53" s="205" t="e">
        <f t="shared" si="56"/>
        <v>#N/A</v>
      </c>
      <c r="FR53" s="205" t="e">
        <f t="shared" si="56"/>
        <v>#N/A</v>
      </c>
      <c r="FS53" s="205" t="e">
        <f t="shared" ref="FS53:FV103" si="76">IF(ISNONTEXT($Q53),IF($G53="R",_xlfn.BETA.DIST(BV53,$M53,$N53,FALSE,$B53,$D53),_xlfn.BETA.DIST(BV53,$N53,$M53,FALSE,$B53,$D53)),NA())</f>
        <v>#N/A</v>
      </c>
      <c r="FT53" s="205" t="e">
        <f t="shared" si="76"/>
        <v>#N/A</v>
      </c>
      <c r="FU53" s="205" t="e">
        <f t="shared" si="76"/>
        <v>#N/A</v>
      </c>
      <c r="FV53" s="205" t="e">
        <f t="shared" si="76"/>
        <v>#N/A</v>
      </c>
      <c r="FW53" s="205" t="e">
        <f t="shared" si="74"/>
        <v>#N/A</v>
      </c>
      <c r="FX53" s="205" t="e">
        <f t="shared" si="61"/>
        <v>#N/A</v>
      </c>
      <c r="FY53" s="205" t="e">
        <f t="shared" si="57"/>
        <v>#N/A</v>
      </c>
      <c r="FZ53" s="205" t="e">
        <f t="shared" si="57"/>
        <v>#N/A</v>
      </c>
      <c r="GA53" s="205" t="e">
        <f t="shared" si="57"/>
        <v>#N/A</v>
      </c>
      <c r="GB53" s="205" t="e">
        <f t="shared" si="57"/>
        <v>#N/A</v>
      </c>
      <c r="GC53" s="205" t="e">
        <f t="shared" si="57"/>
        <v>#N/A</v>
      </c>
      <c r="GD53" s="205" t="e">
        <f t="shared" si="57"/>
        <v>#N/A</v>
      </c>
      <c r="GE53" s="205" t="e">
        <f t="shared" si="57"/>
        <v>#N/A</v>
      </c>
      <c r="GF53" s="205" t="e">
        <f t="shared" si="57"/>
        <v>#N/A</v>
      </c>
      <c r="GG53" s="205" t="e">
        <f t="shared" si="57"/>
        <v>#N/A</v>
      </c>
      <c r="GH53" s="205" t="e">
        <f t="shared" si="57"/>
        <v>#N/A</v>
      </c>
      <c r="GI53" s="205" t="e">
        <f t="shared" si="57"/>
        <v>#N/A</v>
      </c>
      <c r="GJ53" s="205" t="e">
        <f t="shared" si="57"/>
        <v>#N/A</v>
      </c>
      <c r="GK53" s="205" t="e">
        <f t="shared" si="57"/>
        <v>#N/A</v>
      </c>
      <c r="GL53" s="205" t="e">
        <f t="shared" si="57"/>
        <v>#N/A</v>
      </c>
      <c r="GM53" s="205" t="e">
        <f t="shared" si="57"/>
        <v>#N/A</v>
      </c>
      <c r="GN53" s="205" t="e">
        <f t="shared" si="57"/>
        <v>#N/A</v>
      </c>
      <c r="GO53" s="205" t="e">
        <f t="shared" si="58"/>
        <v>#N/A</v>
      </c>
      <c r="GP53" s="205" t="e">
        <f t="shared" si="58"/>
        <v>#N/A</v>
      </c>
      <c r="GQ53" s="205" t="e">
        <f t="shared" si="39"/>
        <v>#N/A</v>
      </c>
      <c r="GR53" s="205" t="e">
        <f t="shared" si="39"/>
        <v>#N/A</v>
      </c>
      <c r="GS53" s="205" t="e">
        <f t="shared" si="39"/>
        <v>#N/A</v>
      </c>
      <c r="GT53" s="205" t="e">
        <f t="shared" si="39"/>
        <v>#N/A</v>
      </c>
      <c r="GU53" s="205" t="e">
        <f t="shared" si="39"/>
        <v>#N/A</v>
      </c>
      <c r="GV53" s="205" t="e">
        <f t="shared" si="39"/>
        <v>#N/A</v>
      </c>
      <c r="GW53" s="205" t="e">
        <f t="shared" si="39"/>
        <v>#N/A</v>
      </c>
      <c r="GX53" s="205" t="e">
        <f t="shared" si="39"/>
        <v>#N/A</v>
      </c>
      <c r="GY53" s="205" t="e">
        <f t="shared" si="39"/>
        <v>#N/A</v>
      </c>
      <c r="GZ53" s="205" t="e">
        <f t="shared" si="39"/>
        <v>#N/A</v>
      </c>
      <c r="HA53" s="205" t="e">
        <f t="shared" si="39"/>
        <v>#N/A</v>
      </c>
      <c r="HB53" s="205" t="e">
        <f t="shared" si="39"/>
        <v>#N/A</v>
      </c>
      <c r="HC53" s="205" t="e">
        <f t="shared" si="39"/>
        <v>#N/A</v>
      </c>
      <c r="HD53" s="205" t="e">
        <f t="shared" si="39"/>
        <v>#N/A</v>
      </c>
      <c r="HE53" s="205" t="e">
        <f t="shared" si="39"/>
        <v>#N/A</v>
      </c>
      <c r="HF53" s="205" t="e">
        <f t="shared" si="55"/>
        <v>#N/A</v>
      </c>
      <c r="HG53" s="205" t="e">
        <f t="shared" si="55"/>
        <v>#N/A</v>
      </c>
      <c r="HH53" s="205" t="e">
        <f t="shared" si="47"/>
        <v>#N/A</v>
      </c>
      <c r="HI53" s="205" t="e">
        <f t="shared" si="47"/>
        <v>#N/A</v>
      </c>
      <c r="HJ53" s="205" t="e">
        <f t="shared" si="47"/>
        <v>#N/A</v>
      </c>
      <c r="HK53" s="205" t="e">
        <f t="shared" si="47"/>
        <v>#N/A</v>
      </c>
      <c r="HL53" s="205" t="e">
        <f t="shared" si="47"/>
        <v>#N/A</v>
      </c>
      <c r="HM53" s="205" t="e">
        <f t="shared" si="47"/>
        <v>#N/A</v>
      </c>
      <c r="HN53" s="205" t="e">
        <f t="shared" si="47"/>
        <v>#N/A</v>
      </c>
      <c r="HO53" s="205" t="e">
        <f t="shared" si="47"/>
        <v>#N/A</v>
      </c>
      <c r="HP53" s="205" t="e">
        <f t="shared" si="47"/>
        <v>#N/A</v>
      </c>
      <c r="HQ53" s="205" t="e">
        <f t="shared" si="47"/>
        <v>#N/A</v>
      </c>
      <c r="HR53" s="205" t="e">
        <f t="shared" si="47"/>
        <v>#N/A</v>
      </c>
      <c r="HS53" s="205" t="e">
        <f t="shared" si="47"/>
        <v>#N/A</v>
      </c>
      <c r="HT53" s="205" t="e">
        <f t="shared" si="47"/>
        <v>#N/A</v>
      </c>
      <c r="HU53" s="205" t="e">
        <f t="shared" si="47"/>
        <v>#N/A</v>
      </c>
      <c r="HV53" s="205" t="e">
        <f t="shared" si="47"/>
        <v>#N/A</v>
      </c>
      <c r="HW53" s="205" t="e">
        <f t="shared" si="47"/>
        <v>#N/A</v>
      </c>
      <c r="HX53" s="205" t="e">
        <f t="shared" si="66"/>
        <v>#N/A</v>
      </c>
      <c r="HY53" s="205" t="e">
        <f t="shared" si="63"/>
        <v>#N/A</v>
      </c>
      <c r="HZ53" s="205" t="e">
        <f t="shared" si="63"/>
        <v>#N/A</v>
      </c>
      <c r="IA53" s="205" t="e">
        <f t="shared" si="45"/>
        <v>#N/A</v>
      </c>
      <c r="IB53" s="205" t="e">
        <f t="shared" si="27"/>
        <v>#N/A</v>
      </c>
    </row>
    <row r="54" spans="1:236" hidden="1" x14ac:dyDescent="0.25">
      <c r="A54" s="22">
        <v>51</v>
      </c>
      <c r="B54" s="123"/>
      <c r="C54" s="123"/>
      <c r="D54" s="123"/>
      <c r="E54" s="118" t="str">
        <f t="shared" si="10"/>
        <v/>
      </c>
      <c r="F54" s="23" t="str">
        <f t="shared" si="11"/>
        <v/>
      </c>
      <c r="G54" s="24" t="str">
        <f t="shared" si="12"/>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10" t="str">
        <f t="shared" si="3"/>
        <v/>
      </c>
      <c r="Q54" s="110" t="str">
        <f t="shared" si="4"/>
        <v/>
      </c>
      <c r="R54" s="39" t="str">
        <f t="shared" si="5"/>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13"/>
        <v/>
      </c>
      <c r="AI54" s="204" t="str">
        <f t="shared" si="14"/>
        <v/>
      </c>
      <c r="AJ54" s="188" t="str">
        <f t="shared" si="75"/>
        <v/>
      </c>
      <c r="AK54" s="188" t="str">
        <f t="shared" si="75"/>
        <v/>
      </c>
      <c r="AL54" s="188" t="str">
        <f t="shared" si="75"/>
        <v/>
      </c>
      <c r="AM54" s="188" t="str">
        <f t="shared" si="75"/>
        <v/>
      </c>
      <c r="AN54" s="188" t="str">
        <f t="shared" si="75"/>
        <v/>
      </c>
      <c r="AO54" s="188" t="str">
        <f t="shared" si="75"/>
        <v/>
      </c>
      <c r="AP54" s="188" t="str">
        <f t="shared" si="75"/>
        <v/>
      </c>
      <c r="AQ54" s="188" t="str">
        <f t="shared" si="75"/>
        <v/>
      </c>
      <c r="AR54" s="188" t="str">
        <f t="shared" si="75"/>
        <v/>
      </c>
      <c r="AS54" s="188" t="str">
        <f t="shared" si="75"/>
        <v/>
      </c>
      <c r="AT54" s="188" t="str">
        <f t="shared" si="75"/>
        <v/>
      </c>
      <c r="AU54" s="188" t="str">
        <f t="shared" si="75"/>
        <v/>
      </c>
      <c r="AV54" s="188" t="str">
        <f t="shared" si="75"/>
        <v/>
      </c>
      <c r="AW54" s="188" t="str">
        <f t="shared" si="75"/>
        <v/>
      </c>
      <c r="AX54" s="188" t="str">
        <f t="shared" si="75"/>
        <v/>
      </c>
      <c r="AY54" s="188" t="str">
        <f t="shared" si="75"/>
        <v/>
      </c>
      <c r="AZ54" s="188" t="str">
        <f t="shared" si="75"/>
        <v/>
      </c>
      <c r="BA54" s="188" t="str">
        <f t="shared" si="75"/>
        <v/>
      </c>
      <c r="BB54" s="188" t="str">
        <f t="shared" si="75"/>
        <v/>
      </c>
      <c r="BC54" s="188" t="str">
        <f t="shared" si="75"/>
        <v/>
      </c>
      <c r="BD54" s="188" t="str">
        <f t="shared" si="75"/>
        <v/>
      </c>
      <c r="BE54" s="188" t="str">
        <f t="shared" si="75"/>
        <v/>
      </c>
      <c r="BF54" s="188" t="str">
        <f t="shared" si="75"/>
        <v/>
      </c>
      <c r="BG54" s="188" t="str">
        <f t="shared" si="75"/>
        <v/>
      </c>
      <c r="BH54" s="188" t="str">
        <f t="shared" si="75"/>
        <v/>
      </c>
      <c r="BI54" s="188" t="str">
        <f t="shared" si="75"/>
        <v/>
      </c>
      <c r="BJ54" s="188" t="str">
        <f t="shared" si="75"/>
        <v/>
      </c>
      <c r="BK54" s="188" t="str">
        <f t="shared" si="75"/>
        <v/>
      </c>
      <c r="BL54" s="188" t="str">
        <f t="shared" si="75"/>
        <v/>
      </c>
      <c r="BM54" s="188" t="str">
        <f t="shared" si="75"/>
        <v/>
      </c>
      <c r="BN54" s="188" t="str">
        <f t="shared" si="75"/>
        <v/>
      </c>
      <c r="BO54" s="188" t="str">
        <f t="shared" si="75"/>
        <v/>
      </c>
      <c r="BP54" s="188" t="str">
        <f t="shared" si="75"/>
        <v/>
      </c>
      <c r="BQ54" s="188" t="str">
        <f t="shared" si="75"/>
        <v/>
      </c>
      <c r="BR54" s="188" t="str">
        <f t="shared" si="75"/>
        <v/>
      </c>
      <c r="BS54" s="188" t="str">
        <f t="shared" si="75"/>
        <v/>
      </c>
      <c r="BT54" s="188" t="str">
        <f t="shared" si="75"/>
        <v/>
      </c>
      <c r="BU54" s="188" t="str">
        <f t="shared" si="75"/>
        <v/>
      </c>
      <c r="BV54" s="188" t="str">
        <f t="shared" si="75"/>
        <v/>
      </c>
      <c r="BW54" s="188" t="str">
        <f t="shared" si="75"/>
        <v/>
      </c>
      <c r="BX54" s="188" t="str">
        <f t="shared" si="75"/>
        <v/>
      </c>
      <c r="BY54" s="188" t="str">
        <f t="shared" si="75"/>
        <v/>
      </c>
      <c r="BZ54" s="188" t="str">
        <f t="shared" si="75"/>
        <v/>
      </c>
      <c r="CA54" s="188" t="str">
        <f t="shared" si="75"/>
        <v/>
      </c>
      <c r="CB54" s="188" t="str">
        <f t="shared" si="75"/>
        <v/>
      </c>
      <c r="CC54" s="188" t="str">
        <f t="shared" si="75"/>
        <v/>
      </c>
      <c r="CD54" s="188" t="str">
        <f t="shared" si="75"/>
        <v/>
      </c>
      <c r="CE54" s="188" t="str">
        <f t="shared" si="75"/>
        <v/>
      </c>
      <c r="CF54" s="188" t="str">
        <f t="shared" si="75"/>
        <v/>
      </c>
      <c r="CG54" s="188" t="str">
        <f t="shared" si="75"/>
        <v/>
      </c>
      <c r="CH54" s="188" t="str">
        <f t="shared" si="75"/>
        <v/>
      </c>
      <c r="CI54" s="188" t="str">
        <f t="shared" si="75"/>
        <v/>
      </c>
      <c r="CJ54" s="188" t="str">
        <f t="shared" si="75"/>
        <v/>
      </c>
      <c r="CK54" s="188" t="str">
        <f t="shared" si="75"/>
        <v/>
      </c>
      <c r="CL54" s="188" t="str">
        <f t="shared" si="75"/>
        <v/>
      </c>
      <c r="CM54" s="188" t="str">
        <f t="shared" si="75"/>
        <v/>
      </c>
      <c r="CN54" s="188" t="str">
        <f t="shared" si="75"/>
        <v/>
      </c>
      <c r="CO54" s="188" t="str">
        <f t="shared" si="75"/>
        <v/>
      </c>
      <c r="CP54" s="188" t="str">
        <f t="shared" si="75"/>
        <v/>
      </c>
      <c r="CQ54" s="188" t="str">
        <f t="shared" si="75"/>
        <v/>
      </c>
      <c r="CR54" s="188" t="str">
        <f t="shared" si="75"/>
        <v/>
      </c>
      <c r="CS54" s="188" t="str">
        <f t="shared" si="75"/>
        <v/>
      </c>
      <c r="CT54" s="188" t="str">
        <f t="shared" si="75"/>
        <v/>
      </c>
      <c r="CU54" s="188" t="str">
        <f t="shared" si="75"/>
        <v/>
      </c>
      <c r="CV54" s="188" t="str">
        <f t="shared" si="73"/>
        <v/>
      </c>
      <c r="CW54" s="188" t="str">
        <f t="shared" si="73"/>
        <v/>
      </c>
      <c r="CX54" s="188" t="str">
        <f t="shared" si="73"/>
        <v/>
      </c>
      <c r="CY54" s="188" t="str">
        <f t="shared" si="73"/>
        <v/>
      </c>
      <c r="CZ54" s="188" t="str">
        <f t="shared" si="73"/>
        <v/>
      </c>
      <c r="DA54" s="188" t="str">
        <f t="shared" si="73"/>
        <v/>
      </c>
      <c r="DB54" s="188" t="str">
        <f t="shared" si="73"/>
        <v/>
      </c>
      <c r="DC54" s="188" t="str">
        <f t="shared" si="73"/>
        <v/>
      </c>
      <c r="DD54" s="188" t="str">
        <f t="shared" si="73"/>
        <v/>
      </c>
      <c r="DE54" s="188" t="str">
        <f t="shared" si="73"/>
        <v/>
      </c>
      <c r="DF54" s="188" t="str">
        <f t="shared" si="73"/>
        <v/>
      </c>
      <c r="DG54" s="188" t="str">
        <f t="shared" si="73"/>
        <v/>
      </c>
      <c r="DH54" s="188" t="str">
        <f t="shared" si="73"/>
        <v/>
      </c>
      <c r="DI54" s="188" t="str">
        <f t="shared" si="73"/>
        <v/>
      </c>
      <c r="DJ54" s="188" t="str">
        <f t="shared" si="73"/>
        <v/>
      </c>
      <c r="DK54" s="188" t="str">
        <f t="shared" si="73"/>
        <v/>
      </c>
      <c r="DL54" s="188" t="str">
        <f t="shared" si="73"/>
        <v/>
      </c>
      <c r="DM54" s="188" t="str">
        <f t="shared" si="73"/>
        <v/>
      </c>
      <c r="DN54" s="188" t="str">
        <f t="shared" si="73"/>
        <v/>
      </c>
      <c r="DO54" s="188" t="str">
        <f t="shared" si="73"/>
        <v/>
      </c>
      <c r="DP54" s="188" t="str">
        <f t="shared" si="73"/>
        <v/>
      </c>
      <c r="DQ54" s="188" t="str">
        <f t="shared" si="73"/>
        <v/>
      </c>
      <c r="DR54" s="188" t="str">
        <f t="shared" si="73"/>
        <v/>
      </c>
      <c r="DS54" s="188" t="str">
        <f t="shared" si="73"/>
        <v/>
      </c>
      <c r="DT54" s="188" t="str">
        <f t="shared" si="73"/>
        <v/>
      </c>
      <c r="DU54" s="188" t="str">
        <f t="shared" si="73"/>
        <v/>
      </c>
      <c r="DV54" s="188" t="str">
        <f t="shared" si="73"/>
        <v/>
      </c>
      <c r="DW54" s="188" t="str">
        <f t="shared" si="73"/>
        <v/>
      </c>
      <c r="DX54" s="188" t="str">
        <f t="shared" si="73"/>
        <v/>
      </c>
      <c r="DY54" s="188" t="str">
        <f t="shared" si="73"/>
        <v/>
      </c>
      <c r="DZ54" s="188" t="str">
        <f t="shared" si="73"/>
        <v/>
      </c>
      <c r="EA54" s="188" t="str">
        <f t="shared" si="73"/>
        <v/>
      </c>
      <c r="EB54" s="188" t="str">
        <f t="shared" si="73"/>
        <v/>
      </c>
      <c r="EC54" s="188" t="str">
        <f t="shared" si="73"/>
        <v/>
      </c>
      <c r="ED54" s="188" t="str">
        <f t="shared" si="73"/>
        <v/>
      </c>
      <c r="EE54" s="204" t="str">
        <f t="shared" si="16"/>
        <v/>
      </c>
      <c r="EF54" s="205" t="e">
        <f t="shared" si="68"/>
        <v>#N/A</v>
      </c>
      <c r="EG54" s="205" t="e">
        <f t="shared" si="68"/>
        <v>#N/A</v>
      </c>
      <c r="EH54" s="205" t="e">
        <f t="shared" si="68"/>
        <v>#N/A</v>
      </c>
      <c r="EI54" s="205" t="e">
        <f t="shared" si="68"/>
        <v>#N/A</v>
      </c>
      <c r="EJ54" s="205" t="e">
        <f t="shared" si="68"/>
        <v>#N/A</v>
      </c>
      <c r="EK54" s="205" t="e">
        <f t="shared" si="68"/>
        <v>#N/A</v>
      </c>
      <c r="EL54" s="205" t="e">
        <f t="shared" si="68"/>
        <v>#N/A</v>
      </c>
      <c r="EM54" s="205" t="e">
        <f t="shared" si="68"/>
        <v>#N/A</v>
      </c>
      <c r="EN54" s="205" t="e">
        <f t="shared" si="68"/>
        <v>#N/A</v>
      </c>
      <c r="EO54" s="205" t="e">
        <f t="shared" si="68"/>
        <v>#N/A</v>
      </c>
      <c r="EP54" s="205" t="e">
        <f t="shared" si="68"/>
        <v>#N/A</v>
      </c>
      <c r="EQ54" s="205" t="e">
        <f t="shared" si="68"/>
        <v>#N/A</v>
      </c>
      <c r="ER54" s="205" t="e">
        <f t="shared" si="68"/>
        <v>#N/A</v>
      </c>
      <c r="ES54" s="205" t="e">
        <f t="shared" si="68"/>
        <v>#N/A</v>
      </c>
      <c r="ET54" s="205" t="e">
        <f t="shared" si="68"/>
        <v>#N/A</v>
      </c>
      <c r="EU54" s="205" t="e">
        <f t="shared" si="65"/>
        <v>#N/A</v>
      </c>
      <c r="EV54" s="205" t="e">
        <f t="shared" si="60"/>
        <v>#N/A</v>
      </c>
      <c r="EW54" s="205" t="e">
        <f t="shared" si="60"/>
        <v>#N/A</v>
      </c>
      <c r="EX54" s="205" t="e">
        <f t="shared" si="60"/>
        <v>#N/A</v>
      </c>
      <c r="EY54" s="205" t="e">
        <f t="shared" si="60"/>
        <v>#N/A</v>
      </c>
      <c r="EZ54" s="205" t="e">
        <f t="shared" si="60"/>
        <v>#N/A</v>
      </c>
      <c r="FA54" s="205" t="e">
        <f t="shared" si="60"/>
        <v>#N/A</v>
      </c>
      <c r="FB54" s="205" t="e">
        <f t="shared" si="60"/>
        <v>#N/A</v>
      </c>
      <c r="FC54" s="205" t="e">
        <f t="shared" si="56"/>
        <v>#N/A</v>
      </c>
      <c r="FD54" s="205" t="e">
        <f t="shared" si="56"/>
        <v>#N/A</v>
      </c>
      <c r="FE54" s="205" t="e">
        <f t="shared" si="56"/>
        <v>#N/A</v>
      </c>
      <c r="FF54" s="205" t="e">
        <f t="shared" si="56"/>
        <v>#N/A</v>
      </c>
      <c r="FG54" s="205" t="e">
        <f t="shared" si="56"/>
        <v>#N/A</v>
      </c>
      <c r="FH54" s="205" t="e">
        <f t="shared" si="56"/>
        <v>#N/A</v>
      </c>
      <c r="FI54" s="205" t="e">
        <f t="shared" si="56"/>
        <v>#N/A</v>
      </c>
      <c r="FJ54" s="205" t="e">
        <f t="shared" si="56"/>
        <v>#N/A</v>
      </c>
      <c r="FK54" s="205" t="e">
        <f t="shared" si="56"/>
        <v>#N/A</v>
      </c>
      <c r="FL54" s="205" t="e">
        <f t="shared" si="56"/>
        <v>#N/A</v>
      </c>
      <c r="FM54" s="205" t="e">
        <f t="shared" si="56"/>
        <v>#N/A</v>
      </c>
      <c r="FN54" s="205" t="e">
        <f t="shared" si="56"/>
        <v>#N/A</v>
      </c>
      <c r="FO54" s="205" t="e">
        <f t="shared" si="56"/>
        <v>#N/A</v>
      </c>
      <c r="FP54" s="205" t="e">
        <f t="shared" si="56"/>
        <v>#N/A</v>
      </c>
      <c r="FQ54" s="205" t="e">
        <f t="shared" si="56"/>
        <v>#N/A</v>
      </c>
      <c r="FR54" s="205" t="e">
        <f t="shared" si="56"/>
        <v>#N/A</v>
      </c>
      <c r="FS54" s="205" t="e">
        <f t="shared" si="76"/>
        <v>#N/A</v>
      </c>
      <c r="FT54" s="205" t="e">
        <f t="shared" si="76"/>
        <v>#N/A</v>
      </c>
      <c r="FU54" s="205" t="e">
        <f t="shared" si="76"/>
        <v>#N/A</v>
      </c>
      <c r="FV54" s="205" t="e">
        <f t="shared" si="76"/>
        <v>#N/A</v>
      </c>
      <c r="FW54" s="205" t="e">
        <f t="shared" si="74"/>
        <v>#N/A</v>
      </c>
      <c r="FX54" s="205" t="e">
        <f t="shared" si="61"/>
        <v>#N/A</v>
      </c>
      <c r="FY54" s="205" t="e">
        <f t="shared" si="57"/>
        <v>#N/A</v>
      </c>
      <c r="FZ54" s="205" t="e">
        <f t="shared" si="57"/>
        <v>#N/A</v>
      </c>
      <c r="GA54" s="205" t="e">
        <f t="shared" si="57"/>
        <v>#N/A</v>
      </c>
      <c r="GB54" s="205" t="e">
        <f t="shared" si="57"/>
        <v>#N/A</v>
      </c>
      <c r="GC54" s="205" t="e">
        <f t="shared" si="57"/>
        <v>#N/A</v>
      </c>
      <c r="GD54" s="205" t="e">
        <f t="shared" si="57"/>
        <v>#N/A</v>
      </c>
      <c r="GE54" s="205" t="e">
        <f t="shared" si="57"/>
        <v>#N/A</v>
      </c>
      <c r="GF54" s="205" t="e">
        <f t="shared" si="57"/>
        <v>#N/A</v>
      </c>
      <c r="GG54" s="205" t="e">
        <f t="shared" si="57"/>
        <v>#N/A</v>
      </c>
      <c r="GH54" s="205" t="e">
        <f t="shared" si="57"/>
        <v>#N/A</v>
      </c>
      <c r="GI54" s="205" t="e">
        <f t="shared" si="57"/>
        <v>#N/A</v>
      </c>
      <c r="GJ54" s="205" t="e">
        <f t="shared" si="57"/>
        <v>#N/A</v>
      </c>
      <c r="GK54" s="205" t="e">
        <f t="shared" si="57"/>
        <v>#N/A</v>
      </c>
      <c r="GL54" s="205" t="e">
        <f t="shared" si="57"/>
        <v>#N/A</v>
      </c>
      <c r="GM54" s="205" t="e">
        <f t="shared" si="57"/>
        <v>#N/A</v>
      </c>
      <c r="GN54" s="205" t="e">
        <f t="shared" si="57"/>
        <v>#N/A</v>
      </c>
      <c r="GO54" s="205" t="e">
        <f t="shared" si="58"/>
        <v>#N/A</v>
      </c>
      <c r="GP54" s="205" t="e">
        <f t="shared" si="58"/>
        <v>#N/A</v>
      </c>
      <c r="GQ54" s="205" t="e">
        <f t="shared" si="39"/>
        <v>#N/A</v>
      </c>
      <c r="GR54" s="205" t="e">
        <f t="shared" si="39"/>
        <v>#N/A</v>
      </c>
      <c r="GS54" s="205" t="e">
        <f t="shared" si="39"/>
        <v>#N/A</v>
      </c>
      <c r="GT54" s="205" t="e">
        <f t="shared" si="39"/>
        <v>#N/A</v>
      </c>
      <c r="GU54" s="205" t="e">
        <f t="shared" si="39"/>
        <v>#N/A</v>
      </c>
      <c r="GV54" s="205" t="e">
        <f t="shared" si="39"/>
        <v>#N/A</v>
      </c>
      <c r="GW54" s="205" t="e">
        <f t="shared" si="39"/>
        <v>#N/A</v>
      </c>
      <c r="GX54" s="205" t="e">
        <f t="shared" si="39"/>
        <v>#N/A</v>
      </c>
      <c r="GY54" s="205" t="e">
        <f t="shared" si="39"/>
        <v>#N/A</v>
      </c>
      <c r="GZ54" s="205" t="e">
        <f t="shared" si="39"/>
        <v>#N/A</v>
      </c>
      <c r="HA54" s="205" t="e">
        <f t="shared" si="39"/>
        <v>#N/A</v>
      </c>
      <c r="HB54" s="205" t="e">
        <f t="shared" si="39"/>
        <v>#N/A</v>
      </c>
      <c r="HC54" s="205" t="e">
        <f t="shared" si="39"/>
        <v>#N/A</v>
      </c>
      <c r="HD54" s="205" t="e">
        <f t="shared" si="39"/>
        <v>#N/A</v>
      </c>
      <c r="HE54" s="205" t="e">
        <f t="shared" ref="HE54:HP89" si="77">IF(ISNONTEXT($Q54),IF($G54="R",_xlfn.BETA.DIST(DH54,$M54,$N54,FALSE,$B54,$D54),_xlfn.BETA.DIST(DH54,$N54,$M54,FALSE,$B54,$D54)),NA())</f>
        <v>#N/A</v>
      </c>
      <c r="HF54" s="205" t="e">
        <f t="shared" si="55"/>
        <v>#N/A</v>
      </c>
      <c r="HG54" s="205" t="e">
        <f t="shared" si="55"/>
        <v>#N/A</v>
      </c>
      <c r="HH54" s="205" t="e">
        <f t="shared" si="47"/>
        <v>#N/A</v>
      </c>
      <c r="HI54" s="205" t="e">
        <f t="shared" si="47"/>
        <v>#N/A</v>
      </c>
      <c r="HJ54" s="205" t="e">
        <f t="shared" si="47"/>
        <v>#N/A</v>
      </c>
      <c r="HK54" s="205" t="e">
        <f t="shared" si="47"/>
        <v>#N/A</v>
      </c>
      <c r="HL54" s="205" t="e">
        <f t="shared" si="47"/>
        <v>#N/A</v>
      </c>
      <c r="HM54" s="205" t="e">
        <f t="shared" si="47"/>
        <v>#N/A</v>
      </c>
      <c r="HN54" s="205" t="e">
        <f t="shared" si="47"/>
        <v>#N/A</v>
      </c>
      <c r="HO54" s="205" t="e">
        <f t="shared" si="47"/>
        <v>#N/A</v>
      </c>
      <c r="HP54" s="205" t="e">
        <f t="shared" si="47"/>
        <v>#N/A</v>
      </c>
      <c r="HQ54" s="205" t="e">
        <f t="shared" si="47"/>
        <v>#N/A</v>
      </c>
      <c r="HR54" s="205" t="e">
        <f t="shared" si="47"/>
        <v>#N/A</v>
      </c>
      <c r="HS54" s="205" t="e">
        <f t="shared" si="47"/>
        <v>#N/A</v>
      </c>
      <c r="HT54" s="205" t="e">
        <f t="shared" si="47"/>
        <v>#N/A</v>
      </c>
      <c r="HU54" s="205" t="e">
        <f t="shared" si="47"/>
        <v>#N/A</v>
      </c>
      <c r="HV54" s="205" t="e">
        <f t="shared" si="47"/>
        <v>#N/A</v>
      </c>
      <c r="HW54" s="205" t="e">
        <f t="shared" si="47"/>
        <v>#N/A</v>
      </c>
      <c r="HX54" s="205" t="e">
        <f t="shared" si="66"/>
        <v>#N/A</v>
      </c>
      <c r="HY54" s="205" t="e">
        <f t="shared" si="63"/>
        <v>#N/A</v>
      </c>
      <c r="HZ54" s="205" t="e">
        <f t="shared" si="63"/>
        <v>#N/A</v>
      </c>
      <c r="IA54" s="205" t="e">
        <f t="shared" si="45"/>
        <v>#N/A</v>
      </c>
      <c r="IB54" s="205" t="e">
        <f t="shared" si="27"/>
        <v>#N/A</v>
      </c>
    </row>
    <row r="55" spans="1:236" hidden="1" x14ac:dyDescent="0.25">
      <c r="A55" s="22">
        <v>52</v>
      </c>
      <c r="B55" s="123"/>
      <c r="C55" s="123"/>
      <c r="D55" s="123"/>
      <c r="E55" s="118" t="str">
        <f t="shared" si="10"/>
        <v/>
      </c>
      <c r="F55" s="23" t="str">
        <f t="shared" si="11"/>
        <v/>
      </c>
      <c r="G55" s="24" t="str">
        <f t="shared" si="12"/>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10" t="str">
        <f t="shared" si="3"/>
        <v/>
      </c>
      <c r="Q55" s="110" t="str">
        <f t="shared" si="4"/>
        <v/>
      </c>
      <c r="R55" s="39" t="str">
        <f t="shared" si="5"/>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13"/>
        <v/>
      </c>
      <c r="AI55" s="204" t="str">
        <f t="shared" si="14"/>
        <v/>
      </c>
      <c r="AJ55" s="188" t="str">
        <f t="shared" si="75"/>
        <v/>
      </c>
      <c r="AK55" s="188" t="str">
        <f t="shared" si="75"/>
        <v/>
      </c>
      <c r="AL55" s="188" t="str">
        <f t="shared" si="75"/>
        <v/>
      </c>
      <c r="AM55" s="188" t="str">
        <f t="shared" si="75"/>
        <v/>
      </c>
      <c r="AN55" s="188" t="str">
        <f t="shared" si="75"/>
        <v/>
      </c>
      <c r="AO55" s="188" t="str">
        <f t="shared" si="75"/>
        <v/>
      </c>
      <c r="AP55" s="188" t="str">
        <f t="shared" si="75"/>
        <v/>
      </c>
      <c r="AQ55" s="188" t="str">
        <f t="shared" si="75"/>
        <v/>
      </c>
      <c r="AR55" s="188" t="str">
        <f t="shared" si="75"/>
        <v/>
      </c>
      <c r="AS55" s="188" t="str">
        <f t="shared" si="75"/>
        <v/>
      </c>
      <c r="AT55" s="188" t="str">
        <f t="shared" si="75"/>
        <v/>
      </c>
      <c r="AU55" s="188" t="str">
        <f t="shared" si="75"/>
        <v/>
      </c>
      <c r="AV55" s="188" t="str">
        <f t="shared" si="75"/>
        <v/>
      </c>
      <c r="AW55" s="188" t="str">
        <f t="shared" si="75"/>
        <v/>
      </c>
      <c r="AX55" s="188" t="str">
        <f t="shared" si="75"/>
        <v/>
      </c>
      <c r="AY55" s="188" t="str">
        <f t="shared" si="75"/>
        <v/>
      </c>
      <c r="AZ55" s="188" t="str">
        <f t="shared" si="75"/>
        <v/>
      </c>
      <c r="BA55" s="188" t="str">
        <f t="shared" si="75"/>
        <v/>
      </c>
      <c r="BB55" s="188" t="str">
        <f t="shared" si="75"/>
        <v/>
      </c>
      <c r="BC55" s="188" t="str">
        <f t="shared" si="75"/>
        <v/>
      </c>
      <c r="BD55" s="188" t="str">
        <f t="shared" si="75"/>
        <v/>
      </c>
      <c r="BE55" s="188" t="str">
        <f t="shared" si="75"/>
        <v/>
      </c>
      <c r="BF55" s="188" t="str">
        <f t="shared" si="75"/>
        <v/>
      </c>
      <c r="BG55" s="188" t="str">
        <f t="shared" si="75"/>
        <v/>
      </c>
      <c r="BH55" s="188" t="str">
        <f t="shared" si="75"/>
        <v/>
      </c>
      <c r="BI55" s="188" t="str">
        <f t="shared" si="75"/>
        <v/>
      </c>
      <c r="BJ55" s="188" t="str">
        <f t="shared" si="75"/>
        <v/>
      </c>
      <c r="BK55" s="188" t="str">
        <f t="shared" si="75"/>
        <v/>
      </c>
      <c r="BL55" s="188" t="str">
        <f t="shared" si="75"/>
        <v/>
      </c>
      <c r="BM55" s="188" t="str">
        <f t="shared" si="75"/>
        <v/>
      </c>
      <c r="BN55" s="188" t="str">
        <f t="shared" si="75"/>
        <v/>
      </c>
      <c r="BO55" s="188" t="str">
        <f t="shared" si="75"/>
        <v/>
      </c>
      <c r="BP55" s="188" t="str">
        <f t="shared" si="75"/>
        <v/>
      </c>
      <c r="BQ55" s="188" t="str">
        <f t="shared" si="75"/>
        <v/>
      </c>
      <c r="BR55" s="188" t="str">
        <f t="shared" si="75"/>
        <v/>
      </c>
      <c r="BS55" s="188" t="str">
        <f t="shared" si="75"/>
        <v/>
      </c>
      <c r="BT55" s="188" t="str">
        <f t="shared" si="75"/>
        <v/>
      </c>
      <c r="BU55" s="188" t="str">
        <f t="shared" si="75"/>
        <v/>
      </c>
      <c r="BV55" s="188" t="str">
        <f t="shared" si="75"/>
        <v/>
      </c>
      <c r="BW55" s="188" t="str">
        <f t="shared" si="75"/>
        <v/>
      </c>
      <c r="BX55" s="188" t="str">
        <f t="shared" si="75"/>
        <v/>
      </c>
      <c r="BY55" s="188" t="str">
        <f t="shared" si="75"/>
        <v/>
      </c>
      <c r="BZ55" s="188" t="str">
        <f t="shared" si="75"/>
        <v/>
      </c>
      <c r="CA55" s="188" t="str">
        <f t="shared" si="75"/>
        <v/>
      </c>
      <c r="CB55" s="188" t="str">
        <f t="shared" si="75"/>
        <v/>
      </c>
      <c r="CC55" s="188" t="str">
        <f t="shared" si="75"/>
        <v/>
      </c>
      <c r="CD55" s="188" t="str">
        <f t="shared" si="75"/>
        <v/>
      </c>
      <c r="CE55" s="188" t="str">
        <f t="shared" si="75"/>
        <v/>
      </c>
      <c r="CF55" s="188" t="str">
        <f t="shared" si="75"/>
        <v/>
      </c>
      <c r="CG55" s="188" t="str">
        <f t="shared" si="75"/>
        <v/>
      </c>
      <c r="CH55" s="188" t="str">
        <f t="shared" si="75"/>
        <v/>
      </c>
      <c r="CI55" s="188" t="str">
        <f t="shared" si="75"/>
        <v/>
      </c>
      <c r="CJ55" s="188" t="str">
        <f t="shared" si="75"/>
        <v/>
      </c>
      <c r="CK55" s="188" t="str">
        <f t="shared" si="75"/>
        <v/>
      </c>
      <c r="CL55" s="188" t="str">
        <f t="shared" si="75"/>
        <v/>
      </c>
      <c r="CM55" s="188" t="str">
        <f t="shared" si="75"/>
        <v/>
      </c>
      <c r="CN55" s="188" t="str">
        <f t="shared" si="75"/>
        <v/>
      </c>
      <c r="CO55" s="188" t="str">
        <f t="shared" si="75"/>
        <v/>
      </c>
      <c r="CP55" s="188" t="str">
        <f t="shared" si="75"/>
        <v/>
      </c>
      <c r="CQ55" s="188" t="str">
        <f t="shared" si="75"/>
        <v/>
      </c>
      <c r="CR55" s="188" t="str">
        <f t="shared" si="75"/>
        <v/>
      </c>
      <c r="CS55" s="188" t="str">
        <f t="shared" si="75"/>
        <v/>
      </c>
      <c r="CT55" s="188" t="str">
        <f t="shared" si="75"/>
        <v/>
      </c>
      <c r="CU55" s="188" t="str">
        <f t="shared" si="75"/>
        <v/>
      </c>
      <c r="CV55" s="188" t="str">
        <f t="shared" si="73"/>
        <v/>
      </c>
      <c r="CW55" s="188" t="str">
        <f t="shared" si="73"/>
        <v/>
      </c>
      <c r="CX55" s="188" t="str">
        <f t="shared" si="73"/>
        <v/>
      </c>
      <c r="CY55" s="188" t="str">
        <f t="shared" si="73"/>
        <v/>
      </c>
      <c r="CZ55" s="188" t="str">
        <f t="shared" si="73"/>
        <v/>
      </c>
      <c r="DA55" s="188" t="str">
        <f t="shared" si="73"/>
        <v/>
      </c>
      <c r="DB55" s="188" t="str">
        <f t="shared" si="73"/>
        <v/>
      </c>
      <c r="DC55" s="188" t="str">
        <f t="shared" si="73"/>
        <v/>
      </c>
      <c r="DD55" s="188" t="str">
        <f t="shared" si="73"/>
        <v/>
      </c>
      <c r="DE55" s="188" t="str">
        <f t="shared" si="73"/>
        <v/>
      </c>
      <c r="DF55" s="188" t="str">
        <f t="shared" si="73"/>
        <v/>
      </c>
      <c r="DG55" s="188" t="str">
        <f t="shared" si="73"/>
        <v/>
      </c>
      <c r="DH55" s="188" t="str">
        <f t="shared" si="73"/>
        <v/>
      </c>
      <c r="DI55" s="188" t="str">
        <f t="shared" si="73"/>
        <v/>
      </c>
      <c r="DJ55" s="188" t="str">
        <f t="shared" si="73"/>
        <v/>
      </c>
      <c r="DK55" s="188" t="str">
        <f t="shared" si="73"/>
        <v/>
      </c>
      <c r="DL55" s="188" t="str">
        <f t="shared" si="73"/>
        <v/>
      </c>
      <c r="DM55" s="188" t="str">
        <f t="shared" si="73"/>
        <v/>
      </c>
      <c r="DN55" s="188" t="str">
        <f t="shared" si="73"/>
        <v/>
      </c>
      <c r="DO55" s="188" t="str">
        <f t="shared" si="73"/>
        <v/>
      </c>
      <c r="DP55" s="188" t="str">
        <f t="shared" si="73"/>
        <v/>
      </c>
      <c r="DQ55" s="188" t="str">
        <f t="shared" si="73"/>
        <v/>
      </c>
      <c r="DR55" s="188" t="str">
        <f t="shared" si="73"/>
        <v/>
      </c>
      <c r="DS55" s="188" t="str">
        <f t="shared" si="73"/>
        <v/>
      </c>
      <c r="DT55" s="188" t="str">
        <f t="shared" si="73"/>
        <v/>
      </c>
      <c r="DU55" s="188" t="str">
        <f t="shared" si="73"/>
        <v/>
      </c>
      <c r="DV55" s="188" t="str">
        <f t="shared" si="73"/>
        <v/>
      </c>
      <c r="DW55" s="188" t="str">
        <f t="shared" si="73"/>
        <v/>
      </c>
      <c r="DX55" s="188" t="str">
        <f t="shared" si="73"/>
        <v/>
      </c>
      <c r="DY55" s="188" t="str">
        <f t="shared" si="73"/>
        <v/>
      </c>
      <c r="DZ55" s="188" t="str">
        <f t="shared" si="73"/>
        <v/>
      </c>
      <c r="EA55" s="188" t="str">
        <f t="shared" si="73"/>
        <v/>
      </c>
      <c r="EB55" s="188" t="str">
        <f t="shared" si="73"/>
        <v/>
      </c>
      <c r="EC55" s="188" t="str">
        <f t="shared" si="73"/>
        <v/>
      </c>
      <c r="ED55" s="188" t="str">
        <f t="shared" si="73"/>
        <v/>
      </c>
      <c r="EE55" s="204" t="str">
        <f t="shared" si="16"/>
        <v/>
      </c>
      <c r="EF55" s="205" t="e">
        <f t="shared" si="68"/>
        <v>#N/A</v>
      </c>
      <c r="EG55" s="205" t="e">
        <f t="shared" si="68"/>
        <v>#N/A</v>
      </c>
      <c r="EH55" s="205" t="e">
        <f t="shared" si="68"/>
        <v>#N/A</v>
      </c>
      <c r="EI55" s="205" t="e">
        <f t="shared" si="68"/>
        <v>#N/A</v>
      </c>
      <c r="EJ55" s="205" t="e">
        <f t="shared" si="68"/>
        <v>#N/A</v>
      </c>
      <c r="EK55" s="205" t="e">
        <f t="shared" si="68"/>
        <v>#N/A</v>
      </c>
      <c r="EL55" s="205" t="e">
        <f t="shared" si="68"/>
        <v>#N/A</v>
      </c>
      <c r="EM55" s="205" t="e">
        <f t="shared" si="68"/>
        <v>#N/A</v>
      </c>
      <c r="EN55" s="205" t="e">
        <f t="shared" si="68"/>
        <v>#N/A</v>
      </c>
      <c r="EO55" s="205" t="e">
        <f t="shared" si="68"/>
        <v>#N/A</v>
      </c>
      <c r="EP55" s="205" t="e">
        <f t="shared" si="68"/>
        <v>#N/A</v>
      </c>
      <c r="EQ55" s="205" t="e">
        <f t="shared" si="68"/>
        <v>#N/A</v>
      </c>
      <c r="ER55" s="205" t="e">
        <f t="shared" si="68"/>
        <v>#N/A</v>
      </c>
      <c r="ES55" s="205" t="e">
        <f t="shared" si="68"/>
        <v>#N/A</v>
      </c>
      <c r="ET55" s="205" t="e">
        <f t="shared" si="68"/>
        <v>#N/A</v>
      </c>
      <c r="EU55" s="205" t="e">
        <f t="shared" si="65"/>
        <v>#N/A</v>
      </c>
      <c r="EV55" s="205" t="e">
        <f t="shared" si="60"/>
        <v>#N/A</v>
      </c>
      <c r="EW55" s="205" t="e">
        <f t="shared" si="60"/>
        <v>#N/A</v>
      </c>
      <c r="EX55" s="205" t="e">
        <f t="shared" si="60"/>
        <v>#N/A</v>
      </c>
      <c r="EY55" s="205" t="e">
        <f t="shared" si="60"/>
        <v>#N/A</v>
      </c>
      <c r="EZ55" s="205" t="e">
        <f t="shared" si="60"/>
        <v>#N/A</v>
      </c>
      <c r="FA55" s="205" t="e">
        <f t="shared" si="60"/>
        <v>#N/A</v>
      </c>
      <c r="FB55" s="205" t="e">
        <f t="shared" si="60"/>
        <v>#N/A</v>
      </c>
      <c r="FC55" s="205" t="e">
        <f t="shared" si="56"/>
        <v>#N/A</v>
      </c>
      <c r="FD55" s="205" t="e">
        <f t="shared" si="56"/>
        <v>#N/A</v>
      </c>
      <c r="FE55" s="205" t="e">
        <f t="shared" si="56"/>
        <v>#N/A</v>
      </c>
      <c r="FF55" s="205" t="e">
        <f t="shared" si="56"/>
        <v>#N/A</v>
      </c>
      <c r="FG55" s="205" t="e">
        <f t="shared" si="56"/>
        <v>#N/A</v>
      </c>
      <c r="FH55" s="205" t="e">
        <f t="shared" si="56"/>
        <v>#N/A</v>
      </c>
      <c r="FI55" s="205" t="e">
        <f t="shared" si="56"/>
        <v>#N/A</v>
      </c>
      <c r="FJ55" s="205" t="e">
        <f t="shared" si="56"/>
        <v>#N/A</v>
      </c>
      <c r="FK55" s="205" t="e">
        <f t="shared" si="56"/>
        <v>#N/A</v>
      </c>
      <c r="FL55" s="205" t="e">
        <f t="shared" si="56"/>
        <v>#N/A</v>
      </c>
      <c r="FM55" s="205" t="e">
        <f t="shared" si="56"/>
        <v>#N/A</v>
      </c>
      <c r="FN55" s="205" t="e">
        <f t="shared" si="56"/>
        <v>#N/A</v>
      </c>
      <c r="FO55" s="205" t="e">
        <f t="shared" si="56"/>
        <v>#N/A</v>
      </c>
      <c r="FP55" s="205" t="e">
        <f t="shared" si="56"/>
        <v>#N/A</v>
      </c>
      <c r="FQ55" s="205" t="e">
        <f t="shared" si="56"/>
        <v>#N/A</v>
      </c>
      <c r="FR55" s="205" t="e">
        <f t="shared" si="56"/>
        <v>#N/A</v>
      </c>
      <c r="FS55" s="205" t="e">
        <f t="shared" si="76"/>
        <v>#N/A</v>
      </c>
      <c r="FT55" s="205" t="e">
        <f t="shared" si="76"/>
        <v>#N/A</v>
      </c>
      <c r="FU55" s="205" t="e">
        <f t="shared" si="76"/>
        <v>#N/A</v>
      </c>
      <c r="FV55" s="205" t="e">
        <f t="shared" si="76"/>
        <v>#N/A</v>
      </c>
      <c r="FW55" s="205" t="e">
        <f t="shared" si="74"/>
        <v>#N/A</v>
      </c>
      <c r="FX55" s="205" t="e">
        <f t="shared" si="61"/>
        <v>#N/A</v>
      </c>
      <c r="FY55" s="205" t="e">
        <f t="shared" si="57"/>
        <v>#N/A</v>
      </c>
      <c r="FZ55" s="205" t="e">
        <f t="shared" si="57"/>
        <v>#N/A</v>
      </c>
      <c r="GA55" s="205" t="e">
        <f t="shared" si="57"/>
        <v>#N/A</v>
      </c>
      <c r="GB55" s="205" t="e">
        <f t="shared" si="57"/>
        <v>#N/A</v>
      </c>
      <c r="GC55" s="205" t="e">
        <f t="shared" si="57"/>
        <v>#N/A</v>
      </c>
      <c r="GD55" s="205" t="e">
        <f t="shared" si="57"/>
        <v>#N/A</v>
      </c>
      <c r="GE55" s="205" t="e">
        <f t="shared" si="57"/>
        <v>#N/A</v>
      </c>
      <c r="GF55" s="205" t="e">
        <f t="shared" si="57"/>
        <v>#N/A</v>
      </c>
      <c r="GG55" s="205" t="e">
        <f t="shared" si="57"/>
        <v>#N/A</v>
      </c>
      <c r="GH55" s="205" t="e">
        <f t="shared" si="57"/>
        <v>#N/A</v>
      </c>
      <c r="GI55" s="205" t="e">
        <f t="shared" si="57"/>
        <v>#N/A</v>
      </c>
      <c r="GJ55" s="205" t="e">
        <f t="shared" si="57"/>
        <v>#N/A</v>
      </c>
      <c r="GK55" s="205" t="e">
        <f t="shared" si="57"/>
        <v>#N/A</v>
      </c>
      <c r="GL55" s="205" t="e">
        <f t="shared" ref="GL55:HA82" si="78">IF(ISNONTEXT($Q55),IF($G55="R",_xlfn.BETA.DIST(CO55,$M55,$N55,FALSE,$B55,$D55),_xlfn.BETA.DIST(CO55,$N55,$M55,FALSE,$B55,$D55)),NA())</f>
        <v>#N/A</v>
      </c>
      <c r="GM55" s="205" t="e">
        <f t="shared" si="78"/>
        <v>#N/A</v>
      </c>
      <c r="GN55" s="205" t="e">
        <f t="shared" si="78"/>
        <v>#N/A</v>
      </c>
      <c r="GO55" s="205" t="e">
        <f t="shared" si="58"/>
        <v>#N/A</v>
      </c>
      <c r="GP55" s="205" t="e">
        <f t="shared" si="58"/>
        <v>#N/A</v>
      </c>
      <c r="GQ55" s="205" t="e">
        <f t="shared" si="58"/>
        <v>#N/A</v>
      </c>
      <c r="GR55" s="205" t="e">
        <f t="shared" si="58"/>
        <v>#N/A</v>
      </c>
      <c r="GS55" s="205" t="e">
        <f t="shared" si="58"/>
        <v>#N/A</v>
      </c>
      <c r="GT55" s="205" t="e">
        <f t="shared" si="58"/>
        <v>#N/A</v>
      </c>
      <c r="GU55" s="205" t="e">
        <f t="shared" si="58"/>
        <v>#N/A</v>
      </c>
      <c r="GV55" s="205" t="e">
        <f t="shared" si="58"/>
        <v>#N/A</v>
      </c>
      <c r="GW55" s="205" t="e">
        <f t="shared" si="58"/>
        <v>#N/A</v>
      </c>
      <c r="GX55" s="205" t="e">
        <f t="shared" si="58"/>
        <v>#N/A</v>
      </c>
      <c r="GY55" s="205" t="e">
        <f t="shared" si="58"/>
        <v>#N/A</v>
      </c>
      <c r="GZ55" s="205" t="e">
        <f t="shared" si="58"/>
        <v>#N/A</v>
      </c>
      <c r="HA55" s="205" t="e">
        <f t="shared" si="58"/>
        <v>#N/A</v>
      </c>
      <c r="HB55" s="205" t="e">
        <f t="shared" si="58"/>
        <v>#N/A</v>
      </c>
      <c r="HC55" s="205" t="e">
        <f t="shared" si="58"/>
        <v>#N/A</v>
      </c>
      <c r="HD55" s="205" t="e">
        <f t="shared" si="58"/>
        <v>#N/A</v>
      </c>
      <c r="HE55" s="205" t="e">
        <f t="shared" si="77"/>
        <v>#N/A</v>
      </c>
      <c r="HF55" s="205" t="e">
        <f t="shared" si="55"/>
        <v>#N/A</v>
      </c>
      <c r="HG55" s="205" t="e">
        <f t="shared" si="55"/>
        <v>#N/A</v>
      </c>
      <c r="HH55" s="205" t="e">
        <f t="shared" si="47"/>
        <v>#N/A</v>
      </c>
      <c r="HI55" s="205" t="e">
        <f t="shared" si="47"/>
        <v>#N/A</v>
      </c>
      <c r="HJ55" s="205" t="e">
        <f t="shared" si="47"/>
        <v>#N/A</v>
      </c>
      <c r="HK55" s="205" t="e">
        <f t="shared" si="47"/>
        <v>#N/A</v>
      </c>
      <c r="HL55" s="205" t="e">
        <f t="shared" si="47"/>
        <v>#N/A</v>
      </c>
      <c r="HM55" s="205" t="e">
        <f t="shared" si="47"/>
        <v>#N/A</v>
      </c>
      <c r="HN55" s="205" t="e">
        <f t="shared" si="47"/>
        <v>#N/A</v>
      </c>
      <c r="HO55" s="205" t="e">
        <f t="shared" si="47"/>
        <v>#N/A</v>
      </c>
      <c r="HP55" s="205" t="e">
        <f t="shared" si="47"/>
        <v>#N/A</v>
      </c>
      <c r="HQ55" s="205" t="e">
        <f t="shared" si="47"/>
        <v>#N/A</v>
      </c>
      <c r="HR55" s="205" t="e">
        <f t="shared" si="47"/>
        <v>#N/A</v>
      </c>
      <c r="HS55" s="205" t="e">
        <f t="shared" si="47"/>
        <v>#N/A</v>
      </c>
      <c r="HT55" s="205" t="e">
        <f t="shared" si="47"/>
        <v>#N/A</v>
      </c>
      <c r="HU55" s="205" t="e">
        <f t="shared" si="47"/>
        <v>#N/A</v>
      </c>
      <c r="HV55" s="205" t="e">
        <f t="shared" si="47"/>
        <v>#N/A</v>
      </c>
      <c r="HW55" s="205" t="e">
        <f t="shared" ref="HW55:HW103" si="79">IF(ISNONTEXT($Q55),IF($G55="R",_xlfn.BETA.DIST(DZ55,$M55,$N55,FALSE,$B55,$D55),_xlfn.BETA.DIST(DZ55,$N55,$M55,FALSE,$B55,$D55)),NA())</f>
        <v>#N/A</v>
      </c>
      <c r="HX55" s="205" t="e">
        <f t="shared" si="66"/>
        <v>#N/A</v>
      </c>
      <c r="HY55" s="205" t="e">
        <f t="shared" si="63"/>
        <v>#N/A</v>
      </c>
      <c r="HZ55" s="205" t="e">
        <f t="shared" si="63"/>
        <v>#N/A</v>
      </c>
      <c r="IA55" s="205" t="e">
        <f t="shared" si="45"/>
        <v>#N/A</v>
      </c>
      <c r="IB55" s="205" t="e">
        <f t="shared" si="27"/>
        <v>#N/A</v>
      </c>
    </row>
    <row r="56" spans="1:236" hidden="1" x14ac:dyDescent="0.25">
      <c r="A56" s="22">
        <v>53</v>
      </c>
      <c r="B56" s="123"/>
      <c r="C56" s="123"/>
      <c r="D56" s="123"/>
      <c r="E56" s="118" t="str">
        <f t="shared" si="10"/>
        <v/>
      </c>
      <c r="F56" s="23" t="str">
        <f t="shared" si="11"/>
        <v/>
      </c>
      <c r="G56" s="24" t="str">
        <f t="shared" si="12"/>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10" t="str">
        <f t="shared" si="3"/>
        <v/>
      </c>
      <c r="Q56" s="110" t="str">
        <f t="shared" si="4"/>
        <v/>
      </c>
      <c r="R56" s="39" t="str">
        <f t="shared" si="5"/>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13"/>
        <v/>
      </c>
      <c r="AI56" s="204" t="str">
        <f t="shared" si="14"/>
        <v/>
      </c>
      <c r="AJ56" s="188" t="str">
        <f t="shared" si="75"/>
        <v/>
      </c>
      <c r="AK56" s="188" t="str">
        <f t="shared" si="75"/>
        <v/>
      </c>
      <c r="AL56" s="188" t="str">
        <f t="shared" si="75"/>
        <v/>
      </c>
      <c r="AM56" s="188" t="str">
        <f t="shared" si="75"/>
        <v/>
      </c>
      <c r="AN56" s="188" t="str">
        <f t="shared" si="75"/>
        <v/>
      </c>
      <c r="AO56" s="188" t="str">
        <f t="shared" si="75"/>
        <v/>
      </c>
      <c r="AP56" s="188" t="str">
        <f t="shared" si="75"/>
        <v/>
      </c>
      <c r="AQ56" s="188" t="str">
        <f t="shared" si="75"/>
        <v/>
      </c>
      <c r="AR56" s="188" t="str">
        <f t="shared" si="75"/>
        <v/>
      </c>
      <c r="AS56" s="188" t="str">
        <f t="shared" si="75"/>
        <v/>
      </c>
      <c r="AT56" s="188" t="str">
        <f t="shared" si="75"/>
        <v/>
      </c>
      <c r="AU56" s="188" t="str">
        <f t="shared" si="75"/>
        <v/>
      </c>
      <c r="AV56" s="188" t="str">
        <f t="shared" si="75"/>
        <v/>
      </c>
      <c r="AW56" s="188" t="str">
        <f t="shared" si="75"/>
        <v/>
      </c>
      <c r="AX56" s="188" t="str">
        <f t="shared" si="75"/>
        <v/>
      </c>
      <c r="AY56" s="188" t="str">
        <f t="shared" si="75"/>
        <v/>
      </c>
      <c r="AZ56" s="188" t="str">
        <f t="shared" si="75"/>
        <v/>
      </c>
      <c r="BA56" s="188" t="str">
        <f t="shared" si="75"/>
        <v/>
      </c>
      <c r="BB56" s="188" t="str">
        <f t="shared" si="75"/>
        <v/>
      </c>
      <c r="BC56" s="188" t="str">
        <f t="shared" si="75"/>
        <v/>
      </c>
      <c r="BD56" s="188" t="str">
        <f t="shared" si="75"/>
        <v/>
      </c>
      <c r="BE56" s="188" t="str">
        <f t="shared" si="75"/>
        <v/>
      </c>
      <c r="BF56" s="188" t="str">
        <f t="shared" si="75"/>
        <v/>
      </c>
      <c r="BG56" s="188" t="str">
        <f t="shared" si="75"/>
        <v/>
      </c>
      <c r="BH56" s="188" t="str">
        <f t="shared" si="75"/>
        <v/>
      </c>
      <c r="BI56" s="188" t="str">
        <f t="shared" si="75"/>
        <v/>
      </c>
      <c r="BJ56" s="188" t="str">
        <f t="shared" si="75"/>
        <v/>
      </c>
      <c r="BK56" s="188" t="str">
        <f t="shared" si="75"/>
        <v/>
      </c>
      <c r="BL56" s="188" t="str">
        <f t="shared" si="75"/>
        <v/>
      </c>
      <c r="BM56" s="188" t="str">
        <f t="shared" si="75"/>
        <v/>
      </c>
      <c r="BN56" s="188" t="str">
        <f t="shared" si="75"/>
        <v/>
      </c>
      <c r="BO56" s="188" t="str">
        <f t="shared" si="75"/>
        <v/>
      </c>
      <c r="BP56" s="188" t="str">
        <f t="shared" si="75"/>
        <v/>
      </c>
      <c r="BQ56" s="188" t="str">
        <f t="shared" si="75"/>
        <v/>
      </c>
      <c r="BR56" s="188" t="str">
        <f t="shared" si="75"/>
        <v/>
      </c>
      <c r="BS56" s="188" t="str">
        <f t="shared" si="75"/>
        <v/>
      </c>
      <c r="BT56" s="188" t="str">
        <f t="shared" si="75"/>
        <v/>
      </c>
      <c r="BU56" s="188" t="str">
        <f t="shared" si="75"/>
        <v/>
      </c>
      <c r="BV56" s="188" t="str">
        <f t="shared" si="75"/>
        <v/>
      </c>
      <c r="BW56" s="188" t="str">
        <f t="shared" si="75"/>
        <v/>
      </c>
      <c r="BX56" s="188" t="str">
        <f t="shared" si="75"/>
        <v/>
      </c>
      <c r="BY56" s="188" t="str">
        <f t="shared" si="75"/>
        <v/>
      </c>
      <c r="BZ56" s="188" t="str">
        <f t="shared" si="75"/>
        <v/>
      </c>
      <c r="CA56" s="188" t="str">
        <f t="shared" si="75"/>
        <v/>
      </c>
      <c r="CB56" s="188" t="str">
        <f t="shared" si="75"/>
        <v/>
      </c>
      <c r="CC56" s="188" t="str">
        <f t="shared" si="75"/>
        <v/>
      </c>
      <c r="CD56" s="188" t="str">
        <f t="shared" si="75"/>
        <v/>
      </c>
      <c r="CE56" s="188" t="str">
        <f t="shared" si="75"/>
        <v/>
      </c>
      <c r="CF56" s="188" t="str">
        <f t="shared" si="75"/>
        <v/>
      </c>
      <c r="CG56" s="188" t="str">
        <f t="shared" si="75"/>
        <v/>
      </c>
      <c r="CH56" s="188" t="str">
        <f t="shared" si="75"/>
        <v/>
      </c>
      <c r="CI56" s="188" t="str">
        <f t="shared" si="75"/>
        <v/>
      </c>
      <c r="CJ56" s="188" t="str">
        <f t="shared" si="75"/>
        <v/>
      </c>
      <c r="CK56" s="188" t="str">
        <f t="shared" si="75"/>
        <v/>
      </c>
      <c r="CL56" s="188" t="str">
        <f t="shared" si="75"/>
        <v/>
      </c>
      <c r="CM56" s="188" t="str">
        <f t="shared" si="75"/>
        <v/>
      </c>
      <c r="CN56" s="188" t="str">
        <f t="shared" si="75"/>
        <v/>
      </c>
      <c r="CO56" s="188" t="str">
        <f t="shared" si="75"/>
        <v/>
      </c>
      <c r="CP56" s="188" t="str">
        <f t="shared" si="75"/>
        <v/>
      </c>
      <c r="CQ56" s="188" t="str">
        <f t="shared" si="75"/>
        <v/>
      </c>
      <c r="CR56" s="188" t="str">
        <f t="shared" si="75"/>
        <v/>
      </c>
      <c r="CS56" s="188" t="str">
        <f t="shared" si="75"/>
        <v/>
      </c>
      <c r="CT56" s="188" t="str">
        <f t="shared" si="75"/>
        <v/>
      </c>
      <c r="CU56" s="188" t="str">
        <f t="shared" ref="CU56" si="80">IF(ISNONTEXT($AH56),CT56+$AH56,"")</f>
        <v/>
      </c>
      <c r="CV56" s="188" t="str">
        <f t="shared" si="73"/>
        <v/>
      </c>
      <c r="CW56" s="188" t="str">
        <f t="shared" si="73"/>
        <v/>
      </c>
      <c r="CX56" s="188" t="str">
        <f t="shared" si="73"/>
        <v/>
      </c>
      <c r="CY56" s="188" t="str">
        <f t="shared" si="73"/>
        <v/>
      </c>
      <c r="CZ56" s="188" t="str">
        <f t="shared" si="73"/>
        <v/>
      </c>
      <c r="DA56" s="188" t="str">
        <f t="shared" si="73"/>
        <v/>
      </c>
      <c r="DB56" s="188" t="str">
        <f t="shared" si="73"/>
        <v/>
      </c>
      <c r="DC56" s="188" t="str">
        <f t="shared" si="73"/>
        <v/>
      </c>
      <c r="DD56" s="188" t="str">
        <f t="shared" si="73"/>
        <v/>
      </c>
      <c r="DE56" s="188" t="str">
        <f t="shared" si="73"/>
        <v/>
      </c>
      <c r="DF56" s="188" t="str">
        <f t="shared" si="73"/>
        <v/>
      </c>
      <c r="DG56" s="188" t="str">
        <f t="shared" si="73"/>
        <v/>
      </c>
      <c r="DH56" s="188" t="str">
        <f t="shared" si="73"/>
        <v/>
      </c>
      <c r="DI56" s="188" t="str">
        <f t="shared" si="73"/>
        <v/>
      </c>
      <c r="DJ56" s="188" t="str">
        <f t="shared" si="73"/>
        <v/>
      </c>
      <c r="DK56" s="188" t="str">
        <f t="shared" si="73"/>
        <v/>
      </c>
      <c r="DL56" s="188" t="str">
        <f t="shared" si="73"/>
        <v/>
      </c>
      <c r="DM56" s="188" t="str">
        <f t="shared" si="73"/>
        <v/>
      </c>
      <c r="DN56" s="188" t="str">
        <f t="shared" si="73"/>
        <v/>
      </c>
      <c r="DO56" s="188" t="str">
        <f t="shared" si="73"/>
        <v/>
      </c>
      <c r="DP56" s="188" t="str">
        <f t="shared" si="73"/>
        <v/>
      </c>
      <c r="DQ56" s="188" t="str">
        <f t="shared" si="73"/>
        <v/>
      </c>
      <c r="DR56" s="188" t="str">
        <f t="shared" si="73"/>
        <v/>
      </c>
      <c r="DS56" s="188" t="str">
        <f t="shared" si="73"/>
        <v/>
      </c>
      <c r="DT56" s="188" t="str">
        <f t="shared" si="73"/>
        <v/>
      </c>
      <c r="DU56" s="188" t="str">
        <f t="shared" si="73"/>
        <v/>
      </c>
      <c r="DV56" s="188" t="str">
        <f t="shared" si="73"/>
        <v/>
      </c>
      <c r="DW56" s="188" t="str">
        <f t="shared" si="73"/>
        <v/>
      </c>
      <c r="DX56" s="188" t="str">
        <f t="shared" si="73"/>
        <v/>
      </c>
      <c r="DY56" s="188" t="str">
        <f t="shared" si="73"/>
        <v/>
      </c>
      <c r="DZ56" s="188" t="str">
        <f t="shared" si="73"/>
        <v/>
      </c>
      <c r="EA56" s="188" t="str">
        <f t="shared" si="73"/>
        <v/>
      </c>
      <c r="EB56" s="188" t="str">
        <f t="shared" si="73"/>
        <v/>
      </c>
      <c r="EC56" s="188" t="str">
        <f t="shared" si="73"/>
        <v/>
      </c>
      <c r="ED56" s="188" t="str">
        <f t="shared" si="73"/>
        <v/>
      </c>
      <c r="EE56" s="204" t="str">
        <f t="shared" si="16"/>
        <v/>
      </c>
      <c r="EF56" s="205" t="e">
        <f t="shared" si="68"/>
        <v>#N/A</v>
      </c>
      <c r="EG56" s="205" t="e">
        <f t="shared" si="68"/>
        <v>#N/A</v>
      </c>
      <c r="EH56" s="205" t="e">
        <f t="shared" si="68"/>
        <v>#N/A</v>
      </c>
      <c r="EI56" s="205" t="e">
        <f t="shared" si="68"/>
        <v>#N/A</v>
      </c>
      <c r="EJ56" s="205" t="e">
        <f t="shared" si="68"/>
        <v>#N/A</v>
      </c>
      <c r="EK56" s="205" t="e">
        <f t="shared" si="68"/>
        <v>#N/A</v>
      </c>
      <c r="EL56" s="205" t="e">
        <f t="shared" si="68"/>
        <v>#N/A</v>
      </c>
      <c r="EM56" s="205" t="e">
        <f t="shared" si="68"/>
        <v>#N/A</v>
      </c>
      <c r="EN56" s="205" t="e">
        <f t="shared" si="68"/>
        <v>#N/A</v>
      </c>
      <c r="EO56" s="205" t="e">
        <f t="shared" si="68"/>
        <v>#N/A</v>
      </c>
      <c r="EP56" s="205" t="e">
        <f t="shared" si="68"/>
        <v>#N/A</v>
      </c>
      <c r="EQ56" s="205" t="e">
        <f t="shared" si="68"/>
        <v>#N/A</v>
      </c>
      <c r="ER56" s="205" t="e">
        <f t="shared" si="68"/>
        <v>#N/A</v>
      </c>
      <c r="ES56" s="205" t="e">
        <f t="shared" si="68"/>
        <v>#N/A</v>
      </c>
      <c r="ET56" s="205" t="e">
        <f t="shared" si="68"/>
        <v>#N/A</v>
      </c>
      <c r="EU56" s="205" t="e">
        <f t="shared" si="65"/>
        <v>#N/A</v>
      </c>
      <c r="EV56" s="205" t="e">
        <f t="shared" si="60"/>
        <v>#N/A</v>
      </c>
      <c r="EW56" s="205" t="e">
        <f t="shared" si="60"/>
        <v>#N/A</v>
      </c>
      <c r="EX56" s="205" t="e">
        <f t="shared" si="60"/>
        <v>#N/A</v>
      </c>
      <c r="EY56" s="205" t="e">
        <f t="shared" si="60"/>
        <v>#N/A</v>
      </c>
      <c r="EZ56" s="205" t="e">
        <f t="shared" si="60"/>
        <v>#N/A</v>
      </c>
      <c r="FA56" s="205" t="e">
        <f t="shared" si="60"/>
        <v>#N/A</v>
      </c>
      <c r="FB56" s="205" t="e">
        <f t="shared" si="60"/>
        <v>#N/A</v>
      </c>
      <c r="FC56" s="205" t="e">
        <f t="shared" si="56"/>
        <v>#N/A</v>
      </c>
      <c r="FD56" s="205" t="e">
        <f t="shared" si="56"/>
        <v>#N/A</v>
      </c>
      <c r="FE56" s="205" t="e">
        <f t="shared" si="56"/>
        <v>#N/A</v>
      </c>
      <c r="FF56" s="205" t="e">
        <f t="shared" si="56"/>
        <v>#N/A</v>
      </c>
      <c r="FG56" s="205" t="e">
        <f t="shared" si="56"/>
        <v>#N/A</v>
      </c>
      <c r="FH56" s="205" t="e">
        <f t="shared" si="56"/>
        <v>#N/A</v>
      </c>
      <c r="FI56" s="205" t="e">
        <f t="shared" si="56"/>
        <v>#N/A</v>
      </c>
      <c r="FJ56" s="205" t="e">
        <f t="shared" si="56"/>
        <v>#N/A</v>
      </c>
      <c r="FK56" s="205" t="e">
        <f t="shared" si="56"/>
        <v>#N/A</v>
      </c>
      <c r="FL56" s="205" t="e">
        <f t="shared" si="56"/>
        <v>#N/A</v>
      </c>
      <c r="FM56" s="205" t="e">
        <f t="shared" si="56"/>
        <v>#N/A</v>
      </c>
      <c r="FN56" s="205" t="e">
        <f t="shared" si="56"/>
        <v>#N/A</v>
      </c>
      <c r="FO56" s="205" t="e">
        <f t="shared" si="56"/>
        <v>#N/A</v>
      </c>
      <c r="FP56" s="205" t="e">
        <f t="shared" si="56"/>
        <v>#N/A</v>
      </c>
      <c r="FQ56" s="205" t="e">
        <f t="shared" si="56"/>
        <v>#N/A</v>
      </c>
      <c r="FR56" s="205" t="e">
        <f t="shared" si="56"/>
        <v>#N/A</v>
      </c>
      <c r="FS56" s="205" t="e">
        <f t="shared" si="76"/>
        <v>#N/A</v>
      </c>
      <c r="FT56" s="205" t="e">
        <f t="shared" si="76"/>
        <v>#N/A</v>
      </c>
      <c r="FU56" s="205" t="e">
        <f t="shared" si="76"/>
        <v>#N/A</v>
      </c>
      <c r="FV56" s="205" t="e">
        <f t="shared" si="76"/>
        <v>#N/A</v>
      </c>
      <c r="FW56" s="205" t="e">
        <f t="shared" si="74"/>
        <v>#N/A</v>
      </c>
      <c r="FX56" s="205" t="e">
        <f t="shared" si="61"/>
        <v>#N/A</v>
      </c>
      <c r="FY56" s="205" t="e">
        <f t="shared" si="61"/>
        <v>#N/A</v>
      </c>
      <c r="FZ56" s="205" t="e">
        <f t="shared" si="61"/>
        <v>#N/A</v>
      </c>
      <c r="GA56" s="205" t="e">
        <f t="shared" si="61"/>
        <v>#N/A</v>
      </c>
      <c r="GB56" s="205" t="e">
        <f t="shared" si="61"/>
        <v>#N/A</v>
      </c>
      <c r="GC56" s="205" t="e">
        <f t="shared" si="61"/>
        <v>#N/A</v>
      </c>
      <c r="GD56" s="205" t="e">
        <f t="shared" si="61"/>
        <v>#N/A</v>
      </c>
      <c r="GE56" s="205" t="e">
        <f t="shared" si="61"/>
        <v>#N/A</v>
      </c>
      <c r="GF56" s="205" t="e">
        <f t="shared" si="61"/>
        <v>#N/A</v>
      </c>
      <c r="GG56" s="205" t="e">
        <f t="shared" si="61"/>
        <v>#N/A</v>
      </c>
      <c r="GH56" s="205" t="e">
        <f t="shared" si="61"/>
        <v>#N/A</v>
      </c>
      <c r="GI56" s="205" t="e">
        <f t="shared" si="61"/>
        <v>#N/A</v>
      </c>
      <c r="GJ56" s="205" t="e">
        <f t="shared" si="61"/>
        <v>#N/A</v>
      </c>
      <c r="GK56" s="205" t="e">
        <f t="shared" si="61"/>
        <v>#N/A</v>
      </c>
      <c r="GL56" s="205" t="e">
        <f t="shared" si="78"/>
        <v>#N/A</v>
      </c>
      <c r="GM56" s="205" t="e">
        <f t="shared" si="78"/>
        <v>#N/A</v>
      </c>
      <c r="GN56" s="205" t="e">
        <f t="shared" si="78"/>
        <v>#N/A</v>
      </c>
      <c r="GO56" s="205" t="e">
        <f t="shared" si="58"/>
        <v>#N/A</v>
      </c>
      <c r="GP56" s="205" t="e">
        <f t="shared" si="58"/>
        <v>#N/A</v>
      </c>
      <c r="GQ56" s="205" t="e">
        <f t="shared" si="58"/>
        <v>#N/A</v>
      </c>
      <c r="GR56" s="205" t="e">
        <f t="shared" si="58"/>
        <v>#N/A</v>
      </c>
      <c r="GS56" s="205" t="e">
        <f t="shared" si="58"/>
        <v>#N/A</v>
      </c>
      <c r="GT56" s="205" t="e">
        <f t="shared" si="58"/>
        <v>#N/A</v>
      </c>
      <c r="GU56" s="205" t="e">
        <f t="shared" si="58"/>
        <v>#N/A</v>
      </c>
      <c r="GV56" s="205" t="e">
        <f t="shared" si="58"/>
        <v>#N/A</v>
      </c>
      <c r="GW56" s="205" t="e">
        <f t="shared" si="58"/>
        <v>#N/A</v>
      </c>
      <c r="GX56" s="205" t="e">
        <f t="shared" si="58"/>
        <v>#N/A</v>
      </c>
      <c r="GY56" s="205" t="e">
        <f t="shared" si="58"/>
        <v>#N/A</v>
      </c>
      <c r="GZ56" s="205" t="e">
        <f t="shared" si="58"/>
        <v>#N/A</v>
      </c>
      <c r="HA56" s="205" t="e">
        <f t="shared" si="58"/>
        <v>#N/A</v>
      </c>
      <c r="HB56" s="205" t="e">
        <f t="shared" si="58"/>
        <v>#N/A</v>
      </c>
      <c r="HC56" s="205" t="e">
        <f t="shared" si="58"/>
        <v>#N/A</v>
      </c>
      <c r="HD56" s="205" t="e">
        <f t="shared" si="58"/>
        <v>#N/A</v>
      </c>
      <c r="HE56" s="205" t="e">
        <f t="shared" si="77"/>
        <v>#N/A</v>
      </c>
      <c r="HF56" s="205" t="e">
        <f t="shared" si="55"/>
        <v>#N/A</v>
      </c>
      <c r="HG56" s="205" t="e">
        <f t="shared" si="55"/>
        <v>#N/A</v>
      </c>
      <c r="HH56" s="205" t="e">
        <f t="shared" si="55"/>
        <v>#N/A</v>
      </c>
      <c r="HI56" s="205" t="e">
        <f t="shared" si="55"/>
        <v>#N/A</v>
      </c>
      <c r="HJ56" s="205" t="e">
        <f t="shared" si="55"/>
        <v>#N/A</v>
      </c>
      <c r="HK56" s="205" t="e">
        <f t="shared" si="55"/>
        <v>#N/A</v>
      </c>
      <c r="HL56" s="205" t="e">
        <f t="shared" si="55"/>
        <v>#N/A</v>
      </c>
      <c r="HM56" s="205" t="e">
        <f t="shared" si="55"/>
        <v>#N/A</v>
      </c>
      <c r="HN56" s="205" t="e">
        <f t="shared" si="55"/>
        <v>#N/A</v>
      </c>
      <c r="HO56" s="205" t="e">
        <f t="shared" si="55"/>
        <v>#N/A</v>
      </c>
      <c r="HP56" s="205" t="e">
        <f t="shared" si="55"/>
        <v>#N/A</v>
      </c>
      <c r="HQ56" s="205" t="e">
        <f t="shared" si="55"/>
        <v>#N/A</v>
      </c>
      <c r="HR56" s="205" t="e">
        <f t="shared" si="55"/>
        <v>#N/A</v>
      </c>
      <c r="HS56" s="205" t="e">
        <f t="shared" si="55"/>
        <v>#N/A</v>
      </c>
      <c r="HT56" s="205" t="e">
        <f t="shared" si="55"/>
        <v>#N/A</v>
      </c>
      <c r="HU56" s="205" t="e">
        <f t="shared" si="55"/>
        <v>#N/A</v>
      </c>
      <c r="HV56" s="205" t="e">
        <f t="shared" ref="HV56:HV103" si="81">IF(ISNONTEXT($Q56),IF($G56="R",_xlfn.BETA.DIST(DY56,$M56,$N56,FALSE,$B56,$D56),_xlfn.BETA.DIST(DY56,$N56,$M56,FALSE,$B56,$D56)),NA())</f>
        <v>#N/A</v>
      </c>
      <c r="HW56" s="205" t="e">
        <f t="shared" si="79"/>
        <v>#N/A</v>
      </c>
      <c r="HX56" s="205" t="e">
        <f t="shared" si="66"/>
        <v>#N/A</v>
      </c>
      <c r="HY56" s="205" t="e">
        <f t="shared" si="63"/>
        <v>#N/A</v>
      </c>
      <c r="HZ56" s="205" t="e">
        <f t="shared" si="63"/>
        <v>#N/A</v>
      </c>
      <c r="IA56" s="205" t="e">
        <f t="shared" si="45"/>
        <v>#N/A</v>
      </c>
      <c r="IB56" s="205" t="e">
        <f t="shared" si="27"/>
        <v>#N/A</v>
      </c>
    </row>
    <row r="57" spans="1:236" hidden="1" x14ac:dyDescent="0.25">
      <c r="A57" s="22">
        <v>54</v>
      </c>
      <c r="B57" s="123"/>
      <c r="C57" s="123"/>
      <c r="D57" s="123"/>
      <c r="E57" s="118" t="str">
        <f t="shared" si="10"/>
        <v/>
      </c>
      <c r="F57" s="23" t="str">
        <f t="shared" si="11"/>
        <v/>
      </c>
      <c r="G57" s="24" t="str">
        <f t="shared" si="12"/>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10" t="str">
        <f t="shared" si="3"/>
        <v/>
      </c>
      <c r="Q57" s="110" t="str">
        <f t="shared" si="4"/>
        <v/>
      </c>
      <c r="R57" s="39" t="str">
        <f t="shared" si="5"/>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13"/>
        <v/>
      </c>
      <c r="AI57" s="204" t="str">
        <f t="shared" si="14"/>
        <v/>
      </c>
      <c r="AJ57" s="188" t="str">
        <f t="shared" ref="AJ57:CU60" si="82">IF(ISNONTEXT($AH57),AI57+$AH57,"")</f>
        <v/>
      </c>
      <c r="AK57" s="188" t="str">
        <f t="shared" si="82"/>
        <v/>
      </c>
      <c r="AL57" s="188" t="str">
        <f t="shared" si="82"/>
        <v/>
      </c>
      <c r="AM57" s="188" t="str">
        <f t="shared" si="82"/>
        <v/>
      </c>
      <c r="AN57" s="188" t="str">
        <f t="shared" si="82"/>
        <v/>
      </c>
      <c r="AO57" s="188" t="str">
        <f t="shared" si="82"/>
        <v/>
      </c>
      <c r="AP57" s="188" t="str">
        <f t="shared" si="82"/>
        <v/>
      </c>
      <c r="AQ57" s="188" t="str">
        <f t="shared" si="82"/>
        <v/>
      </c>
      <c r="AR57" s="188" t="str">
        <f t="shared" si="82"/>
        <v/>
      </c>
      <c r="AS57" s="188" t="str">
        <f t="shared" si="82"/>
        <v/>
      </c>
      <c r="AT57" s="188" t="str">
        <f t="shared" si="82"/>
        <v/>
      </c>
      <c r="AU57" s="188" t="str">
        <f t="shared" si="82"/>
        <v/>
      </c>
      <c r="AV57" s="188" t="str">
        <f t="shared" si="82"/>
        <v/>
      </c>
      <c r="AW57" s="188" t="str">
        <f t="shared" si="82"/>
        <v/>
      </c>
      <c r="AX57" s="188" t="str">
        <f t="shared" si="82"/>
        <v/>
      </c>
      <c r="AY57" s="188" t="str">
        <f t="shared" si="82"/>
        <v/>
      </c>
      <c r="AZ57" s="188" t="str">
        <f t="shared" si="82"/>
        <v/>
      </c>
      <c r="BA57" s="188" t="str">
        <f t="shared" si="82"/>
        <v/>
      </c>
      <c r="BB57" s="188" t="str">
        <f t="shared" si="82"/>
        <v/>
      </c>
      <c r="BC57" s="188" t="str">
        <f t="shared" si="82"/>
        <v/>
      </c>
      <c r="BD57" s="188" t="str">
        <f t="shared" si="82"/>
        <v/>
      </c>
      <c r="BE57" s="188" t="str">
        <f t="shared" si="82"/>
        <v/>
      </c>
      <c r="BF57" s="188" t="str">
        <f t="shared" si="82"/>
        <v/>
      </c>
      <c r="BG57" s="188" t="str">
        <f t="shared" si="82"/>
        <v/>
      </c>
      <c r="BH57" s="188" t="str">
        <f t="shared" si="82"/>
        <v/>
      </c>
      <c r="BI57" s="188" t="str">
        <f t="shared" si="82"/>
        <v/>
      </c>
      <c r="BJ57" s="188" t="str">
        <f t="shared" si="82"/>
        <v/>
      </c>
      <c r="BK57" s="188" t="str">
        <f t="shared" si="82"/>
        <v/>
      </c>
      <c r="BL57" s="188" t="str">
        <f t="shared" si="82"/>
        <v/>
      </c>
      <c r="BM57" s="188" t="str">
        <f t="shared" si="82"/>
        <v/>
      </c>
      <c r="BN57" s="188" t="str">
        <f t="shared" si="82"/>
        <v/>
      </c>
      <c r="BO57" s="188" t="str">
        <f t="shared" si="82"/>
        <v/>
      </c>
      <c r="BP57" s="188" t="str">
        <f t="shared" si="82"/>
        <v/>
      </c>
      <c r="BQ57" s="188" t="str">
        <f t="shared" si="82"/>
        <v/>
      </c>
      <c r="BR57" s="188" t="str">
        <f t="shared" si="82"/>
        <v/>
      </c>
      <c r="BS57" s="188" t="str">
        <f t="shared" si="82"/>
        <v/>
      </c>
      <c r="BT57" s="188" t="str">
        <f t="shared" si="82"/>
        <v/>
      </c>
      <c r="BU57" s="188" t="str">
        <f t="shared" si="82"/>
        <v/>
      </c>
      <c r="BV57" s="188" t="str">
        <f t="shared" si="82"/>
        <v/>
      </c>
      <c r="BW57" s="188" t="str">
        <f t="shared" si="82"/>
        <v/>
      </c>
      <c r="BX57" s="188" t="str">
        <f t="shared" si="82"/>
        <v/>
      </c>
      <c r="BY57" s="188" t="str">
        <f t="shared" si="82"/>
        <v/>
      </c>
      <c r="BZ57" s="188" t="str">
        <f t="shared" si="82"/>
        <v/>
      </c>
      <c r="CA57" s="188" t="str">
        <f t="shared" si="82"/>
        <v/>
      </c>
      <c r="CB57" s="188" t="str">
        <f t="shared" si="82"/>
        <v/>
      </c>
      <c r="CC57" s="188" t="str">
        <f t="shared" si="82"/>
        <v/>
      </c>
      <c r="CD57" s="188" t="str">
        <f t="shared" si="82"/>
        <v/>
      </c>
      <c r="CE57" s="188" t="str">
        <f t="shared" si="82"/>
        <v/>
      </c>
      <c r="CF57" s="188" t="str">
        <f t="shared" si="82"/>
        <v/>
      </c>
      <c r="CG57" s="188" t="str">
        <f t="shared" si="82"/>
        <v/>
      </c>
      <c r="CH57" s="188" t="str">
        <f t="shared" si="82"/>
        <v/>
      </c>
      <c r="CI57" s="188" t="str">
        <f t="shared" si="82"/>
        <v/>
      </c>
      <c r="CJ57" s="188" t="str">
        <f t="shared" si="82"/>
        <v/>
      </c>
      <c r="CK57" s="188" t="str">
        <f t="shared" si="82"/>
        <v/>
      </c>
      <c r="CL57" s="188" t="str">
        <f t="shared" si="82"/>
        <v/>
      </c>
      <c r="CM57" s="188" t="str">
        <f t="shared" si="82"/>
        <v/>
      </c>
      <c r="CN57" s="188" t="str">
        <f t="shared" si="82"/>
        <v/>
      </c>
      <c r="CO57" s="188" t="str">
        <f t="shared" si="82"/>
        <v/>
      </c>
      <c r="CP57" s="188" t="str">
        <f t="shared" si="82"/>
        <v/>
      </c>
      <c r="CQ57" s="188" t="str">
        <f t="shared" si="82"/>
        <v/>
      </c>
      <c r="CR57" s="188" t="str">
        <f t="shared" si="82"/>
        <v/>
      </c>
      <c r="CS57" s="188" t="str">
        <f t="shared" si="82"/>
        <v/>
      </c>
      <c r="CT57" s="188" t="str">
        <f t="shared" si="82"/>
        <v/>
      </c>
      <c r="CU57" s="188" t="str">
        <f t="shared" si="82"/>
        <v/>
      </c>
      <c r="CV57" s="188" t="str">
        <f t="shared" si="73"/>
        <v/>
      </c>
      <c r="CW57" s="188" t="str">
        <f t="shared" si="73"/>
        <v/>
      </c>
      <c r="CX57" s="188" t="str">
        <f t="shared" si="73"/>
        <v/>
      </c>
      <c r="CY57" s="188" t="str">
        <f t="shared" si="73"/>
        <v/>
      </c>
      <c r="CZ57" s="188" t="str">
        <f t="shared" si="73"/>
        <v/>
      </c>
      <c r="DA57" s="188" t="str">
        <f t="shared" si="73"/>
        <v/>
      </c>
      <c r="DB57" s="188" t="str">
        <f t="shared" si="73"/>
        <v/>
      </c>
      <c r="DC57" s="188" t="str">
        <f t="shared" si="73"/>
        <v/>
      </c>
      <c r="DD57" s="188" t="str">
        <f t="shared" si="73"/>
        <v/>
      </c>
      <c r="DE57" s="188" t="str">
        <f t="shared" si="73"/>
        <v/>
      </c>
      <c r="DF57" s="188" t="str">
        <f t="shared" si="73"/>
        <v/>
      </c>
      <c r="DG57" s="188" t="str">
        <f t="shared" si="73"/>
        <v/>
      </c>
      <c r="DH57" s="188" t="str">
        <f t="shared" si="73"/>
        <v/>
      </c>
      <c r="DI57" s="188" t="str">
        <f t="shared" si="73"/>
        <v/>
      </c>
      <c r="DJ57" s="188" t="str">
        <f t="shared" si="73"/>
        <v/>
      </c>
      <c r="DK57" s="188" t="str">
        <f t="shared" si="73"/>
        <v/>
      </c>
      <c r="DL57" s="188" t="str">
        <f t="shared" si="73"/>
        <v/>
      </c>
      <c r="DM57" s="188" t="str">
        <f t="shared" si="73"/>
        <v/>
      </c>
      <c r="DN57" s="188" t="str">
        <f t="shared" si="73"/>
        <v/>
      </c>
      <c r="DO57" s="188" t="str">
        <f t="shared" si="73"/>
        <v/>
      </c>
      <c r="DP57" s="188" t="str">
        <f t="shared" si="73"/>
        <v/>
      </c>
      <c r="DQ57" s="188" t="str">
        <f t="shared" si="73"/>
        <v/>
      </c>
      <c r="DR57" s="188" t="str">
        <f t="shared" si="73"/>
        <v/>
      </c>
      <c r="DS57" s="188" t="str">
        <f t="shared" si="73"/>
        <v/>
      </c>
      <c r="DT57" s="188" t="str">
        <f t="shared" si="73"/>
        <v/>
      </c>
      <c r="DU57" s="188" t="str">
        <f t="shared" si="73"/>
        <v/>
      </c>
      <c r="DV57" s="188" t="str">
        <f t="shared" si="73"/>
        <v/>
      </c>
      <c r="DW57" s="188" t="str">
        <f t="shared" si="73"/>
        <v/>
      </c>
      <c r="DX57" s="188" t="str">
        <f t="shared" si="73"/>
        <v/>
      </c>
      <c r="DY57" s="188" t="str">
        <f t="shared" si="73"/>
        <v/>
      </c>
      <c r="DZ57" s="188" t="str">
        <f t="shared" si="73"/>
        <v/>
      </c>
      <c r="EA57" s="188" t="str">
        <f t="shared" si="73"/>
        <v/>
      </c>
      <c r="EB57" s="188" t="str">
        <f t="shared" si="73"/>
        <v/>
      </c>
      <c r="EC57" s="188" t="str">
        <f t="shared" si="73"/>
        <v/>
      </c>
      <c r="ED57" s="188" t="str">
        <f t="shared" si="73"/>
        <v/>
      </c>
      <c r="EE57" s="204" t="str">
        <f t="shared" si="16"/>
        <v/>
      </c>
      <c r="EF57" s="205" t="e">
        <f t="shared" si="68"/>
        <v>#N/A</v>
      </c>
      <c r="EG57" s="205" t="e">
        <f t="shared" si="68"/>
        <v>#N/A</v>
      </c>
      <c r="EH57" s="205" t="e">
        <f t="shared" si="68"/>
        <v>#N/A</v>
      </c>
      <c r="EI57" s="205" t="e">
        <f t="shared" si="68"/>
        <v>#N/A</v>
      </c>
      <c r="EJ57" s="205" t="e">
        <f t="shared" si="68"/>
        <v>#N/A</v>
      </c>
      <c r="EK57" s="205" t="e">
        <f t="shared" si="68"/>
        <v>#N/A</v>
      </c>
      <c r="EL57" s="205" t="e">
        <f t="shared" si="68"/>
        <v>#N/A</v>
      </c>
      <c r="EM57" s="205" t="e">
        <f t="shared" si="68"/>
        <v>#N/A</v>
      </c>
      <c r="EN57" s="205" t="e">
        <f t="shared" si="68"/>
        <v>#N/A</v>
      </c>
      <c r="EO57" s="205" t="e">
        <f t="shared" si="68"/>
        <v>#N/A</v>
      </c>
      <c r="EP57" s="205" t="e">
        <f t="shared" si="68"/>
        <v>#N/A</v>
      </c>
      <c r="EQ57" s="205" t="e">
        <f t="shared" si="68"/>
        <v>#N/A</v>
      </c>
      <c r="ER57" s="205" t="e">
        <f t="shared" si="68"/>
        <v>#N/A</v>
      </c>
      <c r="ES57" s="205" t="e">
        <f t="shared" si="68"/>
        <v>#N/A</v>
      </c>
      <c r="ET57" s="205" t="e">
        <f t="shared" si="68"/>
        <v>#N/A</v>
      </c>
      <c r="EU57" s="205" t="e">
        <f t="shared" si="65"/>
        <v>#N/A</v>
      </c>
      <c r="EV57" s="205" t="e">
        <f t="shared" si="60"/>
        <v>#N/A</v>
      </c>
      <c r="EW57" s="205" t="e">
        <f t="shared" si="60"/>
        <v>#N/A</v>
      </c>
      <c r="EX57" s="205" t="e">
        <f t="shared" si="60"/>
        <v>#N/A</v>
      </c>
      <c r="EY57" s="205" t="e">
        <f t="shared" si="60"/>
        <v>#N/A</v>
      </c>
      <c r="EZ57" s="205" t="e">
        <f t="shared" si="60"/>
        <v>#N/A</v>
      </c>
      <c r="FA57" s="205" t="e">
        <f t="shared" si="60"/>
        <v>#N/A</v>
      </c>
      <c r="FB57" s="205" t="e">
        <f t="shared" si="60"/>
        <v>#N/A</v>
      </c>
      <c r="FC57" s="205" t="e">
        <f t="shared" si="56"/>
        <v>#N/A</v>
      </c>
      <c r="FD57" s="205" t="e">
        <f t="shared" si="56"/>
        <v>#N/A</v>
      </c>
      <c r="FE57" s="205" t="e">
        <f t="shared" si="56"/>
        <v>#N/A</v>
      </c>
      <c r="FF57" s="205" t="e">
        <f t="shared" si="56"/>
        <v>#N/A</v>
      </c>
      <c r="FG57" s="205" t="e">
        <f t="shared" si="56"/>
        <v>#N/A</v>
      </c>
      <c r="FH57" s="205" t="e">
        <f t="shared" si="56"/>
        <v>#N/A</v>
      </c>
      <c r="FI57" s="205" t="e">
        <f t="shared" si="56"/>
        <v>#N/A</v>
      </c>
      <c r="FJ57" s="205" t="e">
        <f t="shared" si="56"/>
        <v>#N/A</v>
      </c>
      <c r="FK57" s="205" t="e">
        <f t="shared" si="56"/>
        <v>#N/A</v>
      </c>
      <c r="FL57" s="205" t="e">
        <f t="shared" si="56"/>
        <v>#N/A</v>
      </c>
      <c r="FM57" s="205" t="e">
        <f t="shared" si="56"/>
        <v>#N/A</v>
      </c>
      <c r="FN57" s="205" t="e">
        <f t="shared" si="56"/>
        <v>#N/A</v>
      </c>
      <c r="FO57" s="205" t="e">
        <f t="shared" si="56"/>
        <v>#N/A</v>
      </c>
      <c r="FP57" s="205" t="e">
        <f t="shared" si="56"/>
        <v>#N/A</v>
      </c>
      <c r="FQ57" s="205" t="e">
        <f t="shared" si="56"/>
        <v>#N/A</v>
      </c>
      <c r="FR57" s="205" t="e">
        <f t="shared" si="56"/>
        <v>#N/A</v>
      </c>
      <c r="FS57" s="205" t="e">
        <f t="shared" si="76"/>
        <v>#N/A</v>
      </c>
      <c r="FT57" s="205" t="e">
        <f t="shared" si="76"/>
        <v>#N/A</v>
      </c>
      <c r="FU57" s="205" t="e">
        <f t="shared" si="76"/>
        <v>#N/A</v>
      </c>
      <c r="FV57" s="205" t="e">
        <f t="shared" si="76"/>
        <v>#N/A</v>
      </c>
      <c r="FW57" s="205" t="e">
        <f t="shared" si="74"/>
        <v>#N/A</v>
      </c>
      <c r="FX57" s="205" t="e">
        <f t="shared" si="61"/>
        <v>#N/A</v>
      </c>
      <c r="FY57" s="205" t="e">
        <f t="shared" si="61"/>
        <v>#N/A</v>
      </c>
      <c r="FZ57" s="205" t="e">
        <f t="shared" si="61"/>
        <v>#N/A</v>
      </c>
      <c r="GA57" s="205" t="e">
        <f t="shared" si="61"/>
        <v>#N/A</v>
      </c>
      <c r="GB57" s="205" t="e">
        <f t="shared" si="61"/>
        <v>#N/A</v>
      </c>
      <c r="GC57" s="205" t="e">
        <f t="shared" si="61"/>
        <v>#N/A</v>
      </c>
      <c r="GD57" s="205" t="e">
        <f t="shared" si="61"/>
        <v>#N/A</v>
      </c>
      <c r="GE57" s="205" t="e">
        <f t="shared" si="61"/>
        <v>#N/A</v>
      </c>
      <c r="GF57" s="205" t="e">
        <f t="shared" si="61"/>
        <v>#N/A</v>
      </c>
      <c r="GG57" s="205" t="e">
        <f t="shared" si="61"/>
        <v>#N/A</v>
      </c>
      <c r="GH57" s="205" t="e">
        <f t="shared" si="61"/>
        <v>#N/A</v>
      </c>
      <c r="GI57" s="205" t="e">
        <f t="shared" si="61"/>
        <v>#N/A</v>
      </c>
      <c r="GJ57" s="205" t="e">
        <f t="shared" si="61"/>
        <v>#N/A</v>
      </c>
      <c r="GK57" s="205" t="e">
        <f t="shared" si="61"/>
        <v>#N/A</v>
      </c>
      <c r="GL57" s="205" t="e">
        <f t="shared" si="78"/>
        <v>#N/A</v>
      </c>
      <c r="GM57" s="205" t="e">
        <f t="shared" si="78"/>
        <v>#N/A</v>
      </c>
      <c r="GN57" s="205" t="e">
        <f t="shared" si="78"/>
        <v>#N/A</v>
      </c>
      <c r="GO57" s="205" t="e">
        <f t="shared" si="58"/>
        <v>#N/A</v>
      </c>
      <c r="GP57" s="205" t="e">
        <f t="shared" si="58"/>
        <v>#N/A</v>
      </c>
      <c r="GQ57" s="205" t="e">
        <f t="shared" si="58"/>
        <v>#N/A</v>
      </c>
      <c r="GR57" s="205" t="e">
        <f t="shared" si="58"/>
        <v>#N/A</v>
      </c>
      <c r="GS57" s="205" t="e">
        <f t="shared" si="58"/>
        <v>#N/A</v>
      </c>
      <c r="GT57" s="205" t="e">
        <f t="shared" si="58"/>
        <v>#N/A</v>
      </c>
      <c r="GU57" s="205" t="e">
        <f t="shared" si="58"/>
        <v>#N/A</v>
      </c>
      <c r="GV57" s="205" t="e">
        <f t="shared" si="58"/>
        <v>#N/A</v>
      </c>
      <c r="GW57" s="205" t="e">
        <f t="shared" si="58"/>
        <v>#N/A</v>
      </c>
      <c r="GX57" s="205" t="e">
        <f t="shared" si="58"/>
        <v>#N/A</v>
      </c>
      <c r="GY57" s="205" t="e">
        <f t="shared" si="58"/>
        <v>#N/A</v>
      </c>
      <c r="GZ57" s="205" t="e">
        <f t="shared" si="58"/>
        <v>#N/A</v>
      </c>
      <c r="HA57" s="205" t="e">
        <f t="shared" si="58"/>
        <v>#N/A</v>
      </c>
      <c r="HB57" s="205" t="e">
        <f t="shared" si="58"/>
        <v>#N/A</v>
      </c>
      <c r="HC57" s="205" t="e">
        <f t="shared" si="58"/>
        <v>#N/A</v>
      </c>
      <c r="HD57" s="205" t="e">
        <f t="shared" si="58"/>
        <v>#N/A</v>
      </c>
      <c r="HE57" s="205" t="e">
        <f t="shared" si="77"/>
        <v>#N/A</v>
      </c>
      <c r="HF57" s="205" t="e">
        <f t="shared" si="55"/>
        <v>#N/A</v>
      </c>
      <c r="HG57" s="205" t="e">
        <f t="shared" si="55"/>
        <v>#N/A</v>
      </c>
      <c r="HH57" s="205" t="e">
        <f t="shared" si="55"/>
        <v>#N/A</v>
      </c>
      <c r="HI57" s="205" t="e">
        <f t="shared" si="55"/>
        <v>#N/A</v>
      </c>
      <c r="HJ57" s="205" t="e">
        <f t="shared" si="55"/>
        <v>#N/A</v>
      </c>
      <c r="HK57" s="205" t="e">
        <f t="shared" si="55"/>
        <v>#N/A</v>
      </c>
      <c r="HL57" s="205" t="e">
        <f t="shared" si="55"/>
        <v>#N/A</v>
      </c>
      <c r="HM57" s="205" t="e">
        <f t="shared" si="55"/>
        <v>#N/A</v>
      </c>
      <c r="HN57" s="205" t="e">
        <f t="shared" si="55"/>
        <v>#N/A</v>
      </c>
      <c r="HO57" s="205" t="e">
        <f t="shared" si="55"/>
        <v>#N/A</v>
      </c>
      <c r="HP57" s="205" t="e">
        <f t="shared" si="55"/>
        <v>#N/A</v>
      </c>
      <c r="HQ57" s="205" t="e">
        <f t="shared" si="55"/>
        <v>#N/A</v>
      </c>
      <c r="HR57" s="205" t="e">
        <f t="shared" si="55"/>
        <v>#N/A</v>
      </c>
      <c r="HS57" s="205" t="e">
        <f t="shared" si="55"/>
        <v>#N/A</v>
      </c>
      <c r="HT57" s="205" t="e">
        <f t="shared" si="55"/>
        <v>#N/A</v>
      </c>
      <c r="HU57" s="205" t="e">
        <f t="shared" si="55"/>
        <v>#N/A</v>
      </c>
      <c r="HV57" s="205" t="e">
        <f t="shared" si="81"/>
        <v>#N/A</v>
      </c>
      <c r="HW57" s="205" t="e">
        <f t="shared" si="79"/>
        <v>#N/A</v>
      </c>
      <c r="HX57" s="205" t="e">
        <f t="shared" si="66"/>
        <v>#N/A</v>
      </c>
      <c r="HY57" s="205" t="e">
        <f t="shared" si="63"/>
        <v>#N/A</v>
      </c>
      <c r="HZ57" s="205" t="e">
        <f t="shared" si="63"/>
        <v>#N/A</v>
      </c>
      <c r="IA57" s="205" t="e">
        <f t="shared" si="45"/>
        <v>#N/A</v>
      </c>
      <c r="IB57" s="205" t="e">
        <f t="shared" si="27"/>
        <v>#N/A</v>
      </c>
    </row>
    <row r="58" spans="1:236" hidden="1" x14ac:dyDescent="0.25">
      <c r="A58" s="22">
        <v>55</v>
      </c>
      <c r="B58" s="123"/>
      <c r="C58" s="123"/>
      <c r="D58" s="123"/>
      <c r="E58" s="118" t="str">
        <f t="shared" si="10"/>
        <v/>
      </c>
      <c r="F58" s="23" t="str">
        <f t="shared" si="11"/>
        <v/>
      </c>
      <c r="G58" s="24" t="str">
        <f t="shared" si="12"/>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10" t="str">
        <f t="shared" si="3"/>
        <v/>
      </c>
      <c r="Q58" s="110" t="str">
        <f t="shared" si="4"/>
        <v/>
      </c>
      <c r="R58" s="39" t="str">
        <f t="shared" si="5"/>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13"/>
        <v/>
      </c>
      <c r="AI58" s="204" t="str">
        <f t="shared" si="14"/>
        <v/>
      </c>
      <c r="AJ58" s="188" t="str">
        <f t="shared" si="82"/>
        <v/>
      </c>
      <c r="AK58" s="188" t="str">
        <f t="shared" si="82"/>
        <v/>
      </c>
      <c r="AL58" s="188" t="str">
        <f t="shared" si="82"/>
        <v/>
      </c>
      <c r="AM58" s="188" t="str">
        <f t="shared" si="82"/>
        <v/>
      </c>
      <c r="AN58" s="188" t="str">
        <f t="shared" si="82"/>
        <v/>
      </c>
      <c r="AO58" s="188" t="str">
        <f t="shared" si="82"/>
        <v/>
      </c>
      <c r="AP58" s="188" t="str">
        <f t="shared" si="82"/>
        <v/>
      </c>
      <c r="AQ58" s="188" t="str">
        <f t="shared" si="82"/>
        <v/>
      </c>
      <c r="AR58" s="188" t="str">
        <f t="shared" si="82"/>
        <v/>
      </c>
      <c r="AS58" s="188" t="str">
        <f t="shared" si="82"/>
        <v/>
      </c>
      <c r="AT58" s="188" t="str">
        <f t="shared" si="82"/>
        <v/>
      </c>
      <c r="AU58" s="188" t="str">
        <f t="shared" si="82"/>
        <v/>
      </c>
      <c r="AV58" s="188" t="str">
        <f t="shared" si="82"/>
        <v/>
      </c>
      <c r="AW58" s="188" t="str">
        <f t="shared" si="82"/>
        <v/>
      </c>
      <c r="AX58" s="188" t="str">
        <f t="shared" si="82"/>
        <v/>
      </c>
      <c r="AY58" s="188" t="str">
        <f t="shared" si="82"/>
        <v/>
      </c>
      <c r="AZ58" s="188" t="str">
        <f t="shared" si="82"/>
        <v/>
      </c>
      <c r="BA58" s="188" t="str">
        <f t="shared" si="82"/>
        <v/>
      </c>
      <c r="BB58" s="188" t="str">
        <f t="shared" si="82"/>
        <v/>
      </c>
      <c r="BC58" s="188" t="str">
        <f t="shared" si="82"/>
        <v/>
      </c>
      <c r="BD58" s="188" t="str">
        <f t="shared" si="82"/>
        <v/>
      </c>
      <c r="BE58" s="188" t="str">
        <f t="shared" si="82"/>
        <v/>
      </c>
      <c r="BF58" s="188" t="str">
        <f t="shared" si="82"/>
        <v/>
      </c>
      <c r="BG58" s="188" t="str">
        <f t="shared" si="82"/>
        <v/>
      </c>
      <c r="BH58" s="188" t="str">
        <f t="shared" si="82"/>
        <v/>
      </c>
      <c r="BI58" s="188" t="str">
        <f t="shared" si="82"/>
        <v/>
      </c>
      <c r="BJ58" s="188" t="str">
        <f t="shared" si="82"/>
        <v/>
      </c>
      <c r="BK58" s="188" t="str">
        <f t="shared" si="82"/>
        <v/>
      </c>
      <c r="BL58" s="188" t="str">
        <f t="shared" si="82"/>
        <v/>
      </c>
      <c r="BM58" s="188" t="str">
        <f t="shared" si="82"/>
        <v/>
      </c>
      <c r="BN58" s="188" t="str">
        <f t="shared" si="82"/>
        <v/>
      </c>
      <c r="BO58" s="188" t="str">
        <f t="shared" si="82"/>
        <v/>
      </c>
      <c r="BP58" s="188" t="str">
        <f t="shared" si="82"/>
        <v/>
      </c>
      <c r="BQ58" s="188" t="str">
        <f t="shared" si="82"/>
        <v/>
      </c>
      <c r="BR58" s="188" t="str">
        <f t="shared" si="82"/>
        <v/>
      </c>
      <c r="BS58" s="188" t="str">
        <f t="shared" si="82"/>
        <v/>
      </c>
      <c r="BT58" s="188" t="str">
        <f t="shared" si="82"/>
        <v/>
      </c>
      <c r="BU58" s="188" t="str">
        <f t="shared" si="82"/>
        <v/>
      </c>
      <c r="BV58" s="188" t="str">
        <f t="shared" si="82"/>
        <v/>
      </c>
      <c r="BW58" s="188" t="str">
        <f t="shared" si="82"/>
        <v/>
      </c>
      <c r="BX58" s="188" t="str">
        <f t="shared" si="82"/>
        <v/>
      </c>
      <c r="BY58" s="188" t="str">
        <f t="shared" si="82"/>
        <v/>
      </c>
      <c r="BZ58" s="188" t="str">
        <f t="shared" si="82"/>
        <v/>
      </c>
      <c r="CA58" s="188" t="str">
        <f t="shared" si="82"/>
        <v/>
      </c>
      <c r="CB58" s="188" t="str">
        <f t="shared" si="82"/>
        <v/>
      </c>
      <c r="CC58" s="188" t="str">
        <f t="shared" si="82"/>
        <v/>
      </c>
      <c r="CD58" s="188" t="str">
        <f t="shared" si="82"/>
        <v/>
      </c>
      <c r="CE58" s="188" t="str">
        <f t="shared" si="82"/>
        <v/>
      </c>
      <c r="CF58" s="188" t="str">
        <f t="shared" si="82"/>
        <v/>
      </c>
      <c r="CG58" s="188" t="str">
        <f t="shared" si="82"/>
        <v/>
      </c>
      <c r="CH58" s="188" t="str">
        <f t="shared" si="82"/>
        <v/>
      </c>
      <c r="CI58" s="188" t="str">
        <f t="shared" si="82"/>
        <v/>
      </c>
      <c r="CJ58" s="188" t="str">
        <f t="shared" si="82"/>
        <v/>
      </c>
      <c r="CK58" s="188" t="str">
        <f t="shared" si="82"/>
        <v/>
      </c>
      <c r="CL58" s="188" t="str">
        <f t="shared" si="82"/>
        <v/>
      </c>
      <c r="CM58" s="188" t="str">
        <f t="shared" si="82"/>
        <v/>
      </c>
      <c r="CN58" s="188" t="str">
        <f t="shared" si="82"/>
        <v/>
      </c>
      <c r="CO58" s="188" t="str">
        <f t="shared" si="82"/>
        <v/>
      </c>
      <c r="CP58" s="188" t="str">
        <f t="shared" si="82"/>
        <v/>
      </c>
      <c r="CQ58" s="188" t="str">
        <f t="shared" si="82"/>
        <v/>
      </c>
      <c r="CR58" s="188" t="str">
        <f t="shared" si="82"/>
        <v/>
      </c>
      <c r="CS58" s="188" t="str">
        <f t="shared" si="82"/>
        <v/>
      </c>
      <c r="CT58" s="188" t="str">
        <f t="shared" si="82"/>
        <v/>
      </c>
      <c r="CU58" s="188" t="str">
        <f t="shared" si="82"/>
        <v/>
      </c>
      <c r="CV58" s="188" t="str">
        <f t="shared" si="73"/>
        <v/>
      </c>
      <c r="CW58" s="188" t="str">
        <f t="shared" si="73"/>
        <v/>
      </c>
      <c r="CX58" s="188" t="str">
        <f t="shared" si="73"/>
        <v/>
      </c>
      <c r="CY58" s="188" t="str">
        <f t="shared" si="73"/>
        <v/>
      </c>
      <c r="CZ58" s="188" t="str">
        <f t="shared" si="73"/>
        <v/>
      </c>
      <c r="DA58" s="188" t="str">
        <f t="shared" si="73"/>
        <v/>
      </c>
      <c r="DB58" s="188" t="str">
        <f t="shared" si="73"/>
        <v/>
      </c>
      <c r="DC58" s="188" t="str">
        <f t="shared" si="73"/>
        <v/>
      </c>
      <c r="DD58" s="188" t="str">
        <f t="shared" si="73"/>
        <v/>
      </c>
      <c r="DE58" s="188" t="str">
        <f t="shared" si="73"/>
        <v/>
      </c>
      <c r="DF58" s="188" t="str">
        <f t="shared" si="73"/>
        <v/>
      </c>
      <c r="DG58" s="188" t="str">
        <f t="shared" si="73"/>
        <v/>
      </c>
      <c r="DH58" s="188" t="str">
        <f t="shared" si="73"/>
        <v/>
      </c>
      <c r="DI58" s="188" t="str">
        <f t="shared" si="73"/>
        <v/>
      </c>
      <c r="DJ58" s="188" t="str">
        <f t="shared" si="73"/>
        <v/>
      </c>
      <c r="DK58" s="188" t="str">
        <f t="shared" si="73"/>
        <v/>
      </c>
      <c r="DL58" s="188" t="str">
        <f t="shared" si="73"/>
        <v/>
      </c>
      <c r="DM58" s="188" t="str">
        <f t="shared" si="73"/>
        <v/>
      </c>
      <c r="DN58" s="188" t="str">
        <f t="shared" si="73"/>
        <v/>
      </c>
      <c r="DO58" s="188" t="str">
        <f t="shared" si="73"/>
        <v/>
      </c>
      <c r="DP58" s="188" t="str">
        <f t="shared" si="73"/>
        <v/>
      </c>
      <c r="DQ58" s="188" t="str">
        <f t="shared" si="73"/>
        <v/>
      </c>
      <c r="DR58" s="188" t="str">
        <f t="shared" si="73"/>
        <v/>
      </c>
      <c r="DS58" s="188" t="str">
        <f t="shared" si="73"/>
        <v/>
      </c>
      <c r="DT58" s="188" t="str">
        <f t="shared" si="73"/>
        <v/>
      </c>
      <c r="DU58" s="188" t="str">
        <f t="shared" si="73"/>
        <v/>
      </c>
      <c r="DV58" s="188" t="str">
        <f t="shared" si="73"/>
        <v/>
      </c>
      <c r="DW58" s="188" t="str">
        <f t="shared" si="73"/>
        <v/>
      </c>
      <c r="DX58" s="188" t="str">
        <f t="shared" si="73"/>
        <v/>
      </c>
      <c r="DY58" s="188" t="str">
        <f t="shared" si="73"/>
        <v/>
      </c>
      <c r="DZ58" s="188" t="str">
        <f t="shared" si="73"/>
        <v/>
      </c>
      <c r="EA58" s="188" t="str">
        <f t="shared" si="73"/>
        <v/>
      </c>
      <c r="EB58" s="188" t="str">
        <f t="shared" si="73"/>
        <v/>
      </c>
      <c r="EC58" s="188" t="str">
        <f t="shared" si="73"/>
        <v/>
      </c>
      <c r="ED58" s="188" t="str">
        <f t="shared" si="73"/>
        <v/>
      </c>
      <c r="EE58" s="204" t="str">
        <f t="shared" si="16"/>
        <v/>
      </c>
      <c r="EF58" s="205" t="e">
        <f t="shared" si="68"/>
        <v>#N/A</v>
      </c>
      <c r="EG58" s="205" t="e">
        <f t="shared" si="68"/>
        <v>#N/A</v>
      </c>
      <c r="EH58" s="205" t="e">
        <f t="shared" si="68"/>
        <v>#N/A</v>
      </c>
      <c r="EI58" s="205" t="e">
        <f t="shared" si="68"/>
        <v>#N/A</v>
      </c>
      <c r="EJ58" s="205" t="e">
        <f t="shared" si="68"/>
        <v>#N/A</v>
      </c>
      <c r="EK58" s="205" t="e">
        <f t="shared" si="68"/>
        <v>#N/A</v>
      </c>
      <c r="EL58" s="205" t="e">
        <f t="shared" si="68"/>
        <v>#N/A</v>
      </c>
      <c r="EM58" s="205" t="e">
        <f t="shared" si="68"/>
        <v>#N/A</v>
      </c>
      <c r="EN58" s="205" t="e">
        <f t="shared" si="68"/>
        <v>#N/A</v>
      </c>
      <c r="EO58" s="205" t="e">
        <f t="shared" si="68"/>
        <v>#N/A</v>
      </c>
      <c r="EP58" s="205" t="e">
        <f t="shared" si="68"/>
        <v>#N/A</v>
      </c>
      <c r="EQ58" s="205" t="e">
        <f t="shared" si="68"/>
        <v>#N/A</v>
      </c>
      <c r="ER58" s="205" t="e">
        <f t="shared" si="68"/>
        <v>#N/A</v>
      </c>
      <c r="ES58" s="205" t="e">
        <f t="shared" si="68"/>
        <v>#N/A</v>
      </c>
      <c r="ET58" s="205" t="e">
        <f t="shared" si="68"/>
        <v>#N/A</v>
      </c>
      <c r="EU58" s="205" t="e">
        <f t="shared" si="65"/>
        <v>#N/A</v>
      </c>
      <c r="EV58" s="205" t="e">
        <f t="shared" si="60"/>
        <v>#N/A</v>
      </c>
      <c r="EW58" s="205" t="e">
        <f t="shared" si="60"/>
        <v>#N/A</v>
      </c>
      <c r="EX58" s="205" t="e">
        <f t="shared" si="60"/>
        <v>#N/A</v>
      </c>
      <c r="EY58" s="205" t="e">
        <f t="shared" si="60"/>
        <v>#N/A</v>
      </c>
      <c r="EZ58" s="205" t="e">
        <f t="shared" si="60"/>
        <v>#N/A</v>
      </c>
      <c r="FA58" s="205" t="e">
        <f t="shared" si="60"/>
        <v>#N/A</v>
      </c>
      <c r="FB58" s="205" t="e">
        <f t="shared" si="60"/>
        <v>#N/A</v>
      </c>
      <c r="FC58" s="205" t="e">
        <f t="shared" si="56"/>
        <v>#N/A</v>
      </c>
      <c r="FD58" s="205" t="e">
        <f t="shared" si="56"/>
        <v>#N/A</v>
      </c>
      <c r="FE58" s="205" t="e">
        <f t="shared" si="56"/>
        <v>#N/A</v>
      </c>
      <c r="FF58" s="205" t="e">
        <f t="shared" si="56"/>
        <v>#N/A</v>
      </c>
      <c r="FG58" s="205" t="e">
        <f t="shared" si="56"/>
        <v>#N/A</v>
      </c>
      <c r="FH58" s="205" t="e">
        <f t="shared" si="56"/>
        <v>#N/A</v>
      </c>
      <c r="FI58" s="205" t="e">
        <f t="shared" si="56"/>
        <v>#N/A</v>
      </c>
      <c r="FJ58" s="205" t="e">
        <f t="shared" si="56"/>
        <v>#N/A</v>
      </c>
      <c r="FK58" s="205" t="e">
        <f t="shared" si="56"/>
        <v>#N/A</v>
      </c>
      <c r="FL58" s="205" t="e">
        <f t="shared" si="56"/>
        <v>#N/A</v>
      </c>
      <c r="FM58" s="205" t="e">
        <f t="shared" si="56"/>
        <v>#N/A</v>
      </c>
      <c r="FN58" s="205" t="e">
        <f t="shared" si="56"/>
        <v>#N/A</v>
      </c>
      <c r="FO58" s="205" t="e">
        <f t="shared" si="56"/>
        <v>#N/A</v>
      </c>
      <c r="FP58" s="205" t="e">
        <f t="shared" si="56"/>
        <v>#N/A</v>
      </c>
      <c r="FQ58" s="205" t="e">
        <f t="shared" si="56"/>
        <v>#N/A</v>
      </c>
      <c r="FR58" s="205" t="e">
        <f t="shared" si="56"/>
        <v>#N/A</v>
      </c>
      <c r="FS58" s="205" t="e">
        <f t="shared" si="76"/>
        <v>#N/A</v>
      </c>
      <c r="FT58" s="205" t="e">
        <f t="shared" si="76"/>
        <v>#N/A</v>
      </c>
      <c r="FU58" s="205" t="e">
        <f t="shared" si="76"/>
        <v>#N/A</v>
      </c>
      <c r="FV58" s="205" t="e">
        <f t="shared" si="76"/>
        <v>#N/A</v>
      </c>
      <c r="FW58" s="205" t="e">
        <f t="shared" si="74"/>
        <v>#N/A</v>
      </c>
      <c r="FX58" s="205" t="e">
        <f t="shared" si="61"/>
        <v>#N/A</v>
      </c>
      <c r="FY58" s="205" t="e">
        <f t="shared" si="61"/>
        <v>#N/A</v>
      </c>
      <c r="FZ58" s="205" t="e">
        <f t="shared" si="61"/>
        <v>#N/A</v>
      </c>
      <c r="GA58" s="205" t="e">
        <f t="shared" si="61"/>
        <v>#N/A</v>
      </c>
      <c r="GB58" s="205" t="e">
        <f t="shared" si="61"/>
        <v>#N/A</v>
      </c>
      <c r="GC58" s="205" t="e">
        <f t="shared" si="61"/>
        <v>#N/A</v>
      </c>
      <c r="GD58" s="205" t="e">
        <f t="shared" si="61"/>
        <v>#N/A</v>
      </c>
      <c r="GE58" s="205" t="e">
        <f t="shared" si="61"/>
        <v>#N/A</v>
      </c>
      <c r="GF58" s="205" t="e">
        <f t="shared" si="61"/>
        <v>#N/A</v>
      </c>
      <c r="GG58" s="205" t="e">
        <f t="shared" si="61"/>
        <v>#N/A</v>
      </c>
      <c r="GH58" s="205" t="e">
        <f t="shared" si="61"/>
        <v>#N/A</v>
      </c>
      <c r="GI58" s="205" t="e">
        <f t="shared" si="61"/>
        <v>#N/A</v>
      </c>
      <c r="GJ58" s="205" t="e">
        <f t="shared" si="61"/>
        <v>#N/A</v>
      </c>
      <c r="GK58" s="205" t="e">
        <f t="shared" si="61"/>
        <v>#N/A</v>
      </c>
      <c r="GL58" s="205" t="e">
        <f t="shared" si="78"/>
        <v>#N/A</v>
      </c>
      <c r="GM58" s="205" t="e">
        <f t="shared" si="78"/>
        <v>#N/A</v>
      </c>
      <c r="GN58" s="205" t="e">
        <f t="shared" si="78"/>
        <v>#N/A</v>
      </c>
      <c r="GO58" s="205" t="e">
        <f t="shared" si="58"/>
        <v>#N/A</v>
      </c>
      <c r="GP58" s="205" t="e">
        <f t="shared" si="58"/>
        <v>#N/A</v>
      </c>
      <c r="GQ58" s="205" t="e">
        <f t="shared" si="58"/>
        <v>#N/A</v>
      </c>
      <c r="GR58" s="205" t="e">
        <f t="shared" si="58"/>
        <v>#N/A</v>
      </c>
      <c r="GS58" s="205" t="e">
        <f t="shared" si="58"/>
        <v>#N/A</v>
      </c>
      <c r="GT58" s="205" t="e">
        <f t="shared" si="58"/>
        <v>#N/A</v>
      </c>
      <c r="GU58" s="205" t="e">
        <f t="shared" si="58"/>
        <v>#N/A</v>
      </c>
      <c r="GV58" s="205" t="e">
        <f t="shared" si="58"/>
        <v>#N/A</v>
      </c>
      <c r="GW58" s="205" t="e">
        <f t="shared" si="58"/>
        <v>#N/A</v>
      </c>
      <c r="GX58" s="205" t="e">
        <f t="shared" si="58"/>
        <v>#N/A</v>
      </c>
      <c r="GY58" s="205" t="e">
        <f t="shared" si="58"/>
        <v>#N/A</v>
      </c>
      <c r="GZ58" s="205" t="e">
        <f t="shared" si="58"/>
        <v>#N/A</v>
      </c>
      <c r="HA58" s="205" t="e">
        <f t="shared" si="58"/>
        <v>#N/A</v>
      </c>
      <c r="HB58" s="205" t="e">
        <f t="shared" si="58"/>
        <v>#N/A</v>
      </c>
      <c r="HC58" s="205" t="e">
        <f t="shared" si="58"/>
        <v>#N/A</v>
      </c>
      <c r="HD58" s="205" t="e">
        <f t="shared" si="58"/>
        <v>#N/A</v>
      </c>
      <c r="HE58" s="205" t="e">
        <f t="shared" si="77"/>
        <v>#N/A</v>
      </c>
      <c r="HF58" s="205" t="e">
        <f t="shared" si="55"/>
        <v>#N/A</v>
      </c>
      <c r="HG58" s="205" t="e">
        <f t="shared" si="55"/>
        <v>#N/A</v>
      </c>
      <c r="HH58" s="205" t="e">
        <f t="shared" si="55"/>
        <v>#N/A</v>
      </c>
      <c r="HI58" s="205" t="e">
        <f t="shared" si="55"/>
        <v>#N/A</v>
      </c>
      <c r="HJ58" s="205" t="e">
        <f t="shared" si="55"/>
        <v>#N/A</v>
      </c>
      <c r="HK58" s="205" t="e">
        <f t="shared" si="55"/>
        <v>#N/A</v>
      </c>
      <c r="HL58" s="205" t="e">
        <f t="shared" si="55"/>
        <v>#N/A</v>
      </c>
      <c r="HM58" s="205" t="e">
        <f t="shared" si="55"/>
        <v>#N/A</v>
      </c>
      <c r="HN58" s="205" t="e">
        <f t="shared" si="55"/>
        <v>#N/A</v>
      </c>
      <c r="HO58" s="205" t="e">
        <f t="shared" si="55"/>
        <v>#N/A</v>
      </c>
      <c r="HP58" s="205" t="e">
        <f t="shared" si="55"/>
        <v>#N/A</v>
      </c>
      <c r="HQ58" s="205" t="e">
        <f t="shared" si="55"/>
        <v>#N/A</v>
      </c>
      <c r="HR58" s="205" t="e">
        <f t="shared" si="55"/>
        <v>#N/A</v>
      </c>
      <c r="HS58" s="205" t="e">
        <f t="shared" si="55"/>
        <v>#N/A</v>
      </c>
      <c r="HT58" s="205" t="e">
        <f t="shared" si="55"/>
        <v>#N/A</v>
      </c>
      <c r="HU58" s="205" t="e">
        <f t="shared" si="55"/>
        <v>#N/A</v>
      </c>
      <c r="HV58" s="205" t="e">
        <f t="shared" si="81"/>
        <v>#N/A</v>
      </c>
      <c r="HW58" s="205" t="e">
        <f t="shared" si="79"/>
        <v>#N/A</v>
      </c>
      <c r="HX58" s="205" t="e">
        <f t="shared" si="66"/>
        <v>#N/A</v>
      </c>
      <c r="HY58" s="205" t="e">
        <f t="shared" si="63"/>
        <v>#N/A</v>
      </c>
      <c r="HZ58" s="205" t="e">
        <f t="shared" si="63"/>
        <v>#N/A</v>
      </c>
      <c r="IA58" s="205" t="e">
        <f t="shared" si="45"/>
        <v>#N/A</v>
      </c>
      <c r="IB58" s="205" t="e">
        <f t="shared" si="27"/>
        <v>#N/A</v>
      </c>
    </row>
    <row r="59" spans="1:236" hidden="1" x14ac:dyDescent="0.25">
      <c r="A59" s="22">
        <v>56</v>
      </c>
      <c r="B59" s="123"/>
      <c r="C59" s="123"/>
      <c r="D59" s="123"/>
      <c r="E59" s="118" t="str">
        <f t="shared" si="10"/>
        <v/>
      </c>
      <c r="F59" s="23" t="str">
        <f t="shared" si="11"/>
        <v/>
      </c>
      <c r="G59" s="24" t="str">
        <f t="shared" si="12"/>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10" t="str">
        <f t="shared" si="3"/>
        <v/>
      </c>
      <c r="Q59" s="110" t="str">
        <f t="shared" si="4"/>
        <v/>
      </c>
      <c r="R59" s="39" t="str">
        <f t="shared" si="5"/>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13"/>
        <v/>
      </c>
      <c r="AI59" s="204" t="str">
        <f t="shared" si="14"/>
        <v/>
      </c>
      <c r="AJ59" s="188" t="str">
        <f t="shared" si="82"/>
        <v/>
      </c>
      <c r="AK59" s="188" t="str">
        <f t="shared" si="82"/>
        <v/>
      </c>
      <c r="AL59" s="188" t="str">
        <f t="shared" si="82"/>
        <v/>
      </c>
      <c r="AM59" s="188" t="str">
        <f t="shared" si="82"/>
        <v/>
      </c>
      <c r="AN59" s="188" t="str">
        <f t="shared" si="82"/>
        <v/>
      </c>
      <c r="AO59" s="188" t="str">
        <f t="shared" si="82"/>
        <v/>
      </c>
      <c r="AP59" s="188" t="str">
        <f t="shared" si="82"/>
        <v/>
      </c>
      <c r="AQ59" s="188" t="str">
        <f t="shared" si="82"/>
        <v/>
      </c>
      <c r="AR59" s="188" t="str">
        <f t="shared" si="82"/>
        <v/>
      </c>
      <c r="AS59" s="188" t="str">
        <f t="shared" si="82"/>
        <v/>
      </c>
      <c r="AT59" s="188" t="str">
        <f t="shared" si="82"/>
        <v/>
      </c>
      <c r="AU59" s="188" t="str">
        <f t="shared" si="82"/>
        <v/>
      </c>
      <c r="AV59" s="188" t="str">
        <f t="shared" si="82"/>
        <v/>
      </c>
      <c r="AW59" s="188" t="str">
        <f t="shared" si="82"/>
        <v/>
      </c>
      <c r="AX59" s="188" t="str">
        <f t="shared" si="82"/>
        <v/>
      </c>
      <c r="AY59" s="188" t="str">
        <f t="shared" si="82"/>
        <v/>
      </c>
      <c r="AZ59" s="188" t="str">
        <f t="shared" si="82"/>
        <v/>
      </c>
      <c r="BA59" s="188" t="str">
        <f t="shared" si="82"/>
        <v/>
      </c>
      <c r="BB59" s="188" t="str">
        <f t="shared" si="82"/>
        <v/>
      </c>
      <c r="BC59" s="188" t="str">
        <f t="shared" si="82"/>
        <v/>
      </c>
      <c r="BD59" s="188" t="str">
        <f t="shared" si="82"/>
        <v/>
      </c>
      <c r="BE59" s="188" t="str">
        <f t="shared" si="82"/>
        <v/>
      </c>
      <c r="BF59" s="188" t="str">
        <f t="shared" si="82"/>
        <v/>
      </c>
      <c r="BG59" s="188" t="str">
        <f t="shared" si="82"/>
        <v/>
      </c>
      <c r="BH59" s="188" t="str">
        <f t="shared" si="82"/>
        <v/>
      </c>
      <c r="BI59" s="188" t="str">
        <f t="shared" si="82"/>
        <v/>
      </c>
      <c r="BJ59" s="188" t="str">
        <f t="shared" si="82"/>
        <v/>
      </c>
      <c r="BK59" s="188" t="str">
        <f t="shared" si="82"/>
        <v/>
      </c>
      <c r="BL59" s="188" t="str">
        <f t="shared" si="82"/>
        <v/>
      </c>
      <c r="BM59" s="188" t="str">
        <f t="shared" si="82"/>
        <v/>
      </c>
      <c r="BN59" s="188" t="str">
        <f t="shared" si="82"/>
        <v/>
      </c>
      <c r="BO59" s="188" t="str">
        <f t="shared" si="82"/>
        <v/>
      </c>
      <c r="BP59" s="188" t="str">
        <f t="shared" si="82"/>
        <v/>
      </c>
      <c r="BQ59" s="188" t="str">
        <f t="shared" si="82"/>
        <v/>
      </c>
      <c r="BR59" s="188" t="str">
        <f t="shared" si="82"/>
        <v/>
      </c>
      <c r="BS59" s="188" t="str">
        <f t="shared" si="82"/>
        <v/>
      </c>
      <c r="BT59" s="188" t="str">
        <f t="shared" si="82"/>
        <v/>
      </c>
      <c r="BU59" s="188" t="str">
        <f t="shared" si="82"/>
        <v/>
      </c>
      <c r="BV59" s="188" t="str">
        <f t="shared" si="82"/>
        <v/>
      </c>
      <c r="BW59" s="188" t="str">
        <f t="shared" si="82"/>
        <v/>
      </c>
      <c r="BX59" s="188" t="str">
        <f t="shared" si="82"/>
        <v/>
      </c>
      <c r="BY59" s="188" t="str">
        <f t="shared" si="82"/>
        <v/>
      </c>
      <c r="BZ59" s="188" t="str">
        <f t="shared" si="82"/>
        <v/>
      </c>
      <c r="CA59" s="188" t="str">
        <f t="shared" si="82"/>
        <v/>
      </c>
      <c r="CB59" s="188" t="str">
        <f t="shared" si="82"/>
        <v/>
      </c>
      <c r="CC59" s="188" t="str">
        <f t="shared" si="82"/>
        <v/>
      </c>
      <c r="CD59" s="188" t="str">
        <f t="shared" si="82"/>
        <v/>
      </c>
      <c r="CE59" s="188" t="str">
        <f t="shared" si="82"/>
        <v/>
      </c>
      <c r="CF59" s="188" t="str">
        <f t="shared" si="82"/>
        <v/>
      </c>
      <c r="CG59" s="188" t="str">
        <f t="shared" si="82"/>
        <v/>
      </c>
      <c r="CH59" s="188" t="str">
        <f t="shared" si="82"/>
        <v/>
      </c>
      <c r="CI59" s="188" t="str">
        <f t="shared" si="82"/>
        <v/>
      </c>
      <c r="CJ59" s="188" t="str">
        <f t="shared" si="82"/>
        <v/>
      </c>
      <c r="CK59" s="188" t="str">
        <f t="shared" si="82"/>
        <v/>
      </c>
      <c r="CL59" s="188" t="str">
        <f t="shared" si="82"/>
        <v/>
      </c>
      <c r="CM59" s="188" t="str">
        <f t="shared" si="82"/>
        <v/>
      </c>
      <c r="CN59" s="188" t="str">
        <f t="shared" si="82"/>
        <v/>
      </c>
      <c r="CO59" s="188" t="str">
        <f t="shared" si="82"/>
        <v/>
      </c>
      <c r="CP59" s="188" t="str">
        <f t="shared" si="82"/>
        <v/>
      </c>
      <c r="CQ59" s="188" t="str">
        <f t="shared" si="82"/>
        <v/>
      </c>
      <c r="CR59" s="188" t="str">
        <f t="shared" si="82"/>
        <v/>
      </c>
      <c r="CS59" s="188" t="str">
        <f t="shared" si="82"/>
        <v/>
      </c>
      <c r="CT59" s="188" t="str">
        <f t="shared" si="82"/>
        <v/>
      </c>
      <c r="CU59" s="188" t="str">
        <f t="shared" si="82"/>
        <v/>
      </c>
      <c r="CV59" s="188" t="str">
        <f t="shared" si="73"/>
        <v/>
      </c>
      <c r="CW59" s="188" t="str">
        <f t="shared" si="73"/>
        <v/>
      </c>
      <c r="CX59" s="188" t="str">
        <f t="shared" si="73"/>
        <v/>
      </c>
      <c r="CY59" s="188" t="str">
        <f t="shared" si="73"/>
        <v/>
      </c>
      <c r="CZ59" s="188" t="str">
        <f t="shared" si="73"/>
        <v/>
      </c>
      <c r="DA59" s="188" t="str">
        <f t="shared" si="73"/>
        <v/>
      </c>
      <c r="DB59" s="188" t="str">
        <f t="shared" si="73"/>
        <v/>
      </c>
      <c r="DC59" s="188" t="str">
        <f t="shared" si="73"/>
        <v/>
      </c>
      <c r="DD59" s="188" t="str">
        <f t="shared" si="73"/>
        <v/>
      </c>
      <c r="DE59" s="188" t="str">
        <f t="shared" ref="DE59:ED59" si="83">IF(ISNONTEXT($AH59),DD59+$AH59,"")</f>
        <v/>
      </c>
      <c r="DF59" s="188" t="str">
        <f t="shared" si="83"/>
        <v/>
      </c>
      <c r="DG59" s="188" t="str">
        <f t="shared" si="83"/>
        <v/>
      </c>
      <c r="DH59" s="188" t="str">
        <f t="shared" si="83"/>
        <v/>
      </c>
      <c r="DI59" s="188" t="str">
        <f t="shared" si="83"/>
        <v/>
      </c>
      <c r="DJ59" s="188" t="str">
        <f t="shared" si="83"/>
        <v/>
      </c>
      <c r="DK59" s="188" t="str">
        <f t="shared" si="83"/>
        <v/>
      </c>
      <c r="DL59" s="188" t="str">
        <f t="shared" si="83"/>
        <v/>
      </c>
      <c r="DM59" s="188" t="str">
        <f t="shared" si="83"/>
        <v/>
      </c>
      <c r="DN59" s="188" t="str">
        <f t="shared" si="83"/>
        <v/>
      </c>
      <c r="DO59" s="188" t="str">
        <f t="shared" si="83"/>
        <v/>
      </c>
      <c r="DP59" s="188" t="str">
        <f t="shared" si="83"/>
        <v/>
      </c>
      <c r="DQ59" s="188" t="str">
        <f t="shared" si="83"/>
        <v/>
      </c>
      <c r="DR59" s="188" t="str">
        <f t="shared" si="83"/>
        <v/>
      </c>
      <c r="DS59" s="188" t="str">
        <f t="shared" si="83"/>
        <v/>
      </c>
      <c r="DT59" s="188" t="str">
        <f t="shared" si="83"/>
        <v/>
      </c>
      <c r="DU59" s="188" t="str">
        <f t="shared" si="83"/>
        <v/>
      </c>
      <c r="DV59" s="188" t="str">
        <f t="shared" si="83"/>
        <v/>
      </c>
      <c r="DW59" s="188" t="str">
        <f t="shared" si="83"/>
        <v/>
      </c>
      <c r="DX59" s="188" t="str">
        <f t="shared" si="83"/>
        <v/>
      </c>
      <c r="DY59" s="188" t="str">
        <f t="shared" si="83"/>
        <v/>
      </c>
      <c r="DZ59" s="188" t="str">
        <f t="shared" si="83"/>
        <v/>
      </c>
      <c r="EA59" s="188" t="str">
        <f t="shared" si="83"/>
        <v/>
      </c>
      <c r="EB59" s="188" t="str">
        <f t="shared" si="83"/>
        <v/>
      </c>
      <c r="EC59" s="188" t="str">
        <f t="shared" si="83"/>
        <v/>
      </c>
      <c r="ED59" s="188" t="str">
        <f t="shared" si="83"/>
        <v/>
      </c>
      <c r="EE59" s="204" t="str">
        <f t="shared" si="16"/>
        <v/>
      </c>
      <c r="EF59" s="205" t="e">
        <f t="shared" si="68"/>
        <v>#N/A</v>
      </c>
      <c r="EG59" s="205" t="e">
        <f t="shared" si="68"/>
        <v>#N/A</v>
      </c>
      <c r="EH59" s="205" t="e">
        <f t="shared" si="68"/>
        <v>#N/A</v>
      </c>
      <c r="EI59" s="205" t="e">
        <f t="shared" si="68"/>
        <v>#N/A</v>
      </c>
      <c r="EJ59" s="205" t="e">
        <f t="shared" si="68"/>
        <v>#N/A</v>
      </c>
      <c r="EK59" s="205" t="e">
        <f t="shared" si="68"/>
        <v>#N/A</v>
      </c>
      <c r="EL59" s="205" t="e">
        <f t="shared" si="68"/>
        <v>#N/A</v>
      </c>
      <c r="EM59" s="205" t="e">
        <f t="shared" si="68"/>
        <v>#N/A</v>
      </c>
      <c r="EN59" s="205" t="e">
        <f t="shared" si="68"/>
        <v>#N/A</v>
      </c>
      <c r="EO59" s="205" t="e">
        <f t="shared" si="68"/>
        <v>#N/A</v>
      </c>
      <c r="EP59" s="205" t="e">
        <f t="shared" si="68"/>
        <v>#N/A</v>
      </c>
      <c r="EQ59" s="205" t="e">
        <f t="shared" si="68"/>
        <v>#N/A</v>
      </c>
      <c r="ER59" s="205" t="e">
        <f t="shared" si="68"/>
        <v>#N/A</v>
      </c>
      <c r="ES59" s="205" t="e">
        <f t="shared" si="68"/>
        <v>#N/A</v>
      </c>
      <c r="ET59" s="205" t="e">
        <f t="shared" si="68"/>
        <v>#N/A</v>
      </c>
      <c r="EU59" s="205" t="e">
        <f t="shared" si="65"/>
        <v>#N/A</v>
      </c>
      <c r="EV59" s="205" t="e">
        <f t="shared" si="60"/>
        <v>#N/A</v>
      </c>
      <c r="EW59" s="205" t="e">
        <f t="shared" si="60"/>
        <v>#N/A</v>
      </c>
      <c r="EX59" s="205" t="e">
        <f t="shared" si="60"/>
        <v>#N/A</v>
      </c>
      <c r="EY59" s="205" t="e">
        <f t="shared" si="60"/>
        <v>#N/A</v>
      </c>
      <c r="EZ59" s="205" t="e">
        <f t="shared" si="60"/>
        <v>#N/A</v>
      </c>
      <c r="FA59" s="205" t="e">
        <f t="shared" si="60"/>
        <v>#N/A</v>
      </c>
      <c r="FB59" s="205" t="e">
        <f t="shared" si="60"/>
        <v>#N/A</v>
      </c>
      <c r="FC59" s="205" t="e">
        <f t="shared" si="56"/>
        <v>#N/A</v>
      </c>
      <c r="FD59" s="205" t="e">
        <f t="shared" si="56"/>
        <v>#N/A</v>
      </c>
      <c r="FE59" s="205" t="e">
        <f t="shared" si="56"/>
        <v>#N/A</v>
      </c>
      <c r="FF59" s="205" t="e">
        <f t="shared" si="56"/>
        <v>#N/A</v>
      </c>
      <c r="FG59" s="205" t="e">
        <f t="shared" si="56"/>
        <v>#N/A</v>
      </c>
      <c r="FH59" s="205" t="e">
        <f t="shared" si="56"/>
        <v>#N/A</v>
      </c>
      <c r="FI59" s="205" t="e">
        <f t="shared" si="56"/>
        <v>#N/A</v>
      </c>
      <c r="FJ59" s="205" t="e">
        <f t="shared" si="56"/>
        <v>#N/A</v>
      </c>
      <c r="FK59" s="205" t="e">
        <f t="shared" si="56"/>
        <v>#N/A</v>
      </c>
      <c r="FL59" s="205" t="e">
        <f t="shared" si="56"/>
        <v>#N/A</v>
      </c>
      <c r="FM59" s="205" t="e">
        <f t="shared" si="56"/>
        <v>#N/A</v>
      </c>
      <c r="FN59" s="205" t="e">
        <f t="shared" si="56"/>
        <v>#N/A</v>
      </c>
      <c r="FO59" s="205" t="e">
        <f t="shared" si="56"/>
        <v>#N/A</v>
      </c>
      <c r="FP59" s="205" t="e">
        <f t="shared" si="56"/>
        <v>#N/A</v>
      </c>
      <c r="FQ59" s="205" t="e">
        <f t="shared" si="56"/>
        <v>#N/A</v>
      </c>
      <c r="FR59" s="205" t="e">
        <f t="shared" si="56"/>
        <v>#N/A</v>
      </c>
      <c r="FS59" s="205" t="e">
        <f t="shared" si="76"/>
        <v>#N/A</v>
      </c>
      <c r="FT59" s="205" t="e">
        <f t="shared" si="76"/>
        <v>#N/A</v>
      </c>
      <c r="FU59" s="205" t="e">
        <f t="shared" si="76"/>
        <v>#N/A</v>
      </c>
      <c r="FV59" s="205" t="e">
        <f t="shared" si="76"/>
        <v>#N/A</v>
      </c>
      <c r="FW59" s="205" t="e">
        <f t="shared" si="74"/>
        <v>#N/A</v>
      </c>
      <c r="FX59" s="205" t="e">
        <f t="shared" si="61"/>
        <v>#N/A</v>
      </c>
      <c r="FY59" s="205" t="e">
        <f t="shared" si="61"/>
        <v>#N/A</v>
      </c>
      <c r="FZ59" s="205" t="e">
        <f t="shared" si="61"/>
        <v>#N/A</v>
      </c>
      <c r="GA59" s="205" t="e">
        <f t="shared" si="61"/>
        <v>#N/A</v>
      </c>
      <c r="GB59" s="205" t="e">
        <f t="shared" si="61"/>
        <v>#N/A</v>
      </c>
      <c r="GC59" s="205" t="e">
        <f t="shared" si="61"/>
        <v>#N/A</v>
      </c>
      <c r="GD59" s="205" t="e">
        <f t="shared" si="61"/>
        <v>#N/A</v>
      </c>
      <c r="GE59" s="205" t="e">
        <f t="shared" si="61"/>
        <v>#N/A</v>
      </c>
      <c r="GF59" s="205" t="e">
        <f t="shared" si="61"/>
        <v>#N/A</v>
      </c>
      <c r="GG59" s="205" t="e">
        <f t="shared" si="61"/>
        <v>#N/A</v>
      </c>
      <c r="GH59" s="205" t="e">
        <f t="shared" si="61"/>
        <v>#N/A</v>
      </c>
      <c r="GI59" s="205" t="e">
        <f t="shared" si="61"/>
        <v>#N/A</v>
      </c>
      <c r="GJ59" s="205" t="e">
        <f t="shared" si="61"/>
        <v>#N/A</v>
      </c>
      <c r="GK59" s="205" t="e">
        <f t="shared" si="61"/>
        <v>#N/A</v>
      </c>
      <c r="GL59" s="205" t="e">
        <f t="shared" si="78"/>
        <v>#N/A</v>
      </c>
      <c r="GM59" s="205" t="e">
        <f t="shared" si="78"/>
        <v>#N/A</v>
      </c>
      <c r="GN59" s="205" t="e">
        <f t="shared" si="78"/>
        <v>#N/A</v>
      </c>
      <c r="GO59" s="205" t="e">
        <f t="shared" si="58"/>
        <v>#N/A</v>
      </c>
      <c r="GP59" s="205" t="e">
        <f t="shared" si="58"/>
        <v>#N/A</v>
      </c>
      <c r="GQ59" s="205" t="e">
        <f t="shared" si="58"/>
        <v>#N/A</v>
      </c>
      <c r="GR59" s="205" t="e">
        <f t="shared" si="58"/>
        <v>#N/A</v>
      </c>
      <c r="GS59" s="205" t="e">
        <f t="shared" si="58"/>
        <v>#N/A</v>
      </c>
      <c r="GT59" s="205" t="e">
        <f t="shared" si="58"/>
        <v>#N/A</v>
      </c>
      <c r="GU59" s="205" t="e">
        <f t="shared" si="58"/>
        <v>#N/A</v>
      </c>
      <c r="GV59" s="205" t="e">
        <f t="shared" si="58"/>
        <v>#N/A</v>
      </c>
      <c r="GW59" s="205" t="e">
        <f t="shared" si="58"/>
        <v>#N/A</v>
      </c>
      <c r="GX59" s="205" t="e">
        <f t="shared" si="58"/>
        <v>#N/A</v>
      </c>
      <c r="GY59" s="205" t="e">
        <f t="shared" si="58"/>
        <v>#N/A</v>
      </c>
      <c r="GZ59" s="205" t="e">
        <f t="shared" si="58"/>
        <v>#N/A</v>
      </c>
      <c r="HA59" s="205" t="e">
        <f t="shared" si="58"/>
        <v>#N/A</v>
      </c>
      <c r="HB59" s="205" t="e">
        <f t="shared" si="58"/>
        <v>#N/A</v>
      </c>
      <c r="HC59" s="205" t="e">
        <f t="shared" si="58"/>
        <v>#N/A</v>
      </c>
      <c r="HD59" s="205" t="e">
        <f t="shared" si="58"/>
        <v>#N/A</v>
      </c>
      <c r="HE59" s="205" t="e">
        <f t="shared" si="77"/>
        <v>#N/A</v>
      </c>
      <c r="HF59" s="205" t="e">
        <f t="shared" si="55"/>
        <v>#N/A</v>
      </c>
      <c r="HG59" s="205" t="e">
        <f t="shared" si="55"/>
        <v>#N/A</v>
      </c>
      <c r="HH59" s="205" t="e">
        <f t="shared" si="55"/>
        <v>#N/A</v>
      </c>
      <c r="HI59" s="205" t="e">
        <f t="shared" si="55"/>
        <v>#N/A</v>
      </c>
      <c r="HJ59" s="205" t="e">
        <f t="shared" si="55"/>
        <v>#N/A</v>
      </c>
      <c r="HK59" s="205" t="e">
        <f t="shared" si="55"/>
        <v>#N/A</v>
      </c>
      <c r="HL59" s="205" t="e">
        <f t="shared" si="55"/>
        <v>#N/A</v>
      </c>
      <c r="HM59" s="205" t="e">
        <f t="shared" si="55"/>
        <v>#N/A</v>
      </c>
      <c r="HN59" s="205" t="e">
        <f t="shared" si="55"/>
        <v>#N/A</v>
      </c>
      <c r="HO59" s="205" t="e">
        <f t="shared" si="55"/>
        <v>#N/A</v>
      </c>
      <c r="HP59" s="205" t="e">
        <f t="shared" si="55"/>
        <v>#N/A</v>
      </c>
      <c r="HQ59" s="205" t="e">
        <f t="shared" si="55"/>
        <v>#N/A</v>
      </c>
      <c r="HR59" s="205" t="e">
        <f t="shared" si="55"/>
        <v>#N/A</v>
      </c>
      <c r="HS59" s="205" t="e">
        <f t="shared" si="55"/>
        <v>#N/A</v>
      </c>
      <c r="HT59" s="205" t="e">
        <f t="shared" si="55"/>
        <v>#N/A</v>
      </c>
      <c r="HU59" s="205" t="e">
        <f t="shared" si="55"/>
        <v>#N/A</v>
      </c>
      <c r="HV59" s="205" t="e">
        <f t="shared" si="81"/>
        <v>#N/A</v>
      </c>
      <c r="HW59" s="205" t="e">
        <f t="shared" si="79"/>
        <v>#N/A</v>
      </c>
      <c r="HX59" s="205" t="e">
        <f t="shared" si="66"/>
        <v>#N/A</v>
      </c>
      <c r="HY59" s="205" t="e">
        <f t="shared" si="63"/>
        <v>#N/A</v>
      </c>
      <c r="HZ59" s="205" t="e">
        <f t="shared" si="63"/>
        <v>#N/A</v>
      </c>
      <c r="IA59" s="205" t="e">
        <f t="shared" si="45"/>
        <v>#N/A</v>
      </c>
      <c r="IB59" s="205" t="e">
        <f t="shared" si="27"/>
        <v>#N/A</v>
      </c>
    </row>
    <row r="60" spans="1:236" hidden="1" x14ac:dyDescent="0.25">
      <c r="A60" s="22">
        <v>57</v>
      </c>
      <c r="B60" s="123"/>
      <c r="C60" s="123"/>
      <c r="D60" s="123"/>
      <c r="E60" s="118" t="str">
        <f t="shared" si="10"/>
        <v/>
      </c>
      <c r="F60" s="23" t="str">
        <f t="shared" si="11"/>
        <v/>
      </c>
      <c r="G60" s="24" t="str">
        <f t="shared" si="12"/>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10" t="str">
        <f t="shared" si="3"/>
        <v/>
      </c>
      <c r="Q60" s="110" t="str">
        <f t="shared" si="4"/>
        <v/>
      </c>
      <c r="R60" s="39" t="str">
        <f t="shared" si="5"/>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13"/>
        <v/>
      </c>
      <c r="AI60" s="204" t="str">
        <f t="shared" si="14"/>
        <v/>
      </c>
      <c r="AJ60" s="188" t="str">
        <f t="shared" si="82"/>
        <v/>
      </c>
      <c r="AK60" s="188" t="str">
        <f t="shared" si="82"/>
        <v/>
      </c>
      <c r="AL60" s="188" t="str">
        <f t="shared" si="82"/>
        <v/>
      </c>
      <c r="AM60" s="188" t="str">
        <f t="shared" si="82"/>
        <v/>
      </c>
      <c r="AN60" s="188" t="str">
        <f t="shared" si="82"/>
        <v/>
      </c>
      <c r="AO60" s="188" t="str">
        <f t="shared" si="82"/>
        <v/>
      </c>
      <c r="AP60" s="188" t="str">
        <f t="shared" si="82"/>
        <v/>
      </c>
      <c r="AQ60" s="188" t="str">
        <f t="shared" si="82"/>
        <v/>
      </c>
      <c r="AR60" s="188" t="str">
        <f t="shared" si="82"/>
        <v/>
      </c>
      <c r="AS60" s="188" t="str">
        <f t="shared" si="82"/>
        <v/>
      </c>
      <c r="AT60" s="188" t="str">
        <f t="shared" si="82"/>
        <v/>
      </c>
      <c r="AU60" s="188" t="str">
        <f t="shared" si="82"/>
        <v/>
      </c>
      <c r="AV60" s="188" t="str">
        <f t="shared" si="82"/>
        <v/>
      </c>
      <c r="AW60" s="188" t="str">
        <f t="shared" si="82"/>
        <v/>
      </c>
      <c r="AX60" s="188" t="str">
        <f t="shared" si="82"/>
        <v/>
      </c>
      <c r="AY60" s="188" t="str">
        <f t="shared" si="82"/>
        <v/>
      </c>
      <c r="AZ60" s="188" t="str">
        <f t="shared" si="82"/>
        <v/>
      </c>
      <c r="BA60" s="188" t="str">
        <f t="shared" si="82"/>
        <v/>
      </c>
      <c r="BB60" s="188" t="str">
        <f t="shared" si="82"/>
        <v/>
      </c>
      <c r="BC60" s="188" t="str">
        <f t="shared" si="82"/>
        <v/>
      </c>
      <c r="BD60" s="188" t="str">
        <f t="shared" si="82"/>
        <v/>
      </c>
      <c r="BE60" s="188" t="str">
        <f t="shared" si="82"/>
        <v/>
      </c>
      <c r="BF60" s="188" t="str">
        <f t="shared" si="82"/>
        <v/>
      </c>
      <c r="BG60" s="188" t="str">
        <f t="shared" si="82"/>
        <v/>
      </c>
      <c r="BH60" s="188" t="str">
        <f t="shared" si="82"/>
        <v/>
      </c>
      <c r="BI60" s="188" t="str">
        <f t="shared" si="82"/>
        <v/>
      </c>
      <c r="BJ60" s="188" t="str">
        <f t="shared" si="82"/>
        <v/>
      </c>
      <c r="BK60" s="188" t="str">
        <f t="shared" si="82"/>
        <v/>
      </c>
      <c r="BL60" s="188" t="str">
        <f t="shared" si="82"/>
        <v/>
      </c>
      <c r="BM60" s="188" t="str">
        <f t="shared" si="82"/>
        <v/>
      </c>
      <c r="BN60" s="188" t="str">
        <f t="shared" si="82"/>
        <v/>
      </c>
      <c r="BO60" s="188" t="str">
        <f t="shared" si="82"/>
        <v/>
      </c>
      <c r="BP60" s="188" t="str">
        <f t="shared" si="82"/>
        <v/>
      </c>
      <c r="BQ60" s="188" t="str">
        <f t="shared" si="82"/>
        <v/>
      </c>
      <c r="BR60" s="188" t="str">
        <f t="shared" si="82"/>
        <v/>
      </c>
      <c r="BS60" s="188" t="str">
        <f t="shared" si="82"/>
        <v/>
      </c>
      <c r="BT60" s="188" t="str">
        <f t="shared" si="82"/>
        <v/>
      </c>
      <c r="BU60" s="188" t="str">
        <f t="shared" si="82"/>
        <v/>
      </c>
      <c r="BV60" s="188" t="str">
        <f t="shared" si="82"/>
        <v/>
      </c>
      <c r="BW60" s="188" t="str">
        <f t="shared" si="82"/>
        <v/>
      </c>
      <c r="BX60" s="188" t="str">
        <f t="shared" si="82"/>
        <v/>
      </c>
      <c r="BY60" s="188" t="str">
        <f t="shared" si="82"/>
        <v/>
      </c>
      <c r="BZ60" s="188" t="str">
        <f t="shared" si="82"/>
        <v/>
      </c>
      <c r="CA60" s="188" t="str">
        <f t="shared" si="82"/>
        <v/>
      </c>
      <c r="CB60" s="188" t="str">
        <f t="shared" si="82"/>
        <v/>
      </c>
      <c r="CC60" s="188" t="str">
        <f t="shared" si="82"/>
        <v/>
      </c>
      <c r="CD60" s="188" t="str">
        <f t="shared" si="82"/>
        <v/>
      </c>
      <c r="CE60" s="188" t="str">
        <f t="shared" si="82"/>
        <v/>
      </c>
      <c r="CF60" s="188" t="str">
        <f t="shared" si="82"/>
        <v/>
      </c>
      <c r="CG60" s="188" t="str">
        <f t="shared" si="82"/>
        <v/>
      </c>
      <c r="CH60" s="188" t="str">
        <f t="shared" si="82"/>
        <v/>
      </c>
      <c r="CI60" s="188" t="str">
        <f t="shared" si="82"/>
        <v/>
      </c>
      <c r="CJ60" s="188" t="str">
        <f t="shared" si="82"/>
        <v/>
      </c>
      <c r="CK60" s="188" t="str">
        <f t="shared" si="82"/>
        <v/>
      </c>
      <c r="CL60" s="188" t="str">
        <f t="shared" si="82"/>
        <v/>
      </c>
      <c r="CM60" s="188" t="str">
        <f t="shared" si="82"/>
        <v/>
      </c>
      <c r="CN60" s="188" t="str">
        <f t="shared" si="82"/>
        <v/>
      </c>
      <c r="CO60" s="188" t="str">
        <f t="shared" si="82"/>
        <v/>
      </c>
      <c r="CP60" s="188" t="str">
        <f t="shared" si="82"/>
        <v/>
      </c>
      <c r="CQ60" s="188" t="str">
        <f t="shared" si="82"/>
        <v/>
      </c>
      <c r="CR60" s="188" t="str">
        <f t="shared" si="82"/>
        <v/>
      </c>
      <c r="CS60" s="188" t="str">
        <f t="shared" si="82"/>
        <v/>
      </c>
      <c r="CT60" s="188" t="str">
        <f t="shared" si="82"/>
        <v/>
      </c>
      <c r="CU60" s="188" t="str">
        <f t="shared" ref="CU60:ED67" si="84">IF(ISNONTEXT($AH60),CT60+$AH60,"")</f>
        <v/>
      </c>
      <c r="CV60" s="188" t="str">
        <f t="shared" si="84"/>
        <v/>
      </c>
      <c r="CW60" s="188" t="str">
        <f t="shared" si="84"/>
        <v/>
      </c>
      <c r="CX60" s="188" t="str">
        <f t="shared" si="84"/>
        <v/>
      </c>
      <c r="CY60" s="188" t="str">
        <f t="shared" si="84"/>
        <v/>
      </c>
      <c r="CZ60" s="188" t="str">
        <f t="shared" si="84"/>
        <v/>
      </c>
      <c r="DA60" s="188" t="str">
        <f t="shared" si="84"/>
        <v/>
      </c>
      <c r="DB60" s="188" t="str">
        <f t="shared" si="84"/>
        <v/>
      </c>
      <c r="DC60" s="188" t="str">
        <f t="shared" si="84"/>
        <v/>
      </c>
      <c r="DD60" s="188" t="str">
        <f t="shared" si="84"/>
        <v/>
      </c>
      <c r="DE60" s="188" t="str">
        <f t="shared" si="84"/>
        <v/>
      </c>
      <c r="DF60" s="188" t="str">
        <f t="shared" si="84"/>
        <v/>
      </c>
      <c r="DG60" s="188" t="str">
        <f t="shared" si="84"/>
        <v/>
      </c>
      <c r="DH60" s="188" t="str">
        <f t="shared" si="84"/>
        <v/>
      </c>
      <c r="DI60" s="188" t="str">
        <f t="shared" si="84"/>
        <v/>
      </c>
      <c r="DJ60" s="188" t="str">
        <f t="shared" si="84"/>
        <v/>
      </c>
      <c r="DK60" s="188" t="str">
        <f t="shared" si="84"/>
        <v/>
      </c>
      <c r="DL60" s="188" t="str">
        <f t="shared" si="84"/>
        <v/>
      </c>
      <c r="DM60" s="188" t="str">
        <f t="shared" si="84"/>
        <v/>
      </c>
      <c r="DN60" s="188" t="str">
        <f t="shared" si="84"/>
        <v/>
      </c>
      <c r="DO60" s="188" t="str">
        <f t="shared" si="84"/>
        <v/>
      </c>
      <c r="DP60" s="188" t="str">
        <f t="shared" si="84"/>
        <v/>
      </c>
      <c r="DQ60" s="188" t="str">
        <f t="shared" si="84"/>
        <v/>
      </c>
      <c r="DR60" s="188" t="str">
        <f t="shared" si="84"/>
        <v/>
      </c>
      <c r="DS60" s="188" t="str">
        <f t="shared" si="84"/>
        <v/>
      </c>
      <c r="DT60" s="188" t="str">
        <f t="shared" si="84"/>
        <v/>
      </c>
      <c r="DU60" s="188" t="str">
        <f t="shared" si="84"/>
        <v/>
      </c>
      <c r="DV60" s="188" t="str">
        <f t="shared" si="84"/>
        <v/>
      </c>
      <c r="DW60" s="188" t="str">
        <f t="shared" si="84"/>
        <v/>
      </c>
      <c r="DX60" s="188" t="str">
        <f t="shared" si="84"/>
        <v/>
      </c>
      <c r="DY60" s="188" t="str">
        <f t="shared" si="84"/>
        <v/>
      </c>
      <c r="DZ60" s="188" t="str">
        <f t="shared" si="84"/>
        <v/>
      </c>
      <c r="EA60" s="188" t="str">
        <f t="shared" si="84"/>
        <v/>
      </c>
      <c r="EB60" s="188" t="str">
        <f t="shared" si="84"/>
        <v/>
      </c>
      <c r="EC60" s="188" t="str">
        <f t="shared" si="84"/>
        <v/>
      </c>
      <c r="ED60" s="188" t="str">
        <f t="shared" si="84"/>
        <v/>
      </c>
      <c r="EE60" s="204" t="str">
        <f t="shared" si="16"/>
        <v/>
      </c>
      <c r="EF60" s="205" t="e">
        <f t="shared" si="68"/>
        <v>#N/A</v>
      </c>
      <c r="EG60" s="205" t="e">
        <f t="shared" si="68"/>
        <v>#N/A</v>
      </c>
      <c r="EH60" s="205" t="e">
        <f t="shared" si="68"/>
        <v>#N/A</v>
      </c>
      <c r="EI60" s="205" t="e">
        <f t="shared" si="68"/>
        <v>#N/A</v>
      </c>
      <c r="EJ60" s="205" t="e">
        <f t="shared" si="68"/>
        <v>#N/A</v>
      </c>
      <c r="EK60" s="205" t="e">
        <f t="shared" si="68"/>
        <v>#N/A</v>
      </c>
      <c r="EL60" s="205" t="e">
        <f t="shared" si="68"/>
        <v>#N/A</v>
      </c>
      <c r="EM60" s="205" t="e">
        <f t="shared" si="68"/>
        <v>#N/A</v>
      </c>
      <c r="EN60" s="205" t="e">
        <f t="shared" si="68"/>
        <v>#N/A</v>
      </c>
      <c r="EO60" s="205" t="e">
        <f t="shared" si="68"/>
        <v>#N/A</v>
      </c>
      <c r="EP60" s="205" t="e">
        <f t="shared" si="68"/>
        <v>#N/A</v>
      </c>
      <c r="EQ60" s="205" t="e">
        <f t="shared" si="68"/>
        <v>#N/A</v>
      </c>
      <c r="ER60" s="205" t="e">
        <f t="shared" si="68"/>
        <v>#N/A</v>
      </c>
      <c r="ES60" s="205" t="e">
        <f t="shared" si="68"/>
        <v>#N/A</v>
      </c>
      <c r="ET60" s="205" t="e">
        <f t="shared" si="68"/>
        <v>#N/A</v>
      </c>
      <c r="EU60" s="205" t="e">
        <f t="shared" si="65"/>
        <v>#N/A</v>
      </c>
      <c r="EV60" s="205" t="e">
        <f t="shared" si="60"/>
        <v>#N/A</v>
      </c>
      <c r="EW60" s="205" t="e">
        <f t="shared" si="60"/>
        <v>#N/A</v>
      </c>
      <c r="EX60" s="205" t="e">
        <f t="shared" si="60"/>
        <v>#N/A</v>
      </c>
      <c r="EY60" s="205" t="e">
        <f t="shared" si="60"/>
        <v>#N/A</v>
      </c>
      <c r="EZ60" s="205" t="e">
        <f t="shared" si="60"/>
        <v>#N/A</v>
      </c>
      <c r="FA60" s="205" t="e">
        <f t="shared" si="60"/>
        <v>#N/A</v>
      </c>
      <c r="FB60" s="205" t="e">
        <f t="shared" si="60"/>
        <v>#N/A</v>
      </c>
      <c r="FC60" s="205" t="e">
        <f t="shared" si="56"/>
        <v>#N/A</v>
      </c>
      <c r="FD60" s="205" t="e">
        <f t="shared" si="56"/>
        <v>#N/A</v>
      </c>
      <c r="FE60" s="205" t="e">
        <f t="shared" si="56"/>
        <v>#N/A</v>
      </c>
      <c r="FF60" s="205" t="e">
        <f t="shared" si="56"/>
        <v>#N/A</v>
      </c>
      <c r="FG60" s="205" t="e">
        <f t="shared" si="56"/>
        <v>#N/A</v>
      </c>
      <c r="FH60" s="205" t="e">
        <f t="shared" si="56"/>
        <v>#N/A</v>
      </c>
      <c r="FI60" s="205" t="e">
        <f t="shared" si="56"/>
        <v>#N/A</v>
      </c>
      <c r="FJ60" s="205" t="e">
        <f t="shared" si="56"/>
        <v>#N/A</v>
      </c>
      <c r="FK60" s="205" t="e">
        <f t="shared" si="56"/>
        <v>#N/A</v>
      </c>
      <c r="FL60" s="205" t="e">
        <f t="shared" si="56"/>
        <v>#N/A</v>
      </c>
      <c r="FM60" s="205" t="e">
        <f t="shared" si="56"/>
        <v>#N/A</v>
      </c>
      <c r="FN60" s="205" t="e">
        <f t="shared" si="56"/>
        <v>#N/A</v>
      </c>
      <c r="FO60" s="205" t="e">
        <f t="shared" si="56"/>
        <v>#N/A</v>
      </c>
      <c r="FP60" s="205" t="e">
        <f t="shared" si="56"/>
        <v>#N/A</v>
      </c>
      <c r="FQ60" s="205" t="e">
        <f t="shared" si="56"/>
        <v>#N/A</v>
      </c>
      <c r="FR60" s="205" t="e">
        <f t="shared" si="56"/>
        <v>#N/A</v>
      </c>
      <c r="FS60" s="205" t="e">
        <f t="shared" si="76"/>
        <v>#N/A</v>
      </c>
      <c r="FT60" s="205" t="e">
        <f t="shared" si="76"/>
        <v>#N/A</v>
      </c>
      <c r="FU60" s="205" t="e">
        <f t="shared" si="76"/>
        <v>#N/A</v>
      </c>
      <c r="FV60" s="205" t="e">
        <f t="shared" si="76"/>
        <v>#N/A</v>
      </c>
      <c r="FW60" s="205" t="e">
        <f t="shared" si="74"/>
        <v>#N/A</v>
      </c>
      <c r="FX60" s="205" t="e">
        <f t="shared" si="61"/>
        <v>#N/A</v>
      </c>
      <c r="FY60" s="205" t="e">
        <f t="shared" si="61"/>
        <v>#N/A</v>
      </c>
      <c r="FZ60" s="205" t="e">
        <f t="shared" si="61"/>
        <v>#N/A</v>
      </c>
      <c r="GA60" s="205" t="e">
        <f t="shared" si="61"/>
        <v>#N/A</v>
      </c>
      <c r="GB60" s="205" t="e">
        <f t="shared" si="61"/>
        <v>#N/A</v>
      </c>
      <c r="GC60" s="205" t="e">
        <f t="shared" si="61"/>
        <v>#N/A</v>
      </c>
      <c r="GD60" s="205" t="e">
        <f t="shared" si="61"/>
        <v>#N/A</v>
      </c>
      <c r="GE60" s="205" t="e">
        <f t="shared" si="61"/>
        <v>#N/A</v>
      </c>
      <c r="GF60" s="205" t="e">
        <f t="shared" si="61"/>
        <v>#N/A</v>
      </c>
      <c r="GG60" s="205" t="e">
        <f t="shared" si="61"/>
        <v>#N/A</v>
      </c>
      <c r="GH60" s="205" t="e">
        <f t="shared" si="61"/>
        <v>#N/A</v>
      </c>
      <c r="GI60" s="205" t="e">
        <f t="shared" si="61"/>
        <v>#N/A</v>
      </c>
      <c r="GJ60" s="205" t="e">
        <f t="shared" si="61"/>
        <v>#N/A</v>
      </c>
      <c r="GK60" s="205" t="e">
        <f t="shared" si="61"/>
        <v>#N/A</v>
      </c>
      <c r="GL60" s="205" t="e">
        <f t="shared" si="78"/>
        <v>#N/A</v>
      </c>
      <c r="GM60" s="205" t="e">
        <f t="shared" si="78"/>
        <v>#N/A</v>
      </c>
      <c r="GN60" s="205" t="e">
        <f t="shared" si="78"/>
        <v>#N/A</v>
      </c>
      <c r="GO60" s="205" t="e">
        <f t="shared" si="58"/>
        <v>#N/A</v>
      </c>
      <c r="GP60" s="205" t="e">
        <f t="shared" si="58"/>
        <v>#N/A</v>
      </c>
      <c r="GQ60" s="205" t="e">
        <f t="shared" si="58"/>
        <v>#N/A</v>
      </c>
      <c r="GR60" s="205" t="e">
        <f t="shared" si="58"/>
        <v>#N/A</v>
      </c>
      <c r="GS60" s="205" t="e">
        <f t="shared" si="58"/>
        <v>#N/A</v>
      </c>
      <c r="GT60" s="205" t="e">
        <f t="shared" si="58"/>
        <v>#N/A</v>
      </c>
      <c r="GU60" s="205" t="e">
        <f t="shared" si="58"/>
        <v>#N/A</v>
      </c>
      <c r="GV60" s="205" t="e">
        <f t="shared" si="58"/>
        <v>#N/A</v>
      </c>
      <c r="GW60" s="205" t="e">
        <f t="shared" si="58"/>
        <v>#N/A</v>
      </c>
      <c r="GX60" s="205" t="e">
        <f t="shared" si="58"/>
        <v>#N/A</v>
      </c>
      <c r="GY60" s="205" t="e">
        <f t="shared" si="58"/>
        <v>#N/A</v>
      </c>
      <c r="GZ60" s="205" t="e">
        <f t="shared" si="58"/>
        <v>#N/A</v>
      </c>
      <c r="HA60" s="205" t="e">
        <f t="shared" si="58"/>
        <v>#N/A</v>
      </c>
      <c r="HB60" s="205" t="e">
        <f t="shared" si="58"/>
        <v>#N/A</v>
      </c>
      <c r="HC60" s="205" t="e">
        <f t="shared" si="58"/>
        <v>#N/A</v>
      </c>
      <c r="HD60" s="205" t="e">
        <f t="shared" si="58"/>
        <v>#N/A</v>
      </c>
      <c r="HE60" s="205" t="e">
        <f t="shared" si="77"/>
        <v>#N/A</v>
      </c>
      <c r="HF60" s="205" t="e">
        <f t="shared" si="55"/>
        <v>#N/A</v>
      </c>
      <c r="HG60" s="205" t="e">
        <f t="shared" si="55"/>
        <v>#N/A</v>
      </c>
      <c r="HH60" s="205" t="e">
        <f t="shared" si="55"/>
        <v>#N/A</v>
      </c>
      <c r="HI60" s="205" t="e">
        <f t="shared" si="55"/>
        <v>#N/A</v>
      </c>
      <c r="HJ60" s="205" t="e">
        <f t="shared" si="55"/>
        <v>#N/A</v>
      </c>
      <c r="HK60" s="205" t="e">
        <f t="shared" si="55"/>
        <v>#N/A</v>
      </c>
      <c r="HL60" s="205" t="e">
        <f t="shared" si="55"/>
        <v>#N/A</v>
      </c>
      <c r="HM60" s="205" t="e">
        <f t="shared" si="55"/>
        <v>#N/A</v>
      </c>
      <c r="HN60" s="205" t="e">
        <f t="shared" si="55"/>
        <v>#N/A</v>
      </c>
      <c r="HO60" s="205" t="e">
        <f t="shared" si="55"/>
        <v>#N/A</v>
      </c>
      <c r="HP60" s="205" t="e">
        <f t="shared" si="55"/>
        <v>#N/A</v>
      </c>
      <c r="HQ60" s="205" t="e">
        <f t="shared" si="55"/>
        <v>#N/A</v>
      </c>
      <c r="HR60" s="205" t="e">
        <f t="shared" si="55"/>
        <v>#N/A</v>
      </c>
      <c r="HS60" s="205" t="e">
        <f t="shared" si="55"/>
        <v>#N/A</v>
      </c>
      <c r="HT60" s="205" t="e">
        <f t="shared" si="55"/>
        <v>#N/A</v>
      </c>
      <c r="HU60" s="205" t="e">
        <f t="shared" si="55"/>
        <v>#N/A</v>
      </c>
      <c r="HV60" s="205" t="e">
        <f t="shared" si="81"/>
        <v>#N/A</v>
      </c>
      <c r="HW60" s="205" t="e">
        <f t="shared" si="79"/>
        <v>#N/A</v>
      </c>
      <c r="HX60" s="205" t="e">
        <f t="shared" si="66"/>
        <v>#N/A</v>
      </c>
      <c r="HY60" s="205" t="e">
        <f t="shared" si="63"/>
        <v>#N/A</v>
      </c>
      <c r="HZ60" s="205" t="e">
        <f t="shared" si="63"/>
        <v>#N/A</v>
      </c>
      <c r="IA60" s="205" t="e">
        <f t="shared" si="45"/>
        <v>#N/A</v>
      </c>
      <c r="IB60" s="205" t="e">
        <f t="shared" si="27"/>
        <v>#N/A</v>
      </c>
    </row>
    <row r="61" spans="1:236" hidden="1" x14ac:dyDescent="0.25">
      <c r="A61" s="22">
        <v>58</v>
      </c>
      <c r="B61" s="123"/>
      <c r="C61" s="123"/>
      <c r="D61" s="123"/>
      <c r="E61" s="118" t="str">
        <f t="shared" si="10"/>
        <v/>
      </c>
      <c r="F61" s="23" t="str">
        <f t="shared" si="11"/>
        <v/>
      </c>
      <c r="G61" s="24" t="str">
        <f t="shared" si="12"/>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10" t="str">
        <f t="shared" si="3"/>
        <v/>
      </c>
      <c r="Q61" s="110" t="str">
        <f t="shared" si="4"/>
        <v/>
      </c>
      <c r="R61" s="39" t="str">
        <f t="shared" si="5"/>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13"/>
        <v/>
      </c>
      <c r="AI61" s="204" t="str">
        <f t="shared" si="14"/>
        <v/>
      </c>
      <c r="AJ61" s="188" t="str">
        <f t="shared" ref="AJ61:CU64" si="85">IF(ISNONTEXT($AH61),AI61+$AH61,"")</f>
        <v/>
      </c>
      <c r="AK61" s="188" t="str">
        <f t="shared" si="85"/>
        <v/>
      </c>
      <c r="AL61" s="188" t="str">
        <f t="shared" si="85"/>
        <v/>
      </c>
      <c r="AM61" s="188" t="str">
        <f t="shared" si="85"/>
        <v/>
      </c>
      <c r="AN61" s="188" t="str">
        <f t="shared" si="85"/>
        <v/>
      </c>
      <c r="AO61" s="188" t="str">
        <f t="shared" si="85"/>
        <v/>
      </c>
      <c r="AP61" s="188" t="str">
        <f t="shared" si="85"/>
        <v/>
      </c>
      <c r="AQ61" s="188" t="str">
        <f t="shared" si="85"/>
        <v/>
      </c>
      <c r="AR61" s="188" t="str">
        <f t="shared" si="85"/>
        <v/>
      </c>
      <c r="AS61" s="188" t="str">
        <f t="shared" si="85"/>
        <v/>
      </c>
      <c r="AT61" s="188" t="str">
        <f t="shared" si="85"/>
        <v/>
      </c>
      <c r="AU61" s="188" t="str">
        <f t="shared" si="85"/>
        <v/>
      </c>
      <c r="AV61" s="188" t="str">
        <f t="shared" si="85"/>
        <v/>
      </c>
      <c r="AW61" s="188" t="str">
        <f t="shared" si="85"/>
        <v/>
      </c>
      <c r="AX61" s="188" t="str">
        <f t="shared" si="85"/>
        <v/>
      </c>
      <c r="AY61" s="188" t="str">
        <f t="shared" si="85"/>
        <v/>
      </c>
      <c r="AZ61" s="188" t="str">
        <f t="shared" si="85"/>
        <v/>
      </c>
      <c r="BA61" s="188" t="str">
        <f t="shared" si="85"/>
        <v/>
      </c>
      <c r="BB61" s="188" t="str">
        <f t="shared" si="85"/>
        <v/>
      </c>
      <c r="BC61" s="188" t="str">
        <f t="shared" si="85"/>
        <v/>
      </c>
      <c r="BD61" s="188" t="str">
        <f t="shared" si="85"/>
        <v/>
      </c>
      <c r="BE61" s="188" t="str">
        <f t="shared" si="85"/>
        <v/>
      </c>
      <c r="BF61" s="188" t="str">
        <f t="shared" si="85"/>
        <v/>
      </c>
      <c r="BG61" s="188" t="str">
        <f t="shared" si="85"/>
        <v/>
      </c>
      <c r="BH61" s="188" t="str">
        <f t="shared" si="85"/>
        <v/>
      </c>
      <c r="BI61" s="188" t="str">
        <f t="shared" si="85"/>
        <v/>
      </c>
      <c r="BJ61" s="188" t="str">
        <f t="shared" si="85"/>
        <v/>
      </c>
      <c r="BK61" s="188" t="str">
        <f t="shared" si="85"/>
        <v/>
      </c>
      <c r="BL61" s="188" t="str">
        <f t="shared" si="85"/>
        <v/>
      </c>
      <c r="BM61" s="188" t="str">
        <f t="shared" si="85"/>
        <v/>
      </c>
      <c r="BN61" s="188" t="str">
        <f t="shared" si="85"/>
        <v/>
      </c>
      <c r="BO61" s="188" t="str">
        <f t="shared" si="85"/>
        <v/>
      </c>
      <c r="BP61" s="188" t="str">
        <f t="shared" si="85"/>
        <v/>
      </c>
      <c r="BQ61" s="188" t="str">
        <f t="shared" si="85"/>
        <v/>
      </c>
      <c r="BR61" s="188" t="str">
        <f t="shared" si="85"/>
        <v/>
      </c>
      <c r="BS61" s="188" t="str">
        <f t="shared" si="85"/>
        <v/>
      </c>
      <c r="BT61" s="188" t="str">
        <f t="shared" si="85"/>
        <v/>
      </c>
      <c r="BU61" s="188" t="str">
        <f t="shared" si="85"/>
        <v/>
      </c>
      <c r="BV61" s="188" t="str">
        <f t="shared" si="85"/>
        <v/>
      </c>
      <c r="BW61" s="188" t="str">
        <f t="shared" si="85"/>
        <v/>
      </c>
      <c r="BX61" s="188" t="str">
        <f t="shared" si="85"/>
        <v/>
      </c>
      <c r="BY61" s="188" t="str">
        <f t="shared" si="85"/>
        <v/>
      </c>
      <c r="BZ61" s="188" t="str">
        <f t="shared" si="85"/>
        <v/>
      </c>
      <c r="CA61" s="188" t="str">
        <f t="shared" si="85"/>
        <v/>
      </c>
      <c r="CB61" s="188" t="str">
        <f t="shared" si="85"/>
        <v/>
      </c>
      <c r="CC61" s="188" t="str">
        <f t="shared" si="85"/>
        <v/>
      </c>
      <c r="CD61" s="188" t="str">
        <f t="shared" si="85"/>
        <v/>
      </c>
      <c r="CE61" s="188" t="str">
        <f t="shared" si="85"/>
        <v/>
      </c>
      <c r="CF61" s="188" t="str">
        <f t="shared" si="85"/>
        <v/>
      </c>
      <c r="CG61" s="188" t="str">
        <f t="shared" si="85"/>
        <v/>
      </c>
      <c r="CH61" s="188" t="str">
        <f t="shared" si="85"/>
        <v/>
      </c>
      <c r="CI61" s="188" t="str">
        <f t="shared" si="85"/>
        <v/>
      </c>
      <c r="CJ61" s="188" t="str">
        <f t="shared" si="85"/>
        <v/>
      </c>
      <c r="CK61" s="188" t="str">
        <f t="shared" si="85"/>
        <v/>
      </c>
      <c r="CL61" s="188" t="str">
        <f t="shared" si="85"/>
        <v/>
      </c>
      <c r="CM61" s="188" t="str">
        <f t="shared" si="85"/>
        <v/>
      </c>
      <c r="CN61" s="188" t="str">
        <f t="shared" si="85"/>
        <v/>
      </c>
      <c r="CO61" s="188" t="str">
        <f t="shared" si="85"/>
        <v/>
      </c>
      <c r="CP61" s="188" t="str">
        <f t="shared" si="85"/>
        <v/>
      </c>
      <c r="CQ61" s="188" t="str">
        <f t="shared" si="85"/>
        <v/>
      </c>
      <c r="CR61" s="188" t="str">
        <f t="shared" si="85"/>
        <v/>
      </c>
      <c r="CS61" s="188" t="str">
        <f t="shared" si="85"/>
        <v/>
      </c>
      <c r="CT61" s="188" t="str">
        <f t="shared" si="85"/>
        <v/>
      </c>
      <c r="CU61" s="188" t="str">
        <f t="shared" si="85"/>
        <v/>
      </c>
      <c r="CV61" s="188" t="str">
        <f t="shared" si="84"/>
        <v/>
      </c>
      <c r="CW61" s="188" t="str">
        <f t="shared" si="84"/>
        <v/>
      </c>
      <c r="CX61" s="188" t="str">
        <f t="shared" si="84"/>
        <v/>
      </c>
      <c r="CY61" s="188" t="str">
        <f t="shared" si="84"/>
        <v/>
      </c>
      <c r="CZ61" s="188" t="str">
        <f t="shared" si="84"/>
        <v/>
      </c>
      <c r="DA61" s="188" t="str">
        <f t="shared" si="84"/>
        <v/>
      </c>
      <c r="DB61" s="188" t="str">
        <f t="shared" si="84"/>
        <v/>
      </c>
      <c r="DC61" s="188" t="str">
        <f t="shared" si="84"/>
        <v/>
      </c>
      <c r="DD61" s="188" t="str">
        <f t="shared" si="84"/>
        <v/>
      </c>
      <c r="DE61" s="188" t="str">
        <f t="shared" si="84"/>
        <v/>
      </c>
      <c r="DF61" s="188" t="str">
        <f t="shared" si="84"/>
        <v/>
      </c>
      <c r="DG61" s="188" t="str">
        <f t="shared" si="84"/>
        <v/>
      </c>
      <c r="DH61" s="188" t="str">
        <f t="shared" si="84"/>
        <v/>
      </c>
      <c r="DI61" s="188" t="str">
        <f t="shared" si="84"/>
        <v/>
      </c>
      <c r="DJ61" s="188" t="str">
        <f t="shared" si="84"/>
        <v/>
      </c>
      <c r="DK61" s="188" t="str">
        <f t="shared" si="84"/>
        <v/>
      </c>
      <c r="DL61" s="188" t="str">
        <f t="shared" si="84"/>
        <v/>
      </c>
      <c r="DM61" s="188" t="str">
        <f t="shared" si="84"/>
        <v/>
      </c>
      <c r="DN61" s="188" t="str">
        <f t="shared" si="84"/>
        <v/>
      </c>
      <c r="DO61" s="188" t="str">
        <f t="shared" si="84"/>
        <v/>
      </c>
      <c r="DP61" s="188" t="str">
        <f t="shared" si="84"/>
        <v/>
      </c>
      <c r="DQ61" s="188" t="str">
        <f t="shared" si="84"/>
        <v/>
      </c>
      <c r="DR61" s="188" t="str">
        <f t="shared" si="84"/>
        <v/>
      </c>
      <c r="DS61" s="188" t="str">
        <f t="shared" si="84"/>
        <v/>
      </c>
      <c r="DT61" s="188" t="str">
        <f t="shared" si="84"/>
        <v/>
      </c>
      <c r="DU61" s="188" t="str">
        <f t="shared" si="84"/>
        <v/>
      </c>
      <c r="DV61" s="188" t="str">
        <f t="shared" si="84"/>
        <v/>
      </c>
      <c r="DW61" s="188" t="str">
        <f t="shared" si="84"/>
        <v/>
      </c>
      <c r="DX61" s="188" t="str">
        <f t="shared" si="84"/>
        <v/>
      </c>
      <c r="DY61" s="188" t="str">
        <f t="shared" si="84"/>
        <v/>
      </c>
      <c r="DZ61" s="188" t="str">
        <f t="shared" si="84"/>
        <v/>
      </c>
      <c r="EA61" s="188" t="str">
        <f t="shared" si="84"/>
        <v/>
      </c>
      <c r="EB61" s="188" t="str">
        <f t="shared" si="84"/>
        <v/>
      </c>
      <c r="EC61" s="188" t="str">
        <f t="shared" si="84"/>
        <v/>
      </c>
      <c r="ED61" s="188" t="str">
        <f t="shared" si="84"/>
        <v/>
      </c>
      <c r="EE61" s="204" t="str">
        <f t="shared" si="16"/>
        <v/>
      </c>
      <c r="EF61" s="205" t="e">
        <f t="shared" ref="EF61:ET77" si="86">IF(ISNONTEXT($Q61),IF($G61="R",_xlfn.BETA.DIST(AI61,$M61,$N61,FALSE,$B61,$D61),_xlfn.BETA.DIST(AI61,$N61,$M61,FALSE,$B61,$D61)),NA())</f>
        <v>#N/A</v>
      </c>
      <c r="EG61" s="205" t="e">
        <f t="shared" si="86"/>
        <v>#N/A</v>
      </c>
      <c r="EH61" s="205" t="e">
        <f t="shared" si="86"/>
        <v>#N/A</v>
      </c>
      <c r="EI61" s="205" t="e">
        <f t="shared" si="86"/>
        <v>#N/A</v>
      </c>
      <c r="EJ61" s="205" t="e">
        <f t="shared" si="86"/>
        <v>#N/A</v>
      </c>
      <c r="EK61" s="205" t="e">
        <f t="shared" si="86"/>
        <v>#N/A</v>
      </c>
      <c r="EL61" s="205" t="e">
        <f t="shared" si="86"/>
        <v>#N/A</v>
      </c>
      <c r="EM61" s="205" t="e">
        <f t="shared" si="86"/>
        <v>#N/A</v>
      </c>
      <c r="EN61" s="205" t="e">
        <f t="shared" si="86"/>
        <v>#N/A</v>
      </c>
      <c r="EO61" s="205" t="e">
        <f t="shared" si="86"/>
        <v>#N/A</v>
      </c>
      <c r="EP61" s="205" t="e">
        <f t="shared" si="86"/>
        <v>#N/A</v>
      </c>
      <c r="EQ61" s="205" t="e">
        <f t="shared" si="86"/>
        <v>#N/A</v>
      </c>
      <c r="ER61" s="205" t="e">
        <f t="shared" si="86"/>
        <v>#N/A</v>
      </c>
      <c r="ES61" s="205" t="e">
        <f t="shared" si="86"/>
        <v>#N/A</v>
      </c>
      <c r="ET61" s="205" t="e">
        <f t="shared" si="86"/>
        <v>#N/A</v>
      </c>
      <c r="EU61" s="205" t="e">
        <f t="shared" si="65"/>
        <v>#N/A</v>
      </c>
      <c r="EV61" s="205" t="e">
        <f t="shared" si="60"/>
        <v>#N/A</v>
      </c>
      <c r="EW61" s="205" t="e">
        <f t="shared" si="60"/>
        <v>#N/A</v>
      </c>
      <c r="EX61" s="205" t="e">
        <f t="shared" si="60"/>
        <v>#N/A</v>
      </c>
      <c r="EY61" s="205" t="e">
        <f t="shared" si="60"/>
        <v>#N/A</v>
      </c>
      <c r="EZ61" s="205" t="e">
        <f t="shared" si="60"/>
        <v>#N/A</v>
      </c>
      <c r="FA61" s="205" t="e">
        <f t="shared" si="60"/>
        <v>#N/A</v>
      </c>
      <c r="FB61" s="205" t="e">
        <f t="shared" si="60"/>
        <v>#N/A</v>
      </c>
      <c r="FC61" s="205" t="e">
        <f t="shared" si="56"/>
        <v>#N/A</v>
      </c>
      <c r="FD61" s="205" t="e">
        <f t="shared" si="56"/>
        <v>#N/A</v>
      </c>
      <c r="FE61" s="205" t="e">
        <f t="shared" si="56"/>
        <v>#N/A</v>
      </c>
      <c r="FF61" s="205" t="e">
        <f t="shared" si="56"/>
        <v>#N/A</v>
      </c>
      <c r="FG61" s="205" t="e">
        <f t="shared" si="56"/>
        <v>#N/A</v>
      </c>
      <c r="FH61" s="205" t="e">
        <f t="shared" si="56"/>
        <v>#N/A</v>
      </c>
      <c r="FI61" s="205" t="e">
        <f t="shared" si="56"/>
        <v>#N/A</v>
      </c>
      <c r="FJ61" s="205" t="e">
        <f t="shared" si="56"/>
        <v>#N/A</v>
      </c>
      <c r="FK61" s="205" t="e">
        <f t="shared" si="56"/>
        <v>#N/A</v>
      </c>
      <c r="FL61" s="205" t="e">
        <f t="shared" si="56"/>
        <v>#N/A</v>
      </c>
      <c r="FM61" s="205" t="e">
        <f t="shared" si="56"/>
        <v>#N/A</v>
      </c>
      <c r="FN61" s="205" t="e">
        <f t="shared" si="56"/>
        <v>#N/A</v>
      </c>
      <c r="FO61" s="205" t="e">
        <f t="shared" si="56"/>
        <v>#N/A</v>
      </c>
      <c r="FP61" s="205" t="e">
        <f t="shared" si="56"/>
        <v>#N/A</v>
      </c>
      <c r="FQ61" s="205" t="e">
        <f t="shared" si="56"/>
        <v>#N/A</v>
      </c>
      <c r="FR61" s="205" t="e">
        <f t="shared" si="56"/>
        <v>#N/A</v>
      </c>
      <c r="FS61" s="205" t="e">
        <f t="shared" si="76"/>
        <v>#N/A</v>
      </c>
      <c r="FT61" s="205" t="e">
        <f t="shared" si="76"/>
        <v>#N/A</v>
      </c>
      <c r="FU61" s="205" t="e">
        <f t="shared" si="76"/>
        <v>#N/A</v>
      </c>
      <c r="FV61" s="205" t="e">
        <f t="shared" si="76"/>
        <v>#N/A</v>
      </c>
      <c r="FW61" s="205" t="e">
        <f t="shared" si="74"/>
        <v>#N/A</v>
      </c>
      <c r="FX61" s="205" t="e">
        <f t="shared" si="61"/>
        <v>#N/A</v>
      </c>
      <c r="FY61" s="205" t="e">
        <f t="shared" si="61"/>
        <v>#N/A</v>
      </c>
      <c r="FZ61" s="205" t="e">
        <f t="shared" si="61"/>
        <v>#N/A</v>
      </c>
      <c r="GA61" s="205" t="e">
        <f t="shared" si="61"/>
        <v>#N/A</v>
      </c>
      <c r="GB61" s="205" t="e">
        <f t="shared" si="61"/>
        <v>#N/A</v>
      </c>
      <c r="GC61" s="205" t="e">
        <f t="shared" si="61"/>
        <v>#N/A</v>
      </c>
      <c r="GD61" s="205" t="e">
        <f t="shared" si="61"/>
        <v>#N/A</v>
      </c>
      <c r="GE61" s="205" t="e">
        <f t="shared" si="61"/>
        <v>#N/A</v>
      </c>
      <c r="GF61" s="205" t="e">
        <f t="shared" si="61"/>
        <v>#N/A</v>
      </c>
      <c r="GG61" s="205" t="e">
        <f t="shared" si="61"/>
        <v>#N/A</v>
      </c>
      <c r="GH61" s="205" t="e">
        <f t="shared" si="61"/>
        <v>#N/A</v>
      </c>
      <c r="GI61" s="205" t="e">
        <f t="shared" si="61"/>
        <v>#N/A</v>
      </c>
      <c r="GJ61" s="205" t="e">
        <f t="shared" si="61"/>
        <v>#N/A</v>
      </c>
      <c r="GK61" s="205" t="e">
        <f t="shared" si="61"/>
        <v>#N/A</v>
      </c>
      <c r="GL61" s="205" t="e">
        <f t="shared" si="78"/>
        <v>#N/A</v>
      </c>
      <c r="GM61" s="205" t="e">
        <f t="shared" si="78"/>
        <v>#N/A</v>
      </c>
      <c r="GN61" s="205" t="e">
        <f t="shared" si="78"/>
        <v>#N/A</v>
      </c>
      <c r="GO61" s="205" t="e">
        <f t="shared" si="58"/>
        <v>#N/A</v>
      </c>
      <c r="GP61" s="205" t="e">
        <f t="shared" si="58"/>
        <v>#N/A</v>
      </c>
      <c r="GQ61" s="205" t="e">
        <f t="shared" si="58"/>
        <v>#N/A</v>
      </c>
      <c r="GR61" s="205" t="e">
        <f t="shared" si="58"/>
        <v>#N/A</v>
      </c>
      <c r="GS61" s="205" t="e">
        <f t="shared" si="58"/>
        <v>#N/A</v>
      </c>
      <c r="GT61" s="205" t="e">
        <f t="shared" si="58"/>
        <v>#N/A</v>
      </c>
      <c r="GU61" s="205" t="e">
        <f t="shared" si="58"/>
        <v>#N/A</v>
      </c>
      <c r="GV61" s="205" t="e">
        <f t="shared" si="58"/>
        <v>#N/A</v>
      </c>
      <c r="GW61" s="205" t="e">
        <f t="shared" si="58"/>
        <v>#N/A</v>
      </c>
      <c r="GX61" s="205" t="e">
        <f t="shared" si="58"/>
        <v>#N/A</v>
      </c>
      <c r="GY61" s="205" t="e">
        <f t="shared" si="58"/>
        <v>#N/A</v>
      </c>
      <c r="GZ61" s="205" t="e">
        <f t="shared" si="58"/>
        <v>#N/A</v>
      </c>
      <c r="HA61" s="205" t="e">
        <f t="shared" si="58"/>
        <v>#N/A</v>
      </c>
      <c r="HB61" s="205" t="e">
        <f t="shared" si="58"/>
        <v>#N/A</v>
      </c>
      <c r="HC61" s="205" t="e">
        <f t="shared" si="58"/>
        <v>#N/A</v>
      </c>
      <c r="HD61" s="205" t="e">
        <f t="shared" si="58"/>
        <v>#N/A</v>
      </c>
      <c r="HE61" s="205" t="e">
        <f t="shared" si="77"/>
        <v>#N/A</v>
      </c>
      <c r="HF61" s="205" t="e">
        <f t="shared" si="55"/>
        <v>#N/A</v>
      </c>
      <c r="HG61" s="205" t="e">
        <f t="shared" si="55"/>
        <v>#N/A</v>
      </c>
      <c r="HH61" s="205" t="e">
        <f t="shared" si="55"/>
        <v>#N/A</v>
      </c>
      <c r="HI61" s="205" t="e">
        <f t="shared" si="55"/>
        <v>#N/A</v>
      </c>
      <c r="HJ61" s="205" t="e">
        <f t="shared" si="55"/>
        <v>#N/A</v>
      </c>
      <c r="HK61" s="205" t="e">
        <f t="shared" si="55"/>
        <v>#N/A</v>
      </c>
      <c r="HL61" s="205" t="e">
        <f t="shared" si="55"/>
        <v>#N/A</v>
      </c>
      <c r="HM61" s="205" t="e">
        <f t="shared" si="55"/>
        <v>#N/A</v>
      </c>
      <c r="HN61" s="205" t="e">
        <f t="shared" si="55"/>
        <v>#N/A</v>
      </c>
      <c r="HO61" s="205" t="e">
        <f t="shared" si="55"/>
        <v>#N/A</v>
      </c>
      <c r="HP61" s="205" t="e">
        <f t="shared" si="55"/>
        <v>#N/A</v>
      </c>
      <c r="HQ61" s="205" t="e">
        <f t="shared" si="55"/>
        <v>#N/A</v>
      </c>
      <c r="HR61" s="205" t="e">
        <f t="shared" si="55"/>
        <v>#N/A</v>
      </c>
      <c r="HS61" s="205" t="e">
        <f t="shared" si="55"/>
        <v>#N/A</v>
      </c>
      <c r="HT61" s="205" t="e">
        <f t="shared" si="55"/>
        <v>#N/A</v>
      </c>
      <c r="HU61" s="205" t="e">
        <f t="shared" si="55"/>
        <v>#N/A</v>
      </c>
      <c r="HV61" s="205" t="e">
        <f t="shared" si="81"/>
        <v>#N/A</v>
      </c>
      <c r="HW61" s="205" t="e">
        <f t="shared" si="79"/>
        <v>#N/A</v>
      </c>
      <c r="HX61" s="205" t="e">
        <f t="shared" si="66"/>
        <v>#N/A</v>
      </c>
      <c r="HY61" s="205" t="e">
        <f t="shared" si="63"/>
        <v>#N/A</v>
      </c>
      <c r="HZ61" s="205" t="e">
        <f t="shared" si="63"/>
        <v>#N/A</v>
      </c>
      <c r="IA61" s="205" t="e">
        <f t="shared" si="45"/>
        <v>#N/A</v>
      </c>
      <c r="IB61" s="205" t="e">
        <f t="shared" si="27"/>
        <v>#N/A</v>
      </c>
    </row>
    <row r="62" spans="1:236" hidden="1" x14ac:dyDescent="0.25">
      <c r="A62" s="22">
        <v>59</v>
      </c>
      <c r="B62" s="123"/>
      <c r="C62" s="123"/>
      <c r="D62" s="123"/>
      <c r="E62" s="118" t="str">
        <f t="shared" si="10"/>
        <v/>
      </c>
      <c r="F62" s="23" t="str">
        <f t="shared" si="11"/>
        <v/>
      </c>
      <c r="G62" s="24" t="str">
        <f t="shared" si="12"/>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10" t="str">
        <f t="shared" si="3"/>
        <v/>
      </c>
      <c r="Q62" s="110" t="str">
        <f t="shared" si="4"/>
        <v/>
      </c>
      <c r="R62" s="39" t="str">
        <f t="shared" si="5"/>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13"/>
        <v/>
      </c>
      <c r="AI62" s="204" t="str">
        <f t="shared" si="14"/>
        <v/>
      </c>
      <c r="AJ62" s="188" t="str">
        <f t="shared" si="85"/>
        <v/>
      </c>
      <c r="AK62" s="188" t="str">
        <f t="shared" si="85"/>
        <v/>
      </c>
      <c r="AL62" s="188" t="str">
        <f t="shared" si="85"/>
        <v/>
      </c>
      <c r="AM62" s="188" t="str">
        <f t="shared" si="85"/>
        <v/>
      </c>
      <c r="AN62" s="188" t="str">
        <f t="shared" si="85"/>
        <v/>
      </c>
      <c r="AO62" s="188" t="str">
        <f t="shared" si="85"/>
        <v/>
      </c>
      <c r="AP62" s="188" t="str">
        <f t="shared" si="85"/>
        <v/>
      </c>
      <c r="AQ62" s="188" t="str">
        <f t="shared" si="85"/>
        <v/>
      </c>
      <c r="AR62" s="188" t="str">
        <f t="shared" si="85"/>
        <v/>
      </c>
      <c r="AS62" s="188" t="str">
        <f t="shared" si="85"/>
        <v/>
      </c>
      <c r="AT62" s="188" t="str">
        <f t="shared" si="85"/>
        <v/>
      </c>
      <c r="AU62" s="188" t="str">
        <f t="shared" si="85"/>
        <v/>
      </c>
      <c r="AV62" s="188" t="str">
        <f t="shared" si="85"/>
        <v/>
      </c>
      <c r="AW62" s="188" t="str">
        <f t="shared" si="85"/>
        <v/>
      </c>
      <c r="AX62" s="188" t="str">
        <f t="shared" si="85"/>
        <v/>
      </c>
      <c r="AY62" s="188" t="str">
        <f t="shared" si="85"/>
        <v/>
      </c>
      <c r="AZ62" s="188" t="str">
        <f t="shared" si="85"/>
        <v/>
      </c>
      <c r="BA62" s="188" t="str">
        <f t="shared" si="85"/>
        <v/>
      </c>
      <c r="BB62" s="188" t="str">
        <f t="shared" si="85"/>
        <v/>
      </c>
      <c r="BC62" s="188" t="str">
        <f t="shared" si="85"/>
        <v/>
      </c>
      <c r="BD62" s="188" t="str">
        <f t="shared" si="85"/>
        <v/>
      </c>
      <c r="BE62" s="188" t="str">
        <f t="shared" si="85"/>
        <v/>
      </c>
      <c r="BF62" s="188" t="str">
        <f t="shared" si="85"/>
        <v/>
      </c>
      <c r="BG62" s="188" t="str">
        <f t="shared" si="85"/>
        <v/>
      </c>
      <c r="BH62" s="188" t="str">
        <f t="shared" si="85"/>
        <v/>
      </c>
      <c r="BI62" s="188" t="str">
        <f t="shared" si="85"/>
        <v/>
      </c>
      <c r="BJ62" s="188" t="str">
        <f t="shared" si="85"/>
        <v/>
      </c>
      <c r="BK62" s="188" t="str">
        <f t="shared" si="85"/>
        <v/>
      </c>
      <c r="BL62" s="188" t="str">
        <f t="shared" si="85"/>
        <v/>
      </c>
      <c r="BM62" s="188" t="str">
        <f t="shared" si="85"/>
        <v/>
      </c>
      <c r="BN62" s="188" t="str">
        <f t="shared" si="85"/>
        <v/>
      </c>
      <c r="BO62" s="188" t="str">
        <f t="shared" si="85"/>
        <v/>
      </c>
      <c r="BP62" s="188" t="str">
        <f t="shared" si="85"/>
        <v/>
      </c>
      <c r="BQ62" s="188" t="str">
        <f t="shared" si="85"/>
        <v/>
      </c>
      <c r="BR62" s="188" t="str">
        <f t="shared" si="85"/>
        <v/>
      </c>
      <c r="BS62" s="188" t="str">
        <f t="shared" si="85"/>
        <v/>
      </c>
      <c r="BT62" s="188" t="str">
        <f t="shared" si="85"/>
        <v/>
      </c>
      <c r="BU62" s="188" t="str">
        <f t="shared" si="85"/>
        <v/>
      </c>
      <c r="BV62" s="188" t="str">
        <f t="shared" si="85"/>
        <v/>
      </c>
      <c r="BW62" s="188" t="str">
        <f t="shared" si="85"/>
        <v/>
      </c>
      <c r="BX62" s="188" t="str">
        <f t="shared" si="85"/>
        <v/>
      </c>
      <c r="BY62" s="188" t="str">
        <f t="shared" si="85"/>
        <v/>
      </c>
      <c r="BZ62" s="188" t="str">
        <f t="shared" si="85"/>
        <v/>
      </c>
      <c r="CA62" s="188" t="str">
        <f t="shared" si="85"/>
        <v/>
      </c>
      <c r="CB62" s="188" t="str">
        <f t="shared" si="85"/>
        <v/>
      </c>
      <c r="CC62" s="188" t="str">
        <f t="shared" si="85"/>
        <v/>
      </c>
      <c r="CD62" s="188" t="str">
        <f t="shared" si="85"/>
        <v/>
      </c>
      <c r="CE62" s="188" t="str">
        <f t="shared" si="85"/>
        <v/>
      </c>
      <c r="CF62" s="188" t="str">
        <f t="shared" si="85"/>
        <v/>
      </c>
      <c r="CG62" s="188" t="str">
        <f t="shared" si="85"/>
        <v/>
      </c>
      <c r="CH62" s="188" t="str">
        <f t="shared" si="85"/>
        <v/>
      </c>
      <c r="CI62" s="188" t="str">
        <f t="shared" si="85"/>
        <v/>
      </c>
      <c r="CJ62" s="188" t="str">
        <f t="shared" si="85"/>
        <v/>
      </c>
      <c r="CK62" s="188" t="str">
        <f t="shared" si="85"/>
        <v/>
      </c>
      <c r="CL62" s="188" t="str">
        <f t="shared" si="85"/>
        <v/>
      </c>
      <c r="CM62" s="188" t="str">
        <f t="shared" si="85"/>
        <v/>
      </c>
      <c r="CN62" s="188" t="str">
        <f t="shared" si="85"/>
        <v/>
      </c>
      <c r="CO62" s="188" t="str">
        <f t="shared" si="85"/>
        <v/>
      </c>
      <c r="CP62" s="188" t="str">
        <f t="shared" si="85"/>
        <v/>
      </c>
      <c r="CQ62" s="188" t="str">
        <f t="shared" si="85"/>
        <v/>
      </c>
      <c r="CR62" s="188" t="str">
        <f t="shared" si="85"/>
        <v/>
      </c>
      <c r="CS62" s="188" t="str">
        <f t="shared" si="85"/>
        <v/>
      </c>
      <c r="CT62" s="188" t="str">
        <f t="shared" si="85"/>
        <v/>
      </c>
      <c r="CU62" s="188" t="str">
        <f t="shared" si="85"/>
        <v/>
      </c>
      <c r="CV62" s="188" t="str">
        <f t="shared" si="84"/>
        <v/>
      </c>
      <c r="CW62" s="188" t="str">
        <f t="shared" si="84"/>
        <v/>
      </c>
      <c r="CX62" s="188" t="str">
        <f t="shared" si="84"/>
        <v/>
      </c>
      <c r="CY62" s="188" t="str">
        <f t="shared" si="84"/>
        <v/>
      </c>
      <c r="CZ62" s="188" t="str">
        <f t="shared" si="84"/>
        <v/>
      </c>
      <c r="DA62" s="188" t="str">
        <f t="shared" si="84"/>
        <v/>
      </c>
      <c r="DB62" s="188" t="str">
        <f t="shared" si="84"/>
        <v/>
      </c>
      <c r="DC62" s="188" t="str">
        <f t="shared" si="84"/>
        <v/>
      </c>
      <c r="DD62" s="188" t="str">
        <f t="shared" si="84"/>
        <v/>
      </c>
      <c r="DE62" s="188" t="str">
        <f t="shared" si="84"/>
        <v/>
      </c>
      <c r="DF62" s="188" t="str">
        <f t="shared" si="84"/>
        <v/>
      </c>
      <c r="DG62" s="188" t="str">
        <f t="shared" si="84"/>
        <v/>
      </c>
      <c r="DH62" s="188" t="str">
        <f t="shared" si="84"/>
        <v/>
      </c>
      <c r="DI62" s="188" t="str">
        <f t="shared" si="84"/>
        <v/>
      </c>
      <c r="DJ62" s="188" t="str">
        <f t="shared" si="84"/>
        <v/>
      </c>
      <c r="DK62" s="188" t="str">
        <f t="shared" si="84"/>
        <v/>
      </c>
      <c r="DL62" s="188" t="str">
        <f t="shared" si="84"/>
        <v/>
      </c>
      <c r="DM62" s="188" t="str">
        <f t="shared" si="84"/>
        <v/>
      </c>
      <c r="DN62" s="188" t="str">
        <f t="shared" si="84"/>
        <v/>
      </c>
      <c r="DO62" s="188" t="str">
        <f t="shared" si="84"/>
        <v/>
      </c>
      <c r="DP62" s="188" t="str">
        <f t="shared" si="84"/>
        <v/>
      </c>
      <c r="DQ62" s="188" t="str">
        <f t="shared" si="84"/>
        <v/>
      </c>
      <c r="DR62" s="188" t="str">
        <f t="shared" si="84"/>
        <v/>
      </c>
      <c r="DS62" s="188" t="str">
        <f t="shared" si="84"/>
        <v/>
      </c>
      <c r="DT62" s="188" t="str">
        <f t="shared" si="84"/>
        <v/>
      </c>
      <c r="DU62" s="188" t="str">
        <f t="shared" si="84"/>
        <v/>
      </c>
      <c r="DV62" s="188" t="str">
        <f t="shared" si="84"/>
        <v/>
      </c>
      <c r="DW62" s="188" t="str">
        <f t="shared" si="84"/>
        <v/>
      </c>
      <c r="DX62" s="188" t="str">
        <f t="shared" si="84"/>
        <v/>
      </c>
      <c r="DY62" s="188" t="str">
        <f t="shared" si="84"/>
        <v/>
      </c>
      <c r="DZ62" s="188" t="str">
        <f t="shared" si="84"/>
        <v/>
      </c>
      <c r="EA62" s="188" t="str">
        <f t="shared" si="84"/>
        <v/>
      </c>
      <c r="EB62" s="188" t="str">
        <f t="shared" si="84"/>
        <v/>
      </c>
      <c r="EC62" s="188" t="str">
        <f t="shared" si="84"/>
        <v/>
      </c>
      <c r="ED62" s="188" t="str">
        <f t="shared" si="84"/>
        <v/>
      </c>
      <c r="EE62" s="204" t="str">
        <f t="shared" si="16"/>
        <v/>
      </c>
      <c r="EF62" s="205" t="e">
        <f t="shared" si="86"/>
        <v>#N/A</v>
      </c>
      <c r="EG62" s="205" t="e">
        <f t="shared" si="86"/>
        <v>#N/A</v>
      </c>
      <c r="EH62" s="205" t="e">
        <f t="shared" si="86"/>
        <v>#N/A</v>
      </c>
      <c r="EI62" s="205" t="e">
        <f t="shared" si="86"/>
        <v>#N/A</v>
      </c>
      <c r="EJ62" s="205" t="e">
        <f t="shared" si="86"/>
        <v>#N/A</v>
      </c>
      <c r="EK62" s="205" t="e">
        <f t="shared" si="86"/>
        <v>#N/A</v>
      </c>
      <c r="EL62" s="205" t="e">
        <f t="shared" si="86"/>
        <v>#N/A</v>
      </c>
      <c r="EM62" s="205" t="e">
        <f t="shared" si="86"/>
        <v>#N/A</v>
      </c>
      <c r="EN62" s="205" t="e">
        <f t="shared" si="86"/>
        <v>#N/A</v>
      </c>
      <c r="EO62" s="205" t="e">
        <f t="shared" si="86"/>
        <v>#N/A</v>
      </c>
      <c r="EP62" s="205" t="e">
        <f t="shared" si="86"/>
        <v>#N/A</v>
      </c>
      <c r="EQ62" s="205" t="e">
        <f t="shared" si="86"/>
        <v>#N/A</v>
      </c>
      <c r="ER62" s="205" t="e">
        <f t="shared" si="86"/>
        <v>#N/A</v>
      </c>
      <c r="ES62" s="205" t="e">
        <f t="shared" si="86"/>
        <v>#N/A</v>
      </c>
      <c r="ET62" s="205" t="e">
        <f t="shared" si="86"/>
        <v>#N/A</v>
      </c>
      <c r="EU62" s="205" t="e">
        <f t="shared" si="65"/>
        <v>#N/A</v>
      </c>
      <c r="EV62" s="205" t="e">
        <f t="shared" si="60"/>
        <v>#N/A</v>
      </c>
      <c r="EW62" s="205" t="e">
        <f t="shared" si="60"/>
        <v>#N/A</v>
      </c>
      <c r="EX62" s="205" t="e">
        <f t="shared" si="60"/>
        <v>#N/A</v>
      </c>
      <c r="EY62" s="205" t="e">
        <f t="shared" si="60"/>
        <v>#N/A</v>
      </c>
      <c r="EZ62" s="205" t="e">
        <f t="shared" si="60"/>
        <v>#N/A</v>
      </c>
      <c r="FA62" s="205" t="e">
        <f t="shared" si="60"/>
        <v>#N/A</v>
      </c>
      <c r="FB62" s="205" t="e">
        <f t="shared" si="60"/>
        <v>#N/A</v>
      </c>
      <c r="FC62" s="205" t="e">
        <f t="shared" si="56"/>
        <v>#N/A</v>
      </c>
      <c r="FD62" s="205" t="e">
        <f t="shared" si="56"/>
        <v>#N/A</v>
      </c>
      <c r="FE62" s="205" t="e">
        <f t="shared" si="56"/>
        <v>#N/A</v>
      </c>
      <c r="FF62" s="205" t="e">
        <f t="shared" si="56"/>
        <v>#N/A</v>
      </c>
      <c r="FG62" s="205" t="e">
        <f t="shared" si="56"/>
        <v>#N/A</v>
      </c>
      <c r="FH62" s="205" t="e">
        <f t="shared" si="56"/>
        <v>#N/A</v>
      </c>
      <c r="FI62" s="205" t="e">
        <f t="shared" si="56"/>
        <v>#N/A</v>
      </c>
      <c r="FJ62" s="205" t="e">
        <f t="shared" si="56"/>
        <v>#N/A</v>
      </c>
      <c r="FK62" s="205" t="e">
        <f t="shared" si="56"/>
        <v>#N/A</v>
      </c>
      <c r="FL62" s="205" t="e">
        <f t="shared" si="56"/>
        <v>#N/A</v>
      </c>
      <c r="FM62" s="205" t="e">
        <f t="shared" si="56"/>
        <v>#N/A</v>
      </c>
      <c r="FN62" s="205" t="e">
        <f t="shared" si="56"/>
        <v>#N/A</v>
      </c>
      <c r="FO62" s="205" t="e">
        <f t="shared" si="56"/>
        <v>#N/A</v>
      </c>
      <c r="FP62" s="205" t="e">
        <f t="shared" si="56"/>
        <v>#N/A</v>
      </c>
      <c r="FQ62" s="205" t="e">
        <f t="shared" si="56"/>
        <v>#N/A</v>
      </c>
      <c r="FR62" s="205" t="e">
        <f t="shared" si="56"/>
        <v>#N/A</v>
      </c>
      <c r="FS62" s="205" t="e">
        <f t="shared" si="76"/>
        <v>#N/A</v>
      </c>
      <c r="FT62" s="205" t="e">
        <f t="shared" si="76"/>
        <v>#N/A</v>
      </c>
      <c r="FU62" s="205" t="e">
        <f t="shared" si="76"/>
        <v>#N/A</v>
      </c>
      <c r="FV62" s="205" t="e">
        <f t="shared" si="76"/>
        <v>#N/A</v>
      </c>
      <c r="FW62" s="205" t="e">
        <f t="shared" si="74"/>
        <v>#N/A</v>
      </c>
      <c r="FX62" s="205" t="e">
        <f t="shared" si="61"/>
        <v>#N/A</v>
      </c>
      <c r="FY62" s="205" t="e">
        <f t="shared" si="61"/>
        <v>#N/A</v>
      </c>
      <c r="FZ62" s="205" t="e">
        <f t="shared" si="61"/>
        <v>#N/A</v>
      </c>
      <c r="GA62" s="205" t="e">
        <f t="shared" si="61"/>
        <v>#N/A</v>
      </c>
      <c r="GB62" s="205" t="e">
        <f t="shared" si="61"/>
        <v>#N/A</v>
      </c>
      <c r="GC62" s="205" t="e">
        <f t="shared" si="61"/>
        <v>#N/A</v>
      </c>
      <c r="GD62" s="205" t="e">
        <f t="shared" si="61"/>
        <v>#N/A</v>
      </c>
      <c r="GE62" s="205" t="e">
        <f t="shared" si="61"/>
        <v>#N/A</v>
      </c>
      <c r="GF62" s="205" t="e">
        <f t="shared" si="61"/>
        <v>#N/A</v>
      </c>
      <c r="GG62" s="205" t="e">
        <f t="shared" si="61"/>
        <v>#N/A</v>
      </c>
      <c r="GH62" s="205" t="e">
        <f t="shared" si="61"/>
        <v>#N/A</v>
      </c>
      <c r="GI62" s="205" t="e">
        <f t="shared" si="61"/>
        <v>#N/A</v>
      </c>
      <c r="GJ62" s="205" t="e">
        <f t="shared" si="61"/>
        <v>#N/A</v>
      </c>
      <c r="GK62" s="205" t="e">
        <f t="shared" si="61"/>
        <v>#N/A</v>
      </c>
      <c r="GL62" s="205" t="e">
        <f t="shared" si="78"/>
        <v>#N/A</v>
      </c>
      <c r="GM62" s="205" t="e">
        <f t="shared" si="78"/>
        <v>#N/A</v>
      </c>
      <c r="GN62" s="205" t="e">
        <f t="shared" si="78"/>
        <v>#N/A</v>
      </c>
      <c r="GO62" s="205" t="e">
        <f t="shared" si="58"/>
        <v>#N/A</v>
      </c>
      <c r="GP62" s="205" t="e">
        <f t="shared" si="58"/>
        <v>#N/A</v>
      </c>
      <c r="GQ62" s="205" t="e">
        <f t="shared" si="58"/>
        <v>#N/A</v>
      </c>
      <c r="GR62" s="205" t="e">
        <f t="shared" si="58"/>
        <v>#N/A</v>
      </c>
      <c r="GS62" s="205" t="e">
        <f t="shared" si="58"/>
        <v>#N/A</v>
      </c>
      <c r="GT62" s="205" t="e">
        <f t="shared" si="58"/>
        <v>#N/A</v>
      </c>
      <c r="GU62" s="205" t="e">
        <f t="shared" si="58"/>
        <v>#N/A</v>
      </c>
      <c r="GV62" s="205" t="e">
        <f t="shared" si="58"/>
        <v>#N/A</v>
      </c>
      <c r="GW62" s="205" t="e">
        <f t="shared" si="58"/>
        <v>#N/A</v>
      </c>
      <c r="GX62" s="205" t="e">
        <f t="shared" si="58"/>
        <v>#N/A</v>
      </c>
      <c r="GY62" s="205" t="e">
        <f t="shared" si="58"/>
        <v>#N/A</v>
      </c>
      <c r="GZ62" s="205" t="e">
        <f t="shared" si="58"/>
        <v>#N/A</v>
      </c>
      <c r="HA62" s="205" t="e">
        <f t="shared" si="58"/>
        <v>#N/A</v>
      </c>
      <c r="HB62" s="205" t="e">
        <f t="shared" si="58"/>
        <v>#N/A</v>
      </c>
      <c r="HC62" s="205" t="e">
        <f t="shared" si="58"/>
        <v>#N/A</v>
      </c>
      <c r="HD62" s="205" t="e">
        <f t="shared" si="58"/>
        <v>#N/A</v>
      </c>
      <c r="HE62" s="205" t="e">
        <f t="shared" si="77"/>
        <v>#N/A</v>
      </c>
      <c r="HF62" s="205" t="e">
        <f t="shared" si="55"/>
        <v>#N/A</v>
      </c>
      <c r="HG62" s="205" t="e">
        <f t="shared" si="55"/>
        <v>#N/A</v>
      </c>
      <c r="HH62" s="205" t="e">
        <f t="shared" si="55"/>
        <v>#N/A</v>
      </c>
      <c r="HI62" s="205" t="e">
        <f t="shared" si="55"/>
        <v>#N/A</v>
      </c>
      <c r="HJ62" s="205" t="e">
        <f t="shared" si="55"/>
        <v>#N/A</v>
      </c>
      <c r="HK62" s="205" t="e">
        <f t="shared" si="55"/>
        <v>#N/A</v>
      </c>
      <c r="HL62" s="205" t="e">
        <f t="shared" si="55"/>
        <v>#N/A</v>
      </c>
      <c r="HM62" s="205" t="e">
        <f t="shared" si="55"/>
        <v>#N/A</v>
      </c>
      <c r="HN62" s="205" t="e">
        <f t="shared" si="55"/>
        <v>#N/A</v>
      </c>
      <c r="HO62" s="205" t="e">
        <f t="shared" si="55"/>
        <v>#N/A</v>
      </c>
      <c r="HP62" s="205" t="e">
        <f t="shared" si="55"/>
        <v>#N/A</v>
      </c>
      <c r="HQ62" s="205" t="e">
        <f t="shared" si="55"/>
        <v>#N/A</v>
      </c>
      <c r="HR62" s="205" t="e">
        <f t="shared" si="55"/>
        <v>#N/A</v>
      </c>
      <c r="HS62" s="205" t="e">
        <f t="shared" si="55"/>
        <v>#N/A</v>
      </c>
      <c r="HT62" s="205" t="e">
        <f t="shared" si="55"/>
        <v>#N/A</v>
      </c>
      <c r="HU62" s="205" t="e">
        <f t="shared" si="55"/>
        <v>#N/A</v>
      </c>
      <c r="HV62" s="205" t="e">
        <f t="shared" si="81"/>
        <v>#N/A</v>
      </c>
      <c r="HW62" s="205" t="e">
        <f t="shared" si="79"/>
        <v>#N/A</v>
      </c>
      <c r="HX62" s="205" t="e">
        <f t="shared" si="66"/>
        <v>#N/A</v>
      </c>
      <c r="HY62" s="205" t="e">
        <f t="shared" si="63"/>
        <v>#N/A</v>
      </c>
      <c r="HZ62" s="205" t="e">
        <f t="shared" si="63"/>
        <v>#N/A</v>
      </c>
      <c r="IA62" s="205" t="e">
        <f t="shared" si="45"/>
        <v>#N/A</v>
      </c>
      <c r="IB62" s="205" t="e">
        <f t="shared" si="27"/>
        <v>#N/A</v>
      </c>
    </row>
    <row r="63" spans="1:236" hidden="1" x14ac:dyDescent="0.25">
      <c r="A63" s="22">
        <v>60</v>
      </c>
      <c r="B63" s="123"/>
      <c r="C63" s="123"/>
      <c r="D63" s="123"/>
      <c r="E63" s="118" t="str">
        <f t="shared" si="10"/>
        <v/>
      </c>
      <c r="F63" s="23" t="str">
        <f t="shared" si="11"/>
        <v/>
      </c>
      <c r="G63" s="24" t="str">
        <f t="shared" si="12"/>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10" t="str">
        <f t="shared" si="3"/>
        <v/>
      </c>
      <c r="Q63" s="110" t="str">
        <f t="shared" si="4"/>
        <v/>
      </c>
      <c r="R63" s="39" t="str">
        <f t="shared" si="5"/>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13"/>
        <v/>
      </c>
      <c r="AI63" s="204" t="str">
        <f t="shared" si="14"/>
        <v/>
      </c>
      <c r="AJ63" s="188" t="str">
        <f t="shared" si="85"/>
        <v/>
      </c>
      <c r="AK63" s="188" t="str">
        <f t="shared" si="85"/>
        <v/>
      </c>
      <c r="AL63" s="188" t="str">
        <f t="shared" si="85"/>
        <v/>
      </c>
      <c r="AM63" s="188" t="str">
        <f t="shared" si="85"/>
        <v/>
      </c>
      <c r="AN63" s="188" t="str">
        <f t="shared" si="85"/>
        <v/>
      </c>
      <c r="AO63" s="188" t="str">
        <f t="shared" si="85"/>
        <v/>
      </c>
      <c r="AP63" s="188" t="str">
        <f t="shared" si="85"/>
        <v/>
      </c>
      <c r="AQ63" s="188" t="str">
        <f t="shared" si="85"/>
        <v/>
      </c>
      <c r="AR63" s="188" t="str">
        <f t="shared" si="85"/>
        <v/>
      </c>
      <c r="AS63" s="188" t="str">
        <f t="shared" si="85"/>
        <v/>
      </c>
      <c r="AT63" s="188" t="str">
        <f t="shared" si="85"/>
        <v/>
      </c>
      <c r="AU63" s="188" t="str">
        <f t="shared" si="85"/>
        <v/>
      </c>
      <c r="AV63" s="188" t="str">
        <f t="shared" si="85"/>
        <v/>
      </c>
      <c r="AW63" s="188" t="str">
        <f t="shared" si="85"/>
        <v/>
      </c>
      <c r="AX63" s="188" t="str">
        <f t="shared" si="85"/>
        <v/>
      </c>
      <c r="AY63" s="188" t="str">
        <f t="shared" si="85"/>
        <v/>
      </c>
      <c r="AZ63" s="188" t="str">
        <f t="shared" si="85"/>
        <v/>
      </c>
      <c r="BA63" s="188" t="str">
        <f t="shared" si="85"/>
        <v/>
      </c>
      <c r="BB63" s="188" t="str">
        <f t="shared" si="85"/>
        <v/>
      </c>
      <c r="BC63" s="188" t="str">
        <f t="shared" si="85"/>
        <v/>
      </c>
      <c r="BD63" s="188" t="str">
        <f t="shared" si="85"/>
        <v/>
      </c>
      <c r="BE63" s="188" t="str">
        <f t="shared" si="85"/>
        <v/>
      </c>
      <c r="BF63" s="188" t="str">
        <f t="shared" si="85"/>
        <v/>
      </c>
      <c r="BG63" s="188" t="str">
        <f t="shared" si="85"/>
        <v/>
      </c>
      <c r="BH63" s="188" t="str">
        <f t="shared" si="85"/>
        <v/>
      </c>
      <c r="BI63" s="188" t="str">
        <f t="shared" si="85"/>
        <v/>
      </c>
      <c r="BJ63" s="188" t="str">
        <f t="shared" si="85"/>
        <v/>
      </c>
      <c r="BK63" s="188" t="str">
        <f t="shared" si="85"/>
        <v/>
      </c>
      <c r="BL63" s="188" t="str">
        <f t="shared" si="85"/>
        <v/>
      </c>
      <c r="BM63" s="188" t="str">
        <f t="shared" si="85"/>
        <v/>
      </c>
      <c r="BN63" s="188" t="str">
        <f t="shared" si="85"/>
        <v/>
      </c>
      <c r="BO63" s="188" t="str">
        <f t="shared" si="85"/>
        <v/>
      </c>
      <c r="BP63" s="188" t="str">
        <f t="shared" si="85"/>
        <v/>
      </c>
      <c r="BQ63" s="188" t="str">
        <f t="shared" si="85"/>
        <v/>
      </c>
      <c r="BR63" s="188" t="str">
        <f t="shared" si="85"/>
        <v/>
      </c>
      <c r="BS63" s="188" t="str">
        <f t="shared" si="85"/>
        <v/>
      </c>
      <c r="BT63" s="188" t="str">
        <f t="shared" si="85"/>
        <v/>
      </c>
      <c r="BU63" s="188" t="str">
        <f t="shared" si="85"/>
        <v/>
      </c>
      <c r="BV63" s="188" t="str">
        <f t="shared" si="85"/>
        <v/>
      </c>
      <c r="BW63" s="188" t="str">
        <f t="shared" si="85"/>
        <v/>
      </c>
      <c r="BX63" s="188" t="str">
        <f t="shared" si="85"/>
        <v/>
      </c>
      <c r="BY63" s="188" t="str">
        <f t="shared" si="85"/>
        <v/>
      </c>
      <c r="BZ63" s="188" t="str">
        <f t="shared" si="85"/>
        <v/>
      </c>
      <c r="CA63" s="188" t="str">
        <f t="shared" si="85"/>
        <v/>
      </c>
      <c r="CB63" s="188" t="str">
        <f t="shared" si="85"/>
        <v/>
      </c>
      <c r="CC63" s="188" t="str">
        <f t="shared" si="85"/>
        <v/>
      </c>
      <c r="CD63" s="188" t="str">
        <f t="shared" si="85"/>
        <v/>
      </c>
      <c r="CE63" s="188" t="str">
        <f t="shared" si="85"/>
        <v/>
      </c>
      <c r="CF63" s="188" t="str">
        <f t="shared" si="85"/>
        <v/>
      </c>
      <c r="CG63" s="188" t="str">
        <f t="shared" si="85"/>
        <v/>
      </c>
      <c r="CH63" s="188" t="str">
        <f t="shared" si="85"/>
        <v/>
      </c>
      <c r="CI63" s="188" t="str">
        <f t="shared" si="85"/>
        <v/>
      </c>
      <c r="CJ63" s="188" t="str">
        <f t="shared" si="85"/>
        <v/>
      </c>
      <c r="CK63" s="188" t="str">
        <f t="shared" si="85"/>
        <v/>
      </c>
      <c r="CL63" s="188" t="str">
        <f t="shared" si="85"/>
        <v/>
      </c>
      <c r="CM63" s="188" t="str">
        <f t="shared" si="85"/>
        <v/>
      </c>
      <c r="CN63" s="188" t="str">
        <f t="shared" si="85"/>
        <v/>
      </c>
      <c r="CO63" s="188" t="str">
        <f t="shared" si="85"/>
        <v/>
      </c>
      <c r="CP63" s="188" t="str">
        <f t="shared" si="85"/>
        <v/>
      </c>
      <c r="CQ63" s="188" t="str">
        <f t="shared" si="85"/>
        <v/>
      </c>
      <c r="CR63" s="188" t="str">
        <f t="shared" si="85"/>
        <v/>
      </c>
      <c r="CS63" s="188" t="str">
        <f t="shared" si="85"/>
        <v/>
      </c>
      <c r="CT63" s="188" t="str">
        <f t="shared" si="85"/>
        <v/>
      </c>
      <c r="CU63" s="188" t="str">
        <f t="shared" si="85"/>
        <v/>
      </c>
      <c r="CV63" s="188" t="str">
        <f t="shared" si="84"/>
        <v/>
      </c>
      <c r="CW63" s="188" t="str">
        <f t="shared" si="84"/>
        <v/>
      </c>
      <c r="CX63" s="188" t="str">
        <f t="shared" si="84"/>
        <v/>
      </c>
      <c r="CY63" s="188" t="str">
        <f t="shared" si="84"/>
        <v/>
      </c>
      <c r="CZ63" s="188" t="str">
        <f t="shared" si="84"/>
        <v/>
      </c>
      <c r="DA63" s="188" t="str">
        <f t="shared" si="84"/>
        <v/>
      </c>
      <c r="DB63" s="188" t="str">
        <f t="shared" si="84"/>
        <v/>
      </c>
      <c r="DC63" s="188" t="str">
        <f t="shared" si="84"/>
        <v/>
      </c>
      <c r="DD63" s="188" t="str">
        <f t="shared" si="84"/>
        <v/>
      </c>
      <c r="DE63" s="188" t="str">
        <f t="shared" si="84"/>
        <v/>
      </c>
      <c r="DF63" s="188" t="str">
        <f t="shared" si="84"/>
        <v/>
      </c>
      <c r="DG63" s="188" t="str">
        <f t="shared" si="84"/>
        <v/>
      </c>
      <c r="DH63" s="188" t="str">
        <f t="shared" si="84"/>
        <v/>
      </c>
      <c r="DI63" s="188" t="str">
        <f t="shared" si="84"/>
        <v/>
      </c>
      <c r="DJ63" s="188" t="str">
        <f t="shared" si="84"/>
        <v/>
      </c>
      <c r="DK63" s="188" t="str">
        <f t="shared" si="84"/>
        <v/>
      </c>
      <c r="DL63" s="188" t="str">
        <f t="shared" si="84"/>
        <v/>
      </c>
      <c r="DM63" s="188" t="str">
        <f t="shared" si="84"/>
        <v/>
      </c>
      <c r="DN63" s="188" t="str">
        <f t="shared" si="84"/>
        <v/>
      </c>
      <c r="DO63" s="188" t="str">
        <f t="shared" si="84"/>
        <v/>
      </c>
      <c r="DP63" s="188" t="str">
        <f t="shared" si="84"/>
        <v/>
      </c>
      <c r="DQ63" s="188" t="str">
        <f t="shared" si="84"/>
        <v/>
      </c>
      <c r="DR63" s="188" t="str">
        <f t="shared" si="84"/>
        <v/>
      </c>
      <c r="DS63" s="188" t="str">
        <f t="shared" si="84"/>
        <v/>
      </c>
      <c r="DT63" s="188" t="str">
        <f t="shared" si="84"/>
        <v/>
      </c>
      <c r="DU63" s="188" t="str">
        <f t="shared" si="84"/>
        <v/>
      </c>
      <c r="DV63" s="188" t="str">
        <f t="shared" si="84"/>
        <v/>
      </c>
      <c r="DW63" s="188" t="str">
        <f t="shared" si="84"/>
        <v/>
      </c>
      <c r="DX63" s="188" t="str">
        <f t="shared" si="84"/>
        <v/>
      </c>
      <c r="DY63" s="188" t="str">
        <f t="shared" si="84"/>
        <v/>
      </c>
      <c r="DZ63" s="188" t="str">
        <f t="shared" si="84"/>
        <v/>
      </c>
      <c r="EA63" s="188" t="str">
        <f t="shared" si="84"/>
        <v/>
      </c>
      <c r="EB63" s="188" t="str">
        <f t="shared" si="84"/>
        <v/>
      </c>
      <c r="EC63" s="188" t="str">
        <f t="shared" si="84"/>
        <v/>
      </c>
      <c r="ED63" s="188" t="str">
        <f t="shared" si="84"/>
        <v/>
      </c>
      <c r="EE63" s="204" t="str">
        <f t="shared" si="16"/>
        <v/>
      </c>
      <c r="EF63" s="205" t="e">
        <f t="shared" si="86"/>
        <v>#N/A</v>
      </c>
      <c r="EG63" s="205" t="e">
        <f t="shared" si="86"/>
        <v>#N/A</v>
      </c>
      <c r="EH63" s="205" t="e">
        <f t="shared" si="86"/>
        <v>#N/A</v>
      </c>
      <c r="EI63" s="205" t="e">
        <f t="shared" si="86"/>
        <v>#N/A</v>
      </c>
      <c r="EJ63" s="205" t="e">
        <f t="shared" si="86"/>
        <v>#N/A</v>
      </c>
      <c r="EK63" s="205" t="e">
        <f t="shared" si="86"/>
        <v>#N/A</v>
      </c>
      <c r="EL63" s="205" t="e">
        <f t="shared" si="86"/>
        <v>#N/A</v>
      </c>
      <c r="EM63" s="205" t="e">
        <f t="shared" si="86"/>
        <v>#N/A</v>
      </c>
      <c r="EN63" s="205" t="e">
        <f t="shared" si="86"/>
        <v>#N/A</v>
      </c>
      <c r="EO63" s="205" t="e">
        <f t="shared" si="86"/>
        <v>#N/A</v>
      </c>
      <c r="EP63" s="205" t="e">
        <f t="shared" si="86"/>
        <v>#N/A</v>
      </c>
      <c r="EQ63" s="205" t="e">
        <f t="shared" si="86"/>
        <v>#N/A</v>
      </c>
      <c r="ER63" s="205" t="e">
        <f t="shared" si="86"/>
        <v>#N/A</v>
      </c>
      <c r="ES63" s="205" t="e">
        <f t="shared" si="86"/>
        <v>#N/A</v>
      </c>
      <c r="ET63" s="205" t="e">
        <f t="shared" si="86"/>
        <v>#N/A</v>
      </c>
      <c r="EU63" s="205" t="e">
        <f t="shared" si="65"/>
        <v>#N/A</v>
      </c>
      <c r="EV63" s="205" t="e">
        <f t="shared" si="60"/>
        <v>#N/A</v>
      </c>
      <c r="EW63" s="205" t="e">
        <f t="shared" si="60"/>
        <v>#N/A</v>
      </c>
      <c r="EX63" s="205" t="e">
        <f t="shared" si="60"/>
        <v>#N/A</v>
      </c>
      <c r="EY63" s="205" t="e">
        <f t="shared" si="60"/>
        <v>#N/A</v>
      </c>
      <c r="EZ63" s="205" t="e">
        <f t="shared" si="60"/>
        <v>#N/A</v>
      </c>
      <c r="FA63" s="205" t="e">
        <f t="shared" si="60"/>
        <v>#N/A</v>
      </c>
      <c r="FB63" s="205" t="e">
        <f t="shared" si="60"/>
        <v>#N/A</v>
      </c>
      <c r="FC63" s="205" t="e">
        <f t="shared" si="56"/>
        <v>#N/A</v>
      </c>
      <c r="FD63" s="205" t="e">
        <f t="shared" si="56"/>
        <v>#N/A</v>
      </c>
      <c r="FE63" s="205" t="e">
        <f t="shared" si="56"/>
        <v>#N/A</v>
      </c>
      <c r="FF63" s="205" t="e">
        <f t="shared" si="56"/>
        <v>#N/A</v>
      </c>
      <c r="FG63" s="205" t="e">
        <f t="shared" si="56"/>
        <v>#N/A</v>
      </c>
      <c r="FH63" s="205" t="e">
        <f t="shared" si="56"/>
        <v>#N/A</v>
      </c>
      <c r="FI63" s="205" t="e">
        <f t="shared" si="56"/>
        <v>#N/A</v>
      </c>
      <c r="FJ63" s="205" t="e">
        <f t="shared" si="56"/>
        <v>#N/A</v>
      </c>
      <c r="FK63" s="205" t="e">
        <f t="shared" si="56"/>
        <v>#N/A</v>
      </c>
      <c r="FL63" s="205" t="e">
        <f t="shared" si="56"/>
        <v>#N/A</v>
      </c>
      <c r="FM63" s="205" t="e">
        <f t="shared" si="56"/>
        <v>#N/A</v>
      </c>
      <c r="FN63" s="205" t="e">
        <f t="shared" si="56"/>
        <v>#N/A</v>
      </c>
      <c r="FO63" s="205" t="e">
        <f t="shared" si="56"/>
        <v>#N/A</v>
      </c>
      <c r="FP63" s="205" t="e">
        <f t="shared" si="56"/>
        <v>#N/A</v>
      </c>
      <c r="FQ63" s="205" t="e">
        <f t="shared" si="56"/>
        <v>#N/A</v>
      </c>
      <c r="FR63" s="205" t="e">
        <f t="shared" si="56"/>
        <v>#N/A</v>
      </c>
      <c r="FS63" s="205" t="e">
        <f t="shared" si="76"/>
        <v>#N/A</v>
      </c>
      <c r="FT63" s="205" t="e">
        <f t="shared" si="76"/>
        <v>#N/A</v>
      </c>
      <c r="FU63" s="205" t="e">
        <f t="shared" si="76"/>
        <v>#N/A</v>
      </c>
      <c r="FV63" s="205" t="e">
        <f t="shared" si="76"/>
        <v>#N/A</v>
      </c>
      <c r="FW63" s="205" t="e">
        <f t="shared" si="74"/>
        <v>#N/A</v>
      </c>
      <c r="FX63" s="205" t="e">
        <f t="shared" si="61"/>
        <v>#N/A</v>
      </c>
      <c r="FY63" s="205" t="e">
        <f t="shared" si="61"/>
        <v>#N/A</v>
      </c>
      <c r="FZ63" s="205" t="e">
        <f t="shared" si="61"/>
        <v>#N/A</v>
      </c>
      <c r="GA63" s="205" t="e">
        <f t="shared" si="61"/>
        <v>#N/A</v>
      </c>
      <c r="GB63" s="205" t="e">
        <f t="shared" si="61"/>
        <v>#N/A</v>
      </c>
      <c r="GC63" s="205" t="e">
        <f t="shared" si="61"/>
        <v>#N/A</v>
      </c>
      <c r="GD63" s="205" t="e">
        <f t="shared" si="61"/>
        <v>#N/A</v>
      </c>
      <c r="GE63" s="205" t="e">
        <f t="shared" si="61"/>
        <v>#N/A</v>
      </c>
      <c r="GF63" s="205" t="e">
        <f t="shared" si="61"/>
        <v>#N/A</v>
      </c>
      <c r="GG63" s="205" t="e">
        <f t="shared" si="61"/>
        <v>#N/A</v>
      </c>
      <c r="GH63" s="205" t="e">
        <f t="shared" si="61"/>
        <v>#N/A</v>
      </c>
      <c r="GI63" s="205" t="e">
        <f t="shared" si="61"/>
        <v>#N/A</v>
      </c>
      <c r="GJ63" s="205" t="e">
        <f t="shared" si="61"/>
        <v>#N/A</v>
      </c>
      <c r="GK63" s="205" t="e">
        <f t="shared" si="61"/>
        <v>#N/A</v>
      </c>
      <c r="GL63" s="205" t="e">
        <f t="shared" si="78"/>
        <v>#N/A</v>
      </c>
      <c r="GM63" s="205" t="e">
        <f t="shared" si="78"/>
        <v>#N/A</v>
      </c>
      <c r="GN63" s="205" t="e">
        <f t="shared" si="78"/>
        <v>#N/A</v>
      </c>
      <c r="GO63" s="205" t="e">
        <f t="shared" si="58"/>
        <v>#N/A</v>
      </c>
      <c r="GP63" s="205" t="e">
        <f t="shared" si="58"/>
        <v>#N/A</v>
      </c>
      <c r="GQ63" s="205" t="e">
        <f t="shared" si="58"/>
        <v>#N/A</v>
      </c>
      <c r="GR63" s="205" t="e">
        <f t="shared" si="58"/>
        <v>#N/A</v>
      </c>
      <c r="GS63" s="205" t="e">
        <f t="shared" si="58"/>
        <v>#N/A</v>
      </c>
      <c r="GT63" s="205" t="e">
        <f t="shared" si="58"/>
        <v>#N/A</v>
      </c>
      <c r="GU63" s="205" t="e">
        <f t="shared" si="58"/>
        <v>#N/A</v>
      </c>
      <c r="GV63" s="205" t="e">
        <f t="shared" si="58"/>
        <v>#N/A</v>
      </c>
      <c r="GW63" s="205" t="e">
        <f t="shared" si="58"/>
        <v>#N/A</v>
      </c>
      <c r="GX63" s="205" t="e">
        <f t="shared" si="58"/>
        <v>#N/A</v>
      </c>
      <c r="GY63" s="205" t="e">
        <f t="shared" si="58"/>
        <v>#N/A</v>
      </c>
      <c r="GZ63" s="205" t="e">
        <f t="shared" si="58"/>
        <v>#N/A</v>
      </c>
      <c r="HA63" s="205" t="e">
        <f t="shared" si="58"/>
        <v>#N/A</v>
      </c>
      <c r="HB63" s="205" t="e">
        <f t="shared" si="58"/>
        <v>#N/A</v>
      </c>
      <c r="HC63" s="205" t="e">
        <f t="shared" si="58"/>
        <v>#N/A</v>
      </c>
      <c r="HD63" s="205" t="e">
        <f t="shared" si="58"/>
        <v>#N/A</v>
      </c>
      <c r="HE63" s="205" t="e">
        <f t="shared" si="77"/>
        <v>#N/A</v>
      </c>
      <c r="HF63" s="205" t="e">
        <f t="shared" si="55"/>
        <v>#N/A</v>
      </c>
      <c r="HG63" s="205" t="e">
        <f t="shared" si="55"/>
        <v>#N/A</v>
      </c>
      <c r="HH63" s="205" t="e">
        <f t="shared" si="55"/>
        <v>#N/A</v>
      </c>
      <c r="HI63" s="205" t="e">
        <f t="shared" si="55"/>
        <v>#N/A</v>
      </c>
      <c r="HJ63" s="205" t="e">
        <f t="shared" si="55"/>
        <v>#N/A</v>
      </c>
      <c r="HK63" s="205" t="e">
        <f t="shared" si="55"/>
        <v>#N/A</v>
      </c>
      <c r="HL63" s="205" t="e">
        <f t="shared" si="55"/>
        <v>#N/A</v>
      </c>
      <c r="HM63" s="205" t="e">
        <f t="shared" si="55"/>
        <v>#N/A</v>
      </c>
      <c r="HN63" s="205" t="e">
        <f t="shared" si="55"/>
        <v>#N/A</v>
      </c>
      <c r="HO63" s="205" t="e">
        <f t="shared" si="55"/>
        <v>#N/A</v>
      </c>
      <c r="HP63" s="205" t="e">
        <f t="shared" si="55"/>
        <v>#N/A</v>
      </c>
      <c r="HQ63" s="205" t="e">
        <f t="shared" si="55"/>
        <v>#N/A</v>
      </c>
      <c r="HR63" s="205" t="e">
        <f t="shared" si="55"/>
        <v>#N/A</v>
      </c>
      <c r="HS63" s="205" t="e">
        <f t="shared" si="55"/>
        <v>#N/A</v>
      </c>
      <c r="HT63" s="205" t="e">
        <f t="shared" si="55"/>
        <v>#N/A</v>
      </c>
      <c r="HU63" s="205" t="e">
        <f t="shared" si="55"/>
        <v>#N/A</v>
      </c>
      <c r="HV63" s="205" t="e">
        <f t="shared" si="81"/>
        <v>#N/A</v>
      </c>
      <c r="HW63" s="205" t="e">
        <f t="shared" si="79"/>
        <v>#N/A</v>
      </c>
      <c r="HX63" s="205" t="e">
        <f t="shared" si="66"/>
        <v>#N/A</v>
      </c>
      <c r="HY63" s="205" t="e">
        <f t="shared" si="63"/>
        <v>#N/A</v>
      </c>
      <c r="HZ63" s="205" t="e">
        <f t="shared" si="63"/>
        <v>#N/A</v>
      </c>
      <c r="IA63" s="205" t="e">
        <f t="shared" si="45"/>
        <v>#N/A</v>
      </c>
      <c r="IB63" s="205" t="e">
        <f t="shared" si="27"/>
        <v>#N/A</v>
      </c>
    </row>
    <row r="64" spans="1:236" hidden="1" x14ac:dyDescent="0.25">
      <c r="A64" s="22">
        <v>61</v>
      </c>
      <c r="B64" s="123"/>
      <c r="C64" s="123"/>
      <c r="D64" s="123"/>
      <c r="E64" s="118" t="str">
        <f t="shared" si="10"/>
        <v/>
      </c>
      <c r="F64" s="23" t="str">
        <f t="shared" si="11"/>
        <v/>
      </c>
      <c r="G64" s="24" t="str">
        <f t="shared" si="12"/>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10" t="str">
        <f t="shared" si="3"/>
        <v/>
      </c>
      <c r="Q64" s="110" t="str">
        <f t="shared" si="4"/>
        <v/>
      </c>
      <c r="R64" s="39" t="str">
        <f t="shared" si="5"/>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13"/>
        <v/>
      </c>
      <c r="AI64" s="204" t="str">
        <f t="shared" si="14"/>
        <v/>
      </c>
      <c r="AJ64" s="188" t="str">
        <f t="shared" si="85"/>
        <v/>
      </c>
      <c r="AK64" s="188" t="str">
        <f t="shared" si="85"/>
        <v/>
      </c>
      <c r="AL64" s="188" t="str">
        <f t="shared" si="85"/>
        <v/>
      </c>
      <c r="AM64" s="188" t="str">
        <f t="shared" si="85"/>
        <v/>
      </c>
      <c r="AN64" s="188" t="str">
        <f t="shared" si="85"/>
        <v/>
      </c>
      <c r="AO64" s="188" t="str">
        <f t="shared" si="85"/>
        <v/>
      </c>
      <c r="AP64" s="188" t="str">
        <f t="shared" si="85"/>
        <v/>
      </c>
      <c r="AQ64" s="188" t="str">
        <f t="shared" si="85"/>
        <v/>
      </c>
      <c r="AR64" s="188" t="str">
        <f t="shared" si="85"/>
        <v/>
      </c>
      <c r="AS64" s="188" t="str">
        <f t="shared" si="85"/>
        <v/>
      </c>
      <c r="AT64" s="188" t="str">
        <f t="shared" si="85"/>
        <v/>
      </c>
      <c r="AU64" s="188" t="str">
        <f t="shared" si="85"/>
        <v/>
      </c>
      <c r="AV64" s="188" t="str">
        <f t="shared" si="85"/>
        <v/>
      </c>
      <c r="AW64" s="188" t="str">
        <f t="shared" si="85"/>
        <v/>
      </c>
      <c r="AX64" s="188" t="str">
        <f t="shared" si="85"/>
        <v/>
      </c>
      <c r="AY64" s="188" t="str">
        <f t="shared" si="85"/>
        <v/>
      </c>
      <c r="AZ64" s="188" t="str">
        <f t="shared" si="85"/>
        <v/>
      </c>
      <c r="BA64" s="188" t="str">
        <f t="shared" si="85"/>
        <v/>
      </c>
      <c r="BB64" s="188" t="str">
        <f t="shared" si="85"/>
        <v/>
      </c>
      <c r="BC64" s="188" t="str">
        <f t="shared" si="85"/>
        <v/>
      </c>
      <c r="BD64" s="188" t="str">
        <f t="shared" si="85"/>
        <v/>
      </c>
      <c r="BE64" s="188" t="str">
        <f t="shared" si="85"/>
        <v/>
      </c>
      <c r="BF64" s="188" t="str">
        <f t="shared" si="85"/>
        <v/>
      </c>
      <c r="BG64" s="188" t="str">
        <f t="shared" si="85"/>
        <v/>
      </c>
      <c r="BH64" s="188" t="str">
        <f t="shared" si="85"/>
        <v/>
      </c>
      <c r="BI64" s="188" t="str">
        <f t="shared" si="85"/>
        <v/>
      </c>
      <c r="BJ64" s="188" t="str">
        <f t="shared" si="85"/>
        <v/>
      </c>
      <c r="BK64" s="188" t="str">
        <f t="shared" si="85"/>
        <v/>
      </c>
      <c r="BL64" s="188" t="str">
        <f t="shared" si="85"/>
        <v/>
      </c>
      <c r="BM64" s="188" t="str">
        <f t="shared" si="85"/>
        <v/>
      </c>
      <c r="BN64" s="188" t="str">
        <f t="shared" si="85"/>
        <v/>
      </c>
      <c r="BO64" s="188" t="str">
        <f t="shared" si="85"/>
        <v/>
      </c>
      <c r="BP64" s="188" t="str">
        <f t="shared" si="85"/>
        <v/>
      </c>
      <c r="BQ64" s="188" t="str">
        <f t="shared" si="85"/>
        <v/>
      </c>
      <c r="BR64" s="188" t="str">
        <f t="shared" si="85"/>
        <v/>
      </c>
      <c r="BS64" s="188" t="str">
        <f t="shared" si="85"/>
        <v/>
      </c>
      <c r="BT64" s="188" t="str">
        <f t="shared" si="85"/>
        <v/>
      </c>
      <c r="BU64" s="188" t="str">
        <f t="shared" si="85"/>
        <v/>
      </c>
      <c r="BV64" s="188" t="str">
        <f t="shared" si="85"/>
        <v/>
      </c>
      <c r="BW64" s="188" t="str">
        <f t="shared" si="85"/>
        <v/>
      </c>
      <c r="BX64" s="188" t="str">
        <f t="shared" si="85"/>
        <v/>
      </c>
      <c r="BY64" s="188" t="str">
        <f t="shared" si="85"/>
        <v/>
      </c>
      <c r="BZ64" s="188" t="str">
        <f t="shared" si="85"/>
        <v/>
      </c>
      <c r="CA64" s="188" t="str">
        <f t="shared" si="85"/>
        <v/>
      </c>
      <c r="CB64" s="188" t="str">
        <f t="shared" si="85"/>
        <v/>
      </c>
      <c r="CC64" s="188" t="str">
        <f t="shared" si="85"/>
        <v/>
      </c>
      <c r="CD64" s="188" t="str">
        <f t="shared" si="85"/>
        <v/>
      </c>
      <c r="CE64" s="188" t="str">
        <f t="shared" si="85"/>
        <v/>
      </c>
      <c r="CF64" s="188" t="str">
        <f t="shared" si="85"/>
        <v/>
      </c>
      <c r="CG64" s="188" t="str">
        <f t="shared" si="85"/>
        <v/>
      </c>
      <c r="CH64" s="188" t="str">
        <f t="shared" si="85"/>
        <v/>
      </c>
      <c r="CI64" s="188" t="str">
        <f t="shared" si="85"/>
        <v/>
      </c>
      <c r="CJ64" s="188" t="str">
        <f t="shared" si="85"/>
        <v/>
      </c>
      <c r="CK64" s="188" t="str">
        <f t="shared" si="85"/>
        <v/>
      </c>
      <c r="CL64" s="188" t="str">
        <f t="shared" si="85"/>
        <v/>
      </c>
      <c r="CM64" s="188" t="str">
        <f t="shared" si="85"/>
        <v/>
      </c>
      <c r="CN64" s="188" t="str">
        <f t="shared" si="85"/>
        <v/>
      </c>
      <c r="CO64" s="188" t="str">
        <f t="shared" si="85"/>
        <v/>
      </c>
      <c r="CP64" s="188" t="str">
        <f t="shared" si="85"/>
        <v/>
      </c>
      <c r="CQ64" s="188" t="str">
        <f t="shared" si="85"/>
        <v/>
      </c>
      <c r="CR64" s="188" t="str">
        <f t="shared" si="85"/>
        <v/>
      </c>
      <c r="CS64" s="188" t="str">
        <f t="shared" si="85"/>
        <v/>
      </c>
      <c r="CT64" s="188" t="str">
        <f t="shared" si="85"/>
        <v/>
      </c>
      <c r="CU64" s="188" t="str">
        <f t="shared" ref="CU64" si="87">IF(ISNONTEXT($AH64),CT64+$AH64,"")</f>
        <v/>
      </c>
      <c r="CV64" s="188" t="str">
        <f t="shared" si="84"/>
        <v/>
      </c>
      <c r="CW64" s="188" t="str">
        <f t="shared" si="84"/>
        <v/>
      </c>
      <c r="CX64" s="188" t="str">
        <f t="shared" si="84"/>
        <v/>
      </c>
      <c r="CY64" s="188" t="str">
        <f t="shared" si="84"/>
        <v/>
      </c>
      <c r="CZ64" s="188" t="str">
        <f t="shared" si="84"/>
        <v/>
      </c>
      <c r="DA64" s="188" t="str">
        <f t="shared" si="84"/>
        <v/>
      </c>
      <c r="DB64" s="188" t="str">
        <f t="shared" si="84"/>
        <v/>
      </c>
      <c r="DC64" s="188" t="str">
        <f t="shared" si="84"/>
        <v/>
      </c>
      <c r="DD64" s="188" t="str">
        <f t="shared" si="84"/>
        <v/>
      </c>
      <c r="DE64" s="188" t="str">
        <f t="shared" si="84"/>
        <v/>
      </c>
      <c r="DF64" s="188" t="str">
        <f t="shared" si="84"/>
        <v/>
      </c>
      <c r="DG64" s="188" t="str">
        <f t="shared" si="84"/>
        <v/>
      </c>
      <c r="DH64" s="188" t="str">
        <f t="shared" si="84"/>
        <v/>
      </c>
      <c r="DI64" s="188" t="str">
        <f t="shared" si="84"/>
        <v/>
      </c>
      <c r="DJ64" s="188" t="str">
        <f t="shared" si="84"/>
        <v/>
      </c>
      <c r="DK64" s="188" t="str">
        <f t="shared" si="84"/>
        <v/>
      </c>
      <c r="DL64" s="188" t="str">
        <f t="shared" si="84"/>
        <v/>
      </c>
      <c r="DM64" s="188" t="str">
        <f t="shared" si="84"/>
        <v/>
      </c>
      <c r="DN64" s="188" t="str">
        <f t="shared" si="84"/>
        <v/>
      </c>
      <c r="DO64" s="188" t="str">
        <f t="shared" si="84"/>
        <v/>
      </c>
      <c r="DP64" s="188" t="str">
        <f t="shared" si="84"/>
        <v/>
      </c>
      <c r="DQ64" s="188" t="str">
        <f t="shared" si="84"/>
        <v/>
      </c>
      <c r="DR64" s="188" t="str">
        <f t="shared" si="84"/>
        <v/>
      </c>
      <c r="DS64" s="188" t="str">
        <f t="shared" si="84"/>
        <v/>
      </c>
      <c r="DT64" s="188" t="str">
        <f t="shared" si="84"/>
        <v/>
      </c>
      <c r="DU64" s="188" t="str">
        <f t="shared" si="84"/>
        <v/>
      </c>
      <c r="DV64" s="188" t="str">
        <f t="shared" si="84"/>
        <v/>
      </c>
      <c r="DW64" s="188" t="str">
        <f t="shared" si="84"/>
        <v/>
      </c>
      <c r="DX64" s="188" t="str">
        <f t="shared" si="84"/>
        <v/>
      </c>
      <c r="DY64" s="188" t="str">
        <f t="shared" si="84"/>
        <v/>
      </c>
      <c r="DZ64" s="188" t="str">
        <f t="shared" si="84"/>
        <v/>
      </c>
      <c r="EA64" s="188" t="str">
        <f t="shared" si="84"/>
        <v/>
      </c>
      <c r="EB64" s="188" t="str">
        <f t="shared" si="84"/>
        <v/>
      </c>
      <c r="EC64" s="188" t="str">
        <f t="shared" si="84"/>
        <v/>
      </c>
      <c r="ED64" s="188" t="str">
        <f t="shared" si="84"/>
        <v/>
      </c>
      <c r="EE64" s="204" t="str">
        <f t="shared" si="16"/>
        <v/>
      </c>
      <c r="EF64" s="205" t="e">
        <f t="shared" si="86"/>
        <v>#N/A</v>
      </c>
      <c r="EG64" s="205" t="e">
        <f t="shared" si="86"/>
        <v>#N/A</v>
      </c>
      <c r="EH64" s="205" t="e">
        <f t="shared" si="86"/>
        <v>#N/A</v>
      </c>
      <c r="EI64" s="205" t="e">
        <f t="shared" si="86"/>
        <v>#N/A</v>
      </c>
      <c r="EJ64" s="205" t="e">
        <f t="shared" si="86"/>
        <v>#N/A</v>
      </c>
      <c r="EK64" s="205" t="e">
        <f t="shared" si="86"/>
        <v>#N/A</v>
      </c>
      <c r="EL64" s="205" t="e">
        <f t="shared" si="86"/>
        <v>#N/A</v>
      </c>
      <c r="EM64" s="205" t="e">
        <f t="shared" si="86"/>
        <v>#N/A</v>
      </c>
      <c r="EN64" s="205" t="e">
        <f t="shared" si="86"/>
        <v>#N/A</v>
      </c>
      <c r="EO64" s="205" t="e">
        <f t="shared" si="86"/>
        <v>#N/A</v>
      </c>
      <c r="EP64" s="205" t="e">
        <f t="shared" si="86"/>
        <v>#N/A</v>
      </c>
      <c r="EQ64" s="205" t="e">
        <f t="shared" si="86"/>
        <v>#N/A</v>
      </c>
      <c r="ER64" s="205" t="e">
        <f t="shared" si="86"/>
        <v>#N/A</v>
      </c>
      <c r="ES64" s="205" t="e">
        <f t="shared" si="86"/>
        <v>#N/A</v>
      </c>
      <c r="ET64" s="205" t="e">
        <f t="shared" si="86"/>
        <v>#N/A</v>
      </c>
      <c r="EU64" s="205" t="e">
        <f t="shared" si="65"/>
        <v>#N/A</v>
      </c>
      <c r="EV64" s="205" t="e">
        <f t="shared" si="60"/>
        <v>#N/A</v>
      </c>
      <c r="EW64" s="205" t="e">
        <f t="shared" si="60"/>
        <v>#N/A</v>
      </c>
      <c r="EX64" s="205" t="e">
        <f t="shared" si="60"/>
        <v>#N/A</v>
      </c>
      <c r="EY64" s="205" t="e">
        <f t="shared" si="60"/>
        <v>#N/A</v>
      </c>
      <c r="EZ64" s="205" t="e">
        <f t="shared" si="60"/>
        <v>#N/A</v>
      </c>
      <c r="FA64" s="205" t="e">
        <f t="shared" si="60"/>
        <v>#N/A</v>
      </c>
      <c r="FB64" s="205" t="e">
        <f t="shared" si="60"/>
        <v>#N/A</v>
      </c>
      <c r="FC64" s="205" t="e">
        <f t="shared" si="56"/>
        <v>#N/A</v>
      </c>
      <c r="FD64" s="205" t="e">
        <f t="shared" si="56"/>
        <v>#N/A</v>
      </c>
      <c r="FE64" s="205" t="e">
        <f t="shared" si="56"/>
        <v>#N/A</v>
      </c>
      <c r="FF64" s="205" t="e">
        <f t="shared" si="56"/>
        <v>#N/A</v>
      </c>
      <c r="FG64" s="205" t="e">
        <f t="shared" si="56"/>
        <v>#N/A</v>
      </c>
      <c r="FH64" s="205" t="e">
        <f t="shared" si="56"/>
        <v>#N/A</v>
      </c>
      <c r="FI64" s="205" t="e">
        <f t="shared" si="56"/>
        <v>#N/A</v>
      </c>
      <c r="FJ64" s="205" t="e">
        <f t="shared" si="56"/>
        <v>#N/A</v>
      </c>
      <c r="FK64" s="205" t="e">
        <f t="shared" si="56"/>
        <v>#N/A</v>
      </c>
      <c r="FL64" s="205" t="e">
        <f t="shared" ref="FL64:FR100" si="88">IF(ISNONTEXT($Q64),IF($G64="R",_xlfn.BETA.DIST(BO64,$M64,$N64,FALSE,$B64,$D64),_xlfn.BETA.DIST(BO64,$N64,$M64,FALSE,$B64,$D64)),NA())</f>
        <v>#N/A</v>
      </c>
      <c r="FM64" s="205" t="e">
        <f t="shared" si="88"/>
        <v>#N/A</v>
      </c>
      <c r="FN64" s="205" t="e">
        <f t="shared" si="88"/>
        <v>#N/A</v>
      </c>
      <c r="FO64" s="205" t="e">
        <f t="shared" si="88"/>
        <v>#N/A</v>
      </c>
      <c r="FP64" s="205" t="e">
        <f t="shared" si="88"/>
        <v>#N/A</v>
      </c>
      <c r="FQ64" s="205" t="e">
        <f t="shared" si="88"/>
        <v>#N/A</v>
      </c>
      <c r="FR64" s="205" t="e">
        <f t="shared" si="88"/>
        <v>#N/A</v>
      </c>
      <c r="FS64" s="205" t="e">
        <f t="shared" si="76"/>
        <v>#N/A</v>
      </c>
      <c r="FT64" s="205" t="e">
        <f t="shared" si="76"/>
        <v>#N/A</v>
      </c>
      <c r="FU64" s="205" t="e">
        <f t="shared" si="76"/>
        <v>#N/A</v>
      </c>
      <c r="FV64" s="205" t="e">
        <f t="shared" si="76"/>
        <v>#N/A</v>
      </c>
      <c r="FW64" s="205" t="e">
        <f t="shared" si="74"/>
        <v>#N/A</v>
      </c>
      <c r="FX64" s="205" t="e">
        <f t="shared" si="61"/>
        <v>#N/A</v>
      </c>
      <c r="FY64" s="205" t="e">
        <f t="shared" si="61"/>
        <v>#N/A</v>
      </c>
      <c r="FZ64" s="205" t="e">
        <f t="shared" si="61"/>
        <v>#N/A</v>
      </c>
      <c r="GA64" s="205" t="e">
        <f t="shared" si="61"/>
        <v>#N/A</v>
      </c>
      <c r="GB64" s="205" t="e">
        <f t="shared" si="61"/>
        <v>#N/A</v>
      </c>
      <c r="GC64" s="205" t="e">
        <f t="shared" si="61"/>
        <v>#N/A</v>
      </c>
      <c r="GD64" s="205" t="e">
        <f t="shared" si="61"/>
        <v>#N/A</v>
      </c>
      <c r="GE64" s="205" t="e">
        <f t="shared" si="61"/>
        <v>#N/A</v>
      </c>
      <c r="GF64" s="205" t="e">
        <f t="shared" si="61"/>
        <v>#N/A</v>
      </c>
      <c r="GG64" s="205" t="e">
        <f t="shared" si="61"/>
        <v>#N/A</v>
      </c>
      <c r="GH64" s="205" t="e">
        <f t="shared" si="61"/>
        <v>#N/A</v>
      </c>
      <c r="GI64" s="205" t="e">
        <f t="shared" si="61"/>
        <v>#N/A</v>
      </c>
      <c r="GJ64" s="205" t="e">
        <f t="shared" si="61"/>
        <v>#N/A</v>
      </c>
      <c r="GK64" s="205" t="e">
        <f t="shared" si="61"/>
        <v>#N/A</v>
      </c>
      <c r="GL64" s="205" t="e">
        <f t="shared" si="78"/>
        <v>#N/A</v>
      </c>
      <c r="GM64" s="205" t="e">
        <f t="shared" si="78"/>
        <v>#N/A</v>
      </c>
      <c r="GN64" s="205" t="e">
        <f t="shared" si="78"/>
        <v>#N/A</v>
      </c>
      <c r="GO64" s="205" t="e">
        <f t="shared" si="58"/>
        <v>#N/A</v>
      </c>
      <c r="GP64" s="205" t="e">
        <f t="shared" si="58"/>
        <v>#N/A</v>
      </c>
      <c r="GQ64" s="205" t="e">
        <f t="shared" si="58"/>
        <v>#N/A</v>
      </c>
      <c r="GR64" s="205" t="e">
        <f t="shared" si="58"/>
        <v>#N/A</v>
      </c>
      <c r="GS64" s="205" t="e">
        <f t="shared" si="58"/>
        <v>#N/A</v>
      </c>
      <c r="GT64" s="205" t="e">
        <f t="shared" si="58"/>
        <v>#N/A</v>
      </c>
      <c r="GU64" s="205" t="e">
        <f t="shared" si="58"/>
        <v>#N/A</v>
      </c>
      <c r="GV64" s="205" t="e">
        <f t="shared" si="58"/>
        <v>#N/A</v>
      </c>
      <c r="GW64" s="205" t="e">
        <f t="shared" si="58"/>
        <v>#N/A</v>
      </c>
      <c r="GX64" s="205" t="e">
        <f t="shared" si="58"/>
        <v>#N/A</v>
      </c>
      <c r="GY64" s="205" t="e">
        <f t="shared" si="58"/>
        <v>#N/A</v>
      </c>
      <c r="GZ64" s="205" t="e">
        <f t="shared" si="58"/>
        <v>#N/A</v>
      </c>
      <c r="HA64" s="205" t="e">
        <f t="shared" si="58"/>
        <v>#N/A</v>
      </c>
      <c r="HB64" s="205" t="e">
        <f t="shared" si="58"/>
        <v>#N/A</v>
      </c>
      <c r="HC64" s="205" t="e">
        <f t="shared" si="58"/>
        <v>#N/A</v>
      </c>
      <c r="HD64" s="205" t="e">
        <f t="shared" si="58"/>
        <v>#N/A</v>
      </c>
      <c r="HE64" s="205" t="e">
        <f t="shared" si="77"/>
        <v>#N/A</v>
      </c>
      <c r="HF64" s="205" t="e">
        <f t="shared" si="55"/>
        <v>#N/A</v>
      </c>
      <c r="HG64" s="205" t="e">
        <f t="shared" si="55"/>
        <v>#N/A</v>
      </c>
      <c r="HH64" s="205" t="e">
        <f t="shared" si="55"/>
        <v>#N/A</v>
      </c>
      <c r="HI64" s="205" t="e">
        <f t="shared" si="55"/>
        <v>#N/A</v>
      </c>
      <c r="HJ64" s="205" t="e">
        <f t="shared" si="55"/>
        <v>#N/A</v>
      </c>
      <c r="HK64" s="205" t="e">
        <f t="shared" si="55"/>
        <v>#N/A</v>
      </c>
      <c r="HL64" s="205" t="e">
        <f t="shared" si="55"/>
        <v>#N/A</v>
      </c>
      <c r="HM64" s="205" t="e">
        <f t="shared" si="55"/>
        <v>#N/A</v>
      </c>
      <c r="HN64" s="205" t="e">
        <f t="shared" si="55"/>
        <v>#N/A</v>
      </c>
      <c r="HO64" s="205" t="e">
        <f t="shared" si="55"/>
        <v>#N/A</v>
      </c>
      <c r="HP64" s="205" t="e">
        <f t="shared" si="55"/>
        <v>#N/A</v>
      </c>
      <c r="HQ64" s="205" t="e">
        <f t="shared" si="55"/>
        <v>#N/A</v>
      </c>
      <c r="HR64" s="205" t="e">
        <f t="shared" si="55"/>
        <v>#N/A</v>
      </c>
      <c r="HS64" s="205" t="e">
        <f t="shared" si="55"/>
        <v>#N/A</v>
      </c>
      <c r="HT64" s="205" t="e">
        <f t="shared" si="55"/>
        <v>#N/A</v>
      </c>
      <c r="HU64" s="205" t="e">
        <f t="shared" si="55"/>
        <v>#N/A</v>
      </c>
      <c r="HV64" s="205" t="e">
        <f t="shared" si="81"/>
        <v>#N/A</v>
      </c>
      <c r="HW64" s="205" t="e">
        <f t="shared" si="79"/>
        <v>#N/A</v>
      </c>
      <c r="HX64" s="205" t="e">
        <f t="shared" si="66"/>
        <v>#N/A</v>
      </c>
      <c r="HY64" s="205" t="e">
        <f t="shared" si="63"/>
        <v>#N/A</v>
      </c>
      <c r="HZ64" s="205" t="e">
        <f t="shared" si="63"/>
        <v>#N/A</v>
      </c>
      <c r="IA64" s="205" t="e">
        <f t="shared" si="45"/>
        <v>#N/A</v>
      </c>
      <c r="IB64" s="205" t="e">
        <f t="shared" si="27"/>
        <v>#N/A</v>
      </c>
    </row>
    <row r="65" spans="1:236" hidden="1" x14ac:dyDescent="0.25">
      <c r="A65" s="22">
        <v>62</v>
      </c>
      <c r="B65" s="123"/>
      <c r="C65" s="123"/>
      <c r="D65" s="123"/>
      <c r="E65" s="118" t="str">
        <f t="shared" si="10"/>
        <v/>
      </c>
      <c r="F65" s="23" t="str">
        <f t="shared" si="11"/>
        <v/>
      </c>
      <c r="G65" s="24" t="str">
        <f t="shared" si="12"/>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10" t="str">
        <f t="shared" si="3"/>
        <v/>
      </c>
      <c r="Q65" s="110" t="str">
        <f t="shared" si="4"/>
        <v/>
      </c>
      <c r="R65" s="39" t="str">
        <f t="shared" si="5"/>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13"/>
        <v/>
      </c>
      <c r="AI65" s="204" t="str">
        <f t="shared" si="14"/>
        <v/>
      </c>
      <c r="AJ65" s="188" t="str">
        <f t="shared" ref="AJ65:CU68" si="89">IF(ISNONTEXT($AH65),AI65+$AH65,"")</f>
        <v/>
      </c>
      <c r="AK65" s="188" t="str">
        <f t="shared" si="89"/>
        <v/>
      </c>
      <c r="AL65" s="188" t="str">
        <f t="shared" si="89"/>
        <v/>
      </c>
      <c r="AM65" s="188" t="str">
        <f t="shared" si="89"/>
        <v/>
      </c>
      <c r="AN65" s="188" t="str">
        <f t="shared" si="89"/>
        <v/>
      </c>
      <c r="AO65" s="188" t="str">
        <f t="shared" si="89"/>
        <v/>
      </c>
      <c r="AP65" s="188" t="str">
        <f t="shared" si="89"/>
        <v/>
      </c>
      <c r="AQ65" s="188" t="str">
        <f t="shared" si="89"/>
        <v/>
      </c>
      <c r="AR65" s="188" t="str">
        <f t="shared" si="89"/>
        <v/>
      </c>
      <c r="AS65" s="188" t="str">
        <f t="shared" si="89"/>
        <v/>
      </c>
      <c r="AT65" s="188" t="str">
        <f t="shared" si="89"/>
        <v/>
      </c>
      <c r="AU65" s="188" t="str">
        <f t="shared" si="89"/>
        <v/>
      </c>
      <c r="AV65" s="188" t="str">
        <f t="shared" si="89"/>
        <v/>
      </c>
      <c r="AW65" s="188" t="str">
        <f t="shared" si="89"/>
        <v/>
      </c>
      <c r="AX65" s="188" t="str">
        <f t="shared" si="89"/>
        <v/>
      </c>
      <c r="AY65" s="188" t="str">
        <f t="shared" si="89"/>
        <v/>
      </c>
      <c r="AZ65" s="188" t="str">
        <f t="shared" si="89"/>
        <v/>
      </c>
      <c r="BA65" s="188" t="str">
        <f t="shared" si="89"/>
        <v/>
      </c>
      <c r="BB65" s="188" t="str">
        <f t="shared" si="89"/>
        <v/>
      </c>
      <c r="BC65" s="188" t="str">
        <f t="shared" si="89"/>
        <v/>
      </c>
      <c r="BD65" s="188" t="str">
        <f t="shared" si="89"/>
        <v/>
      </c>
      <c r="BE65" s="188" t="str">
        <f t="shared" si="89"/>
        <v/>
      </c>
      <c r="BF65" s="188" t="str">
        <f t="shared" si="89"/>
        <v/>
      </c>
      <c r="BG65" s="188" t="str">
        <f t="shared" si="89"/>
        <v/>
      </c>
      <c r="BH65" s="188" t="str">
        <f t="shared" si="89"/>
        <v/>
      </c>
      <c r="BI65" s="188" t="str">
        <f t="shared" si="89"/>
        <v/>
      </c>
      <c r="BJ65" s="188" t="str">
        <f t="shared" si="89"/>
        <v/>
      </c>
      <c r="BK65" s="188" t="str">
        <f t="shared" si="89"/>
        <v/>
      </c>
      <c r="BL65" s="188" t="str">
        <f t="shared" si="89"/>
        <v/>
      </c>
      <c r="BM65" s="188" t="str">
        <f t="shared" si="89"/>
        <v/>
      </c>
      <c r="BN65" s="188" t="str">
        <f t="shared" si="89"/>
        <v/>
      </c>
      <c r="BO65" s="188" t="str">
        <f t="shared" si="89"/>
        <v/>
      </c>
      <c r="BP65" s="188" t="str">
        <f t="shared" si="89"/>
        <v/>
      </c>
      <c r="BQ65" s="188" t="str">
        <f t="shared" si="89"/>
        <v/>
      </c>
      <c r="BR65" s="188" t="str">
        <f t="shared" si="89"/>
        <v/>
      </c>
      <c r="BS65" s="188" t="str">
        <f t="shared" si="89"/>
        <v/>
      </c>
      <c r="BT65" s="188" t="str">
        <f t="shared" si="89"/>
        <v/>
      </c>
      <c r="BU65" s="188" t="str">
        <f t="shared" si="89"/>
        <v/>
      </c>
      <c r="BV65" s="188" t="str">
        <f t="shared" si="89"/>
        <v/>
      </c>
      <c r="BW65" s="188" t="str">
        <f t="shared" si="89"/>
        <v/>
      </c>
      <c r="BX65" s="188" t="str">
        <f t="shared" si="89"/>
        <v/>
      </c>
      <c r="BY65" s="188" t="str">
        <f t="shared" si="89"/>
        <v/>
      </c>
      <c r="BZ65" s="188" t="str">
        <f t="shared" si="89"/>
        <v/>
      </c>
      <c r="CA65" s="188" t="str">
        <f t="shared" si="89"/>
        <v/>
      </c>
      <c r="CB65" s="188" t="str">
        <f t="shared" si="89"/>
        <v/>
      </c>
      <c r="CC65" s="188" t="str">
        <f t="shared" si="89"/>
        <v/>
      </c>
      <c r="CD65" s="188" t="str">
        <f t="shared" si="89"/>
        <v/>
      </c>
      <c r="CE65" s="188" t="str">
        <f t="shared" si="89"/>
        <v/>
      </c>
      <c r="CF65" s="188" t="str">
        <f t="shared" si="89"/>
        <v/>
      </c>
      <c r="CG65" s="188" t="str">
        <f t="shared" si="89"/>
        <v/>
      </c>
      <c r="CH65" s="188" t="str">
        <f t="shared" si="89"/>
        <v/>
      </c>
      <c r="CI65" s="188" t="str">
        <f t="shared" si="89"/>
        <v/>
      </c>
      <c r="CJ65" s="188" t="str">
        <f t="shared" si="89"/>
        <v/>
      </c>
      <c r="CK65" s="188" t="str">
        <f t="shared" si="89"/>
        <v/>
      </c>
      <c r="CL65" s="188" t="str">
        <f t="shared" si="89"/>
        <v/>
      </c>
      <c r="CM65" s="188" t="str">
        <f t="shared" si="89"/>
        <v/>
      </c>
      <c r="CN65" s="188" t="str">
        <f t="shared" si="89"/>
        <v/>
      </c>
      <c r="CO65" s="188" t="str">
        <f t="shared" si="89"/>
        <v/>
      </c>
      <c r="CP65" s="188" t="str">
        <f t="shared" si="89"/>
        <v/>
      </c>
      <c r="CQ65" s="188" t="str">
        <f t="shared" si="89"/>
        <v/>
      </c>
      <c r="CR65" s="188" t="str">
        <f t="shared" si="89"/>
        <v/>
      </c>
      <c r="CS65" s="188" t="str">
        <f t="shared" si="89"/>
        <v/>
      </c>
      <c r="CT65" s="188" t="str">
        <f t="shared" si="89"/>
        <v/>
      </c>
      <c r="CU65" s="188" t="str">
        <f t="shared" si="89"/>
        <v/>
      </c>
      <c r="CV65" s="188" t="str">
        <f t="shared" si="84"/>
        <v/>
      </c>
      <c r="CW65" s="188" t="str">
        <f t="shared" si="84"/>
        <v/>
      </c>
      <c r="CX65" s="188" t="str">
        <f t="shared" si="84"/>
        <v/>
      </c>
      <c r="CY65" s="188" t="str">
        <f t="shared" si="84"/>
        <v/>
      </c>
      <c r="CZ65" s="188" t="str">
        <f t="shared" si="84"/>
        <v/>
      </c>
      <c r="DA65" s="188" t="str">
        <f t="shared" si="84"/>
        <v/>
      </c>
      <c r="DB65" s="188" t="str">
        <f t="shared" si="84"/>
        <v/>
      </c>
      <c r="DC65" s="188" t="str">
        <f t="shared" si="84"/>
        <v/>
      </c>
      <c r="DD65" s="188" t="str">
        <f t="shared" si="84"/>
        <v/>
      </c>
      <c r="DE65" s="188" t="str">
        <f t="shared" si="84"/>
        <v/>
      </c>
      <c r="DF65" s="188" t="str">
        <f t="shared" si="84"/>
        <v/>
      </c>
      <c r="DG65" s="188" t="str">
        <f t="shared" si="84"/>
        <v/>
      </c>
      <c r="DH65" s="188" t="str">
        <f t="shared" si="84"/>
        <v/>
      </c>
      <c r="DI65" s="188" t="str">
        <f t="shared" si="84"/>
        <v/>
      </c>
      <c r="DJ65" s="188" t="str">
        <f t="shared" si="84"/>
        <v/>
      </c>
      <c r="DK65" s="188" t="str">
        <f t="shared" si="84"/>
        <v/>
      </c>
      <c r="DL65" s="188" t="str">
        <f t="shared" si="84"/>
        <v/>
      </c>
      <c r="DM65" s="188" t="str">
        <f t="shared" si="84"/>
        <v/>
      </c>
      <c r="DN65" s="188" t="str">
        <f t="shared" si="84"/>
        <v/>
      </c>
      <c r="DO65" s="188" t="str">
        <f t="shared" si="84"/>
        <v/>
      </c>
      <c r="DP65" s="188" t="str">
        <f t="shared" si="84"/>
        <v/>
      </c>
      <c r="DQ65" s="188" t="str">
        <f t="shared" si="84"/>
        <v/>
      </c>
      <c r="DR65" s="188" t="str">
        <f t="shared" si="84"/>
        <v/>
      </c>
      <c r="DS65" s="188" t="str">
        <f t="shared" si="84"/>
        <v/>
      </c>
      <c r="DT65" s="188" t="str">
        <f t="shared" si="84"/>
        <v/>
      </c>
      <c r="DU65" s="188" t="str">
        <f t="shared" si="84"/>
        <v/>
      </c>
      <c r="DV65" s="188" t="str">
        <f t="shared" si="84"/>
        <v/>
      </c>
      <c r="DW65" s="188" t="str">
        <f t="shared" si="84"/>
        <v/>
      </c>
      <c r="DX65" s="188" t="str">
        <f t="shared" si="84"/>
        <v/>
      </c>
      <c r="DY65" s="188" t="str">
        <f t="shared" si="84"/>
        <v/>
      </c>
      <c r="DZ65" s="188" t="str">
        <f t="shared" si="84"/>
        <v/>
      </c>
      <c r="EA65" s="188" t="str">
        <f t="shared" si="84"/>
        <v/>
      </c>
      <c r="EB65" s="188" t="str">
        <f t="shared" si="84"/>
        <v/>
      </c>
      <c r="EC65" s="188" t="str">
        <f t="shared" si="84"/>
        <v/>
      </c>
      <c r="ED65" s="188" t="str">
        <f t="shared" si="84"/>
        <v/>
      </c>
      <c r="EE65" s="204" t="str">
        <f t="shared" si="16"/>
        <v/>
      </c>
      <c r="EF65" s="205" t="e">
        <f t="shared" si="86"/>
        <v>#N/A</v>
      </c>
      <c r="EG65" s="205" t="e">
        <f t="shared" si="86"/>
        <v>#N/A</v>
      </c>
      <c r="EH65" s="205" t="e">
        <f t="shared" si="86"/>
        <v>#N/A</v>
      </c>
      <c r="EI65" s="205" t="e">
        <f t="shared" si="86"/>
        <v>#N/A</v>
      </c>
      <c r="EJ65" s="205" t="e">
        <f t="shared" si="86"/>
        <v>#N/A</v>
      </c>
      <c r="EK65" s="205" t="e">
        <f t="shared" si="86"/>
        <v>#N/A</v>
      </c>
      <c r="EL65" s="205" t="e">
        <f t="shared" si="86"/>
        <v>#N/A</v>
      </c>
      <c r="EM65" s="205" t="e">
        <f t="shared" si="86"/>
        <v>#N/A</v>
      </c>
      <c r="EN65" s="205" t="e">
        <f t="shared" si="86"/>
        <v>#N/A</v>
      </c>
      <c r="EO65" s="205" t="e">
        <f t="shared" si="86"/>
        <v>#N/A</v>
      </c>
      <c r="EP65" s="205" t="e">
        <f t="shared" si="86"/>
        <v>#N/A</v>
      </c>
      <c r="EQ65" s="205" t="e">
        <f t="shared" si="86"/>
        <v>#N/A</v>
      </c>
      <c r="ER65" s="205" t="e">
        <f t="shared" si="86"/>
        <v>#N/A</v>
      </c>
      <c r="ES65" s="205" t="e">
        <f t="shared" si="86"/>
        <v>#N/A</v>
      </c>
      <c r="ET65" s="205" t="e">
        <f t="shared" si="86"/>
        <v>#N/A</v>
      </c>
      <c r="EU65" s="205" t="e">
        <f t="shared" si="65"/>
        <v>#N/A</v>
      </c>
      <c r="EV65" s="205" t="e">
        <f t="shared" si="60"/>
        <v>#N/A</v>
      </c>
      <c r="EW65" s="205" t="e">
        <f t="shared" si="60"/>
        <v>#N/A</v>
      </c>
      <c r="EX65" s="205" t="e">
        <f t="shared" si="60"/>
        <v>#N/A</v>
      </c>
      <c r="EY65" s="205" t="e">
        <f t="shared" si="60"/>
        <v>#N/A</v>
      </c>
      <c r="EZ65" s="205" t="e">
        <f t="shared" si="60"/>
        <v>#N/A</v>
      </c>
      <c r="FA65" s="205" t="e">
        <f t="shared" si="60"/>
        <v>#N/A</v>
      </c>
      <c r="FB65" s="205" t="e">
        <f t="shared" si="60"/>
        <v>#N/A</v>
      </c>
      <c r="FC65" s="205" t="e">
        <f t="shared" si="60"/>
        <v>#N/A</v>
      </c>
      <c r="FD65" s="205" t="e">
        <f t="shared" si="60"/>
        <v>#N/A</v>
      </c>
      <c r="FE65" s="205" t="e">
        <f t="shared" si="60"/>
        <v>#N/A</v>
      </c>
      <c r="FF65" s="205" t="e">
        <f t="shared" si="60"/>
        <v>#N/A</v>
      </c>
      <c r="FG65" s="205" t="e">
        <f t="shared" si="60"/>
        <v>#N/A</v>
      </c>
      <c r="FH65" s="205" t="e">
        <f t="shared" si="60"/>
        <v>#N/A</v>
      </c>
      <c r="FI65" s="205" t="e">
        <f t="shared" si="60"/>
        <v>#N/A</v>
      </c>
      <c r="FJ65" s="205" t="e">
        <f t="shared" si="60"/>
        <v>#N/A</v>
      </c>
      <c r="FK65" s="205" t="e">
        <f t="shared" si="60"/>
        <v>#N/A</v>
      </c>
      <c r="FL65" s="205" t="e">
        <f t="shared" si="88"/>
        <v>#N/A</v>
      </c>
      <c r="FM65" s="205" t="e">
        <f t="shared" si="88"/>
        <v>#N/A</v>
      </c>
      <c r="FN65" s="205" t="e">
        <f t="shared" si="88"/>
        <v>#N/A</v>
      </c>
      <c r="FO65" s="205" t="e">
        <f t="shared" si="88"/>
        <v>#N/A</v>
      </c>
      <c r="FP65" s="205" t="e">
        <f t="shared" si="88"/>
        <v>#N/A</v>
      </c>
      <c r="FQ65" s="205" t="e">
        <f t="shared" si="88"/>
        <v>#N/A</v>
      </c>
      <c r="FR65" s="205" t="e">
        <f t="shared" si="88"/>
        <v>#N/A</v>
      </c>
      <c r="FS65" s="205" t="e">
        <f t="shared" si="76"/>
        <v>#N/A</v>
      </c>
      <c r="FT65" s="205" t="e">
        <f t="shared" si="76"/>
        <v>#N/A</v>
      </c>
      <c r="FU65" s="205" t="e">
        <f t="shared" si="76"/>
        <v>#N/A</v>
      </c>
      <c r="FV65" s="205" t="e">
        <f t="shared" si="76"/>
        <v>#N/A</v>
      </c>
      <c r="FW65" s="205" t="e">
        <f t="shared" si="74"/>
        <v>#N/A</v>
      </c>
      <c r="FX65" s="205" t="e">
        <f t="shared" si="61"/>
        <v>#N/A</v>
      </c>
      <c r="FY65" s="205" t="e">
        <f t="shared" si="61"/>
        <v>#N/A</v>
      </c>
      <c r="FZ65" s="205" t="e">
        <f t="shared" si="61"/>
        <v>#N/A</v>
      </c>
      <c r="GA65" s="205" t="e">
        <f t="shared" si="61"/>
        <v>#N/A</v>
      </c>
      <c r="GB65" s="205" t="e">
        <f t="shared" si="61"/>
        <v>#N/A</v>
      </c>
      <c r="GC65" s="205" t="e">
        <f t="shared" si="61"/>
        <v>#N/A</v>
      </c>
      <c r="GD65" s="205" t="e">
        <f t="shared" si="61"/>
        <v>#N/A</v>
      </c>
      <c r="GE65" s="205" t="e">
        <f t="shared" si="61"/>
        <v>#N/A</v>
      </c>
      <c r="GF65" s="205" t="e">
        <f t="shared" si="61"/>
        <v>#N/A</v>
      </c>
      <c r="GG65" s="205" t="e">
        <f t="shared" si="61"/>
        <v>#N/A</v>
      </c>
      <c r="GH65" s="205" t="e">
        <f t="shared" si="61"/>
        <v>#N/A</v>
      </c>
      <c r="GI65" s="205" t="e">
        <f t="shared" si="61"/>
        <v>#N/A</v>
      </c>
      <c r="GJ65" s="205" t="e">
        <f t="shared" si="61"/>
        <v>#N/A</v>
      </c>
      <c r="GK65" s="205" t="e">
        <f t="shared" si="61"/>
        <v>#N/A</v>
      </c>
      <c r="GL65" s="205" t="e">
        <f t="shared" si="78"/>
        <v>#N/A</v>
      </c>
      <c r="GM65" s="205" t="e">
        <f t="shared" si="78"/>
        <v>#N/A</v>
      </c>
      <c r="GN65" s="205" t="e">
        <f t="shared" si="78"/>
        <v>#N/A</v>
      </c>
      <c r="GO65" s="205" t="e">
        <f t="shared" si="58"/>
        <v>#N/A</v>
      </c>
      <c r="GP65" s="205" t="e">
        <f t="shared" si="58"/>
        <v>#N/A</v>
      </c>
      <c r="GQ65" s="205" t="e">
        <f t="shared" si="58"/>
        <v>#N/A</v>
      </c>
      <c r="GR65" s="205" t="e">
        <f t="shared" si="58"/>
        <v>#N/A</v>
      </c>
      <c r="GS65" s="205" t="e">
        <f t="shared" si="58"/>
        <v>#N/A</v>
      </c>
      <c r="GT65" s="205" t="e">
        <f t="shared" si="58"/>
        <v>#N/A</v>
      </c>
      <c r="GU65" s="205" t="e">
        <f t="shared" si="58"/>
        <v>#N/A</v>
      </c>
      <c r="GV65" s="205" t="e">
        <f t="shared" si="58"/>
        <v>#N/A</v>
      </c>
      <c r="GW65" s="205" t="e">
        <f t="shared" si="58"/>
        <v>#N/A</v>
      </c>
      <c r="GX65" s="205" t="e">
        <f t="shared" si="58"/>
        <v>#N/A</v>
      </c>
      <c r="GY65" s="205" t="e">
        <f t="shared" si="58"/>
        <v>#N/A</v>
      </c>
      <c r="GZ65" s="205" t="e">
        <f t="shared" si="58"/>
        <v>#N/A</v>
      </c>
      <c r="HA65" s="205" t="e">
        <f t="shared" si="58"/>
        <v>#N/A</v>
      </c>
      <c r="HB65" s="205" t="e">
        <f t="shared" si="58"/>
        <v>#N/A</v>
      </c>
      <c r="HC65" s="205" t="e">
        <f t="shared" si="58"/>
        <v>#N/A</v>
      </c>
      <c r="HD65" s="205" t="e">
        <f t="shared" si="58"/>
        <v>#N/A</v>
      </c>
      <c r="HE65" s="205" t="e">
        <f t="shared" si="77"/>
        <v>#N/A</v>
      </c>
      <c r="HF65" s="205" t="e">
        <f t="shared" si="55"/>
        <v>#N/A</v>
      </c>
      <c r="HG65" s="205" t="e">
        <f t="shared" si="55"/>
        <v>#N/A</v>
      </c>
      <c r="HH65" s="205" t="e">
        <f t="shared" si="55"/>
        <v>#N/A</v>
      </c>
      <c r="HI65" s="205" t="e">
        <f t="shared" si="55"/>
        <v>#N/A</v>
      </c>
      <c r="HJ65" s="205" t="e">
        <f t="shared" si="55"/>
        <v>#N/A</v>
      </c>
      <c r="HK65" s="205" t="e">
        <f t="shared" si="55"/>
        <v>#N/A</v>
      </c>
      <c r="HL65" s="205" t="e">
        <f t="shared" si="55"/>
        <v>#N/A</v>
      </c>
      <c r="HM65" s="205" t="e">
        <f t="shared" si="55"/>
        <v>#N/A</v>
      </c>
      <c r="HN65" s="205" t="e">
        <f t="shared" si="55"/>
        <v>#N/A</v>
      </c>
      <c r="HO65" s="205" t="e">
        <f t="shared" si="55"/>
        <v>#N/A</v>
      </c>
      <c r="HP65" s="205" t="e">
        <f t="shared" si="55"/>
        <v>#N/A</v>
      </c>
      <c r="HQ65" s="205" t="e">
        <f t="shared" si="55"/>
        <v>#N/A</v>
      </c>
      <c r="HR65" s="205" t="e">
        <f t="shared" si="55"/>
        <v>#N/A</v>
      </c>
      <c r="HS65" s="205" t="e">
        <f t="shared" si="55"/>
        <v>#N/A</v>
      </c>
      <c r="HT65" s="205" t="e">
        <f t="shared" si="55"/>
        <v>#N/A</v>
      </c>
      <c r="HU65" s="205" t="e">
        <f t="shared" si="55"/>
        <v>#N/A</v>
      </c>
      <c r="HV65" s="205" t="e">
        <f t="shared" si="81"/>
        <v>#N/A</v>
      </c>
      <c r="HW65" s="205" t="e">
        <f t="shared" si="79"/>
        <v>#N/A</v>
      </c>
      <c r="HX65" s="205" t="e">
        <f t="shared" si="66"/>
        <v>#N/A</v>
      </c>
      <c r="HY65" s="205" t="e">
        <f t="shared" si="63"/>
        <v>#N/A</v>
      </c>
      <c r="HZ65" s="205" t="e">
        <f t="shared" si="63"/>
        <v>#N/A</v>
      </c>
      <c r="IA65" s="205" t="e">
        <f t="shared" si="45"/>
        <v>#N/A</v>
      </c>
      <c r="IB65" s="205" t="e">
        <f t="shared" si="27"/>
        <v>#N/A</v>
      </c>
    </row>
    <row r="66" spans="1:236" hidden="1" x14ac:dyDescent="0.25">
      <c r="A66" s="22">
        <v>63</v>
      </c>
      <c r="B66" s="123"/>
      <c r="C66" s="123"/>
      <c r="D66" s="123"/>
      <c r="E66" s="118" t="str">
        <f t="shared" si="10"/>
        <v/>
      </c>
      <c r="F66" s="23" t="str">
        <f t="shared" si="11"/>
        <v/>
      </c>
      <c r="G66" s="24" t="str">
        <f t="shared" si="12"/>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10" t="str">
        <f t="shared" si="3"/>
        <v/>
      </c>
      <c r="Q66" s="110" t="str">
        <f t="shared" si="4"/>
        <v/>
      </c>
      <c r="R66" s="39" t="str">
        <f t="shared" si="5"/>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13"/>
        <v/>
      </c>
      <c r="AI66" s="204" t="str">
        <f t="shared" si="14"/>
        <v/>
      </c>
      <c r="AJ66" s="188" t="str">
        <f t="shared" si="89"/>
        <v/>
      </c>
      <c r="AK66" s="188" t="str">
        <f t="shared" si="89"/>
        <v/>
      </c>
      <c r="AL66" s="188" t="str">
        <f t="shared" si="89"/>
        <v/>
      </c>
      <c r="AM66" s="188" t="str">
        <f t="shared" si="89"/>
        <v/>
      </c>
      <c r="AN66" s="188" t="str">
        <f t="shared" si="89"/>
        <v/>
      </c>
      <c r="AO66" s="188" t="str">
        <f t="shared" si="89"/>
        <v/>
      </c>
      <c r="AP66" s="188" t="str">
        <f t="shared" si="89"/>
        <v/>
      </c>
      <c r="AQ66" s="188" t="str">
        <f t="shared" si="89"/>
        <v/>
      </c>
      <c r="AR66" s="188" t="str">
        <f t="shared" si="89"/>
        <v/>
      </c>
      <c r="AS66" s="188" t="str">
        <f t="shared" si="89"/>
        <v/>
      </c>
      <c r="AT66" s="188" t="str">
        <f t="shared" si="89"/>
        <v/>
      </c>
      <c r="AU66" s="188" t="str">
        <f t="shared" si="89"/>
        <v/>
      </c>
      <c r="AV66" s="188" t="str">
        <f t="shared" si="89"/>
        <v/>
      </c>
      <c r="AW66" s="188" t="str">
        <f t="shared" si="89"/>
        <v/>
      </c>
      <c r="AX66" s="188" t="str">
        <f t="shared" si="89"/>
        <v/>
      </c>
      <c r="AY66" s="188" t="str">
        <f t="shared" si="89"/>
        <v/>
      </c>
      <c r="AZ66" s="188" t="str">
        <f t="shared" si="89"/>
        <v/>
      </c>
      <c r="BA66" s="188" t="str">
        <f t="shared" si="89"/>
        <v/>
      </c>
      <c r="BB66" s="188" t="str">
        <f t="shared" si="89"/>
        <v/>
      </c>
      <c r="BC66" s="188" t="str">
        <f t="shared" si="89"/>
        <v/>
      </c>
      <c r="BD66" s="188" t="str">
        <f t="shared" si="89"/>
        <v/>
      </c>
      <c r="BE66" s="188" t="str">
        <f t="shared" si="89"/>
        <v/>
      </c>
      <c r="BF66" s="188" t="str">
        <f t="shared" si="89"/>
        <v/>
      </c>
      <c r="BG66" s="188" t="str">
        <f t="shared" si="89"/>
        <v/>
      </c>
      <c r="BH66" s="188" t="str">
        <f t="shared" si="89"/>
        <v/>
      </c>
      <c r="BI66" s="188" t="str">
        <f t="shared" si="89"/>
        <v/>
      </c>
      <c r="BJ66" s="188" t="str">
        <f t="shared" si="89"/>
        <v/>
      </c>
      <c r="BK66" s="188" t="str">
        <f t="shared" si="89"/>
        <v/>
      </c>
      <c r="BL66" s="188" t="str">
        <f t="shared" si="89"/>
        <v/>
      </c>
      <c r="BM66" s="188" t="str">
        <f t="shared" si="89"/>
        <v/>
      </c>
      <c r="BN66" s="188" t="str">
        <f t="shared" si="89"/>
        <v/>
      </c>
      <c r="BO66" s="188" t="str">
        <f t="shared" si="89"/>
        <v/>
      </c>
      <c r="BP66" s="188" t="str">
        <f t="shared" si="89"/>
        <v/>
      </c>
      <c r="BQ66" s="188" t="str">
        <f t="shared" si="89"/>
        <v/>
      </c>
      <c r="BR66" s="188" t="str">
        <f t="shared" si="89"/>
        <v/>
      </c>
      <c r="BS66" s="188" t="str">
        <f t="shared" si="89"/>
        <v/>
      </c>
      <c r="BT66" s="188" t="str">
        <f t="shared" si="89"/>
        <v/>
      </c>
      <c r="BU66" s="188" t="str">
        <f t="shared" si="89"/>
        <v/>
      </c>
      <c r="BV66" s="188" t="str">
        <f t="shared" si="89"/>
        <v/>
      </c>
      <c r="BW66" s="188" t="str">
        <f t="shared" si="89"/>
        <v/>
      </c>
      <c r="BX66" s="188" t="str">
        <f t="shared" si="89"/>
        <v/>
      </c>
      <c r="BY66" s="188" t="str">
        <f t="shared" si="89"/>
        <v/>
      </c>
      <c r="BZ66" s="188" t="str">
        <f t="shared" si="89"/>
        <v/>
      </c>
      <c r="CA66" s="188" t="str">
        <f t="shared" si="89"/>
        <v/>
      </c>
      <c r="CB66" s="188" t="str">
        <f t="shared" si="89"/>
        <v/>
      </c>
      <c r="CC66" s="188" t="str">
        <f t="shared" si="89"/>
        <v/>
      </c>
      <c r="CD66" s="188" t="str">
        <f t="shared" si="89"/>
        <v/>
      </c>
      <c r="CE66" s="188" t="str">
        <f t="shared" si="89"/>
        <v/>
      </c>
      <c r="CF66" s="188" t="str">
        <f t="shared" si="89"/>
        <v/>
      </c>
      <c r="CG66" s="188" t="str">
        <f t="shared" si="89"/>
        <v/>
      </c>
      <c r="CH66" s="188" t="str">
        <f t="shared" si="89"/>
        <v/>
      </c>
      <c r="CI66" s="188" t="str">
        <f t="shared" si="89"/>
        <v/>
      </c>
      <c r="CJ66" s="188" t="str">
        <f t="shared" si="89"/>
        <v/>
      </c>
      <c r="CK66" s="188" t="str">
        <f t="shared" si="89"/>
        <v/>
      </c>
      <c r="CL66" s="188" t="str">
        <f t="shared" si="89"/>
        <v/>
      </c>
      <c r="CM66" s="188" t="str">
        <f t="shared" si="89"/>
        <v/>
      </c>
      <c r="CN66" s="188" t="str">
        <f t="shared" si="89"/>
        <v/>
      </c>
      <c r="CO66" s="188" t="str">
        <f t="shared" si="89"/>
        <v/>
      </c>
      <c r="CP66" s="188" t="str">
        <f t="shared" si="89"/>
        <v/>
      </c>
      <c r="CQ66" s="188" t="str">
        <f t="shared" si="89"/>
        <v/>
      </c>
      <c r="CR66" s="188" t="str">
        <f t="shared" si="89"/>
        <v/>
      </c>
      <c r="CS66" s="188" t="str">
        <f t="shared" si="89"/>
        <v/>
      </c>
      <c r="CT66" s="188" t="str">
        <f t="shared" si="89"/>
        <v/>
      </c>
      <c r="CU66" s="188" t="str">
        <f t="shared" si="89"/>
        <v/>
      </c>
      <c r="CV66" s="188" t="str">
        <f t="shared" si="84"/>
        <v/>
      </c>
      <c r="CW66" s="188" t="str">
        <f t="shared" si="84"/>
        <v/>
      </c>
      <c r="CX66" s="188" t="str">
        <f t="shared" si="84"/>
        <v/>
      </c>
      <c r="CY66" s="188" t="str">
        <f t="shared" si="84"/>
        <v/>
      </c>
      <c r="CZ66" s="188" t="str">
        <f t="shared" si="84"/>
        <v/>
      </c>
      <c r="DA66" s="188" t="str">
        <f t="shared" si="84"/>
        <v/>
      </c>
      <c r="DB66" s="188" t="str">
        <f t="shared" si="84"/>
        <v/>
      </c>
      <c r="DC66" s="188" t="str">
        <f t="shared" si="84"/>
        <v/>
      </c>
      <c r="DD66" s="188" t="str">
        <f t="shared" si="84"/>
        <v/>
      </c>
      <c r="DE66" s="188" t="str">
        <f t="shared" si="84"/>
        <v/>
      </c>
      <c r="DF66" s="188" t="str">
        <f t="shared" si="84"/>
        <v/>
      </c>
      <c r="DG66" s="188" t="str">
        <f t="shared" si="84"/>
        <v/>
      </c>
      <c r="DH66" s="188" t="str">
        <f t="shared" si="84"/>
        <v/>
      </c>
      <c r="DI66" s="188" t="str">
        <f t="shared" si="84"/>
        <v/>
      </c>
      <c r="DJ66" s="188" t="str">
        <f t="shared" si="84"/>
        <v/>
      </c>
      <c r="DK66" s="188" t="str">
        <f t="shared" si="84"/>
        <v/>
      </c>
      <c r="DL66" s="188" t="str">
        <f t="shared" si="84"/>
        <v/>
      </c>
      <c r="DM66" s="188" t="str">
        <f t="shared" si="84"/>
        <v/>
      </c>
      <c r="DN66" s="188" t="str">
        <f t="shared" si="84"/>
        <v/>
      </c>
      <c r="DO66" s="188" t="str">
        <f t="shared" si="84"/>
        <v/>
      </c>
      <c r="DP66" s="188" t="str">
        <f t="shared" si="84"/>
        <v/>
      </c>
      <c r="DQ66" s="188" t="str">
        <f t="shared" si="84"/>
        <v/>
      </c>
      <c r="DR66" s="188" t="str">
        <f t="shared" si="84"/>
        <v/>
      </c>
      <c r="DS66" s="188" t="str">
        <f t="shared" si="84"/>
        <v/>
      </c>
      <c r="DT66" s="188" t="str">
        <f t="shared" si="84"/>
        <v/>
      </c>
      <c r="DU66" s="188" t="str">
        <f t="shared" si="84"/>
        <v/>
      </c>
      <c r="DV66" s="188" t="str">
        <f t="shared" si="84"/>
        <v/>
      </c>
      <c r="DW66" s="188" t="str">
        <f t="shared" si="84"/>
        <v/>
      </c>
      <c r="DX66" s="188" t="str">
        <f t="shared" si="84"/>
        <v/>
      </c>
      <c r="DY66" s="188" t="str">
        <f t="shared" si="84"/>
        <v/>
      </c>
      <c r="DZ66" s="188" t="str">
        <f t="shared" si="84"/>
        <v/>
      </c>
      <c r="EA66" s="188" t="str">
        <f t="shared" si="84"/>
        <v/>
      </c>
      <c r="EB66" s="188" t="str">
        <f t="shared" si="84"/>
        <v/>
      </c>
      <c r="EC66" s="188" t="str">
        <f t="shared" si="84"/>
        <v/>
      </c>
      <c r="ED66" s="188" t="str">
        <f t="shared" si="84"/>
        <v/>
      </c>
      <c r="EE66" s="204" t="str">
        <f t="shared" si="16"/>
        <v/>
      </c>
      <c r="EF66" s="205" t="e">
        <f t="shared" si="86"/>
        <v>#N/A</v>
      </c>
      <c r="EG66" s="205" t="e">
        <f t="shared" si="86"/>
        <v>#N/A</v>
      </c>
      <c r="EH66" s="205" t="e">
        <f t="shared" si="86"/>
        <v>#N/A</v>
      </c>
      <c r="EI66" s="205" t="e">
        <f t="shared" si="86"/>
        <v>#N/A</v>
      </c>
      <c r="EJ66" s="205" t="e">
        <f t="shared" si="86"/>
        <v>#N/A</v>
      </c>
      <c r="EK66" s="205" t="e">
        <f t="shared" si="86"/>
        <v>#N/A</v>
      </c>
      <c r="EL66" s="205" t="e">
        <f t="shared" si="86"/>
        <v>#N/A</v>
      </c>
      <c r="EM66" s="205" t="e">
        <f t="shared" si="86"/>
        <v>#N/A</v>
      </c>
      <c r="EN66" s="205" t="e">
        <f t="shared" si="86"/>
        <v>#N/A</v>
      </c>
      <c r="EO66" s="205" t="e">
        <f t="shared" si="86"/>
        <v>#N/A</v>
      </c>
      <c r="EP66" s="205" t="e">
        <f t="shared" si="86"/>
        <v>#N/A</v>
      </c>
      <c r="EQ66" s="205" t="e">
        <f t="shared" si="86"/>
        <v>#N/A</v>
      </c>
      <c r="ER66" s="205" t="e">
        <f t="shared" si="86"/>
        <v>#N/A</v>
      </c>
      <c r="ES66" s="205" t="e">
        <f t="shared" si="86"/>
        <v>#N/A</v>
      </c>
      <c r="ET66" s="205" t="e">
        <f t="shared" si="86"/>
        <v>#N/A</v>
      </c>
      <c r="EU66" s="205" t="e">
        <f t="shared" si="65"/>
        <v>#N/A</v>
      </c>
      <c r="EV66" s="205" t="e">
        <f t="shared" si="60"/>
        <v>#N/A</v>
      </c>
      <c r="EW66" s="205" t="e">
        <f t="shared" si="60"/>
        <v>#N/A</v>
      </c>
      <c r="EX66" s="205" t="e">
        <f t="shared" si="60"/>
        <v>#N/A</v>
      </c>
      <c r="EY66" s="205" t="e">
        <f t="shared" si="60"/>
        <v>#N/A</v>
      </c>
      <c r="EZ66" s="205" t="e">
        <f t="shared" si="60"/>
        <v>#N/A</v>
      </c>
      <c r="FA66" s="205" t="e">
        <f t="shared" si="60"/>
        <v>#N/A</v>
      </c>
      <c r="FB66" s="205" t="e">
        <f t="shared" si="60"/>
        <v>#N/A</v>
      </c>
      <c r="FC66" s="205" t="e">
        <f t="shared" si="60"/>
        <v>#N/A</v>
      </c>
      <c r="FD66" s="205" t="e">
        <f t="shared" si="60"/>
        <v>#N/A</v>
      </c>
      <c r="FE66" s="205" t="e">
        <f t="shared" si="60"/>
        <v>#N/A</v>
      </c>
      <c r="FF66" s="205" t="e">
        <f t="shared" si="60"/>
        <v>#N/A</v>
      </c>
      <c r="FG66" s="205" t="e">
        <f t="shared" si="60"/>
        <v>#N/A</v>
      </c>
      <c r="FH66" s="205" t="e">
        <f t="shared" si="60"/>
        <v>#N/A</v>
      </c>
      <c r="FI66" s="205" t="e">
        <f t="shared" si="60"/>
        <v>#N/A</v>
      </c>
      <c r="FJ66" s="205" t="e">
        <f t="shared" si="60"/>
        <v>#N/A</v>
      </c>
      <c r="FK66" s="205" t="e">
        <f t="shared" si="60"/>
        <v>#N/A</v>
      </c>
      <c r="FL66" s="205" t="e">
        <f t="shared" si="88"/>
        <v>#N/A</v>
      </c>
      <c r="FM66" s="205" t="e">
        <f t="shared" si="88"/>
        <v>#N/A</v>
      </c>
      <c r="FN66" s="205" t="e">
        <f t="shared" si="88"/>
        <v>#N/A</v>
      </c>
      <c r="FO66" s="205" t="e">
        <f t="shared" si="88"/>
        <v>#N/A</v>
      </c>
      <c r="FP66" s="205" t="e">
        <f t="shared" si="88"/>
        <v>#N/A</v>
      </c>
      <c r="FQ66" s="205" t="e">
        <f t="shared" si="88"/>
        <v>#N/A</v>
      </c>
      <c r="FR66" s="205" t="e">
        <f t="shared" si="88"/>
        <v>#N/A</v>
      </c>
      <c r="FS66" s="205" t="e">
        <f t="shared" si="76"/>
        <v>#N/A</v>
      </c>
      <c r="FT66" s="205" t="e">
        <f t="shared" si="76"/>
        <v>#N/A</v>
      </c>
      <c r="FU66" s="205" t="e">
        <f t="shared" si="76"/>
        <v>#N/A</v>
      </c>
      <c r="FV66" s="205" t="e">
        <f t="shared" si="76"/>
        <v>#N/A</v>
      </c>
      <c r="FW66" s="205" t="e">
        <f t="shared" si="74"/>
        <v>#N/A</v>
      </c>
      <c r="FX66" s="205" t="e">
        <f t="shared" si="61"/>
        <v>#N/A</v>
      </c>
      <c r="FY66" s="205" t="e">
        <f t="shared" si="61"/>
        <v>#N/A</v>
      </c>
      <c r="FZ66" s="205" t="e">
        <f t="shared" si="61"/>
        <v>#N/A</v>
      </c>
      <c r="GA66" s="205" t="e">
        <f t="shared" si="61"/>
        <v>#N/A</v>
      </c>
      <c r="GB66" s="205" t="e">
        <f t="shared" si="61"/>
        <v>#N/A</v>
      </c>
      <c r="GC66" s="205" t="e">
        <f t="shared" si="61"/>
        <v>#N/A</v>
      </c>
      <c r="GD66" s="205" t="e">
        <f t="shared" si="61"/>
        <v>#N/A</v>
      </c>
      <c r="GE66" s="205" t="e">
        <f t="shared" si="61"/>
        <v>#N/A</v>
      </c>
      <c r="GF66" s="205" t="e">
        <f t="shared" si="61"/>
        <v>#N/A</v>
      </c>
      <c r="GG66" s="205" t="e">
        <f t="shared" si="61"/>
        <v>#N/A</v>
      </c>
      <c r="GH66" s="205" t="e">
        <f t="shared" si="61"/>
        <v>#N/A</v>
      </c>
      <c r="GI66" s="205" t="e">
        <f t="shared" si="61"/>
        <v>#N/A</v>
      </c>
      <c r="GJ66" s="205" t="e">
        <f t="shared" si="61"/>
        <v>#N/A</v>
      </c>
      <c r="GK66" s="205" t="e">
        <f t="shared" si="61"/>
        <v>#N/A</v>
      </c>
      <c r="GL66" s="205" t="e">
        <f t="shared" si="78"/>
        <v>#N/A</v>
      </c>
      <c r="GM66" s="205" t="e">
        <f t="shared" si="78"/>
        <v>#N/A</v>
      </c>
      <c r="GN66" s="205" t="e">
        <f t="shared" si="78"/>
        <v>#N/A</v>
      </c>
      <c r="GO66" s="205" t="e">
        <f t="shared" si="58"/>
        <v>#N/A</v>
      </c>
      <c r="GP66" s="205" t="e">
        <f t="shared" si="58"/>
        <v>#N/A</v>
      </c>
      <c r="GQ66" s="205" t="e">
        <f t="shared" si="58"/>
        <v>#N/A</v>
      </c>
      <c r="GR66" s="205" t="e">
        <f t="shared" si="58"/>
        <v>#N/A</v>
      </c>
      <c r="GS66" s="205" t="e">
        <f t="shared" si="58"/>
        <v>#N/A</v>
      </c>
      <c r="GT66" s="205" t="e">
        <f t="shared" si="58"/>
        <v>#N/A</v>
      </c>
      <c r="GU66" s="205" t="e">
        <f t="shared" si="58"/>
        <v>#N/A</v>
      </c>
      <c r="GV66" s="205" t="e">
        <f t="shared" si="58"/>
        <v>#N/A</v>
      </c>
      <c r="GW66" s="205" t="e">
        <f t="shared" si="58"/>
        <v>#N/A</v>
      </c>
      <c r="GX66" s="205" t="e">
        <f t="shared" si="58"/>
        <v>#N/A</v>
      </c>
      <c r="GY66" s="205" t="e">
        <f t="shared" si="58"/>
        <v>#N/A</v>
      </c>
      <c r="GZ66" s="205" t="e">
        <f t="shared" si="58"/>
        <v>#N/A</v>
      </c>
      <c r="HA66" s="205" t="e">
        <f t="shared" si="58"/>
        <v>#N/A</v>
      </c>
      <c r="HB66" s="205" t="e">
        <f t="shared" si="58"/>
        <v>#N/A</v>
      </c>
      <c r="HC66" s="205" t="e">
        <f t="shared" si="58"/>
        <v>#N/A</v>
      </c>
      <c r="HD66" s="205" t="e">
        <f t="shared" si="58"/>
        <v>#N/A</v>
      </c>
      <c r="HE66" s="205" t="e">
        <f t="shared" si="77"/>
        <v>#N/A</v>
      </c>
      <c r="HF66" s="205" t="e">
        <f t="shared" si="55"/>
        <v>#N/A</v>
      </c>
      <c r="HG66" s="205" t="e">
        <f t="shared" si="55"/>
        <v>#N/A</v>
      </c>
      <c r="HH66" s="205" t="e">
        <f t="shared" si="55"/>
        <v>#N/A</v>
      </c>
      <c r="HI66" s="205" t="e">
        <f t="shared" si="55"/>
        <v>#N/A</v>
      </c>
      <c r="HJ66" s="205" t="e">
        <f t="shared" si="55"/>
        <v>#N/A</v>
      </c>
      <c r="HK66" s="205" t="e">
        <f t="shared" si="55"/>
        <v>#N/A</v>
      </c>
      <c r="HL66" s="205" t="e">
        <f t="shared" si="55"/>
        <v>#N/A</v>
      </c>
      <c r="HM66" s="205" t="e">
        <f t="shared" si="55"/>
        <v>#N/A</v>
      </c>
      <c r="HN66" s="205" t="e">
        <f t="shared" si="55"/>
        <v>#N/A</v>
      </c>
      <c r="HO66" s="205" t="e">
        <f t="shared" si="55"/>
        <v>#N/A</v>
      </c>
      <c r="HP66" s="205" t="e">
        <f t="shared" si="55"/>
        <v>#N/A</v>
      </c>
      <c r="HQ66" s="205" t="e">
        <f t="shared" si="55"/>
        <v>#N/A</v>
      </c>
      <c r="HR66" s="205" t="e">
        <f t="shared" si="55"/>
        <v>#N/A</v>
      </c>
      <c r="HS66" s="205" t="e">
        <f t="shared" si="55"/>
        <v>#N/A</v>
      </c>
      <c r="HT66" s="205" t="e">
        <f t="shared" si="55"/>
        <v>#N/A</v>
      </c>
      <c r="HU66" s="205" t="e">
        <f t="shared" si="55"/>
        <v>#N/A</v>
      </c>
      <c r="HV66" s="205" t="e">
        <f t="shared" si="81"/>
        <v>#N/A</v>
      </c>
      <c r="HW66" s="205" t="e">
        <f t="shared" si="79"/>
        <v>#N/A</v>
      </c>
      <c r="HX66" s="205" t="e">
        <f t="shared" si="66"/>
        <v>#N/A</v>
      </c>
      <c r="HY66" s="205" t="e">
        <f t="shared" si="63"/>
        <v>#N/A</v>
      </c>
      <c r="HZ66" s="205" t="e">
        <f t="shared" si="63"/>
        <v>#N/A</v>
      </c>
      <c r="IA66" s="205" t="e">
        <f t="shared" si="45"/>
        <v>#N/A</v>
      </c>
      <c r="IB66" s="205" t="e">
        <f t="shared" si="27"/>
        <v>#N/A</v>
      </c>
    </row>
    <row r="67" spans="1:236" hidden="1" x14ac:dyDescent="0.25">
      <c r="A67" s="22">
        <v>64</v>
      </c>
      <c r="B67" s="123"/>
      <c r="C67" s="123"/>
      <c r="D67" s="123"/>
      <c r="E67" s="118" t="str">
        <f t="shared" si="10"/>
        <v/>
      </c>
      <c r="F67" s="23" t="str">
        <f t="shared" si="11"/>
        <v/>
      </c>
      <c r="G67" s="24" t="str">
        <f t="shared" si="12"/>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10" t="str">
        <f t="shared" si="3"/>
        <v/>
      </c>
      <c r="Q67" s="110" t="str">
        <f t="shared" si="4"/>
        <v/>
      </c>
      <c r="R67" s="39" t="str">
        <f t="shared" si="5"/>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13"/>
        <v/>
      </c>
      <c r="AI67" s="204" t="str">
        <f t="shared" si="14"/>
        <v/>
      </c>
      <c r="AJ67" s="188" t="str">
        <f t="shared" si="89"/>
        <v/>
      </c>
      <c r="AK67" s="188" t="str">
        <f t="shared" si="89"/>
        <v/>
      </c>
      <c r="AL67" s="188" t="str">
        <f t="shared" si="89"/>
        <v/>
      </c>
      <c r="AM67" s="188" t="str">
        <f t="shared" si="89"/>
        <v/>
      </c>
      <c r="AN67" s="188" t="str">
        <f t="shared" si="89"/>
        <v/>
      </c>
      <c r="AO67" s="188" t="str">
        <f t="shared" si="89"/>
        <v/>
      </c>
      <c r="AP67" s="188" t="str">
        <f t="shared" si="89"/>
        <v/>
      </c>
      <c r="AQ67" s="188" t="str">
        <f t="shared" si="89"/>
        <v/>
      </c>
      <c r="AR67" s="188" t="str">
        <f t="shared" si="89"/>
        <v/>
      </c>
      <c r="AS67" s="188" t="str">
        <f t="shared" si="89"/>
        <v/>
      </c>
      <c r="AT67" s="188" t="str">
        <f t="shared" si="89"/>
        <v/>
      </c>
      <c r="AU67" s="188" t="str">
        <f t="shared" si="89"/>
        <v/>
      </c>
      <c r="AV67" s="188" t="str">
        <f t="shared" si="89"/>
        <v/>
      </c>
      <c r="AW67" s="188" t="str">
        <f t="shared" si="89"/>
        <v/>
      </c>
      <c r="AX67" s="188" t="str">
        <f t="shared" si="89"/>
        <v/>
      </c>
      <c r="AY67" s="188" t="str">
        <f t="shared" si="89"/>
        <v/>
      </c>
      <c r="AZ67" s="188" t="str">
        <f t="shared" si="89"/>
        <v/>
      </c>
      <c r="BA67" s="188" t="str">
        <f t="shared" si="89"/>
        <v/>
      </c>
      <c r="BB67" s="188" t="str">
        <f t="shared" si="89"/>
        <v/>
      </c>
      <c r="BC67" s="188" t="str">
        <f t="shared" si="89"/>
        <v/>
      </c>
      <c r="BD67" s="188" t="str">
        <f t="shared" si="89"/>
        <v/>
      </c>
      <c r="BE67" s="188" t="str">
        <f t="shared" si="89"/>
        <v/>
      </c>
      <c r="BF67" s="188" t="str">
        <f t="shared" si="89"/>
        <v/>
      </c>
      <c r="BG67" s="188" t="str">
        <f t="shared" si="89"/>
        <v/>
      </c>
      <c r="BH67" s="188" t="str">
        <f t="shared" si="89"/>
        <v/>
      </c>
      <c r="BI67" s="188" t="str">
        <f t="shared" si="89"/>
        <v/>
      </c>
      <c r="BJ67" s="188" t="str">
        <f t="shared" si="89"/>
        <v/>
      </c>
      <c r="BK67" s="188" t="str">
        <f t="shared" si="89"/>
        <v/>
      </c>
      <c r="BL67" s="188" t="str">
        <f t="shared" si="89"/>
        <v/>
      </c>
      <c r="BM67" s="188" t="str">
        <f t="shared" si="89"/>
        <v/>
      </c>
      <c r="BN67" s="188" t="str">
        <f t="shared" si="89"/>
        <v/>
      </c>
      <c r="BO67" s="188" t="str">
        <f t="shared" si="89"/>
        <v/>
      </c>
      <c r="BP67" s="188" t="str">
        <f t="shared" si="89"/>
        <v/>
      </c>
      <c r="BQ67" s="188" t="str">
        <f t="shared" si="89"/>
        <v/>
      </c>
      <c r="BR67" s="188" t="str">
        <f t="shared" si="89"/>
        <v/>
      </c>
      <c r="BS67" s="188" t="str">
        <f t="shared" si="89"/>
        <v/>
      </c>
      <c r="BT67" s="188" t="str">
        <f t="shared" si="89"/>
        <v/>
      </c>
      <c r="BU67" s="188" t="str">
        <f t="shared" si="89"/>
        <v/>
      </c>
      <c r="BV67" s="188" t="str">
        <f t="shared" si="89"/>
        <v/>
      </c>
      <c r="BW67" s="188" t="str">
        <f t="shared" si="89"/>
        <v/>
      </c>
      <c r="BX67" s="188" t="str">
        <f t="shared" si="89"/>
        <v/>
      </c>
      <c r="BY67" s="188" t="str">
        <f t="shared" si="89"/>
        <v/>
      </c>
      <c r="BZ67" s="188" t="str">
        <f t="shared" si="89"/>
        <v/>
      </c>
      <c r="CA67" s="188" t="str">
        <f t="shared" si="89"/>
        <v/>
      </c>
      <c r="CB67" s="188" t="str">
        <f t="shared" si="89"/>
        <v/>
      </c>
      <c r="CC67" s="188" t="str">
        <f t="shared" si="89"/>
        <v/>
      </c>
      <c r="CD67" s="188" t="str">
        <f t="shared" si="89"/>
        <v/>
      </c>
      <c r="CE67" s="188" t="str">
        <f t="shared" si="89"/>
        <v/>
      </c>
      <c r="CF67" s="188" t="str">
        <f t="shared" si="89"/>
        <v/>
      </c>
      <c r="CG67" s="188" t="str">
        <f t="shared" si="89"/>
        <v/>
      </c>
      <c r="CH67" s="188" t="str">
        <f t="shared" si="89"/>
        <v/>
      </c>
      <c r="CI67" s="188" t="str">
        <f t="shared" si="89"/>
        <v/>
      </c>
      <c r="CJ67" s="188" t="str">
        <f t="shared" si="89"/>
        <v/>
      </c>
      <c r="CK67" s="188" t="str">
        <f t="shared" si="89"/>
        <v/>
      </c>
      <c r="CL67" s="188" t="str">
        <f t="shared" si="89"/>
        <v/>
      </c>
      <c r="CM67" s="188" t="str">
        <f t="shared" si="89"/>
        <v/>
      </c>
      <c r="CN67" s="188" t="str">
        <f t="shared" si="89"/>
        <v/>
      </c>
      <c r="CO67" s="188" t="str">
        <f t="shared" si="89"/>
        <v/>
      </c>
      <c r="CP67" s="188" t="str">
        <f t="shared" si="89"/>
        <v/>
      </c>
      <c r="CQ67" s="188" t="str">
        <f t="shared" si="89"/>
        <v/>
      </c>
      <c r="CR67" s="188" t="str">
        <f t="shared" si="89"/>
        <v/>
      </c>
      <c r="CS67" s="188" t="str">
        <f t="shared" si="89"/>
        <v/>
      </c>
      <c r="CT67" s="188" t="str">
        <f t="shared" si="89"/>
        <v/>
      </c>
      <c r="CU67" s="188" t="str">
        <f t="shared" si="89"/>
        <v/>
      </c>
      <c r="CV67" s="188" t="str">
        <f t="shared" si="84"/>
        <v/>
      </c>
      <c r="CW67" s="188" t="str">
        <f t="shared" si="84"/>
        <v/>
      </c>
      <c r="CX67" s="188" t="str">
        <f t="shared" si="84"/>
        <v/>
      </c>
      <c r="CY67" s="188" t="str">
        <f t="shared" si="84"/>
        <v/>
      </c>
      <c r="CZ67" s="188" t="str">
        <f t="shared" si="84"/>
        <v/>
      </c>
      <c r="DA67" s="188" t="str">
        <f t="shared" si="84"/>
        <v/>
      </c>
      <c r="DB67" s="188" t="str">
        <f t="shared" si="84"/>
        <v/>
      </c>
      <c r="DC67" s="188" t="str">
        <f t="shared" si="84"/>
        <v/>
      </c>
      <c r="DD67" s="188" t="str">
        <f t="shared" si="84"/>
        <v/>
      </c>
      <c r="DE67" s="188" t="str">
        <f t="shared" ref="DE67:ED67" si="90">IF(ISNONTEXT($AH67),DD67+$AH67,"")</f>
        <v/>
      </c>
      <c r="DF67" s="188" t="str">
        <f t="shared" si="90"/>
        <v/>
      </c>
      <c r="DG67" s="188" t="str">
        <f t="shared" si="90"/>
        <v/>
      </c>
      <c r="DH67" s="188" t="str">
        <f t="shared" si="90"/>
        <v/>
      </c>
      <c r="DI67" s="188" t="str">
        <f t="shared" si="90"/>
        <v/>
      </c>
      <c r="DJ67" s="188" t="str">
        <f t="shared" si="90"/>
        <v/>
      </c>
      <c r="DK67" s="188" t="str">
        <f t="shared" si="90"/>
        <v/>
      </c>
      <c r="DL67" s="188" t="str">
        <f t="shared" si="90"/>
        <v/>
      </c>
      <c r="DM67" s="188" t="str">
        <f t="shared" si="90"/>
        <v/>
      </c>
      <c r="DN67" s="188" t="str">
        <f t="shared" si="90"/>
        <v/>
      </c>
      <c r="DO67" s="188" t="str">
        <f t="shared" si="90"/>
        <v/>
      </c>
      <c r="DP67" s="188" t="str">
        <f t="shared" si="90"/>
        <v/>
      </c>
      <c r="DQ67" s="188" t="str">
        <f t="shared" si="90"/>
        <v/>
      </c>
      <c r="DR67" s="188" t="str">
        <f t="shared" si="90"/>
        <v/>
      </c>
      <c r="DS67" s="188" t="str">
        <f t="shared" si="90"/>
        <v/>
      </c>
      <c r="DT67" s="188" t="str">
        <f t="shared" si="90"/>
        <v/>
      </c>
      <c r="DU67" s="188" t="str">
        <f t="shared" si="90"/>
        <v/>
      </c>
      <c r="DV67" s="188" t="str">
        <f t="shared" si="90"/>
        <v/>
      </c>
      <c r="DW67" s="188" t="str">
        <f t="shared" si="90"/>
        <v/>
      </c>
      <c r="DX67" s="188" t="str">
        <f t="shared" si="90"/>
        <v/>
      </c>
      <c r="DY67" s="188" t="str">
        <f t="shared" si="90"/>
        <v/>
      </c>
      <c r="DZ67" s="188" t="str">
        <f t="shared" si="90"/>
        <v/>
      </c>
      <c r="EA67" s="188" t="str">
        <f t="shared" si="90"/>
        <v/>
      </c>
      <c r="EB67" s="188" t="str">
        <f t="shared" si="90"/>
        <v/>
      </c>
      <c r="EC67" s="188" t="str">
        <f t="shared" si="90"/>
        <v/>
      </c>
      <c r="ED67" s="188" t="str">
        <f t="shared" si="90"/>
        <v/>
      </c>
      <c r="EE67" s="204" t="str">
        <f t="shared" si="16"/>
        <v/>
      </c>
      <c r="EF67" s="205" t="e">
        <f t="shared" si="86"/>
        <v>#N/A</v>
      </c>
      <c r="EG67" s="205" t="e">
        <f t="shared" si="86"/>
        <v>#N/A</v>
      </c>
      <c r="EH67" s="205" t="e">
        <f t="shared" si="86"/>
        <v>#N/A</v>
      </c>
      <c r="EI67" s="205" t="e">
        <f t="shared" si="86"/>
        <v>#N/A</v>
      </c>
      <c r="EJ67" s="205" t="e">
        <f t="shared" si="86"/>
        <v>#N/A</v>
      </c>
      <c r="EK67" s="205" t="e">
        <f t="shared" si="86"/>
        <v>#N/A</v>
      </c>
      <c r="EL67" s="205" t="e">
        <f t="shared" si="86"/>
        <v>#N/A</v>
      </c>
      <c r="EM67" s="205" t="e">
        <f t="shared" si="86"/>
        <v>#N/A</v>
      </c>
      <c r="EN67" s="205" t="e">
        <f t="shared" si="86"/>
        <v>#N/A</v>
      </c>
      <c r="EO67" s="205" t="e">
        <f t="shared" si="86"/>
        <v>#N/A</v>
      </c>
      <c r="EP67" s="205" t="e">
        <f t="shared" si="86"/>
        <v>#N/A</v>
      </c>
      <c r="EQ67" s="205" t="e">
        <f t="shared" si="86"/>
        <v>#N/A</v>
      </c>
      <c r="ER67" s="205" t="e">
        <f t="shared" si="86"/>
        <v>#N/A</v>
      </c>
      <c r="ES67" s="205" t="e">
        <f t="shared" si="86"/>
        <v>#N/A</v>
      </c>
      <c r="ET67" s="205" t="e">
        <f t="shared" si="86"/>
        <v>#N/A</v>
      </c>
      <c r="EU67" s="205" t="e">
        <f t="shared" si="65"/>
        <v>#N/A</v>
      </c>
      <c r="EV67" s="205" t="e">
        <f t="shared" si="60"/>
        <v>#N/A</v>
      </c>
      <c r="EW67" s="205" t="e">
        <f t="shared" si="60"/>
        <v>#N/A</v>
      </c>
      <c r="EX67" s="205" t="e">
        <f t="shared" si="60"/>
        <v>#N/A</v>
      </c>
      <c r="EY67" s="205" t="e">
        <f t="shared" si="60"/>
        <v>#N/A</v>
      </c>
      <c r="EZ67" s="205" t="e">
        <f t="shared" si="60"/>
        <v>#N/A</v>
      </c>
      <c r="FA67" s="205" t="e">
        <f t="shared" si="60"/>
        <v>#N/A</v>
      </c>
      <c r="FB67" s="205" t="e">
        <f t="shared" si="60"/>
        <v>#N/A</v>
      </c>
      <c r="FC67" s="205" t="e">
        <f t="shared" si="60"/>
        <v>#N/A</v>
      </c>
      <c r="FD67" s="205" t="e">
        <f t="shared" si="60"/>
        <v>#N/A</v>
      </c>
      <c r="FE67" s="205" t="e">
        <f t="shared" si="60"/>
        <v>#N/A</v>
      </c>
      <c r="FF67" s="205" t="e">
        <f t="shared" si="60"/>
        <v>#N/A</v>
      </c>
      <c r="FG67" s="205" t="e">
        <f t="shared" si="60"/>
        <v>#N/A</v>
      </c>
      <c r="FH67" s="205" t="e">
        <f t="shared" si="60"/>
        <v>#N/A</v>
      </c>
      <c r="FI67" s="205" t="e">
        <f t="shared" si="60"/>
        <v>#N/A</v>
      </c>
      <c r="FJ67" s="205" t="e">
        <f t="shared" si="60"/>
        <v>#N/A</v>
      </c>
      <c r="FK67" s="205" t="e">
        <f t="shared" si="60"/>
        <v>#N/A</v>
      </c>
      <c r="FL67" s="205" t="e">
        <f t="shared" si="88"/>
        <v>#N/A</v>
      </c>
      <c r="FM67" s="205" t="e">
        <f t="shared" si="88"/>
        <v>#N/A</v>
      </c>
      <c r="FN67" s="205" t="e">
        <f t="shared" si="88"/>
        <v>#N/A</v>
      </c>
      <c r="FO67" s="205" t="e">
        <f t="shared" si="88"/>
        <v>#N/A</v>
      </c>
      <c r="FP67" s="205" t="e">
        <f t="shared" si="88"/>
        <v>#N/A</v>
      </c>
      <c r="FQ67" s="205" t="e">
        <f t="shared" si="88"/>
        <v>#N/A</v>
      </c>
      <c r="FR67" s="205" t="e">
        <f t="shared" si="88"/>
        <v>#N/A</v>
      </c>
      <c r="FS67" s="205" t="e">
        <f t="shared" si="76"/>
        <v>#N/A</v>
      </c>
      <c r="FT67" s="205" t="e">
        <f t="shared" si="76"/>
        <v>#N/A</v>
      </c>
      <c r="FU67" s="205" t="e">
        <f t="shared" si="76"/>
        <v>#N/A</v>
      </c>
      <c r="FV67" s="205" t="e">
        <f t="shared" si="76"/>
        <v>#N/A</v>
      </c>
      <c r="FW67" s="205" t="e">
        <f t="shared" si="74"/>
        <v>#N/A</v>
      </c>
      <c r="FX67" s="205" t="e">
        <f t="shared" si="61"/>
        <v>#N/A</v>
      </c>
      <c r="FY67" s="205" t="e">
        <f t="shared" si="61"/>
        <v>#N/A</v>
      </c>
      <c r="FZ67" s="205" t="e">
        <f t="shared" si="61"/>
        <v>#N/A</v>
      </c>
      <c r="GA67" s="205" t="e">
        <f t="shared" si="61"/>
        <v>#N/A</v>
      </c>
      <c r="GB67" s="205" t="e">
        <f t="shared" si="61"/>
        <v>#N/A</v>
      </c>
      <c r="GC67" s="205" t="e">
        <f t="shared" si="61"/>
        <v>#N/A</v>
      </c>
      <c r="GD67" s="205" t="e">
        <f t="shared" si="61"/>
        <v>#N/A</v>
      </c>
      <c r="GE67" s="205" t="e">
        <f t="shared" si="61"/>
        <v>#N/A</v>
      </c>
      <c r="GF67" s="205" t="e">
        <f t="shared" si="61"/>
        <v>#N/A</v>
      </c>
      <c r="GG67" s="205" t="e">
        <f t="shared" si="61"/>
        <v>#N/A</v>
      </c>
      <c r="GH67" s="205" t="e">
        <f t="shared" si="61"/>
        <v>#N/A</v>
      </c>
      <c r="GI67" s="205" t="e">
        <f t="shared" si="61"/>
        <v>#N/A</v>
      </c>
      <c r="GJ67" s="205" t="e">
        <f t="shared" si="61"/>
        <v>#N/A</v>
      </c>
      <c r="GK67" s="205" t="e">
        <f t="shared" si="61"/>
        <v>#N/A</v>
      </c>
      <c r="GL67" s="205" t="e">
        <f t="shared" si="78"/>
        <v>#N/A</v>
      </c>
      <c r="GM67" s="205" t="e">
        <f t="shared" si="78"/>
        <v>#N/A</v>
      </c>
      <c r="GN67" s="205" t="e">
        <f t="shared" si="78"/>
        <v>#N/A</v>
      </c>
      <c r="GO67" s="205" t="e">
        <f t="shared" si="58"/>
        <v>#N/A</v>
      </c>
      <c r="GP67" s="205" t="e">
        <f t="shared" si="58"/>
        <v>#N/A</v>
      </c>
      <c r="GQ67" s="205" t="e">
        <f t="shared" si="58"/>
        <v>#N/A</v>
      </c>
      <c r="GR67" s="205" t="e">
        <f t="shared" si="58"/>
        <v>#N/A</v>
      </c>
      <c r="GS67" s="205" t="e">
        <f t="shared" si="58"/>
        <v>#N/A</v>
      </c>
      <c r="GT67" s="205" t="e">
        <f t="shared" si="58"/>
        <v>#N/A</v>
      </c>
      <c r="GU67" s="205" t="e">
        <f t="shared" si="58"/>
        <v>#N/A</v>
      </c>
      <c r="GV67" s="205" t="e">
        <f t="shared" si="58"/>
        <v>#N/A</v>
      </c>
      <c r="GW67" s="205" t="e">
        <f t="shared" si="58"/>
        <v>#N/A</v>
      </c>
      <c r="GX67" s="205" t="e">
        <f t="shared" si="58"/>
        <v>#N/A</v>
      </c>
      <c r="GY67" s="205" t="e">
        <f t="shared" si="58"/>
        <v>#N/A</v>
      </c>
      <c r="GZ67" s="205" t="e">
        <f t="shared" si="58"/>
        <v>#N/A</v>
      </c>
      <c r="HA67" s="205" t="e">
        <f t="shared" si="58"/>
        <v>#N/A</v>
      </c>
      <c r="HB67" s="205" t="e">
        <f t="shared" si="58"/>
        <v>#N/A</v>
      </c>
      <c r="HC67" s="205" t="e">
        <f t="shared" si="58"/>
        <v>#N/A</v>
      </c>
      <c r="HD67" s="205" t="e">
        <f t="shared" si="58"/>
        <v>#N/A</v>
      </c>
      <c r="HE67" s="205" t="e">
        <f t="shared" si="77"/>
        <v>#N/A</v>
      </c>
      <c r="HF67" s="205" t="e">
        <f t="shared" si="55"/>
        <v>#N/A</v>
      </c>
      <c r="HG67" s="205" t="e">
        <f t="shared" si="55"/>
        <v>#N/A</v>
      </c>
      <c r="HH67" s="205" t="e">
        <f t="shared" si="55"/>
        <v>#N/A</v>
      </c>
      <c r="HI67" s="205" t="e">
        <f t="shared" si="55"/>
        <v>#N/A</v>
      </c>
      <c r="HJ67" s="205" t="e">
        <f t="shared" si="55"/>
        <v>#N/A</v>
      </c>
      <c r="HK67" s="205" t="e">
        <f t="shared" si="55"/>
        <v>#N/A</v>
      </c>
      <c r="HL67" s="205" t="e">
        <f t="shared" si="55"/>
        <v>#N/A</v>
      </c>
      <c r="HM67" s="205" t="e">
        <f t="shared" si="55"/>
        <v>#N/A</v>
      </c>
      <c r="HN67" s="205" t="e">
        <f t="shared" si="55"/>
        <v>#N/A</v>
      </c>
      <c r="HO67" s="205" t="e">
        <f t="shared" si="55"/>
        <v>#N/A</v>
      </c>
      <c r="HP67" s="205" t="e">
        <f t="shared" si="55"/>
        <v>#N/A</v>
      </c>
      <c r="HQ67" s="205" t="e">
        <f t="shared" si="55"/>
        <v>#N/A</v>
      </c>
      <c r="HR67" s="205" t="e">
        <f t="shared" si="55"/>
        <v>#N/A</v>
      </c>
      <c r="HS67" s="205" t="e">
        <f t="shared" si="55"/>
        <v>#N/A</v>
      </c>
      <c r="HT67" s="205" t="e">
        <f t="shared" si="55"/>
        <v>#N/A</v>
      </c>
      <c r="HU67" s="205" t="e">
        <f t="shared" si="55"/>
        <v>#N/A</v>
      </c>
      <c r="HV67" s="205" t="e">
        <f t="shared" si="81"/>
        <v>#N/A</v>
      </c>
      <c r="HW67" s="205" t="e">
        <f t="shared" si="79"/>
        <v>#N/A</v>
      </c>
      <c r="HX67" s="205" t="e">
        <f t="shared" si="66"/>
        <v>#N/A</v>
      </c>
      <c r="HY67" s="205" t="e">
        <f t="shared" si="63"/>
        <v>#N/A</v>
      </c>
      <c r="HZ67" s="205" t="e">
        <f t="shared" si="63"/>
        <v>#N/A</v>
      </c>
      <c r="IA67" s="205" t="e">
        <f t="shared" si="45"/>
        <v>#N/A</v>
      </c>
      <c r="IB67" s="205" t="e">
        <f t="shared" si="27"/>
        <v>#N/A</v>
      </c>
    </row>
    <row r="68" spans="1:236" hidden="1" x14ac:dyDescent="0.25">
      <c r="A68" s="22">
        <v>65</v>
      </c>
      <c r="B68" s="123"/>
      <c r="C68" s="123"/>
      <c r="D68" s="123"/>
      <c r="E68" s="118" t="str">
        <f t="shared" si="10"/>
        <v/>
      </c>
      <c r="F68" s="23" t="str">
        <f t="shared" si="11"/>
        <v/>
      </c>
      <c r="G68" s="24" t="str">
        <f t="shared" si="12"/>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91">IF(AND(B68&gt;0,C68&gt;0,D68&gt;0),B68+((D68-B68)/2),"")</f>
        <v/>
      </c>
      <c r="K68" s="26"/>
      <c r="L68" s="24" t="str">
        <f>IF(OR(F68="",K68=""),"",MATCH(K68,Confidence!$A$3:$A$12,0))</f>
        <v/>
      </c>
      <c r="M68" s="27" t="str">
        <f t="shared" ref="M68:M103" si="92">IF(OR(F68="",K68=""),"",INDEX(Alpha_Chart,I68,L68))</f>
        <v/>
      </c>
      <c r="N68" s="27" t="str">
        <f t="shared" ref="N68:N103" si="93">IF(OR(F68="",K68=""),"",INDEX(Beta_Chart,I68,L68))</f>
        <v/>
      </c>
      <c r="O68" s="24"/>
      <c r="P68" s="110" t="str">
        <f t="shared" ref="P68:P103" si="94">IF(OR(F68="",K68=""),"",IF(G68="R",((D68-B68)*(INDEX(Mean_Ratios,I68,L68)))+B68,((D68-B68)*(1-INDEX(Mean_Ratios,I68,L68)))+B68))</f>
        <v/>
      </c>
      <c r="Q68" s="110" t="str">
        <f t="shared" ref="Q68:Q103" si="95">IF(OR(F68="",K68=""),"",(D68-B68)*INDEX(Standard_Deviation_Ratios,I68,L68))</f>
        <v/>
      </c>
      <c r="R68" s="39" t="str">
        <f t="shared" ref="R68:R103" si="96">IF(OR(F68="",K68=""),"",Q68^2)</f>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13"/>
        <v/>
      </c>
      <c r="AI68" s="204" t="str">
        <f t="shared" si="14"/>
        <v/>
      </c>
      <c r="AJ68" s="188" t="str">
        <f t="shared" si="89"/>
        <v/>
      </c>
      <c r="AK68" s="188" t="str">
        <f t="shared" si="89"/>
        <v/>
      </c>
      <c r="AL68" s="188" t="str">
        <f t="shared" si="89"/>
        <v/>
      </c>
      <c r="AM68" s="188" t="str">
        <f t="shared" si="89"/>
        <v/>
      </c>
      <c r="AN68" s="188" t="str">
        <f t="shared" si="89"/>
        <v/>
      </c>
      <c r="AO68" s="188" t="str">
        <f t="shared" si="89"/>
        <v/>
      </c>
      <c r="AP68" s="188" t="str">
        <f t="shared" si="89"/>
        <v/>
      </c>
      <c r="AQ68" s="188" t="str">
        <f t="shared" si="89"/>
        <v/>
      </c>
      <c r="AR68" s="188" t="str">
        <f t="shared" si="89"/>
        <v/>
      </c>
      <c r="AS68" s="188" t="str">
        <f t="shared" si="89"/>
        <v/>
      </c>
      <c r="AT68" s="188" t="str">
        <f t="shared" si="89"/>
        <v/>
      </c>
      <c r="AU68" s="188" t="str">
        <f t="shared" si="89"/>
        <v/>
      </c>
      <c r="AV68" s="188" t="str">
        <f t="shared" si="89"/>
        <v/>
      </c>
      <c r="AW68" s="188" t="str">
        <f t="shared" si="89"/>
        <v/>
      </c>
      <c r="AX68" s="188" t="str">
        <f t="shared" si="89"/>
        <v/>
      </c>
      <c r="AY68" s="188" t="str">
        <f t="shared" si="89"/>
        <v/>
      </c>
      <c r="AZ68" s="188" t="str">
        <f t="shared" si="89"/>
        <v/>
      </c>
      <c r="BA68" s="188" t="str">
        <f t="shared" si="89"/>
        <v/>
      </c>
      <c r="BB68" s="188" t="str">
        <f t="shared" si="89"/>
        <v/>
      </c>
      <c r="BC68" s="188" t="str">
        <f t="shared" si="89"/>
        <v/>
      </c>
      <c r="BD68" s="188" t="str">
        <f t="shared" si="89"/>
        <v/>
      </c>
      <c r="BE68" s="188" t="str">
        <f t="shared" si="89"/>
        <v/>
      </c>
      <c r="BF68" s="188" t="str">
        <f t="shared" si="89"/>
        <v/>
      </c>
      <c r="BG68" s="188" t="str">
        <f t="shared" si="89"/>
        <v/>
      </c>
      <c r="BH68" s="188" t="str">
        <f t="shared" si="89"/>
        <v/>
      </c>
      <c r="BI68" s="188" t="str">
        <f t="shared" si="89"/>
        <v/>
      </c>
      <c r="BJ68" s="188" t="str">
        <f t="shared" si="89"/>
        <v/>
      </c>
      <c r="BK68" s="188" t="str">
        <f t="shared" si="89"/>
        <v/>
      </c>
      <c r="BL68" s="188" t="str">
        <f t="shared" si="89"/>
        <v/>
      </c>
      <c r="BM68" s="188" t="str">
        <f t="shared" si="89"/>
        <v/>
      </c>
      <c r="BN68" s="188" t="str">
        <f t="shared" si="89"/>
        <v/>
      </c>
      <c r="BO68" s="188" t="str">
        <f t="shared" si="89"/>
        <v/>
      </c>
      <c r="BP68" s="188" t="str">
        <f t="shared" si="89"/>
        <v/>
      </c>
      <c r="BQ68" s="188" t="str">
        <f t="shared" si="89"/>
        <v/>
      </c>
      <c r="BR68" s="188" t="str">
        <f t="shared" si="89"/>
        <v/>
      </c>
      <c r="BS68" s="188" t="str">
        <f t="shared" si="89"/>
        <v/>
      </c>
      <c r="BT68" s="188" t="str">
        <f t="shared" si="89"/>
        <v/>
      </c>
      <c r="BU68" s="188" t="str">
        <f t="shared" si="89"/>
        <v/>
      </c>
      <c r="BV68" s="188" t="str">
        <f t="shared" si="89"/>
        <v/>
      </c>
      <c r="BW68" s="188" t="str">
        <f t="shared" si="89"/>
        <v/>
      </c>
      <c r="BX68" s="188" t="str">
        <f t="shared" si="89"/>
        <v/>
      </c>
      <c r="BY68" s="188" t="str">
        <f t="shared" si="89"/>
        <v/>
      </c>
      <c r="BZ68" s="188" t="str">
        <f t="shared" si="89"/>
        <v/>
      </c>
      <c r="CA68" s="188" t="str">
        <f t="shared" si="89"/>
        <v/>
      </c>
      <c r="CB68" s="188" t="str">
        <f t="shared" si="89"/>
        <v/>
      </c>
      <c r="CC68" s="188" t="str">
        <f t="shared" si="89"/>
        <v/>
      </c>
      <c r="CD68" s="188" t="str">
        <f t="shared" si="89"/>
        <v/>
      </c>
      <c r="CE68" s="188" t="str">
        <f t="shared" si="89"/>
        <v/>
      </c>
      <c r="CF68" s="188" t="str">
        <f t="shared" si="89"/>
        <v/>
      </c>
      <c r="CG68" s="188" t="str">
        <f t="shared" si="89"/>
        <v/>
      </c>
      <c r="CH68" s="188" t="str">
        <f t="shared" si="89"/>
        <v/>
      </c>
      <c r="CI68" s="188" t="str">
        <f t="shared" si="89"/>
        <v/>
      </c>
      <c r="CJ68" s="188" t="str">
        <f t="shared" si="89"/>
        <v/>
      </c>
      <c r="CK68" s="188" t="str">
        <f t="shared" si="89"/>
        <v/>
      </c>
      <c r="CL68" s="188" t="str">
        <f t="shared" si="89"/>
        <v/>
      </c>
      <c r="CM68" s="188" t="str">
        <f t="shared" si="89"/>
        <v/>
      </c>
      <c r="CN68" s="188" t="str">
        <f t="shared" si="89"/>
        <v/>
      </c>
      <c r="CO68" s="188" t="str">
        <f t="shared" si="89"/>
        <v/>
      </c>
      <c r="CP68" s="188" t="str">
        <f t="shared" si="89"/>
        <v/>
      </c>
      <c r="CQ68" s="188" t="str">
        <f t="shared" si="89"/>
        <v/>
      </c>
      <c r="CR68" s="188" t="str">
        <f t="shared" si="89"/>
        <v/>
      </c>
      <c r="CS68" s="188" t="str">
        <f t="shared" si="89"/>
        <v/>
      </c>
      <c r="CT68" s="188" t="str">
        <f t="shared" si="89"/>
        <v/>
      </c>
      <c r="CU68" s="188" t="str">
        <f t="shared" ref="CU68:ED75" si="97">IF(ISNONTEXT($AH68),CT68+$AH68,"")</f>
        <v/>
      </c>
      <c r="CV68" s="188" t="str">
        <f t="shared" si="97"/>
        <v/>
      </c>
      <c r="CW68" s="188" t="str">
        <f t="shared" si="97"/>
        <v/>
      </c>
      <c r="CX68" s="188" t="str">
        <f t="shared" si="97"/>
        <v/>
      </c>
      <c r="CY68" s="188" t="str">
        <f t="shared" si="97"/>
        <v/>
      </c>
      <c r="CZ68" s="188" t="str">
        <f t="shared" si="97"/>
        <v/>
      </c>
      <c r="DA68" s="188" t="str">
        <f t="shared" si="97"/>
        <v/>
      </c>
      <c r="DB68" s="188" t="str">
        <f t="shared" si="97"/>
        <v/>
      </c>
      <c r="DC68" s="188" t="str">
        <f t="shared" si="97"/>
        <v/>
      </c>
      <c r="DD68" s="188" t="str">
        <f t="shared" si="97"/>
        <v/>
      </c>
      <c r="DE68" s="188" t="str">
        <f t="shared" si="97"/>
        <v/>
      </c>
      <c r="DF68" s="188" t="str">
        <f t="shared" si="97"/>
        <v/>
      </c>
      <c r="DG68" s="188" t="str">
        <f t="shared" si="97"/>
        <v/>
      </c>
      <c r="DH68" s="188" t="str">
        <f t="shared" si="97"/>
        <v/>
      </c>
      <c r="DI68" s="188" t="str">
        <f t="shared" si="97"/>
        <v/>
      </c>
      <c r="DJ68" s="188" t="str">
        <f t="shared" si="97"/>
        <v/>
      </c>
      <c r="DK68" s="188" t="str">
        <f t="shared" si="97"/>
        <v/>
      </c>
      <c r="DL68" s="188" t="str">
        <f t="shared" si="97"/>
        <v/>
      </c>
      <c r="DM68" s="188" t="str">
        <f t="shared" si="97"/>
        <v/>
      </c>
      <c r="DN68" s="188" t="str">
        <f t="shared" si="97"/>
        <v/>
      </c>
      <c r="DO68" s="188" t="str">
        <f t="shared" si="97"/>
        <v/>
      </c>
      <c r="DP68" s="188" t="str">
        <f t="shared" si="97"/>
        <v/>
      </c>
      <c r="DQ68" s="188" t="str">
        <f t="shared" si="97"/>
        <v/>
      </c>
      <c r="DR68" s="188" t="str">
        <f t="shared" si="97"/>
        <v/>
      </c>
      <c r="DS68" s="188" t="str">
        <f t="shared" si="97"/>
        <v/>
      </c>
      <c r="DT68" s="188" t="str">
        <f t="shared" si="97"/>
        <v/>
      </c>
      <c r="DU68" s="188" t="str">
        <f t="shared" si="97"/>
        <v/>
      </c>
      <c r="DV68" s="188" t="str">
        <f t="shared" si="97"/>
        <v/>
      </c>
      <c r="DW68" s="188" t="str">
        <f t="shared" si="97"/>
        <v/>
      </c>
      <c r="DX68" s="188" t="str">
        <f t="shared" si="97"/>
        <v/>
      </c>
      <c r="DY68" s="188" t="str">
        <f t="shared" si="97"/>
        <v/>
      </c>
      <c r="DZ68" s="188" t="str">
        <f t="shared" si="97"/>
        <v/>
      </c>
      <c r="EA68" s="188" t="str">
        <f t="shared" si="97"/>
        <v/>
      </c>
      <c r="EB68" s="188" t="str">
        <f t="shared" si="97"/>
        <v/>
      </c>
      <c r="EC68" s="188" t="str">
        <f t="shared" si="97"/>
        <v/>
      </c>
      <c r="ED68" s="188" t="str">
        <f t="shared" si="97"/>
        <v/>
      </c>
      <c r="EE68" s="204" t="str">
        <f t="shared" si="16"/>
        <v/>
      </c>
      <c r="EF68" s="205" t="e">
        <f t="shared" si="86"/>
        <v>#N/A</v>
      </c>
      <c r="EG68" s="205" t="e">
        <f t="shared" si="86"/>
        <v>#N/A</v>
      </c>
      <c r="EH68" s="205" t="e">
        <f t="shared" si="86"/>
        <v>#N/A</v>
      </c>
      <c r="EI68" s="205" t="e">
        <f t="shared" si="86"/>
        <v>#N/A</v>
      </c>
      <c r="EJ68" s="205" t="e">
        <f t="shared" si="86"/>
        <v>#N/A</v>
      </c>
      <c r="EK68" s="205" t="e">
        <f t="shared" si="86"/>
        <v>#N/A</v>
      </c>
      <c r="EL68" s="205" t="e">
        <f t="shared" si="86"/>
        <v>#N/A</v>
      </c>
      <c r="EM68" s="205" t="e">
        <f t="shared" si="86"/>
        <v>#N/A</v>
      </c>
      <c r="EN68" s="205" t="e">
        <f t="shared" si="86"/>
        <v>#N/A</v>
      </c>
      <c r="EO68" s="205" t="e">
        <f t="shared" si="86"/>
        <v>#N/A</v>
      </c>
      <c r="EP68" s="205" t="e">
        <f t="shared" si="86"/>
        <v>#N/A</v>
      </c>
      <c r="EQ68" s="205" t="e">
        <f t="shared" si="86"/>
        <v>#N/A</v>
      </c>
      <c r="ER68" s="205" t="e">
        <f t="shared" si="86"/>
        <v>#N/A</v>
      </c>
      <c r="ES68" s="205" t="e">
        <f t="shared" si="86"/>
        <v>#N/A</v>
      </c>
      <c r="ET68" s="205" t="e">
        <f t="shared" si="86"/>
        <v>#N/A</v>
      </c>
      <c r="EU68" s="205" t="e">
        <f t="shared" si="65"/>
        <v>#N/A</v>
      </c>
      <c r="EV68" s="205" t="e">
        <f t="shared" si="60"/>
        <v>#N/A</v>
      </c>
      <c r="EW68" s="205" t="e">
        <f t="shared" si="60"/>
        <v>#N/A</v>
      </c>
      <c r="EX68" s="205" t="e">
        <f t="shared" si="60"/>
        <v>#N/A</v>
      </c>
      <c r="EY68" s="205" t="e">
        <f t="shared" si="60"/>
        <v>#N/A</v>
      </c>
      <c r="EZ68" s="205" t="e">
        <f t="shared" si="60"/>
        <v>#N/A</v>
      </c>
      <c r="FA68" s="205" t="e">
        <f t="shared" si="60"/>
        <v>#N/A</v>
      </c>
      <c r="FB68" s="205" t="e">
        <f t="shared" si="60"/>
        <v>#N/A</v>
      </c>
      <c r="FC68" s="205" t="e">
        <f t="shared" si="60"/>
        <v>#N/A</v>
      </c>
      <c r="FD68" s="205" t="e">
        <f t="shared" si="60"/>
        <v>#N/A</v>
      </c>
      <c r="FE68" s="205" t="e">
        <f t="shared" si="60"/>
        <v>#N/A</v>
      </c>
      <c r="FF68" s="205" t="e">
        <f t="shared" si="60"/>
        <v>#N/A</v>
      </c>
      <c r="FG68" s="205" t="e">
        <f t="shared" si="60"/>
        <v>#N/A</v>
      </c>
      <c r="FH68" s="205" t="e">
        <f t="shared" si="60"/>
        <v>#N/A</v>
      </c>
      <c r="FI68" s="205" t="e">
        <f t="shared" si="60"/>
        <v>#N/A</v>
      </c>
      <c r="FJ68" s="205" t="e">
        <f t="shared" si="60"/>
        <v>#N/A</v>
      </c>
      <c r="FK68" s="205" t="e">
        <f t="shared" si="60"/>
        <v>#N/A</v>
      </c>
      <c r="FL68" s="205" t="e">
        <f t="shared" si="88"/>
        <v>#N/A</v>
      </c>
      <c r="FM68" s="205" t="e">
        <f t="shared" si="88"/>
        <v>#N/A</v>
      </c>
      <c r="FN68" s="205" t="e">
        <f t="shared" si="88"/>
        <v>#N/A</v>
      </c>
      <c r="FO68" s="205" t="e">
        <f t="shared" si="88"/>
        <v>#N/A</v>
      </c>
      <c r="FP68" s="205" t="e">
        <f t="shared" si="88"/>
        <v>#N/A</v>
      </c>
      <c r="FQ68" s="205" t="e">
        <f t="shared" si="88"/>
        <v>#N/A</v>
      </c>
      <c r="FR68" s="205" t="e">
        <f t="shared" si="88"/>
        <v>#N/A</v>
      </c>
      <c r="FS68" s="205" t="e">
        <f t="shared" si="76"/>
        <v>#N/A</v>
      </c>
      <c r="FT68" s="205" t="e">
        <f t="shared" si="76"/>
        <v>#N/A</v>
      </c>
      <c r="FU68" s="205" t="e">
        <f t="shared" si="76"/>
        <v>#N/A</v>
      </c>
      <c r="FV68" s="205" t="e">
        <f t="shared" si="76"/>
        <v>#N/A</v>
      </c>
      <c r="FW68" s="205" t="e">
        <f t="shared" si="74"/>
        <v>#N/A</v>
      </c>
      <c r="FX68" s="205" t="e">
        <f t="shared" si="61"/>
        <v>#N/A</v>
      </c>
      <c r="FY68" s="205" t="e">
        <f t="shared" si="61"/>
        <v>#N/A</v>
      </c>
      <c r="FZ68" s="205" t="e">
        <f t="shared" si="61"/>
        <v>#N/A</v>
      </c>
      <c r="GA68" s="205" t="e">
        <f t="shared" si="61"/>
        <v>#N/A</v>
      </c>
      <c r="GB68" s="205" t="e">
        <f t="shared" si="61"/>
        <v>#N/A</v>
      </c>
      <c r="GC68" s="205" t="e">
        <f t="shared" si="61"/>
        <v>#N/A</v>
      </c>
      <c r="GD68" s="205" t="e">
        <f t="shared" si="61"/>
        <v>#N/A</v>
      </c>
      <c r="GE68" s="205" t="e">
        <f t="shared" si="61"/>
        <v>#N/A</v>
      </c>
      <c r="GF68" s="205" t="e">
        <f t="shared" si="61"/>
        <v>#N/A</v>
      </c>
      <c r="GG68" s="205" t="e">
        <f t="shared" si="61"/>
        <v>#N/A</v>
      </c>
      <c r="GH68" s="205" t="e">
        <f t="shared" si="61"/>
        <v>#N/A</v>
      </c>
      <c r="GI68" s="205" t="e">
        <f t="shared" si="61"/>
        <v>#N/A</v>
      </c>
      <c r="GJ68" s="205" t="e">
        <f t="shared" si="61"/>
        <v>#N/A</v>
      </c>
      <c r="GK68" s="205" t="e">
        <f t="shared" si="61"/>
        <v>#N/A</v>
      </c>
      <c r="GL68" s="205" t="e">
        <f t="shared" si="78"/>
        <v>#N/A</v>
      </c>
      <c r="GM68" s="205" t="e">
        <f t="shared" si="78"/>
        <v>#N/A</v>
      </c>
      <c r="GN68" s="205" t="e">
        <f t="shared" si="78"/>
        <v>#N/A</v>
      </c>
      <c r="GO68" s="205" t="e">
        <f t="shared" si="58"/>
        <v>#N/A</v>
      </c>
      <c r="GP68" s="205" t="e">
        <f t="shared" si="58"/>
        <v>#N/A</v>
      </c>
      <c r="GQ68" s="205" t="e">
        <f t="shared" si="58"/>
        <v>#N/A</v>
      </c>
      <c r="GR68" s="205" t="e">
        <f t="shared" si="58"/>
        <v>#N/A</v>
      </c>
      <c r="GS68" s="205" t="e">
        <f t="shared" si="58"/>
        <v>#N/A</v>
      </c>
      <c r="GT68" s="205" t="e">
        <f t="shared" si="58"/>
        <v>#N/A</v>
      </c>
      <c r="GU68" s="205" t="e">
        <f t="shared" si="58"/>
        <v>#N/A</v>
      </c>
      <c r="GV68" s="205" t="e">
        <f t="shared" si="58"/>
        <v>#N/A</v>
      </c>
      <c r="GW68" s="205" t="e">
        <f t="shared" si="58"/>
        <v>#N/A</v>
      </c>
      <c r="GX68" s="205" t="e">
        <f t="shared" si="58"/>
        <v>#N/A</v>
      </c>
      <c r="GY68" s="205" t="e">
        <f t="shared" si="58"/>
        <v>#N/A</v>
      </c>
      <c r="GZ68" s="205" t="e">
        <f t="shared" si="58"/>
        <v>#N/A</v>
      </c>
      <c r="HA68" s="205" t="e">
        <f t="shared" si="58"/>
        <v>#N/A</v>
      </c>
      <c r="HB68" s="205" t="e">
        <f t="shared" si="58"/>
        <v>#N/A</v>
      </c>
      <c r="HC68" s="205" t="e">
        <f t="shared" si="58"/>
        <v>#N/A</v>
      </c>
      <c r="HD68" s="205" t="e">
        <f t="shared" ref="HD68:HO103" si="98">IF(ISNONTEXT($Q68),IF($G68="R",_xlfn.BETA.DIST(DG68,$M68,$N68,FALSE,$B68,$D68),_xlfn.BETA.DIST(DG68,$N68,$M68,FALSE,$B68,$D68)),NA())</f>
        <v>#N/A</v>
      </c>
      <c r="HE68" s="205" t="e">
        <f t="shared" si="77"/>
        <v>#N/A</v>
      </c>
      <c r="HF68" s="205" t="e">
        <f t="shared" si="55"/>
        <v>#N/A</v>
      </c>
      <c r="HG68" s="205" t="e">
        <f t="shared" si="55"/>
        <v>#N/A</v>
      </c>
      <c r="HH68" s="205" t="e">
        <f t="shared" si="55"/>
        <v>#N/A</v>
      </c>
      <c r="HI68" s="205" t="e">
        <f t="shared" si="55"/>
        <v>#N/A</v>
      </c>
      <c r="HJ68" s="205" t="e">
        <f t="shared" si="55"/>
        <v>#N/A</v>
      </c>
      <c r="HK68" s="205" t="e">
        <f t="shared" si="55"/>
        <v>#N/A</v>
      </c>
      <c r="HL68" s="205" t="e">
        <f t="shared" si="55"/>
        <v>#N/A</v>
      </c>
      <c r="HM68" s="205" t="e">
        <f t="shared" si="55"/>
        <v>#N/A</v>
      </c>
      <c r="HN68" s="205" t="e">
        <f t="shared" si="55"/>
        <v>#N/A</v>
      </c>
      <c r="HO68" s="205" t="e">
        <f t="shared" si="55"/>
        <v>#N/A</v>
      </c>
      <c r="HP68" s="205" t="e">
        <f t="shared" si="55"/>
        <v>#N/A</v>
      </c>
      <c r="HQ68" s="205" t="e">
        <f t="shared" si="55"/>
        <v>#N/A</v>
      </c>
      <c r="HR68" s="205" t="e">
        <f t="shared" si="55"/>
        <v>#N/A</v>
      </c>
      <c r="HS68" s="205" t="e">
        <f t="shared" si="55"/>
        <v>#N/A</v>
      </c>
      <c r="HT68" s="205" t="e">
        <f t="shared" si="55"/>
        <v>#N/A</v>
      </c>
      <c r="HU68" s="205" t="e">
        <f t="shared" si="55"/>
        <v>#N/A</v>
      </c>
      <c r="HV68" s="205" t="e">
        <f t="shared" si="81"/>
        <v>#N/A</v>
      </c>
      <c r="HW68" s="205" t="e">
        <f t="shared" si="79"/>
        <v>#N/A</v>
      </c>
      <c r="HX68" s="205" t="e">
        <f t="shared" si="66"/>
        <v>#N/A</v>
      </c>
      <c r="HY68" s="205" t="e">
        <f t="shared" si="63"/>
        <v>#N/A</v>
      </c>
      <c r="HZ68" s="205" t="e">
        <f t="shared" si="63"/>
        <v>#N/A</v>
      </c>
      <c r="IA68" s="205" t="e">
        <f t="shared" si="45"/>
        <v>#N/A</v>
      </c>
      <c r="IB68" s="205" t="e">
        <f t="shared" si="27"/>
        <v>#N/A</v>
      </c>
    </row>
    <row r="69" spans="1:236" hidden="1" x14ac:dyDescent="0.25">
      <c r="A69" s="22">
        <v>66</v>
      </c>
      <c r="B69" s="123"/>
      <c r="C69" s="123"/>
      <c r="D69" s="123"/>
      <c r="E69" s="118"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91"/>
        <v/>
      </c>
      <c r="K69" s="26"/>
      <c r="L69" s="24" t="str">
        <f>IF(OR(F69="",K69=""),"",MATCH(K69,Confidence!$A$3:$A$12,0))</f>
        <v/>
      </c>
      <c r="M69" s="27" t="str">
        <f t="shared" si="92"/>
        <v/>
      </c>
      <c r="N69" s="27" t="str">
        <f t="shared" si="93"/>
        <v/>
      </c>
      <c r="O69" s="24"/>
      <c r="P69" s="110" t="str">
        <f t="shared" si="94"/>
        <v/>
      </c>
      <c r="Q69" s="110" t="str">
        <f t="shared" si="95"/>
        <v/>
      </c>
      <c r="R69" s="39" t="str">
        <f t="shared" si="96"/>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102">IF(AND(B69&gt;0,C69&gt;0,D69&gt;0),ABS(D69-B69)/100,"")</f>
        <v/>
      </c>
      <c r="AI69" s="204" t="str">
        <f t="shared" ref="AI69:AI103" si="103">IF(ISNONTEXT($AH69),B69,"")</f>
        <v/>
      </c>
      <c r="AJ69" s="188" t="str">
        <f t="shared" ref="AJ69:CU72" si="104">IF(ISNONTEXT($AH69),AI69+$AH69,"")</f>
        <v/>
      </c>
      <c r="AK69" s="188" t="str">
        <f t="shared" si="104"/>
        <v/>
      </c>
      <c r="AL69" s="188" t="str">
        <f t="shared" si="104"/>
        <v/>
      </c>
      <c r="AM69" s="188" t="str">
        <f t="shared" si="104"/>
        <v/>
      </c>
      <c r="AN69" s="188" t="str">
        <f t="shared" si="104"/>
        <v/>
      </c>
      <c r="AO69" s="188" t="str">
        <f t="shared" si="104"/>
        <v/>
      </c>
      <c r="AP69" s="188" t="str">
        <f t="shared" si="104"/>
        <v/>
      </c>
      <c r="AQ69" s="188" t="str">
        <f t="shared" si="104"/>
        <v/>
      </c>
      <c r="AR69" s="188" t="str">
        <f t="shared" si="104"/>
        <v/>
      </c>
      <c r="AS69" s="188" t="str">
        <f t="shared" si="104"/>
        <v/>
      </c>
      <c r="AT69" s="188" t="str">
        <f t="shared" si="104"/>
        <v/>
      </c>
      <c r="AU69" s="188" t="str">
        <f t="shared" si="104"/>
        <v/>
      </c>
      <c r="AV69" s="188" t="str">
        <f t="shared" si="104"/>
        <v/>
      </c>
      <c r="AW69" s="188" t="str">
        <f t="shared" si="104"/>
        <v/>
      </c>
      <c r="AX69" s="188" t="str">
        <f t="shared" si="104"/>
        <v/>
      </c>
      <c r="AY69" s="188" t="str">
        <f t="shared" si="104"/>
        <v/>
      </c>
      <c r="AZ69" s="188" t="str">
        <f t="shared" si="104"/>
        <v/>
      </c>
      <c r="BA69" s="188" t="str">
        <f t="shared" si="104"/>
        <v/>
      </c>
      <c r="BB69" s="188" t="str">
        <f t="shared" si="104"/>
        <v/>
      </c>
      <c r="BC69" s="188" t="str">
        <f t="shared" si="104"/>
        <v/>
      </c>
      <c r="BD69" s="188" t="str">
        <f t="shared" si="104"/>
        <v/>
      </c>
      <c r="BE69" s="188" t="str">
        <f t="shared" si="104"/>
        <v/>
      </c>
      <c r="BF69" s="188" t="str">
        <f t="shared" si="104"/>
        <v/>
      </c>
      <c r="BG69" s="188" t="str">
        <f t="shared" si="104"/>
        <v/>
      </c>
      <c r="BH69" s="188" t="str">
        <f t="shared" si="104"/>
        <v/>
      </c>
      <c r="BI69" s="188" t="str">
        <f t="shared" si="104"/>
        <v/>
      </c>
      <c r="BJ69" s="188" t="str">
        <f t="shared" si="104"/>
        <v/>
      </c>
      <c r="BK69" s="188" t="str">
        <f t="shared" si="104"/>
        <v/>
      </c>
      <c r="BL69" s="188" t="str">
        <f t="shared" si="104"/>
        <v/>
      </c>
      <c r="BM69" s="188" t="str">
        <f t="shared" si="104"/>
        <v/>
      </c>
      <c r="BN69" s="188" t="str">
        <f t="shared" si="104"/>
        <v/>
      </c>
      <c r="BO69" s="188" t="str">
        <f t="shared" si="104"/>
        <v/>
      </c>
      <c r="BP69" s="188" t="str">
        <f t="shared" si="104"/>
        <v/>
      </c>
      <c r="BQ69" s="188" t="str">
        <f t="shared" si="104"/>
        <v/>
      </c>
      <c r="BR69" s="188" t="str">
        <f t="shared" si="104"/>
        <v/>
      </c>
      <c r="BS69" s="188" t="str">
        <f t="shared" si="104"/>
        <v/>
      </c>
      <c r="BT69" s="188" t="str">
        <f t="shared" si="104"/>
        <v/>
      </c>
      <c r="BU69" s="188" t="str">
        <f t="shared" si="104"/>
        <v/>
      </c>
      <c r="BV69" s="188" t="str">
        <f t="shared" si="104"/>
        <v/>
      </c>
      <c r="BW69" s="188" t="str">
        <f t="shared" si="104"/>
        <v/>
      </c>
      <c r="BX69" s="188" t="str">
        <f t="shared" si="104"/>
        <v/>
      </c>
      <c r="BY69" s="188" t="str">
        <f t="shared" si="104"/>
        <v/>
      </c>
      <c r="BZ69" s="188" t="str">
        <f t="shared" si="104"/>
        <v/>
      </c>
      <c r="CA69" s="188" t="str">
        <f t="shared" si="104"/>
        <v/>
      </c>
      <c r="CB69" s="188" t="str">
        <f t="shared" si="104"/>
        <v/>
      </c>
      <c r="CC69" s="188" t="str">
        <f t="shared" si="104"/>
        <v/>
      </c>
      <c r="CD69" s="188" t="str">
        <f t="shared" si="104"/>
        <v/>
      </c>
      <c r="CE69" s="188" t="str">
        <f t="shared" si="104"/>
        <v/>
      </c>
      <c r="CF69" s="188" t="str">
        <f t="shared" si="104"/>
        <v/>
      </c>
      <c r="CG69" s="188" t="str">
        <f t="shared" si="104"/>
        <v/>
      </c>
      <c r="CH69" s="188" t="str">
        <f t="shared" si="104"/>
        <v/>
      </c>
      <c r="CI69" s="188" t="str">
        <f t="shared" si="104"/>
        <v/>
      </c>
      <c r="CJ69" s="188" t="str">
        <f t="shared" si="104"/>
        <v/>
      </c>
      <c r="CK69" s="188" t="str">
        <f t="shared" si="104"/>
        <v/>
      </c>
      <c r="CL69" s="188" t="str">
        <f t="shared" si="104"/>
        <v/>
      </c>
      <c r="CM69" s="188" t="str">
        <f t="shared" si="104"/>
        <v/>
      </c>
      <c r="CN69" s="188" t="str">
        <f t="shared" si="104"/>
        <v/>
      </c>
      <c r="CO69" s="188" t="str">
        <f t="shared" si="104"/>
        <v/>
      </c>
      <c r="CP69" s="188" t="str">
        <f t="shared" si="104"/>
        <v/>
      </c>
      <c r="CQ69" s="188" t="str">
        <f t="shared" si="104"/>
        <v/>
      </c>
      <c r="CR69" s="188" t="str">
        <f t="shared" si="104"/>
        <v/>
      </c>
      <c r="CS69" s="188" t="str">
        <f t="shared" si="104"/>
        <v/>
      </c>
      <c r="CT69" s="188" t="str">
        <f t="shared" si="104"/>
        <v/>
      </c>
      <c r="CU69" s="188" t="str">
        <f t="shared" si="104"/>
        <v/>
      </c>
      <c r="CV69" s="188" t="str">
        <f t="shared" si="97"/>
        <v/>
      </c>
      <c r="CW69" s="188" t="str">
        <f t="shared" si="97"/>
        <v/>
      </c>
      <c r="CX69" s="188" t="str">
        <f t="shared" si="97"/>
        <v/>
      </c>
      <c r="CY69" s="188" t="str">
        <f t="shared" si="97"/>
        <v/>
      </c>
      <c r="CZ69" s="188" t="str">
        <f t="shared" si="97"/>
        <v/>
      </c>
      <c r="DA69" s="188" t="str">
        <f t="shared" si="97"/>
        <v/>
      </c>
      <c r="DB69" s="188" t="str">
        <f t="shared" si="97"/>
        <v/>
      </c>
      <c r="DC69" s="188" t="str">
        <f t="shared" si="97"/>
        <v/>
      </c>
      <c r="DD69" s="188" t="str">
        <f t="shared" si="97"/>
        <v/>
      </c>
      <c r="DE69" s="188" t="str">
        <f t="shared" si="97"/>
        <v/>
      </c>
      <c r="DF69" s="188" t="str">
        <f t="shared" si="97"/>
        <v/>
      </c>
      <c r="DG69" s="188" t="str">
        <f t="shared" si="97"/>
        <v/>
      </c>
      <c r="DH69" s="188" t="str">
        <f t="shared" si="97"/>
        <v/>
      </c>
      <c r="DI69" s="188" t="str">
        <f t="shared" si="97"/>
        <v/>
      </c>
      <c r="DJ69" s="188" t="str">
        <f t="shared" si="97"/>
        <v/>
      </c>
      <c r="DK69" s="188" t="str">
        <f t="shared" si="97"/>
        <v/>
      </c>
      <c r="DL69" s="188" t="str">
        <f t="shared" si="97"/>
        <v/>
      </c>
      <c r="DM69" s="188" t="str">
        <f t="shared" si="97"/>
        <v/>
      </c>
      <c r="DN69" s="188" t="str">
        <f t="shared" si="97"/>
        <v/>
      </c>
      <c r="DO69" s="188" t="str">
        <f t="shared" si="97"/>
        <v/>
      </c>
      <c r="DP69" s="188" t="str">
        <f t="shared" si="97"/>
        <v/>
      </c>
      <c r="DQ69" s="188" t="str">
        <f t="shared" si="97"/>
        <v/>
      </c>
      <c r="DR69" s="188" t="str">
        <f t="shared" si="97"/>
        <v/>
      </c>
      <c r="DS69" s="188" t="str">
        <f t="shared" si="97"/>
        <v/>
      </c>
      <c r="DT69" s="188" t="str">
        <f t="shared" si="97"/>
        <v/>
      </c>
      <c r="DU69" s="188" t="str">
        <f t="shared" si="97"/>
        <v/>
      </c>
      <c r="DV69" s="188" t="str">
        <f t="shared" si="97"/>
        <v/>
      </c>
      <c r="DW69" s="188" t="str">
        <f t="shared" si="97"/>
        <v/>
      </c>
      <c r="DX69" s="188" t="str">
        <f t="shared" si="97"/>
        <v/>
      </c>
      <c r="DY69" s="188" t="str">
        <f t="shared" si="97"/>
        <v/>
      </c>
      <c r="DZ69" s="188" t="str">
        <f t="shared" si="97"/>
        <v/>
      </c>
      <c r="EA69" s="188" t="str">
        <f t="shared" si="97"/>
        <v/>
      </c>
      <c r="EB69" s="188" t="str">
        <f t="shared" si="97"/>
        <v/>
      </c>
      <c r="EC69" s="188" t="str">
        <f t="shared" si="97"/>
        <v/>
      </c>
      <c r="ED69" s="188" t="str">
        <f t="shared" si="97"/>
        <v/>
      </c>
      <c r="EE69" s="204" t="str">
        <f t="shared" ref="EE69:EE103" si="105">IF(ISNONTEXT($AH69),D69-0.001,"")</f>
        <v/>
      </c>
      <c r="EF69" s="205" t="e">
        <f t="shared" si="86"/>
        <v>#N/A</v>
      </c>
      <c r="EG69" s="205" t="e">
        <f t="shared" si="86"/>
        <v>#N/A</v>
      </c>
      <c r="EH69" s="205" t="e">
        <f t="shared" si="86"/>
        <v>#N/A</v>
      </c>
      <c r="EI69" s="205" t="e">
        <f t="shared" si="86"/>
        <v>#N/A</v>
      </c>
      <c r="EJ69" s="205" t="e">
        <f t="shared" si="86"/>
        <v>#N/A</v>
      </c>
      <c r="EK69" s="205" t="e">
        <f t="shared" si="86"/>
        <v>#N/A</v>
      </c>
      <c r="EL69" s="205" t="e">
        <f t="shared" si="86"/>
        <v>#N/A</v>
      </c>
      <c r="EM69" s="205" t="e">
        <f t="shared" si="86"/>
        <v>#N/A</v>
      </c>
      <c r="EN69" s="205" t="e">
        <f t="shared" si="86"/>
        <v>#N/A</v>
      </c>
      <c r="EO69" s="205" t="e">
        <f t="shared" si="86"/>
        <v>#N/A</v>
      </c>
      <c r="EP69" s="205" t="e">
        <f t="shared" si="86"/>
        <v>#N/A</v>
      </c>
      <c r="EQ69" s="205" t="e">
        <f t="shared" si="86"/>
        <v>#N/A</v>
      </c>
      <c r="ER69" s="205" t="e">
        <f t="shared" si="86"/>
        <v>#N/A</v>
      </c>
      <c r="ES69" s="205" t="e">
        <f t="shared" si="86"/>
        <v>#N/A</v>
      </c>
      <c r="ET69" s="205" t="e">
        <f t="shared" si="86"/>
        <v>#N/A</v>
      </c>
      <c r="EU69" s="205" t="e">
        <f t="shared" si="65"/>
        <v>#N/A</v>
      </c>
      <c r="EV69" s="205" t="e">
        <f t="shared" si="60"/>
        <v>#N/A</v>
      </c>
      <c r="EW69" s="205" t="e">
        <f t="shared" si="60"/>
        <v>#N/A</v>
      </c>
      <c r="EX69" s="205" t="e">
        <f t="shared" si="60"/>
        <v>#N/A</v>
      </c>
      <c r="EY69" s="205" t="e">
        <f t="shared" si="60"/>
        <v>#N/A</v>
      </c>
      <c r="EZ69" s="205" t="e">
        <f t="shared" si="60"/>
        <v>#N/A</v>
      </c>
      <c r="FA69" s="205" t="e">
        <f t="shared" si="60"/>
        <v>#N/A</v>
      </c>
      <c r="FB69" s="205" t="e">
        <f t="shared" si="60"/>
        <v>#N/A</v>
      </c>
      <c r="FC69" s="205" t="e">
        <f t="shared" si="60"/>
        <v>#N/A</v>
      </c>
      <c r="FD69" s="205" t="e">
        <f t="shared" si="60"/>
        <v>#N/A</v>
      </c>
      <c r="FE69" s="205" t="e">
        <f t="shared" si="60"/>
        <v>#N/A</v>
      </c>
      <c r="FF69" s="205" t="e">
        <f t="shared" si="60"/>
        <v>#N/A</v>
      </c>
      <c r="FG69" s="205" t="e">
        <f t="shared" si="60"/>
        <v>#N/A</v>
      </c>
      <c r="FH69" s="205" t="e">
        <f t="shared" si="60"/>
        <v>#N/A</v>
      </c>
      <c r="FI69" s="205" t="e">
        <f t="shared" si="60"/>
        <v>#N/A</v>
      </c>
      <c r="FJ69" s="205" t="e">
        <f t="shared" si="60"/>
        <v>#N/A</v>
      </c>
      <c r="FK69" s="205" t="e">
        <f t="shared" si="60"/>
        <v>#N/A</v>
      </c>
      <c r="FL69" s="205" t="e">
        <f t="shared" si="88"/>
        <v>#N/A</v>
      </c>
      <c r="FM69" s="205" t="e">
        <f t="shared" si="88"/>
        <v>#N/A</v>
      </c>
      <c r="FN69" s="205" t="e">
        <f t="shared" si="88"/>
        <v>#N/A</v>
      </c>
      <c r="FO69" s="205" t="e">
        <f t="shared" si="88"/>
        <v>#N/A</v>
      </c>
      <c r="FP69" s="205" t="e">
        <f t="shared" si="88"/>
        <v>#N/A</v>
      </c>
      <c r="FQ69" s="205" t="e">
        <f t="shared" si="88"/>
        <v>#N/A</v>
      </c>
      <c r="FR69" s="205" t="e">
        <f t="shared" si="88"/>
        <v>#N/A</v>
      </c>
      <c r="FS69" s="205" t="e">
        <f t="shared" si="76"/>
        <v>#N/A</v>
      </c>
      <c r="FT69" s="205" t="e">
        <f t="shared" si="76"/>
        <v>#N/A</v>
      </c>
      <c r="FU69" s="205" t="e">
        <f t="shared" si="76"/>
        <v>#N/A</v>
      </c>
      <c r="FV69" s="205" t="e">
        <f t="shared" si="76"/>
        <v>#N/A</v>
      </c>
      <c r="FW69" s="205" t="e">
        <f t="shared" si="74"/>
        <v>#N/A</v>
      </c>
      <c r="FX69" s="205" t="e">
        <f t="shared" si="61"/>
        <v>#N/A</v>
      </c>
      <c r="FY69" s="205" t="e">
        <f t="shared" si="61"/>
        <v>#N/A</v>
      </c>
      <c r="FZ69" s="205" t="e">
        <f t="shared" si="61"/>
        <v>#N/A</v>
      </c>
      <c r="GA69" s="205" t="e">
        <f t="shared" si="61"/>
        <v>#N/A</v>
      </c>
      <c r="GB69" s="205" t="e">
        <f t="shared" si="61"/>
        <v>#N/A</v>
      </c>
      <c r="GC69" s="205" t="e">
        <f t="shared" si="61"/>
        <v>#N/A</v>
      </c>
      <c r="GD69" s="205" t="e">
        <f t="shared" si="61"/>
        <v>#N/A</v>
      </c>
      <c r="GE69" s="205" t="e">
        <f t="shared" si="61"/>
        <v>#N/A</v>
      </c>
      <c r="GF69" s="205" t="e">
        <f t="shared" si="61"/>
        <v>#N/A</v>
      </c>
      <c r="GG69" s="205" t="e">
        <f t="shared" si="61"/>
        <v>#N/A</v>
      </c>
      <c r="GH69" s="205" t="e">
        <f t="shared" si="61"/>
        <v>#N/A</v>
      </c>
      <c r="GI69" s="205" t="e">
        <f t="shared" si="61"/>
        <v>#N/A</v>
      </c>
      <c r="GJ69" s="205" t="e">
        <f t="shared" si="61"/>
        <v>#N/A</v>
      </c>
      <c r="GK69" s="205" t="e">
        <f t="shared" si="61"/>
        <v>#N/A</v>
      </c>
      <c r="GL69" s="205" t="e">
        <f t="shared" si="78"/>
        <v>#N/A</v>
      </c>
      <c r="GM69" s="205" t="e">
        <f t="shared" si="78"/>
        <v>#N/A</v>
      </c>
      <c r="GN69" s="205" t="e">
        <f t="shared" si="78"/>
        <v>#N/A</v>
      </c>
      <c r="GO69" s="205" t="e">
        <f t="shared" si="78"/>
        <v>#N/A</v>
      </c>
      <c r="GP69" s="205" t="e">
        <f t="shared" si="78"/>
        <v>#N/A</v>
      </c>
      <c r="GQ69" s="205" t="e">
        <f t="shared" si="78"/>
        <v>#N/A</v>
      </c>
      <c r="GR69" s="205" t="e">
        <f t="shared" si="78"/>
        <v>#N/A</v>
      </c>
      <c r="GS69" s="205" t="e">
        <f t="shared" si="78"/>
        <v>#N/A</v>
      </c>
      <c r="GT69" s="205" t="e">
        <f t="shared" si="78"/>
        <v>#N/A</v>
      </c>
      <c r="GU69" s="205" t="e">
        <f t="shared" si="78"/>
        <v>#N/A</v>
      </c>
      <c r="GV69" s="205" t="e">
        <f t="shared" si="78"/>
        <v>#N/A</v>
      </c>
      <c r="GW69" s="205" t="e">
        <f t="shared" si="78"/>
        <v>#N/A</v>
      </c>
      <c r="GX69" s="205" t="e">
        <f t="shared" si="78"/>
        <v>#N/A</v>
      </c>
      <c r="GY69" s="205" t="e">
        <f t="shared" si="78"/>
        <v>#N/A</v>
      </c>
      <c r="GZ69" s="205" t="e">
        <f t="shared" si="78"/>
        <v>#N/A</v>
      </c>
      <c r="HA69" s="205" t="e">
        <f t="shared" si="78"/>
        <v>#N/A</v>
      </c>
      <c r="HB69" s="205" t="e">
        <f t="shared" ref="HB69:HC103" si="106">IF(ISNONTEXT($Q69),IF($G69="R",_xlfn.BETA.DIST(DE69,$M69,$N69,FALSE,$B69,$D69),_xlfn.BETA.DIST(DE69,$N69,$M69,FALSE,$B69,$D69)),NA())</f>
        <v>#N/A</v>
      </c>
      <c r="HC69" s="205" t="e">
        <f t="shared" si="106"/>
        <v>#N/A</v>
      </c>
      <c r="HD69" s="205" t="e">
        <f t="shared" si="98"/>
        <v>#N/A</v>
      </c>
      <c r="HE69" s="205" t="e">
        <f t="shared" si="77"/>
        <v>#N/A</v>
      </c>
      <c r="HF69" s="205" t="e">
        <f t="shared" si="55"/>
        <v>#N/A</v>
      </c>
      <c r="HG69" s="205" t="e">
        <f t="shared" si="55"/>
        <v>#N/A</v>
      </c>
      <c r="HH69" s="205" t="e">
        <f t="shared" si="55"/>
        <v>#N/A</v>
      </c>
      <c r="HI69" s="205" t="e">
        <f t="shared" si="55"/>
        <v>#N/A</v>
      </c>
      <c r="HJ69" s="205" t="e">
        <f t="shared" si="55"/>
        <v>#N/A</v>
      </c>
      <c r="HK69" s="205" t="e">
        <f t="shared" si="55"/>
        <v>#N/A</v>
      </c>
      <c r="HL69" s="205" t="e">
        <f t="shared" si="55"/>
        <v>#N/A</v>
      </c>
      <c r="HM69" s="205" t="e">
        <f t="shared" si="55"/>
        <v>#N/A</v>
      </c>
      <c r="HN69" s="205" t="e">
        <f t="shared" si="55"/>
        <v>#N/A</v>
      </c>
      <c r="HO69" s="205" t="e">
        <f t="shared" si="55"/>
        <v>#N/A</v>
      </c>
      <c r="HP69" s="205" t="e">
        <f t="shared" si="55"/>
        <v>#N/A</v>
      </c>
      <c r="HQ69" s="205" t="e">
        <f t="shared" ref="HQ69:HU103" si="107">IF(ISNONTEXT($Q69),IF($G69="R",_xlfn.BETA.DIST(DT69,$M69,$N69,FALSE,$B69,$D69),_xlfn.BETA.DIST(DT69,$N69,$M69,FALSE,$B69,$D69)),NA())</f>
        <v>#N/A</v>
      </c>
      <c r="HR69" s="205" t="e">
        <f t="shared" si="107"/>
        <v>#N/A</v>
      </c>
      <c r="HS69" s="205" t="e">
        <f t="shared" si="107"/>
        <v>#N/A</v>
      </c>
      <c r="HT69" s="205" t="e">
        <f t="shared" si="107"/>
        <v>#N/A</v>
      </c>
      <c r="HU69" s="205" t="e">
        <f t="shared" si="107"/>
        <v>#N/A</v>
      </c>
      <c r="HV69" s="205" t="e">
        <f t="shared" si="81"/>
        <v>#N/A</v>
      </c>
      <c r="HW69" s="205" t="e">
        <f t="shared" si="79"/>
        <v>#N/A</v>
      </c>
      <c r="HX69" s="205" t="e">
        <f t="shared" si="66"/>
        <v>#N/A</v>
      </c>
      <c r="HY69" s="205" t="e">
        <f t="shared" si="63"/>
        <v>#N/A</v>
      </c>
      <c r="HZ69" s="205" t="e">
        <f t="shared" si="63"/>
        <v>#N/A</v>
      </c>
      <c r="IA69" s="205" t="e">
        <f t="shared" si="45"/>
        <v>#N/A</v>
      </c>
      <c r="IB69" s="205" t="e">
        <f t="shared" si="27"/>
        <v>#N/A</v>
      </c>
    </row>
    <row r="70" spans="1:236" hidden="1" x14ac:dyDescent="0.25">
      <c r="A70" s="22">
        <v>67</v>
      </c>
      <c r="B70" s="123"/>
      <c r="C70" s="123"/>
      <c r="D70" s="123"/>
      <c r="E70" s="118" t="str">
        <f t="shared" si="99"/>
        <v/>
      </c>
      <c r="F70" s="23" t="str">
        <f t="shared" si="100"/>
        <v/>
      </c>
      <c r="G70" s="24" t="str">
        <f t="shared" si="101"/>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91"/>
        <v/>
      </c>
      <c r="K70" s="26"/>
      <c r="L70" s="24" t="str">
        <f>IF(OR(F70="",K70=""),"",MATCH(K70,Confidence!$A$3:$A$12,0))</f>
        <v/>
      </c>
      <c r="M70" s="27" t="str">
        <f t="shared" si="92"/>
        <v/>
      </c>
      <c r="N70" s="27" t="str">
        <f t="shared" si="93"/>
        <v/>
      </c>
      <c r="O70" s="24"/>
      <c r="P70" s="110" t="str">
        <f t="shared" si="94"/>
        <v/>
      </c>
      <c r="Q70" s="110" t="str">
        <f t="shared" si="95"/>
        <v/>
      </c>
      <c r="R70" s="39" t="str">
        <f t="shared" si="96"/>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102"/>
        <v/>
      </c>
      <c r="AI70" s="204" t="str">
        <f t="shared" si="103"/>
        <v/>
      </c>
      <c r="AJ70" s="188" t="str">
        <f t="shared" si="104"/>
        <v/>
      </c>
      <c r="AK70" s="188" t="str">
        <f t="shared" si="104"/>
        <v/>
      </c>
      <c r="AL70" s="188" t="str">
        <f t="shared" si="104"/>
        <v/>
      </c>
      <c r="AM70" s="188" t="str">
        <f t="shared" si="104"/>
        <v/>
      </c>
      <c r="AN70" s="188" t="str">
        <f t="shared" si="104"/>
        <v/>
      </c>
      <c r="AO70" s="188" t="str">
        <f t="shared" si="104"/>
        <v/>
      </c>
      <c r="AP70" s="188" t="str">
        <f t="shared" si="104"/>
        <v/>
      </c>
      <c r="AQ70" s="188" t="str">
        <f t="shared" si="104"/>
        <v/>
      </c>
      <c r="AR70" s="188" t="str">
        <f t="shared" si="104"/>
        <v/>
      </c>
      <c r="AS70" s="188" t="str">
        <f t="shared" si="104"/>
        <v/>
      </c>
      <c r="AT70" s="188" t="str">
        <f t="shared" si="104"/>
        <v/>
      </c>
      <c r="AU70" s="188" t="str">
        <f t="shared" si="104"/>
        <v/>
      </c>
      <c r="AV70" s="188" t="str">
        <f t="shared" si="104"/>
        <v/>
      </c>
      <c r="AW70" s="188" t="str">
        <f t="shared" si="104"/>
        <v/>
      </c>
      <c r="AX70" s="188" t="str">
        <f t="shared" si="104"/>
        <v/>
      </c>
      <c r="AY70" s="188" t="str">
        <f t="shared" si="104"/>
        <v/>
      </c>
      <c r="AZ70" s="188" t="str">
        <f t="shared" si="104"/>
        <v/>
      </c>
      <c r="BA70" s="188" t="str">
        <f t="shared" si="104"/>
        <v/>
      </c>
      <c r="BB70" s="188" t="str">
        <f t="shared" si="104"/>
        <v/>
      </c>
      <c r="BC70" s="188" t="str">
        <f t="shared" si="104"/>
        <v/>
      </c>
      <c r="BD70" s="188" t="str">
        <f t="shared" si="104"/>
        <v/>
      </c>
      <c r="BE70" s="188" t="str">
        <f t="shared" si="104"/>
        <v/>
      </c>
      <c r="BF70" s="188" t="str">
        <f t="shared" si="104"/>
        <v/>
      </c>
      <c r="BG70" s="188" t="str">
        <f t="shared" si="104"/>
        <v/>
      </c>
      <c r="BH70" s="188" t="str">
        <f t="shared" si="104"/>
        <v/>
      </c>
      <c r="BI70" s="188" t="str">
        <f t="shared" si="104"/>
        <v/>
      </c>
      <c r="BJ70" s="188" t="str">
        <f t="shared" si="104"/>
        <v/>
      </c>
      <c r="BK70" s="188" t="str">
        <f t="shared" si="104"/>
        <v/>
      </c>
      <c r="BL70" s="188" t="str">
        <f t="shared" si="104"/>
        <v/>
      </c>
      <c r="BM70" s="188" t="str">
        <f t="shared" si="104"/>
        <v/>
      </c>
      <c r="BN70" s="188" t="str">
        <f t="shared" si="104"/>
        <v/>
      </c>
      <c r="BO70" s="188" t="str">
        <f t="shared" si="104"/>
        <v/>
      </c>
      <c r="BP70" s="188" t="str">
        <f t="shared" si="104"/>
        <v/>
      </c>
      <c r="BQ70" s="188" t="str">
        <f t="shared" si="104"/>
        <v/>
      </c>
      <c r="BR70" s="188" t="str">
        <f t="shared" si="104"/>
        <v/>
      </c>
      <c r="BS70" s="188" t="str">
        <f t="shared" si="104"/>
        <v/>
      </c>
      <c r="BT70" s="188" t="str">
        <f t="shared" si="104"/>
        <v/>
      </c>
      <c r="BU70" s="188" t="str">
        <f t="shared" si="104"/>
        <v/>
      </c>
      <c r="BV70" s="188" t="str">
        <f t="shared" si="104"/>
        <v/>
      </c>
      <c r="BW70" s="188" t="str">
        <f t="shared" si="104"/>
        <v/>
      </c>
      <c r="BX70" s="188" t="str">
        <f t="shared" si="104"/>
        <v/>
      </c>
      <c r="BY70" s="188" t="str">
        <f t="shared" si="104"/>
        <v/>
      </c>
      <c r="BZ70" s="188" t="str">
        <f t="shared" si="104"/>
        <v/>
      </c>
      <c r="CA70" s="188" t="str">
        <f t="shared" si="104"/>
        <v/>
      </c>
      <c r="CB70" s="188" t="str">
        <f t="shared" si="104"/>
        <v/>
      </c>
      <c r="CC70" s="188" t="str">
        <f t="shared" si="104"/>
        <v/>
      </c>
      <c r="CD70" s="188" t="str">
        <f t="shared" si="104"/>
        <v/>
      </c>
      <c r="CE70" s="188" t="str">
        <f t="shared" si="104"/>
        <v/>
      </c>
      <c r="CF70" s="188" t="str">
        <f t="shared" si="104"/>
        <v/>
      </c>
      <c r="CG70" s="188" t="str">
        <f t="shared" si="104"/>
        <v/>
      </c>
      <c r="CH70" s="188" t="str">
        <f t="shared" si="104"/>
        <v/>
      </c>
      <c r="CI70" s="188" t="str">
        <f t="shared" si="104"/>
        <v/>
      </c>
      <c r="CJ70" s="188" t="str">
        <f t="shared" si="104"/>
        <v/>
      </c>
      <c r="CK70" s="188" t="str">
        <f t="shared" si="104"/>
        <v/>
      </c>
      <c r="CL70" s="188" t="str">
        <f t="shared" si="104"/>
        <v/>
      </c>
      <c r="CM70" s="188" t="str">
        <f t="shared" si="104"/>
        <v/>
      </c>
      <c r="CN70" s="188" t="str">
        <f t="shared" si="104"/>
        <v/>
      </c>
      <c r="CO70" s="188" t="str">
        <f t="shared" si="104"/>
        <v/>
      </c>
      <c r="CP70" s="188" t="str">
        <f t="shared" si="104"/>
        <v/>
      </c>
      <c r="CQ70" s="188" t="str">
        <f t="shared" si="104"/>
        <v/>
      </c>
      <c r="CR70" s="188" t="str">
        <f t="shared" si="104"/>
        <v/>
      </c>
      <c r="CS70" s="188" t="str">
        <f t="shared" si="104"/>
        <v/>
      </c>
      <c r="CT70" s="188" t="str">
        <f t="shared" si="104"/>
        <v/>
      </c>
      <c r="CU70" s="188" t="str">
        <f t="shared" si="104"/>
        <v/>
      </c>
      <c r="CV70" s="188" t="str">
        <f t="shared" si="97"/>
        <v/>
      </c>
      <c r="CW70" s="188" t="str">
        <f t="shared" si="97"/>
        <v/>
      </c>
      <c r="CX70" s="188" t="str">
        <f t="shared" si="97"/>
        <v/>
      </c>
      <c r="CY70" s="188" t="str">
        <f t="shared" si="97"/>
        <v/>
      </c>
      <c r="CZ70" s="188" t="str">
        <f t="shared" si="97"/>
        <v/>
      </c>
      <c r="DA70" s="188" t="str">
        <f t="shared" si="97"/>
        <v/>
      </c>
      <c r="DB70" s="188" t="str">
        <f t="shared" si="97"/>
        <v/>
      </c>
      <c r="DC70" s="188" t="str">
        <f t="shared" si="97"/>
        <v/>
      </c>
      <c r="DD70" s="188" t="str">
        <f t="shared" si="97"/>
        <v/>
      </c>
      <c r="DE70" s="188" t="str">
        <f t="shared" si="97"/>
        <v/>
      </c>
      <c r="DF70" s="188" t="str">
        <f t="shared" si="97"/>
        <v/>
      </c>
      <c r="DG70" s="188" t="str">
        <f t="shared" si="97"/>
        <v/>
      </c>
      <c r="DH70" s="188" t="str">
        <f t="shared" si="97"/>
        <v/>
      </c>
      <c r="DI70" s="188" t="str">
        <f t="shared" si="97"/>
        <v/>
      </c>
      <c r="DJ70" s="188" t="str">
        <f t="shared" si="97"/>
        <v/>
      </c>
      <c r="DK70" s="188" t="str">
        <f t="shared" si="97"/>
        <v/>
      </c>
      <c r="DL70" s="188" t="str">
        <f t="shared" si="97"/>
        <v/>
      </c>
      <c r="DM70" s="188" t="str">
        <f t="shared" si="97"/>
        <v/>
      </c>
      <c r="DN70" s="188" t="str">
        <f t="shared" si="97"/>
        <v/>
      </c>
      <c r="DO70" s="188" t="str">
        <f t="shared" si="97"/>
        <v/>
      </c>
      <c r="DP70" s="188" t="str">
        <f t="shared" si="97"/>
        <v/>
      </c>
      <c r="DQ70" s="188" t="str">
        <f t="shared" si="97"/>
        <v/>
      </c>
      <c r="DR70" s="188" t="str">
        <f t="shared" si="97"/>
        <v/>
      </c>
      <c r="DS70" s="188" t="str">
        <f t="shared" si="97"/>
        <v/>
      </c>
      <c r="DT70" s="188" t="str">
        <f t="shared" si="97"/>
        <v/>
      </c>
      <c r="DU70" s="188" t="str">
        <f t="shared" si="97"/>
        <v/>
      </c>
      <c r="DV70" s="188" t="str">
        <f t="shared" si="97"/>
        <v/>
      </c>
      <c r="DW70" s="188" t="str">
        <f t="shared" si="97"/>
        <v/>
      </c>
      <c r="DX70" s="188" t="str">
        <f t="shared" si="97"/>
        <v/>
      </c>
      <c r="DY70" s="188" t="str">
        <f t="shared" si="97"/>
        <v/>
      </c>
      <c r="DZ70" s="188" t="str">
        <f t="shared" si="97"/>
        <v/>
      </c>
      <c r="EA70" s="188" t="str">
        <f t="shared" si="97"/>
        <v/>
      </c>
      <c r="EB70" s="188" t="str">
        <f t="shared" si="97"/>
        <v/>
      </c>
      <c r="EC70" s="188" t="str">
        <f t="shared" si="97"/>
        <v/>
      </c>
      <c r="ED70" s="188" t="str">
        <f t="shared" si="97"/>
        <v/>
      </c>
      <c r="EE70" s="204" t="str">
        <f t="shared" si="105"/>
        <v/>
      </c>
      <c r="EF70" s="205" t="e">
        <f t="shared" si="86"/>
        <v>#N/A</v>
      </c>
      <c r="EG70" s="205" t="e">
        <f t="shared" si="86"/>
        <v>#N/A</v>
      </c>
      <c r="EH70" s="205" t="e">
        <f t="shared" si="86"/>
        <v>#N/A</v>
      </c>
      <c r="EI70" s="205" t="e">
        <f t="shared" si="86"/>
        <v>#N/A</v>
      </c>
      <c r="EJ70" s="205" t="e">
        <f t="shared" si="86"/>
        <v>#N/A</v>
      </c>
      <c r="EK70" s="205" t="e">
        <f t="shared" si="86"/>
        <v>#N/A</v>
      </c>
      <c r="EL70" s="205" t="e">
        <f t="shared" si="86"/>
        <v>#N/A</v>
      </c>
      <c r="EM70" s="205" t="e">
        <f t="shared" si="86"/>
        <v>#N/A</v>
      </c>
      <c r="EN70" s="205" t="e">
        <f t="shared" si="86"/>
        <v>#N/A</v>
      </c>
      <c r="EO70" s="205" t="e">
        <f t="shared" si="86"/>
        <v>#N/A</v>
      </c>
      <c r="EP70" s="205" t="e">
        <f t="shared" si="86"/>
        <v>#N/A</v>
      </c>
      <c r="EQ70" s="205" t="e">
        <f t="shared" si="86"/>
        <v>#N/A</v>
      </c>
      <c r="ER70" s="205" t="e">
        <f t="shared" si="86"/>
        <v>#N/A</v>
      </c>
      <c r="ES70" s="205" t="e">
        <f t="shared" si="86"/>
        <v>#N/A</v>
      </c>
      <c r="ET70" s="205" t="e">
        <f t="shared" si="86"/>
        <v>#N/A</v>
      </c>
      <c r="EU70" s="205" t="e">
        <f t="shared" si="65"/>
        <v>#N/A</v>
      </c>
      <c r="EV70" s="205" t="e">
        <f t="shared" si="65"/>
        <v>#N/A</v>
      </c>
      <c r="EW70" s="205" t="e">
        <f t="shared" si="65"/>
        <v>#N/A</v>
      </c>
      <c r="EX70" s="205" t="e">
        <f t="shared" si="65"/>
        <v>#N/A</v>
      </c>
      <c r="EY70" s="205" t="e">
        <f t="shared" si="65"/>
        <v>#N/A</v>
      </c>
      <c r="EZ70" s="205" t="e">
        <f t="shared" si="65"/>
        <v>#N/A</v>
      </c>
      <c r="FA70" s="205" t="e">
        <f t="shared" si="65"/>
        <v>#N/A</v>
      </c>
      <c r="FB70" s="205" t="e">
        <f t="shared" si="65"/>
        <v>#N/A</v>
      </c>
      <c r="FC70" s="205" t="e">
        <f t="shared" si="65"/>
        <v>#N/A</v>
      </c>
      <c r="FD70" s="205" t="e">
        <f t="shared" si="65"/>
        <v>#N/A</v>
      </c>
      <c r="FE70" s="205" t="e">
        <f t="shared" si="65"/>
        <v>#N/A</v>
      </c>
      <c r="FF70" s="205" t="e">
        <f t="shared" si="65"/>
        <v>#N/A</v>
      </c>
      <c r="FG70" s="205" t="e">
        <f t="shared" si="65"/>
        <v>#N/A</v>
      </c>
      <c r="FH70" s="205" t="e">
        <f t="shared" si="65"/>
        <v>#N/A</v>
      </c>
      <c r="FI70" s="205" t="e">
        <f t="shared" si="65"/>
        <v>#N/A</v>
      </c>
      <c r="FJ70" s="205" t="e">
        <f t="shared" si="65"/>
        <v>#N/A</v>
      </c>
      <c r="FK70" s="205" t="e">
        <f t="shared" ref="FK70:FN103" si="108">IF(ISNONTEXT($Q70),IF($G70="R",_xlfn.BETA.DIST(BN70,$M70,$N70,FALSE,$B70,$D70),_xlfn.BETA.DIST(BN70,$N70,$M70,FALSE,$B70,$D70)),NA())</f>
        <v>#N/A</v>
      </c>
      <c r="FL70" s="205" t="e">
        <f t="shared" si="88"/>
        <v>#N/A</v>
      </c>
      <c r="FM70" s="205" t="e">
        <f t="shared" si="88"/>
        <v>#N/A</v>
      </c>
      <c r="FN70" s="205" t="e">
        <f t="shared" si="88"/>
        <v>#N/A</v>
      </c>
      <c r="FO70" s="205" t="e">
        <f t="shared" si="88"/>
        <v>#N/A</v>
      </c>
      <c r="FP70" s="205" t="e">
        <f t="shared" si="88"/>
        <v>#N/A</v>
      </c>
      <c r="FQ70" s="205" t="e">
        <f t="shared" si="88"/>
        <v>#N/A</v>
      </c>
      <c r="FR70" s="205" t="e">
        <f t="shared" si="88"/>
        <v>#N/A</v>
      </c>
      <c r="FS70" s="205" t="e">
        <f t="shared" si="76"/>
        <v>#N/A</v>
      </c>
      <c r="FT70" s="205" t="e">
        <f t="shared" si="76"/>
        <v>#N/A</v>
      </c>
      <c r="FU70" s="205" t="e">
        <f t="shared" si="76"/>
        <v>#N/A</v>
      </c>
      <c r="FV70" s="205" t="e">
        <f t="shared" si="76"/>
        <v>#N/A</v>
      </c>
      <c r="FW70" s="205" t="e">
        <f t="shared" si="74"/>
        <v>#N/A</v>
      </c>
      <c r="FX70" s="205" t="e">
        <f t="shared" si="61"/>
        <v>#N/A</v>
      </c>
      <c r="FY70" s="205" t="e">
        <f t="shared" si="61"/>
        <v>#N/A</v>
      </c>
      <c r="FZ70" s="205" t="e">
        <f t="shared" si="61"/>
        <v>#N/A</v>
      </c>
      <c r="GA70" s="205" t="e">
        <f t="shared" si="61"/>
        <v>#N/A</v>
      </c>
      <c r="GB70" s="205" t="e">
        <f t="shared" si="61"/>
        <v>#N/A</v>
      </c>
      <c r="GC70" s="205" t="e">
        <f t="shared" si="61"/>
        <v>#N/A</v>
      </c>
      <c r="GD70" s="205" t="e">
        <f t="shared" si="61"/>
        <v>#N/A</v>
      </c>
      <c r="GE70" s="205" t="e">
        <f t="shared" si="61"/>
        <v>#N/A</v>
      </c>
      <c r="GF70" s="205" t="e">
        <f t="shared" si="61"/>
        <v>#N/A</v>
      </c>
      <c r="GG70" s="205" t="e">
        <f t="shared" si="61"/>
        <v>#N/A</v>
      </c>
      <c r="GH70" s="205" t="e">
        <f t="shared" si="61"/>
        <v>#N/A</v>
      </c>
      <c r="GI70" s="205" t="e">
        <f t="shared" si="61"/>
        <v>#N/A</v>
      </c>
      <c r="GJ70" s="205" t="e">
        <f t="shared" si="61"/>
        <v>#N/A</v>
      </c>
      <c r="GK70" s="205" t="e">
        <f t="shared" si="61"/>
        <v>#N/A</v>
      </c>
      <c r="GL70" s="205" t="e">
        <f t="shared" si="78"/>
        <v>#N/A</v>
      </c>
      <c r="GM70" s="205" t="e">
        <f t="shared" si="78"/>
        <v>#N/A</v>
      </c>
      <c r="GN70" s="205" t="e">
        <f t="shared" si="78"/>
        <v>#N/A</v>
      </c>
      <c r="GO70" s="205" t="e">
        <f t="shared" si="78"/>
        <v>#N/A</v>
      </c>
      <c r="GP70" s="205" t="e">
        <f t="shared" si="78"/>
        <v>#N/A</v>
      </c>
      <c r="GQ70" s="205" t="e">
        <f t="shared" si="78"/>
        <v>#N/A</v>
      </c>
      <c r="GR70" s="205" t="e">
        <f t="shared" si="78"/>
        <v>#N/A</v>
      </c>
      <c r="GS70" s="205" t="e">
        <f t="shared" si="78"/>
        <v>#N/A</v>
      </c>
      <c r="GT70" s="205" t="e">
        <f t="shared" si="78"/>
        <v>#N/A</v>
      </c>
      <c r="GU70" s="205" t="e">
        <f t="shared" si="78"/>
        <v>#N/A</v>
      </c>
      <c r="GV70" s="205" t="e">
        <f t="shared" si="78"/>
        <v>#N/A</v>
      </c>
      <c r="GW70" s="205" t="e">
        <f t="shared" si="78"/>
        <v>#N/A</v>
      </c>
      <c r="GX70" s="205" t="e">
        <f t="shared" si="78"/>
        <v>#N/A</v>
      </c>
      <c r="GY70" s="205" t="e">
        <f t="shared" si="78"/>
        <v>#N/A</v>
      </c>
      <c r="GZ70" s="205" t="e">
        <f t="shared" si="78"/>
        <v>#N/A</v>
      </c>
      <c r="HA70" s="205" t="e">
        <f t="shared" si="78"/>
        <v>#N/A</v>
      </c>
      <c r="HB70" s="205" t="e">
        <f t="shared" si="106"/>
        <v>#N/A</v>
      </c>
      <c r="HC70" s="205" t="e">
        <f t="shared" si="106"/>
        <v>#N/A</v>
      </c>
      <c r="HD70" s="205" t="e">
        <f t="shared" si="98"/>
        <v>#N/A</v>
      </c>
      <c r="HE70" s="205" t="e">
        <f t="shared" si="77"/>
        <v>#N/A</v>
      </c>
      <c r="HF70" s="205" t="e">
        <f t="shared" si="77"/>
        <v>#N/A</v>
      </c>
      <c r="HG70" s="205" t="e">
        <f t="shared" si="77"/>
        <v>#N/A</v>
      </c>
      <c r="HH70" s="205" t="e">
        <f t="shared" si="77"/>
        <v>#N/A</v>
      </c>
      <c r="HI70" s="205" t="e">
        <f t="shared" si="77"/>
        <v>#N/A</v>
      </c>
      <c r="HJ70" s="205" t="e">
        <f t="shared" si="77"/>
        <v>#N/A</v>
      </c>
      <c r="HK70" s="205" t="e">
        <f t="shared" si="77"/>
        <v>#N/A</v>
      </c>
      <c r="HL70" s="205" t="e">
        <f t="shared" si="77"/>
        <v>#N/A</v>
      </c>
      <c r="HM70" s="205" t="e">
        <f t="shared" si="77"/>
        <v>#N/A</v>
      </c>
      <c r="HN70" s="205" t="e">
        <f t="shared" si="77"/>
        <v>#N/A</v>
      </c>
      <c r="HO70" s="205" t="e">
        <f t="shared" si="77"/>
        <v>#N/A</v>
      </c>
      <c r="HP70" s="205" t="e">
        <f t="shared" si="77"/>
        <v>#N/A</v>
      </c>
      <c r="HQ70" s="205" t="e">
        <f t="shared" si="107"/>
        <v>#N/A</v>
      </c>
      <c r="HR70" s="205" t="e">
        <f t="shared" si="107"/>
        <v>#N/A</v>
      </c>
      <c r="HS70" s="205" t="e">
        <f t="shared" si="107"/>
        <v>#N/A</v>
      </c>
      <c r="HT70" s="205" t="e">
        <f t="shared" si="107"/>
        <v>#N/A</v>
      </c>
      <c r="HU70" s="205" t="e">
        <f t="shared" si="107"/>
        <v>#N/A</v>
      </c>
      <c r="HV70" s="205" t="e">
        <f t="shared" si="81"/>
        <v>#N/A</v>
      </c>
      <c r="HW70" s="205" t="e">
        <f t="shared" si="79"/>
        <v>#N/A</v>
      </c>
      <c r="HX70" s="205" t="e">
        <f t="shared" si="66"/>
        <v>#N/A</v>
      </c>
      <c r="HY70" s="205" t="e">
        <f t="shared" si="63"/>
        <v>#N/A</v>
      </c>
      <c r="HZ70" s="205" t="e">
        <f t="shared" si="63"/>
        <v>#N/A</v>
      </c>
      <c r="IA70" s="205" t="e">
        <f t="shared" si="45"/>
        <v>#N/A</v>
      </c>
      <c r="IB70" s="205" t="e">
        <f t="shared" si="27"/>
        <v>#N/A</v>
      </c>
    </row>
    <row r="71" spans="1:236" hidden="1" x14ac:dyDescent="0.25">
      <c r="A71" s="22">
        <v>68</v>
      </c>
      <c r="B71" s="123"/>
      <c r="C71" s="123"/>
      <c r="D71" s="123"/>
      <c r="E71" s="118" t="str">
        <f t="shared" si="99"/>
        <v/>
      </c>
      <c r="F71" s="23" t="str">
        <f t="shared" si="100"/>
        <v/>
      </c>
      <c r="G71" s="24" t="str">
        <f t="shared" si="101"/>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91"/>
        <v/>
      </c>
      <c r="K71" s="26"/>
      <c r="L71" s="24" t="str">
        <f>IF(OR(F71="",K71=""),"",MATCH(K71,Confidence!$A$3:$A$12,0))</f>
        <v/>
      </c>
      <c r="M71" s="27" t="str">
        <f t="shared" si="92"/>
        <v/>
      </c>
      <c r="N71" s="27" t="str">
        <f t="shared" si="93"/>
        <v/>
      </c>
      <c r="O71" s="24"/>
      <c r="P71" s="110" t="str">
        <f t="shared" si="94"/>
        <v/>
      </c>
      <c r="Q71" s="110" t="str">
        <f t="shared" si="95"/>
        <v/>
      </c>
      <c r="R71" s="39" t="str">
        <f t="shared" si="96"/>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102"/>
        <v/>
      </c>
      <c r="AI71" s="204" t="str">
        <f t="shared" si="103"/>
        <v/>
      </c>
      <c r="AJ71" s="188" t="str">
        <f t="shared" si="104"/>
        <v/>
      </c>
      <c r="AK71" s="188" t="str">
        <f t="shared" si="104"/>
        <v/>
      </c>
      <c r="AL71" s="188" t="str">
        <f t="shared" si="104"/>
        <v/>
      </c>
      <c r="AM71" s="188" t="str">
        <f t="shared" si="104"/>
        <v/>
      </c>
      <c r="AN71" s="188" t="str">
        <f t="shared" si="104"/>
        <v/>
      </c>
      <c r="AO71" s="188" t="str">
        <f t="shared" si="104"/>
        <v/>
      </c>
      <c r="AP71" s="188" t="str">
        <f t="shared" si="104"/>
        <v/>
      </c>
      <c r="AQ71" s="188" t="str">
        <f t="shared" si="104"/>
        <v/>
      </c>
      <c r="AR71" s="188" t="str">
        <f t="shared" si="104"/>
        <v/>
      </c>
      <c r="AS71" s="188" t="str">
        <f t="shared" si="104"/>
        <v/>
      </c>
      <c r="AT71" s="188" t="str">
        <f t="shared" si="104"/>
        <v/>
      </c>
      <c r="AU71" s="188" t="str">
        <f t="shared" si="104"/>
        <v/>
      </c>
      <c r="AV71" s="188" t="str">
        <f t="shared" si="104"/>
        <v/>
      </c>
      <c r="AW71" s="188" t="str">
        <f t="shared" si="104"/>
        <v/>
      </c>
      <c r="AX71" s="188" t="str">
        <f t="shared" si="104"/>
        <v/>
      </c>
      <c r="AY71" s="188" t="str">
        <f t="shared" si="104"/>
        <v/>
      </c>
      <c r="AZ71" s="188" t="str">
        <f t="shared" si="104"/>
        <v/>
      </c>
      <c r="BA71" s="188" t="str">
        <f t="shared" si="104"/>
        <v/>
      </c>
      <c r="BB71" s="188" t="str">
        <f t="shared" si="104"/>
        <v/>
      </c>
      <c r="BC71" s="188" t="str">
        <f t="shared" si="104"/>
        <v/>
      </c>
      <c r="BD71" s="188" t="str">
        <f t="shared" si="104"/>
        <v/>
      </c>
      <c r="BE71" s="188" t="str">
        <f t="shared" si="104"/>
        <v/>
      </c>
      <c r="BF71" s="188" t="str">
        <f t="shared" si="104"/>
        <v/>
      </c>
      <c r="BG71" s="188" t="str">
        <f t="shared" si="104"/>
        <v/>
      </c>
      <c r="BH71" s="188" t="str">
        <f t="shared" si="104"/>
        <v/>
      </c>
      <c r="BI71" s="188" t="str">
        <f t="shared" si="104"/>
        <v/>
      </c>
      <c r="BJ71" s="188" t="str">
        <f t="shared" si="104"/>
        <v/>
      </c>
      <c r="BK71" s="188" t="str">
        <f t="shared" si="104"/>
        <v/>
      </c>
      <c r="BL71" s="188" t="str">
        <f t="shared" si="104"/>
        <v/>
      </c>
      <c r="BM71" s="188" t="str">
        <f t="shared" si="104"/>
        <v/>
      </c>
      <c r="BN71" s="188" t="str">
        <f t="shared" si="104"/>
        <v/>
      </c>
      <c r="BO71" s="188" t="str">
        <f t="shared" si="104"/>
        <v/>
      </c>
      <c r="BP71" s="188" t="str">
        <f t="shared" si="104"/>
        <v/>
      </c>
      <c r="BQ71" s="188" t="str">
        <f t="shared" si="104"/>
        <v/>
      </c>
      <c r="BR71" s="188" t="str">
        <f t="shared" si="104"/>
        <v/>
      </c>
      <c r="BS71" s="188" t="str">
        <f t="shared" si="104"/>
        <v/>
      </c>
      <c r="BT71" s="188" t="str">
        <f t="shared" si="104"/>
        <v/>
      </c>
      <c r="BU71" s="188" t="str">
        <f t="shared" si="104"/>
        <v/>
      </c>
      <c r="BV71" s="188" t="str">
        <f t="shared" si="104"/>
        <v/>
      </c>
      <c r="BW71" s="188" t="str">
        <f t="shared" si="104"/>
        <v/>
      </c>
      <c r="BX71" s="188" t="str">
        <f t="shared" si="104"/>
        <v/>
      </c>
      <c r="BY71" s="188" t="str">
        <f t="shared" si="104"/>
        <v/>
      </c>
      <c r="BZ71" s="188" t="str">
        <f t="shared" si="104"/>
        <v/>
      </c>
      <c r="CA71" s="188" t="str">
        <f t="shared" si="104"/>
        <v/>
      </c>
      <c r="CB71" s="188" t="str">
        <f t="shared" si="104"/>
        <v/>
      </c>
      <c r="CC71" s="188" t="str">
        <f t="shared" si="104"/>
        <v/>
      </c>
      <c r="CD71" s="188" t="str">
        <f t="shared" si="104"/>
        <v/>
      </c>
      <c r="CE71" s="188" t="str">
        <f t="shared" si="104"/>
        <v/>
      </c>
      <c r="CF71" s="188" t="str">
        <f t="shared" si="104"/>
        <v/>
      </c>
      <c r="CG71" s="188" t="str">
        <f t="shared" si="104"/>
        <v/>
      </c>
      <c r="CH71" s="188" t="str">
        <f t="shared" si="104"/>
        <v/>
      </c>
      <c r="CI71" s="188" t="str">
        <f t="shared" si="104"/>
        <v/>
      </c>
      <c r="CJ71" s="188" t="str">
        <f t="shared" si="104"/>
        <v/>
      </c>
      <c r="CK71" s="188" t="str">
        <f t="shared" si="104"/>
        <v/>
      </c>
      <c r="CL71" s="188" t="str">
        <f t="shared" si="104"/>
        <v/>
      </c>
      <c r="CM71" s="188" t="str">
        <f t="shared" si="104"/>
        <v/>
      </c>
      <c r="CN71" s="188" t="str">
        <f t="shared" si="104"/>
        <v/>
      </c>
      <c r="CO71" s="188" t="str">
        <f t="shared" si="104"/>
        <v/>
      </c>
      <c r="CP71" s="188" t="str">
        <f t="shared" si="104"/>
        <v/>
      </c>
      <c r="CQ71" s="188" t="str">
        <f t="shared" si="104"/>
        <v/>
      </c>
      <c r="CR71" s="188" t="str">
        <f t="shared" si="104"/>
        <v/>
      </c>
      <c r="CS71" s="188" t="str">
        <f t="shared" si="104"/>
        <v/>
      </c>
      <c r="CT71" s="188" t="str">
        <f t="shared" si="104"/>
        <v/>
      </c>
      <c r="CU71" s="188" t="str">
        <f t="shared" si="104"/>
        <v/>
      </c>
      <c r="CV71" s="188" t="str">
        <f t="shared" si="97"/>
        <v/>
      </c>
      <c r="CW71" s="188" t="str">
        <f t="shared" si="97"/>
        <v/>
      </c>
      <c r="CX71" s="188" t="str">
        <f t="shared" si="97"/>
        <v/>
      </c>
      <c r="CY71" s="188" t="str">
        <f t="shared" si="97"/>
        <v/>
      </c>
      <c r="CZ71" s="188" t="str">
        <f t="shared" si="97"/>
        <v/>
      </c>
      <c r="DA71" s="188" t="str">
        <f t="shared" si="97"/>
        <v/>
      </c>
      <c r="DB71" s="188" t="str">
        <f t="shared" si="97"/>
        <v/>
      </c>
      <c r="DC71" s="188" t="str">
        <f t="shared" si="97"/>
        <v/>
      </c>
      <c r="DD71" s="188" t="str">
        <f t="shared" si="97"/>
        <v/>
      </c>
      <c r="DE71" s="188" t="str">
        <f t="shared" si="97"/>
        <v/>
      </c>
      <c r="DF71" s="188" t="str">
        <f t="shared" si="97"/>
        <v/>
      </c>
      <c r="DG71" s="188" t="str">
        <f t="shared" si="97"/>
        <v/>
      </c>
      <c r="DH71" s="188" t="str">
        <f t="shared" si="97"/>
        <v/>
      </c>
      <c r="DI71" s="188" t="str">
        <f t="shared" si="97"/>
        <v/>
      </c>
      <c r="DJ71" s="188" t="str">
        <f t="shared" si="97"/>
        <v/>
      </c>
      <c r="DK71" s="188" t="str">
        <f t="shared" si="97"/>
        <v/>
      </c>
      <c r="DL71" s="188" t="str">
        <f t="shared" si="97"/>
        <v/>
      </c>
      <c r="DM71" s="188" t="str">
        <f t="shared" si="97"/>
        <v/>
      </c>
      <c r="DN71" s="188" t="str">
        <f t="shared" si="97"/>
        <v/>
      </c>
      <c r="DO71" s="188" t="str">
        <f t="shared" si="97"/>
        <v/>
      </c>
      <c r="DP71" s="188" t="str">
        <f t="shared" si="97"/>
        <v/>
      </c>
      <c r="DQ71" s="188" t="str">
        <f t="shared" si="97"/>
        <v/>
      </c>
      <c r="DR71" s="188" t="str">
        <f t="shared" si="97"/>
        <v/>
      </c>
      <c r="DS71" s="188" t="str">
        <f t="shared" si="97"/>
        <v/>
      </c>
      <c r="DT71" s="188" t="str">
        <f t="shared" si="97"/>
        <v/>
      </c>
      <c r="DU71" s="188" t="str">
        <f t="shared" si="97"/>
        <v/>
      </c>
      <c r="DV71" s="188" t="str">
        <f t="shared" si="97"/>
        <v/>
      </c>
      <c r="DW71" s="188" t="str">
        <f t="shared" si="97"/>
        <v/>
      </c>
      <c r="DX71" s="188" t="str">
        <f t="shared" si="97"/>
        <v/>
      </c>
      <c r="DY71" s="188" t="str">
        <f t="shared" si="97"/>
        <v/>
      </c>
      <c r="DZ71" s="188" t="str">
        <f t="shared" si="97"/>
        <v/>
      </c>
      <c r="EA71" s="188" t="str">
        <f t="shared" si="97"/>
        <v/>
      </c>
      <c r="EB71" s="188" t="str">
        <f t="shared" si="97"/>
        <v/>
      </c>
      <c r="EC71" s="188" t="str">
        <f t="shared" si="97"/>
        <v/>
      </c>
      <c r="ED71" s="188" t="str">
        <f t="shared" si="97"/>
        <v/>
      </c>
      <c r="EE71" s="204" t="str">
        <f t="shared" si="105"/>
        <v/>
      </c>
      <c r="EF71" s="205" t="e">
        <f t="shared" si="86"/>
        <v>#N/A</v>
      </c>
      <c r="EG71" s="205" t="e">
        <f t="shared" si="86"/>
        <v>#N/A</v>
      </c>
      <c r="EH71" s="205" t="e">
        <f t="shared" si="86"/>
        <v>#N/A</v>
      </c>
      <c r="EI71" s="205" t="e">
        <f t="shared" si="86"/>
        <v>#N/A</v>
      </c>
      <c r="EJ71" s="205" t="e">
        <f t="shared" si="86"/>
        <v>#N/A</v>
      </c>
      <c r="EK71" s="205" t="e">
        <f t="shared" si="86"/>
        <v>#N/A</v>
      </c>
      <c r="EL71" s="205" t="e">
        <f t="shared" si="86"/>
        <v>#N/A</v>
      </c>
      <c r="EM71" s="205" t="e">
        <f t="shared" si="86"/>
        <v>#N/A</v>
      </c>
      <c r="EN71" s="205" t="e">
        <f t="shared" si="86"/>
        <v>#N/A</v>
      </c>
      <c r="EO71" s="205" t="e">
        <f t="shared" si="86"/>
        <v>#N/A</v>
      </c>
      <c r="EP71" s="205" t="e">
        <f t="shared" si="86"/>
        <v>#N/A</v>
      </c>
      <c r="EQ71" s="205" t="e">
        <f t="shared" si="86"/>
        <v>#N/A</v>
      </c>
      <c r="ER71" s="205" t="e">
        <f t="shared" si="86"/>
        <v>#N/A</v>
      </c>
      <c r="ES71" s="205" t="e">
        <f t="shared" si="86"/>
        <v>#N/A</v>
      </c>
      <c r="ET71" s="205" t="e">
        <f t="shared" si="86"/>
        <v>#N/A</v>
      </c>
      <c r="EU71" s="205" t="e">
        <f t="shared" si="65"/>
        <v>#N/A</v>
      </c>
      <c r="EV71" s="205" t="e">
        <f t="shared" si="65"/>
        <v>#N/A</v>
      </c>
      <c r="EW71" s="205" t="e">
        <f t="shared" si="65"/>
        <v>#N/A</v>
      </c>
      <c r="EX71" s="205" t="e">
        <f t="shared" si="65"/>
        <v>#N/A</v>
      </c>
      <c r="EY71" s="205" t="e">
        <f t="shared" si="65"/>
        <v>#N/A</v>
      </c>
      <c r="EZ71" s="205" t="e">
        <f t="shared" si="65"/>
        <v>#N/A</v>
      </c>
      <c r="FA71" s="205" t="e">
        <f t="shared" si="65"/>
        <v>#N/A</v>
      </c>
      <c r="FB71" s="205" t="e">
        <f t="shared" si="65"/>
        <v>#N/A</v>
      </c>
      <c r="FC71" s="205" t="e">
        <f t="shared" si="65"/>
        <v>#N/A</v>
      </c>
      <c r="FD71" s="205" t="e">
        <f t="shared" si="65"/>
        <v>#N/A</v>
      </c>
      <c r="FE71" s="205" t="e">
        <f t="shared" si="65"/>
        <v>#N/A</v>
      </c>
      <c r="FF71" s="205" t="e">
        <f t="shared" si="65"/>
        <v>#N/A</v>
      </c>
      <c r="FG71" s="205" t="e">
        <f t="shared" si="65"/>
        <v>#N/A</v>
      </c>
      <c r="FH71" s="205" t="e">
        <f t="shared" si="65"/>
        <v>#N/A</v>
      </c>
      <c r="FI71" s="205" t="e">
        <f t="shared" si="65"/>
        <v>#N/A</v>
      </c>
      <c r="FJ71" s="205" t="e">
        <f t="shared" si="65"/>
        <v>#N/A</v>
      </c>
      <c r="FK71" s="205" t="e">
        <f t="shared" si="108"/>
        <v>#N/A</v>
      </c>
      <c r="FL71" s="205" t="e">
        <f t="shared" si="88"/>
        <v>#N/A</v>
      </c>
      <c r="FM71" s="205" t="e">
        <f t="shared" si="88"/>
        <v>#N/A</v>
      </c>
      <c r="FN71" s="205" t="e">
        <f t="shared" si="88"/>
        <v>#N/A</v>
      </c>
      <c r="FO71" s="205" t="e">
        <f t="shared" si="88"/>
        <v>#N/A</v>
      </c>
      <c r="FP71" s="205" t="e">
        <f t="shared" si="88"/>
        <v>#N/A</v>
      </c>
      <c r="FQ71" s="205" t="e">
        <f t="shared" si="88"/>
        <v>#N/A</v>
      </c>
      <c r="FR71" s="205" t="e">
        <f t="shared" si="88"/>
        <v>#N/A</v>
      </c>
      <c r="FS71" s="205" t="e">
        <f t="shared" si="76"/>
        <v>#N/A</v>
      </c>
      <c r="FT71" s="205" t="e">
        <f t="shared" si="76"/>
        <v>#N/A</v>
      </c>
      <c r="FU71" s="205" t="e">
        <f t="shared" si="76"/>
        <v>#N/A</v>
      </c>
      <c r="FV71" s="205" t="e">
        <f t="shared" si="76"/>
        <v>#N/A</v>
      </c>
      <c r="FW71" s="205" t="e">
        <f t="shared" si="74"/>
        <v>#N/A</v>
      </c>
      <c r="FX71" s="205" t="e">
        <f t="shared" si="61"/>
        <v>#N/A</v>
      </c>
      <c r="FY71" s="205" t="e">
        <f t="shared" si="61"/>
        <v>#N/A</v>
      </c>
      <c r="FZ71" s="205" t="e">
        <f t="shared" si="61"/>
        <v>#N/A</v>
      </c>
      <c r="GA71" s="205" t="e">
        <f t="shared" si="61"/>
        <v>#N/A</v>
      </c>
      <c r="GB71" s="205" t="e">
        <f t="shared" si="61"/>
        <v>#N/A</v>
      </c>
      <c r="GC71" s="205" t="e">
        <f t="shared" si="61"/>
        <v>#N/A</v>
      </c>
      <c r="GD71" s="205" t="e">
        <f t="shared" si="61"/>
        <v>#N/A</v>
      </c>
      <c r="GE71" s="205" t="e">
        <f t="shared" si="61"/>
        <v>#N/A</v>
      </c>
      <c r="GF71" s="205" t="e">
        <f t="shared" si="61"/>
        <v>#N/A</v>
      </c>
      <c r="GG71" s="205" t="e">
        <f t="shared" si="61"/>
        <v>#N/A</v>
      </c>
      <c r="GH71" s="205" t="e">
        <f t="shared" si="61"/>
        <v>#N/A</v>
      </c>
      <c r="GI71" s="205" t="e">
        <f t="shared" si="61"/>
        <v>#N/A</v>
      </c>
      <c r="GJ71" s="205" t="e">
        <f t="shared" si="61"/>
        <v>#N/A</v>
      </c>
      <c r="GK71" s="205" t="e">
        <f t="shared" si="61"/>
        <v>#N/A</v>
      </c>
      <c r="GL71" s="205" t="e">
        <f t="shared" si="78"/>
        <v>#N/A</v>
      </c>
      <c r="GM71" s="205" t="e">
        <f t="shared" si="78"/>
        <v>#N/A</v>
      </c>
      <c r="GN71" s="205" t="e">
        <f t="shared" si="78"/>
        <v>#N/A</v>
      </c>
      <c r="GO71" s="205" t="e">
        <f t="shared" si="78"/>
        <v>#N/A</v>
      </c>
      <c r="GP71" s="205" t="e">
        <f t="shared" si="78"/>
        <v>#N/A</v>
      </c>
      <c r="GQ71" s="205" t="e">
        <f t="shared" si="78"/>
        <v>#N/A</v>
      </c>
      <c r="GR71" s="205" t="e">
        <f t="shared" si="78"/>
        <v>#N/A</v>
      </c>
      <c r="GS71" s="205" t="e">
        <f t="shared" si="78"/>
        <v>#N/A</v>
      </c>
      <c r="GT71" s="205" t="e">
        <f t="shared" si="78"/>
        <v>#N/A</v>
      </c>
      <c r="GU71" s="205" t="e">
        <f t="shared" si="78"/>
        <v>#N/A</v>
      </c>
      <c r="GV71" s="205" t="e">
        <f t="shared" si="78"/>
        <v>#N/A</v>
      </c>
      <c r="GW71" s="205" t="e">
        <f t="shared" si="78"/>
        <v>#N/A</v>
      </c>
      <c r="GX71" s="205" t="e">
        <f t="shared" si="78"/>
        <v>#N/A</v>
      </c>
      <c r="GY71" s="205" t="e">
        <f t="shared" si="78"/>
        <v>#N/A</v>
      </c>
      <c r="GZ71" s="205" t="e">
        <f t="shared" si="78"/>
        <v>#N/A</v>
      </c>
      <c r="HA71" s="205" t="e">
        <f t="shared" si="78"/>
        <v>#N/A</v>
      </c>
      <c r="HB71" s="205" t="e">
        <f t="shared" si="106"/>
        <v>#N/A</v>
      </c>
      <c r="HC71" s="205" t="e">
        <f t="shared" si="106"/>
        <v>#N/A</v>
      </c>
      <c r="HD71" s="205" t="e">
        <f t="shared" si="98"/>
        <v>#N/A</v>
      </c>
      <c r="HE71" s="205" t="e">
        <f t="shared" si="77"/>
        <v>#N/A</v>
      </c>
      <c r="HF71" s="205" t="e">
        <f t="shared" si="77"/>
        <v>#N/A</v>
      </c>
      <c r="HG71" s="205" t="e">
        <f t="shared" si="77"/>
        <v>#N/A</v>
      </c>
      <c r="HH71" s="205" t="e">
        <f t="shared" si="77"/>
        <v>#N/A</v>
      </c>
      <c r="HI71" s="205" t="e">
        <f t="shared" si="77"/>
        <v>#N/A</v>
      </c>
      <c r="HJ71" s="205" t="e">
        <f t="shared" si="77"/>
        <v>#N/A</v>
      </c>
      <c r="HK71" s="205" t="e">
        <f t="shared" si="77"/>
        <v>#N/A</v>
      </c>
      <c r="HL71" s="205" t="e">
        <f t="shared" si="77"/>
        <v>#N/A</v>
      </c>
      <c r="HM71" s="205" t="e">
        <f t="shared" si="77"/>
        <v>#N/A</v>
      </c>
      <c r="HN71" s="205" t="e">
        <f t="shared" si="77"/>
        <v>#N/A</v>
      </c>
      <c r="HO71" s="205" t="e">
        <f t="shared" si="77"/>
        <v>#N/A</v>
      </c>
      <c r="HP71" s="205" t="e">
        <f t="shared" si="77"/>
        <v>#N/A</v>
      </c>
      <c r="HQ71" s="205" t="e">
        <f t="shared" si="107"/>
        <v>#N/A</v>
      </c>
      <c r="HR71" s="205" t="e">
        <f t="shared" si="107"/>
        <v>#N/A</v>
      </c>
      <c r="HS71" s="205" t="e">
        <f t="shared" si="107"/>
        <v>#N/A</v>
      </c>
      <c r="HT71" s="205" t="e">
        <f t="shared" si="107"/>
        <v>#N/A</v>
      </c>
      <c r="HU71" s="205" t="e">
        <f t="shared" si="107"/>
        <v>#N/A</v>
      </c>
      <c r="HV71" s="205" t="e">
        <f t="shared" si="81"/>
        <v>#N/A</v>
      </c>
      <c r="HW71" s="205" t="e">
        <f t="shared" si="79"/>
        <v>#N/A</v>
      </c>
      <c r="HX71" s="205" t="e">
        <f t="shared" si="66"/>
        <v>#N/A</v>
      </c>
      <c r="HY71" s="205" t="e">
        <f t="shared" si="63"/>
        <v>#N/A</v>
      </c>
      <c r="HZ71" s="205" t="e">
        <f t="shared" si="63"/>
        <v>#N/A</v>
      </c>
      <c r="IA71" s="205" t="e">
        <f t="shared" si="45"/>
        <v>#N/A</v>
      </c>
      <c r="IB71" s="205" t="e">
        <f t="shared" si="27"/>
        <v>#N/A</v>
      </c>
    </row>
    <row r="72" spans="1:236" hidden="1" x14ac:dyDescent="0.25">
      <c r="A72" s="22">
        <v>69</v>
      </c>
      <c r="B72" s="123"/>
      <c r="C72" s="123"/>
      <c r="D72" s="123"/>
      <c r="E72" s="118" t="str">
        <f t="shared" si="99"/>
        <v/>
      </c>
      <c r="F72" s="23" t="str">
        <f t="shared" si="100"/>
        <v/>
      </c>
      <c r="G72" s="24" t="str">
        <f t="shared" si="101"/>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91"/>
        <v/>
      </c>
      <c r="K72" s="26"/>
      <c r="L72" s="24" t="str">
        <f>IF(OR(F72="",K72=""),"",MATCH(K72,Confidence!$A$3:$A$12,0))</f>
        <v/>
      </c>
      <c r="M72" s="27" t="str">
        <f t="shared" si="92"/>
        <v/>
      </c>
      <c r="N72" s="27" t="str">
        <f t="shared" si="93"/>
        <v/>
      </c>
      <c r="O72" s="24"/>
      <c r="P72" s="110" t="str">
        <f t="shared" si="94"/>
        <v/>
      </c>
      <c r="Q72" s="110" t="str">
        <f t="shared" si="95"/>
        <v/>
      </c>
      <c r="R72" s="39" t="str">
        <f t="shared" si="96"/>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102"/>
        <v/>
      </c>
      <c r="AI72" s="204" t="str">
        <f t="shared" si="103"/>
        <v/>
      </c>
      <c r="AJ72" s="188" t="str">
        <f t="shared" si="104"/>
        <v/>
      </c>
      <c r="AK72" s="188" t="str">
        <f t="shared" si="104"/>
        <v/>
      </c>
      <c r="AL72" s="188" t="str">
        <f t="shared" si="104"/>
        <v/>
      </c>
      <c r="AM72" s="188" t="str">
        <f t="shared" si="104"/>
        <v/>
      </c>
      <c r="AN72" s="188" t="str">
        <f t="shared" si="104"/>
        <v/>
      </c>
      <c r="AO72" s="188" t="str">
        <f t="shared" si="104"/>
        <v/>
      </c>
      <c r="AP72" s="188" t="str">
        <f t="shared" si="104"/>
        <v/>
      </c>
      <c r="AQ72" s="188" t="str">
        <f t="shared" si="104"/>
        <v/>
      </c>
      <c r="AR72" s="188" t="str">
        <f t="shared" si="104"/>
        <v/>
      </c>
      <c r="AS72" s="188" t="str">
        <f t="shared" si="104"/>
        <v/>
      </c>
      <c r="AT72" s="188" t="str">
        <f t="shared" si="104"/>
        <v/>
      </c>
      <c r="AU72" s="188" t="str">
        <f t="shared" si="104"/>
        <v/>
      </c>
      <c r="AV72" s="188" t="str">
        <f t="shared" si="104"/>
        <v/>
      </c>
      <c r="AW72" s="188" t="str">
        <f t="shared" si="104"/>
        <v/>
      </c>
      <c r="AX72" s="188" t="str">
        <f t="shared" si="104"/>
        <v/>
      </c>
      <c r="AY72" s="188" t="str">
        <f t="shared" si="104"/>
        <v/>
      </c>
      <c r="AZ72" s="188" t="str">
        <f t="shared" si="104"/>
        <v/>
      </c>
      <c r="BA72" s="188" t="str">
        <f t="shared" si="104"/>
        <v/>
      </c>
      <c r="BB72" s="188" t="str">
        <f t="shared" si="104"/>
        <v/>
      </c>
      <c r="BC72" s="188" t="str">
        <f t="shared" si="104"/>
        <v/>
      </c>
      <c r="BD72" s="188" t="str">
        <f t="shared" si="104"/>
        <v/>
      </c>
      <c r="BE72" s="188" t="str">
        <f t="shared" si="104"/>
        <v/>
      </c>
      <c r="BF72" s="188" t="str">
        <f t="shared" si="104"/>
        <v/>
      </c>
      <c r="BG72" s="188" t="str">
        <f t="shared" si="104"/>
        <v/>
      </c>
      <c r="BH72" s="188" t="str">
        <f t="shared" si="104"/>
        <v/>
      </c>
      <c r="BI72" s="188" t="str">
        <f t="shared" si="104"/>
        <v/>
      </c>
      <c r="BJ72" s="188" t="str">
        <f t="shared" si="104"/>
        <v/>
      </c>
      <c r="BK72" s="188" t="str">
        <f t="shared" si="104"/>
        <v/>
      </c>
      <c r="BL72" s="188" t="str">
        <f t="shared" si="104"/>
        <v/>
      </c>
      <c r="BM72" s="188" t="str">
        <f t="shared" si="104"/>
        <v/>
      </c>
      <c r="BN72" s="188" t="str">
        <f t="shared" si="104"/>
        <v/>
      </c>
      <c r="BO72" s="188" t="str">
        <f t="shared" si="104"/>
        <v/>
      </c>
      <c r="BP72" s="188" t="str">
        <f t="shared" si="104"/>
        <v/>
      </c>
      <c r="BQ72" s="188" t="str">
        <f t="shared" si="104"/>
        <v/>
      </c>
      <c r="BR72" s="188" t="str">
        <f t="shared" si="104"/>
        <v/>
      </c>
      <c r="BS72" s="188" t="str">
        <f t="shared" si="104"/>
        <v/>
      </c>
      <c r="BT72" s="188" t="str">
        <f t="shared" si="104"/>
        <v/>
      </c>
      <c r="BU72" s="188" t="str">
        <f t="shared" si="104"/>
        <v/>
      </c>
      <c r="BV72" s="188" t="str">
        <f t="shared" si="104"/>
        <v/>
      </c>
      <c r="BW72" s="188" t="str">
        <f t="shared" si="104"/>
        <v/>
      </c>
      <c r="BX72" s="188" t="str">
        <f t="shared" si="104"/>
        <v/>
      </c>
      <c r="BY72" s="188" t="str">
        <f t="shared" si="104"/>
        <v/>
      </c>
      <c r="BZ72" s="188" t="str">
        <f t="shared" si="104"/>
        <v/>
      </c>
      <c r="CA72" s="188" t="str">
        <f t="shared" si="104"/>
        <v/>
      </c>
      <c r="CB72" s="188" t="str">
        <f t="shared" si="104"/>
        <v/>
      </c>
      <c r="CC72" s="188" t="str">
        <f t="shared" si="104"/>
        <v/>
      </c>
      <c r="CD72" s="188" t="str">
        <f t="shared" si="104"/>
        <v/>
      </c>
      <c r="CE72" s="188" t="str">
        <f t="shared" si="104"/>
        <v/>
      </c>
      <c r="CF72" s="188" t="str">
        <f t="shared" si="104"/>
        <v/>
      </c>
      <c r="CG72" s="188" t="str">
        <f t="shared" si="104"/>
        <v/>
      </c>
      <c r="CH72" s="188" t="str">
        <f t="shared" si="104"/>
        <v/>
      </c>
      <c r="CI72" s="188" t="str">
        <f t="shared" si="104"/>
        <v/>
      </c>
      <c r="CJ72" s="188" t="str">
        <f t="shared" si="104"/>
        <v/>
      </c>
      <c r="CK72" s="188" t="str">
        <f t="shared" si="104"/>
        <v/>
      </c>
      <c r="CL72" s="188" t="str">
        <f t="shared" si="104"/>
        <v/>
      </c>
      <c r="CM72" s="188" t="str">
        <f t="shared" si="104"/>
        <v/>
      </c>
      <c r="CN72" s="188" t="str">
        <f t="shared" si="104"/>
        <v/>
      </c>
      <c r="CO72" s="188" t="str">
        <f t="shared" si="104"/>
        <v/>
      </c>
      <c r="CP72" s="188" t="str">
        <f t="shared" si="104"/>
        <v/>
      </c>
      <c r="CQ72" s="188" t="str">
        <f t="shared" si="104"/>
        <v/>
      </c>
      <c r="CR72" s="188" t="str">
        <f t="shared" si="104"/>
        <v/>
      </c>
      <c r="CS72" s="188" t="str">
        <f t="shared" si="104"/>
        <v/>
      </c>
      <c r="CT72" s="188" t="str">
        <f t="shared" si="104"/>
        <v/>
      </c>
      <c r="CU72" s="188" t="str">
        <f t="shared" ref="CU72" si="109">IF(ISNONTEXT($AH72),CT72+$AH72,"")</f>
        <v/>
      </c>
      <c r="CV72" s="188" t="str">
        <f t="shared" si="97"/>
        <v/>
      </c>
      <c r="CW72" s="188" t="str">
        <f t="shared" si="97"/>
        <v/>
      </c>
      <c r="CX72" s="188" t="str">
        <f t="shared" si="97"/>
        <v/>
      </c>
      <c r="CY72" s="188" t="str">
        <f t="shared" si="97"/>
        <v/>
      </c>
      <c r="CZ72" s="188" t="str">
        <f t="shared" si="97"/>
        <v/>
      </c>
      <c r="DA72" s="188" t="str">
        <f t="shared" si="97"/>
        <v/>
      </c>
      <c r="DB72" s="188" t="str">
        <f t="shared" si="97"/>
        <v/>
      </c>
      <c r="DC72" s="188" t="str">
        <f t="shared" si="97"/>
        <v/>
      </c>
      <c r="DD72" s="188" t="str">
        <f t="shared" si="97"/>
        <v/>
      </c>
      <c r="DE72" s="188" t="str">
        <f t="shared" si="97"/>
        <v/>
      </c>
      <c r="DF72" s="188" t="str">
        <f t="shared" si="97"/>
        <v/>
      </c>
      <c r="DG72" s="188" t="str">
        <f t="shared" si="97"/>
        <v/>
      </c>
      <c r="DH72" s="188" t="str">
        <f t="shared" si="97"/>
        <v/>
      </c>
      <c r="DI72" s="188" t="str">
        <f t="shared" si="97"/>
        <v/>
      </c>
      <c r="DJ72" s="188" t="str">
        <f t="shared" si="97"/>
        <v/>
      </c>
      <c r="DK72" s="188" t="str">
        <f t="shared" si="97"/>
        <v/>
      </c>
      <c r="DL72" s="188" t="str">
        <f t="shared" si="97"/>
        <v/>
      </c>
      <c r="DM72" s="188" t="str">
        <f t="shared" si="97"/>
        <v/>
      </c>
      <c r="DN72" s="188" t="str">
        <f t="shared" si="97"/>
        <v/>
      </c>
      <c r="DO72" s="188" t="str">
        <f t="shared" si="97"/>
        <v/>
      </c>
      <c r="DP72" s="188" t="str">
        <f t="shared" si="97"/>
        <v/>
      </c>
      <c r="DQ72" s="188" t="str">
        <f t="shared" si="97"/>
        <v/>
      </c>
      <c r="DR72" s="188" t="str">
        <f t="shared" si="97"/>
        <v/>
      </c>
      <c r="DS72" s="188" t="str">
        <f t="shared" si="97"/>
        <v/>
      </c>
      <c r="DT72" s="188" t="str">
        <f t="shared" si="97"/>
        <v/>
      </c>
      <c r="DU72" s="188" t="str">
        <f t="shared" si="97"/>
        <v/>
      </c>
      <c r="DV72" s="188" t="str">
        <f t="shared" si="97"/>
        <v/>
      </c>
      <c r="DW72" s="188" t="str">
        <f t="shared" si="97"/>
        <v/>
      </c>
      <c r="DX72" s="188" t="str">
        <f t="shared" si="97"/>
        <v/>
      </c>
      <c r="DY72" s="188" t="str">
        <f t="shared" si="97"/>
        <v/>
      </c>
      <c r="DZ72" s="188" t="str">
        <f t="shared" si="97"/>
        <v/>
      </c>
      <c r="EA72" s="188" t="str">
        <f t="shared" si="97"/>
        <v/>
      </c>
      <c r="EB72" s="188" t="str">
        <f t="shared" si="97"/>
        <v/>
      </c>
      <c r="EC72" s="188" t="str">
        <f t="shared" si="97"/>
        <v/>
      </c>
      <c r="ED72" s="188" t="str">
        <f t="shared" si="97"/>
        <v/>
      </c>
      <c r="EE72" s="204" t="str">
        <f t="shared" si="105"/>
        <v/>
      </c>
      <c r="EF72" s="205" t="e">
        <f t="shared" si="86"/>
        <v>#N/A</v>
      </c>
      <c r="EG72" s="205" t="e">
        <f t="shared" si="86"/>
        <v>#N/A</v>
      </c>
      <c r="EH72" s="205" t="e">
        <f t="shared" si="86"/>
        <v>#N/A</v>
      </c>
      <c r="EI72" s="205" t="e">
        <f t="shared" si="86"/>
        <v>#N/A</v>
      </c>
      <c r="EJ72" s="205" t="e">
        <f t="shared" si="86"/>
        <v>#N/A</v>
      </c>
      <c r="EK72" s="205" t="e">
        <f t="shared" si="86"/>
        <v>#N/A</v>
      </c>
      <c r="EL72" s="205" t="e">
        <f t="shared" si="86"/>
        <v>#N/A</v>
      </c>
      <c r="EM72" s="205" t="e">
        <f t="shared" si="86"/>
        <v>#N/A</v>
      </c>
      <c r="EN72" s="205" t="e">
        <f t="shared" si="86"/>
        <v>#N/A</v>
      </c>
      <c r="EO72" s="205" t="e">
        <f t="shared" si="86"/>
        <v>#N/A</v>
      </c>
      <c r="EP72" s="205" t="e">
        <f t="shared" si="86"/>
        <v>#N/A</v>
      </c>
      <c r="EQ72" s="205" t="e">
        <f t="shared" si="86"/>
        <v>#N/A</v>
      </c>
      <c r="ER72" s="205" t="e">
        <f t="shared" si="86"/>
        <v>#N/A</v>
      </c>
      <c r="ES72" s="205" t="e">
        <f t="shared" si="86"/>
        <v>#N/A</v>
      </c>
      <c r="ET72" s="205" t="e">
        <f t="shared" si="86"/>
        <v>#N/A</v>
      </c>
      <c r="EU72" s="205" t="e">
        <f t="shared" si="65"/>
        <v>#N/A</v>
      </c>
      <c r="EV72" s="205" t="e">
        <f t="shared" si="65"/>
        <v>#N/A</v>
      </c>
      <c r="EW72" s="205" t="e">
        <f t="shared" si="65"/>
        <v>#N/A</v>
      </c>
      <c r="EX72" s="205" t="e">
        <f t="shared" si="65"/>
        <v>#N/A</v>
      </c>
      <c r="EY72" s="205" t="e">
        <f t="shared" si="65"/>
        <v>#N/A</v>
      </c>
      <c r="EZ72" s="205" t="e">
        <f t="shared" si="65"/>
        <v>#N/A</v>
      </c>
      <c r="FA72" s="205" t="e">
        <f t="shared" si="65"/>
        <v>#N/A</v>
      </c>
      <c r="FB72" s="205" t="e">
        <f t="shared" si="65"/>
        <v>#N/A</v>
      </c>
      <c r="FC72" s="205" t="e">
        <f t="shared" si="65"/>
        <v>#N/A</v>
      </c>
      <c r="FD72" s="205" t="e">
        <f t="shared" si="65"/>
        <v>#N/A</v>
      </c>
      <c r="FE72" s="205" t="e">
        <f t="shared" si="65"/>
        <v>#N/A</v>
      </c>
      <c r="FF72" s="205" t="e">
        <f t="shared" si="65"/>
        <v>#N/A</v>
      </c>
      <c r="FG72" s="205" t="e">
        <f t="shared" si="65"/>
        <v>#N/A</v>
      </c>
      <c r="FH72" s="205" t="e">
        <f t="shared" si="65"/>
        <v>#N/A</v>
      </c>
      <c r="FI72" s="205" t="e">
        <f t="shared" si="65"/>
        <v>#N/A</v>
      </c>
      <c r="FJ72" s="205" t="e">
        <f t="shared" si="65"/>
        <v>#N/A</v>
      </c>
      <c r="FK72" s="205" t="e">
        <f t="shared" si="108"/>
        <v>#N/A</v>
      </c>
      <c r="FL72" s="205" t="e">
        <f t="shared" si="88"/>
        <v>#N/A</v>
      </c>
      <c r="FM72" s="205" t="e">
        <f t="shared" si="88"/>
        <v>#N/A</v>
      </c>
      <c r="FN72" s="205" t="e">
        <f t="shared" si="88"/>
        <v>#N/A</v>
      </c>
      <c r="FO72" s="205" t="e">
        <f t="shared" si="88"/>
        <v>#N/A</v>
      </c>
      <c r="FP72" s="205" t="e">
        <f t="shared" si="88"/>
        <v>#N/A</v>
      </c>
      <c r="FQ72" s="205" t="e">
        <f t="shared" si="88"/>
        <v>#N/A</v>
      </c>
      <c r="FR72" s="205" t="e">
        <f t="shared" si="88"/>
        <v>#N/A</v>
      </c>
      <c r="FS72" s="205" t="e">
        <f t="shared" si="76"/>
        <v>#N/A</v>
      </c>
      <c r="FT72" s="205" t="e">
        <f t="shared" si="76"/>
        <v>#N/A</v>
      </c>
      <c r="FU72" s="205" t="e">
        <f t="shared" si="76"/>
        <v>#N/A</v>
      </c>
      <c r="FV72" s="205" t="e">
        <f t="shared" si="76"/>
        <v>#N/A</v>
      </c>
      <c r="FW72" s="205" t="e">
        <f t="shared" si="74"/>
        <v>#N/A</v>
      </c>
      <c r="FX72" s="205" t="e">
        <f t="shared" si="61"/>
        <v>#N/A</v>
      </c>
      <c r="FY72" s="205" t="e">
        <f t="shared" si="61"/>
        <v>#N/A</v>
      </c>
      <c r="FZ72" s="205" t="e">
        <f t="shared" si="61"/>
        <v>#N/A</v>
      </c>
      <c r="GA72" s="205" t="e">
        <f t="shared" si="61"/>
        <v>#N/A</v>
      </c>
      <c r="GB72" s="205" t="e">
        <f t="shared" si="61"/>
        <v>#N/A</v>
      </c>
      <c r="GC72" s="205" t="e">
        <f t="shared" si="61"/>
        <v>#N/A</v>
      </c>
      <c r="GD72" s="205" t="e">
        <f t="shared" si="61"/>
        <v>#N/A</v>
      </c>
      <c r="GE72" s="205" t="e">
        <f t="shared" si="61"/>
        <v>#N/A</v>
      </c>
      <c r="GF72" s="205" t="e">
        <f t="shared" si="61"/>
        <v>#N/A</v>
      </c>
      <c r="GG72" s="205" t="e">
        <f t="shared" si="61"/>
        <v>#N/A</v>
      </c>
      <c r="GH72" s="205" t="e">
        <f t="shared" si="61"/>
        <v>#N/A</v>
      </c>
      <c r="GI72" s="205" t="e">
        <f t="shared" si="61"/>
        <v>#N/A</v>
      </c>
      <c r="GJ72" s="205" t="e">
        <f t="shared" si="61"/>
        <v>#N/A</v>
      </c>
      <c r="GK72" s="205" t="e">
        <f t="shared" si="61"/>
        <v>#N/A</v>
      </c>
      <c r="GL72" s="205" t="e">
        <f t="shared" si="78"/>
        <v>#N/A</v>
      </c>
      <c r="GM72" s="205" t="e">
        <f t="shared" si="78"/>
        <v>#N/A</v>
      </c>
      <c r="GN72" s="205" t="e">
        <f t="shared" si="78"/>
        <v>#N/A</v>
      </c>
      <c r="GO72" s="205" t="e">
        <f t="shared" si="78"/>
        <v>#N/A</v>
      </c>
      <c r="GP72" s="205" t="e">
        <f t="shared" si="78"/>
        <v>#N/A</v>
      </c>
      <c r="GQ72" s="205" t="e">
        <f t="shared" si="78"/>
        <v>#N/A</v>
      </c>
      <c r="GR72" s="205" t="e">
        <f t="shared" si="78"/>
        <v>#N/A</v>
      </c>
      <c r="GS72" s="205" t="e">
        <f t="shared" si="78"/>
        <v>#N/A</v>
      </c>
      <c r="GT72" s="205" t="e">
        <f t="shared" si="78"/>
        <v>#N/A</v>
      </c>
      <c r="GU72" s="205" t="e">
        <f t="shared" si="78"/>
        <v>#N/A</v>
      </c>
      <c r="GV72" s="205" t="e">
        <f t="shared" si="78"/>
        <v>#N/A</v>
      </c>
      <c r="GW72" s="205" t="e">
        <f t="shared" si="78"/>
        <v>#N/A</v>
      </c>
      <c r="GX72" s="205" t="e">
        <f t="shared" si="78"/>
        <v>#N/A</v>
      </c>
      <c r="GY72" s="205" t="e">
        <f t="shared" si="78"/>
        <v>#N/A</v>
      </c>
      <c r="GZ72" s="205" t="e">
        <f t="shared" si="78"/>
        <v>#N/A</v>
      </c>
      <c r="HA72" s="205" t="e">
        <f t="shared" si="78"/>
        <v>#N/A</v>
      </c>
      <c r="HB72" s="205" t="e">
        <f t="shared" si="106"/>
        <v>#N/A</v>
      </c>
      <c r="HC72" s="205" t="e">
        <f t="shared" si="106"/>
        <v>#N/A</v>
      </c>
      <c r="HD72" s="205" t="e">
        <f t="shared" si="98"/>
        <v>#N/A</v>
      </c>
      <c r="HE72" s="205" t="e">
        <f t="shared" si="77"/>
        <v>#N/A</v>
      </c>
      <c r="HF72" s="205" t="e">
        <f t="shared" si="77"/>
        <v>#N/A</v>
      </c>
      <c r="HG72" s="205" t="e">
        <f t="shared" si="77"/>
        <v>#N/A</v>
      </c>
      <c r="HH72" s="205" t="e">
        <f t="shared" si="77"/>
        <v>#N/A</v>
      </c>
      <c r="HI72" s="205" t="e">
        <f t="shared" si="77"/>
        <v>#N/A</v>
      </c>
      <c r="HJ72" s="205" t="e">
        <f t="shared" si="77"/>
        <v>#N/A</v>
      </c>
      <c r="HK72" s="205" t="e">
        <f t="shared" si="77"/>
        <v>#N/A</v>
      </c>
      <c r="HL72" s="205" t="e">
        <f t="shared" si="77"/>
        <v>#N/A</v>
      </c>
      <c r="HM72" s="205" t="e">
        <f t="shared" si="77"/>
        <v>#N/A</v>
      </c>
      <c r="HN72" s="205" t="e">
        <f t="shared" si="77"/>
        <v>#N/A</v>
      </c>
      <c r="HO72" s="205" t="e">
        <f t="shared" si="77"/>
        <v>#N/A</v>
      </c>
      <c r="HP72" s="205" t="e">
        <f t="shared" si="77"/>
        <v>#N/A</v>
      </c>
      <c r="HQ72" s="205" t="e">
        <f t="shared" si="107"/>
        <v>#N/A</v>
      </c>
      <c r="HR72" s="205" t="e">
        <f t="shared" si="107"/>
        <v>#N/A</v>
      </c>
      <c r="HS72" s="205" t="e">
        <f t="shared" si="107"/>
        <v>#N/A</v>
      </c>
      <c r="HT72" s="205" t="e">
        <f t="shared" si="107"/>
        <v>#N/A</v>
      </c>
      <c r="HU72" s="205" t="e">
        <f t="shared" si="107"/>
        <v>#N/A</v>
      </c>
      <c r="HV72" s="205" t="e">
        <f t="shared" si="81"/>
        <v>#N/A</v>
      </c>
      <c r="HW72" s="205" t="e">
        <f t="shared" si="79"/>
        <v>#N/A</v>
      </c>
      <c r="HX72" s="205" t="e">
        <f t="shared" si="66"/>
        <v>#N/A</v>
      </c>
      <c r="HY72" s="205" t="e">
        <f t="shared" si="63"/>
        <v>#N/A</v>
      </c>
      <c r="HZ72" s="205" t="e">
        <f t="shared" si="63"/>
        <v>#N/A</v>
      </c>
      <c r="IA72" s="205" t="e">
        <f t="shared" si="45"/>
        <v>#N/A</v>
      </c>
      <c r="IB72" s="205" t="e">
        <f t="shared" si="27"/>
        <v>#N/A</v>
      </c>
    </row>
    <row r="73" spans="1:236" hidden="1" x14ac:dyDescent="0.25">
      <c r="A73" s="22">
        <v>70</v>
      </c>
      <c r="B73" s="123"/>
      <c r="C73" s="123"/>
      <c r="D73" s="123"/>
      <c r="E73" s="118" t="str">
        <f t="shared" si="99"/>
        <v/>
      </c>
      <c r="F73" s="23" t="str">
        <f t="shared" si="100"/>
        <v/>
      </c>
      <c r="G73" s="24" t="str">
        <f t="shared" si="101"/>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91"/>
        <v/>
      </c>
      <c r="K73" s="26"/>
      <c r="L73" s="24" t="str">
        <f>IF(OR(F73="",K73=""),"",MATCH(K73,Confidence!$A$3:$A$12,0))</f>
        <v/>
      </c>
      <c r="M73" s="27" t="str">
        <f t="shared" si="92"/>
        <v/>
      </c>
      <c r="N73" s="27" t="str">
        <f t="shared" si="93"/>
        <v/>
      </c>
      <c r="O73" s="24"/>
      <c r="P73" s="110" t="str">
        <f t="shared" si="94"/>
        <v/>
      </c>
      <c r="Q73" s="110" t="str">
        <f t="shared" si="95"/>
        <v/>
      </c>
      <c r="R73" s="39" t="str">
        <f t="shared" si="96"/>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102"/>
        <v/>
      </c>
      <c r="AI73" s="204" t="str">
        <f t="shared" si="103"/>
        <v/>
      </c>
      <c r="AJ73" s="188" t="str">
        <f t="shared" ref="AJ73:CU76" si="110">IF(ISNONTEXT($AH73),AI73+$AH73,"")</f>
        <v/>
      </c>
      <c r="AK73" s="188" t="str">
        <f t="shared" si="110"/>
        <v/>
      </c>
      <c r="AL73" s="188" t="str">
        <f t="shared" si="110"/>
        <v/>
      </c>
      <c r="AM73" s="188" t="str">
        <f t="shared" si="110"/>
        <v/>
      </c>
      <c r="AN73" s="188" t="str">
        <f t="shared" si="110"/>
        <v/>
      </c>
      <c r="AO73" s="188" t="str">
        <f t="shared" si="110"/>
        <v/>
      </c>
      <c r="AP73" s="188" t="str">
        <f t="shared" si="110"/>
        <v/>
      </c>
      <c r="AQ73" s="188" t="str">
        <f t="shared" si="110"/>
        <v/>
      </c>
      <c r="AR73" s="188" t="str">
        <f t="shared" si="110"/>
        <v/>
      </c>
      <c r="AS73" s="188" t="str">
        <f t="shared" si="110"/>
        <v/>
      </c>
      <c r="AT73" s="188" t="str">
        <f t="shared" si="110"/>
        <v/>
      </c>
      <c r="AU73" s="188" t="str">
        <f t="shared" si="110"/>
        <v/>
      </c>
      <c r="AV73" s="188" t="str">
        <f t="shared" si="110"/>
        <v/>
      </c>
      <c r="AW73" s="188" t="str">
        <f t="shared" si="110"/>
        <v/>
      </c>
      <c r="AX73" s="188" t="str">
        <f t="shared" si="110"/>
        <v/>
      </c>
      <c r="AY73" s="188" t="str">
        <f t="shared" si="110"/>
        <v/>
      </c>
      <c r="AZ73" s="188" t="str">
        <f t="shared" si="110"/>
        <v/>
      </c>
      <c r="BA73" s="188" t="str">
        <f t="shared" si="110"/>
        <v/>
      </c>
      <c r="BB73" s="188" t="str">
        <f t="shared" si="110"/>
        <v/>
      </c>
      <c r="BC73" s="188" t="str">
        <f t="shared" si="110"/>
        <v/>
      </c>
      <c r="BD73" s="188" t="str">
        <f t="shared" si="110"/>
        <v/>
      </c>
      <c r="BE73" s="188" t="str">
        <f t="shared" si="110"/>
        <v/>
      </c>
      <c r="BF73" s="188" t="str">
        <f t="shared" si="110"/>
        <v/>
      </c>
      <c r="BG73" s="188" t="str">
        <f t="shared" si="110"/>
        <v/>
      </c>
      <c r="BH73" s="188" t="str">
        <f t="shared" si="110"/>
        <v/>
      </c>
      <c r="BI73" s="188" t="str">
        <f t="shared" si="110"/>
        <v/>
      </c>
      <c r="BJ73" s="188" t="str">
        <f t="shared" si="110"/>
        <v/>
      </c>
      <c r="BK73" s="188" t="str">
        <f t="shared" si="110"/>
        <v/>
      </c>
      <c r="BL73" s="188" t="str">
        <f t="shared" si="110"/>
        <v/>
      </c>
      <c r="BM73" s="188" t="str">
        <f t="shared" si="110"/>
        <v/>
      </c>
      <c r="BN73" s="188" t="str">
        <f t="shared" si="110"/>
        <v/>
      </c>
      <c r="BO73" s="188" t="str">
        <f t="shared" si="110"/>
        <v/>
      </c>
      <c r="BP73" s="188" t="str">
        <f t="shared" si="110"/>
        <v/>
      </c>
      <c r="BQ73" s="188" t="str">
        <f t="shared" si="110"/>
        <v/>
      </c>
      <c r="BR73" s="188" t="str">
        <f t="shared" si="110"/>
        <v/>
      </c>
      <c r="BS73" s="188" t="str">
        <f t="shared" si="110"/>
        <v/>
      </c>
      <c r="BT73" s="188" t="str">
        <f t="shared" si="110"/>
        <v/>
      </c>
      <c r="BU73" s="188" t="str">
        <f t="shared" si="110"/>
        <v/>
      </c>
      <c r="BV73" s="188" t="str">
        <f t="shared" si="110"/>
        <v/>
      </c>
      <c r="BW73" s="188" t="str">
        <f t="shared" si="110"/>
        <v/>
      </c>
      <c r="BX73" s="188" t="str">
        <f t="shared" si="110"/>
        <v/>
      </c>
      <c r="BY73" s="188" t="str">
        <f t="shared" si="110"/>
        <v/>
      </c>
      <c r="BZ73" s="188" t="str">
        <f t="shared" si="110"/>
        <v/>
      </c>
      <c r="CA73" s="188" t="str">
        <f t="shared" si="110"/>
        <v/>
      </c>
      <c r="CB73" s="188" t="str">
        <f t="shared" si="110"/>
        <v/>
      </c>
      <c r="CC73" s="188" t="str">
        <f t="shared" si="110"/>
        <v/>
      </c>
      <c r="CD73" s="188" t="str">
        <f t="shared" si="110"/>
        <v/>
      </c>
      <c r="CE73" s="188" t="str">
        <f t="shared" si="110"/>
        <v/>
      </c>
      <c r="CF73" s="188" t="str">
        <f t="shared" si="110"/>
        <v/>
      </c>
      <c r="CG73" s="188" t="str">
        <f t="shared" si="110"/>
        <v/>
      </c>
      <c r="CH73" s="188" t="str">
        <f t="shared" si="110"/>
        <v/>
      </c>
      <c r="CI73" s="188" t="str">
        <f t="shared" si="110"/>
        <v/>
      </c>
      <c r="CJ73" s="188" t="str">
        <f t="shared" si="110"/>
        <v/>
      </c>
      <c r="CK73" s="188" t="str">
        <f t="shared" si="110"/>
        <v/>
      </c>
      <c r="CL73" s="188" t="str">
        <f t="shared" si="110"/>
        <v/>
      </c>
      <c r="CM73" s="188" t="str">
        <f t="shared" si="110"/>
        <v/>
      </c>
      <c r="CN73" s="188" t="str">
        <f t="shared" si="110"/>
        <v/>
      </c>
      <c r="CO73" s="188" t="str">
        <f t="shared" si="110"/>
        <v/>
      </c>
      <c r="CP73" s="188" t="str">
        <f t="shared" si="110"/>
        <v/>
      </c>
      <c r="CQ73" s="188" t="str">
        <f t="shared" si="110"/>
        <v/>
      </c>
      <c r="CR73" s="188" t="str">
        <f t="shared" si="110"/>
        <v/>
      </c>
      <c r="CS73" s="188" t="str">
        <f t="shared" si="110"/>
        <v/>
      </c>
      <c r="CT73" s="188" t="str">
        <f t="shared" si="110"/>
        <v/>
      </c>
      <c r="CU73" s="188" t="str">
        <f t="shared" si="110"/>
        <v/>
      </c>
      <c r="CV73" s="188" t="str">
        <f t="shared" si="97"/>
        <v/>
      </c>
      <c r="CW73" s="188" t="str">
        <f t="shared" si="97"/>
        <v/>
      </c>
      <c r="CX73" s="188" t="str">
        <f t="shared" si="97"/>
        <v/>
      </c>
      <c r="CY73" s="188" t="str">
        <f t="shared" si="97"/>
        <v/>
      </c>
      <c r="CZ73" s="188" t="str">
        <f t="shared" si="97"/>
        <v/>
      </c>
      <c r="DA73" s="188" t="str">
        <f t="shared" si="97"/>
        <v/>
      </c>
      <c r="DB73" s="188" t="str">
        <f t="shared" si="97"/>
        <v/>
      </c>
      <c r="DC73" s="188" t="str">
        <f t="shared" si="97"/>
        <v/>
      </c>
      <c r="DD73" s="188" t="str">
        <f t="shared" si="97"/>
        <v/>
      </c>
      <c r="DE73" s="188" t="str">
        <f t="shared" si="97"/>
        <v/>
      </c>
      <c r="DF73" s="188" t="str">
        <f t="shared" si="97"/>
        <v/>
      </c>
      <c r="DG73" s="188" t="str">
        <f t="shared" si="97"/>
        <v/>
      </c>
      <c r="DH73" s="188" t="str">
        <f t="shared" si="97"/>
        <v/>
      </c>
      <c r="DI73" s="188" t="str">
        <f t="shared" si="97"/>
        <v/>
      </c>
      <c r="DJ73" s="188" t="str">
        <f t="shared" si="97"/>
        <v/>
      </c>
      <c r="DK73" s="188" t="str">
        <f t="shared" si="97"/>
        <v/>
      </c>
      <c r="DL73" s="188" t="str">
        <f t="shared" si="97"/>
        <v/>
      </c>
      <c r="DM73" s="188" t="str">
        <f t="shared" si="97"/>
        <v/>
      </c>
      <c r="DN73" s="188" t="str">
        <f t="shared" si="97"/>
        <v/>
      </c>
      <c r="DO73" s="188" t="str">
        <f t="shared" si="97"/>
        <v/>
      </c>
      <c r="DP73" s="188" t="str">
        <f t="shared" si="97"/>
        <v/>
      </c>
      <c r="DQ73" s="188" t="str">
        <f t="shared" si="97"/>
        <v/>
      </c>
      <c r="DR73" s="188" t="str">
        <f t="shared" si="97"/>
        <v/>
      </c>
      <c r="DS73" s="188" t="str">
        <f t="shared" si="97"/>
        <v/>
      </c>
      <c r="DT73" s="188" t="str">
        <f t="shared" si="97"/>
        <v/>
      </c>
      <c r="DU73" s="188" t="str">
        <f t="shared" si="97"/>
        <v/>
      </c>
      <c r="DV73" s="188" t="str">
        <f t="shared" si="97"/>
        <v/>
      </c>
      <c r="DW73" s="188" t="str">
        <f t="shared" si="97"/>
        <v/>
      </c>
      <c r="DX73" s="188" t="str">
        <f t="shared" si="97"/>
        <v/>
      </c>
      <c r="DY73" s="188" t="str">
        <f t="shared" si="97"/>
        <v/>
      </c>
      <c r="DZ73" s="188" t="str">
        <f t="shared" si="97"/>
        <v/>
      </c>
      <c r="EA73" s="188" t="str">
        <f t="shared" si="97"/>
        <v/>
      </c>
      <c r="EB73" s="188" t="str">
        <f t="shared" si="97"/>
        <v/>
      </c>
      <c r="EC73" s="188" t="str">
        <f t="shared" si="97"/>
        <v/>
      </c>
      <c r="ED73" s="188" t="str">
        <f t="shared" si="97"/>
        <v/>
      </c>
      <c r="EE73" s="204" t="str">
        <f t="shared" si="105"/>
        <v/>
      </c>
      <c r="EF73" s="205" t="e">
        <f t="shared" si="86"/>
        <v>#N/A</v>
      </c>
      <c r="EG73" s="205" t="e">
        <f t="shared" si="86"/>
        <v>#N/A</v>
      </c>
      <c r="EH73" s="205" t="e">
        <f t="shared" si="86"/>
        <v>#N/A</v>
      </c>
      <c r="EI73" s="205" t="e">
        <f t="shared" si="86"/>
        <v>#N/A</v>
      </c>
      <c r="EJ73" s="205" t="e">
        <f t="shared" si="86"/>
        <v>#N/A</v>
      </c>
      <c r="EK73" s="205" t="e">
        <f t="shared" si="86"/>
        <v>#N/A</v>
      </c>
      <c r="EL73" s="205" t="e">
        <f t="shared" si="86"/>
        <v>#N/A</v>
      </c>
      <c r="EM73" s="205" t="e">
        <f t="shared" si="86"/>
        <v>#N/A</v>
      </c>
      <c r="EN73" s="205" t="e">
        <f t="shared" si="86"/>
        <v>#N/A</v>
      </c>
      <c r="EO73" s="205" t="e">
        <f t="shared" si="86"/>
        <v>#N/A</v>
      </c>
      <c r="EP73" s="205" t="e">
        <f t="shared" si="86"/>
        <v>#N/A</v>
      </c>
      <c r="EQ73" s="205" t="e">
        <f t="shared" si="86"/>
        <v>#N/A</v>
      </c>
      <c r="ER73" s="205" t="e">
        <f t="shared" si="86"/>
        <v>#N/A</v>
      </c>
      <c r="ES73" s="205" t="e">
        <f t="shared" si="86"/>
        <v>#N/A</v>
      </c>
      <c r="ET73" s="205" t="e">
        <f t="shared" si="86"/>
        <v>#N/A</v>
      </c>
      <c r="EU73" s="205" t="e">
        <f t="shared" si="65"/>
        <v>#N/A</v>
      </c>
      <c r="EV73" s="205" t="e">
        <f t="shared" si="65"/>
        <v>#N/A</v>
      </c>
      <c r="EW73" s="205" t="e">
        <f t="shared" si="65"/>
        <v>#N/A</v>
      </c>
      <c r="EX73" s="205" t="e">
        <f t="shared" si="65"/>
        <v>#N/A</v>
      </c>
      <c r="EY73" s="205" t="e">
        <f t="shared" si="65"/>
        <v>#N/A</v>
      </c>
      <c r="EZ73" s="205" t="e">
        <f t="shared" si="65"/>
        <v>#N/A</v>
      </c>
      <c r="FA73" s="205" t="e">
        <f t="shared" si="65"/>
        <v>#N/A</v>
      </c>
      <c r="FB73" s="205" t="e">
        <f t="shared" si="65"/>
        <v>#N/A</v>
      </c>
      <c r="FC73" s="205" t="e">
        <f t="shared" si="65"/>
        <v>#N/A</v>
      </c>
      <c r="FD73" s="205" t="e">
        <f t="shared" si="65"/>
        <v>#N/A</v>
      </c>
      <c r="FE73" s="205" t="e">
        <f t="shared" si="65"/>
        <v>#N/A</v>
      </c>
      <c r="FF73" s="205" t="e">
        <f t="shared" si="65"/>
        <v>#N/A</v>
      </c>
      <c r="FG73" s="205" t="e">
        <f t="shared" si="65"/>
        <v>#N/A</v>
      </c>
      <c r="FH73" s="205" t="e">
        <f t="shared" si="65"/>
        <v>#N/A</v>
      </c>
      <c r="FI73" s="205" t="e">
        <f t="shared" si="65"/>
        <v>#N/A</v>
      </c>
      <c r="FJ73" s="205" t="e">
        <f t="shared" si="65"/>
        <v>#N/A</v>
      </c>
      <c r="FK73" s="205" t="e">
        <f t="shared" si="108"/>
        <v>#N/A</v>
      </c>
      <c r="FL73" s="205" t="e">
        <f t="shared" si="88"/>
        <v>#N/A</v>
      </c>
      <c r="FM73" s="205" t="e">
        <f t="shared" si="88"/>
        <v>#N/A</v>
      </c>
      <c r="FN73" s="205" t="e">
        <f t="shared" si="88"/>
        <v>#N/A</v>
      </c>
      <c r="FO73" s="205" t="e">
        <f t="shared" si="88"/>
        <v>#N/A</v>
      </c>
      <c r="FP73" s="205" t="e">
        <f t="shared" si="88"/>
        <v>#N/A</v>
      </c>
      <c r="FQ73" s="205" t="e">
        <f t="shared" si="88"/>
        <v>#N/A</v>
      </c>
      <c r="FR73" s="205" t="e">
        <f t="shared" si="88"/>
        <v>#N/A</v>
      </c>
      <c r="FS73" s="205" t="e">
        <f t="shared" si="76"/>
        <v>#N/A</v>
      </c>
      <c r="FT73" s="205" t="e">
        <f t="shared" si="76"/>
        <v>#N/A</v>
      </c>
      <c r="FU73" s="205" t="e">
        <f t="shared" si="76"/>
        <v>#N/A</v>
      </c>
      <c r="FV73" s="205" t="e">
        <f t="shared" si="76"/>
        <v>#N/A</v>
      </c>
      <c r="FW73" s="205" t="e">
        <f t="shared" si="74"/>
        <v>#N/A</v>
      </c>
      <c r="FX73" s="205" t="e">
        <f t="shared" si="61"/>
        <v>#N/A</v>
      </c>
      <c r="FY73" s="205" t="e">
        <f t="shared" ref="FY73:GN90" si="111">IF(ISNONTEXT($Q73),IF($G73="R",_xlfn.BETA.DIST(CB73,$M73,$N73,FALSE,$B73,$D73),_xlfn.BETA.DIST(CB73,$N73,$M73,FALSE,$B73,$D73)),NA())</f>
        <v>#N/A</v>
      </c>
      <c r="FZ73" s="205" t="e">
        <f t="shared" si="111"/>
        <v>#N/A</v>
      </c>
      <c r="GA73" s="205" t="e">
        <f t="shared" si="111"/>
        <v>#N/A</v>
      </c>
      <c r="GB73" s="205" t="e">
        <f t="shared" si="111"/>
        <v>#N/A</v>
      </c>
      <c r="GC73" s="205" t="e">
        <f t="shared" si="111"/>
        <v>#N/A</v>
      </c>
      <c r="GD73" s="205" t="e">
        <f t="shared" si="111"/>
        <v>#N/A</v>
      </c>
      <c r="GE73" s="205" t="e">
        <f t="shared" si="111"/>
        <v>#N/A</v>
      </c>
      <c r="GF73" s="205" t="e">
        <f t="shared" si="111"/>
        <v>#N/A</v>
      </c>
      <c r="GG73" s="205" t="e">
        <f t="shared" si="111"/>
        <v>#N/A</v>
      </c>
      <c r="GH73" s="205" t="e">
        <f t="shared" si="111"/>
        <v>#N/A</v>
      </c>
      <c r="GI73" s="205" t="e">
        <f t="shared" si="111"/>
        <v>#N/A</v>
      </c>
      <c r="GJ73" s="205" t="e">
        <f t="shared" si="111"/>
        <v>#N/A</v>
      </c>
      <c r="GK73" s="205" t="e">
        <f t="shared" si="111"/>
        <v>#N/A</v>
      </c>
      <c r="GL73" s="205" t="e">
        <f t="shared" si="78"/>
        <v>#N/A</v>
      </c>
      <c r="GM73" s="205" t="e">
        <f t="shared" si="78"/>
        <v>#N/A</v>
      </c>
      <c r="GN73" s="205" t="e">
        <f t="shared" si="78"/>
        <v>#N/A</v>
      </c>
      <c r="GO73" s="205" t="e">
        <f t="shared" si="78"/>
        <v>#N/A</v>
      </c>
      <c r="GP73" s="205" t="e">
        <f t="shared" si="78"/>
        <v>#N/A</v>
      </c>
      <c r="GQ73" s="205" t="e">
        <f t="shared" si="78"/>
        <v>#N/A</v>
      </c>
      <c r="GR73" s="205" t="e">
        <f t="shared" si="78"/>
        <v>#N/A</v>
      </c>
      <c r="GS73" s="205" t="e">
        <f t="shared" si="78"/>
        <v>#N/A</v>
      </c>
      <c r="GT73" s="205" t="e">
        <f t="shared" si="78"/>
        <v>#N/A</v>
      </c>
      <c r="GU73" s="205" t="e">
        <f t="shared" si="78"/>
        <v>#N/A</v>
      </c>
      <c r="GV73" s="205" t="e">
        <f t="shared" si="78"/>
        <v>#N/A</v>
      </c>
      <c r="GW73" s="205" t="e">
        <f t="shared" si="78"/>
        <v>#N/A</v>
      </c>
      <c r="GX73" s="205" t="e">
        <f t="shared" si="78"/>
        <v>#N/A</v>
      </c>
      <c r="GY73" s="205" t="e">
        <f t="shared" si="78"/>
        <v>#N/A</v>
      </c>
      <c r="GZ73" s="205" t="e">
        <f t="shared" si="78"/>
        <v>#N/A</v>
      </c>
      <c r="HA73" s="205" t="e">
        <f t="shared" si="78"/>
        <v>#N/A</v>
      </c>
      <c r="HB73" s="205" t="e">
        <f t="shared" si="106"/>
        <v>#N/A</v>
      </c>
      <c r="HC73" s="205" t="e">
        <f t="shared" si="106"/>
        <v>#N/A</v>
      </c>
      <c r="HD73" s="205" t="e">
        <f t="shared" si="98"/>
        <v>#N/A</v>
      </c>
      <c r="HE73" s="205" t="e">
        <f t="shared" si="77"/>
        <v>#N/A</v>
      </c>
      <c r="HF73" s="205" t="e">
        <f t="shared" si="77"/>
        <v>#N/A</v>
      </c>
      <c r="HG73" s="205" t="e">
        <f t="shared" si="77"/>
        <v>#N/A</v>
      </c>
      <c r="HH73" s="205" t="e">
        <f t="shared" si="77"/>
        <v>#N/A</v>
      </c>
      <c r="HI73" s="205" t="e">
        <f t="shared" si="77"/>
        <v>#N/A</v>
      </c>
      <c r="HJ73" s="205" t="e">
        <f t="shared" si="77"/>
        <v>#N/A</v>
      </c>
      <c r="HK73" s="205" t="e">
        <f t="shared" si="77"/>
        <v>#N/A</v>
      </c>
      <c r="HL73" s="205" t="e">
        <f t="shared" si="77"/>
        <v>#N/A</v>
      </c>
      <c r="HM73" s="205" t="e">
        <f t="shared" si="77"/>
        <v>#N/A</v>
      </c>
      <c r="HN73" s="205" t="e">
        <f t="shared" si="77"/>
        <v>#N/A</v>
      </c>
      <c r="HO73" s="205" t="e">
        <f t="shared" si="77"/>
        <v>#N/A</v>
      </c>
      <c r="HP73" s="205" t="e">
        <f t="shared" si="77"/>
        <v>#N/A</v>
      </c>
      <c r="HQ73" s="205" t="e">
        <f t="shared" si="107"/>
        <v>#N/A</v>
      </c>
      <c r="HR73" s="205" t="e">
        <f t="shared" si="107"/>
        <v>#N/A</v>
      </c>
      <c r="HS73" s="205" t="e">
        <f t="shared" si="107"/>
        <v>#N/A</v>
      </c>
      <c r="HT73" s="205" t="e">
        <f t="shared" si="107"/>
        <v>#N/A</v>
      </c>
      <c r="HU73" s="205" t="e">
        <f t="shared" si="107"/>
        <v>#N/A</v>
      </c>
      <c r="HV73" s="205" t="e">
        <f t="shared" si="81"/>
        <v>#N/A</v>
      </c>
      <c r="HW73" s="205" t="e">
        <f t="shared" si="79"/>
        <v>#N/A</v>
      </c>
      <c r="HX73" s="205" t="e">
        <f t="shared" si="66"/>
        <v>#N/A</v>
      </c>
      <c r="HY73" s="205" t="e">
        <f t="shared" si="63"/>
        <v>#N/A</v>
      </c>
      <c r="HZ73" s="205" t="e">
        <f t="shared" si="63"/>
        <v>#N/A</v>
      </c>
      <c r="IA73" s="205" t="e">
        <f t="shared" si="45"/>
        <v>#N/A</v>
      </c>
      <c r="IB73" s="205" t="e">
        <f t="shared" si="27"/>
        <v>#N/A</v>
      </c>
    </row>
    <row r="74" spans="1:236" hidden="1" x14ac:dyDescent="0.25">
      <c r="A74" s="22">
        <v>71</v>
      </c>
      <c r="B74" s="123"/>
      <c r="C74" s="123"/>
      <c r="D74" s="123"/>
      <c r="E74" s="118" t="str">
        <f t="shared" si="99"/>
        <v/>
      </c>
      <c r="F74" s="23" t="str">
        <f t="shared" si="100"/>
        <v/>
      </c>
      <c r="G74" s="24" t="str">
        <f t="shared" si="101"/>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91"/>
        <v/>
      </c>
      <c r="K74" s="26"/>
      <c r="L74" s="24" t="str">
        <f>IF(OR(F74="",K74=""),"",MATCH(K74,Confidence!$A$3:$A$12,0))</f>
        <v/>
      </c>
      <c r="M74" s="27" t="str">
        <f t="shared" si="92"/>
        <v/>
      </c>
      <c r="N74" s="27" t="str">
        <f t="shared" si="93"/>
        <v/>
      </c>
      <c r="O74" s="24"/>
      <c r="P74" s="110" t="str">
        <f t="shared" si="94"/>
        <v/>
      </c>
      <c r="Q74" s="110" t="str">
        <f t="shared" si="95"/>
        <v/>
      </c>
      <c r="R74" s="39" t="str">
        <f t="shared" si="96"/>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102"/>
        <v/>
      </c>
      <c r="AI74" s="204" t="str">
        <f t="shared" si="103"/>
        <v/>
      </c>
      <c r="AJ74" s="188" t="str">
        <f t="shared" si="110"/>
        <v/>
      </c>
      <c r="AK74" s="188" t="str">
        <f t="shared" si="110"/>
        <v/>
      </c>
      <c r="AL74" s="188" t="str">
        <f t="shared" si="110"/>
        <v/>
      </c>
      <c r="AM74" s="188" t="str">
        <f t="shared" si="110"/>
        <v/>
      </c>
      <c r="AN74" s="188" t="str">
        <f t="shared" si="110"/>
        <v/>
      </c>
      <c r="AO74" s="188" t="str">
        <f t="shared" si="110"/>
        <v/>
      </c>
      <c r="AP74" s="188" t="str">
        <f t="shared" si="110"/>
        <v/>
      </c>
      <c r="AQ74" s="188" t="str">
        <f t="shared" si="110"/>
        <v/>
      </c>
      <c r="AR74" s="188" t="str">
        <f t="shared" si="110"/>
        <v/>
      </c>
      <c r="AS74" s="188" t="str">
        <f t="shared" si="110"/>
        <v/>
      </c>
      <c r="AT74" s="188" t="str">
        <f t="shared" si="110"/>
        <v/>
      </c>
      <c r="AU74" s="188" t="str">
        <f t="shared" si="110"/>
        <v/>
      </c>
      <c r="AV74" s="188" t="str">
        <f t="shared" si="110"/>
        <v/>
      </c>
      <c r="AW74" s="188" t="str">
        <f t="shared" si="110"/>
        <v/>
      </c>
      <c r="AX74" s="188" t="str">
        <f t="shared" si="110"/>
        <v/>
      </c>
      <c r="AY74" s="188" t="str">
        <f t="shared" si="110"/>
        <v/>
      </c>
      <c r="AZ74" s="188" t="str">
        <f t="shared" si="110"/>
        <v/>
      </c>
      <c r="BA74" s="188" t="str">
        <f t="shared" si="110"/>
        <v/>
      </c>
      <c r="BB74" s="188" t="str">
        <f t="shared" si="110"/>
        <v/>
      </c>
      <c r="BC74" s="188" t="str">
        <f t="shared" si="110"/>
        <v/>
      </c>
      <c r="BD74" s="188" t="str">
        <f t="shared" si="110"/>
        <v/>
      </c>
      <c r="BE74" s="188" t="str">
        <f t="shared" si="110"/>
        <v/>
      </c>
      <c r="BF74" s="188" t="str">
        <f t="shared" si="110"/>
        <v/>
      </c>
      <c r="BG74" s="188" t="str">
        <f t="shared" si="110"/>
        <v/>
      </c>
      <c r="BH74" s="188" t="str">
        <f t="shared" si="110"/>
        <v/>
      </c>
      <c r="BI74" s="188" t="str">
        <f t="shared" si="110"/>
        <v/>
      </c>
      <c r="BJ74" s="188" t="str">
        <f t="shared" si="110"/>
        <v/>
      </c>
      <c r="BK74" s="188" t="str">
        <f t="shared" si="110"/>
        <v/>
      </c>
      <c r="BL74" s="188" t="str">
        <f t="shared" si="110"/>
        <v/>
      </c>
      <c r="BM74" s="188" t="str">
        <f t="shared" si="110"/>
        <v/>
      </c>
      <c r="BN74" s="188" t="str">
        <f t="shared" si="110"/>
        <v/>
      </c>
      <c r="BO74" s="188" t="str">
        <f t="shared" si="110"/>
        <v/>
      </c>
      <c r="BP74" s="188" t="str">
        <f t="shared" si="110"/>
        <v/>
      </c>
      <c r="BQ74" s="188" t="str">
        <f t="shared" si="110"/>
        <v/>
      </c>
      <c r="BR74" s="188" t="str">
        <f t="shared" si="110"/>
        <v/>
      </c>
      <c r="BS74" s="188" t="str">
        <f t="shared" si="110"/>
        <v/>
      </c>
      <c r="BT74" s="188" t="str">
        <f t="shared" si="110"/>
        <v/>
      </c>
      <c r="BU74" s="188" t="str">
        <f t="shared" si="110"/>
        <v/>
      </c>
      <c r="BV74" s="188" t="str">
        <f t="shared" si="110"/>
        <v/>
      </c>
      <c r="BW74" s="188" t="str">
        <f t="shared" si="110"/>
        <v/>
      </c>
      <c r="BX74" s="188" t="str">
        <f t="shared" si="110"/>
        <v/>
      </c>
      <c r="BY74" s="188" t="str">
        <f t="shared" si="110"/>
        <v/>
      </c>
      <c r="BZ74" s="188" t="str">
        <f t="shared" si="110"/>
        <v/>
      </c>
      <c r="CA74" s="188" t="str">
        <f t="shared" si="110"/>
        <v/>
      </c>
      <c r="CB74" s="188" t="str">
        <f t="shared" si="110"/>
        <v/>
      </c>
      <c r="CC74" s="188" t="str">
        <f t="shared" si="110"/>
        <v/>
      </c>
      <c r="CD74" s="188" t="str">
        <f t="shared" si="110"/>
        <v/>
      </c>
      <c r="CE74" s="188" t="str">
        <f t="shared" si="110"/>
        <v/>
      </c>
      <c r="CF74" s="188" t="str">
        <f t="shared" si="110"/>
        <v/>
      </c>
      <c r="CG74" s="188" t="str">
        <f t="shared" si="110"/>
        <v/>
      </c>
      <c r="CH74" s="188" t="str">
        <f t="shared" si="110"/>
        <v/>
      </c>
      <c r="CI74" s="188" t="str">
        <f t="shared" si="110"/>
        <v/>
      </c>
      <c r="CJ74" s="188" t="str">
        <f t="shared" si="110"/>
        <v/>
      </c>
      <c r="CK74" s="188" t="str">
        <f t="shared" si="110"/>
        <v/>
      </c>
      <c r="CL74" s="188" t="str">
        <f t="shared" si="110"/>
        <v/>
      </c>
      <c r="CM74" s="188" t="str">
        <f t="shared" si="110"/>
        <v/>
      </c>
      <c r="CN74" s="188" t="str">
        <f t="shared" si="110"/>
        <v/>
      </c>
      <c r="CO74" s="188" t="str">
        <f t="shared" si="110"/>
        <v/>
      </c>
      <c r="CP74" s="188" t="str">
        <f t="shared" si="110"/>
        <v/>
      </c>
      <c r="CQ74" s="188" t="str">
        <f t="shared" si="110"/>
        <v/>
      </c>
      <c r="CR74" s="188" t="str">
        <f t="shared" si="110"/>
        <v/>
      </c>
      <c r="CS74" s="188" t="str">
        <f t="shared" si="110"/>
        <v/>
      </c>
      <c r="CT74" s="188" t="str">
        <f t="shared" si="110"/>
        <v/>
      </c>
      <c r="CU74" s="188" t="str">
        <f t="shared" si="110"/>
        <v/>
      </c>
      <c r="CV74" s="188" t="str">
        <f t="shared" si="97"/>
        <v/>
      </c>
      <c r="CW74" s="188" t="str">
        <f t="shared" si="97"/>
        <v/>
      </c>
      <c r="CX74" s="188" t="str">
        <f t="shared" si="97"/>
        <v/>
      </c>
      <c r="CY74" s="188" t="str">
        <f t="shared" si="97"/>
        <v/>
      </c>
      <c r="CZ74" s="188" t="str">
        <f t="shared" si="97"/>
        <v/>
      </c>
      <c r="DA74" s="188" t="str">
        <f t="shared" si="97"/>
        <v/>
      </c>
      <c r="DB74" s="188" t="str">
        <f t="shared" si="97"/>
        <v/>
      </c>
      <c r="DC74" s="188" t="str">
        <f t="shared" si="97"/>
        <v/>
      </c>
      <c r="DD74" s="188" t="str">
        <f t="shared" si="97"/>
        <v/>
      </c>
      <c r="DE74" s="188" t="str">
        <f t="shared" si="97"/>
        <v/>
      </c>
      <c r="DF74" s="188" t="str">
        <f t="shared" si="97"/>
        <v/>
      </c>
      <c r="DG74" s="188" t="str">
        <f t="shared" si="97"/>
        <v/>
      </c>
      <c r="DH74" s="188" t="str">
        <f t="shared" si="97"/>
        <v/>
      </c>
      <c r="DI74" s="188" t="str">
        <f t="shared" si="97"/>
        <v/>
      </c>
      <c r="DJ74" s="188" t="str">
        <f t="shared" si="97"/>
        <v/>
      </c>
      <c r="DK74" s="188" t="str">
        <f t="shared" si="97"/>
        <v/>
      </c>
      <c r="DL74" s="188" t="str">
        <f t="shared" si="97"/>
        <v/>
      </c>
      <c r="DM74" s="188" t="str">
        <f t="shared" si="97"/>
        <v/>
      </c>
      <c r="DN74" s="188" t="str">
        <f t="shared" si="97"/>
        <v/>
      </c>
      <c r="DO74" s="188" t="str">
        <f t="shared" si="97"/>
        <v/>
      </c>
      <c r="DP74" s="188" t="str">
        <f t="shared" si="97"/>
        <v/>
      </c>
      <c r="DQ74" s="188" t="str">
        <f t="shared" si="97"/>
        <v/>
      </c>
      <c r="DR74" s="188" t="str">
        <f t="shared" si="97"/>
        <v/>
      </c>
      <c r="DS74" s="188" t="str">
        <f t="shared" si="97"/>
        <v/>
      </c>
      <c r="DT74" s="188" t="str">
        <f t="shared" si="97"/>
        <v/>
      </c>
      <c r="DU74" s="188" t="str">
        <f t="shared" si="97"/>
        <v/>
      </c>
      <c r="DV74" s="188" t="str">
        <f t="shared" si="97"/>
        <v/>
      </c>
      <c r="DW74" s="188" t="str">
        <f t="shared" si="97"/>
        <v/>
      </c>
      <c r="DX74" s="188" t="str">
        <f t="shared" si="97"/>
        <v/>
      </c>
      <c r="DY74" s="188" t="str">
        <f t="shared" si="97"/>
        <v/>
      </c>
      <c r="DZ74" s="188" t="str">
        <f t="shared" si="97"/>
        <v/>
      </c>
      <c r="EA74" s="188" t="str">
        <f t="shared" si="97"/>
        <v/>
      </c>
      <c r="EB74" s="188" t="str">
        <f t="shared" si="97"/>
        <v/>
      </c>
      <c r="EC74" s="188" t="str">
        <f t="shared" si="97"/>
        <v/>
      </c>
      <c r="ED74" s="188" t="str">
        <f t="shared" si="97"/>
        <v/>
      </c>
      <c r="EE74" s="204" t="str">
        <f t="shared" si="105"/>
        <v/>
      </c>
      <c r="EF74" s="205" t="e">
        <f t="shared" si="86"/>
        <v>#N/A</v>
      </c>
      <c r="EG74" s="205" t="e">
        <f t="shared" si="86"/>
        <v>#N/A</v>
      </c>
      <c r="EH74" s="205" t="e">
        <f t="shared" si="86"/>
        <v>#N/A</v>
      </c>
      <c r="EI74" s="205" t="e">
        <f t="shared" si="86"/>
        <v>#N/A</v>
      </c>
      <c r="EJ74" s="205" t="e">
        <f t="shared" si="86"/>
        <v>#N/A</v>
      </c>
      <c r="EK74" s="205" t="e">
        <f t="shared" si="86"/>
        <v>#N/A</v>
      </c>
      <c r="EL74" s="205" t="e">
        <f t="shared" si="86"/>
        <v>#N/A</v>
      </c>
      <c r="EM74" s="205" t="e">
        <f t="shared" si="86"/>
        <v>#N/A</v>
      </c>
      <c r="EN74" s="205" t="e">
        <f t="shared" si="86"/>
        <v>#N/A</v>
      </c>
      <c r="EO74" s="205" t="e">
        <f t="shared" si="86"/>
        <v>#N/A</v>
      </c>
      <c r="EP74" s="205" t="e">
        <f t="shared" si="86"/>
        <v>#N/A</v>
      </c>
      <c r="EQ74" s="205" t="e">
        <f t="shared" si="86"/>
        <v>#N/A</v>
      </c>
      <c r="ER74" s="205" t="e">
        <f t="shared" si="86"/>
        <v>#N/A</v>
      </c>
      <c r="ES74" s="205" t="e">
        <f t="shared" si="86"/>
        <v>#N/A</v>
      </c>
      <c r="ET74" s="205" t="e">
        <f t="shared" si="86"/>
        <v>#N/A</v>
      </c>
      <c r="EU74" s="205" t="e">
        <f t="shared" si="65"/>
        <v>#N/A</v>
      </c>
      <c r="EV74" s="205" t="e">
        <f t="shared" si="65"/>
        <v>#N/A</v>
      </c>
      <c r="EW74" s="205" t="e">
        <f t="shared" si="65"/>
        <v>#N/A</v>
      </c>
      <c r="EX74" s="205" t="e">
        <f t="shared" si="65"/>
        <v>#N/A</v>
      </c>
      <c r="EY74" s="205" t="e">
        <f t="shared" si="65"/>
        <v>#N/A</v>
      </c>
      <c r="EZ74" s="205" t="e">
        <f t="shared" si="65"/>
        <v>#N/A</v>
      </c>
      <c r="FA74" s="205" t="e">
        <f t="shared" si="65"/>
        <v>#N/A</v>
      </c>
      <c r="FB74" s="205" t="e">
        <f t="shared" si="65"/>
        <v>#N/A</v>
      </c>
      <c r="FC74" s="205" t="e">
        <f t="shared" si="65"/>
        <v>#N/A</v>
      </c>
      <c r="FD74" s="205" t="e">
        <f t="shared" si="65"/>
        <v>#N/A</v>
      </c>
      <c r="FE74" s="205" t="e">
        <f t="shared" si="65"/>
        <v>#N/A</v>
      </c>
      <c r="FF74" s="205" t="e">
        <f t="shared" si="65"/>
        <v>#N/A</v>
      </c>
      <c r="FG74" s="205" t="e">
        <f t="shared" si="65"/>
        <v>#N/A</v>
      </c>
      <c r="FH74" s="205" t="e">
        <f t="shared" si="65"/>
        <v>#N/A</v>
      </c>
      <c r="FI74" s="205" t="e">
        <f t="shared" si="65"/>
        <v>#N/A</v>
      </c>
      <c r="FJ74" s="205" t="e">
        <f t="shared" si="65"/>
        <v>#N/A</v>
      </c>
      <c r="FK74" s="205" t="e">
        <f t="shared" si="108"/>
        <v>#N/A</v>
      </c>
      <c r="FL74" s="205" t="e">
        <f t="shared" si="88"/>
        <v>#N/A</v>
      </c>
      <c r="FM74" s="205" t="e">
        <f t="shared" si="88"/>
        <v>#N/A</v>
      </c>
      <c r="FN74" s="205" t="e">
        <f t="shared" si="88"/>
        <v>#N/A</v>
      </c>
      <c r="FO74" s="205" t="e">
        <f t="shared" si="88"/>
        <v>#N/A</v>
      </c>
      <c r="FP74" s="205" t="e">
        <f t="shared" si="88"/>
        <v>#N/A</v>
      </c>
      <c r="FQ74" s="205" t="e">
        <f t="shared" si="88"/>
        <v>#N/A</v>
      </c>
      <c r="FR74" s="205" t="e">
        <f t="shared" si="88"/>
        <v>#N/A</v>
      </c>
      <c r="FS74" s="205" t="e">
        <f t="shared" si="76"/>
        <v>#N/A</v>
      </c>
      <c r="FT74" s="205" t="e">
        <f t="shared" si="76"/>
        <v>#N/A</v>
      </c>
      <c r="FU74" s="205" t="e">
        <f t="shared" si="76"/>
        <v>#N/A</v>
      </c>
      <c r="FV74" s="205" t="e">
        <f t="shared" si="76"/>
        <v>#N/A</v>
      </c>
      <c r="FW74" s="205" t="e">
        <f t="shared" si="74"/>
        <v>#N/A</v>
      </c>
      <c r="FX74" s="205" t="e">
        <f t="shared" si="74"/>
        <v>#N/A</v>
      </c>
      <c r="FY74" s="205" t="e">
        <f t="shared" si="111"/>
        <v>#N/A</v>
      </c>
      <c r="FZ74" s="205" t="e">
        <f t="shared" si="111"/>
        <v>#N/A</v>
      </c>
      <c r="GA74" s="205" t="e">
        <f t="shared" si="111"/>
        <v>#N/A</v>
      </c>
      <c r="GB74" s="205" t="e">
        <f t="shared" si="111"/>
        <v>#N/A</v>
      </c>
      <c r="GC74" s="205" t="e">
        <f t="shared" si="111"/>
        <v>#N/A</v>
      </c>
      <c r="GD74" s="205" t="e">
        <f t="shared" si="111"/>
        <v>#N/A</v>
      </c>
      <c r="GE74" s="205" t="e">
        <f t="shared" si="111"/>
        <v>#N/A</v>
      </c>
      <c r="GF74" s="205" t="e">
        <f t="shared" si="111"/>
        <v>#N/A</v>
      </c>
      <c r="GG74" s="205" t="e">
        <f t="shared" si="111"/>
        <v>#N/A</v>
      </c>
      <c r="GH74" s="205" t="e">
        <f t="shared" si="111"/>
        <v>#N/A</v>
      </c>
      <c r="GI74" s="205" t="e">
        <f t="shared" si="111"/>
        <v>#N/A</v>
      </c>
      <c r="GJ74" s="205" t="e">
        <f t="shared" si="111"/>
        <v>#N/A</v>
      </c>
      <c r="GK74" s="205" t="e">
        <f t="shared" si="111"/>
        <v>#N/A</v>
      </c>
      <c r="GL74" s="205" t="e">
        <f t="shared" si="78"/>
        <v>#N/A</v>
      </c>
      <c r="GM74" s="205" t="e">
        <f t="shared" si="78"/>
        <v>#N/A</v>
      </c>
      <c r="GN74" s="205" t="e">
        <f t="shared" si="78"/>
        <v>#N/A</v>
      </c>
      <c r="GO74" s="205" t="e">
        <f t="shared" si="78"/>
        <v>#N/A</v>
      </c>
      <c r="GP74" s="205" t="e">
        <f t="shared" si="78"/>
        <v>#N/A</v>
      </c>
      <c r="GQ74" s="205" t="e">
        <f t="shared" si="78"/>
        <v>#N/A</v>
      </c>
      <c r="GR74" s="205" t="e">
        <f t="shared" si="78"/>
        <v>#N/A</v>
      </c>
      <c r="GS74" s="205" t="e">
        <f t="shared" si="78"/>
        <v>#N/A</v>
      </c>
      <c r="GT74" s="205" t="e">
        <f t="shared" si="78"/>
        <v>#N/A</v>
      </c>
      <c r="GU74" s="205" t="e">
        <f t="shared" si="78"/>
        <v>#N/A</v>
      </c>
      <c r="GV74" s="205" t="e">
        <f t="shared" si="78"/>
        <v>#N/A</v>
      </c>
      <c r="GW74" s="205" t="e">
        <f t="shared" si="78"/>
        <v>#N/A</v>
      </c>
      <c r="GX74" s="205" t="e">
        <f t="shared" si="78"/>
        <v>#N/A</v>
      </c>
      <c r="GY74" s="205" t="e">
        <f t="shared" si="78"/>
        <v>#N/A</v>
      </c>
      <c r="GZ74" s="205" t="e">
        <f t="shared" si="78"/>
        <v>#N/A</v>
      </c>
      <c r="HA74" s="205" t="e">
        <f t="shared" si="78"/>
        <v>#N/A</v>
      </c>
      <c r="HB74" s="205" t="e">
        <f t="shared" si="106"/>
        <v>#N/A</v>
      </c>
      <c r="HC74" s="205" t="e">
        <f t="shared" si="106"/>
        <v>#N/A</v>
      </c>
      <c r="HD74" s="205" t="e">
        <f t="shared" si="98"/>
        <v>#N/A</v>
      </c>
      <c r="HE74" s="205" t="e">
        <f t="shared" si="77"/>
        <v>#N/A</v>
      </c>
      <c r="HF74" s="205" t="e">
        <f t="shared" si="77"/>
        <v>#N/A</v>
      </c>
      <c r="HG74" s="205" t="e">
        <f t="shared" si="77"/>
        <v>#N/A</v>
      </c>
      <c r="HH74" s="205" t="e">
        <f t="shared" si="77"/>
        <v>#N/A</v>
      </c>
      <c r="HI74" s="205" t="e">
        <f t="shared" si="77"/>
        <v>#N/A</v>
      </c>
      <c r="HJ74" s="205" t="e">
        <f t="shared" si="77"/>
        <v>#N/A</v>
      </c>
      <c r="HK74" s="205" t="e">
        <f t="shared" si="77"/>
        <v>#N/A</v>
      </c>
      <c r="HL74" s="205" t="e">
        <f t="shared" si="77"/>
        <v>#N/A</v>
      </c>
      <c r="HM74" s="205" t="e">
        <f t="shared" si="77"/>
        <v>#N/A</v>
      </c>
      <c r="HN74" s="205" t="e">
        <f t="shared" si="77"/>
        <v>#N/A</v>
      </c>
      <c r="HO74" s="205" t="e">
        <f t="shared" si="77"/>
        <v>#N/A</v>
      </c>
      <c r="HP74" s="205" t="e">
        <f t="shared" si="77"/>
        <v>#N/A</v>
      </c>
      <c r="HQ74" s="205" t="e">
        <f t="shared" si="107"/>
        <v>#N/A</v>
      </c>
      <c r="HR74" s="205" t="e">
        <f t="shared" si="107"/>
        <v>#N/A</v>
      </c>
      <c r="HS74" s="205" t="e">
        <f t="shared" si="107"/>
        <v>#N/A</v>
      </c>
      <c r="HT74" s="205" t="e">
        <f t="shared" si="107"/>
        <v>#N/A</v>
      </c>
      <c r="HU74" s="205" t="e">
        <f t="shared" si="107"/>
        <v>#N/A</v>
      </c>
      <c r="HV74" s="205" t="e">
        <f t="shared" si="81"/>
        <v>#N/A</v>
      </c>
      <c r="HW74" s="205" t="e">
        <f t="shared" si="79"/>
        <v>#N/A</v>
      </c>
      <c r="HX74" s="205" t="e">
        <f t="shared" si="66"/>
        <v>#N/A</v>
      </c>
      <c r="HY74" s="205" t="e">
        <f t="shared" si="63"/>
        <v>#N/A</v>
      </c>
      <c r="HZ74" s="205" t="e">
        <f t="shared" si="63"/>
        <v>#N/A</v>
      </c>
      <c r="IA74" s="205" t="e">
        <f t="shared" si="45"/>
        <v>#N/A</v>
      </c>
      <c r="IB74" s="205" t="e">
        <f t="shared" si="27"/>
        <v>#N/A</v>
      </c>
    </row>
    <row r="75" spans="1:236" hidden="1" x14ac:dyDescent="0.25">
      <c r="A75" s="22">
        <v>72</v>
      </c>
      <c r="B75" s="123"/>
      <c r="C75" s="123"/>
      <c r="D75" s="123"/>
      <c r="E75" s="118" t="str">
        <f t="shared" si="99"/>
        <v/>
      </c>
      <c r="F75" s="23" t="str">
        <f t="shared" si="100"/>
        <v/>
      </c>
      <c r="G75" s="24" t="str">
        <f t="shared" si="101"/>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91"/>
        <v/>
      </c>
      <c r="K75" s="26"/>
      <c r="L75" s="24" t="str">
        <f>IF(OR(F75="",K75=""),"",MATCH(K75,Confidence!$A$3:$A$12,0))</f>
        <v/>
      </c>
      <c r="M75" s="27" t="str">
        <f t="shared" si="92"/>
        <v/>
      </c>
      <c r="N75" s="27" t="str">
        <f t="shared" si="93"/>
        <v/>
      </c>
      <c r="O75" s="24"/>
      <c r="P75" s="110" t="str">
        <f t="shared" si="94"/>
        <v/>
      </c>
      <c r="Q75" s="110" t="str">
        <f t="shared" si="95"/>
        <v/>
      </c>
      <c r="R75" s="39" t="str">
        <f t="shared" si="96"/>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102"/>
        <v/>
      </c>
      <c r="AI75" s="204" t="str">
        <f t="shared" si="103"/>
        <v/>
      </c>
      <c r="AJ75" s="188" t="str">
        <f t="shared" si="110"/>
        <v/>
      </c>
      <c r="AK75" s="188" t="str">
        <f t="shared" si="110"/>
        <v/>
      </c>
      <c r="AL75" s="188" t="str">
        <f t="shared" si="110"/>
        <v/>
      </c>
      <c r="AM75" s="188" t="str">
        <f t="shared" si="110"/>
        <v/>
      </c>
      <c r="AN75" s="188" t="str">
        <f t="shared" si="110"/>
        <v/>
      </c>
      <c r="AO75" s="188" t="str">
        <f t="shared" si="110"/>
        <v/>
      </c>
      <c r="AP75" s="188" t="str">
        <f t="shared" si="110"/>
        <v/>
      </c>
      <c r="AQ75" s="188" t="str">
        <f t="shared" si="110"/>
        <v/>
      </c>
      <c r="AR75" s="188" t="str">
        <f t="shared" si="110"/>
        <v/>
      </c>
      <c r="AS75" s="188" t="str">
        <f t="shared" si="110"/>
        <v/>
      </c>
      <c r="AT75" s="188" t="str">
        <f t="shared" si="110"/>
        <v/>
      </c>
      <c r="AU75" s="188" t="str">
        <f t="shared" si="110"/>
        <v/>
      </c>
      <c r="AV75" s="188" t="str">
        <f t="shared" si="110"/>
        <v/>
      </c>
      <c r="AW75" s="188" t="str">
        <f t="shared" si="110"/>
        <v/>
      </c>
      <c r="AX75" s="188" t="str">
        <f t="shared" si="110"/>
        <v/>
      </c>
      <c r="AY75" s="188" t="str">
        <f t="shared" si="110"/>
        <v/>
      </c>
      <c r="AZ75" s="188" t="str">
        <f t="shared" si="110"/>
        <v/>
      </c>
      <c r="BA75" s="188" t="str">
        <f t="shared" si="110"/>
        <v/>
      </c>
      <c r="BB75" s="188" t="str">
        <f t="shared" si="110"/>
        <v/>
      </c>
      <c r="BC75" s="188" t="str">
        <f t="shared" si="110"/>
        <v/>
      </c>
      <c r="BD75" s="188" t="str">
        <f t="shared" si="110"/>
        <v/>
      </c>
      <c r="BE75" s="188" t="str">
        <f t="shared" si="110"/>
        <v/>
      </c>
      <c r="BF75" s="188" t="str">
        <f t="shared" si="110"/>
        <v/>
      </c>
      <c r="BG75" s="188" t="str">
        <f t="shared" si="110"/>
        <v/>
      </c>
      <c r="BH75" s="188" t="str">
        <f t="shared" si="110"/>
        <v/>
      </c>
      <c r="BI75" s="188" t="str">
        <f t="shared" si="110"/>
        <v/>
      </c>
      <c r="BJ75" s="188" t="str">
        <f t="shared" si="110"/>
        <v/>
      </c>
      <c r="BK75" s="188" t="str">
        <f t="shared" si="110"/>
        <v/>
      </c>
      <c r="BL75" s="188" t="str">
        <f t="shared" si="110"/>
        <v/>
      </c>
      <c r="BM75" s="188" t="str">
        <f t="shared" si="110"/>
        <v/>
      </c>
      <c r="BN75" s="188" t="str">
        <f t="shared" si="110"/>
        <v/>
      </c>
      <c r="BO75" s="188" t="str">
        <f t="shared" si="110"/>
        <v/>
      </c>
      <c r="BP75" s="188" t="str">
        <f t="shared" si="110"/>
        <v/>
      </c>
      <c r="BQ75" s="188" t="str">
        <f t="shared" si="110"/>
        <v/>
      </c>
      <c r="BR75" s="188" t="str">
        <f t="shared" si="110"/>
        <v/>
      </c>
      <c r="BS75" s="188" t="str">
        <f t="shared" si="110"/>
        <v/>
      </c>
      <c r="BT75" s="188" t="str">
        <f t="shared" si="110"/>
        <v/>
      </c>
      <c r="BU75" s="188" t="str">
        <f t="shared" si="110"/>
        <v/>
      </c>
      <c r="BV75" s="188" t="str">
        <f t="shared" si="110"/>
        <v/>
      </c>
      <c r="BW75" s="188" t="str">
        <f t="shared" si="110"/>
        <v/>
      </c>
      <c r="BX75" s="188" t="str">
        <f t="shared" si="110"/>
        <v/>
      </c>
      <c r="BY75" s="188" t="str">
        <f t="shared" si="110"/>
        <v/>
      </c>
      <c r="BZ75" s="188" t="str">
        <f t="shared" si="110"/>
        <v/>
      </c>
      <c r="CA75" s="188" t="str">
        <f t="shared" si="110"/>
        <v/>
      </c>
      <c r="CB75" s="188" t="str">
        <f t="shared" si="110"/>
        <v/>
      </c>
      <c r="CC75" s="188" t="str">
        <f t="shared" si="110"/>
        <v/>
      </c>
      <c r="CD75" s="188" t="str">
        <f t="shared" si="110"/>
        <v/>
      </c>
      <c r="CE75" s="188" t="str">
        <f t="shared" si="110"/>
        <v/>
      </c>
      <c r="CF75" s="188" t="str">
        <f t="shared" si="110"/>
        <v/>
      </c>
      <c r="CG75" s="188" t="str">
        <f t="shared" si="110"/>
        <v/>
      </c>
      <c r="CH75" s="188" t="str">
        <f t="shared" si="110"/>
        <v/>
      </c>
      <c r="CI75" s="188" t="str">
        <f t="shared" si="110"/>
        <v/>
      </c>
      <c r="CJ75" s="188" t="str">
        <f t="shared" si="110"/>
        <v/>
      </c>
      <c r="CK75" s="188" t="str">
        <f t="shared" si="110"/>
        <v/>
      </c>
      <c r="CL75" s="188" t="str">
        <f t="shared" si="110"/>
        <v/>
      </c>
      <c r="CM75" s="188" t="str">
        <f t="shared" si="110"/>
        <v/>
      </c>
      <c r="CN75" s="188" t="str">
        <f t="shared" si="110"/>
        <v/>
      </c>
      <c r="CO75" s="188" t="str">
        <f t="shared" si="110"/>
        <v/>
      </c>
      <c r="CP75" s="188" t="str">
        <f t="shared" si="110"/>
        <v/>
      </c>
      <c r="CQ75" s="188" t="str">
        <f t="shared" si="110"/>
        <v/>
      </c>
      <c r="CR75" s="188" t="str">
        <f t="shared" si="110"/>
        <v/>
      </c>
      <c r="CS75" s="188" t="str">
        <f t="shared" si="110"/>
        <v/>
      </c>
      <c r="CT75" s="188" t="str">
        <f t="shared" si="110"/>
        <v/>
      </c>
      <c r="CU75" s="188" t="str">
        <f t="shared" si="110"/>
        <v/>
      </c>
      <c r="CV75" s="188" t="str">
        <f t="shared" si="97"/>
        <v/>
      </c>
      <c r="CW75" s="188" t="str">
        <f t="shared" si="97"/>
        <v/>
      </c>
      <c r="CX75" s="188" t="str">
        <f t="shared" si="97"/>
        <v/>
      </c>
      <c r="CY75" s="188" t="str">
        <f t="shared" si="97"/>
        <v/>
      </c>
      <c r="CZ75" s="188" t="str">
        <f t="shared" si="97"/>
        <v/>
      </c>
      <c r="DA75" s="188" t="str">
        <f t="shared" si="97"/>
        <v/>
      </c>
      <c r="DB75" s="188" t="str">
        <f t="shared" si="97"/>
        <v/>
      </c>
      <c r="DC75" s="188" t="str">
        <f t="shared" si="97"/>
        <v/>
      </c>
      <c r="DD75" s="188" t="str">
        <f t="shared" si="97"/>
        <v/>
      </c>
      <c r="DE75" s="188" t="str">
        <f t="shared" ref="DE75:ED75" si="112">IF(ISNONTEXT($AH75),DD75+$AH75,"")</f>
        <v/>
      </c>
      <c r="DF75" s="188" t="str">
        <f t="shared" si="112"/>
        <v/>
      </c>
      <c r="DG75" s="188" t="str">
        <f t="shared" si="112"/>
        <v/>
      </c>
      <c r="DH75" s="188" t="str">
        <f t="shared" si="112"/>
        <v/>
      </c>
      <c r="DI75" s="188" t="str">
        <f t="shared" si="112"/>
        <v/>
      </c>
      <c r="DJ75" s="188" t="str">
        <f t="shared" si="112"/>
        <v/>
      </c>
      <c r="DK75" s="188" t="str">
        <f t="shared" si="112"/>
        <v/>
      </c>
      <c r="DL75" s="188" t="str">
        <f t="shared" si="112"/>
        <v/>
      </c>
      <c r="DM75" s="188" t="str">
        <f t="shared" si="112"/>
        <v/>
      </c>
      <c r="DN75" s="188" t="str">
        <f t="shared" si="112"/>
        <v/>
      </c>
      <c r="DO75" s="188" t="str">
        <f t="shared" si="112"/>
        <v/>
      </c>
      <c r="DP75" s="188" t="str">
        <f t="shared" si="112"/>
        <v/>
      </c>
      <c r="DQ75" s="188" t="str">
        <f t="shared" si="112"/>
        <v/>
      </c>
      <c r="DR75" s="188" t="str">
        <f t="shared" si="112"/>
        <v/>
      </c>
      <c r="DS75" s="188" t="str">
        <f t="shared" si="112"/>
        <v/>
      </c>
      <c r="DT75" s="188" t="str">
        <f t="shared" si="112"/>
        <v/>
      </c>
      <c r="DU75" s="188" t="str">
        <f t="shared" si="112"/>
        <v/>
      </c>
      <c r="DV75" s="188" t="str">
        <f t="shared" si="112"/>
        <v/>
      </c>
      <c r="DW75" s="188" t="str">
        <f t="shared" si="112"/>
        <v/>
      </c>
      <c r="DX75" s="188" t="str">
        <f t="shared" si="112"/>
        <v/>
      </c>
      <c r="DY75" s="188" t="str">
        <f t="shared" si="112"/>
        <v/>
      </c>
      <c r="DZ75" s="188" t="str">
        <f t="shared" si="112"/>
        <v/>
      </c>
      <c r="EA75" s="188" t="str">
        <f t="shared" si="112"/>
        <v/>
      </c>
      <c r="EB75" s="188" t="str">
        <f t="shared" si="112"/>
        <v/>
      </c>
      <c r="EC75" s="188" t="str">
        <f t="shared" si="112"/>
        <v/>
      </c>
      <c r="ED75" s="188" t="str">
        <f t="shared" si="112"/>
        <v/>
      </c>
      <c r="EE75" s="204" t="str">
        <f t="shared" si="105"/>
        <v/>
      </c>
      <c r="EF75" s="205" t="e">
        <f t="shared" si="86"/>
        <v>#N/A</v>
      </c>
      <c r="EG75" s="205" t="e">
        <f t="shared" si="86"/>
        <v>#N/A</v>
      </c>
      <c r="EH75" s="205" t="e">
        <f t="shared" si="86"/>
        <v>#N/A</v>
      </c>
      <c r="EI75" s="205" t="e">
        <f t="shared" si="86"/>
        <v>#N/A</v>
      </c>
      <c r="EJ75" s="205" t="e">
        <f t="shared" si="86"/>
        <v>#N/A</v>
      </c>
      <c r="EK75" s="205" t="e">
        <f t="shared" si="86"/>
        <v>#N/A</v>
      </c>
      <c r="EL75" s="205" t="e">
        <f t="shared" si="86"/>
        <v>#N/A</v>
      </c>
      <c r="EM75" s="205" t="e">
        <f t="shared" si="86"/>
        <v>#N/A</v>
      </c>
      <c r="EN75" s="205" t="e">
        <f t="shared" si="86"/>
        <v>#N/A</v>
      </c>
      <c r="EO75" s="205" t="e">
        <f t="shared" si="86"/>
        <v>#N/A</v>
      </c>
      <c r="EP75" s="205" t="e">
        <f t="shared" si="86"/>
        <v>#N/A</v>
      </c>
      <c r="EQ75" s="205" t="e">
        <f t="shared" si="86"/>
        <v>#N/A</v>
      </c>
      <c r="ER75" s="205" t="e">
        <f t="shared" si="86"/>
        <v>#N/A</v>
      </c>
      <c r="ES75" s="205" t="e">
        <f t="shared" si="86"/>
        <v>#N/A</v>
      </c>
      <c r="ET75" s="205" t="e">
        <f t="shared" si="86"/>
        <v>#N/A</v>
      </c>
      <c r="EU75" s="205" t="e">
        <f t="shared" si="65"/>
        <v>#N/A</v>
      </c>
      <c r="EV75" s="205" t="e">
        <f t="shared" si="65"/>
        <v>#N/A</v>
      </c>
      <c r="EW75" s="205" t="e">
        <f t="shared" si="65"/>
        <v>#N/A</v>
      </c>
      <c r="EX75" s="205" t="e">
        <f t="shared" si="65"/>
        <v>#N/A</v>
      </c>
      <c r="EY75" s="205" t="e">
        <f t="shared" si="65"/>
        <v>#N/A</v>
      </c>
      <c r="EZ75" s="205" t="e">
        <f t="shared" si="65"/>
        <v>#N/A</v>
      </c>
      <c r="FA75" s="205" t="e">
        <f t="shared" si="65"/>
        <v>#N/A</v>
      </c>
      <c r="FB75" s="205" t="e">
        <f t="shared" si="65"/>
        <v>#N/A</v>
      </c>
      <c r="FC75" s="205" t="e">
        <f t="shared" si="65"/>
        <v>#N/A</v>
      </c>
      <c r="FD75" s="205" t="e">
        <f t="shared" si="65"/>
        <v>#N/A</v>
      </c>
      <c r="FE75" s="205" t="e">
        <f t="shared" si="65"/>
        <v>#N/A</v>
      </c>
      <c r="FF75" s="205" t="e">
        <f t="shared" si="65"/>
        <v>#N/A</v>
      </c>
      <c r="FG75" s="205" t="e">
        <f t="shared" si="65"/>
        <v>#N/A</v>
      </c>
      <c r="FH75" s="205" t="e">
        <f t="shared" si="65"/>
        <v>#N/A</v>
      </c>
      <c r="FI75" s="205" t="e">
        <f t="shared" si="65"/>
        <v>#N/A</v>
      </c>
      <c r="FJ75" s="205" t="e">
        <f t="shared" si="65"/>
        <v>#N/A</v>
      </c>
      <c r="FK75" s="205" t="e">
        <f t="shared" si="108"/>
        <v>#N/A</v>
      </c>
      <c r="FL75" s="205" t="e">
        <f t="shared" si="88"/>
        <v>#N/A</v>
      </c>
      <c r="FM75" s="205" t="e">
        <f t="shared" si="88"/>
        <v>#N/A</v>
      </c>
      <c r="FN75" s="205" t="e">
        <f t="shared" si="88"/>
        <v>#N/A</v>
      </c>
      <c r="FO75" s="205" t="e">
        <f t="shared" si="88"/>
        <v>#N/A</v>
      </c>
      <c r="FP75" s="205" t="e">
        <f t="shared" si="88"/>
        <v>#N/A</v>
      </c>
      <c r="FQ75" s="205" t="e">
        <f t="shared" si="88"/>
        <v>#N/A</v>
      </c>
      <c r="FR75" s="205" t="e">
        <f t="shared" si="88"/>
        <v>#N/A</v>
      </c>
      <c r="FS75" s="205" t="e">
        <f t="shared" si="76"/>
        <v>#N/A</v>
      </c>
      <c r="FT75" s="205" t="e">
        <f t="shared" si="76"/>
        <v>#N/A</v>
      </c>
      <c r="FU75" s="205" t="e">
        <f t="shared" si="76"/>
        <v>#N/A</v>
      </c>
      <c r="FV75" s="205" t="e">
        <f t="shared" si="76"/>
        <v>#N/A</v>
      </c>
      <c r="FW75" s="205" t="e">
        <f t="shared" si="74"/>
        <v>#N/A</v>
      </c>
      <c r="FX75" s="205" t="e">
        <f t="shared" si="74"/>
        <v>#N/A</v>
      </c>
      <c r="FY75" s="205" t="e">
        <f t="shared" si="111"/>
        <v>#N/A</v>
      </c>
      <c r="FZ75" s="205" t="e">
        <f t="shared" si="111"/>
        <v>#N/A</v>
      </c>
      <c r="GA75" s="205" t="e">
        <f t="shared" si="111"/>
        <v>#N/A</v>
      </c>
      <c r="GB75" s="205" t="e">
        <f t="shared" si="111"/>
        <v>#N/A</v>
      </c>
      <c r="GC75" s="205" t="e">
        <f t="shared" si="111"/>
        <v>#N/A</v>
      </c>
      <c r="GD75" s="205" t="e">
        <f t="shared" si="111"/>
        <v>#N/A</v>
      </c>
      <c r="GE75" s="205" t="e">
        <f t="shared" si="111"/>
        <v>#N/A</v>
      </c>
      <c r="GF75" s="205" t="e">
        <f t="shared" si="111"/>
        <v>#N/A</v>
      </c>
      <c r="GG75" s="205" t="e">
        <f t="shared" si="111"/>
        <v>#N/A</v>
      </c>
      <c r="GH75" s="205" t="e">
        <f t="shared" si="111"/>
        <v>#N/A</v>
      </c>
      <c r="GI75" s="205" t="e">
        <f t="shared" si="111"/>
        <v>#N/A</v>
      </c>
      <c r="GJ75" s="205" t="e">
        <f t="shared" si="111"/>
        <v>#N/A</v>
      </c>
      <c r="GK75" s="205" t="e">
        <f t="shared" si="111"/>
        <v>#N/A</v>
      </c>
      <c r="GL75" s="205" t="e">
        <f t="shared" si="78"/>
        <v>#N/A</v>
      </c>
      <c r="GM75" s="205" t="e">
        <f t="shared" si="78"/>
        <v>#N/A</v>
      </c>
      <c r="GN75" s="205" t="e">
        <f t="shared" si="78"/>
        <v>#N/A</v>
      </c>
      <c r="GO75" s="205" t="e">
        <f t="shared" si="78"/>
        <v>#N/A</v>
      </c>
      <c r="GP75" s="205" t="e">
        <f t="shared" si="78"/>
        <v>#N/A</v>
      </c>
      <c r="GQ75" s="205" t="e">
        <f t="shared" si="78"/>
        <v>#N/A</v>
      </c>
      <c r="GR75" s="205" t="e">
        <f t="shared" si="78"/>
        <v>#N/A</v>
      </c>
      <c r="GS75" s="205" t="e">
        <f t="shared" si="78"/>
        <v>#N/A</v>
      </c>
      <c r="GT75" s="205" t="e">
        <f t="shared" si="78"/>
        <v>#N/A</v>
      </c>
      <c r="GU75" s="205" t="e">
        <f t="shared" si="78"/>
        <v>#N/A</v>
      </c>
      <c r="GV75" s="205" t="e">
        <f t="shared" si="78"/>
        <v>#N/A</v>
      </c>
      <c r="GW75" s="205" t="e">
        <f t="shared" si="78"/>
        <v>#N/A</v>
      </c>
      <c r="GX75" s="205" t="e">
        <f t="shared" si="78"/>
        <v>#N/A</v>
      </c>
      <c r="GY75" s="205" t="e">
        <f t="shared" si="78"/>
        <v>#N/A</v>
      </c>
      <c r="GZ75" s="205" t="e">
        <f t="shared" si="78"/>
        <v>#N/A</v>
      </c>
      <c r="HA75" s="205" t="e">
        <f t="shared" si="78"/>
        <v>#N/A</v>
      </c>
      <c r="HB75" s="205" t="e">
        <f t="shared" si="106"/>
        <v>#N/A</v>
      </c>
      <c r="HC75" s="205" t="e">
        <f t="shared" si="106"/>
        <v>#N/A</v>
      </c>
      <c r="HD75" s="205" t="e">
        <f t="shared" si="98"/>
        <v>#N/A</v>
      </c>
      <c r="HE75" s="205" t="e">
        <f t="shared" si="77"/>
        <v>#N/A</v>
      </c>
      <c r="HF75" s="205" t="e">
        <f t="shared" si="77"/>
        <v>#N/A</v>
      </c>
      <c r="HG75" s="205" t="e">
        <f t="shared" si="77"/>
        <v>#N/A</v>
      </c>
      <c r="HH75" s="205" t="e">
        <f t="shared" si="77"/>
        <v>#N/A</v>
      </c>
      <c r="HI75" s="205" t="e">
        <f t="shared" si="77"/>
        <v>#N/A</v>
      </c>
      <c r="HJ75" s="205" t="e">
        <f t="shared" si="77"/>
        <v>#N/A</v>
      </c>
      <c r="HK75" s="205" t="e">
        <f t="shared" si="77"/>
        <v>#N/A</v>
      </c>
      <c r="HL75" s="205" t="e">
        <f t="shared" si="77"/>
        <v>#N/A</v>
      </c>
      <c r="HM75" s="205" t="e">
        <f t="shared" si="77"/>
        <v>#N/A</v>
      </c>
      <c r="HN75" s="205" t="e">
        <f t="shared" si="77"/>
        <v>#N/A</v>
      </c>
      <c r="HO75" s="205" t="e">
        <f t="shared" si="77"/>
        <v>#N/A</v>
      </c>
      <c r="HP75" s="205" t="e">
        <f t="shared" si="77"/>
        <v>#N/A</v>
      </c>
      <c r="HQ75" s="205" t="e">
        <f t="shared" si="107"/>
        <v>#N/A</v>
      </c>
      <c r="HR75" s="205" t="e">
        <f t="shared" si="107"/>
        <v>#N/A</v>
      </c>
      <c r="HS75" s="205" t="e">
        <f t="shared" si="107"/>
        <v>#N/A</v>
      </c>
      <c r="HT75" s="205" t="e">
        <f t="shared" si="107"/>
        <v>#N/A</v>
      </c>
      <c r="HU75" s="205" t="e">
        <f t="shared" si="107"/>
        <v>#N/A</v>
      </c>
      <c r="HV75" s="205" t="e">
        <f t="shared" si="81"/>
        <v>#N/A</v>
      </c>
      <c r="HW75" s="205" t="e">
        <f t="shared" si="79"/>
        <v>#N/A</v>
      </c>
      <c r="HX75" s="205" t="e">
        <f t="shared" si="66"/>
        <v>#N/A</v>
      </c>
      <c r="HY75" s="205" t="e">
        <f t="shared" si="63"/>
        <v>#N/A</v>
      </c>
      <c r="HZ75" s="205" t="e">
        <f t="shared" si="63"/>
        <v>#N/A</v>
      </c>
      <c r="IA75" s="205" t="e">
        <f t="shared" si="45"/>
        <v>#N/A</v>
      </c>
      <c r="IB75" s="205" t="e">
        <f t="shared" si="45"/>
        <v>#N/A</v>
      </c>
    </row>
    <row r="76" spans="1:236" hidden="1" x14ac:dyDescent="0.25">
      <c r="A76" s="22">
        <v>73</v>
      </c>
      <c r="B76" s="123"/>
      <c r="C76" s="123"/>
      <c r="D76" s="123"/>
      <c r="E76" s="118" t="str">
        <f t="shared" si="99"/>
        <v/>
      </c>
      <c r="F76" s="23" t="str">
        <f t="shared" si="100"/>
        <v/>
      </c>
      <c r="G76" s="24" t="str">
        <f t="shared" si="101"/>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91"/>
        <v/>
      </c>
      <c r="K76" s="26"/>
      <c r="L76" s="24" t="str">
        <f>IF(OR(F76="",K76=""),"",MATCH(K76,Confidence!$A$3:$A$12,0))</f>
        <v/>
      </c>
      <c r="M76" s="27" t="str">
        <f t="shared" si="92"/>
        <v/>
      </c>
      <c r="N76" s="27" t="str">
        <f t="shared" si="93"/>
        <v/>
      </c>
      <c r="O76" s="24"/>
      <c r="P76" s="110" t="str">
        <f t="shared" si="94"/>
        <v/>
      </c>
      <c r="Q76" s="110" t="str">
        <f t="shared" si="95"/>
        <v/>
      </c>
      <c r="R76" s="39" t="str">
        <f t="shared" si="96"/>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102"/>
        <v/>
      </c>
      <c r="AI76" s="204" t="str">
        <f t="shared" si="103"/>
        <v/>
      </c>
      <c r="AJ76" s="188" t="str">
        <f t="shared" si="110"/>
        <v/>
      </c>
      <c r="AK76" s="188" t="str">
        <f t="shared" si="110"/>
        <v/>
      </c>
      <c r="AL76" s="188" t="str">
        <f t="shared" si="110"/>
        <v/>
      </c>
      <c r="AM76" s="188" t="str">
        <f t="shared" si="110"/>
        <v/>
      </c>
      <c r="AN76" s="188" t="str">
        <f t="shared" si="110"/>
        <v/>
      </c>
      <c r="AO76" s="188" t="str">
        <f t="shared" si="110"/>
        <v/>
      </c>
      <c r="AP76" s="188" t="str">
        <f t="shared" si="110"/>
        <v/>
      </c>
      <c r="AQ76" s="188" t="str">
        <f t="shared" si="110"/>
        <v/>
      </c>
      <c r="AR76" s="188" t="str">
        <f t="shared" si="110"/>
        <v/>
      </c>
      <c r="AS76" s="188" t="str">
        <f t="shared" si="110"/>
        <v/>
      </c>
      <c r="AT76" s="188" t="str">
        <f t="shared" si="110"/>
        <v/>
      </c>
      <c r="AU76" s="188" t="str">
        <f t="shared" si="110"/>
        <v/>
      </c>
      <c r="AV76" s="188" t="str">
        <f t="shared" si="110"/>
        <v/>
      </c>
      <c r="AW76" s="188" t="str">
        <f t="shared" si="110"/>
        <v/>
      </c>
      <c r="AX76" s="188" t="str">
        <f t="shared" si="110"/>
        <v/>
      </c>
      <c r="AY76" s="188" t="str">
        <f t="shared" si="110"/>
        <v/>
      </c>
      <c r="AZ76" s="188" t="str">
        <f t="shared" si="110"/>
        <v/>
      </c>
      <c r="BA76" s="188" t="str">
        <f t="shared" si="110"/>
        <v/>
      </c>
      <c r="BB76" s="188" t="str">
        <f t="shared" si="110"/>
        <v/>
      </c>
      <c r="BC76" s="188" t="str">
        <f t="shared" si="110"/>
        <v/>
      </c>
      <c r="BD76" s="188" t="str">
        <f t="shared" si="110"/>
        <v/>
      </c>
      <c r="BE76" s="188" t="str">
        <f t="shared" si="110"/>
        <v/>
      </c>
      <c r="BF76" s="188" t="str">
        <f t="shared" si="110"/>
        <v/>
      </c>
      <c r="BG76" s="188" t="str">
        <f t="shared" si="110"/>
        <v/>
      </c>
      <c r="BH76" s="188" t="str">
        <f t="shared" si="110"/>
        <v/>
      </c>
      <c r="BI76" s="188" t="str">
        <f t="shared" si="110"/>
        <v/>
      </c>
      <c r="BJ76" s="188" t="str">
        <f t="shared" si="110"/>
        <v/>
      </c>
      <c r="BK76" s="188" t="str">
        <f t="shared" si="110"/>
        <v/>
      </c>
      <c r="BL76" s="188" t="str">
        <f t="shared" si="110"/>
        <v/>
      </c>
      <c r="BM76" s="188" t="str">
        <f t="shared" si="110"/>
        <v/>
      </c>
      <c r="BN76" s="188" t="str">
        <f t="shared" si="110"/>
        <v/>
      </c>
      <c r="BO76" s="188" t="str">
        <f t="shared" si="110"/>
        <v/>
      </c>
      <c r="BP76" s="188" t="str">
        <f t="shared" si="110"/>
        <v/>
      </c>
      <c r="BQ76" s="188" t="str">
        <f t="shared" si="110"/>
        <v/>
      </c>
      <c r="BR76" s="188" t="str">
        <f t="shared" si="110"/>
        <v/>
      </c>
      <c r="BS76" s="188" t="str">
        <f t="shared" si="110"/>
        <v/>
      </c>
      <c r="BT76" s="188" t="str">
        <f t="shared" si="110"/>
        <v/>
      </c>
      <c r="BU76" s="188" t="str">
        <f t="shared" si="110"/>
        <v/>
      </c>
      <c r="BV76" s="188" t="str">
        <f t="shared" si="110"/>
        <v/>
      </c>
      <c r="BW76" s="188" t="str">
        <f t="shared" si="110"/>
        <v/>
      </c>
      <c r="BX76" s="188" t="str">
        <f t="shared" si="110"/>
        <v/>
      </c>
      <c r="BY76" s="188" t="str">
        <f t="shared" si="110"/>
        <v/>
      </c>
      <c r="BZ76" s="188" t="str">
        <f t="shared" si="110"/>
        <v/>
      </c>
      <c r="CA76" s="188" t="str">
        <f t="shared" si="110"/>
        <v/>
      </c>
      <c r="CB76" s="188" t="str">
        <f t="shared" si="110"/>
        <v/>
      </c>
      <c r="CC76" s="188" t="str">
        <f t="shared" si="110"/>
        <v/>
      </c>
      <c r="CD76" s="188" t="str">
        <f t="shared" si="110"/>
        <v/>
      </c>
      <c r="CE76" s="188" t="str">
        <f t="shared" si="110"/>
        <v/>
      </c>
      <c r="CF76" s="188" t="str">
        <f t="shared" si="110"/>
        <v/>
      </c>
      <c r="CG76" s="188" t="str">
        <f t="shared" si="110"/>
        <v/>
      </c>
      <c r="CH76" s="188" t="str">
        <f t="shared" si="110"/>
        <v/>
      </c>
      <c r="CI76" s="188" t="str">
        <f t="shared" si="110"/>
        <v/>
      </c>
      <c r="CJ76" s="188" t="str">
        <f t="shared" si="110"/>
        <v/>
      </c>
      <c r="CK76" s="188" t="str">
        <f t="shared" si="110"/>
        <v/>
      </c>
      <c r="CL76" s="188" t="str">
        <f t="shared" si="110"/>
        <v/>
      </c>
      <c r="CM76" s="188" t="str">
        <f t="shared" si="110"/>
        <v/>
      </c>
      <c r="CN76" s="188" t="str">
        <f t="shared" si="110"/>
        <v/>
      </c>
      <c r="CO76" s="188" t="str">
        <f t="shared" si="110"/>
        <v/>
      </c>
      <c r="CP76" s="188" t="str">
        <f t="shared" si="110"/>
        <v/>
      </c>
      <c r="CQ76" s="188" t="str">
        <f t="shared" si="110"/>
        <v/>
      </c>
      <c r="CR76" s="188" t="str">
        <f t="shared" si="110"/>
        <v/>
      </c>
      <c r="CS76" s="188" t="str">
        <f t="shared" si="110"/>
        <v/>
      </c>
      <c r="CT76" s="188" t="str">
        <f t="shared" si="110"/>
        <v/>
      </c>
      <c r="CU76" s="188" t="str">
        <f t="shared" ref="CU76:ED83" si="113">IF(ISNONTEXT($AH76),CT76+$AH76,"")</f>
        <v/>
      </c>
      <c r="CV76" s="188" t="str">
        <f t="shared" si="113"/>
        <v/>
      </c>
      <c r="CW76" s="188" t="str">
        <f t="shared" si="113"/>
        <v/>
      </c>
      <c r="CX76" s="188" t="str">
        <f t="shared" si="113"/>
        <v/>
      </c>
      <c r="CY76" s="188" t="str">
        <f t="shared" si="113"/>
        <v/>
      </c>
      <c r="CZ76" s="188" t="str">
        <f t="shared" si="113"/>
        <v/>
      </c>
      <c r="DA76" s="188" t="str">
        <f t="shared" si="113"/>
        <v/>
      </c>
      <c r="DB76" s="188" t="str">
        <f t="shared" si="113"/>
        <v/>
      </c>
      <c r="DC76" s="188" t="str">
        <f t="shared" si="113"/>
        <v/>
      </c>
      <c r="DD76" s="188" t="str">
        <f t="shared" si="113"/>
        <v/>
      </c>
      <c r="DE76" s="188" t="str">
        <f t="shared" si="113"/>
        <v/>
      </c>
      <c r="DF76" s="188" t="str">
        <f t="shared" si="113"/>
        <v/>
      </c>
      <c r="DG76" s="188" t="str">
        <f t="shared" si="113"/>
        <v/>
      </c>
      <c r="DH76" s="188" t="str">
        <f t="shared" si="113"/>
        <v/>
      </c>
      <c r="DI76" s="188" t="str">
        <f t="shared" si="113"/>
        <v/>
      </c>
      <c r="DJ76" s="188" t="str">
        <f t="shared" si="113"/>
        <v/>
      </c>
      <c r="DK76" s="188" t="str">
        <f t="shared" si="113"/>
        <v/>
      </c>
      <c r="DL76" s="188" t="str">
        <f t="shared" si="113"/>
        <v/>
      </c>
      <c r="DM76" s="188" t="str">
        <f t="shared" si="113"/>
        <v/>
      </c>
      <c r="DN76" s="188" t="str">
        <f t="shared" si="113"/>
        <v/>
      </c>
      <c r="DO76" s="188" t="str">
        <f t="shared" si="113"/>
        <v/>
      </c>
      <c r="DP76" s="188" t="str">
        <f t="shared" si="113"/>
        <v/>
      </c>
      <c r="DQ76" s="188" t="str">
        <f t="shared" si="113"/>
        <v/>
      </c>
      <c r="DR76" s="188" t="str">
        <f t="shared" si="113"/>
        <v/>
      </c>
      <c r="DS76" s="188" t="str">
        <f t="shared" si="113"/>
        <v/>
      </c>
      <c r="DT76" s="188" t="str">
        <f t="shared" si="113"/>
        <v/>
      </c>
      <c r="DU76" s="188" t="str">
        <f t="shared" si="113"/>
        <v/>
      </c>
      <c r="DV76" s="188" t="str">
        <f t="shared" si="113"/>
        <v/>
      </c>
      <c r="DW76" s="188" t="str">
        <f t="shared" si="113"/>
        <v/>
      </c>
      <c r="DX76" s="188" t="str">
        <f t="shared" si="113"/>
        <v/>
      </c>
      <c r="DY76" s="188" t="str">
        <f t="shared" si="113"/>
        <v/>
      </c>
      <c r="DZ76" s="188" t="str">
        <f t="shared" si="113"/>
        <v/>
      </c>
      <c r="EA76" s="188" t="str">
        <f t="shared" si="113"/>
        <v/>
      </c>
      <c r="EB76" s="188" t="str">
        <f t="shared" si="113"/>
        <v/>
      </c>
      <c r="EC76" s="188" t="str">
        <f t="shared" si="113"/>
        <v/>
      </c>
      <c r="ED76" s="188" t="str">
        <f t="shared" si="113"/>
        <v/>
      </c>
      <c r="EE76" s="204" t="str">
        <f t="shared" si="105"/>
        <v/>
      </c>
      <c r="EF76" s="205" t="e">
        <f t="shared" si="86"/>
        <v>#N/A</v>
      </c>
      <c r="EG76" s="205" t="e">
        <f t="shared" si="86"/>
        <v>#N/A</v>
      </c>
      <c r="EH76" s="205" t="e">
        <f t="shared" si="86"/>
        <v>#N/A</v>
      </c>
      <c r="EI76" s="205" t="e">
        <f t="shared" si="86"/>
        <v>#N/A</v>
      </c>
      <c r="EJ76" s="205" t="e">
        <f t="shared" si="86"/>
        <v>#N/A</v>
      </c>
      <c r="EK76" s="205" t="e">
        <f t="shared" si="86"/>
        <v>#N/A</v>
      </c>
      <c r="EL76" s="205" t="e">
        <f t="shared" si="86"/>
        <v>#N/A</v>
      </c>
      <c r="EM76" s="205" t="e">
        <f t="shared" si="86"/>
        <v>#N/A</v>
      </c>
      <c r="EN76" s="205" t="e">
        <f t="shared" si="86"/>
        <v>#N/A</v>
      </c>
      <c r="EO76" s="205" t="e">
        <f t="shared" si="86"/>
        <v>#N/A</v>
      </c>
      <c r="EP76" s="205" t="e">
        <f t="shared" si="86"/>
        <v>#N/A</v>
      </c>
      <c r="EQ76" s="205" t="e">
        <f t="shared" si="86"/>
        <v>#N/A</v>
      </c>
      <c r="ER76" s="205" t="e">
        <f t="shared" si="86"/>
        <v>#N/A</v>
      </c>
      <c r="ES76" s="205" t="e">
        <f t="shared" si="86"/>
        <v>#N/A</v>
      </c>
      <c r="ET76" s="205" t="e">
        <f t="shared" si="86"/>
        <v>#N/A</v>
      </c>
      <c r="EU76" s="205" t="e">
        <f t="shared" si="65"/>
        <v>#N/A</v>
      </c>
      <c r="EV76" s="205" t="e">
        <f t="shared" si="65"/>
        <v>#N/A</v>
      </c>
      <c r="EW76" s="205" t="e">
        <f t="shared" si="65"/>
        <v>#N/A</v>
      </c>
      <c r="EX76" s="205" t="e">
        <f t="shared" si="65"/>
        <v>#N/A</v>
      </c>
      <c r="EY76" s="205" t="e">
        <f t="shared" si="65"/>
        <v>#N/A</v>
      </c>
      <c r="EZ76" s="205" t="e">
        <f t="shared" si="65"/>
        <v>#N/A</v>
      </c>
      <c r="FA76" s="205" t="e">
        <f t="shared" si="65"/>
        <v>#N/A</v>
      </c>
      <c r="FB76" s="205" t="e">
        <f t="shared" si="65"/>
        <v>#N/A</v>
      </c>
      <c r="FC76" s="205" t="e">
        <f t="shared" si="65"/>
        <v>#N/A</v>
      </c>
      <c r="FD76" s="205" t="e">
        <f t="shared" si="65"/>
        <v>#N/A</v>
      </c>
      <c r="FE76" s="205" t="e">
        <f t="shared" si="65"/>
        <v>#N/A</v>
      </c>
      <c r="FF76" s="205" t="e">
        <f t="shared" si="65"/>
        <v>#N/A</v>
      </c>
      <c r="FG76" s="205" t="e">
        <f t="shared" si="65"/>
        <v>#N/A</v>
      </c>
      <c r="FH76" s="205" t="e">
        <f t="shared" si="65"/>
        <v>#N/A</v>
      </c>
      <c r="FI76" s="205" t="e">
        <f t="shared" si="65"/>
        <v>#N/A</v>
      </c>
      <c r="FJ76" s="205" t="e">
        <f t="shared" si="65"/>
        <v>#N/A</v>
      </c>
      <c r="FK76" s="205" t="e">
        <f t="shared" si="108"/>
        <v>#N/A</v>
      </c>
      <c r="FL76" s="205" t="e">
        <f t="shared" si="88"/>
        <v>#N/A</v>
      </c>
      <c r="FM76" s="205" t="e">
        <f t="shared" si="88"/>
        <v>#N/A</v>
      </c>
      <c r="FN76" s="205" t="e">
        <f t="shared" si="88"/>
        <v>#N/A</v>
      </c>
      <c r="FO76" s="205" t="e">
        <f t="shared" si="88"/>
        <v>#N/A</v>
      </c>
      <c r="FP76" s="205" t="e">
        <f t="shared" si="88"/>
        <v>#N/A</v>
      </c>
      <c r="FQ76" s="205" t="e">
        <f t="shared" si="88"/>
        <v>#N/A</v>
      </c>
      <c r="FR76" s="205" t="e">
        <f t="shared" si="88"/>
        <v>#N/A</v>
      </c>
      <c r="FS76" s="205" t="e">
        <f t="shared" si="76"/>
        <v>#N/A</v>
      </c>
      <c r="FT76" s="205" t="e">
        <f t="shared" si="76"/>
        <v>#N/A</v>
      </c>
      <c r="FU76" s="205" t="e">
        <f t="shared" si="76"/>
        <v>#N/A</v>
      </c>
      <c r="FV76" s="205" t="e">
        <f t="shared" si="76"/>
        <v>#N/A</v>
      </c>
      <c r="FW76" s="205" t="e">
        <f t="shared" si="74"/>
        <v>#N/A</v>
      </c>
      <c r="FX76" s="205" t="e">
        <f t="shared" si="74"/>
        <v>#N/A</v>
      </c>
      <c r="FY76" s="205" t="e">
        <f t="shared" si="111"/>
        <v>#N/A</v>
      </c>
      <c r="FZ76" s="205" t="e">
        <f t="shared" si="111"/>
        <v>#N/A</v>
      </c>
      <c r="GA76" s="205" t="e">
        <f t="shared" si="111"/>
        <v>#N/A</v>
      </c>
      <c r="GB76" s="205" t="e">
        <f t="shared" si="111"/>
        <v>#N/A</v>
      </c>
      <c r="GC76" s="205" t="e">
        <f t="shared" si="111"/>
        <v>#N/A</v>
      </c>
      <c r="GD76" s="205" t="e">
        <f t="shared" si="111"/>
        <v>#N/A</v>
      </c>
      <c r="GE76" s="205" t="e">
        <f t="shared" si="111"/>
        <v>#N/A</v>
      </c>
      <c r="GF76" s="205" t="e">
        <f t="shared" si="111"/>
        <v>#N/A</v>
      </c>
      <c r="GG76" s="205" t="e">
        <f t="shared" si="111"/>
        <v>#N/A</v>
      </c>
      <c r="GH76" s="205" t="e">
        <f t="shared" si="111"/>
        <v>#N/A</v>
      </c>
      <c r="GI76" s="205" t="e">
        <f t="shared" si="111"/>
        <v>#N/A</v>
      </c>
      <c r="GJ76" s="205" t="e">
        <f t="shared" si="111"/>
        <v>#N/A</v>
      </c>
      <c r="GK76" s="205" t="e">
        <f t="shared" si="111"/>
        <v>#N/A</v>
      </c>
      <c r="GL76" s="205" t="e">
        <f t="shared" si="78"/>
        <v>#N/A</v>
      </c>
      <c r="GM76" s="205" t="e">
        <f t="shared" si="78"/>
        <v>#N/A</v>
      </c>
      <c r="GN76" s="205" t="e">
        <f t="shared" si="78"/>
        <v>#N/A</v>
      </c>
      <c r="GO76" s="205" t="e">
        <f t="shared" si="78"/>
        <v>#N/A</v>
      </c>
      <c r="GP76" s="205" t="e">
        <f t="shared" si="78"/>
        <v>#N/A</v>
      </c>
      <c r="GQ76" s="205" t="e">
        <f t="shared" si="78"/>
        <v>#N/A</v>
      </c>
      <c r="GR76" s="205" t="e">
        <f t="shared" si="78"/>
        <v>#N/A</v>
      </c>
      <c r="GS76" s="205" t="e">
        <f t="shared" si="78"/>
        <v>#N/A</v>
      </c>
      <c r="GT76" s="205" t="e">
        <f t="shared" si="78"/>
        <v>#N/A</v>
      </c>
      <c r="GU76" s="205" t="e">
        <f t="shared" si="78"/>
        <v>#N/A</v>
      </c>
      <c r="GV76" s="205" t="e">
        <f t="shared" si="78"/>
        <v>#N/A</v>
      </c>
      <c r="GW76" s="205" t="e">
        <f t="shared" si="78"/>
        <v>#N/A</v>
      </c>
      <c r="GX76" s="205" t="e">
        <f t="shared" si="78"/>
        <v>#N/A</v>
      </c>
      <c r="GY76" s="205" t="e">
        <f t="shared" si="78"/>
        <v>#N/A</v>
      </c>
      <c r="GZ76" s="205" t="e">
        <f t="shared" si="78"/>
        <v>#N/A</v>
      </c>
      <c r="HA76" s="205" t="e">
        <f t="shared" si="78"/>
        <v>#N/A</v>
      </c>
      <c r="HB76" s="205" t="e">
        <f t="shared" si="106"/>
        <v>#N/A</v>
      </c>
      <c r="HC76" s="205" t="e">
        <f t="shared" si="106"/>
        <v>#N/A</v>
      </c>
      <c r="HD76" s="205" t="e">
        <f t="shared" si="98"/>
        <v>#N/A</v>
      </c>
      <c r="HE76" s="205" t="e">
        <f t="shared" si="77"/>
        <v>#N/A</v>
      </c>
      <c r="HF76" s="205" t="e">
        <f t="shared" si="77"/>
        <v>#N/A</v>
      </c>
      <c r="HG76" s="205" t="e">
        <f t="shared" si="77"/>
        <v>#N/A</v>
      </c>
      <c r="HH76" s="205" t="e">
        <f t="shared" si="77"/>
        <v>#N/A</v>
      </c>
      <c r="HI76" s="205" t="e">
        <f t="shared" si="77"/>
        <v>#N/A</v>
      </c>
      <c r="HJ76" s="205" t="e">
        <f t="shared" si="77"/>
        <v>#N/A</v>
      </c>
      <c r="HK76" s="205" t="e">
        <f t="shared" si="77"/>
        <v>#N/A</v>
      </c>
      <c r="HL76" s="205" t="e">
        <f t="shared" si="77"/>
        <v>#N/A</v>
      </c>
      <c r="HM76" s="205" t="e">
        <f t="shared" si="77"/>
        <v>#N/A</v>
      </c>
      <c r="HN76" s="205" t="e">
        <f t="shared" si="77"/>
        <v>#N/A</v>
      </c>
      <c r="HO76" s="205" t="e">
        <f t="shared" si="77"/>
        <v>#N/A</v>
      </c>
      <c r="HP76" s="205" t="e">
        <f t="shared" si="77"/>
        <v>#N/A</v>
      </c>
      <c r="HQ76" s="205" t="e">
        <f t="shared" si="107"/>
        <v>#N/A</v>
      </c>
      <c r="HR76" s="205" t="e">
        <f t="shared" si="107"/>
        <v>#N/A</v>
      </c>
      <c r="HS76" s="205" t="e">
        <f t="shared" si="107"/>
        <v>#N/A</v>
      </c>
      <c r="HT76" s="205" t="e">
        <f t="shared" si="107"/>
        <v>#N/A</v>
      </c>
      <c r="HU76" s="205" t="e">
        <f t="shared" si="107"/>
        <v>#N/A</v>
      </c>
      <c r="HV76" s="205" t="e">
        <f t="shared" si="81"/>
        <v>#N/A</v>
      </c>
      <c r="HW76" s="205" t="e">
        <f t="shared" si="79"/>
        <v>#N/A</v>
      </c>
      <c r="HX76" s="205" t="e">
        <f t="shared" si="66"/>
        <v>#N/A</v>
      </c>
      <c r="HY76" s="205" t="e">
        <f t="shared" si="63"/>
        <v>#N/A</v>
      </c>
      <c r="HZ76" s="205" t="e">
        <f t="shared" si="63"/>
        <v>#N/A</v>
      </c>
      <c r="IA76" s="205" t="e">
        <f t="shared" si="45"/>
        <v>#N/A</v>
      </c>
      <c r="IB76" s="205" t="e">
        <f t="shared" si="45"/>
        <v>#N/A</v>
      </c>
    </row>
    <row r="77" spans="1:236" hidden="1" x14ac:dyDescent="0.25">
      <c r="A77" s="22">
        <v>74</v>
      </c>
      <c r="B77" s="123"/>
      <c r="C77" s="123"/>
      <c r="D77" s="123"/>
      <c r="E77" s="118" t="str">
        <f t="shared" si="99"/>
        <v/>
      </c>
      <c r="F77" s="23" t="str">
        <f t="shared" si="100"/>
        <v/>
      </c>
      <c r="G77" s="24" t="str">
        <f t="shared" si="101"/>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91"/>
        <v/>
      </c>
      <c r="K77" s="26"/>
      <c r="L77" s="24" t="str">
        <f>IF(OR(F77="",K77=""),"",MATCH(K77,Confidence!$A$3:$A$12,0))</f>
        <v/>
      </c>
      <c r="M77" s="27" t="str">
        <f t="shared" si="92"/>
        <v/>
      </c>
      <c r="N77" s="27" t="str">
        <f t="shared" si="93"/>
        <v/>
      </c>
      <c r="O77" s="24"/>
      <c r="P77" s="110" t="str">
        <f t="shared" si="94"/>
        <v/>
      </c>
      <c r="Q77" s="110" t="str">
        <f t="shared" si="95"/>
        <v/>
      </c>
      <c r="R77" s="39" t="str">
        <f t="shared" si="96"/>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102"/>
        <v/>
      </c>
      <c r="AI77" s="204" t="str">
        <f t="shared" si="103"/>
        <v/>
      </c>
      <c r="AJ77" s="188" t="str">
        <f t="shared" ref="AJ77:CU80" si="114">IF(ISNONTEXT($AH77),AI77+$AH77,"")</f>
        <v/>
      </c>
      <c r="AK77" s="188" t="str">
        <f t="shared" si="114"/>
        <v/>
      </c>
      <c r="AL77" s="188" t="str">
        <f t="shared" si="114"/>
        <v/>
      </c>
      <c r="AM77" s="188" t="str">
        <f t="shared" si="114"/>
        <v/>
      </c>
      <c r="AN77" s="188" t="str">
        <f t="shared" si="114"/>
        <v/>
      </c>
      <c r="AO77" s="188" t="str">
        <f t="shared" si="114"/>
        <v/>
      </c>
      <c r="AP77" s="188" t="str">
        <f t="shared" si="114"/>
        <v/>
      </c>
      <c r="AQ77" s="188" t="str">
        <f t="shared" si="114"/>
        <v/>
      </c>
      <c r="AR77" s="188" t="str">
        <f t="shared" si="114"/>
        <v/>
      </c>
      <c r="AS77" s="188" t="str">
        <f t="shared" si="114"/>
        <v/>
      </c>
      <c r="AT77" s="188" t="str">
        <f t="shared" si="114"/>
        <v/>
      </c>
      <c r="AU77" s="188" t="str">
        <f t="shared" si="114"/>
        <v/>
      </c>
      <c r="AV77" s="188" t="str">
        <f t="shared" si="114"/>
        <v/>
      </c>
      <c r="AW77" s="188" t="str">
        <f t="shared" si="114"/>
        <v/>
      </c>
      <c r="AX77" s="188" t="str">
        <f t="shared" si="114"/>
        <v/>
      </c>
      <c r="AY77" s="188" t="str">
        <f t="shared" si="114"/>
        <v/>
      </c>
      <c r="AZ77" s="188" t="str">
        <f t="shared" si="114"/>
        <v/>
      </c>
      <c r="BA77" s="188" t="str">
        <f t="shared" si="114"/>
        <v/>
      </c>
      <c r="BB77" s="188" t="str">
        <f t="shared" si="114"/>
        <v/>
      </c>
      <c r="BC77" s="188" t="str">
        <f t="shared" si="114"/>
        <v/>
      </c>
      <c r="BD77" s="188" t="str">
        <f t="shared" si="114"/>
        <v/>
      </c>
      <c r="BE77" s="188" t="str">
        <f t="shared" si="114"/>
        <v/>
      </c>
      <c r="BF77" s="188" t="str">
        <f t="shared" si="114"/>
        <v/>
      </c>
      <c r="BG77" s="188" t="str">
        <f t="shared" si="114"/>
        <v/>
      </c>
      <c r="BH77" s="188" t="str">
        <f t="shared" si="114"/>
        <v/>
      </c>
      <c r="BI77" s="188" t="str">
        <f t="shared" si="114"/>
        <v/>
      </c>
      <c r="BJ77" s="188" t="str">
        <f t="shared" si="114"/>
        <v/>
      </c>
      <c r="BK77" s="188" t="str">
        <f t="shared" si="114"/>
        <v/>
      </c>
      <c r="BL77" s="188" t="str">
        <f t="shared" si="114"/>
        <v/>
      </c>
      <c r="BM77" s="188" t="str">
        <f t="shared" si="114"/>
        <v/>
      </c>
      <c r="BN77" s="188" t="str">
        <f t="shared" si="114"/>
        <v/>
      </c>
      <c r="BO77" s="188" t="str">
        <f t="shared" si="114"/>
        <v/>
      </c>
      <c r="BP77" s="188" t="str">
        <f t="shared" si="114"/>
        <v/>
      </c>
      <c r="BQ77" s="188" t="str">
        <f t="shared" si="114"/>
        <v/>
      </c>
      <c r="BR77" s="188" t="str">
        <f t="shared" si="114"/>
        <v/>
      </c>
      <c r="BS77" s="188" t="str">
        <f t="shared" si="114"/>
        <v/>
      </c>
      <c r="BT77" s="188" t="str">
        <f t="shared" si="114"/>
        <v/>
      </c>
      <c r="BU77" s="188" t="str">
        <f t="shared" si="114"/>
        <v/>
      </c>
      <c r="BV77" s="188" t="str">
        <f t="shared" si="114"/>
        <v/>
      </c>
      <c r="BW77" s="188" t="str">
        <f t="shared" si="114"/>
        <v/>
      </c>
      <c r="BX77" s="188" t="str">
        <f t="shared" si="114"/>
        <v/>
      </c>
      <c r="BY77" s="188" t="str">
        <f t="shared" si="114"/>
        <v/>
      </c>
      <c r="BZ77" s="188" t="str">
        <f t="shared" si="114"/>
        <v/>
      </c>
      <c r="CA77" s="188" t="str">
        <f t="shared" si="114"/>
        <v/>
      </c>
      <c r="CB77" s="188" t="str">
        <f t="shared" si="114"/>
        <v/>
      </c>
      <c r="CC77" s="188" t="str">
        <f t="shared" si="114"/>
        <v/>
      </c>
      <c r="CD77" s="188" t="str">
        <f t="shared" si="114"/>
        <v/>
      </c>
      <c r="CE77" s="188" t="str">
        <f t="shared" si="114"/>
        <v/>
      </c>
      <c r="CF77" s="188" t="str">
        <f t="shared" si="114"/>
        <v/>
      </c>
      <c r="CG77" s="188" t="str">
        <f t="shared" si="114"/>
        <v/>
      </c>
      <c r="CH77" s="188" t="str">
        <f t="shared" si="114"/>
        <v/>
      </c>
      <c r="CI77" s="188" t="str">
        <f t="shared" si="114"/>
        <v/>
      </c>
      <c r="CJ77" s="188" t="str">
        <f t="shared" si="114"/>
        <v/>
      </c>
      <c r="CK77" s="188" t="str">
        <f t="shared" si="114"/>
        <v/>
      </c>
      <c r="CL77" s="188" t="str">
        <f t="shared" si="114"/>
        <v/>
      </c>
      <c r="CM77" s="188" t="str">
        <f t="shared" si="114"/>
        <v/>
      </c>
      <c r="CN77" s="188" t="str">
        <f t="shared" si="114"/>
        <v/>
      </c>
      <c r="CO77" s="188" t="str">
        <f t="shared" si="114"/>
        <v/>
      </c>
      <c r="CP77" s="188" t="str">
        <f t="shared" si="114"/>
        <v/>
      </c>
      <c r="CQ77" s="188" t="str">
        <f t="shared" si="114"/>
        <v/>
      </c>
      <c r="CR77" s="188" t="str">
        <f t="shared" si="114"/>
        <v/>
      </c>
      <c r="CS77" s="188" t="str">
        <f t="shared" si="114"/>
        <v/>
      </c>
      <c r="CT77" s="188" t="str">
        <f t="shared" si="114"/>
        <v/>
      </c>
      <c r="CU77" s="188" t="str">
        <f t="shared" si="114"/>
        <v/>
      </c>
      <c r="CV77" s="188" t="str">
        <f t="shared" si="113"/>
        <v/>
      </c>
      <c r="CW77" s="188" t="str">
        <f t="shared" si="113"/>
        <v/>
      </c>
      <c r="CX77" s="188" t="str">
        <f t="shared" si="113"/>
        <v/>
      </c>
      <c r="CY77" s="188" t="str">
        <f t="shared" si="113"/>
        <v/>
      </c>
      <c r="CZ77" s="188" t="str">
        <f t="shared" si="113"/>
        <v/>
      </c>
      <c r="DA77" s="188" t="str">
        <f t="shared" si="113"/>
        <v/>
      </c>
      <c r="DB77" s="188" t="str">
        <f t="shared" si="113"/>
        <v/>
      </c>
      <c r="DC77" s="188" t="str">
        <f t="shared" si="113"/>
        <v/>
      </c>
      <c r="DD77" s="188" t="str">
        <f t="shared" si="113"/>
        <v/>
      </c>
      <c r="DE77" s="188" t="str">
        <f t="shared" si="113"/>
        <v/>
      </c>
      <c r="DF77" s="188" t="str">
        <f t="shared" si="113"/>
        <v/>
      </c>
      <c r="DG77" s="188" t="str">
        <f t="shared" si="113"/>
        <v/>
      </c>
      <c r="DH77" s="188" t="str">
        <f t="shared" si="113"/>
        <v/>
      </c>
      <c r="DI77" s="188" t="str">
        <f t="shared" si="113"/>
        <v/>
      </c>
      <c r="DJ77" s="188" t="str">
        <f t="shared" si="113"/>
        <v/>
      </c>
      <c r="DK77" s="188" t="str">
        <f t="shared" si="113"/>
        <v/>
      </c>
      <c r="DL77" s="188" t="str">
        <f t="shared" si="113"/>
        <v/>
      </c>
      <c r="DM77" s="188" t="str">
        <f t="shared" si="113"/>
        <v/>
      </c>
      <c r="DN77" s="188" t="str">
        <f t="shared" si="113"/>
        <v/>
      </c>
      <c r="DO77" s="188" t="str">
        <f t="shared" si="113"/>
        <v/>
      </c>
      <c r="DP77" s="188" t="str">
        <f t="shared" si="113"/>
        <v/>
      </c>
      <c r="DQ77" s="188" t="str">
        <f t="shared" si="113"/>
        <v/>
      </c>
      <c r="DR77" s="188" t="str">
        <f t="shared" si="113"/>
        <v/>
      </c>
      <c r="DS77" s="188" t="str">
        <f t="shared" si="113"/>
        <v/>
      </c>
      <c r="DT77" s="188" t="str">
        <f t="shared" si="113"/>
        <v/>
      </c>
      <c r="DU77" s="188" t="str">
        <f t="shared" si="113"/>
        <v/>
      </c>
      <c r="DV77" s="188" t="str">
        <f t="shared" si="113"/>
        <v/>
      </c>
      <c r="DW77" s="188" t="str">
        <f t="shared" si="113"/>
        <v/>
      </c>
      <c r="DX77" s="188" t="str">
        <f t="shared" si="113"/>
        <v/>
      </c>
      <c r="DY77" s="188" t="str">
        <f t="shared" si="113"/>
        <v/>
      </c>
      <c r="DZ77" s="188" t="str">
        <f t="shared" si="113"/>
        <v/>
      </c>
      <c r="EA77" s="188" t="str">
        <f t="shared" si="113"/>
        <v/>
      </c>
      <c r="EB77" s="188" t="str">
        <f t="shared" si="113"/>
        <v/>
      </c>
      <c r="EC77" s="188" t="str">
        <f t="shared" si="113"/>
        <v/>
      </c>
      <c r="ED77" s="188" t="str">
        <f t="shared" si="113"/>
        <v/>
      </c>
      <c r="EE77" s="204" t="str">
        <f t="shared" si="105"/>
        <v/>
      </c>
      <c r="EF77" s="205" t="e">
        <f t="shared" si="86"/>
        <v>#N/A</v>
      </c>
      <c r="EG77" s="205" t="e">
        <f t="shared" si="86"/>
        <v>#N/A</v>
      </c>
      <c r="EH77" s="205" t="e">
        <f t="shared" si="86"/>
        <v>#N/A</v>
      </c>
      <c r="EI77" s="205" t="e">
        <f t="shared" si="86"/>
        <v>#N/A</v>
      </c>
      <c r="EJ77" s="205" t="e">
        <f t="shared" si="86"/>
        <v>#N/A</v>
      </c>
      <c r="EK77" s="205" t="e">
        <f t="shared" si="86"/>
        <v>#N/A</v>
      </c>
      <c r="EL77" s="205" t="e">
        <f t="shared" si="86"/>
        <v>#N/A</v>
      </c>
      <c r="EM77" s="205" t="e">
        <f t="shared" si="86"/>
        <v>#N/A</v>
      </c>
      <c r="EN77" s="205" t="e">
        <f t="shared" si="86"/>
        <v>#N/A</v>
      </c>
      <c r="EO77" s="205" t="e">
        <f t="shared" si="86"/>
        <v>#N/A</v>
      </c>
      <c r="EP77" s="205" t="e">
        <f t="shared" si="86"/>
        <v>#N/A</v>
      </c>
      <c r="EQ77" s="205" t="e">
        <f t="shared" si="86"/>
        <v>#N/A</v>
      </c>
      <c r="ER77" s="205" t="e">
        <f t="shared" si="86"/>
        <v>#N/A</v>
      </c>
      <c r="ES77" s="205" t="e">
        <f t="shared" si="86"/>
        <v>#N/A</v>
      </c>
      <c r="ET77" s="205" t="e">
        <f t="shared" si="86"/>
        <v>#N/A</v>
      </c>
      <c r="EU77" s="205" t="e">
        <f t="shared" si="65"/>
        <v>#N/A</v>
      </c>
      <c r="EV77" s="205" t="e">
        <f t="shared" si="65"/>
        <v>#N/A</v>
      </c>
      <c r="EW77" s="205" t="e">
        <f t="shared" si="65"/>
        <v>#N/A</v>
      </c>
      <c r="EX77" s="205" t="e">
        <f t="shared" si="65"/>
        <v>#N/A</v>
      </c>
      <c r="EY77" s="205" t="e">
        <f t="shared" si="65"/>
        <v>#N/A</v>
      </c>
      <c r="EZ77" s="205" t="e">
        <f t="shared" si="65"/>
        <v>#N/A</v>
      </c>
      <c r="FA77" s="205" t="e">
        <f t="shared" si="65"/>
        <v>#N/A</v>
      </c>
      <c r="FB77" s="205" t="e">
        <f t="shared" si="65"/>
        <v>#N/A</v>
      </c>
      <c r="FC77" s="205" t="e">
        <f t="shared" si="65"/>
        <v>#N/A</v>
      </c>
      <c r="FD77" s="205" t="e">
        <f t="shared" si="65"/>
        <v>#N/A</v>
      </c>
      <c r="FE77" s="205" t="e">
        <f t="shared" si="65"/>
        <v>#N/A</v>
      </c>
      <c r="FF77" s="205" t="e">
        <f t="shared" si="65"/>
        <v>#N/A</v>
      </c>
      <c r="FG77" s="205" t="e">
        <f t="shared" si="65"/>
        <v>#N/A</v>
      </c>
      <c r="FH77" s="205" t="e">
        <f t="shared" si="65"/>
        <v>#N/A</v>
      </c>
      <c r="FI77" s="205" t="e">
        <f t="shared" si="65"/>
        <v>#N/A</v>
      </c>
      <c r="FJ77" s="205" t="e">
        <f t="shared" si="65"/>
        <v>#N/A</v>
      </c>
      <c r="FK77" s="205" t="e">
        <f t="shared" si="108"/>
        <v>#N/A</v>
      </c>
      <c r="FL77" s="205" t="e">
        <f t="shared" si="88"/>
        <v>#N/A</v>
      </c>
      <c r="FM77" s="205" t="e">
        <f t="shared" si="88"/>
        <v>#N/A</v>
      </c>
      <c r="FN77" s="205" t="e">
        <f t="shared" si="88"/>
        <v>#N/A</v>
      </c>
      <c r="FO77" s="205" t="e">
        <f t="shared" si="88"/>
        <v>#N/A</v>
      </c>
      <c r="FP77" s="205" t="e">
        <f t="shared" si="88"/>
        <v>#N/A</v>
      </c>
      <c r="FQ77" s="205" t="e">
        <f t="shared" si="88"/>
        <v>#N/A</v>
      </c>
      <c r="FR77" s="205" t="e">
        <f t="shared" si="88"/>
        <v>#N/A</v>
      </c>
      <c r="FS77" s="205" t="e">
        <f t="shared" si="76"/>
        <v>#N/A</v>
      </c>
      <c r="FT77" s="205" t="e">
        <f t="shared" si="76"/>
        <v>#N/A</v>
      </c>
      <c r="FU77" s="205" t="e">
        <f t="shared" si="76"/>
        <v>#N/A</v>
      </c>
      <c r="FV77" s="205" t="e">
        <f t="shared" si="76"/>
        <v>#N/A</v>
      </c>
      <c r="FW77" s="205" t="e">
        <f t="shared" si="74"/>
        <v>#N/A</v>
      </c>
      <c r="FX77" s="205" t="e">
        <f t="shared" si="74"/>
        <v>#N/A</v>
      </c>
      <c r="FY77" s="205" t="e">
        <f t="shared" si="111"/>
        <v>#N/A</v>
      </c>
      <c r="FZ77" s="205" t="e">
        <f t="shared" si="111"/>
        <v>#N/A</v>
      </c>
      <c r="GA77" s="205" t="e">
        <f t="shared" si="111"/>
        <v>#N/A</v>
      </c>
      <c r="GB77" s="205" t="e">
        <f t="shared" si="111"/>
        <v>#N/A</v>
      </c>
      <c r="GC77" s="205" t="e">
        <f t="shared" si="111"/>
        <v>#N/A</v>
      </c>
      <c r="GD77" s="205" t="e">
        <f t="shared" si="111"/>
        <v>#N/A</v>
      </c>
      <c r="GE77" s="205" t="e">
        <f t="shared" si="111"/>
        <v>#N/A</v>
      </c>
      <c r="GF77" s="205" t="e">
        <f t="shared" si="111"/>
        <v>#N/A</v>
      </c>
      <c r="GG77" s="205" t="e">
        <f t="shared" si="111"/>
        <v>#N/A</v>
      </c>
      <c r="GH77" s="205" t="e">
        <f t="shared" si="111"/>
        <v>#N/A</v>
      </c>
      <c r="GI77" s="205" t="e">
        <f t="shared" si="111"/>
        <v>#N/A</v>
      </c>
      <c r="GJ77" s="205" t="e">
        <f t="shared" si="111"/>
        <v>#N/A</v>
      </c>
      <c r="GK77" s="205" t="e">
        <f t="shared" si="111"/>
        <v>#N/A</v>
      </c>
      <c r="GL77" s="205" t="e">
        <f t="shared" si="78"/>
        <v>#N/A</v>
      </c>
      <c r="GM77" s="205" t="e">
        <f t="shared" si="78"/>
        <v>#N/A</v>
      </c>
      <c r="GN77" s="205" t="e">
        <f t="shared" si="78"/>
        <v>#N/A</v>
      </c>
      <c r="GO77" s="205" t="e">
        <f t="shared" si="78"/>
        <v>#N/A</v>
      </c>
      <c r="GP77" s="205" t="e">
        <f t="shared" si="78"/>
        <v>#N/A</v>
      </c>
      <c r="GQ77" s="205" t="e">
        <f t="shared" si="78"/>
        <v>#N/A</v>
      </c>
      <c r="GR77" s="205" t="e">
        <f t="shared" si="78"/>
        <v>#N/A</v>
      </c>
      <c r="GS77" s="205" t="e">
        <f t="shared" si="78"/>
        <v>#N/A</v>
      </c>
      <c r="GT77" s="205" t="e">
        <f t="shared" si="78"/>
        <v>#N/A</v>
      </c>
      <c r="GU77" s="205" t="e">
        <f t="shared" si="78"/>
        <v>#N/A</v>
      </c>
      <c r="GV77" s="205" t="e">
        <f t="shared" si="78"/>
        <v>#N/A</v>
      </c>
      <c r="GW77" s="205" t="e">
        <f t="shared" si="78"/>
        <v>#N/A</v>
      </c>
      <c r="GX77" s="205" t="e">
        <f t="shared" si="78"/>
        <v>#N/A</v>
      </c>
      <c r="GY77" s="205" t="e">
        <f t="shared" si="78"/>
        <v>#N/A</v>
      </c>
      <c r="GZ77" s="205" t="e">
        <f t="shared" si="78"/>
        <v>#N/A</v>
      </c>
      <c r="HA77" s="205" t="e">
        <f t="shared" si="78"/>
        <v>#N/A</v>
      </c>
      <c r="HB77" s="205" t="e">
        <f t="shared" si="106"/>
        <v>#N/A</v>
      </c>
      <c r="HC77" s="205" t="e">
        <f t="shared" si="106"/>
        <v>#N/A</v>
      </c>
      <c r="HD77" s="205" t="e">
        <f t="shared" si="98"/>
        <v>#N/A</v>
      </c>
      <c r="HE77" s="205" t="e">
        <f t="shared" si="77"/>
        <v>#N/A</v>
      </c>
      <c r="HF77" s="205" t="e">
        <f t="shared" si="77"/>
        <v>#N/A</v>
      </c>
      <c r="HG77" s="205" t="e">
        <f t="shared" si="77"/>
        <v>#N/A</v>
      </c>
      <c r="HH77" s="205" t="e">
        <f t="shared" si="77"/>
        <v>#N/A</v>
      </c>
      <c r="HI77" s="205" t="e">
        <f t="shared" si="77"/>
        <v>#N/A</v>
      </c>
      <c r="HJ77" s="205" t="e">
        <f t="shared" si="77"/>
        <v>#N/A</v>
      </c>
      <c r="HK77" s="205" t="e">
        <f t="shared" si="77"/>
        <v>#N/A</v>
      </c>
      <c r="HL77" s="205" t="e">
        <f t="shared" si="77"/>
        <v>#N/A</v>
      </c>
      <c r="HM77" s="205" t="e">
        <f t="shared" si="77"/>
        <v>#N/A</v>
      </c>
      <c r="HN77" s="205" t="e">
        <f t="shared" si="77"/>
        <v>#N/A</v>
      </c>
      <c r="HO77" s="205" t="e">
        <f t="shared" si="77"/>
        <v>#N/A</v>
      </c>
      <c r="HP77" s="205" t="e">
        <f t="shared" si="77"/>
        <v>#N/A</v>
      </c>
      <c r="HQ77" s="205" t="e">
        <f t="shared" si="107"/>
        <v>#N/A</v>
      </c>
      <c r="HR77" s="205" t="e">
        <f t="shared" si="107"/>
        <v>#N/A</v>
      </c>
      <c r="HS77" s="205" t="e">
        <f t="shared" si="107"/>
        <v>#N/A</v>
      </c>
      <c r="HT77" s="205" t="e">
        <f t="shared" si="107"/>
        <v>#N/A</v>
      </c>
      <c r="HU77" s="205" t="e">
        <f t="shared" si="107"/>
        <v>#N/A</v>
      </c>
      <c r="HV77" s="205" t="e">
        <f t="shared" si="81"/>
        <v>#N/A</v>
      </c>
      <c r="HW77" s="205" t="e">
        <f t="shared" si="79"/>
        <v>#N/A</v>
      </c>
      <c r="HX77" s="205" t="e">
        <f t="shared" si="66"/>
        <v>#N/A</v>
      </c>
      <c r="HY77" s="205" t="e">
        <f t="shared" si="63"/>
        <v>#N/A</v>
      </c>
      <c r="HZ77" s="205" t="e">
        <f t="shared" si="63"/>
        <v>#N/A</v>
      </c>
      <c r="IA77" s="205" t="e">
        <f t="shared" si="45"/>
        <v>#N/A</v>
      </c>
      <c r="IB77" s="205" t="e">
        <f t="shared" si="45"/>
        <v>#N/A</v>
      </c>
    </row>
    <row r="78" spans="1:236" hidden="1" x14ac:dyDescent="0.25">
      <c r="A78" s="22">
        <v>75</v>
      </c>
      <c r="B78" s="123"/>
      <c r="C78" s="123"/>
      <c r="D78" s="123"/>
      <c r="E78" s="118" t="str">
        <f t="shared" si="99"/>
        <v/>
      </c>
      <c r="F78" s="23" t="str">
        <f t="shared" si="100"/>
        <v/>
      </c>
      <c r="G78" s="24" t="str">
        <f t="shared" si="101"/>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91"/>
        <v/>
      </c>
      <c r="K78" s="26"/>
      <c r="L78" s="24" t="str">
        <f>IF(OR(F78="",K78=""),"",MATCH(K78,Confidence!$A$3:$A$12,0))</f>
        <v/>
      </c>
      <c r="M78" s="27" t="str">
        <f t="shared" si="92"/>
        <v/>
      </c>
      <c r="N78" s="27" t="str">
        <f t="shared" si="93"/>
        <v/>
      </c>
      <c r="O78" s="24"/>
      <c r="P78" s="110" t="str">
        <f t="shared" si="94"/>
        <v/>
      </c>
      <c r="Q78" s="110" t="str">
        <f t="shared" si="95"/>
        <v/>
      </c>
      <c r="R78" s="39" t="str">
        <f t="shared" si="96"/>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102"/>
        <v/>
      </c>
      <c r="AI78" s="204" t="str">
        <f t="shared" si="103"/>
        <v/>
      </c>
      <c r="AJ78" s="188" t="str">
        <f t="shared" si="114"/>
        <v/>
      </c>
      <c r="AK78" s="188" t="str">
        <f t="shared" si="114"/>
        <v/>
      </c>
      <c r="AL78" s="188" t="str">
        <f t="shared" si="114"/>
        <v/>
      </c>
      <c r="AM78" s="188" t="str">
        <f t="shared" si="114"/>
        <v/>
      </c>
      <c r="AN78" s="188" t="str">
        <f t="shared" si="114"/>
        <v/>
      </c>
      <c r="AO78" s="188" t="str">
        <f t="shared" si="114"/>
        <v/>
      </c>
      <c r="AP78" s="188" t="str">
        <f t="shared" si="114"/>
        <v/>
      </c>
      <c r="AQ78" s="188" t="str">
        <f t="shared" si="114"/>
        <v/>
      </c>
      <c r="AR78" s="188" t="str">
        <f t="shared" si="114"/>
        <v/>
      </c>
      <c r="AS78" s="188" t="str">
        <f t="shared" si="114"/>
        <v/>
      </c>
      <c r="AT78" s="188" t="str">
        <f t="shared" si="114"/>
        <v/>
      </c>
      <c r="AU78" s="188" t="str">
        <f t="shared" si="114"/>
        <v/>
      </c>
      <c r="AV78" s="188" t="str">
        <f t="shared" si="114"/>
        <v/>
      </c>
      <c r="AW78" s="188" t="str">
        <f t="shared" si="114"/>
        <v/>
      </c>
      <c r="AX78" s="188" t="str">
        <f t="shared" si="114"/>
        <v/>
      </c>
      <c r="AY78" s="188" t="str">
        <f t="shared" si="114"/>
        <v/>
      </c>
      <c r="AZ78" s="188" t="str">
        <f t="shared" si="114"/>
        <v/>
      </c>
      <c r="BA78" s="188" t="str">
        <f t="shared" si="114"/>
        <v/>
      </c>
      <c r="BB78" s="188" t="str">
        <f t="shared" si="114"/>
        <v/>
      </c>
      <c r="BC78" s="188" t="str">
        <f t="shared" si="114"/>
        <v/>
      </c>
      <c r="BD78" s="188" t="str">
        <f t="shared" si="114"/>
        <v/>
      </c>
      <c r="BE78" s="188" t="str">
        <f t="shared" si="114"/>
        <v/>
      </c>
      <c r="BF78" s="188" t="str">
        <f t="shared" si="114"/>
        <v/>
      </c>
      <c r="BG78" s="188" t="str">
        <f t="shared" si="114"/>
        <v/>
      </c>
      <c r="BH78" s="188" t="str">
        <f t="shared" si="114"/>
        <v/>
      </c>
      <c r="BI78" s="188" t="str">
        <f t="shared" si="114"/>
        <v/>
      </c>
      <c r="BJ78" s="188" t="str">
        <f t="shared" si="114"/>
        <v/>
      </c>
      <c r="BK78" s="188" t="str">
        <f t="shared" si="114"/>
        <v/>
      </c>
      <c r="BL78" s="188" t="str">
        <f t="shared" si="114"/>
        <v/>
      </c>
      <c r="BM78" s="188" t="str">
        <f t="shared" si="114"/>
        <v/>
      </c>
      <c r="BN78" s="188" t="str">
        <f t="shared" si="114"/>
        <v/>
      </c>
      <c r="BO78" s="188" t="str">
        <f t="shared" si="114"/>
        <v/>
      </c>
      <c r="BP78" s="188" t="str">
        <f t="shared" si="114"/>
        <v/>
      </c>
      <c r="BQ78" s="188" t="str">
        <f t="shared" si="114"/>
        <v/>
      </c>
      <c r="BR78" s="188" t="str">
        <f t="shared" si="114"/>
        <v/>
      </c>
      <c r="BS78" s="188" t="str">
        <f t="shared" si="114"/>
        <v/>
      </c>
      <c r="BT78" s="188" t="str">
        <f t="shared" si="114"/>
        <v/>
      </c>
      <c r="BU78" s="188" t="str">
        <f t="shared" si="114"/>
        <v/>
      </c>
      <c r="BV78" s="188" t="str">
        <f t="shared" si="114"/>
        <v/>
      </c>
      <c r="BW78" s="188" t="str">
        <f t="shared" si="114"/>
        <v/>
      </c>
      <c r="BX78" s="188" t="str">
        <f t="shared" si="114"/>
        <v/>
      </c>
      <c r="BY78" s="188" t="str">
        <f t="shared" si="114"/>
        <v/>
      </c>
      <c r="BZ78" s="188" t="str">
        <f t="shared" si="114"/>
        <v/>
      </c>
      <c r="CA78" s="188" t="str">
        <f t="shared" si="114"/>
        <v/>
      </c>
      <c r="CB78" s="188" t="str">
        <f t="shared" si="114"/>
        <v/>
      </c>
      <c r="CC78" s="188" t="str">
        <f t="shared" si="114"/>
        <v/>
      </c>
      <c r="CD78" s="188" t="str">
        <f t="shared" si="114"/>
        <v/>
      </c>
      <c r="CE78" s="188" t="str">
        <f t="shared" si="114"/>
        <v/>
      </c>
      <c r="CF78" s="188" t="str">
        <f t="shared" si="114"/>
        <v/>
      </c>
      <c r="CG78" s="188" t="str">
        <f t="shared" si="114"/>
        <v/>
      </c>
      <c r="CH78" s="188" t="str">
        <f t="shared" si="114"/>
        <v/>
      </c>
      <c r="CI78" s="188" t="str">
        <f t="shared" si="114"/>
        <v/>
      </c>
      <c r="CJ78" s="188" t="str">
        <f t="shared" si="114"/>
        <v/>
      </c>
      <c r="CK78" s="188" t="str">
        <f t="shared" si="114"/>
        <v/>
      </c>
      <c r="CL78" s="188" t="str">
        <f t="shared" si="114"/>
        <v/>
      </c>
      <c r="CM78" s="188" t="str">
        <f t="shared" si="114"/>
        <v/>
      </c>
      <c r="CN78" s="188" t="str">
        <f t="shared" si="114"/>
        <v/>
      </c>
      <c r="CO78" s="188" t="str">
        <f t="shared" si="114"/>
        <v/>
      </c>
      <c r="CP78" s="188" t="str">
        <f t="shared" si="114"/>
        <v/>
      </c>
      <c r="CQ78" s="188" t="str">
        <f t="shared" si="114"/>
        <v/>
      </c>
      <c r="CR78" s="188" t="str">
        <f t="shared" si="114"/>
        <v/>
      </c>
      <c r="CS78" s="188" t="str">
        <f t="shared" si="114"/>
        <v/>
      </c>
      <c r="CT78" s="188" t="str">
        <f t="shared" si="114"/>
        <v/>
      </c>
      <c r="CU78" s="188" t="str">
        <f t="shared" si="114"/>
        <v/>
      </c>
      <c r="CV78" s="188" t="str">
        <f t="shared" si="113"/>
        <v/>
      </c>
      <c r="CW78" s="188" t="str">
        <f t="shared" si="113"/>
        <v/>
      </c>
      <c r="CX78" s="188" t="str">
        <f t="shared" si="113"/>
        <v/>
      </c>
      <c r="CY78" s="188" t="str">
        <f t="shared" si="113"/>
        <v/>
      </c>
      <c r="CZ78" s="188" t="str">
        <f t="shared" si="113"/>
        <v/>
      </c>
      <c r="DA78" s="188" t="str">
        <f t="shared" si="113"/>
        <v/>
      </c>
      <c r="DB78" s="188" t="str">
        <f t="shared" si="113"/>
        <v/>
      </c>
      <c r="DC78" s="188" t="str">
        <f t="shared" si="113"/>
        <v/>
      </c>
      <c r="DD78" s="188" t="str">
        <f t="shared" si="113"/>
        <v/>
      </c>
      <c r="DE78" s="188" t="str">
        <f t="shared" si="113"/>
        <v/>
      </c>
      <c r="DF78" s="188" t="str">
        <f t="shared" si="113"/>
        <v/>
      </c>
      <c r="DG78" s="188" t="str">
        <f t="shared" si="113"/>
        <v/>
      </c>
      <c r="DH78" s="188" t="str">
        <f t="shared" si="113"/>
        <v/>
      </c>
      <c r="DI78" s="188" t="str">
        <f t="shared" si="113"/>
        <v/>
      </c>
      <c r="DJ78" s="188" t="str">
        <f t="shared" si="113"/>
        <v/>
      </c>
      <c r="DK78" s="188" t="str">
        <f t="shared" si="113"/>
        <v/>
      </c>
      <c r="DL78" s="188" t="str">
        <f t="shared" si="113"/>
        <v/>
      </c>
      <c r="DM78" s="188" t="str">
        <f t="shared" si="113"/>
        <v/>
      </c>
      <c r="DN78" s="188" t="str">
        <f t="shared" si="113"/>
        <v/>
      </c>
      <c r="DO78" s="188" t="str">
        <f t="shared" si="113"/>
        <v/>
      </c>
      <c r="DP78" s="188" t="str">
        <f t="shared" si="113"/>
        <v/>
      </c>
      <c r="DQ78" s="188" t="str">
        <f t="shared" si="113"/>
        <v/>
      </c>
      <c r="DR78" s="188" t="str">
        <f t="shared" si="113"/>
        <v/>
      </c>
      <c r="DS78" s="188" t="str">
        <f t="shared" si="113"/>
        <v/>
      </c>
      <c r="DT78" s="188" t="str">
        <f t="shared" si="113"/>
        <v/>
      </c>
      <c r="DU78" s="188" t="str">
        <f t="shared" si="113"/>
        <v/>
      </c>
      <c r="DV78" s="188" t="str">
        <f t="shared" si="113"/>
        <v/>
      </c>
      <c r="DW78" s="188" t="str">
        <f t="shared" si="113"/>
        <v/>
      </c>
      <c r="DX78" s="188" t="str">
        <f t="shared" si="113"/>
        <v/>
      </c>
      <c r="DY78" s="188" t="str">
        <f t="shared" si="113"/>
        <v/>
      </c>
      <c r="DZ78" s="188" t="str">
        <f t="shared" si="113"/>
        <v/>
      </c>
      <c r="EA78" s="188" t="str">
        <f t="shared" si="113"/>
        <v/>
      </c>
      <c r="EB78" s="188" t="str">
        <f t="shared" si="113"/>
        <v/>
      </c>
      <c r="EC78" s="188" t="str">
        <f t="shared" si="113"/>
        <v/>
      </c>
      <c r="ED78" s="188" t="str">
        <f t="shared" si="113"/>
        <v/>
      </c>
      <c r="EE78" s="204" t="str">
        <f t="shared" si="105"/>
        <v/>
      </c>
      <c r="EF78" s="205" t="e">
        <f t="shared" ref="EF78:EU94" si="115">IF(ISNONTEXT($Q78),IF($G78="R",_xlfn.BETA.DIST(AI78,$M78,$N78,FALSE,$B78,$D78),_xlfn.BETA.DIST(AI78,$N78,$M78,FALSE,$B78,$D78)),NA())</f>
        <v>#N/A</v>
      </c>
      <c r="EG78" s="205" t="e">
        <f t="shared" si="115"/>
        <v>#N/A</v>
      </c>
      <c r="EH78" s="205" t="e">
        <f t="shared" si="115"/>
        <v>#N/A</v>
      </c>
      <c r="EI78" s="205" t="e">
        <f t="shared" si="115"/>
        <v>#N/A</v>
      </c>
      <c r="EJ78" s="205" t="e">
        <f t="shared" si="115"/>
        <v>#N/A</v>
      </c>
      <c r="EK78" s="205" t="e">
        <f t="shared" si="115"/>
        <v>#N/A</v>
      </c>
      <c r="EL78" s="205" t="e">
        <f t="shared" si="115"/>
        <v>#N/A</v>
      </c>
      <c r="EM78" s="205" t="e">
        <f t="shared" si="115"/>
        <v>#N/A</v>
      </c>
      <c r="EN78" s="205" t="e">
        <f t="shared" si="115"/>
        <v>#N/A</v>
      </c>
      <c r="EO78" s="205" t="e">
        <f t="shared" si="115"/>
        <v>#N/A</v>
      </c>
      <c r="EP78" s="205" t="e">
        <f t="shared" si="115"/>
        <v>#N/A</v>
      </c>
      <c r="EQ78" s="205" t="e">
        <f t="shared" si="115"/>
        <v>#N/A</v>
      </c>
      <c r="ER78" s="205" t="e">
        <f t="shared" si="115"/>
        <v>#N/A</v>
      </c>
      <c r="ES78" s="205" t="e">
        <f t="shared" si="115"/>
        <v>#N/A</v>
      </c>
      <c r="ET78" s="205" t="e">
        <f t="shared" si="115"/>
        <v>#N/A</v>
      </c>
      <c r="EU78" s="205" t="e">
        <f t="shared" si="65"/>
        <v>#N/A</v>
      </c>
      <c r="EV78" s="205" t="e">
        <f t="shared" si="65"/>
        <v>#N/A</v>
      </c>
      <c r="EW78" s="205" t="e">
        <f t="shared" si="65"/>
        <v>#N/A</v>
      </c>
      <c r="EX78" s="205" t="e">
        <f t="shared" si="65"/>
        <v>#N/A</v>
      </c>
      <c r="EY78" s="205" t="e">
        <f t="shared" si="65"/>
        <v>#N/A</v>
      </c>
      <c r="EZ78" s="205" t="e">
        <f t="shared" si="65"/>
        <v>#N/A</v>
      </c>
      <c r="FA78" s="205" t="e">
        <f t="shared" si="65"/>
        <v>#N/A</v>
      </c>
      <c r="FB78" s="205" t="e">
        <f t="shared" si="65"/>
        <v>#N/A</v>
      </c>
      <c r="FC78" s="205" t="e">
        <f t="shared" si="65"/>
        <v>#N/A</v>
      </c>
      <c r="FD78" s="205" t="e">
        <f t="shared" si="65"/>
        <v>#N/A</v>
      </c>
      <c r="FE78" s="205" t="e">
        <f t="shared" si="65"/>
        <v>#N/A</v>
      </c>
      <c r="FF78" s="205" t="e">
        <f t="shared" si="65"/>
        <v>#N/A</v>
      </c>
      <c r="FG78" s="205" t="e">
        <f t="shared" si="65"/>
        <v>#N/A</v>
      </c>
      <c r="FH78" s="205" t="e">
        <f t="shared" si="65"/>
        <v>#N/A</v>
      </c>
      <c r="FI78" s="205" t="e">
        <f t="shared" si="65"/>
        <v>#N/A</v>
      </c>
      <c r="FJ78" s="205" t="e">
        <f t="shared" si="65"/>
        <v>#N/A</v>
      </c>
      <c r="FK78" s="205" t="e">
        <f t="shared" si="108"/>
        <v>#N/A</v>
      </c>
      <c r="FL78" s="205" t="e">
        <f t="shared" si="88"/>
        <v>#N/A</v>
      </c>
      <c r="FM78" s="205" t="e">
        <f t="shared" si="88"/>
        <v>#N/A</v>
      </c>
      <c r="FN78" s="205" t="e">
        <f t="shared" si="88"/>
        <v>#N/A</v>
      </c>
      <c r="FO78" s="205" t="e">
        <f t="shared" si="88"/>
        <v>#N/A</v>
      </c>
      <c r="FP78" s="205" t="e">
        <f t="shared" si="88"/>
        <v>#N/A</v>
      </c>
      <c r="FQ78" s="205" t="e">
        <f t="shared" si="88"/>
        <v>#N/A</v>
      </c>
      <c r="FR78" s="205" t="e">
        <f t="shared" si="88"/>
        <v>#N/A</v>
      </c>
      <c r="FS78" s="205" t="e">
        <f t="shared" si="76"/>
        <v>#N/A</v>
      </c>
      <c r="FT78" s="205" t="e">
        <f t="shared" si="76"/>
        <v>#N/A</v>
      </c>
      <c r="FU78" s="205" t="e">
        <f t="shared" si="76"/>
        <v>#N/A</v>
      </c>
      <c r="FV78" s="205" t="e">
        <f t="shared" si="76"/>
        <v>#N/A</v>
      </c>
      <c r="FW78" s="205" t="e">
        <f t="shared" si="74"/>
        <v>#N/A</v>
      </c>
      <c r="FX78" s="205" t="e">
        <f t="shared" si="74"/>
        <v>#N/A</v>
      </c>
      <c r="FY78" s="205" t="e">
        <f t="shared" si="111"/>
        <v>#N/A</v>
      </c>
      <c r="FZ78" s="205" t="e">
        <f t="shared" si="111"/>
        <v>#N/A</v>
      </c>
      <c r="GA78" s="205" t="e">
        <f t="shared" si="111"/>
        <v>#N/A</v>
      </c>
      <c r="GB78" s="205" t="e">
        <f t="shared" si="111"/>
        <v>#N/A</v>
      </c>
      <c r="GC78" s="205" t="e">
        <f t="shared" si="111"/>
        <v>#N/A</v>
      </c>
      <c r="GD78" s="205" t="e">
        <f t="shared" si="111"/>
        <v>#N/A</v>
      </c>
      <c r="GE78" s="205" t="e">
        <f t="shared" si="111"/>
        <v>#N/A</v>
      </c>
      <c r="GF78" s="205" t="e">
        <f t="shared" si="111"/>
        <v>#N/A</v>
      </c>
      <c r="GG78" s="205" t="e">
        <f t="shared" si="111"/>
        <v>#N/A</v>
      </c>
      <c r="GH78" s="205" t="e">
        <f t="shared" si="111"/>
        <v>#N/A</v>
      </c>
      <c r="GI78" s="205" t="e">
        <f t="shared" si="111"/>
        <v>#N/A</v>
      </c>
      <c r="GJ78" s="205" t="e">
        <f t="shared" si="111"/>
        <v>#N/A</v>
      </c>
      <c r="GK78" s="205" t="e">
        <f t="shared" si="111"/>
        <v>#N/A</v>
      </c>
      <c r="GL78" s="205" t="e">
        <f t="shared" si="78"/>
        <v>#N/A</v>
      </c>
      <c r="GM78" s="205" t="e">
        <f t="shared" si="78"/>
        <v>#N/A</v>
      </c>
      <c r="GN78" s="205" t="e">
        <f t="shared" si="78"/>
        <v>#N/A</v>
      </c>
      <c r="GO78" s="205" t="e">
        <f t="shared" si="78"/>
        <v>#N/A</v>
      </c>
      <c r="GP78" s="205" t="e">
        <f t="shared" si="78"/>
        <v>#N/A</v>
      </c>
      <c r="GQ78" s="205" t="e">
        <f t="shared" si="78"/>
        <v>#N/A</v>
      </c>
      <c r="GR78" s="205" t="e">
        <f t="shared" si="78"/>
        <v>#N/A</v>
      </c>
      <c r="GS78" s="205" t="e">
        <f t="shared" si="78"/>
        <v>#N/A</v>
      </c>
      <c r="GT78" s="205" t="e">
        <f t="shared" si="78"/>
        <v>#N/A</v>
      </c>
      <c r="GU78" s="205" t="e">
        <f t="shared" si="78"/>
        <v>#N/A</v>
      </c>
      <c r="GV78" s="205" t="e">
        <f t="shared" si="78"/>
        <v>#N/A</v>
      </c>
      <c r="GW78" s="205" t="e">
        <f t="shared" si="78"/>
        <v>#N/A</v>
      </c>
      <c r="GX78" s="205" t="e">
        <f t="shared" si="78"/>
        <v>#N/A</v>
      </c>
      <c r="GY78" s="205" t="e">
        <f t="shared" si="78"/>
        <v>#N/A</v>
      </c>
      <c r="GZ78" s="205" t="e">
        <f t="shared" si="78"/>
        <v>#N/A</v>
      </c>
      <c r="HA78" s="205" t="e">
        <f t="shared" si="78"/>
        <v>#N/A</v>
      </c>
      <c r="HB78" s="205" t="e">
        <f t="shared" si="106"/>
        <v>#N/A</v>
      </c>
      <c r="HC78" s="205" t="e">
        <f t="shared" si="106"/>
        <v>#N/A</v>
      </c>
      <c r="HD78" s="205" t="e">
        <f t="shared" si="98"/>
        <v>#N/A</v>
      </c>
      <c r="HE78" s="205" t="e">
        <f t="shared" si="77"/>
        <v>#N/A</v>
      </c>
      <c r="HF78" s="205" t="e">
        <f t="shared" si="77"/>
        <v>#N/A</v>
      </c>
      <c r="HG78" s="205" t="e">
        <f t="shared" si="77"/>
        <v>#N/A</v>
      </c>
      <c r="HH78" s="205" t="e">
        <f t="shared" si="77"/>
        <v>#N/A</v>
      </c>
      <c r="HI78" s="205" t="e">
        <f t="shared" si="77"/>
        <v>#N/A</v>
      </c>
      <c r="HJ78" s="205" t="e">
        <f t="shared" si="77"/>
        <v>#N/A</v>
      </c>
      <c r="HK78" s="205" t="e">
        <f t="shared" si="77"/>
        <v>#N/A</v>
      </c>
      <c r="HL78" s="205" t="e">
        <f t="shared" si="77"/>
        <v>#N/A</v>
      </c>
      <c r="HM78" s="205" t="e">
        <f t="shared" si="77"/>
        <v>#N/A</v>
      </c>
      <c r="HN78" s="205" t="e">
        <f t="shared" si="77"/>
        <v>#N/A</v>
      </c>
      <c r="HO78" s="205" t="e">
        <f t="shared" si="77"/>
        <v>#N/A</v>
      </c>
      <c r="HP78" s="205" t="e">
        <f t="shared" si="77"/>
        <v>#N/A</v>
      </c>
      <c r="HQ78" s="205" t="e">
        <f t="shared" si="107"/>
        <v>#N/A</v>
      </c>
      <c r="HR78" s="205" t="e">
        <f t="shared" si="107"/>
        <v>#N/A</v>
      </c>
      <c r="HS78" s="205" t="e">
        <f t="shared" si="107"/>
        <v>#N/A</v>
      </c>
      <c r="HT78" s="205" t="e">
        <f t="shared" si="107"/>
        <v>#N/A</v>
      </c>
      <c r="HU78" s="205" t="e">
        <f t="shared" si="107"/>
        <v>#N/A</v>
      </c>
      <c r="HV78" s="205" t="e">
        <f t="shared" si="81"/>
        <v>#N/A</v>
      </c>
      <c r="HW78" s="205" t="e">
        <f t="shared" si="79"/>
        <v>#N/A</v>
      </c>
      <c r="HX78" s="205" t="e">
        <f t="shared" si="66"/>
        <v>#N/A</v>
      </c>
      <c r="HY78" s="205" t="e">
        <f t="shared" si="63"/>
        <v>#N/A</v>
      </c>
      <c r="HZ78" s="205" t="e">
        <f t="shared" si="63"/>
        <v>#N/A</v>
      </c>
      <c r="IA78" s="205" t="e">
        <f t="shared" si="45"/>
        <v>#N/A</v>
      </c>
      <c r="IB78" s="205" t="e">
        <f t="shared" si="45"/>
        <v>#N/A</v>
      </c>
    </row>
    <row r="79" spans="1:236" hidden="1" x14ac:dyDescent="0.25">
      <c r="A79" s="22">
        <v>76</v>
      </c>
      <c r="B79" s="123"/>
      <c r="C79" s="123"/>
      <c r="D79" s="123"/>
      <c r="E79" s="118" t="str">
        <f t="shared" si="99"/>
        <v/>
      </c>
      <c r="F79" s="23" t="str">
        <f t="shared" si="100"/>
        <v/>
      </c>
      <c r="G79" s="24" t="str">
        <f t="shared" si="101"/>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91"/>
        <v/>
      </c>
      <c r="K79" s="26"/>
      <c r="L79" s="24" t="str">
        <f>IF(OR(F79="",K79=""),"",MATCH(K79,Confidence!$A$3:$A$12,0))</f>
        <v/>
      </c>
      <c r="M79" s="27" t="str">
        <f t="shared" si="92"/>
        <v/>
      </c>
      <c r="N79" s="27" t="str">
        <f t="shared" si="93"/>
        <v/>
      </c>
      <c r="O79" s="24"/>
      <c r="P79" s="110" t="str">
        <f t="shared" si="94"/>
        <v/>
      </c>
      <c r="Q79" s="110" t="str">
        <f t="shared" si="95"/>
        <v/>
      </c>
      <c r="R79" s="39" t="str">
        <f t="shared" si="96"/>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102"/>
        <v/>
      </c>
      <c r="AI79" s="204" t="str">
        <f t="shared" si="103"/>
        <v/>
      </c>
      <c r="AJ79" s="188" t="str">
        <f t="shared" si="114"/>
        <v/>
      </c>
      <c r="AK79" s="188" t="str">
        <f t="shared" si="114"/>
        <v/>
      </c>
      <c r="AL79" s="188" t="str">
        <f t="shared" si="114"/>
        <v/>
      </c>
      <c r="AM79" s="188" t="str">
        <f t="shared" si="114"/>
        <v/>
      </c>
      <c r="AN79" s="188" t="str">
        <f t="shared" si="114"/>
        <v/>
      </c>
      <c r="AO79" s="188" t="str">
        <f t="shared" si="114"/>
        <v/>
      </c>
      <c r="AP79" s="188" t="str">
        <f t="shared" si="114"/>
        <v/>
      </c>
      <c r="AQ79" s="188" t="str">
        <f t="shared" si="114"/>
        <v/>
      </c>
      <c r="AR79" s="188" t="str">
        <f t="shared" si="114"/>
        <v/>
      </c>
      <c r="AS79" s="188" t="str">
        <f t="shared" si="114"/>
        <v/>
      </c>
      <c r="AT79" s="188" t="str">
        <f t="shared" si="114"/>
        <v/>
      </c>
      <c r="AU79" s="188" t="str">
        <f t="shared" si="114"/>
        <v/>
      </c>
      <c r="AV79" s="188" t="str">
        <f t="shared" si="114"/>
        <v/>
      </c>
      <c r="AW79" s="188" t="str">
        <f t="shared" si="114"/>
        <v/>
      </c>
      <c r="AX79" s="188" t="str">
        <f t="shared" si="114"/>
        <v/>
      </c>
      <c r="AY79" s="188" t="str">
        <f t="shared" si="114"/>
        <v/>
      </c>
      <c r="AZ79" s="188" t="str">
        <f t="shared" si="114"/>
        <v/>
      </c>
      <c r="BA79" s="188" t="str">
        <f t="shared" si="114"/>
        <v/>
      </c>
      <c r="BB79" s="188" t="str">
        <f t="shared" si="114"/>
        <v/>
      </c>
      <c r="BC79" s="188" t="str">
        <f t="shared" si="114"/>
        <v/>
      </c>
      <c r="BD79" s="188" t="str">
        <f t="shared" si="114"/>
        <v/>
      </c>
      <c r="BE79" s="188" t="str">
        <f t="shared" si="114"/>
        <v/>
      </c>
      <c r="BF79" s="188" t="str">
        <f t="shared" si="114"/>
        <v/>
      </c>
      <c r="BG79" s="188" t="str">
        <f t="shared" si="114"/>
        <v/>
      </c>
      <c r="BH79" s="188" t="str">
        <f t="shared" si="114"/>
        <v/>
      </c>
      <c r="BI79" s="188" t="str">
        <f t="shared" si="114"/>
        <v/>
      </c>
      <c r="BJ79" s="188" t="str">
        <f t="shared" si="114"/>
        <v/>
      </c>
      <c r="BK79" s="188" t="str">
        <f t="shared" si="114"/>
        <v/>
      </c>
      <c r="BL79" s="188" t="str">
        <f t="shared" si="114"/>
        <v/>
      </c>
      <c r="BM79" s="188" t="str">
        <f t="shared" si="114"/>
        <v/>
      </c>
      <c r="BN79" s="188" t="str">
        <f t="shared" si="114"/>
        <v/>
      </c>
      <c r="BO79" s="188" t="str">
        <f t="shared" si="114"/>
        <v/>
      </c>
      <c r="BP79" s="188" t="str">
        <f t="shared" si="114"/>
        <v/>
      </c>
      <c r="BQ79" s="188" t="str">
        <f t="shared" si="114"/>
        <v/>
      </c>
      <c r="BR79" s="188" t="str">
        <f t="shared" si="114"/>
        <v/>
      </c>
      <c r="BS79" s="188" t="str">
        <f t="shared" si="114"/>
        <v/>
      </c>
      <c r="BT79" s="188" t="str">
        <f t="shared" si="114"/>
        <v/>
      </c>
      <c r="BU79" s="188" t="str">
        <f t="shared" si="114"/>
        <v/>
      </c>
      <c r="BV79" s="188" t="str">
        <f t="shared" si="114"/>
        <v/>
      </c>
      <c r="BW79" s="188" t="str">
        <f t="shared" si="114"/>
        <v/>
      </c>
      <c r="BX79" s="188" t="str">
        <f t="shared" si="114"/>
        <v/>
      </c>
      <c r="BY79" s="188" t="str">
        <f t="shared" si="114"/>
        <v/>
      </c>
      <c r="BZ79" s="188" t="str">
        <f t="shared" si="114"/>
        <v/>
      </c>
      <c r="CA79" s="188" t="str">
        <f t="shared" si="114"/>
        <v/>
      </c>
      <c r="CB79" s="188" t="str">
        <f t="shared" si="114"/>
        <v/>
      </c>
      <c r="CC79" s="188" t="str">
        <f t="shared" si="114"/>
        <v/>
      </c>
      <c r="CD79" s="188" t="str">
        <f t="shared" si="114"/>
        <v/>
      </c>
      <c r="CE79" s="188" t="str">
        <f t="shared" si="114"/>
        <v/>
      </c>
      <c r="CF79" s="188" t="str">
        <f t="shared" si="114"/>
        <v/>
      </c>
      <c r="CG79" s="188" t="str">
        <f t="shared" si="114"/>
        <v/>
      </c>
      <c r="CH79" s="188" t="str">
        <f t="shared" si="114"/>
        <v/>
      </c>
      <c r="CI79" s="188" t="str">
        <f t="shared" si="114"/>
        <v/>
      </c>
      <c r="CJ79" s="188" t="str">
        <f t="shared" si="114"/>
        <v/>
      </c>
      <c r="CK79" s="188" t="str">
        <f t="shared" si="114"/>
        <v/>
      </c>
      <c r="CL79" s="188" t="str">
        <f t="shared" si="114"/>
        <v/>
      </c>
      <c r="CM79" s="188" t="str">
        <f t="shared" si="114"/>
        <v/>
      </c>
      <c r="CN79" s="188" t="str">
        <f t="shared" si="114"/>
        <v/>
      </c>
      <c r="CO79" s="188" t="str">
        <f t="shared" si="114"/>
        <v/>
      </c>
      <c r="CP79" s="188" t="str">
        <f t="shared" si="114"/>
        <v/>
      </c>
      <c r="CQ79" s="188" t="str">
        <f t="shared" si="114"/>
        <v/>
      </c>
      <c r="CR79" s="188" t="str">
        <f t="shared" si="114"/>
        <v/>
      </c>
      <c r="CS79" s="188" t="str">
        <f t="shared" si="114"/>
        <v/>
      </c>
      <c r="CT79" s="188" t="str">
        <f t="shared" si="114"/>
        <v/>
      </c>
      <c r="CU79" s="188" t="str">
        <f t="shared" si="114"/>
        <v/>
      </c>
      <c r="CV79" s="188" t="str">
        <f t="shared" si="113"/>
        <v/>
      </c>
      <c r="CW79" s="188" t="str">
        <f t="shared" si="113"/>
        <v/>
      </c>
      <c r="CX79" s="188" t="str">
        <f t="shared" si="113"/>
        <v/>
      </c>
      <c r="CY79" s="188" t="str">
        <f t="shared" si="113"/>
        <v/>
      </c>
      <c r="CZ79" s="188" t="str">
        <f t="shared" si="113"/>
        <v/>
      </c>
      <c r="DA79" s="188" t="str">
        <f t="shared" si="113"/>
        <v/>
      </c>
      <c r="DB79" s="188" t="str">
        <f t="shared" si="113"/>
        <v/>
      </c>
      <c r="DC79" s="188" t="str">
        <f t="shared" si="113"/>
        <v/>
      </c>
      <c r="DD79" s="188" t="str">
        <f t="shared" si="113"/>
        <v/>
      </c>
      <c r="DE79" s="188" t="str">
        <f t="shared" si="113"/>
        <v/>
      </c>
      <c r="DF79" s="188" t="str">
        <f t="shared" si="113"/>
        <v/>
      </c>
      <c r="DG79" s="188" t="str">
        <f t="shared" si="113"/>
        <v/>
      </c>
      <c r="DH79" s="188" t="str">
        <f t="shared" si="113"/>
        <v/>
      </c>
      <c r="DI79" s="188" t="str">
        <f t="shared" si="113"/>
        <v/>
      </c>
      <c r="DJ79" s="188" t="str">
        <f t="shared" si="113"/>
        <v/>
      </c>
      <c r="DK79" s="188" t="str">
        <f t="shared" si="113"/>
        <v/>
      </c>
      <c r="DL79" s="188" t="str">
        <f t="shared" si="113"/>
        <v/>
      </c>
      <c r="DM79" s="188" t="str">
        <f t="shared" si="113"/>
        <v/>
      </c>
      <c r="DN79" s="188" t="str">
        <f t="shared" si="113"/>
        <v/>
      </c>
      <c r="DO79" s="188" t="str">
        <f t="shared" si="113"/>
        <v/>
      </c>
      <c r="DP79" s="188" t="str">
        <f t="shared" si="113"/>
        <v/>
      </c>
      <c r="DQ79" s="188" t="str">
        <f t="shared" si="113"/>
        <v/>
      </c>
      <c r="DR79" s="188" t="str">
        <f t="shared" si="113"/>
        <v/>
      </c>
      <c r="DS79" s="188" t="str">
        <f t="shared" si="113"/>
        <v/>
      </c>
      <c r="DT79" s="188" t="str">
        <f t="shared" si="113"/>
        <v/>
      </c>
      <c r="DU79" s="188" t="str">
        <f t="shared" si="113"/>
        <v/>
      </c>
      <c r="DV79" s="188" t="str">
        <f t="shared" si="113"/>
        <v/>
      </c>
      <c r="DW79" s="188" t="str">
        <f t="shared" si="113"/>
        <v/>
      </c>
      <c r="DX79" s="188" t="str">
        <f t="shared" si="113"/>
        <v/>
      </c>
      <c r="DY79" s="188" t="str">
        <f t="shared" si="113"/>
        <v/>
      </c>
      <c r="DZ79" s="188" t="str">
        <f t="shared" si="113"/>
        <v/>
      </c>
      <c r="EA79" s="188" t="str">
        <f t="shared" si="113"/>
        <v/>
      </c>
      <c r="EB79" s="188" t="str">
        <f t="shared" si="113"/>
        <v/>
      </c>
      <c r="EC79" s="188" t="str">
        <f t="shared" si="113"/>
        <v/>
      </c>
      <c r="ED79" s="188" t="str">
        <f t="shared" si="113"/>
        <v/>
      </c>
      <c r="EE79" s="204" t="str">
        <f t="shared" si="105"/>
        <v/>
      </c>
      <c r="EF79" s="205" t="e">
        <f t="shared" si="115"/>
        <v>#N/A</v>
      </c>
      <c r="EG79" s="205" t="e">
        <f t="shared" si="115"/>
        <v>#N/A</v>
      </c>
      <c r="EH79" s="205" t="e">
        <f t="shared" si="115"/>
        <v>#N/A</v>
      </c>
      <c r="EI79" s="205" t="e">
        <f t="shared" si="115"/>
        <v>#N/A</v>
      </c>
      <c r="EJ79" s="205" t="e">
        <f t="shared" si="115"/>
        <v>#N/A</v>
      </c>
      <c r="EK79" s="205" t="e">
        <f t="shared" si="115"/>
        <v>#N/A</v>
      </c>
      <c r="EL79" s="205" t="e">
        <f t="shared" si="115"/>
        <v>#N/A</v>
      </c>
      <c r="EM79" s="205" t="e">
        <f t="shared" si="115"/>
        <v>#N/A</v>
      </c>
      <c r="EN79" s="205" t="e">
        <f t="shared" si="115"/>
        <v>#N/A</v>
      </c>
      <c r="EO79" s="205" t="e">
        <f t="shared" si="115"/>
        <v>#N/A</v>
      </c>
      <c r="EP79" s="205" t="e">
        <f t="shared" si="115"/>
        <v>#N/A</v>
      </c>
      <c r="EQ79" s="205" t="e">
        <f t="shared" si="115"/>
        <v>#N/A</v>
      </c>
      <c r="ER79" s="205" t="e">
        <f t="shared" si="115"/>
        <v>#N/A</v>
      </c>
      <c r="ES79" s="205" t="e">
        <f t="shared" si="115"/>
        <v>#N/A</v>
      </c>
      <c r="ET79" s="205" t="e">
        <f t="shared" si="115"/>
        <v>#N/A</v>
      </c>
      <c r="EU79" s="205" t="e">
        <f t="shared" si="65"/>
        <v>#N/A</v>
      </c>
      <c r="EV79" s="205" t="e">
        <f t="shared" si="65"/>
        <v>#N/A</v>
      </c>
      <c r="EW79" s="205" t="e">
        <f t="shared" si="65"/>
        <v>#N/A</v>
      </c>
      <c r="EX79" s="205" t="e">
        <f t="shared" si="65"/>
        <v>#N/A</v>
      </c>
      <c r="EY79" s="205" t="e">
        <f t="shared" si="65"/>
        <v>#N/A</v>
      </c>
      <c r="EZ79" s="205" t="e">
        <f t="shared" si="65"/>
        <v>#N/A</v>
      </c>
      <c r="FA79" s="205" t="e">
        <f t="shared" si="65"/>
        <v>#N/A</v>
      </c>
      <c r="FB79" s="205" t="e">
        <f t="shared" si="65"/>
        <v>#N/A</v>
      </c>
      <c r="FC79" s="205" t="e">
        <f t="shared" si="65"/>
        <v>#N/A</v>
      </c>
      <c r="FD79" s="205" t="e">
        <f t="shared" si="65"/>
        <v>#N/A</v>
      </c>
      <c r="FE79" s="205" t="e">
        <f t="shared" si="65"/>
        <v>#N/A</v>
      </c>
      <c r="FF79" s="205" t="e">
        <f t="shared" si="65"/>
        <v>#N/A</v>
      </c>
      <c r="FG79" s="205" t="e">
        <f t="shared" si="65"/>
        <v>#N/A</v>
      </c>
      <c r="FH79" s="205" t="e">
        <f t="shared" si="65"/>
        <v>#N/A</v>
      </c>
      <c r="FI79" s="205" t="e">
        <f t="shared" si="65"/>
        <v>#N/A</v>
      </c>
      <c r="FJ79" s="205" t="e">
        <f t="shared" si="65"/>
        <v>#N/A</v>
      </c>
      <c r="FK79" s="205" t="e">
        <f t="shared" si="108"/>
        <v>#N/A</v>
      </c>
      <c r="FL79" s="205" t="e">
        <f t="shared" si="88"/>
        <v>#N/A</v>
      </c>
      <c r="FM79" s="205" t="e">
        <f t="shared" si="88"/>
        <v>#N/A</v>
      </c>
      <c r="FN79" s="205" t="e">
        <f t="shared" si="88"/>
        <v>#N/A</v>
      </c>
      <c r="FO79" s="205" t="e">
        <f t="shared" si="88"/>
        <v>#N/A</v>
      </c>
      <c r="FP79" s="205" t="e">
        <f t="shared" si="88"/>
        <v>#N/A</v>
      </c>
      <c r="FQ79" s="205" t="e">
        <f t="shared" si="88"/>
        <v>#N/A</v>
      </c>
      <c r="FR79" s="205" t="e">
        <f t="shared" si="88"/>
        <v>#N/A</v>
      </c>
      <c r="FS79" s="205" t="e">
        <f t="shared" si="76"/>
        <v>#N/A</v>
      </c>
      <c r="FT79" s="205" t="e">
        <f t="shared" si="76"/>
        <v>#N/A</v>
      </c>
      <c r="FU79" s="205" t="e">
        <f t="shared" si="76"/>
        <v>#N/A</v>
      </c>
      <c r="FV79" s="205" t="e">
        <f t="shared" si="76"/>
        <v>#N/A</v>
      </c>
      <c r="FW79" s="205" t="e">
        <f t="shared" si="74"/>
        <v>#N/A</v>
      </c>
      <c r="FX79" s="205" t="e">
        <f t="shared" si="74"/>
        <v>#N/A</v>
      </c>
      <c r="FY79" s="205" t="e">
        <f t="shared" si="111"/>
        <v>#N/A</v>
      </c>
      <c r="FZ79" s="205" t="e">
        <f t="shared" si="111"/>
        <v>#N/A</v>
      </c>
      <c r="GA79" s="205" t="e">
        <f t="shared" si="111"/>
        <v>#N/A</v>
      </c>
      <c r="GB79" s="205" t="e">
        <f t="shared" si="111"/>
        <v>#N/A</v>
      </c>
      <c r="GC79" s="205" t="e">
        <f t="shared" si="111"/>
        <v>#N/A</v>
      </c>
      <c r="GD79" s="205" t="e">
        <f t="shared" si="111"/>
        <v>#N/A</v>
      </c>
      <c r="GE79" s="205" t="e">
        <f t="shared" si="111"/>
        <v>#N/A</v>
      </c>
      <c r="GF79" s="205" t="e">
        <f t="shared" si="111"/>
        <v>#N/A</v>
      </c>
      <c r="GG79" s="205" t="e">
        <f t="shared" si="111"/>
        <v>#N/A</v>
      </c>
      <c r="GH79" s="205" t="e">
        <f t="shared" si="111"/>
        <v>#N/A</v>
      </c>
      <c r="GI79" s="205" t="e">
        <f t="shared" si="111"/>
        <v>#N/A</v>
      </c>
      <c r="GJ79" s="205" t="e">
        <f t="shared" si="111"/>
        <v>#N/A</v>
      </c>
      <c r="GK79" s="205" t="e">
        <f t="shared" si="111"/>
        <v>#N/A</v>
      </c>
      <c r="GL79" s="205" t="e">
        <f t="shared" si="78"/>
        <v>#N/A</v>
      </c>
      <c r="GM79" s="205" t="e">
        <f t="shared" si="78"/>
        <v>#N/A</v>
      </c>
      <c r="GN79" s="205" t="e">
        <f t="shared" si="78"/>
        <v>#N/A</v>
      </c>
      <c r="GO79" s="205" t="e">
        <f t="shared" si="78"/>
        <v>#N/A</v>
      </c>
      <c r="GP79" s="205" t="e">
        <f t="shared" si="78"/>
        <v>#N/A</v>
      </c>
      <c r="GQ79" s="205" t="e">
        <f t="shared" si="78"/>
        <v>#N/A</v>
      </c>
      <c r="GR79" s="205" t="e">
        <f t="shared" si="78"/>
        <v>#N/A</v>
      </c>
      <c r="GS79" s="205" t="e">
        <f t="shared" si="78"/>
        <v>#N/A</v>
      </c>
      <c r="GT79" s="205" t="e">
        <f t="shared" si="78"/>
        <v>#N/A</v>
      </c>
      <c r="GU79" s="205" t="e">
        <f t="shared" si="78"/>
        <v>#N/A</v>
      </c>
      <c r="GV79" s="205" t="e">
        <f t="shared" si="78"/>
        <v>#N/A</v>
      </c>
      <c r="GW79" s="205" t="e">
        <f t="shared" si="78"/>
        <v>#N/A</v>
      </c>
      <c r="GX79" s="205" t="e">
        <f t="shared" si="78"/>
        <v>#N/A</v>
      </c>
      <c r="GY79" s="205" t="e">
        <f t="shared" si="78"/>
        <v>#N/A</v>
      </c>
      <c r="GZ79" s="205" t="e">
        <f t="shared" si="78"/>
        <v>#N/A</v>
      </c>
      <c r="HA79" s="205" t="e">
        <f t="shared" si="78"/>
        <v>#N/A</v>
      </c>
      <c r="HB79" s="205" t="e">
        <f t="shared" si="106"/>
        <v>#N/A</v>
      </c>
      <c r="HC79" s="205" t="e">
        <f t="shared" si="106"/>
        <v>#N/A</v>
      </c>
      <c r="HD79" s="205" t="e">
        <f t="shared" si="98"/>
        <v>#N/A</v>
      </c>
      <c r="HE79" s="205" t="e">
        <f t="shared" si="77"/>
        <v>#N/A</v>
      </c>
      <c r="HF79" s="205" t="e">
        <f t="shared" si="77"/>
        <v>#N/A</v>
      </c>
      <c r="HG79" s="205" t="e">
        <f t="shared" si="77"/>
        <v>#N/A</v>
      </c>
      <c r="HH79" s="205" t="e">
        <f t="shared" si="77"/>
        <v>#N/A</v>
      </c>
      <c r="HI79" s="205" t="e">
        <f t="shared" si="77"/>
        <v>#N/A</v>
      </c>
      <c r="HJ79" s="205" t="e">
        <f t="shared" si="77"/>
        <v>#N/A</v>
      </c>
      <c r="HK79" s="205" t="e">
        <f t="shared" si="77"/>
        <v>#N/A</v>
      </c>
      <c r="HL79" s="205" t="e">
        <f t="shared" si="77"/>
        <v>#N/A</v>
      </c>
      <c r="HM79" s="205" t="e">
        <f t="shared" si="77"/>
        <v>#N/A</v>
      </c>
      <c r="HN79" s="205" t="e">
        <f t="shared" si="77"/>
        <v>#N/A</v>
      </c>
      <c r="HO79" s="205" t="e">
        <f t="shared" si="77"/>
        <v>#N/A</v>
      </c>
      <c r="HP79" s="205" t="e">
        <f t="shared" si="77"/>
        <v>#N/A</v>
      </c>
      <c r="HQ79" s="205" t="e">
        <f t="shared" si="107"/>
        <v>#N/A</v>
      </c>
      <c r="HR79" s="205" t="e">
        <f t="shared" si="107"/>
        <v>#N/A</v>
      </c>
      <c r="HS79" s="205" t="e">
        <f t="shared" si="107"/>
        <v>#N/A</v>
      </c>
      <c r="HT79" s="205" t="e">
        <f t="shared" si="107"/>
        <v>#N/A</v>
      </c>
      <c r="HU79" s="205" t="e">
        <f t="shared" si="107"/>
        <v>#N/A</v>
      </c>
      <c r="HV79" s="205" t="e">
        <f t="shared" si="81"/>
        <v>#N/A</v>
      </c>
      <c r="HW79" s="205" t="e">
        <f t="shared" si="79"/>
        <v>#N/A</v>
      </c>
      <c r="HX79" s="205" t="e">
        <f t="shared" si="66"/>
        <v>#N/A</v>
      </c>
      <c r="HY79" s="205" t="e">
        <f t="shared" si="63"/>
        <v>#N/A</v>
      </c>
      <c r="HZ79" s="205" t="e">
        <f t="shared" si="63"/>
        <v>#N/A</v>
      </c>
      <c r="IA79" s="205" t="e">
        <f t="shared" si="45"/>
        <v>#N/A</v>
      </c>
      <c r="IB79" s="205" t="e">
        <f t="shared" si="45"/>
        <v>#N/A</v>
      </c>
    </row>
    <row r="80" spans="1:236" hidden="1" x14ac:dyDescent="0.25">
      <c r="A80" s="22">
        <v>77</v>
      </c>
      <c r="B80" s="123"/>
      <c r="C80" s="123"/>
      <c r="D80" s="123"/>
      <c r="E80" s="118" t="str">
        <f t="shared" si="99"/>
        <v/>
      </c>
      <c r="F80" s="23" t="str">
        <f t="shared" si="100"/>
        <v/>
      </c>
      <c r="G80" s="24" t="str">
        <f t="shared" si="101"/>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91"/>
        <v/>
      </c>
      <c r="K80" s="26"/>
      <c r="L80" s="24" t="str">
        <f>IF(OR(F80="",K80=""),"",MATCH(K80,Confidence!$A$3:$A$12,0))</f>
        <v/>
      </c>
      <c r="M80" s="27" t="str">
        <f t="shared" si="92"/>
        <v/>
      </c>
      <c r="N80" s="27" t="str">
        <f t="shared" si="93"/>
        <v/>
      </c>
      <c r="O80" s="24"/>
      <c r="P80" s="110" t="str">
        <f t="shared" si="94"/>
        <v/>
      </c>
      <c r="Q80" s="110" t="str">
        <f t="shared" si="95"/>
        <v/>
      </c>
      <c r="R80" s="39" t="str">
        <f t="shared" si="96"/>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102"/>
        <v/>
      </c>
      <c r="AI80" s="204" t="str">
        <f t="shared" si="103"/>
        <v/>
      </c>
      <c r="AJ80" s="188" t="str">
        <f t="shared" si="114"/>
        <v/>
      </c>
      <c r="AK80" s="188" t="str">
        <f t="shared" si="114"/>
        <v/>
      </c>
      <c r="AL80" s="188" t="str">
        <f t="shared" si="114"/>
        <v/>
      </c>
      <c r="AM80" s="188" t="str">
        <f t="shared" si="114"/>
        <v/>
      </c>
      <c r="AN80" s="188" t="str">
        <f t="shared" si="114"/>
        <v/>
      </c>
      <c r="AO80" s="188" t="str">
        <f t="shared" si="114"/>
        <v/>
      </c>
      <c r="AP80" s="188" t="str">
        <f t="shared" si="114"/>
        <v/>
      </c>
      <c r="AQ80" s="188" t="str">
        <f t="shared" si="114"/>
        <v/>
      </c>
      <c r="AR80" s="188" t="str">
        <f t="shared" si="114"/>
        <v/>
      </c>
      <c r="AS80" s="188" t="str">
        <f t="shared" si="114"/>
        <v/>
      </c>
      <c r="AT80" s="188" t="str">
        <f t="shared" si="114"/>
        <v/>
      </c>
      <c r="AU80" s="188" t="str">
        <f t="shared" si="114"/>
        <v/>
      </c>
      <c r="AV80" s="188" t="str">
        <f t="shared" si="114"/>
        <v/>
      </c>
      <c r="AW80" s="188" t="str">
        <f t="shared" si="114"/>
        <v/>
      </c>
      <c r="AX80" s="188" t="str">
        <f t="shared" si="114"/>
        <v/>
      </c>
      <c r="AY80" s="188" t="str">
        <f t="shared" si="114"/>
        <v/>
      </c>
      <c r="AZ80" s="188" t="str">
        <f t="shared" si="114"/>
        <v/>
      </c>
      <c r="BA80" s="188" t="str">
        <f t="shared" si="114"/>
        <v/>
      </c>
      <c r="BB80" s="188" t="str">
        <f t="shared" si="114"/>
        <v/>
      </c>
      <c r="BC80" s="188" t="str">
        <f t="shared" si="114"/>
        <v/>
      </c>
      <c r="BD80" s="188" t="str">
        <f t="shared" si="114"/>
        <v/>
      </c>
      <c r="BE80" s="188" t="str">
        <f t="shared" si="114"/>
        <v/>
      </c>
      <c r="BF80" s="188" t="str">
        <f t="shared" si="114"/>
        <v/>
      </c>
      <c r="BG80" s="188" t="str">
        <f t="shared" si="114"/>
        <v/>
      </c>
      <c r="BH80" s="188" t="str">
        <f t="shared" si="114"/>
        <v/>
      </c>
      <c r="BI80" s="188" t="str">
        <f t="shared" si="114"/>
        <v/>
      </c>
      <c r="BJ80" s="188" t="str">
        <f t="shared" si="114"/>
        <v/>
      </c>
      <c r="BK80" s="188" t="str">
        <f t="shared" si="114"/>
        <v/>
      </c>
      <c r="BL80" s="188" t="str">
        <f t="shared" si="114"/>
        <v/>
      </c>
      <c r="BM80" s="188" t="str">
        <f t="shared" si="114"/>
        <v/>
      </c>
      <c r="BN80" s="188" t="str">
        <f t="shared" si="114"/>
        <v/>
      </c>
      <c r="BO80" s="188" t="str">
        <f t="shared" si="114"/>
        <v/>
      </c>
      <c r="BP80" s="188" t="str">
        <f t="shared" si="114"/>
        <v/>
      </c>
      <c r="BQ80" s="188" t="str">
        <f t="shared" si="114"/>
        <v/>
      </c>
      <c r="BR80" s="188" t="str">
        <f t="shared" si="114"/>
        <v/>
      </c>
      <c r="BS80" s="188" t="str">
        <f t="shared" si="114"/>
        <v/>
      </c>
      <c r="BT80" s="188" t="str">
        <f t="shared" si="114"/>
        <v/>
      </c>
      <c r="BU80" s="188" t="str">
        <f t="shared" si="114"/>
        <v/>
      </c>
      <c r="BV80" s="188" t="str">
        <f t="shared" si="114"/>
        <v/>
      </c>
      <c r="BW80" s="188" t="str">
        <f t="shared" si="114"/>
        <v/>
      </c>
      <c r="BX80" s="188" t="str">
        <f t="shared" si="114"/>
        <v/>
      </c>
      <c r="BY80" s="188" t="str">
        <f t="shared" si="114"/>
        <v/>
      </c>
      <c r="BZ80" s="188" t="str">
        <f t="shared" si="114"/>
        <v/>
      </c>
      <c r="CA80" s="188" t="str">
        <f t="shared" si="114"/>
        <v/>
      </c>
      <c r="CB80" s="188" t="str">
        <f t="shared" si="114"/>
        <v/>
      </c>
      <c r="CC80" s="188" t="str">
        <f t="shared" si="114"/>
        <v/>
      </c>
      <c r="CD80" s="188" t="str">
        <f t="shared" si="114"/>
        <v/>
      </c>
      <c r="CE80" s="188" t="str">
        <f t="shared" si="114"/>
        <v/>
      </c>
      <c r="CF80" s="188" t="str">
        <f t="shared" si="114"/>
        <v/>
      </c>
      <c r="CG80" s="188" t="str">
        <f t="shared" si="114"/>
        <v/>
      </c>
      <c r="CH80" s="188" t="str">
        <f t="shared" si="114"/>
        <v/>
      </c>
      <c r="CI80" s="188" t="str">
        <f t="shared" si="114"/>
        <v/>
      </c>
      <c r="CJ80" s="188" t="str">
        <f t="shared" si="114"/>
        <v/>
      </c>
      <c r="CK80" s="188" t="str">
        <f t="shared" si="114"/>
        <v/>
      </c>
      <c r="CL80" s="188" t="str">
        <f t="shared" si="114"/>
        <v/>
      </c>
      <c r="CM80" s="188" t="str">
        <f t="shared" si="114"/>
        <v/>
      </c>
      <c r="CN80" s="188" t="str">
        <f t="shared" si="114"/>
        <v/>
      </c>
      <c r="CO80" s="188" t="str">
        <f t="shared" si="114"/>
        <v/>
      </c>
      <c r="CP80" s="188" t="str">
        <f t="shared" si="114"/>
        <v/>
      </c>
      <c r="CQ80" s="188" t="str">
        <f t="shared" si="114"/>
        <v/>
      </c>
      <c r="CR80" s="188" t="str">
        <f t="shared" si="114"/>
        <v/>
      </c>
      <c r="CS80" s="188" t="str">
        <f t="shared" si="114"/>
        <v/>
      </c>
      <c r="CT80" s="188" t="str">
        <f t="shared" si="114"/>
        <v/>
      </c>
      <c r="CU80" s="188" t="str">
        <f t="shared" ref="CU80" si="116">IF(ISNONTEXT($AH80),CT80+$AH80,"")</f>
        <v/>
      </c>
      <c r="CV80" s="188" t="str">
        <f t="shared" si="113"/>
        <v/>
      </c>
      <c r="CW80" s="188" t="str">
        <f t="shared" si="113"/>
        <v/>
      </c>
      <c r="CX80" s="188" t="str">
        <f t="shared" si="113"/>
        <v/>
      </c>
      <c r="CY80" s="188" t="str">
        <f t="shared" si="113"/>
        <v/>
      </c>
      <c r="CZ80" s="188" t="str">
        <f t="shared" si="113"/>
        <v/>
      </c>
      <c r="DA80" s="188" t="str">
        <f t="shared" si="113"/>
        <v/>
      </c>
      <c r="DB80" s="188" t="str">
        <f t="shared" si="113"/>
        <v/>
      </c>
      <c r="DC80" s="188" t="str">
        <f t="shared" si="113"/>
        <v/>
      </c>
      <c r="DD80" s="188" t="str">
        <f t="shared" si="113"/>
        <v/>
      </c>
      <c r="DE80" s="188" t="str">
        <f t="shared" si="113"/>
        <v/>
      </c>
      <c r="DF80" s="188" t="str">
        <f t="shared" si="113"/>
        <v/>
      </c>
      <c r="DG80" s="188" t="str">
        <f t="shared" si="113"/>
        <v/>
      </c>
      <c r="DH80" s="188" t="str">
        <f t="shared" si="113"/>
        <v/>
      </c>
      <c r="DI80" s="188" t="str">
        <f t="shared" si="113"/>
        <v/>
      </c>
      <c r="DJ80" s="188" t="str">
        <f t="shared" si="113"/>
        <v/>
      </c>
      <c r="DK80" s="188" t="str">
        <f t="shared" si="113"/>
        <v/>
      </c>
      <c r="DL80" s="188" t="str">
        <f t="shared" si="113"/>
        <v/>
      </c>
      <c r="DM80" s="188" t="str">
        <f t="shared" si="113"/>
        <v/>
      </c>
      <c r="DN80" s="188" t="str">
        <f t="shared" si="113"/>
        <v/>
      </c>
      <c r="DO80" s="188" t="str">
        <f t="shared" si="113"/>
        <v/>
      </c>
      <c r="DP80" s="188" t="str">
        <f t="shared" si="113"/>
        <v/>
      </c>
      <c r="DQ80" s="188" t="str">
        <f t="shared" si="113"/>
        <v/>
      </c>
      <c r="DR80" s="188" t="str">
        <f t="shared" si="113"/>
        <v/>
      </c>
      <c r="DS80" s="188" t="str">
        <f t="shared" si="113"/>
        <v/>
      </c>
      <c r="DT80" s="188" t="str">
        <f t="shared" si="113"/>
        <v/>
      </c>
      <c r="DU80" s="188" t="str">
        <f t="shared" si="113"/>
        <v/>
      </c>
      <c r="DV80" s="188" t="str">
        <f t="shared" si="113"/>
        <v/>
      </c>
      <c r="DW80" s="188" t="str">
        <f t="shared" si="113"/>
        <v/>
      </c>
      <c r="DX80" s="188" t="str">
        <f t="shared" si="113"/>
        <v/>
      </c>
      <c r="DY80" s="188" t="str">
        <f t="shared" si="113"/>
        <v/>
      </c>
      <c r="DZ80" s="188" t="str">
        <f t="shared" si="113"/>
        <v/>
      </c>
      <c r="EA80" s="188" t="str">
        <f t="shared" si="113"/>
        <v/>
      </c>
      <c r="EB80" s="188" t="str">
        <f t="shared" si="113"/>
        <v/>
      </c>
      <c r="EC80" s="188" t="str">
        <f t="shared" si="113"/>
        <v/>
      </c>
      <c r="ED80" s="188" t="str">
        <f t="shared" si="113"/>
        <v/>
      </c>
      <c r="EE80" s="204" t="str">
        <f t="shared" si="105"/>
        <v/>
      </c>
      <c r="EF80" s="205" t="e">
        <f t="shared" si="115"/>
        <v>#N/A</v>
      </c>
      <c r="EG80" s="205" t="e">
        <f t="shared" si="115"/>
        <v>#N/A</v>
      </c>
      <c r="EH80" s="205" t="e">
        <f t="shared" si="115"/>
        <v>#N/A</v>
      </c>
      <c r="EI80" s="205" t="e">
        <f t="shared" si="115"/>
        <v>#N/A</v>
      </c>
      <c r="EJ80" s="205" t="e">
        <f t="shared" si="115"/>
        <v>#N/A</v>
      </c>
      <c r="EK80" s="205" t="e">
        <f t="shared" si="115"/>
        <v>#N/A</v>
      </c>
      <c r="EL80" s="205" t="e">
        <f t="shared" si="115"/>
        <v>#N/A</v>
      </c>
      <c r="EM80" s="205" t="e">
        <f t="shared" si="115"/>
        <v>#N/A</v>
      </c>
      <c r="EN80" s="205" t="e">
        <f t="shared" si="115"/>
        <v>#N/A</v>
      </c>
      <c r="EO80" s="205" t="e">
        <f t="shared" si="115"/>
        <v>#N/A</v>
      </c>
      <c r="EP80" s="205" t="e">
        <f t="shared" si="115"/>
        <v>#N/A</v>
      </c>
      <c r="EQ80" s="205" t="e">
        <f t="shared" si="115"/>
        <v>#N/A</v>
      </c>
      <c r="ER80" s="205" t="e">
        <f t="shared" si="115"/>
        <v>#N/A</v>
      </c>
      <c r="ES80" s="205" t="e">
        <f t="shared" si="115"/>
        <v>#N/A</v>
      </c>
      <c r="ET80" s="205" t="e">
        <f t="shared" si="115"/>
        <v>#N/A</v>
      </c>
      <c r="EU80" s="205" t="e">
        <f t="shared" si="65"/>
        <v>#N/A</v>
      </c>
      <c r="EV80" s="205" t="e">
        <f t="shared" si="65"/>
        <v>#N/A</v>
      </c>
      <c r="EW80" s="205" t="e">
        <f t="shared" si="65"/>
        <v>#N/A</v>
      </c>
      <c r="EX80" s="205" t="e">
        <f t="shared" si="65"/>
        <v>#N/A</v>
      </c>
      <c r="EY80" s="205" t="e">
        <f t="shared" si="65"/>
        <v>#N/A</v>
      </c>
      <c r="EZ80" s="205" t="e">
        <f t="shared" si="65"/>
        <v>#N/A</v>
      </c>
      <c r="FA80" s="205" t="e">
        <f t="shared" si="65"/>
        <v>#N/A</v>
      </c>
      <c r="FB80" s="205" t="e">
        <f t="shared" si="65"/>
        <v>#N/A</v>
      </c>
      <c r="FC80" s="205" t="e">
        <f t="shared" si="65"/>
        <v>#N/A</v>
      </c>
      <c r="FD80" s="205" t="e">
        <f t="shared" si="65"/>
        <v>#N/A</v>
      </c>
      <c r="FE80" s="205" t="e">
        <f t="shared" si="65"/>
        <v>#N/A</v>
      </c>
      <c r="FF80" s="205" t="e">
        <f t="shared" si="65"/>
        <v>#N/A</v>
      </c>
      <c r="FG80" s="205" t="e">
        <f t="shared" si="65"/>
        <v>#N/A</v>
      </c>
      <c r="FH80" s="205" t="e">
        <f t="shared" si="65"/>
        <v>#N/A</v>
      </c>
      <c r="FI80" s="205" t="e">
        <f t="shared" si="65"/>
        <v>#N/A</v>
      </c>
      <c r="FJ80" s="205" t="e">
        <f t="shared" si="65"/>
        <v>#N/A</v>
      </c>
      <c r="FK80" s="205" t="e">
        <f t="shared" si="108"/>
        <v>#N/A</v>
      </c>
      <c r="FL80" s="205" t="e">
        <f t="shared" si="88"/>
        <v>#N/A</v>
      </c>
      <c r="FM80" s="205" t="e">
        <f t="shared" si="88"/>
        <v>#N/A</v>
      </c>
      <c r="FN80" s="205" t="e">
        <f t="shared" si="88"/>
        <v>#N/A</v>
      </c>
      <c r="FO80" s="205" t="e">
        <f t="shared" si="88"/>
        <v>#N/A</v>
      </c>
      <c r="FP80" s="205" t="e">
        <f t="shared" si="88"/>
        <v>#N/A</v>
      </c>
      <c r="FQ80" s="205" t="e">
        <f t="shared" si="88"/>
        <v>#N/A</v>
      </c>
      <c r="FR80" s="205" t="e">
        <f t="shared" si="88"/>
        <v>#N/A</v>
      </c>
      <c r="FS80" s="205" t="e">
        <f t="shared" si="76"/>
        <v>#N/A</v>
      </c>
      <c r="FT80" s="205" t="e">
        <f t="shared" si="76"/>
        <v>#N/A</v>
      </c>
      <c r="FU80" s="205" t="e">
        <f t="shared" si="76"/>
        <v>#N/A</v>
      </c>
      <c r="FV80" s="205" t="e">
        <f t="shared" si="76"/>
        <v>#N/A</v>
      </c>
      <c r="FW80" s="205" t="e">
        <f t="shared" si="74"/>
        <v>#N/A</v>
      </c>
      <c r="FX80" s="205" t="e">
        <f t="shared" si="74"/>
        <v>#N/A</v>
      </c>
      <c r="FY80" s="205" t="e">
        <f t="shared" si="111"/>
        <v>#N/A</v>
      </c>
      <c r="FZ80" s="205" t="e">
        <f t="shared" si="111"/>
        <v>#N/A</v>
      </c>
      <c r="GA80" s="205" t="e">
        <f t="shared" si="111"/>
        <v>#N/A</v>
      </c>
      <c r="GB80" s="205" t="e">
        <f t="shared" si="111"/>
        <v>#N/A</v>
      </c>
      <c r="GC80" s="205" t="e">
        <f t="shared" si="111"/>
        <v>#N/A</v>
      </c>
      <c r="GD80" s="205" t="e">
        <f t="shared" si="111"/>
        <v>#N/A</v>
      </c>
      <c r="GE80" s="205" t="e">
        <f t="shared" si="111"/>
        <v>#N/A</v>
      </c>
      <c r="GF80" s="205" t="e">
        <f t="shared" si="111"/>
        <v>#N/A</v>
      </c>
      <c r="GG80" s="205" t="e">
        <f t="shared" si="111"/>
        <v>#N/A</v>
      </c>
      <c r="GH80" s="205" t="e">
        <f t="shared" si="111"/>
        <v>#N/A</v>
      </c>
      <c r="GI80" s="205" t="e">
        <f t="shared" si="111"/>
        <v>#N/A</v>
      </c>
      <c r="GJ80" s="205" t="e">
        <f t="shared" si="111"/>
        <v>#N/A</v>
      </c>
      <c r="GK80" s="205" t="e">
        <f t="shared" si="111"/>
        <v>#N/A</v>
      </c>
      <c r="GL80" s="205" t="e">
        <f t="shared" si="78"/>
        <v>#N/A</v>
      </c>
      <c r="GM80" s="205" t="e">
        <f t="shared" si="78"/>
        <v>#N/A</v>
      </c>
      <c r="GN80" s="205" t="e">
        <f t="shared" si="78"/>
        <v>#N/A</v>
      </c>
      <c r="GO80" s="205" t="e">
        <f t="shared" si="78"/>
        <v>#N/A</v>
      </c>
      <c r="GP80" s="205" t="e">
        <f t="shared" si="78"/>
        <v>#N/A</v>
      </c>
      <c r="GQ80" s="205" t="e">
        <f t="shared" si="78"/>
        <v>#N/A</v>
      </c>
      <c r="GR80" s="205" t="e">
        <f t="shared" si="78"/>
        <v>#N/A</v>
      </c>
      <c r="GS80" s="205" t="e">
        <f t="shared" si="78"/>
        <v>#N/A</v>
      </c>
      <c r="GT80" s="205" t="e">
        <f t="shared" si="78"/>
        <v>#N/A</v>
      </c>
      <c r="GU80" s="205" t="e">
        <f t="shared" si="78"/>
        <v>#N/A</v>
      </c>
      <c r="GV80" s="205" t="e">
        <f t="shared" si="78"/>
        <v>#N/A</v>
      </c>
      <c r="GW80" s="205" t="e">
        <f t="shared" si="78"/>
        <v>#N/A</v>
      </c>
      <c r="GX80" s="205" t="e">
        <f t="shared" si="78"/>
        <v>#N/A</v>
      </c>
      <c r="GY80" s="205" t="e">
        <f t="shared" si="78"/>
        <v>#N/A</v>
      </c>
      <c r="GZ80" s="205" t="e">
        <f t="shared" si="78"/>
        <v>#N/A</v>
      </c>
      <c r="HA80" s="205" t="e">
        <f t="shared" si="78"/>
        <v>#N/A</v>
      </c>
      <c r="HB80" s="205" t="e">
        <f t="shared" si="106"/>
        <v>#N/A</v>
      </c>
      <c r="HC80" s="205" t="e">
        <f t="shared" si="106"/>
        <v>#N/A</v>
      </c>
      <c r="HD80" s="205" t="e">
        <f t="shared" si="98"/>
        <v>#N/A</v>
      </c>
      <c r="HE80" s="205" t="e">
        <f t="shared" si="77"/>
        <v>#N/A</v>
      </c>
      <c r="HF80" s="205" t="e">
        <f t="shared" si="77"/>
        <v>#N/A</v>
      </c>
      <c r="HG80" s="205" t="e">
        <f t="shared" si="77"/>
        <v>#N/A</v>
      </c>
      <c r="HH80" s="205" t="e">
        <f t="shared" si="77"/>
        <v>#N/A</v>
      </c>
      <c r="HI80" s="205" t="e">
        <f t="shared" si="77"/>
        <v>#N/A</v>
      </c>
      <c r="HJ80" s="205" t="e">
        <f t="shared" si="77"/>
        <v>#N/A</v>
      </c>
      <c r="HK80" s="205" t="e">
        <f t="shared" si="77"/>
        <v>#N/A</v>
      </c>
      <c r="HL80" s="205" t="e">
        <f t="shared" si="77"/>
        <v>#N/A</v>
      </c>
      <c r="HM80" s="205" t="e">
        <f t="shared" si="77"/>
        <v>#N/A</v>
      </c>
      <c r="HN80" s="205" t="e">
        <f t="shared" si="77"/>
        <v>#N/A</v>
      </c>
      <c r="HO80" s="205" t="e">
        <f t="shared" si="77"/>
        <v>#N/A</v>
      </c>
      <c r="HP80" s="205" t="e">
        <f t="shared" si="77"/>
        <v>#N/A</v>
      </c>
      <c r="HQ80" s="205" t="e">
        <f t="shared" si="107"/>
        <v>#N/A</v>
      </c>
      <c r="HR80" s="205" t="e">
        <f t="shared" si="107"/>
        <v>#N/A</v>
      </c>
      <c r="HS80" s="205" t="e">
        <f t="shared" si="107"/>
        <v>#N/A</v>
      </c>
      <c r="HT80" s="205" t="e">
        <f t="shared" si="107"/>
        <v>#N/A</v>
      </c>
      <c r="HU80" s="205" t="e">
        <f t="shared" si="107"/>
        <v>#N/A</v>
      </c>
      <c r="HV80" s="205" t="e">
        <f t="shared" si="81"/>
        <v>#N/A</v>
      </c>
      <c r="HW80" s="205" t="e">
        <f t="shared" si="79"/>
        <v>#N/A</v>
      </c>
      <c r="HX80" s="205" t="e">
        <f t="shared" si="66"/>
        <v>#N/A</v>
      </c>
      <c r="HY80" s="205" t="e">
        <f t="shared" si="63"/>
        <v>#N/A</v>
      </c>
      <c r="HZ80" s="205" t="e">
        <f t="shared" si="63"/>
        <v>#N/A</v>
      </c>
      <c r="IA80" s="205" t="e">
        <f t="shared" si="45"/>
        <v>#N/A</v>
      </c>
      <c r="IB80" s="205" t="e">
        <f t="shared" si="45"/>
        <v>#N/A</v>
      </c>
    </row>
    <row r="81" spans="1:236" hidden="1" x14ac:dyDescent="0.25">
      <c r="A81" s="22">
        <v>78</v>
      </c>
      <c r="B81" s="123"/>
      <c r="C81" s="123"/>
      <c r="D81" s="123"/>
      <c r="E81" s="118" t="str">
        <f t="shared" si="99"/>
        <v/>
      </c>
      <c r="F81" s="23" t="str">
        <f t="shared" si="100"/>
        <v/>
      </c>
      <c r="G81" s="24" t="str">
        <f t="shared" si="101"/>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91"/>
        <v/>
      </c>
      <c r="K81" s="26"/>
      <c r="L81" s="24" t="str">
        <f>IF(OR(F81="",K81=""),"",MATCH(K81,Confidence!$A$3:$A$12,0))</f>
        <v/>
      </c>
      <c r="M81" s="27" t="str">
        <f t="shared" si="92"/>
        <v/>
      </c>
      <c r="N81" s="27" t="str">
        <f t="shared" si="93"/>
        <v/>
      </c>
      <c r="O81" s="24"/>
      <c r="P81" s="110" t="str">
        <f t="shared" si="94"/>
        <v/>
      </c>
      <c r="Q81" s="110" t="str">
        <f t="shared" si="95"/>
        <v/>
      </c>
      <c r="R81" s="39" t="str">
        <f t="shared" si="96"/>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102"/>
        <v/>
      </c>
      <c r="AI81" s="204" t="str">
        <f t="shared" si="103"/>
        <v/>
      </c>
      <c r="AJ81" s="188" t="str">
        <f t="shared" ref="AJ81:CU84" si="117">IF(ISNONTEXT($AH81),AI81+$AH81,"")</f>
        <v/>
      </c>
      <c r="AK81" s="188" t="str">
        <f t="shared" si="117"/>
        <v/>
      </c>
      <c r="AL81" s="188" t="str">
        <f t="shared" si="117"/>
        <v/>
      </c>
      <c r="AM81" s="188" t="str">
        <f t="shared" si="117"/>
        <v/>
      </c>
      <c r="AN81" s="188" t="str">
        <f t="shared" si="117"/>
        <v/>
      </c>
      <c r="AO81" s="188" t="str">
        <f t="shared" si="117"/>
        <v/>
      </c>
      <c r="AP81" s="188" t="str">
        <f t="shared" si="117"/>
        <v/>
      </c>
      <c r="AQ81" s="188" t="str">
        <f t="shared" si="117"/>
        <v/>
      </c>
      <c r="AR81" s="188" t="str">
        <f t="shared" si="117"/>
        <v/>
      </c>
      <c r="AS81" s="188" t="str">
        <f t="shared" si="117"/>
        <v/>
      </c>
      <c r="AT81" s="188" t="str">
        <f t="shared" si="117"/>
        <v/>
      </c>
      <c r="AU81" s="188" t="str">
        <f t="shared" si="117"/>
        <v/>
      </c>
      <c r="AV81" s="188" t="str">
        <f t="shared" si="117"/>
        <v/>
      </c>
      <c r="AW81" s="188" t="str">
        <f t="shared" si="117"/>
        <v/>
      </c>
      <c r="AX81" s="188" t="str">
        <f t="shared" si="117"/>
        <v/>
      </c>
      <c r="AY81" s="188" t="str">
        <f t="shared" si="117"/>
        <v/>
      </c>
      <c r="AZ81" s="188" t="str">
        <f t="shared" si="117"/>
        <v/>
      </c>
      <c r="BA81" s="188" t="str">
        <f t="shared" si="117"/>
        <v/>
      </c>
      <c r="BB81" s="188" t="str">
        <f t="shared" si="117"/>
        <v/>
      </c>
      <c r="BC81" s="188" t="str">
        <f t="shared" si="117"/>
        <v/>
      </c>
      <c r="BD81" s="188" t="str">
        <f t="shared" si="117"/>
        <v/>
      </c>
      <c r="BE81" s="188" t="str">
        <f t="shared" si="117"/>
        <v/>
      </c>
      <c r="BF81" s="188" t="str">
        <f t="shared" si="117"/>
        <v/>
      </c>
      <c r="BG81" s="188" t="str">
        <f t="shared" si="117"/>
        <v/>
      </c>
      <c r="BH81" s="188" t="str">
        <f t="shared" si="117"/>
        <v/>
      </c>
      <c r="BI81" s="188" t="str">
        <f t="shared" si="117"/>
        <v/>
      </c>
      <c r="BJ81" s="188" t="str">
        <f t="shared" si="117"/>
        <v/>
      </c>
      <c r="BK81" s="188" t="str">
        <f t="shared" si="117"/>
        <v/>
      </c>
      <c r="BL81" s="188" t="str">
        <f t="shared" si="117"/>
        <v/>
      </c>
      <c r="BM81" s="188" t="str">
        <f t="shared" si="117"/>
        <v/>
      </c>
      <c r="BN81" s="188" t="str">
        <f t="shared" si="117"/>
        <v/>
      </c>
      <c r="BO81" s="188" t="str">
        <f t="shared" si="117"/>
        <v/>
      </c>
      <c r="BP81" s="188" t="str">
        <f t="shared" si="117"/>
        <v/>
      </c>
      <c r="BQ81" s="188" t="str">
        <f t="shared" si="117"/>
        <v/>
      </c>
      <c r="BR81" s="188" t="str">
        <f t="shared" si="117"/>
        <v/>
      </c>
      <c r="BS81" s="188" t="str">
        <f t="shared" si="117"/>
        <v/>
      </c>
      <c r="BT81" s="188" t="str">
        <f t="shared" si="117"/>
        <v/>
      </c>
      <c r="BU81" s="188" t="str">
        <f t="shared" si="117"/>
        <v/>
      </c>
      <c r="BV81" s="188" t="str">
        <f t="shared" si="117"/>
        <v/>
      </c>
      <c r="BW81" s="188" t="str">
        <f t="shared" si="117"/>
        <v/>
      </c>
      <c r="BX81" s="188" t="str">
        <f t="shared" si="117"/>
        <v/>
      </c>
      <c r="BY81" s="188" t="str">
        <f t="shared" si="117"/>
        <v/>
      </c>
      <c r="BZ81" s="188" t="str">
        <f t="shared" si="117"/>
        <v/>
      </c>
      <c r="CA81" s="188" t="str">
        <f t="shared" si="117"/>
        <v/>
      </c>
      <c r="CB81" s="188" t="str">
        <f t="shared" si="117"/>
        <v/>
      </c>
      <c r="CC81" s="188" t="str">
        <f t="shared" si="117"/>
        <v/>
      </c>
      <c r="CD81" s="188" t="str">
        <f t="shared" si="117"/>
        <v/>
      </c>
      <c r="CE81" s="188" t="str">
        <f t="shared" si="117"/>
        <v/>
      </c>
      <c r="CF81" s="188" t="str">
        <f t="shared" si="117"/>
        <v/>
      </c>
      <c r="CG81" s="188" t="str">
        <f t="shared" si="117"/>
        <v/>
      </c>
      <c r="CH81" s="188" t="str">
        <f t="shared" si="117"/>
        <v/>
      </c>
      <c r="CI81" s="188" t="str">
        <f t="shared" si="117"/>
        <v/>
      </c>
      <c r="CJ81" s="188" t="str">
        <f t="shared" si="117"/>
        <v/>
      </c>
      <c r="CK81" s="188" t="str">
        <f t="shared" si="117"/>
        <v/>
      </c>
      <c r="CL81" s="188" t="str">
        <f t="shared" si="117"/>
        <v/>
      </c>
      <c r="CM81" s="188" t="str">
        <f t="shared" si="117"/>
        <v/>
      </c>
      <c r="CN81" s="188" t="str">
        <f t="shared" si="117"/>
        <v/>
      </c>
      <c r="CO81" s="188" t="str">
        <f t="shared" si="117"/>
        <v/>
      </c>
      <c r="CP81" s="188" t="str">
        <f t="shared" si="117"/>
        <v/>
      </c>
      <c r="CQ81" s="188" t="str">
        <f t="shared" si="117"/>
        <v/>
      </c>
      <c r="CR81" s="188" t="str">
        <f t="shared" si="117"/>
        <v/>
      </c>
      <c r="CS81" s="188" t="str">
        <f t="shared" si="117"/>
        <v/>
      </c>
      <c r="CT81" s="188" t="str">
        <f t="shared" si="117"/>
        <v/>
      </c>
      <c r="CU81" s="188" t="str">
        <f t="shared" si="117"/>
        <v/>
      </c>
      <c r="CV81" s="188" t="str">
        <f t="shared" si="113"/>
        <v/>
      </c>
      <c r="CW81" s="188" t="str">
        <f t="shared" si="113"/>
        <v/>
      </c>
      <c r="CX81" s="188" t="str">
        <f t="shared" si="113"/>
        <v/>
      </c>
      <c r="CY81" s="188" t="str">
        <f t="shared" si="113"/>
        <v/>
      </c>
      <c r="CZ81" s="188" t="str">
        <f t="shared" si="113"/>
        <v/>
      </c>
      <c r="DA81" s="188" t="str">
        <f t="shared" si="113"/>
        <v/>
      </c>
      <c r="DB81" s="188" t="str">
        <f t="shared" si="113"/>
        <v/>
      </c>
      <c r="DC81" s="188" t="str">
        <f t="shared" si="113"/>
        <v/>
      </c>
      <c r="DD81" s="188" t="str">
        <f t="shared" si="113"/>
        <v/>
      </c>
      <c r="DE81" s="188" t="str">
        <f t="shared" si="113"/>
        <v/>
      </c>
      <c r="DF81" s="188" t="str">
        <f t="shared" si="113"/>
        <v/>
      </c>
      <c r="DG81" s="188" t="str">
        <f t="shared" si="113"/>
        <v/>
      </c>
      <c r="DH81" s="188" t="str">
        <f t="shared" si="113"/>
        <v/>
      </c>
      <c r="DI81" s="188" t="str">
        <f t="shared" si="113"/>
        <v/>
      </c>
      <c r="DJ81" s="188" t="str">
        <f t="shared" si="113"/>
        <v/>
      </c>
      <c r="DK81" s="188" t="str">
        <f t="shared" si="113"/>
        <v/>
      </c>
      <c r="DL81" s="188" t="str">
        <f t="shared" si="113"/>
        <v/>
      </c>
      <c r="DM81" s="188" t="str">
        <f t="shared" si="113"/>
        <v/>
      </c>
      <c r="DN81" s="188" t="str">
        <f t="shared" si="113"/>
        <v/>
      </c>
      <c r="DO81" s="188" t="str">
        <f t="shared" si="113"/>
        <v/>
      </c>
      <c r="DP81" s="188" t="str">
        <f t="shared" si="113"/>
        <v/>
      </c>
      <c r="DQ81" s="188" t="str">
        <f t="shared" si="113"/>
        <v/>
      </c>
      <c r="DR81" s="188" t="str">
        <f t="shared" si="113"/>
        <v/>
      </c>
      <c r="DS81" s="188" t="str">
        <f t="shared" si="113"/>
        <v/>
      </c>
      <c r="DT81" s="188" t="str">
        <f t="shared" si="113"/>
        <v/>
      </c>
      <c r="DU81" s="188" t="str">
        <f t="shared" si="113"/>
        <v/>
      </c>
      <c r="DV81" s="188" t="str">
        <f t="shared" si="113"/>
        <v/>
      </c>
      <c r="DW81" s="188" t="str">
        <f t="shared" si="113"/>
        <v/>
      </c>
      <c r="DX81" s="188" t="str">
        <f t="shared" si="113"/>
        <v/>
      </c>
      <c r="DY81" s="188" t="str">
        <f t="shared" si="113"/>
        <v/>
      </c>
      <c r="DZ81" s="188" t="str">
        <f t="shared" si="113"/>
        <v/>
      </c>
      <c r="EA81" s="188" t="str">
        <f t="shared" si="113"/>
        <v/>
      </c>
      <c r="EB81" s="188" t="str">
        <f t="shared" si="113"/>
        <v/>
      </c>
      <c r="EC81" s="188" t="str">
        <f t="shared" si="113"/>
        <v/>
      </c>
      <c r="ED81" s="188" t="str">
        <f t="shared" si="113"/>
        <v/>
      </c>
      <c r="EE81" s="204" t="str">
        <f t="shared" si="105"/>
        <v/>
      </c>
      <c r="EF81" s="205" t="e">
        <f t="shared" si="115"/>
        <v>#N/A</v>
      </c>
      <c r="EG81" s="205" t="e">
        <f t="shared" si="115"/>
        <v>#N/A</v>
      </c>
      <c r="EH81" s="205" t="e">
        <f t="shared" si="115"/>
        <v>#N/A</v>
      </c>
      <c r="EI81" s="205" t="e">
        <f t="shared" si="115"/>
        <v>#N/A</v>
      </c>
      <c r="EJ81" s="205" t="e">
        <f t="shared" si="115"/>
        <v>#N/A</v>
      </c>
      <c r="EK81" s="205" t="e">
        <f t="shared" si="115"/>
        <v>#N/A</v>
      </c>
      <c r="EL81" s="205" t="e">
        <f t="shared" si="115"/>
        <v>#N/A</v>
      </c>
      <c r="EM81" s="205" t="e">
        <f t="shared" si="115"/>
        <v>#N/A</v>
      </c>
      <c r="EN81" s="205" t="e">
        <f t="shared" si="115"/>
        <v>#N/A</v>
      </c>
      <c r="EO81" s="205" t="e">
        <f t="shared" si="115"/>
        <v>#N/A</v>
      </c>
      <c r="EP81" s="205" t="e">
        <f t="shared" si="115"/>
        <v>#N/A</v>
      </c>
      <c r="EQ81" s="205" t="e">
        <f t="shared" si="115"/>
        <v>#N/A</v>
      </c>
      <c r="ER81" s="205" t="e">
        <f t="shared" si="115"/>
        <v>#N/A</v>
      </c>
      <c r="ES81" s="205" t="e">
        <f t="shared" si="115"/>
        <v>#N/A</v>
      </c>
      <c r="ET81" s="205" t="e">
        <f t="shared" si="115"/>
        <v>#N/A</v>
      </c>
      <c r="EU81" s="205" t="e">
        <f t="shared" si="65"/>
        <v>#N/A</v>
      </c>
      <c r="EV81" s="205" t="e">
        <f t="shared" si="65"/>
        <v>#N/A</v>
      </c>
      <c r="EW81" s="205" t="e">
        <f t="shared" si="65"/>
        <v>#N/A</v>
      </c>
      <c r="EX81" s="205" t="e">
        <f t="shared" si="65"/>
        <v>#N/A</v>
      </c>
      <c r="EY81" s="205" t="e">
        <f t="shared" si="65"/>
        <v>#N/A</v>
      </c>
      <c r="EZ81" s="205" t="e">
        <f t="shared" si="65"/>
        <v>#N/A</v>
      </c>
      <c r="FA81" s="205" t="e">
        <f t="shared" si="65"/>
        <v>#N/A</v>
      </c>
      <c r="FB81" s="205" t="e">
        <f t="shared" si="65"/>
        <v>#N/A</v>
      </c>
      <c r="FC81" s="205" t="e">
        <f t="shared" si="65"/>
        <v>#N/A</v>
      </c>
      <c r="FD81" s="205" t="e">
        <f t="shared" si="65"/>
        <v>#N/A</v>
      </c>
      <c r="FE81" s="205" t="e">
        <f t="shared" si="65"/>
        <v>#N/A</v>
      </c>
      <c r="FF81" s="205" t="e">
        <f t="shared" si="65"/>
        <v>#N/A</v>
      </c>
      <c r="FG81" s="205" t="e">
        <f t="shared" si="65"/>
        <v>#N/A</v>
      </c>
      <c r="FH81" s="205" t="e">
        <f t="shared" si="65"/>
        <v>#N/A</v>
      </c>
      <c r="FI81" s="205" t="e">
        <f t="shared" si="65"/>
        <v>#N/A</v>
      </c>
      <c r="FJ81" s="205" t="e">
        <f t="shared" si="65"/>
        <v>#N/A</v>
      </c>
      <c r="FK81" s="205" t="e">
        <f t="shared" si="108"/>
        <v>#N/A</v>
      </c>
      <c r="FL81" s="205" t="e">
        <f t="shared" si="88"/>
        <v>#N/A</v>
      </c>
      <c r="FM81" s="205" t="e">
        <f t="shared" si="88"/>
        <v>#N/A</v>
      </c>
      <c r="FN81" s="205" t="e">
        <f t="shared" si="88"/>
        <v>#N/A</v>
      </c>
      <c r="FO81" s="205" t="e">
        <f t="shared" si="88"/>
        <v>#N/A</v>
      </c>
      <c r="FP81" s="205" t="e">
        <f t="shared" si="88"/>
        <v>#N/A</v>
      </c>
      <c r="FQ81" s="205" t="e">
        <f t="shared" si="88"/>
        <v>#N/A</v>
      </c>
      <c r="FR81" s="205" t="e">
        <f t="shared" si="88"/>
        <v>#N/A</v>
      </c>
      <c r="FS81" s="205" t="e">
        <f t="shared" si="76"/>
        <v>#N/A</v>
      </c>
      <c r="FT81" s="205" t="e">
        <f t="shared" si="76"/>
        <v>#N/A</v>
      </c>
      <c r="FU81" s="205" t="e">
        <f t="shared" si="76"/>
        <v>#N/A</v>
      </c>
      <c r="FV81" s="205" t="e">
        <f t="shared" si="76"/>
        <v>#N/A</v>
      </c>
      <c r="FW81" s="205" t="e">
        <f t="shared" si="74"/>
        <v>#N/A</v>
      </c>
      <c r="FX81" s="205" t="e">
        <f t="shared" si="74"/>
        <v>#N/A</v>
      </c>
      <c r="FY81" s="205" t="e">
        <f t="shared" si="111"/>
        <v>#N/A</v>
      </c>
      <c r="FZ81" s="205" t="e">
        <f t="shared" si="111"/>
        <v>#N/A</v>
      </c>
      <c r="GA81" s="205" t="e">
        <f t="shared" si="111"/>
        <v>#N/A</v>
      </c>
      <c r="GB81" s="205" t="e">
        <f t="shared" si="111"/>
        <v>#N/A</v>
      </c>
      <c r="GC81" s="205" t="e">
        <f t="shared" si="111"/>
        <v>#N/A</v>
      </c>
      <c r="GD81" s="205" t="e">
        <f t="shared" si="111"/>
        <v>#N/A</v>
      </c>
      <c r="GE81" s="205" t="e">
        <f t="shared" si="111"/>
        <v>#N/A</v>
      </c>
      <c r="GF81" s="205" t="e">
        <f t="shared" si="111"/>
        <v>#N/A</v>
      </c>
      <c r="GG81" s="205" t="e">
        <f t="shared" si="111"/>
        <v>#N/A</v>
      </c>
      <c r="GH81" s="205" t="e">
        <f t="shared" si="111"/>
        <v>#N/A</v>
      </c>
      <c r="GI81" s="205" t="e">
        <f t="shared" si="111"/>
        <v>#N/A</v>
      </c>
      <c r="GJ81" s="205" t="e">
        <f t="shared" si="111"/>
        <v>#N/A</v>
      </c>
      <c r="GK81" s="205" t="e">
        <f t="shared" si="111"/>
        <v>#N/A</v>
      </c>
      <c r="GL81" s="205" t="e">
        <f t="shared" si="78"/>
        <v>#N/A</v>
      </c>
      <c r="GM81" s="205" t="e">
        <f t="shared" si="78"/>
        <v>#N/A</v>
      </c>
      <c r="GN81" s="205" t="e">
        <f t="shared" si="78"/>
        <v>#N/A</v>
      </c>
      <c r="GO81" s="205" t="e">
        <f t="shared" si="78"/>
        <v>#N/A</v>
      </c>
      <c r="GP81" s="205" t="e">
        <f t="shared" si="78"/>
        <v>#N/A</v>
      </c>
      <c r="GQ81" s="205" t="e">
        <f t="shared" si="78"/>
        <v>#N/A</v>
      </c>
      <c r="GR81" s="205" t="e">
        <f t="shared" si="78"/>
        <v>#N/A</v>
      </c>
      <c r="GS81" s="205" t="e">
        <f t="shared" si="78"/>
        <v>#N/A</v>
      </c>
      <c r="GT81" s="205" t="e">
        <f t="shared" si="78"/>
        <v>#N/A</v>
      </c>
      <c r="GU81" s="205" t="e">
        <f t="shared" si="78"/>
        <v>#N/A</v>
      </c>
      <c r="GV81" s="205" t="e">
        <f t="shared" si="78"/>
        <v>#N/A</v>
      </c>
      <c r="GW81" s="205" t="e">
        <f t="shared" si="78"/>
        <v>#N/A</v>
      </c>
      <c r="GX81" s="205" t="e">
        <f t="shared" si="78"/>
        <v>#N/A</v>
      </c>
      <c r="GY81" s="205" t="e">
        <f t="shared" si="78"/>
        <v>#N/A</v>
      </c>
      <c r="GZ81" s="205" t="e">
        <f t="shared" si="78"/>
        <v>#N/A</v>
      </c>
      <c r="HA81" s="205" t="e">
        <f t="shared" si="78"/>
        <v>#N/A</v>
      </c>
      <c r="HB81" s="205" t="e">
        <f t="shared" si="106"/>
        <v>#N/A</v>
      </c>
      <c r="HC81" s="205" t="e">
        <f t="shared" si="106"/>
        <v>#N/A</v>
      </c>
      <c r="HD81" s="205" t="e">
        <f t="shared" si="98"/>
        <v>#N/A</v>
      </c>
      <c r="HE81" s="205" t="e">
        <f t="shared" si="77"/>
        <v>#N/A</v>
      </c>
      <c r="HF81" s="205" t="e">
        <f t="shared" si="77"/>
        <v>#N/A</v>
      </c>
      <c r="HG81" s="205" t="e">
        <f t="shared" si="77"/>
        <v>#N/A</v>
      </c>
      <c r="HH81" s="205" t="e">
        <f t="shared" si="77"/>
        <v>#N/A</v>
      </c>
      <c r="HI81" s="205" t="e">
        <f t="shared" si="77"/>
        <v>#N/A</v>
      </c>
      <c r="HJ81" s="205" t="e">
        <f t="shared" si="77"/>
        <v>#N/A</v>
      </c>
      <c r="HK81" s="205" t="e">
        <f t="shared" si="77"/>
        <v>#N/A</v>
      </c>
      <c r="HL81" s="205" t="e">
        <f t="shared" si="77"/>
        <v>#N/A</v>
      </c>
      <c r="HM81" s="205" t="e">
        <f t="shared" si="77"/>
        <v>#N/A</v>
      </c>
      <c r="HN81" s="205" t="e">
        <f t="shared" si="77"/>
        <v>#N/A</v>
      </c>
      <c r="HO81" s="205" t="e">
        <f t="shared" si="77"/>
        <v>#N/A</v>
      </c>
      <c r="HP81" s="205" t="e">
        <f t="shared" si="77"/>
        <v>#N/A</v>
      </c>
      <c r="HQ81" s="205" t="e">
        <f t="shared" si="107"/>
        <v>#N/A</v>
      </c>
      <c r="HR81" s="205" t="e">
        <f t="shared" si="107"/>
        <v>#N/A</v>
      </c>
      <c r="HS81" s="205" t="e">
        <f t="shared" si="107"/>
        <v>#N/A</v>
      </c>
      <c r="HT81" s="205" t="e">
        <f t="shared" si="107"/>
        <v>#N/A</v>
      </c>
      <c r="HU81" s="205" t="e">
        <f t="shared" si="107"/>
        <v>#N/A</v>
      </c>
      <c r="HV81" s="205" t="e">
        <f t="shared" si="81"/>
        <v>#N/A</v>
      </c>
      <c r="HW81" s="205" t="e">
        <f t="shared" si="79"/>
        <v>#N/A</v>
      </c>
      <c r="HX81" s="205" t="e">
        <f t="shared" si="66"/>
        <v>#N/A</v>
      </c>
      <c r="HY81" s="205" t="e">
        <f t="shared" si="63"/>
        <v>#N/A</v>
      </c>
      <c r="HZ81" s="205" t="e">
        <f t="shared" si="63"/>
        <v>#N/A</v>
      </c>
      <c r="IA81" s="205" t="e">
        <f t="shared" si="45"/>
        <v>#N/A</v>
      </c>
      <c r="IB81" s="205" t="e">
        <f t="shared" si="45"/>
        <v>#N/A</v>
      </c>
    </row>
    <row r="82" spans="1:236" hidden="1" x14ac:dyDescent="0.25">
      <c r="A82" s="22">
        <v>79</v>
      </c>
      <c r="B82" s="123"/>
      <c r="C82" s="123"/>
      <c r="D82" s="123"/>
      <c r="E82" s="118" t="str">
        <f t="shared" si="99"/>
        <v/>
      </c>
      <c r="F82" s="23" t="str">
        <f t="shared" si="100"/>
        <v/>
      </c>
      <c r="G82" s="24" t="str">
        <f t="shared" si="101"/>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91"/>
        <v/>
      </c>
      <c r="K82" s="26"/>
      <c r="L82" s="24" t="str">
        <f>IF(OR(F82="",K82=""),"",MATCH(K82,Confidence!$A$3:$A$12,0))</f>
        <v/>
      </c>
      <c r="M82" s="27" t="str">
        <f t="shared" si="92"/>
        <v/>
      </c>
      <c r="N82" s="27" t="str">
        <f t="shared" si="93"/>
        <v/>
      </c>
      <c r="O82" s="24"/>
      <c r="P82" s="110" t="str">
        <f t="shared" si="94"/>
        <v/>
      </c>
      <c r="Q82" s="110" t="str">
        <f t="shared" si="95"/>
        <v/>
      </c>
      <c r="R82" s="39" t="str">
        <f t="shared" si="96"/>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102"/>
        <v/>
      </c>
      <c r="AI82" s="204" t="str">
        <f t="shared" si="103"/>
        <v/>
      </c>
      <c r="AJ82" s="188" t="str">
        <f t="shared" si="117"/>
        <v/>
      </c>
      <c r="AK82" s="188" t="str">
        <f t="shared" si="117"/>
        <v/>
      </c>
      <c r="AL82" s="188" t="str">
        <f t="shared" si="117"/>
        <v/>
      </c>
      <c r="AM82" s="188" t="str">
        <f t="shared" si="117"/>
        <v/>
      </c>
      <c r="AN82" s="188" t="str">
        <f t="shared" si="117"/>
        <v/>
      </c>
      <c r="AO82" s="188" t="str">
        <f t="shared" si="117"/>
        <v/>
      </c>
      <c r="AP82" s="188" t="str">
        <f t="shared" si="117"/>
        <v/>
      </c>
      <c r="AQ82" s="188" t="str">
        <f t="shared" si="117"/>
        <v/>
      </c>
      <c r="AR82" s="188" t="str">
        <f t="shared" si="117"/>
        <v/>
      </c>
      <c r="AS82" s="188" t="str">
        <f t="shared" si="117"/>
        <v/>
      </c>
      <c r="AT82" s="188" t="str">
        <f t="shared" si="117"/>
        <v/>
      </c>
      <c r="AU82" s="188" t="str">
        <f t="shared" si="117"/>
        <v/>
      </c>
      <c r="AV82" s="188" t="str">
        <f t="shared" si="117"/>
        <v/>
      </c>
      <c r="AW82" s="188" t="str">
        <f t="shared" si="117"/>
        <v/>
      </c>
      <c r="AX82" s="188" t="str">
        <f t="shared" si="117"/>
        <v/>
      </c>
      <c r="AY82" s="188" t="str">
        <f t="shared" si="117"/>
        <v/>
      </c>
      <c r="AZ82" s="188" t="str">
        <f t="shared" si="117"/>
        <v/>
      </c>
      <c r="BA82" s="188" t="str">
        <f t="shared" si="117"/>
        <v/>
      </c>
      <c r="BB82" s="188" t="str">
        <f t="shared" si="117"/>
        <v/>
      </c>
      <c r="BC82" s="188" t="str">
        <f t="shared" si="117"/>
        <v/>
      </c>
      <c r="BD82" s="188" t="str">
        <f t="shared" si="117"/>
        <v/>
      </c>
      <c r="BE82" s="188" t="str">
        <f t="shared" si="117"/>
        <v/>
      </c>
      <c r="BF82" s="188" t="str">
        <f t="shared" si="117"/>
        <v/>
      </c>
      <c r="BG82" s="188" t="str">
        <f t="shared" si="117"/>
        <v/>
      </c>
      <c r="BH82" s="188" t="str">
        <f t="shared" si="117"/>
        <v/>
      </c>
      <c r="BI82" s="188" t="str">
        <f t="shared" si="117"/>
        <v/>
      </c>
      <c r="BJ82" s="188" t="str">
        <f t="shared" si="117"/>
        <v/>
      </c>
      <c r="BK82" s="188" t="str">
        <f t="shared" si="117"/>
        <v/>
      </c>
      <c r="BL82" s="188" t="str">
        <f t="shared" si="117"/>
        <v/>
      </c>
      <c r="BM82" s="188" t="str">
        <f t="shared" si="117"/>
        <v/>
      </c>
      <c r="BN82" s="188" t="str">
        <f t="shared" si="117"/>
        <v/>
      </c>
      <c r="BO82" s="188" t="str">
        <f t="shared" si="117"/>
        <v/>
      </c>
      <c r="BP82" s="188" t="str">
        <f t="shared" si="117"/>
        <v/>
      </c>
      <c r="BQ82" s="188" t="str">
        <f t="shared" si="117"/>
        <v/>
      </c>
      <c r="BR82" s="188" t="str">
        <f t="shared" si="117"/>
        <v/>
      </c>
      <c r="BS82" s="188" t="str">
        <f t="shared" si="117"/>
        <v/>
      </c>
      <c r="BT82" s="188" t="str">
        <f t="shared" si="117"/>
        <v/>
      </c>
      <c r="BU82" s="188" t="str">
        <f t="shared" si="117"/>
        <v/>
      </c>
      <c r="BV82" s="188" t="str">
        <f t="shared" si="117"/>
        <v/>
      </c>
      <c r="BW82" s="188" t="str">
        <f t="shared" si="117"/>
        <v/>
      </c>
      <c r="BX82" s="188" t="str">
        <f t="shared" si="117"/>
        <v/>
      </c>
      <c r="BY82" s="188" t="str">
        <f t="shared" si="117"/>
        <v/>
      </c>
      <c r="BZ82" s="188" t="str">
        <f t="shared" si="117"/>
        <v/>
      </c>
      <c r="CA82" s="188" t="str">
        <f t="shared" si="117"/>
        <v/>
      </c>
      <c r="CB82" s="188" t="str">
        <f t="shared" si="117"/>
        <v/>
      </c>
      <c r="CC82" s="188" t="str">
        <f t="shared" si="117"/>
        <v/>
      </c>
      <c r="CD82" s="188" t="str">
        <f t="shared" si="117"/>
        <v/>
      </c>
      <c r="CE82" s="188" t="str">
        <f t="shared" si="117"/>
        <v/>
      </c>
      <c r="CF82" s="188" t="str">
        <f t="shared" si="117"/>
        <v/>
      </c>
      <c r="CG82" s="188" t="str">
        <f t="shared" si="117"/>
        <v/>
      </c>
      <c r="CH82" s="188" t="str">
        <f t="shared" si="117"/>
        <v/>
      </c>
      <c r="CI82" s="188" t="str">
        <f t="shared" si="117"/>
        <v/>
      </c>
      <c r="CJ82" s="188" t="str">
        <f t="shared" si="117"/>
        <v/>
      </c>
      <c r="CK82" s="188" t="str">
        <f t="shared" si="117"/>
        <v/>
      </c>
      <c r="CL82" s="188" t="str">
        <f t="shared" si="117"/>
        <v/>
      </c>
      <c r="CM82" s="188" t="str">
        <f t="shared" si="117"/>
        <v/>
      </c>
      <c r="CN82" s="188" t="str">
        <f t="shared" si="117"/>
        <v/>
      </c>
      <c r="CO82" s="188" t="str">
        <f t="shared" si="117"/>
        <v/>
      </c>
      <c r="CP82" s="188" t="str">
        <f t="shared" si="117"/>
        <v/>
      </c>
      <c r="CQ82" s="188" t="str">
        <f t="shared" si="117"/>
        <v/>
      </c>
      <c r="CR82" s="188" t="str">
        <f t="shared" si="117"/>
        <v/>
      </c>
      <c r="CS82" s="188" t="str">
        <f t="shared" si="117"/>
        <v/>
      </c>
      <c r="CT82" s="188" t="str">
        <f t="shared" si="117"/>
        <v/>
      </c>
      <c r="CU82" s="188" t="str">
        <f t="shared" si="117"/>
        <v/>
      </c>
      <c r="CV82" s="188" t="str">
        <f t="shared" si="113"/>
        <v/>
      </c>
      <c r="CW82" s="188" t="str">
        <f t="shared" si="113"/>
        <v/>
      </c>
      <c r="CX82" s="188" t="str">
        <f t="shared" si="113"/>
        <v/>
      </c>
      <c r="CY82" s="188" t="str">
        <f t="shared" si="113"/>
        <v/>
      </c>
      <c r="CZ82" s="188" t="str">
        <f t="shared" si="113"/>
        <v/>
      </c>
      <c r="DA82" s="188" t="str">
        <f t="shared" si="113"/>
        <v/>
      </c>
      <c r="DB82" s="188" t="str">
        <f t="shared" si="113"/>
        <v/>
      </c>
      <c r="DC82" s="188" t="str">
        <f t="shared" si="113"/>
        <v/>
      </c>
      <c r="DD82" s="188" t="str">
        <f t="shared" si="113"/>
        <v/>
      </c>
      <c r="DE82" s="188" t="str">
        <f t="shared" si="113"/>
        <v/>
      </c>
      <c r="DF82" s="188" t="str">
        <f t="shared" si="113"/>
        <v/>
      </c>
      <c r="DG82" s="188" t="str">
        <f t="shared" si="113"/>
        <v/>
      </c>
      <c r="DH82" s="188" t="str">
        <f t="shared" si="113"/>
        <v/>
      </c>
      <c r="DI82" s="188" t="str">
        <f t="shared" si="113"/>
        <v/>
      </c>
      <c r="DJ82" s="188" t="str">
        <f t="shared" si="113"/>
        <v/>
      </c>
      <c r="DK82" s="188" t="str">
        <f t="shared" si="113"/>
        <v/>
      </c>
      <c r="DL82" s="188" t="str">
        <f t="shared" si="113"/>
        <v/>
      </c>
      <c r="DM82" s="188" t="str">
        <f t="shared" si="113"/>
        <v/>
      </c>
      <c r="DN82" s="188" t="str">
        <f t="shared" si="113"/>
        <v/>
      </c>
      <c r="DO82" s="188" t="str">
        <f t="shared" si="113"/>
        <v/>
      </c>
      <c r="DP82" s="188" t="str">
        <f t="shared" si="113"/>
        <v/>
      </c>
      <c r="DQ82" s="188" t="str">
        <f t="shared" si="113"/>
        <v/>
      </c>
      <c r="DR82" s="188" t="str">
        <f t="shared" si="113"/>
        <v/>
      </c>
      <c r="DS82" s="188" t="str">
        <f t="shared" si="113"/>
        <v/>
      </c>
      <c r="DT82" s="188" t="str">
        <f t="shared" si="113"/>
        <v/>
      </c>
      <c r="DU82" s="188" t="str">
        <f t="shared" si="113"/>
        <v/>
      </c>
      <c r="DV82" s="188" t="str">
        <f t="shared" si="113"/>
        <v/>
      </c>
      <c r="DW82" s="188" t="str">
        <f t="shared" si="113"/>
        <v/>
      </c>
      <c r="DX82" s="188" t="str">
        <f t="shared" si="113"/>
        <v/>
      </c>
      <c r="DY82" s="188" t="str">
        <f t="shared" si="113"/>
        <v/>
      </c>
      <c r="DZ82" s="188" t="str">
        <f t="shared" si="113"/>
        <v/>
      </c>
      <c r="EA82" s="188" t="str">
        <f t="shared" si="113"/>
        <v/>
      </c>
      <c r="EB82" s="188" t="str">
        <f t="shared" si="113"/>
        <v/>
      </c>
      <c r="EC82" s="188" t="str">
        <f t="shared" si="113"/>
        <v/>
      </c>
      <c r="ED82" s="188" t="str">
        <f t="shared" si="113"/>
        <v/>
      </c>
      <c r="EE82" s="204" t="str">
        <f t="shared" si="105"/>
        <v/>
      </c>
      <c r="EF82" s="205" t="e">
        <f t="shared" si="115"/>
        <v>#N/A</v>
      </c>
      <c r="EG82" s="205" t="e">
        <f t="shared" si="115"/>
        <v>#N/A</v>
      </c>
      <c r="EH82" s="205" t="e">
        <f t="shared" si="115"/>
        <v>#N/A</v>
      </c>
      <c r="EI82" s="205" t="e">
        <f t="shared" si="115"/>
        <v>#N/A</v>
      </c>
      <c r="EJ82" s="205" t="e">
        <f t="shared" si="115"/>
        <v>#N/A</v>
      </c>
      <c r="EK82" s="205" t="e">
        <f t="shared" si="115"/>
        <v>#N/A</v>
      </c>
      <c r="EL82" s="205" t="e">
        <f t="shared" si="115"/>
        <v>#N/A</v>
      </c>
      <c r="EM82" s="205" t="e">
        <f t="shared" si="115"/>
        <v>#N/A</v>
      </c>
      <c r="EN82" s="205" t="e">
        <f t="shared" si="115"/>
        <v>#N/A</v>
      </c>
      <c r="EO82" s="205" t="e">
        <f t="shared" si="115"/>
        <v>#N/A</v>
      </c>
      <c r="EP82" s="205" t="e">
        <f t="shared" si="115"/>
        <v>#N/A</v>
      </c>
      <c r="EQ82" s="205" t="e">
        <f t="shared" si="115"/>
        <v>#N/A</v>
      </c>
      <c r="ER82" s="205" t="e">
        <f t="shared" si="115"/>
        <v>#N/A</v>
      </c>
      <c r="ES82" s="205" t="e">
        <f t="shared" si="115"/>
        <v>#N/A</v>
      </c>
      <c r="ET82" s="205" t="e">
        <f t="shared" si="115"/>
        <v>#N/A</v>
      </c>
      <c r="EU82" s="205" t="e">
        <f t="shared" si="65"/>
        <v>#N/A</v>
      </c>
      <c r="EV82" s="205" t="e">
        <f t="shared" si="65"/>
        <v>#N/A</v>
      </c>
      <c r="EW82" s="205" t="e">
        <f t="shared" si="65"/>
        <v>#N/A</v>
      </c>
      <c r="EX82" s="205" t="e">
        <f t="shared" si="65"/>
        <v>#N/A</v>
      </c>
      <c r="EY82" s="205" t="e">
        <f t="shared" si="65"/>
        <v>#N/A</v>
      </c>
      <c r="EZ82" s="205" t="e">
        <f t="shared" si="65"/>
        <v>#N/A</v>
      </c>
      <c r="FA82" s="205" t="e">
        <f t="shared" si="65"/>
        <v>#N/A</v>
      </c>
      <c r="FB82" s="205" t="e">
        <f t="shared" si="65"/>
        <v>#N/A</v>
      </c>
      <c r="FC82" s="205" t="e">
        <f t="shared" si="65"/>
        <v>#N/A</v>
      </c>
      <c r="FD82" s="205" t="e">
        <f t="shared" si="65"/>
        <v>#N/A</v>
      </c>
      <c r="FE82" s="205" t="e">
        <f t="shared" si="65"/>
        <v>#N/A</v>
      </c>
      <c r="FF82" s="205" t="e">
        <f t="shared" si="65"/>
        <v>#N/A</v>
      </c>
      <c r="FG82" s="205" t="e">
        <f t="shared" si="65"/>
        <v>#N/A</v>
      </c>
      <c r="FH82" s="205" t="e">
        <f t="shared" si="65"/>
        <v>#N/A</v>
      </c>
      <c r="FI82" s="205" t="e">
        <f t="shared" si="65"/>
        <v>#N/A</v>
      </c>
      <c r="FJ82" s="205" t="e">
        <f t="shared" si="65"/>
        <v>#N/A</v>
      </c>
      <c r="FK82" s="205" t="e">
        <f t="shared" si="108"/>
        <v>#N/A</v>
      </c>
      <c r="FL82" s="205" t="e">
        <f t="shared" si="88"/>
        <v>#N/A</v>
      </c>
      <c r="FM82" s="205" t="e">
        <f t="shared" si="88"/>
        <v>#N/A</v>
      </c>
      <c r="FN82" s="205" t="e">
        <f t="shared" si="88"/>
        <v>#N/A</v>
      </c>
      <c r="FO82" s="205" t="e">
        <f t="shared" si="88"/>
        <v>#N/A</v>
      </c>
      <c r="FP82" s="205" t="e">
        <f t="shared" si="88"/>
        <v>#N/A</v>
      </c>
      <c r="FQ82" s="205" t="e">
        <f t="shared" si="88"/>
        <v>#N/A</v>
      </c>
      <c r="FR82" s="205" t="e">
        <f t="shared" si="88"/>
        <v>#N/A</v>
      </c>
      <c r="FS82" s="205" t="e">
        <f t="shared" si="76"/>
        <v>#N/A</v>
      </c>
      <c r="FT82" s="205" t="e">
        <f t="shared" si="76"/>
        <v>#N/A</v>
      </c>
      <c r="FU82" s="205" t="e">
        <f t="shared" si="76"/>
        <v>#N/A</v>
      </c>
      <c r="FV82" s="205" t="e">
        <f t="shared" si="76"/>
        <v>#N/A</v>
      </c>
      <c r="FW82" s="205" t="e">
        <f t="shared" si="74"/>
        <v>#N/A</v>
      </c>
      <c r="FX82" s="205" t="e">
        <f t="shared" si="74"/>
        <v>#N/A</v>
      </c>
      <c r="FY82" s="205" t="e">
        <f t="shared" si="111"/>
        <v>#N/A</v>
      </c>
      <c r="FZ82" s="205" t="e">
        <f t="shared" si="111"/>
        <v>#N/A</v>
      </c>
      <c r="GA82" s="205" t="e">
        <f t="shared" si="111"/>
        <v>#N/A</v>
      </c>
      <c r="GB82" s="205" t="e">
        <f t="shared" si="111"/>
        <v>#N/A</v>
      </c>
      <c r="GC82" s="205" t="e">
        <f t="shared" si="111"/>
        <v>#N/A</v>
      </c>
      <c r="GD82" s="205" t="e">
        <f t="shared" si="111"/>
        <v>#N/A</v>
      </c>
      <c r="GE82" s="205" t="e">
        <f t="shared" si="111"/>
        <v>#N/A</v>
      </c>
      <c r="GF82" s="205" t="e">
        <f t="shared" si="111"/>
        <v>#N/A</v>
      </c>
      <c r="GG82" s="205" t="e">
        <f t="shared" si="111"/>
        <v>#N/A</v>
      </c>
      <c r="GH82" s="205" t="e">
        <f t="shared" si="111"/>
        <v>#N/A</v>
      </c>
      <c r="GI82" s="205" t="e">
        <f t="shared" si="111"/>
        <v>#N/A</v>
      </c>
      <c r="GJ82" s="205" t="e">
        <f t="shared" si="111"/>
        <v>#N/A</v>
      </c>
      <c r="GK82" s="205" t="e">
        <f t="shared" si="111"/>
        <v>#N/A</v>
      </c>
      <c r="GL82" s="205" t="e">
        <f t="shared" si="78"/>
        <v>#N/A</v>
      </c>
      <c r="GM82" s="205" t="e">
        <f t="shared" si="78"/>
        <v>#N/A</v>
      </c>
      <c r="GN82" s="205" t="e">
        <f t="shared" si="78"/>
        <v>#N/A</v>
      </c>
      <c r="GO82" s="205" t="e">
        <f t="shared" si="78"/>
        <v>#N/A</v>
      </c>
      <c r="GP82" s="205" t="e">
        <f t="shared" si="78"/>
        <v>#N/A</v>
      </c>
      <c r="GQ82" s="205" t="e">
        <f t="shared" ref="GQ82:HA103" si="118">IF(ISNONTEXT($Q82),IF($G82="R",_xlfn.BETA.DIST(CT82,$M82,$N82,FALSE,$B82,$D82),_xlfn.BETA.DIST(CT82,$N82,$M82,FALSE,$B82,$D82)),NA())</f>
        <v>#N/A</v>
      </c>
      <c r="GR82" s="205" t="e">
        <f t="shared" si="118"/>
        <v>#N/A</v>
      </c>
      <c r="GS82" s="205" t="e">
        <f t="shared" si="118"/>
        <v>#N/A</v>
      </c>
      <c r="GT82" s="205" t="e">
        <f t="shared" si="118"/>
        <v>#N/A</v>
      </c>
      <c r="GU82" s="205" t="e">
        <f t="shared" si="118"/>
        <v>#N/A</v>
      </c>
      <c r="GV82" s="205" t="e">
        <f t="shared" si="118"/>
        <v>#N/A</v>
      </c>
      <c r="GW82" s="205" t="e">
        <f t="shared" si="118"/>
        <v>#N/A</v>
      </c>
      <c r="GX82" s="205" t="e">
        <f t="shared" si="118"/>
        <v>#N/A</v>
      </c>
      <c r="GY82" s="205" t="e">
        <f t="shared" si="118"/>
        <v>#N/A</v>
      </c>
      <c r="GZ82" s="205" t="e">
        <f t="shared" si="118"/>
        <v>#N/A</v>
      </c>
      <c r="HA82" s="205" t="e">
        <f t="shared" si="118"/>
        <v>#N/A</v>
      </c>
      <c r="HB82" s="205" t="e">
        <f t="shared" si="106"/>
        <v>#N/A</v>
      </c>
      <c r="HC82" s="205" t="e">
        <f t="shared" si="106"/>
        <v>#N/A</v>
      </c>
      <c r="HD82" s="205" t="e">
        <f t="shared" si="98"/>
        <v>#N/A</v>
      </c>
      <c r="HE82" s="205" t="e">
        <f t="shared" si="77"/>
        <v>#N/A</v>
      </c>
      <c r="HF82" s="205" t="e">
        <f t="shared" si="77"/>
        <v>#N/A</v>
      </c>
      <c r="HG82" s="205" t="e">
        <f t="shared" si="77"/>
        <v>#N/A</v>
      </c>
      <c r="HH82" s="205" t="e">
        <f t="shared" si="77"/>
        <v>#N/A</v>
      </c>
      <c r="HI82" s="205" t="e">
        <f t="shared" si="77"/>
        <v>#N/A</v>
      </c>
      <c r="HJ82" s="205" t="e">
        <f t="shared" si="77"/>
        <v>#N/A</v>
      </c>
      <c r="HK82" s="205" t="e">
        <f t="shared" si="77"/>
        <v>#N/A</v>
      </c>
      <c r="HL82" s="205" t="e">
        <f t="shared" si="77"/>
        <v>#N/A</v>
      </c>
      <c r="HM82" s="205" t="e">
        <f t="shared" si="77"/>
        <v>#N/A</v>
      </c>
      <c r="HN82" s="205" t="e">
        <f t="shared" si="77"/>
        <v>#N/A</v>
      </c>
      <c r="HO82" s="205" t="e">
        <f t="shared" si="77"/>
        <v>#N/A</v>
      </c>
      <c r="HP82" s="205" t="e">
        <f t="shared" si="77"/>
        <v>#N/A</v>
      </c>
      <c r="HQ82" s="205" t="e">
        <f t="shared" si="107"/>
        <v>#N/A</v>
      </c>
      <c r="HR82" s="205" t="e">
        <f t="shared" si="107"/>
        <v>#N/A</v>
      </c>
      <c r="HS82" s="205" t="e">
        <f t="shared" si="107"/>
        <v>#N/A</v>
      </c>
      <c r="HT82" s="205" t="e">
        <f t="shared" si="107"/>
        <v>#N/A</v>
      </c>
      <c r="HU82" s="205" t="e">
        <f t="shared" si="107"/>
        <v>#N/A</v>
      </c>
      <c r="HV82" s="205" t="e">
        <f t="shared" si="81"/>
        <v>#N/A</v>
      </c>
      <c r="HW82" s="205" t="e">
        <f t="shared" si="79"/>
        <v>#N/A</v>
      </c>
      <c r="HX82" s="205" t="e">
        <f t="shared" si="66"/>
        <v>#N/A</v>
      </c>
      <c r="HY82" s="205" t="e">
        <f t="shared" si="63"/>
        <v>#N/A</v>
      </c>
      <c r="HZ82" s="205" t="e">
        <f t="shared" si="63"/>
        <v>#N/A</v>
      </c>
      <c r="IA82" s="205" t="e">
        <f t="shared" si="45"/>
        <v>#N/A</v>
      </c>
      <c r="IB82" s="205" t="e">
        <f t="shared" si="45"/>
        <v>#N/A</v>
      </c>
    </row>
    <row r="83" spans="1:236" hidden="1" x14ac:dyDescent="0.25">
      <c r="A83" s="22">
        <v>80</v>
      </c>
      <c r="B83" s="123"/>
      <c r="C83" s="123"/>
      <c r="D83" s="123"/>
      <c r="E83" s="118" t="str">
        <f t="shared" si="99"/>
        <v/>
      </c>
      <c r="F83" s="23" t="str">
        <f t="shared" si="100"/>
        <v/>
      </c>
      <c r="G83" s="24" t="str">
        <f t="shared" si="101"/>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91"/>
        <v/>
      </c>
      <c r="K83" s="26"/>
      <c r="L83" s="24" t="str">
        <f>IF(OR(F83="",K83=""),"",MATCH(K83,Confidence!$A$3:$A$12,0))</f>
        <v/>
      </c>
      <c r="M83" s="27" t="str">
        <f t="shared" si="92"/>
        <v/>
      </c>
      <c r="N83" s="27" t="str">
        <f t="shared" si="93"/>
        <v/>
      </c>
      <c r="O83" s="24"/>
      <c r="P83" s="110" t="str">
        <f t="shared" si="94"/>
        <v/>
      </c>
      <c r="Q83" s="110" t="str">
        <f t="shared" si="95"/>
        <v/>
      </c>
      <c r="R83" s="39" t="str">
        <f t="shared" si="96"/>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102"/>
        <v/>
      </c>
      <c r="AI83" s="204" t="str">
        <f t="shared" si="103"/>
        <v/>
      </c>
      <c r="AJ83" s="188" t="str">
        <f t="shared" si="117"/>
        <v/>
      </c>
      <c r="AK83" s="188" t="str">
        <f t="shared" si="117"/>
        <v/>
      </c>
      <c r="AL83" s="188" t="str">
        <f t="shared" si="117"/>
        <v/>
      </c>
      <c r="AM83" s="188" t="str">
        <f t="shared" si="117"/>
        <v/>
      </c>
      <c r="AN83" s="188" t="str">
        <f t="shared" si="117"/>
        <v/>
      </c>
      <c r="AO83" s="188" t="str">
        <f t="shared" si="117"/>
        <v/>
      </c>
      <c r="AP83" s="188" t="str">
        <f t="shared" si="117"/>
        <v/>
      </c>
      <c r="AQ83" s="188" t="str">
        <f t="shared" si="117"/>
        <v/>
      </c>
      <c r="AR83" s="188" t="str">
        <f t="shared" si="117"/>
        <v/>
      </c>
      <c r="AS83" s="188" t="str">
        <f t="shared" si="117"/>
        <v/>
      </c>
      <c r="AT83" s="188" t="str">
        <f t="shared" si="117"/>
        <v/>
      </c>
      <c r="AU83" s="188" t="str">
        <f t="shared" si="117"/>
        <v/>
      </c>
      <c r="AV83" s="188" t="str">
        <f t="shared" si="117"/>
        <v/>
      </c>
      <c r="AW83" s="188" t="str">
        <f t="shared" si="117"/>
        <v/>
      </c>
      <c r="AX83" s="188" t="str">
        <f t="shared" si="117"/>
        <v/>
      </c>
      <c r="AY83" s="188" t="str">
        <f t="shared" si="117"/>
        <v/>
      </c>
      <c r="AZ83" s="188" t="str">
        <f t="shared" si="117"/>
        <v/>
      </c>
      <c r="BA83" s="188" t="str">
        <f t="shared" si="117"/>
        <v/>
      </c>
      <c r="BB83" s="188" t="str">
        <f t="shared" si="117"/>
        <v/>
      </c>
      <c r="BC83" s="188" t="str">
        <f t="shared" si="117"/>
        <v/>
      </c>
      <c r="BD83" s="188" t="str">
        <f t="shared" si="117"/>
        <v/>
      </c>
      <c r="BE83" s="188" t="str">
        <f t="shared" si="117"/>
        <v/>
      </c>
      <c r="BF83" s="188" t="str">
        <f t="shared" si="117"/>
        <v/>
      </c>
      <c r="BG83" s="188" t="str">
        <f t="shared" si="117"/>
        <v/>
      </c>
      <c r="BH83" s="188" t="str">
        <f t="shared" si="117"/>
        <v/>
      </c>
      <c r="BI83" s="188" t="str">
        <f t="shared" si="117"/>
        <v/>
      </c>
      <c r="BJ83" s="188" t="str">
        <f t="shared" si="117"/>
        <v/>
      </c>
      <c r="BK83" s="188" t="str">
        <f t="shared" si="117"/>
        <v/>
      </c>
      <c r="BL83" s="188" t="str">
        <f t="shared" si="117"/>
        <v/>
      </c>
      <c r="BM83" s="188" t="str">
        <f t="shared" si="117"/>
        <v/>
      </c>
      <c r="BN83" s="188" t="str">
        <f t="shared" si="117"/>
        <v/>
      </c>
      <c r="BO83" s="188" t="str">
        <f t="shared" si="117"/>
        <v/>
      </c>
      <c r="BP83" s="188" t="str">
        <f t="shared" si="117"/>
        <v/>
      </c>
      <c r="BQ83" s="188" t="str">
        <f t="shared" si="117"/>
        <v/>
      </c>
      <c r="BR83" s="188" t="str">
        <f t="shared" si="117"/>
        <v/>
      </c>
      <c r="BS83" s="188" t="str">
        <f t="shared" si="117"/>
        <v/>
      </c>
      <c r="BT83" s="188" t="str">
        <f t="shared" si="117"/>
        <v/>
      </c>
      <c r="BU83" s="188" t="str">
        <f t="shared" si="117"/>
        <v/>
      </c>
      <c r="BV83" s="188" t="str">
        <f t="shared" si="117"/>
        <v/>
      </c>
      <c r="BW83" s="188" t="str">
        <f t="shared" si="117"/>
        <v/>
      </c>
      <c r="BX83" s="188" t="str">
        <f t="shared" si="117"/>
        <v/>
      </c>
      <c r="BY83" s="188" t="str">
        <f t="shared" si="117"/>
        <v/>
      </c>
      <c r="BZ83" s="188" t="str">
        <f t="shared" si="117"/>
        <v/>
      </c>
      <c r="CA83" s="188" t="str">
        <f t="shared" si="117"/>
        <v/>
      </c>
      <c r="CB83" s="188" t="str">
        <f t="shared" si="117"/>
        <v/>
      </c>
      <c r="CC83" s="188" t="str">
        <f t="shared" si="117"/>
        <v/>
      </c>
      <c r="CD83" s="188" t="str">
        <f t="shared" si="117"/>
        <v/>
      </c>
      <c r="CE83" s="188" t="str">
        <f t="shared" si="117"/>
        <v/>
      </c>
      <c r="CF83" s="188" t="str">
        <f t="shared" si="117"/>
        <v/>
      </c>
      <c r="CG83" s="188" t="str">
        <f t="shared" si="117"/>
        <v/>
      </c>
      <c r="CH83" s="188" t="str">
        <f t="shared" si="117"/>
        <v/>
      </c>
      <c r="CI83" s="188" t="str">
        <f t="shared" si="117"/>
        <v/>
      </c>
      <c r="CJ83" s="188" t="str">
        <f t="shared" si="117"/>
        <v/>
      </c>
      <c r="CK83" s="188" t="str">
        <f t="shared" si="117"/>
        <v/>
      </c>
      <c r="CL83" s="188" t="str">
        <f t="shared" si="117"/>
        <v/>
      </c>
      <c r="CM83" s="188" t="str">
        <f t="shared" si="117"/>
        <v/>
      </c>
      <c r="CN83" s="188" t="str">
        <f t="shared" si="117"/>
        <v/>
      </c>
      <c r="CO83" s="188" t="str">
        <f t="shared" si="117"/>
        <v/>
      </c>
      <c r="CP83" s="188" t="str">
        <f t="shared" si="117"/>
        <v/>
      </c>
      <c r="CQ83" s="188" t="str">
        <f t="shared" si="117"/>
        <v/>
      </c>
      <c r="CR83" s="188" t="str">
        <f t="shared" si="117"/>
        <v/>
      </c>
      <c r="CS83" s="188" t="str">
        <f t="shared" si="117"/>
        <v/>
      </c>
      <c r="CT83" s="188" t="str">
        <f t="shared" si="117"/>
        <v/>
      </c>
      <c r="CU83" s="188" t="str">
        <f t="shared" si="117"/>
        <v/>
      </c>
      <c r="CV83" s="188" t="str">
        <f t="shared" si="113"/>
        <v/>
      </c>
      <c r="CW83" s="188" t="str">
        <f t="shared" si="113"/>
        <v/>
      </c>
      <c r="CX83" s="188" t="str">
        <f t="shared" si="113"/>
        <v/>
      </c>
      <c r="CY83" s="188" t="str">
        <f t="shared" si="113"/>
        <v/>
      </c>
      <c r="CZ83" s="188" t="str">
        <f t="shared" si="113"/>
        <v/>
      </c>
      <c r="DA83" s="188" t="str">
        <f t="shared" si="113"/>
        <v/>
      </c>
      <c r="DB83" s="188" t="str">
        <f t="shared" si="113"/>
        <v/>
      </c>
      <c r="DC83" s="188" t="str">
        <f t="shared" si="113"/>
        <v/>
      </c>
      <c r="DD83" s="188" t="str">
        <f t="shared" si="113"/>
        <v/>
      </c>
      <c r="DE83" s="188" t="str">
        <f t="shared" ref="DE83:ED83" si="119">IF(ISNONTEXT($AH83),DD83+$AH83,"")</f>
        <v/>
      </c>
      <c r="DF83" s="188" t="str">
        <f t="shared" si="119"/>
        <v/>
      </c>
      <c r="DG83" s="188" t="str">
        <f t="shared" si="119"/>
        <v/>
      </c>
      <c r="DH83" s="188" t="str">
        <f t="shared" si="119"/>
        <v/>
      </c>
      <c r="DI83" s="188" t="str">
        <f t="shared" si="119"/>
        <v/>
      </c>
      <c r="DJ83" s="188" t="str">
        <f t="shared" si="119"/>
        <v/>
      </c>
      <c r="DK83" s="188" t="str">
        <f t="shared" si="119"/>
        <v/>
      </c>
      <c r="DL83" s="188" t="str">
        <f t="shared" si="119"/>
        <v/>
      </c>
      <c r="DM83" s="188" t="str">
        <f t="shared" si="119"/>
        <v/>
      </c>
      <c r="DN83" s="188" t="str">
        <f t="shared" si="119"/>
        <v/>
      </c>
      <c r="DO83" s="188" t="str">
        <f t="shared" si="119"/>
        <v/>
      </c>
      <c r="DP83" s="188" t="str">
        <f t="shared" si="119"/>
        <v/>
      </c>
      <c r="DQ83" s="188" t="str">
        <f t="shared" si="119"/>
        <v/>
      </c>
      <c r="DR83" s="188" t="str">
        <f t="shared" si="119"/>
        <v/>
      </c>
      <c r="DS83" s="188" t="str">
        <f t="shared" si="119"/>
        <v/>
      </c>
      <c r="DT83" s="188" t="str">
        <f t="shared" si="119"/>
        <v/>
      </c>
      <c r="DU83" s="188" t="str">
        <f t="shared" si="119"/>
        <v/>
      </c>
      <c r="DV83" s="188" t="str">
        <f t="shared" si="119"/>
        <v/>
      </c>
      <c r="DW83" s="188" t="str">
        <f t="shared" si="119"/>
        <v/>
      </c>
      <c r="DX83" s="188" t="str">
        <f t="shared" si="119"/>
        <v/>
      </c>
      <c r="DY83" s="188" t="str">
        <f t="shared" si="119"/>
        <v/>
      </c>
      <c r="DZ83" s="188" t="str">
        <f t="shared" si="119"/>
        <v/>
      </c>
      <c r="EA83" s="188" t="str">
        <f t="shared" si="119"/>
        <v/>
      </c>
      <c r="EB83" s="188" t="str">
        <f t="shared" si="119"/>
        <v/>
      </c>
      <c r="EC83" s="188" t="str">
        <f t="shared" si="119"/>
        <v/>
      </c>
      <c r="ED83" s="188" t="str">
        <f t="shared" si="119"/>
        <v/>
      </c>
      <c r="EE83" s="204" t="str">
        <f t="shared" si="105"/>
        <v/>
      </c>
      <c r="EF83" s="205" t="e">
        <f t="shared" si="115"/>
        <v>#N/A</v>
      </c>
      <c r="EG83" s="205" t="e">
        <f t="shared" si="115"/>
        <v>#N/A</v>
      </c>
      <c r="EH83" s="205" t="e">
        <f t="shared" si="115"/>
        <v>#N/A</v>
      </c>
      <c r="EI83" s="205" t="e">
        <f t="shared" si="115"/>
        <v>#N/A</v>
      </c>
      <c r="EJ83" s="205" t="e">
        <f t="shared" si="115"/>
        <v>#N/A</v>
      </c>
      <c r="EK83" s="205" t="e">
        <f t="shared" si="115"/>
        <v>#N/A</v>
      </c>
      <c r="EL83" s="205" t="e">
        <f t="shared" si="115"/>
        <v>#N/A</v>
      </c>
      <c r="EM83" s="205" t="e">
        <f t="shared" si="115"/>
        <v>#N/A</v>
      </c>
      <c r="EN83" s="205" t="e">
        <f t="shared" si="115"/>
        <v>#N/A</v>
      </c>
      <c r="EO83" s="205" t="e">
        <f t="shared" si="115"/>
        <v>#N/A</v>
      </c>
      <c r="EP83" s="205" t="e">
        <f t="shared" si="115"/>
        <v>#N/A</v>
      </c>
      <c r="EQ83" s="205" t="e">
        <f t="shared" si="115"/>
        <v>#N/A</v>
      </c>
      <c r="ER83" s="205" t="e">
        <f t="shared" si="115"/>
        <v>#N/A</v>
      </c>
      <c r="ES83" s="205" t="e">
        <f t="shared" si="115"/>
        <v>#N/A</v>
      </c>
      <c r="ET83" s="205" t="e">
        <f t="shared" si="115"/>
        <v>#N/A</v>
      </c>
      <c r="EU83" s="205" t="e">
        <f t="shared" si="65"/>
        <v>#N/A</v>
      </c>
      <c r="EV83" s="205" t="e">
        <f t="shared" si="65"/>
        <v>#N/A</v>
      </c>
      <c r="EW83" s="205" t="e">
        <f t="shared" si="65"/>
        <v>#N/A</v>
      </c>
      <c r="EX83" s="205" t="e">
        <f t="shared" si="65"/>
        <v>#N/A</v>
      </c>
      <c r="EY83" s="205" t="e">
        <f t="shared" si="65"/>
        <v>#N/A</v>
      </c>
      <c r="EZ83" s="205" t="e">
        <f t="shared" si="65"/>
        <v>#N/A</v>
      </c>
      <c r="FA83" s="205" t="e">
        <f t="shared" si="65"/>
        <v>#N/A</v>
      </c>
      <c r="FB83" s="205" t="e">
        <f t="shared" si="65"/>
        <v>#N/A</v>
      </c>
      <c r="FC83" s="205" t="e">
        <f t="shared" si="65"/>
        <v>#N/A</v>
      </c>
      <c r="FD83" s="205" t="e">
        <f t="shared" si="65"/>
        <v>#N/A</v>
      </c>
      <c r="FE83" s="205" t="e">
        <f t="shared" si="65"/>
        <v>#N/A</v>
      </c>
      <c r="FF83" s="205" t="e">
        <f t="shared" si="65"/>
        <v>#N/A</v>
      </c>
      <c r="FG83" s="205" t="e">
        <f t="shared" si="65"/>
        <v>#N/A</v>
      </c>
      <c r="FH83" s="205" t="e">
        <f t="shared" si="65"/>
        <v>#N/A</v>
      </c>
      <c r="FI83" s="205" t="e">
        <f t="shared" si="65"/>
        <v>#N/A</v>
      </c>
      <c r="FJ83" s="205" t="e">
        <f t="shared" si="65"/>
        <v>#N/A</v>
      </c>
      <c r="FK83" s="205" t="e">
        <f t="shared" si="108"/>
        <v>#N/A</v>
      </c>
      <c r="FL83" s="205" t="e">
        <f t="shared" si="88"/>
        <v>#N/A</v>
      </c>
      <c r="FM83" s="205" t="e">
        <f t="shared" si="88"/>
        <v>#N/A</v>
      </c>
      <c r="FN83" s="205" t="e">
        <f t="shared" si="88"/>
        <v>#N/A</v>
      </c>
      <c r="FO83" s="205" t="e">
        <f t="shared" si="88"/>
        <v>#N/A</v>
      </c>
      <c r="FP83" s="205" t="e">
        <f t="shared" si="88"/>
        <v>#N/A</v>
      </c>
      <c r="FQ83" s="205" t="e">
        <f t="shared" si="88"/>
        <v>#N/A</v>
      </c>
      <c r="FR83" s="205" t="e">
        <f t="shared" si="88"/>
        <v>#N/A</v>
      </c>
      <c r="FS83" s="205" t="e">
        <f t="shared" si="76"/>
        <v>#N/A</v>
      </c>
      <c r="FT83" s="205" t="e">
        <f t="shared" si="76"/>
        <v>#N/A</v>
      </c>
      <c r="FU83" s="205" t="e">
        <f t="shared" si="76"/>
        <v>#N/A</v>
      </c>
      <c r="FV83" s="205" t="e">
        <f t="shared" si="76"/>
        <v>#N/A</v>
      </c>
      <c r="FW83" s="205" t="e">
        <f t="shared" si="74"/>
        <v>#N/A</v>
      </c>
      <c r="FX83" s="205" t="e">
        <f t="shared" si="74"/>
        <v>#N/A</v>
      </c>
      <c r="FY83" s="205" t="e">
        <f t="shared" si="111"/>
        <v>#N/A</v>
      </c>
      <c r="FZ83" s="205" t="e">
        <f t="shared" si="111"/>
        <v>#N/A</v>
      </c>
      <c r="GA83" s="205" t="e">
        <f t="shared" si="111"/>
        <v>#N/A</v>
      </c>
      <c r="GB83" s="205" t="e">
        <f t="shared" si="111"/>
        <v>#N/A</v>
      </c>
      <c r="GC83" s="205" t="e">
        <f t="shared" si="111"/>
        <v>#N/A</v>
      </c>
      <c r="GD83" s="205" t="e">
        <f t="shared" si="111"/>
        <v>#N/A</v>
      </c>
      <c r="GE83" s="205" t="e">
        <f t="shared" si="111"/>
        <v>#N/A</v>
      </c>
      <c r="GF83" s="205" t="e">
        <f t="shared" si="111"/>
        <v>#N/A</v>
      </c>
      <c r="GG83" s="205" t="e">
        <f t="shared" si="111"/>
        <v>#N/A</v>
      </c>
      <c r="GH83" s="205" t="e">
        <f t="shared" si="111"/>
        <v>#N/A</v>
      </c>
      <c r="GI83" s="205" t="e">
        <f t="shared" si="111"/>
        <v>#N/A</v>
      </c>
      <c r="GJ83" s="205" t="e">
        <f t="shared" si="111"/>
        <v>#N/A</v>
      </c>
      <c r="GK83" s="205" t="e">
        <f t="shared" si="111"/>
        <v>#N/A</v>
      </c>
      <c r="GL83" s="205" t="e">
        <f t="shared" si="111"/>
        <v>#N/A</v>
      </c>
      <c r="GM83" s="205" t="e">
        <f t="shared" si="111"/>
        <v>#N/A</v>
      </c>
      <c r="GN83" s="205" t="e">
        <f t="shared" si="111"/>
        <v>#N/A</v>
      </c>
      <c r="GO83" s="205" t="e">
        <f t="shared" ref="GO83:GP103" si="120">IF(ISNONTEXT($Q83),IF($G83="R",_xlfn.BETA.DIST(CR83,$M83,$N83,FALSE,$B83,$D83),_xlfn.BETA.DIST(CR83,$N83,$M83,FALSE,$B83,$D83)),NA())</f>
        <v>#N/A</v>
      </c>
      <c r="GP83" s="205" t="e">
        <f t="shared" si="120"/>
        <v>#N/A</v>
      </c>
      <c r="GQ83" s="205" t="e">
        <f t="shared" si="118"/>
        <v>#N/A</v>
      </c>
      <c r="GR83" s="205" t="e">
        <f t="shared" si="118"/>
        <v>#N/A</v>
      </c>
      <c r="GS83" s="205" t="e">
        <f t="shared" si="118"/>
        <v>#N/A</v>
      </c>
      <c r="GT83" s="205" t="e">
        <f t="shared" si="118"/>
        <v>#N/A</v>
      </c>
      <c r="GU83" s="205" t="e">
        <f t="shared" si="118"/>
        <v>#N/A</v>
      </c>
      <c r="GV83" s="205" t="e">
        <f t="shared" si="118"/>
        <v>#N/A</v>
      </c>
      <c r="GW83" s="205" t="e">
        <f t="shared" si="118"/>
        <v>#N/A</v>
      </c>
      <c r="GX83" s="205" t="e">
        <f t="shared" si="118"/>
        <v>#N/A</v>
      </c>
      <c r="GY83" s="205" t="e">
        <f t="shared" si="118"/>
        <v>#N/A</v>
      </c>
      <c r="GZ83" s="205" t="e">
        <f t="shared" si="118"/>
        <v>#N/A</v>
      </c>
      <c r="HA83" s="205" t="e">
        <f t="shared" si="118"/>
        <v>#N/A</v>
      </c>
      <c r="HB83" s="205" t="e">
        <f t="shared" si="106"/>
        <v>#N/A</v>
      </c>
      <c r="HC83" s="205" t="e">
        <f t="shared" si="106"/>
        <v>#N/A</v>
      </c>
      <c r="HD83" s="205" t="e">
        <f t="shared" si="98"/>
        <v>#N/A</v>
      </c>
      <c r="HE83" s="205" t="e">
        <f t="shared" si="77"/>
        <v>#N/A</v>
      </c>
      <c r="HF83" s="205" t="e">
        <f t="shared" si="77"/>
        <v>#N/A</v>
      </c>
      <c r="HG83" s="205" t="e">
        <f t="shared" si="77"/>
        <v>#N/A</v>
      </c>
      <c r="HH83" s="205" t="e">
        <f t="shared" si="77"/>
        <v>#N/A</v>
      </c>
      <c r="HI83" s="205" t="e">
        <f t="shared" si="77"/>
        <v>#N/A</v>
      </c>
      <c r="HJ83" s="205" t="e">
        <f t="shared" si="77"/>
        <v>#N/A</v>
      </c>
      <c r="HK83" s="205" t="e">
        <f t="shared" si="77"/>
        <v>#N/A</v>
      </c>
      <c r="HL83" s="205" t="e">
        <f t="shared" si="77"/>
        <v>#N/A</v>
      </c>
      <c r="HM83" s="205" t="e">
        <f t="shared" si="77"/>
        <v>#N/A</v>
      </c>
      <c r="HN83" s="205" t="e">
        <f t="shared" si="77"/>
        <v>#N/A</v>
      </c>
      <c r="HO83" s="205" t="e">
        <f t="shared" si="77"/>
        <v>#N/A</v>
      </c>
      <c r="HP83" s="205" t="e">
        <f t="shared" si="77"/>
        <v>#N/A</v>
      </c>
      <c r="HQ83" s="205" t="e">
        <f t="shared" si="107"/>
        <v>#N/A</v>
      </c>
      <c r="HR83" s="205" t="e">
        <f t="shared" si="107"/>
        <v>#N/A</v>
      </c>
      <c r="HS83" s="205" t="e">
        <f t="shared" si="107"/>
        <v>#N/A</v>
      </c>
      <c r="HT83" s="205" t="e">
        <f t="shared" si="107"/>
        <v>#N/A</v>
      </c>
      <c r="HU83" s="205" t="e">
        <f t="shared" si="107"/>
        <v>#N/A</v>
      </c>
      <c r="HV83" s="205" t="e">
        <f t="shared" si="81"/>
        <v>#N/A</v>
      </c>
      <c r="HW83" s="205" t="e">
        <f t="shared" si="79"/>
        <v>#N/A</v>
      </c>
      <c r="HX83" s="205" t="e">
        <f t="shared" si="66"/>
        <v>#N/A</v>
      </c>
      <c r="HY83" s="205" t="e">
        <f t="shared" si="63"/>
        <v>#N/A</v>
      </c>
      <c r="HZ83" s="205" t="e">
        <f t="shared" si="63"/>
        <v>#N/A</v>
      </c>
      <c r="IA83" s="205" t="e">
        <f t="shared" si="45"/>
        <v>#N/A</v>
      </c>
      <c r="IB83" s="205" t="e">
        <f t="shared" si="45"/>
        <v>#N/A</v>
      </c>
    </row>
    <row r="84" spans="1:236" hidden="1" x14ac:dyDescent="0.25">
      <c r="A84" s="22">
        <v>81</v>
      </c>
      <c r="B84" s="123"/>
      <c r="C84" s="123"/>
      <c r="D84" s="123"/>
      <c r="E84" s="118" t="str">
        <f t="shared" si="99"/>
        <v/>
      </c>
      <c r="F84" s="23" t="str">
        <f t="shared" si="100"/>
        <v/>
      </c>
      <c r="G84" s="24" t="str">
        <f t="shared" si="101"/>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91"/>
        <v/>
      </c>
      <c r="K84" s="26"/>
      <c r="L84" s="24" t="str">
        <f>IF(OR(F84="",K84=""),"",MATCH(K84,Confidence!$A$3:$A$12,0))</f>
        <v/>
      </c>
      <c r="M84" s="27" t="str">
        <f t="shared" si="92"/>
        <v/>
      </c>
      <c r="N84" s="27" t="str">
        <f t="shared" si="93"/>
        <v/>
      </c>
      <c r="O84" s="24"/>
      <c r="P84" s="110" t="str">
        <f t="shared" si="94"/>
        <v/>
      </c>
      <c r="Q84" s="110" t="str">
        <f t="shared" si="95"/>
        <v/>
      </c>
      <c r="R84" s="39" t="str">
        <f t="shared" si="96"/>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102"/>
        <v/>
      </c>
      <c r="AI84" s="204" t="str">
        <f t="shared" si="103"/>
        <v/>
      </c>
      <c r="AJ84" s="188" t="str">
        <f t="shared" si="117"/>
        <v/>
      </c>
      <c r="AK84" s="188" t="str">
        <f t="shared" si="117"/>
        <v/>
      </c>
      <c r="AL84" s="188" t="str">
        <f t="shared" si="117"/>
        <v/>
      </c>
      <c r="AM84" s="188" t="str">
        <f t="shared" si="117"/>
        <v/>
      </c>
      <c r="AN84" s="188" t="str">
        <f t="shared" si="117"/>
        <v/>
      </c>
      <c r="AO84" s="188" t="str">
        <f t="shared" si="117"/>
        <v/>
      </c>
      <c r="AP84" s="188" t="str">
        <f t="shared" si="117"/>
        <v/>
      </c>
      <c r="AQ84" s="188" t="str">
        <f t="shared" si="117"/>
        <v/>
      </c>
      <c r="AR84" s="188" t="str">
        <f t="shared" si="117"/>
        <v/>
      </c>
      <c r="AS84" s="188" t="str">
        <f t="shared" si="117"/>
        <v/>
      </c>
      <c r="AT84" s="188" t="str">
        <f t="shared" si="117"/>
        <v/>
      </c>
      <c r="AU84" s="188" t="str">
        <f t="shared" si="117"/>
        <v/>
      </c>
      <c r="AV84" s="188" t="str">
        <f t="shared" si="117"/>
        <v/>
      </c>
      <c r="AW84" s="188" t="str">
        <f t="shared" si="117"/>
        <v/>
      </c>
      <c r="AX84" s="188" t="str">
        <f t="shared" si="117"/>
        <v/>
      </c>
      <c r="AY84" s="188" t="str">
        <f t="shared" si="117"/>
        <v/>
      </c>
      <c r="AZ84" s="188" t="str">
        <f t="shared" si="117"/>
        <v/>
      </c>
      <c r="BA84" s="188" t="str">
        <f t="shared" si="117"/>
        <v/>
      </c>
      <c r="BB84" s="188" t="str">
        <f t="shared" si="117"/>
        <v/>
      </c>
      <c r="BC84" s="188" t="str">
        <f t="shared" si="117"/>
        <v/>
      </c>
      <c r="BD84" s="188" t="str">
        <f t="shared" si="117"/>
        <v/>
      </c>
      <c r="BE84" s="188" t="str">
        <f t="shared" si="117"/>
        <v/>
      </c>
      <c r="BF84" s="188" t="str">
        <f t="shared" si="117"/>
        <v/>
      </c>
      <c r="BG84" s="188" t="str">
        <f t="shared" si="117"/>
        <v/>
      </c>
      <c r="BH84" s="188" t="str">
        <f t="shared" si="117"/>
        <v/>
      </c>
      <c r="BI84" s="188" t="str">
        <f t="shared" si="117"/>
        <v/>
      </c>
      <c r="BJ84" s="188" t="str">
        <f t="shared" si="117"/>
        <v/>
      </c>
      <c r="BK84" s="188" t="str">
        <f t="shared" si="117"/>
        <v/>
      </c>
      <c r="BL84" s="188" t="str">
        <f t="shared" si="117"/>
        <v/>
      </c>
      <c r="BM84" s="188" t="str">
        <f t="shared" si="117"/>
        <v/>
      </c>
      <c r="BN84" s="188" t="str">
        <f t="shared" si="117"/>
        <v/>
      </c>
      <c r="BO84" s="188" t="str">
        <f t="shared" si="117"/>
        <v/>
      </c>
      <c r="BP84" s="188" t="str">
        <f t="shared" si="117"/>
        <v/>
      </c>
      <c r="BQ84" s="188" t="str">
        <f t="shared" si="117"/>
        <v/>
      </c>
      <c r="BR84" s="188" t="str">
        <f t="shared" si="117"/>
        <v/>
      </c>
      <c r="BS84" s="188" t="str">
        <f t="shared" si="117"/>
        <v/>
      </c>
      <c r="BT84" s="188" t="str">
        <f t="shared" si="117"/>
        <v/>
      </c>
      <c r="BU84" s="188" t="str">
        <f t="shared" si="117"/>
        <v/>
      </c>
      <c r="BV84" s="188" t="str">
        <f t="shared" si="117"/>
        <v/>
      </c>
      <c r="BW84" s="188" t="str">
        <f t="shared" si="117"/>
        <v/>
      </c>
      <c r="BX84" s="188" t="str">
        <f t="shared" si="117"/>
        <v/>
      </c>
      <c r="BY84" s="188" t="str">
        <f t="shared" si="117"/>
        <v/>
      </c>
      <c r="BZ84" s="188" t="str">
        <f t="shared" si="117"/>
        <v/>
      </c>
      <c r="CA84" s="188" t="str">
        <f t="shared" si="117"/>
        <v/>
      </c>
      <c r="CB84" s="188" t="str">
        <f t="shared" si="117"/>
        <v/>
      </c>
      <c r="CC84" s="188" t="str">
        <f t="shared" si="117"/>
        <v/>
      </c>
      <c r="CD84" s="188" t="str">
        <f t="shared" si="117"/>
        <v/>
      </c>
      <c r="CE84" s="188" t="str">
        <f t="shared" si="117"/>
        <v/>
      </c>
      <c r="CF84" s="188" t="str">
        <f t="shared" si="117"/>
        <v/>
      </c>
      <c r="CG84" s="188" t="str">
        <f t="shared" si="117"/>
        <v/>
      </c>
      <c r="CH84" s="188" t="str">
        <f t="shared" si="117"/>
        <v/>
      </c>
      <c r="CI84" s="188" t="str">
        <f t="shared" si="117"/>
        <v/>
      </c>
      <c r="CJ84" s="188" t="str">
        <f t="shared" si="117"/>
        <v/>
      </c>
      <c r="CK84" s="188" t="str">
        <f t="shared" si="117"/>
        <v/>
      </c>
      <c r="CL84" s="188" t="str">
        <f t="shared" si="117"/>
        <v/>
      </c>
      <c r="CM84" s="188" t="str">
        <f t="shared" si="117"/>
        <v/>
      </c>
      <c r="CN84" s="188" t="str">
        <f t="shared" si="117"/>
        <v/>
      </c>
      <c r="CO84" s="188" t="str">
        <f t="shared" si="117"/>
        <v/>
      </c>
      <c r="CP84" s="188" t="str">
        <f t="shared" si="117"/>
        <v/>
      </c>
      <c r="CQ84" s="188" t="str">
        <f t="shared" si="117"/>
        <v/>
      </c>
      <c r="CR84" s="188" t="str">
        <f t="shared" si="117"/>
        <v/>
      </c>
      <c r="CS84" s="188" t="str">
        <f t="shared" si="117"/>
        <v/>
      </c>
      <c r="CT84" s="188" t="str">
        <f t="shared" si="117"/>
        <v/>
      </c>
      <c r="CU84" s="188" t="str">
        <f t="shared" ref="CU84:ED91" si="121">IF(ISNONTEXT($AH84),CT84+$AH84,"")</f>
        <v/>
      </c>
      <c r="CV84" s="188" t="str">
        <f t="shared" si="121"/>
        <v/>
      </c>
      <c r="CW84" s="188" t="str">
        <f t="shared" si="121"/>
        <v/>
      </c>
      <c r="CX84" s="188" t="str">
        <f t="shared" si="121"/>
        <v/>
      </c>
      <c r="CY84" s="188" t="str">
        <f t="shared" si="121"/>
        <v/>
      </c>
      <c r="CZ84" s="188" t="str">
        <f t="shared" si="121"/>
        <v/>
      </c>
      <c r="DA84" s="188" t="str">
        <f t="shared" si="121"/>
        <v/>
      </c>
      <c r="DB84" s="188" t="str">
        <f t="shared" si="121"/>
        <v/>
      </c>
      <c r="DC84" s="188" t="str">
        <f t="shared" si="121"/>
        <v/>
      </c>
      <c r="DD84" s="188" t="str">
        <f t="shared" si="121"/>
        <v/>
      </c>
      <c r="DE84" s="188" t="str">
        <f t="shared" si="121"/>
        <v/>
      </c>
      <c r="DF84" s="188" t="str">
        <f t="shared" si="121"/>
        <v/>
      </c>
      <c r="DG84" s="188" t="str">
        <f t="shared" si="121"/>
        <v/>
      </c>
      <c r="DH84" s="188" t="str">
        <f t="shared" si="121"/>
        <v/>
      </c>
      <c r="DI84" s="188" t="str">
        <f t="shared" si="121"/>
        <v/>
      </c>
      <c r="DJ84" s="188" t="str">
        <f t="shared" si="121"/>
        <v/>
      </c>
      <c r="DK84" s="188" t="str">
        <f t="shared" si="121"/>
        <v/>
      </c>
      <c r="DL84" s="188" t="str">
        <f t="shared" si="121"/>
        <v/>
      </c>
      <c r="DM84" s="188" t="str">
        <f t="shared" si="121"/>
        <v/>
      </c>
      <c r="DN84" s="188" t="str">
        <f t="shared" si="121"/>
        <v/>
      </c>
      <c r="DO84" s="188" t="str">
        <f t="shared" si="121"/>
        <v/>
      </c>
      <c r="DP84" s="188" t="str">
        <f t="shared" si="121"/>
        <v/>
      </c>
      <c r="DQ84" s="188" t="str">
        <f t="shared" si="121"/>
        <v/>
      </c>
      <c r="DR84" s="188" t="str">
        <f t="shared" si="121"/>
        <v/>
      </c>
      <c r="DS84" s="188" t="str">
        <f t="shared" si="121"/>
        <v/>
      </c>
      <c r="DT84" s="188" t="str">
        <f t="shared" si="121"/>
        <v/>
      </c>
      <c r="DU84" s="188" t="str">
        <f t="shared" si="121"/>
        <v/>
      </c>
      <c r="DV84" s="188" t="str">
        <f t="shared" si="121"/>
        <v/>
      </c>
      <c r="DW84" s="188" t="str">
        <f t="shared" si="121"/>
        <v/>
      </c>
      <c r="DX84" s="188" t="str">
        <f t="shared" si="121"/>
        <v/>
      </c>
      <c r="DY84" s="188" t="str">
        <f t="shared" si="121"/>
        <v/>
      </c>
      <c r="DZ84" s="188" t="str">
        <f t="shared" si="121"/>
        <v/>
      </c>
      <c r="EA84" s="188" t="str">
        <f t="shared" si="121"/>
        <v/>
      </c>
      <c r="EB84" s="188" t="str">
        <f t="shared" si="121"/>
        <v/>
      </c>
      <c r="EC84" s="188" t="str">
        <f t="shared" si="121"/>
        <v/>
      </c>
      <c r="ED84" s="188" t="str">
        <f t="shared" si="121"/>
        <v/>
      </c>
      <c r="EE84" s="204" t="str">
        <f t="shared" si="105"/>
        <v/>
      </c>
      <c r="EF84" s="205" t="e">
        <f t="shared" si="115"/>
        <v>#N/A</v>
      </c>
      <c r="EG84" s="205" t="e">
        <f t="shared" si="115"/>
        <v>#N/A</v>
      </c>
      <c r="EH84" s="205" t="e">
        <f t="shared" si="115"/>
        <v>#N/A</v>
      </c>
      <c r="EI84" s="205" t="e">
        <f t="shared" si="115"/>
        <v>#N/A</v>
      </c>
      <c r="EJ84" s="205" t="e">
        <f t="shared" si="115"/>
        <v>#N/A</v>
      </c>
      <c r="EK84" s="205" t="e">
        <f t="shared" si="115"/>
        <v>#N/A</v>
      </c>
      <c r="EL84" s="205" t="e">
        <f t="shared" si="115"/>
        <v>#N/A</v>
      </c>
      <c r="EM84" s="205" t="e">
        <f t="shared" si="115"/>
        <v>#N/A</v>
      </c>
      <c r="EN84" s="205" t="e">
        <f t="shared" si="115"/>
        <v>#N/A</v>
      </c>
      <c r="EO84" s="205" t="e">
        <f t="shared" si="115"/>
        <v>#N/A</v>
      </c>
      <c r="EP84" s="205" t="e">
        <f t="shared" si="115"/>
        <v>#N/A</v>
      </c>
      <c r="EQ84" s="205" t="e">
        <f t="shared" si="115"/>
        <v>#N/A</v>
      </c>
      <c r="ER84" s="205" t="e">
        <f t="shared" si="115"/>
        <v>#N/A</v>
      </c>
      <c r="ES84" s="205" t="e">
        <f t="shared" si="115"/>
        <v>#N/A</v>
      </c>
      <c r="ET84" s="205" t="e">
        <f t="shared" si="115"/>
        <v>#N/A</v>
      </c>
      <c r="EU84" s="205" t="e">
        <f t="shared" si="65"/>
        <v>#N/A</v>
      </c>
      <c r="EV84" s="205" t="e">
        <f t="shared" si="65"/>
        <v>#N/A</v>
      </c>
      <c r="EW84" s="205" t="e">
        <f t="shared" si="65"/>
        <v>#N/A</v>
      </c>
      <c r="EX84" s="205" t="e">
        <f t="shared" si="65"/>
        <v>#N/A</v>
      </c>
      <c r="EY84" s="205" t="e">
        <f t="shared" ref="EY84:FJ103" si="122">IF(ISNONTEXT($Q84),IF($G84="R",_xlfn.BETA.DIST(BB84,$M84,$N84,FALSE,$B84,$D84),_xlfn.BETA.DIST(BB84,$N84,$M84,FALSE,$B84,$D84)),NA())</f>
        <v>#N/A</v>
      </c>
      <c r="EZ84" s="205" t="e">
        <f t="shared" si="122"/>
        <v>#N/A</v>
      </c>
      <c r="FA84" s="205" t="e">
        <f t="shared" si="122"/>
        <v>#N/A</v>
      </c>
      <c r="FB84" s="205" t="e">
        <f t="shared" si="122"/>
        <v>#N/A</v>
      </c>
      <c r="FC84" s="205" t="e">
        <f t="shared" si="122"/>
        <v>#N/A</v>
      </c>
      <c r="FD84" s="205" t="e">
        <f t="shared" si="122"/>
        <v>#N/A</v>
      </c>
      <c r="FE84" s="205" t="e">
        <f t="shared" si="122"/>
        <v>#N/A</v>
      </c>
      <c r="FF84" s="205" t="e">
        <f t="shared" si="122"/>
        <v>#N/A</v>
      </c>
      <c r="FG84" s="205" t="e">
        <f t="shared" si="122"/>
        <v>#N/A</v>
      </c>
      <c r="FH84" s="205" t="e">
        <f t="shared" si="122"/>
        <v>#N/A</v>
      </c>
      <c r="FI84" s="205" t="e">
        <f t="shared" si="122"/>
        <v>#N/A</v>
      </c>
      <c r="FJ84" s="205" t="e">
        <f t="shared" si="122"/>
        <v>#N/A</v>
      </c>
      <c r="FK84" s="205" t="e">
        <f t="shared" si="108"/>
        <v>#N/A</v>
      </c>
      <c r="FL84" s="205" t="e">
        <f t="shared" si="88"/>
        <v>#N/A</v>
      </c>
      <c r="FM84" s="205" t="e">
        <f t="shared" si="88"/>
        <v>#N/A</v>
      </c>
      <c r="FN84" s="205" t="e">
        <f t="shared" si="88"/>
        <v>#N/A</v>
      </c>
      <c r="FO84" s="205" t="e">
        <f t="shared" si="88"/>
        <v>#N/A</v>
      </c>
      <c r="FP84" s="205" t="e">
        <f t="shared" si="88"/>
        <v>#N/A</v>
      </c>
      <c r="FQ84" s="205" t="e">
        <f t="shared" si="88"/>
        <v>#N/A</v>
      </c>
      <c r="FR84" s="205" t="e">
        <f t="shared" si="88"/>
        <v>#N/A</v>
      </c>
      <c r="FS84" s="205" t="e">
        <f t="shared" si="76"/>
        <v>#N/A</v>
      </c>
      <c r="FT84" s="205" t="e">
        <f t="shared" si="76"/>
        <v>#N/A</v>
      </c>
      <c r="FU84" s="205" t="e">
        <f t="shared" si="76"/>
        <v>#N/A</v>
      </c>
      <c r="FV84" s="205" t="e">
        <f t="shared" si="76"/>
        <v>#N/A</v>
      </c>
      <c r="FW84" s="205" t="e">
        <f t="shared" si="74"/>
        <v>#N/A</v>
      </c>
      <c r="FX84" s="205" t="e">
        <f t="shared" si="74"/>
        <v>#N/A</v>
      </c>
      <c r="FY84" s="205" t="e">
        <f t="shared" si="111"/>
        <v>#N/A</v>
      </c>
      <c r="FZ84" s="205" t="e">
        <f t="shared" si="111"/>
        <v>#N/A</v>
      </c>
      <c r="GA84" s="205" t="e">
        <f t="shared" si="111"/>
        <v>#N/A</v>
      </c>
      <c r="GB84" s="205" t="e">
        <f t="shared" si="111"/>
        <v>#N/A</v>
      </c>
      <c r="GC84" s="205" t="e">
        <f t="shared" si="111"/>
        <v>#N/A</v>
      </c>
      <c r="GD84" s="205" t="e">
        <f t="shared" si="111"/>
        <v>#N/A</v>
      </c>
      <c r="GE84" s="205" t="e">
        <f t="shared" si="111"/>
        <v>#N/A</v>
      </c>
      <c r="GF84" s="205" t="e">
        <f t="shared" si="111"/>
        <v>#N/A</v>
      </c>
      <c r="GG84" s="205" t="e">
        <f t="shared" si="111"/>
        <v>#N/A</v>
      </c>
      <c r="GH84" s="205" t="e">
        <f t="shared" si="111"/>
        <v>#N/A</v>
      </c>
      <c r="GI84" s="205" t="e">
        <f t="shared" si="111"/>
        <v>#N/A</v>
      </c>
      <c r="GJ84" s="205" t="e">
        <f t="shared" si="111"/>
        <v>#N/A</v>
      </c>
      <c r="GK84" s="205" t="e">
        <f t="shared" si="111"/>
        <v>#N/A</v>
      </c>
      <c r="GL84" s="205" t="e">
        <f t="shared" si="111"/>
        <v>#N/A</v>
      </c>
      <c r="GM84" s="205" t="e">
        <f t="shared" si="111"/>
        <v>#N/A</v>
      </c>
      <c r="GN84" s="205" t="e">
        <f t="shared" si="111"/>
        <v>#N/A</v>
      </c>
      <c r="GO84" s="205" t="e">
        <f t="shared" si="120"/>
        <v>#N/A</v>
      </c>
      <c r="GP84" s="205" t="e">
        <f t="shared" si="120"/>
        <v>#N/A</v>
      </c>
      <c r="GQ84" s="205" t="e">
        <f t="shared" si="118"/>
        <v>#N/A</v>
      </c>
      <c r="GR84" s="205" t="e">
        <f t="shared" si="118"/>
        <v>#N/A</v>
      </c>
      <c r="GS84" s="205" t="e">
        <f t="shared" si="118"/>
        <v>#N/A</v>
      </c>
      <c r="GT84" s="205" t="e">
        <f t="shared" si="118"/>
        <v>#N/A</v>
      </c>
      <c r="GU84" s="205" t="e">
        <f t="shared" si="118"/>
        <v>#N/A</v>
      </c>
      <c r="GV84" s="205" t="e">
        <f t="shared" si="118"/>
        <v>#N/A</v>
      </c>
      <c r="GW84" s="205" t="e">
        <f t="shared" si="118"/>
        <v>#N/A</v>
      </c>
      <c r="GX84" s="205" t="e">
        <f t="shared" si="118"/>
        <v>#N/A</v>
      </c>
      <c r="GY84" s="205" t="e">
        <f t="shared" si="118"/>
        <v>#N/A</v>
      </c>
      <c r="GZ84" s="205" t="e">
        <f t="shared" si="118"/>
        <v>#N/A</v>
      </c>
      <c r="HA84" s="205" t="e">
        <f t="shared" si="118"/>
        <v>#N/A</v>
      </c>
      <c r="HB84" s="205" t="e">
        <f t="shared" si="106"/>
        <v>#N/A</v>
      </c>
      <c r="HC84" s="205" t="e">
        <f t="shared" si="106"/>
        <v>#N/A</v>
      </c>
      <c r="HD84" s="205" t="e">
        <f t="shared" si="98"/>
        <v>#N/A</v>
      </c>
      <c r="HE84" s="205" t="e">
        <f t="shared" si="77"/>
        <v>#N/A</v>
      </c>
      <c r="HF84" s="205" t="e">
        <f t="shared" si="77"/>
        <v>#N/A</v>
      </c>
      <c r="HG84" s="205" t="e">
        <f t="shared" si="77"/>
        <v>#N/A</v>
      </c>
      <c r="HH84" s="205" t="e">
        <f t="shared" si="77"/>
        <v>#N/A</v>
      </c>
      <c r="HI84" s="205" t="e">
        <f t="shared" si="77"/>
        <v>#N/A</v>
      </c>
      <c r="HJ84" s="205" t="e">
        <f t="shared" si="77"/>
        <v>#N/A</v>
      </c>
      <c r="HK84" s="205" t="e">
        <f t="shared" si="77"/>
        <v>#N/A</v>
      </c>
      <c r="HL84" s="205" t="e">
        <f t="shared" si="77"/>
        <v>#N/A</v>
      </c>
      <c r="HM84" s="205" t="e">
        <f t="shared" si="77"/>
        <v>#N/A</v>
      </c>
      <c r="HN84" s="205" t="e">
        <f t="shared" si="77"/>
        <v>#N/A</v>
      </c>
      <c r="HO84" s="205" t="e">
        <f t="shared" si="77"/>
        <v>#N/A</v>
      </c>
      <c r="HP84" s="205" t="e">
        <f t="shared" si="77"/>
        <v>#N/A</v>
      </c>
      <c r="HQ84" s="205" t="e">
        <f t="shared" si="107"/>
        <v>#N/A</v>
      </c>
      <c r="HR84" s="205" t="e">
        <f t="shared" si="107"/>
        <v>#N/A</v>
      </c>
      <c r="HS84" s="205" t="e">
        <f t="shared" si="107"/>
        <v>#N/A</v>
      </c>
      <c r="HT84" s="205" t="e">
        <f t="shared" si="107"/>
        <v>#N/A</v>
      </c>
      <c r="HU84" s="205" t="e">
        <f t="shared" si="107"/>
        <v>#N/A</v>
      </c>
      <c r="HV84" s="205" t="e">
        <f t="shared" si="81"/>
        <v>#N/A</v>
      </c>
      <c r="HW84" s="205" t="e">
        <f t="shared" si="79"/>
        <v>#N/A</v>
      </c>
      <c r="HX84" s="205" t="e">
        <f t="shared" si="66"/>
        <v>#N/A</v>
      </c>
      <c r="HY84" s="205" t="e">
        <f t="shared" si="63"/>
        <v>#N/A</v>
      </c>
      <c r="HZ84" s="205" t="e">
        <f t="shared" si="63"/>
        <v>#N/A</v>
      </c>
      <c r="IA84" s="205" t="e">
        <f t="shared" si="45"/>
        <v>#N/A</v>
      </c>
      <c r="IB84" s="205" t="e">
        <f t="shared" si="45"/>
        <v>#N/A</v>
      </c>
    </row>
    <row r="85" spans="1:236" hidden="1" x14ac:dyDescent="0.25">
      <c r="A85" s="22">
        <v>82</v>
      </c>
      <c r="B85" s="123"/>
      <c r="C85" s="123"/>
      <c r="D85" s="123"/>
      <c r="E85" s="118" t="str">
        <f t="shared" si="99"/>
        <v/>
      </c>
      <c r="F85" s="23" t="str">
        <f t="shared" si="100"/>
        <v/>
      </c>
      <c r="G85" s="24" t="str">
        <f t="shared" si="101"/>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91"/>
        <v/>
      </c>
      <c r="K85" s="26"/>
      <c r="L85" s="24" t="str">
        <f>IF(OR(F85="",K85=""),"",MATCH(K85,Confidence!$A$3:$A$12,0))</f>
        <v/>
      </c>
      <c r="M85" s="27" t="str">
        <f t="shared" si="92"/>
        <v/>
      </c>
      <c r="N85" s="27" t="str">
        <f t="shared" si="93"/>
        <v/>
      </c>
      <c r="O85" s="24"/>
      <c r="P85" s="110" t="str">
        <f t="shared" si="94"/>
        <v/>
      </c>
      <c r="Q85" s="110" t="str">
        <f t="shared" si="95"/>
        <v/>
      </c>
      <c r="R85" s="39" t="str">
        <f t="shared" si="96"/>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102"/>
        <v/>
      </c>
      <c r="AI85" s="204" t="str">
        <f t="shared" si="103"/>
        <v/>
      </c>
      <c r="AJ85" s="188" t="str">
        <f t="shared" ref="AJ85:CU88" si="123">IF(ISNONTEXT($AH85),AI85+$AH85,"")</f>
        <v/>
      </c>
      <c r="AK85" s="188" t="str">
        <f t="shared" si="123"/>
        <v/>
      </c>
      <c r="AL85" s="188" t="str">
        <f t="shared" si="123"/>
        <v/>
      </c>
      <c r="AM85" s="188" t="str">
        <f t="shared" si="123"/>
        <v/>
      </c>
      <c r="AN85" s="188" t="str">
        <f t="shared" si="123"/>
        <v/>
      </c>
      <c r="AO85" s="188" t="str">
        <f t="shared" si="123"/>
        <v/>
      </c>
      <c r="AP85" s="188" t="str">
        <f t="shared" si="123"/>
        <v/>
      </c>
      <c r="AQ85" s="188" t="str">
        <f t="shared" si="123"/>
        <v/>
      </c>
      <c r="AR85" s="188" t="str">
        <f t="shared" si="123"/>
        <v/>
      </c>
      <c r="AS85" s="188" t="str">
        <f t="shared" si="123"/>
        <v/>
      </c>
      <c r="AT85" s="188" t="str">
        <f t="shared" si="123"/>
        <v/>
      </c>
      <c r="AU85" s="188" t="str">
        <f t="shared" si="123"/>
        <v/>
      </c>
      <c r="AV85" s="188" t="str">
        <f t="shared" si="123"/>
        <v/>
      </c>
      <c r="AW85" s="188" t="str">
        <f t="shared" si="123"/>
        <v/>
      </c>
      <c r="AX85" s="188" t="str">
        <f t="shared" si="123"/>
        <v/>
      </c>
      <c r="AY85" s="188" t="str">
        <f t="shared" si="123"/>
        <v/>
      </c>
      <c r="AZ85" s="188" t="str">
        <f t="shared" si="123"/>
        <v/>
      </c>
      <c r="BA85" s="188" t="str">
        <f t="shared" si="123"/>
        <v/>
      </c>
      <c r="BB85" s="188" t="str">
        <f t="shared" si="123"/>
        <v/>
      </c>
      <c r="BC85" s="188" t="str">
        <f t="shared" si="123"/>
        <v/>
      </c>
      <c r="BD85" s="188" t="str">
        <f t="shared" si="123"/>
        <v/>
      </c>
      <c r="BE85" s="188" t="str">
        <f t="shared" si="123"/>
        <v/>
      </c>
      <c r="BF85" s="188" t="str">
        <f t="shared" si="123"/>
        <v/>
      </c>
      <c r="BG85" s="188" t="str">
        <f t="shared" si="123"/>
        <v/>
      </c>
      <c r="BH85" s="188" t="str">
        <f t="shared" si="123"/>
        <v/>
      </c>
      <c r="BI85" s="188" t="str">
        <f t="shared" si="123"/>
        <v/>
      </c>
      <c r="BJ85" s="188" t="str">
        <f t="shared" si="123"/>
        <v/>
      </c>
      <c r="BK85" s="188" t="str">
        <f t="shared" si="123"/>
        <v/>
      </c>
      <c r="BL85" s="188" t="str">
        <f t="shared" si="123"/>
        <v/>
      </c>
      <c r="BM85" s="188" t="str">
        <f t="shared" si="123"/>
        <v/>
      </c>
      <c r="BN85" s="188" t="str">
        <f t="shared" si="123"/>
        <v/>
      </c>
      <c r="BO85" s="188" t="str">
        <f t="shared" si="123"/>
        <v/>
      </c>
      <c r="BP85" s="188" t="str">
        <f t="shared" si="123"/>
        <v/>
      </c>
      <c r="BQ85" s="188" t="str">
        <f t="shared" si="123"/>
        <v/>
      </c>
      <c r="BR85" s="188" t="str">
        <f t="shared" si="123"/>
        <v/>
      </c>
      <c r="BS85" s="188" t="str">
        <f t="shared" si="123"/>
        <v/>
      </c>
      <c r="BT85" s="188" t="str">
        <f t="shared" si="123"/>
        <v/>
      </c>
      <c r="BU85" s="188" t="str">
        <f t="shared" si="123"/>
        <v/>
      </c>
      <c r="BV85" s="188" t="str">
        <f t="shared" si="123"/>
        <v/>
      </c>
      <c r="BW85" s="188" t="str">
        <f t="shared" si="123"/>
        <v/>
      </c>
      <c r="BX85" s="188" t="str">
        <f t="shared" si="123"/>
        <v/>
      </c>
      <c r="BY85" s="188" t="str">
        <f t="shared" si="123"/>
        <v/>
      </c>
      <c r="BZ85" s="188" t="str">
        <f t="shared" si="123"/>
        <v/>
      </c>
      <c r="CA85" s="188" t="str">
        <f t="shared" si="123"/>
        <v/>
      </c>
      <c r="CB85" s="188" t="str">
        <f t="shared" si="123"/>
        <v/>
      </c>
      <c r="CC85" s="188" t="str">
        <f t="shared" si="123"/>
        <v/>
      </c>
      <c r="CD85" s="188" t="str">
        <f t="shared" si="123"/>
        <v/>
      </c>
      <c r="CE85" s="188" t="str">
        <f t="shared" si="123"/>
        <v/>
      </c>
      <c r="CF85" s="188" t="str">
        <f t="shared" si="123"/>
        <v/>
      </c>
      <c r="CG85" s="188" t="str">
        <f t="shared" si="123"/>
        <v/>
      </c>
      <c r="CH85" s="188" t="str">
        <f t="shared" si="123"/>
        <v/>
      </c>
      <c r="CI85" s="188" t="str">
        <f t="shared" si="123"/>
        <v/>
      </c>
      <c r="CJ85" s="188" t="str">
        <f t="shared" si="123"/>
        <v/>
      </c>
      <c r="CK85" s="188" t="str">
        <f t="shared" si="123"/>
        <v/>
      </c>
      <c r="CL85" s="188" t="str">
        <f t="shared" si="123"/>
        <v/>
      </c>
      <c r="CM85" s="188" t="str">
        <f t="shared" si="123"/>
        <v/>
      </c>
      <c r="CN85" s="188" t="str">
        <f t="shared" si="123"/>
        <v/>
      </c>
      <c r="CO85" s="188" t="str">
        <f t="shared" si="123"/>
        <v/>
      </c>
      <c r="CP85" s="188" t="str">
        <f t="shared" si="123"/>
        <v/>
      </c>
      <c r="CQ85" s="188" t="str">
        <f t="shared" si="123"/>
        <v/>
      </c>
      <c r="CR85" s="188" t="str">
        <f t="shared" si="123"/>
        <v/>
      </c>
      <c r="CS85" s="188" t="str">
        <f t="shared" si="123"/>
        <v/>
      </c>
      <c r="CT85" s="188" t="str">
        <f t="shared" si="123"/>
        <v/>
      </c>
      <c r="CU85" s="188" t="str">
        <f t="shared" si="123"/>
        <v/>
      </c>
      <c r="CV85" s="188" t="str">
        <f t="shared" si="121"/>
        <v/>
      </c>
      <c r="CW85" s="188" t="str">
        <f t="shared" si="121"/>
        <v/>
      </c>
      <c r="CX85" s="188" t="str">
        <f t="shared" si="121"/>
        <v/>
      </c>
      <c r="CY85" s="188" t="str">
        <f t="shared" si="121"/>
        <v/>
      </c>
      <c r="CZ85" s="188" t="str">
        <f t="shared" si="121"/>
        <v/>
      </c>
      <c r="DA85" s="188" t="str">
        <f t="shared" si="121"/>
        <v/>
      </c>
      <c r="DB85" s="188" t="str">
        <f t="shared" si="121"/>
        <v/>
      </c>
      <c r="DC85" s="188" t="str">
        <f t="shared" si="121"/>
        <v/>
      </c>
      <c r="DD85" s="188" t="str">
        <f t="shared" si="121"/>
        <v/>
      </c>
      <c r="DE85" s="188" t="str">
        <f t="shared" si="121"/>
        <v/>
      </c>
      <c r="DF85" s="188" t="str">
        <f t="shared" si="121"/>
        <v/>
      </c>
      <c r="DG85" s="188" t="str">
        <f t="shared" si="121"/>
        <v/>
      </c>
      <c r="DH85" s="188" t="str">
        <f t="shared" si="121"/>
        <v/>
      </c>
      <c r="DI85" s="188" t="str">
        <f t="shared" si="121"/>
        <v/>
      </c>
      <c r="DJ85" s="188" t="str">
        <f t="shared" si="121"/>
        <v/>
      </c>
      <c r="DK85" s="188" t="str">
        <f t="shared" si="121"/>
        <v/>
      </c>
      <c r="DL85" s="188" t="str">
        <f t="shared" si="121"/>
        <v/>
      </c>
      <c r="DM85" s="188" t="str">
        <f t="shared" si="121"/>
        <v/>
      </c>
      <c r="DN85" s="188" t="str">
        <f t="shared" si="121"/>
        <v/>
      </c>
      <c r="DO85" s="188" t="str">
        <f t="shared" si="121"/>
        <v/>
      </c>
      <c r="DP85" s="188" t="str">
        <f t="shared" si="121"/>
        <v/>
      </c>
      <c r="DQ85" s="188" t="str">
        <f t="shared" si="121"/>
        <v/>
      </c>
      <c r="DR85" s="188" t="str">
        <f t="shared" si="121"/>
        <v/>
      </c>
      <c r="DS85" s="188" t="str">
        <f t="shared" si="121"/>
        <v/>
      </c>
      <c r="DT85" s="188" t="str">
        <f t="shared" si="121"/>
        <v/>
      </c>
      <c r="DU85" s="188" t="str">
        <f t="shared" si="121"/>
        <v/>
      </c>
      <c r="DV85" s="188" t="str">
        <f t="shared" si="121"/>
        <v/>
      </c>
      <c r="DW85" s="188" t="str">
        <f t="shared" si="121"/>
        <v/>
      </c>
      <c r="DX85" s="188" t="str">
        <f t="shared" si="121"/>
        <v/>
      </c>
      <c r="DY85" s="188" t="str">
        <f t="shared" si="121"/>
        <v/>
      </c>
      <c r="DZ85" s="188" t="str">
        <f t="shared" si="121"/>
        <v/>
      </c>
      <c r="EA85" s="188" t="str">
        <f t="shared" si="121"/>
        <v/>
      </c>
      <c r="EB85" s="188" t="str">
        <f t="shared" si="121"/>
        <v/>
      </c>
      <c r="EC85" s="188" t="str">
        <f t="shared" si="121"/>
        <v/>
      </c>
      <c r="ED85" s="188" t="str">
        <f t="shared" si="121"/>
        <v/>
      </c>
      <c r="EE85" s="204" t="str">
        <f t="shared" si="105"/>
        <v/>
      </c>
      <c r="EF85" s="205" t="e">
        <f t="shared" si="115"/>
        <v>#N/A</v>
      </c>
      <c r="EG85" s="205" t="e">
        <f t="shared" si="115"/>
        <v>#N/A</v>
      </c>
      <c r="EH85" s="205" t="e">
        <f t="shared" si="115"/>
        <v>#N/A</v>
      </c>
      <c r="EI85" s="205" t="e">
        <f t="shared" si="115"/>
        <v>#N/A</v>
      </c>
      <c r="EJ85" s="205" t="e">
        <f t="shared" si="115"/>
        <v>#N/A</v>
      </c>
      <c r="EK85" s="205" t="e">
        <f t="shared" si="115"/>
        <v>#N/A</v>
      </c>
      <c r="EL85" s="205" t="e">
        <f t="shared" si="115"/>
        <v>#N/A</v>
      </c>
      <c r="EM85" s="205" t="e">
        <f t="shared" si="115"/>
        <v>#N/A</v>
      </c>
      <c r="EN85" s="205" t="e">
        <f t="shared" si="115"/>
        <v>#N/A</v>
      </c>
      <c r="EO85" s="205" t="e">
        <f t="shared" si="115"/>
        <v>#N/A</v>
      </c>
      <c r="EP85" s="205" t="e">
        <f t="shared" si="115"/>
        <v>#N/A</v>
      </c>
      <c r="EQ85" s="205" t="e">
        <f t="shared" si="115"/>
        <v>#N/A</v>
      </c>
      <c r="ER85" s="205" t="e">
        <f t="shared" si="115"/>
        <v>#N/A</v>
      </c>
      <c r="ES85" s="205" t="e">
        <f t="shared" si="115"/>
        <v>#N/A</v>
      </c>
      <c r="ET85" s="205" t="e">
        <f t="shared" si="115"/>
        <v>#N/A</v>
      </c>
      <c r="EU85" s="205" t="e">
        <f t="shared" si="115"/>
        <v>#N/A</v>
      </c>
      <c r="EV85" s="205" t="e">
        <f t="shared" ref="EV85:EX103" si="124">IF(ISNONTEXT($Q85),IF($G85="R",_xlfn.BETA.DIST(AY85,$M85,$N85,FALSE,$B85,$D85),_xlfn.BETA.DIST(AY85,$N85,$M85,FALSE,$B85,$D85)),NA())</f>
        <v>#N/A</v>
      </c>
      <c r="EW85" s="205" t="e">
        <f t="shared" si="124"/>
        <v>#N/A</v>
      </c>
      <c r="EX85" s="205" t="e">
        <f t="shared" si="124"/>
        <v>#N/A</v>
      </c>
      <c r="EY85" s="205" t="e">
        <f t="shared" si="122"/>
        <v>#N/A</v>
      </c>
      <c r="EZ85" s="205" t="e">
        <f t="shared" si="122"/>
        <v>#N/A</v>
      </c>
      <c r="FA85" s="205" t="e">
        <f t="shared" si="122"/>
        <v>#N/A</v>
      </c>
      <c r="FB85" s="205" t="e">
        <f t="shared" si="122"/>
        <v>#N/A</v>
      </c>
      <c r="FC85" s="205" t="e">
        <f t="shared" si="122"/>
        <v>#N/A</v>
      </c>
      <c r="FD85" s="205" t="e">
        <f t="shared" si="122"/>
        <v>#N/A</v>
      </c>
      <c r="FE85" s="205" t="e">
        <f t="shared" si="122"/>
        <v>#N/A</v>
      </c>
      <c r="FF85" s="205" t="e">
        <f t="shared" si="122"/>
        <v>#N/A</v>
      </c>
      <c r="FG85" s="205" t="e">
        <f t="shared" si="122"/>
        <v>#N/A</v>
      </c>
      <c r="FH85" s="205" t="e">
        <f t="shared" si="122"/>
        <v>#N/A</v>
      </c>
      <c r="FI85" s="205" t="e">
        <f t="shared" si="122"/>
        <v>#N/A</v>
      </c>
      <c r="FJ85" s="205" t="e">
        <f t="shared" si="122"/>
        <v>#N/A</v>
      </c>
      <c r="FK85" s="205" t="e">
        <f t="shared" si="108"/>
        <v>#N/A</v>
      </c>
      <c r="FL85" s="205" t="e">
        <f t="shared" si="88"/>
        <v>#N/A</v>
      </c>
      <c r="FM85" s="205" t="e">
        <f t="shared" si="88"/>
        <v>#N/A</v>
      </c>
      <c r="FN85" s="205" t="e">
        <f t="shared" si="88"/>
        <v>#N/A</v>
      </c>
      <c r="FO85" s="205" t="e">
        <f t="shared" si="88"/>
        <v>#N/A</v>
      </c>
      <c r="FP85" s="205" t="e">
        <f t="shared" si="88"/>
        <v>#N/A</v>
      </c>
      <c r="FQ85" s="205" t="e">
        <f t="shared" si="88"/>
        <v>#N/A</v>
      </c>
      <c r="FR85" s="205" t="e">
        <f t="shared" si="88"/>
        <v>#N/A</v>
      </c>
      <c r="FS85" s="205" t="e">
        <f t="shared" si="76"/>
        <v>#N/A</v>
      </c>
      <c r="FT85" s="205" t="e">
        <f t="shared" si="76"/>
        <v>#N/A</v>
      </c>
      <c r="FU85" s="205" t="e">
        <f t="shared" si="76"/>
        <v>#N/A</v>
      </c>
      <c r="FV85" s="205" t="e">
        <f t="shared" si="76"/>
        <v>#N/A</v>
      </c>
      <c r="FW85" s="205" t="e">
        <f t="shared" si="74"/>
        <v>#N/A</v>
      </c>
      <c r="FX85" s="205" t="e">
        <f t="shared" si="74"/>
        <v>#N/A</v>
      </c>
      <c r="FY85" s="205" t="e">
        <f t="shared" si="111"/>
        <v>#N/A</v>
      </c>
      <c r="FZ85" s="205" t="e">
        <f t="shared" si="111"/>
        <v>#N/A</v>
      </c>
      <c r="GA85" s="205" t="e">
        <f t="shared" si="111"/>
        <v>#N/A</v>
      </c>
      <c r="GB85" s="205" t="e">
        <f t="shared" si="111"/>
        <v>#N/A</v>
      </c>
      <c r="GC85" s="205" t="e">
        <f t="shared" si="111"/>
        <v>#N/A</v>
      </c>
      <c r="GD85" s="205" t="e">
        <f t="shared" si="111"/>
        <v>#N/A</v>
      </c>
      <c r="GE85" s="205" t="e">
        <f t="shared" si="111"/>
        <v>#N/A</v>
      </c>
      <c r="GF85" s="205" t="e">
        <f t="shared" si="111"/>
        <v>#N/A</v>
      </c>
      <c r="GG85" s="205" t="e">
        <f t="shared" si="111"/>
        <v>#N/A</v>
      </c>
      <c r="GH85" s="205" t="e">
        <f t="shared" si="111"/>
        <v>#N/A</v>
      </c>
      <c r="GI85" s="205" t="e">
        <f t="shared" si="111"/>
        <v>#N/A</v>
      </c>
      <c r="GJ85" s="205" t="e">
        <f t="shared" si="111"/>
        <v>#N/A</v>
      </c>
      <c r="GK85" s="205" t="e">
        <f t="shared" si="111"/>
        <v>#N/A</v>
      </c>
      <c r="GL85" s="205" t="e">
        <f t="shared" si="111"/>
        <v>#N/A</v>
      </c>
      <c r="GM85" s="205" t="e">
        <f t="shared" si="111"/>
        <v>#N/A</v>
      </c>
      <c r="GN85" s="205" t="e">
        <f t="shared" si="111"/>
        <v>#N/A</v>
      </c>
      <c r="GO85" s="205" t="e">
        <f t="shared" si="120"/>
        <v>#N/A</v>
      </c>
      <c r="GP85" s="205" t="e">
        <f t="shared" si="120"/>
        <v>#N/A</v>
      </c>
      <c r="GQ85" s="205" t="e">
        <f t="shared" si="118"/>
        <v>#N/A</v>
      </c>
      <c r="GR85" s="205" t="e">
        <f t="shared" si="118"/>
        <v>#N/A</v>
      </c>
      <c r="GS85" s="205" t="e">
        <f t="shared" si="118"/>
        <v>#N/A</v>
      </c>
      <c r="GT85" s="205" t="e">
        <f t="shared" si="118"/>
        <v>#N/A</v>
      </c>
      <c r="GU85" s="205" t="e">
        <f t="shared" si="118"/>
        <v>#N/A</v>
      </c>
      <c r="GV85" s="205" t="e">
        <f t="shared" si="118"/>
        <v>#N/A</v>
      </c>
      <c r="GW85" s="205" t="e">
        <f t="shared" si="118"/>
        <v>#N/A</v>
      </c>
      <c r="GX85" s="205" t="e">
        <f t="shared" si="118"/>
        <v>#N/A</v>
      </c>
      <c r="GY85" s="205" t="e">
        <f t="shared" si="118"/>
        <v>#N/A</v>
      </c>
      <c r="GZ85" s="205" t="e">
        <f t="shared" si="118"/>
        <v>#N/A</v>
      </c>
      <c r="HA85" s="205" t="e">
        <f t="shared" si="118"/>
        <v>#N/A</v>
      </c>
      <c r="HB85" s="205" t="e">
        <f t="shared" si="106"/>
        <v>#N/A</v>
      </c>
      <c r="HC85" s="205" t="e">
        <f t="shared" si="106"/>
        <v>#N/A</v>
      </c>
      <c r="HD85" s="205" t="e">
        <f t="shared" si="98"/>
        <v>#N/A</v>
      </c>
      <c r="HE85" s="205" t="e">
        <f t="shared" si="77"/>
        <v>#N/A</v>
      </c>
      <c r="HF85" s="205" t="e">
        <f t="shared" si="77"/>
        <v>#N/A</v>
      </c>
      <c r="HG85" s="205" t="e">
        <f t="shared" si="77"/>
        <v>#N/A</v>
      </c>
      <c r="HH85" s="205" t="e">
        <f t="shared" si="77"/>
        <v>#N/A</v>
      </c>
      <c r="HI85" s="205" t="e">
        <f t="shared" si="77"/>
        <v>#N/A</v>
      </c>
      <c r="HJ85" s="205" t="e">
        <f t="shared" si="77"/>
        <v>#N/A</v>
      </c>
      <c r="HK85" s="205" t="e">
        <f t="shared" si="77"/>
        <v>#N/A</v>
      </c>
      <c r="HL85" s="205" t="e">
        <f t="shared" si="77"/>
        <v>#N/A</v>
      </c>
      <c r="HM85" s="205" t="e">
        <f t="shared" si="77"/>
        <v>#N/A</v>
      </c>
      <c r="HN85" s="205" t="e">
        <f t="shared" si="77"/>
        <v>#N/A</v>
      </c>
      <c r="HO85" s="205" t="e">
        <f t="shared" si="77"/>
        <v>#N/A</v>
      </c>
      <c r="HP85" s="205" t="e">
        <f t="shared" si="77"/>
        <v>#N/A</v>
      </c>
      <c r="HQ85" s="205" t="e">
        <f t="shared" si="107"/>
        <v>#N/A</v>
      </c>
      <c r="HR85" s="205" t="e">
        <f t="shared" si="107"/>
        <v>#N/A</v>
      </c>
      <c r="HS85" s="205" t="e">
        <f t="shared" si="107"/>
        <v>#N/A</v>
      </c>
      <c r="HT85" s="205" t="e">
        <f t="shared" si="107"/>
        <v>#N/A</v>
      </c>
      <c r="HU85" s="205" t="e">
        <f t="shared" si="107"/>
        <v>#N/A</v>
      </c>
      <c r="HV85" s="205" t="e">
        <f t="shared" si="81"/>
        <v>#N/A</v>
      </c>
      <c r="HW85" s="205" t="e">
        <f t="shared" si="79"/>
        <v>#N/A</v>
      </c>
      <c r="HX85" s="205" t="e">
        <f t="shared" si="66"/>
        <v>#N/A</v>
      </c>
      <c r="HY85" s="205" t="e">
        <f t="shared" si="63"/>
        <v>#N/A</v>
      </c>
      <c r="HZ85" s="205" t="e">
        <f t="shared" si="63"/>
        <v>#N/A</v>
      </c>
      <c r="IA85" s="205" t="e">
        <f t="shared" si="45"/>
        <v>#N/A</v>
      </c>
      <c r="IB85" s="205" t="e">
        <f t="shared" si="45"/>
        <v>#N/A</v>
      </c>
    </row>
    <row r="86" spans="1:236" hidden="1" x14ac:dyDescent="0.25">
      <c r="A86" s="22">
        <v>83</v>
      </c>
      <c r="B86" s="123"/>
      <c r="C86" s="123"/>
      <c r="D86" s="123"/>
      <c r="E86" s="118" t="str">
        <f t="shared" si="99"/>
        <v/>
      </c>
      <c r="F86" s="23" t="str">
        <f t="shared" si="100"/>
        <v/>
      </c>
      <c r="G86" s="24" t="str">
        <f t="shared" si="101"/>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91"/>
        <v/>
      </c>
      <c r="K86" s="26"/>
      <c r="L86" s="24" t="str">
        <f>IF(OR(F86="",K86=""),"",MATCH(K86,Confidence!$A$3:$A$12,0))</f>
        <v/>
      </c>
      <c r="M86" s="27" t="str">
        <f t="shared" si="92"/>
        <v/>
      </c>
      <c r="N86" s="27" t="str">
        <f t="shared" si="93"/>
        <v/>
      </c>
      <c r="O86" s="24"/>
      <c r="P86" s="110" t="str">
        <f t="shared" si="94"/>
        <v/>
      </c>
      <c r="Q86" s="110" t="str">
        <f t="shared" si="95"/>
        <v/>
      </c>
      <c r="R86" s="39" t="str">
        <f t="shared" si="96"/>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102"/>
        <v/>
      </c>
      <c r="AI86" s="204" t="str">
        <f t="shared" si="103"/>
        <v/>
      </c>
      <c r="AJ86" s="188" t="str">
        <f t="shared" si="123"/>
        <v/>
      </c>
      <c r="AK86" s="188" t="str">
        <f t="shared" si="123"/>
        <v/>
      </c>
      <c r="AL86" s="188" t="str">
        <f t="shared" si="123"/>
        <v/>
      </c>
      <c r="AM86" s="188" t="str">
        <f t="shared" si="123"/>
        <v/>
      </c>
      <c r="AN86" s="188" t="str">
        <f t="shared" si="123"/>
        <v/>
      </c>
      <c r="AO86" s="188" t="str">
        <f t="shared" si="123"/>
        <v/>
      </c>
      <c r="AP86" s="188" t="str">
        <f t="shared" si="123"/>
        <v/>
      </c>
      <c r="AQ86" s="188" t="str">
        <f t="shared" si="123"/>
        <v/>
      </c>
      <c r="AR86" s="188" t="str">
        <f t="shared" si="123"/>
        <v/>
      </c>
      <c r="AS86" s="188" t="str">
        <f t="shared" si="123"/>
        <v/>
      </c>
      <c r="AT86" s="188" t="str">
        <f t="shared" si="123"/>
        <v/>
      </c>
      <c r="AU86" s="188" t="str">
        <f t="shared" si="123"/>
        <v/>
      </c>
      <c r="AV86" s="188" t="str">
        <f t="shared" si="123"/>
        <v/>
      </c>
      <c r="AW86" s="188" t="str">
        <f t="shared" si="123"/>
        <v/>
      </c>
      <c r="AX86" s="188" t="str">
        <f t="shared" si="123"/>
        <v/>
      </c>
      <c r="AY86" s="188" t="str">
        <f t="shared" si="123"/>
        <v/>
      </c>
      <c r="AZ86" s="188" t="str">
        <f t="shared" si="123"/>
        <v/>
      </c>
      <c r="BA86" s="188" t="str">
        <f t="shared" si="123"/>
        <v/>
      </c>
      <c r="BB86" s="188" t="str">
        <f t="shared" si="123"/>
        <v/>
      </c>
      <c r="BC86" s="188" t="str">
        <f t="shared" si="123"/>
        <v/>
      </c>
      <c r="BD86" s="188" t="str">
        <f t="shared" si="123"/>
        <v/>
      </c>
      <c r="BE86" s="188" t="str">
        <f t="shared" si="123"/>
        <v/>
      </c>
      <c r="BF86" s="188" t="str">
        <f t="shared" si="123"/>
        <v/>
      </c>
      <c r="BG86" s="188" t="str">
        <f t="shared" si="123"/>
        <v/>
      </c>
      <c r="BH86" s="188" t="str">
        <f t="shared" si="123"/>
        <v/>
      </c>
      <c r="BI86" s="188" t="str">
        <f t="shared" si="123"/>
        <v/>
      </c>
      <c r="BJ86" s="188" t="str">
        <f t="shared" si="123"/>
        <v/>
      </c>
      <c r="BK86" s="188" t="str">
        <f t="shared" si="123"/>
        <v/>
      </c>
      <c r="BL86" s="188" t="str">
        <f t="shared" si="123"/>
        <v/>
      </c>
      <c r="BM86" s="188" t="str">
        <f t="shared" si="123"/>
        <v/>
      </c>
      <c r="BN86" s="188" t="str">
        <f t="shared" si="123"/>
        <v/>
      </c>
      <c r="BO86" s="188" t="str">
        <f t="shared" si="123"/>
        <v/>
      </c>
      <c r="BP86" s="188" t="str">
        <f t="shared" si="123"/>
        <v/>
      </c>
      <c r="BQ86" s="188" t="str">
        <f t="shared" si="123"/>
        <v/>
      </c>
      <c r="BR86" s="188" t="str">
        <f t="shared" si="123"/>
        <v/>
      </c>
      <c r="BS86" s="188" t="str">
        <f t="shared" si="123"/>
        <v/>
      </c>
      <c r="BT86" s="188" t="str">
        <f t="shared" si="123"/>
        <v/>
      </c>
      <c r="BU86" s="188" t="str">
        <f t="shared" si="123"/>
        <v/>
      </c>
      <c r="BV86" s="188" t="str">
        <f t="shared" si="123"/>
        <v/>
      </c>
      <c r="BW86" s="188" t="str">
        <f t="shared" si="123"/>
        <v/>
      </c>
      <c r="BX86" s="188" t="str">
        <f t="shared" si="123"/>
        <v/>
      </c>
      <c r="BY86" s="188" t="str">
        <f t="shared" si="123"/>
        <v/>
      </c>
      <c r="BZ86" s="188" t="str">
        <f t="shared" si="123"/>
        <v/>
      </c>
      <c r="CA86" s="188" t="str">
        <f t="shared" si="123"/>
        <v/>
      </c>
      <c r="CB86" s="188" t="str">
        <f t="shared" si="123"/>
        <v/>
      </c>
      <c r="CC86" s="188" t="str">
        <f t="shared" si="123"/>
        <v/>
      </c>
      <c r="CD86" s="188" t="str">
        <f t="shared" si="123"/>
        <v/>
      </c>
      <c r="CE86" s="188" t="str">
        <f t="shared" si="123"/>
        <v/>
      </c>
      <c r="CF86" s="188" t="str">
        <f t="shared" si="123"/>
        <v/>
      </c>
      <c r="CG86" s="188" t="str">
        <f t="shared" si="123"/>
        <v/>
      </c>
      <c r="CH86" s="188" t="str">
        <f t="shared" si="123"/>
        <v/>
      </c>
      <c r="CI86" s="188" t="str">
        <f t="shared" si="123"/>
        <v/>
      </c>
      <c r="CJ86" s="188" t="str">
        <f t="shared" si="123"/>
        <v/>
      </c>
      <c r="CK86" s="188" t="str">
        <f t="shared" si="123"/>
        <v/>
      </c>
      <c r="CL86" s="188" t="str">
        <f t="shared" si="123"/>
        <v/>
      </c>
      <c r="CM86" s="188" t="str">
        <f t="shared" si="123"/>
        <v/>
      </c>
      <c r="CN86" s="188" t="str">
        <f t="shared" si="123"/>
        <v/>
      </c>
      <c r="CO86" s="188" t="str">
        <f t="shared" si="123"/>
        <v/>
      </c>
      <c r="CP86" s="188" t="str">
        <f t="shared" si="123"/>
        <v/>
      </c>
      <c r="CQ86" s="188" t="str">
        <f t="shared" si="123"/>
        <v/>
      </c>
      <c r="CR86" s="188" t="str">
        <f t="shared" si="123"/>
        <v/>
      </c>
      <c r="CS86" s="188" t="str">
        <f t="shared" si="123"/>
        <v/>
      </c>
      <c r="CT86" s="188" t="str">
        <f t="shared" si="123"/>
        <v/>
      </c>
      <c r="CU86" s="188" t="str">
        <f t="shared" si="123"/>
        <v/>
      </c>
      <c r="CV86" s="188" t="str">
        <f t="shared" si="121"/>
        <v/>
      </c>
      <c r="CW86" s="188" t="str">
        <f t="shared" si="121"/>
        <v/>
      </c>
      <c r="CX86" s="188" t="str">
        <f t="shared" si="121"/>
        <v/>
      </c>
      <c r="CY86" s="188" t="str">
        <f t="shared" si="121"/>
        <v/>
      </c>
      <c r="CZ86" s="188" t="str">
        <f t="shared" si="121"/>
        <v/>
      </c>
      <c r="DA86" s="188" t="str">
        <f t="shared" si="121"/>
        <v/>
      </c>
      <c r="DB86" s="188" t="str">
        <f t="shared" si="121"/>
        <v/>
      </c>
      <c r="DC86" s="188" t="str">
        <f t="shared" si="121"/>
        <v/>
      </c>
      <c r="DD86" s="188" t="str">
        <f t="shared" si="121"/>
        <v/>
      </c>
      <c r="DE86" s="188" t="str">
        <f t="shared" si="121"/>
        <v/>
      </c>
      <c r="DF86" s="188" t="str">
        <f t="shared" si="121"/>
        <v/>
      </c>
      <c r="DG86" s="188" t="str">
        <f t="shared" si="121"/>
        <v/>
      </c>
      <c r="DH86" s="188" t="str">
        <f t="shared" si="121"/>
        <v/>
      </c>
      <c r="DI86" s="188" t="str">
        <f t="shared" si="121"/>
        <v/>
      </c>
      <c r="DJ86" s="188" t="str">
        <f t="shared" si="121"/>
        <v/>
      </c>
      <c r="DK86" s="188" t="str">
        <f t="shared" si="121"/>
        <v/>
      </c>
      <c r="DL86" s="188" t="str">
        <f t="shared" si="121"/>
        <v/>
      </c>
      <c r="DM86" s="188" t="str">
        <f t="shared" si="121"/>
        <v/>
      </c>
      <c r="DN86" s="188" t="str">
        <f t="shared" si="121"/>
        <v/>
      </c>
      <c r="DO86" s="188" t="str">
        <f t="shared" si="121"/>
        <v/>
      </c>
      <c r="DP86" s="188" t="str">
        <f t="shared" si="121"/>
        <v/>
      </c>
      <c r="DQ86" s="188" t="str">
        <f t="shared" si="121"/>
        <v/>
      </c>
      <c r="DR86" s="188" t="str">
        <f t="shared" si="121"/>
        <v/>
      </c>
      <c r="DS86" s="188" t="str">
        <f t="shared" si="121"/>
        <v/>
      </c>
      <c r="DT86" s="188" t="str">
        <f t="shared" si="121"/>
        <v/>
      </c>
      <c r="DU86" s="188" t="str">
        <f t="shared" si="121"/>
        <v/>
      </c>
      <c r="DV86" s="188" t="str">
        <f t="shared" si="121"/>
        <v/>
      </c>
      <c r="DW86" s="188" t="str">
        <f t="shared" si="121"/>
        <v/>
      </c>
      <c r="DX86" s="188" t="str">
        <f t="shared" si="121"/>
        <v/>
      </c>
      <c r="DY86" s="188" t="str">
        <f t="shared" si="121"/>
        <v/>
      </c>
      <c r="DZ86" s="188" t="str">
        <f t="shared" si="121"/>
        <v/>
      </c>
      <c r="EA86" s="188" t="str">
        <f t="shared" si="121"/>
        <v/>
      </c>
      <c r="EB86" s="188" t="str">
        <f t="shared" si="121"/>
        <v/>
      </c>
      <c r="EC86" s="188" t="str">
        <f t="shared" si="121"/>
        <v/>
      </c>
      <c r="ED86" s="188" t="str">
        <f t="shared" si="121"/>
        <v/>
      </c>
      <c r="EE86" s="204" t="str">
        <f t="shared" si="105"/>
        <v/>
      </c>
      <c r="EF86" s="205" t="e">
        <f t="shared" si="115"/>
        <v>#N/A</v>
      </c>
      <c r="EG86" s="205" t="e">
        <f t="shared" si="115"/>
        <v>#N/A</v>
      </c>
      <c r="EH86" s="205" t="e">
        <f t="shared" si="115"/>
        <v>#N/A</v>
      </c>
      <c r="EI86" s="205" t="e">
        <f t="shared" si="115"/>
        <v>#N/A</v>
      </c>
      <c r="EJ86" s="205" t="e">
        <f t="shared" si="115"/>
        <v>#N/A</v>
      </c>
      <c r="EK86" s="205" t="e">
        <f t="shared" si="115"/>
        <v>#N/A</v>
      </c>
      <c r="EL86" s="205" t="e">
        <f t="shared" si="115"/>
        <v>#N/A</v>
      </c>
      <c r="EM86" s="205" t="e">
        <f t="shared" si="115"/>
        <v>#N/A</v>
      </c>
      <c r="EN86" s="205" t="e">
        <f t="shared" si="115"/>
        <v>#N/A</v>
      </c>
      <c r="EO86" s="205" t="e">
        <f t="shared" si="115"/>
        <v>#N/A</v>
      </c>
      <c r="EP86" s="205" t="e">
        <f t="shared" si="115"/>
        <v>#N/A</v>
      </c>
      <c r="EQ86" s="205" t="e">
        <f t="shared" si="115"/>
        <v>#N/A</v>
      </c>
      <c r="ER86" s="205" t="e">
        <f t="shared" si="115"/>
        <v>#N/A</v>
      </c>
      <c r="ES86" s="205" t="e">
        <f t="shared" si="115"/>
        <v>#N/A</v>
      </c>
      <c r="ET86" s="205" t="e">
        <f t="shared" si="115"/>
        <v>#N/A</v>
      </c>
      <c r="EU86" s="205" t="e">
        <f t="shared" si="115"/>
        <v>#N/A</v>
      </c>
      <c r="EV86" s="205" t="e">
        <f t="shared" si="124"/>
        <v>#N/A</v>
      </c>
      <c r="EW86" s="205" t="e">
        <f t="shared" si="124"/>
        <v>#N/A</v>
      </c>
      <c r="EX86" s="205" t="e">
        <f t="shared" si="124"/>
        <v>#N/A</v>
      </c>
      <c r="EY86" s="205" t="e">
        <f t="shared" si="122"/>
        <v>#N/A</v>
      </c>
      <c r="EZ86" s="205" t="e">
        <f t="shared" si="122"/>
        <v>#N/A</v>
      </c>
      <c r="FA86" s="205" t="e">
        <f t="shared" si="122"/>
        <v>#N/A</v>
      </c>
      <c r="FB86" s="205" t="e">
        <f t="shared" si="122"/>
        <v>#N/A</v>
      </c>
      <c r="FC86" s="205" t="e">
        <f t="shared" si="122"/>
        <v>#N/A</v>
      </c>
      <c r="FD86" s="205" t="e">
        <f t="shared" si="122"/>
        <v>#N/A</v>
      </c>
      <c r="FE86" s="205" t="e">
        <f t="shared" si="122"/>
        <v>#N/A</v>
      </c>
      <c r="FF86" s="205" t="e">
        <f t="shared" si="122"/>
        <v>#N/A</v>
      </c>
      <c r="FG86" s="205" t="e">
        <f t="shared" si="122"/>
        <v>#N/A</v>
      </c>
      <c r="FH86" s="205" t="e">
        <f t="shared" si="122"/>
        <v>#N/A</v>
      </c>
      <c r="FI86" s="205" t="e">
        <f t="shared" si="122"/>
        <v>#N/A</v>
      </c>
      <c r="FJ86" s="205" t="e">
        <f t="shared" si="122"/>
        <v>#N/A</v>
      </c>
      <c r="FK86" s="205" t="e">
        <f t="shared" si="108"/>
        <v>#N/A</v>
      </c>
      <c r="FL86" s="205" t="e">
        <f t="shared" si="88"/>
        <v>#N/A</v>
      </c>
      <c r="FM86" s="205" t="e">
        <f t="shared" si="88"/>
        <v>#N/A</v>
      </c>
      <c r="FN86" s="205" t="e">
        <f t="shared" si="88"/>
        <v>#N/A</v>
      </c>
      <c r="FO86" s="205" t="e">
        <f t="shared" si="88"/>
        <v>#N/A</v>
      </c>
      <c r="FP86" s="205" t="e">
        <f t="shared" si="88"/>
        <v>#N/A</v>
      </c>
      <c r="FQ86" s="205" t="e">
        <f t="shared" si="88"/>
        <v>#N/A</v>
      </c>
      <c r="FR86" s="205" t="e">
        <f t="shared" si="88"/>
        <v>#N/A</v>
      </c>
      <c r="FS86" s="205" t="e">
        <f t="shared" si="76"/>
        <v>#N/A</v>
      </c>
      <c r="FT86" s="205" t="e">
        <f t="shared" si="76"/>
        <v>#N/A</v>
      </c>
      <c r="FU86" s="205" t="e">
        <f t="shared" si="76"/>
        <v>#N/A</v>
      </c>
      <c r="FV86" s="205" t="e">
        <f t="shared" si="76"/>
        <v>#N/A</v>
      </c>
      <c r="FW86" s="205" t="e">
        <f t="shared" si="74"/>
        <v>#N/A</v>
      </c>
      <c r="FX86" s="205" t="e">
        <f t="shared" si="74"/>
        <v>#N/A</v>
      </c>
      <c r="FY86" s="205" t="e">
        <f t="shared" si="111"/>
        <v>#N/A</v>
      </c>
      <c r="FZ86" s="205" t="e">
        <f t="shared" si="111"/>
        <v>#N/A</v>
      </c>
      <c r="GA86" s="205" t="e">
        <f t="shared" si="111"/>
        <v>#N/A</v>
      </c>
      <c r="GB86" s="205" t="e">
        <f t="shared" si="111"/>
        <v>#N/A</v>
      </c>
      <c r="GC86" s="205" t="e">
        <f t="shared" si="111"/>
        <v>#N/A</v>
      </c>
      <c r="GD86" s="205" t="e">
        <f t="shared" si="111"/>
        <v>#N/A</v>
      </c>
      <c r="GE86" s="205" t="e">
        <f t="shared" si="111"/>
        <v>#N/A</v>
      </c>
      <c r="GF86" s="205" t="e">
        <f t="shared" si="111"/>
        <v>#N/A</v>
      </c>
      <c r="GG86" s="205" t="e">
        <f t="shared" si="111"/>
        <v>#N/A</v>
      </c>
      <c r="GH86" s="205" t="e">
        <f t="shared" si="111"/>
        <v>#N/A</v>
      </c>
      <c r="GI86" s="205" t="e">
        <f t="shared" si="111"/>
        <v>#N/A</v>
      </c>
      <c r="GJ86" s="205" t="e">
        <f t="shared" si="111"/>
        <v>#N/A</v>
      </c>
      <c r="GK86" s="205" t="e">
        <f t="shared" si="111"/>
        <v>#N/A</v>
      </c>
      <c r="GL86" s="205" t="e">
        <f t="shared" si="111"/>
        <v>#N/A</v>
      </c>
      <c r="GM86" s="205" t="e">
        <f t="shared" si="111"/>
        <v>#N/A</v>
      </c>
      <c r="GN86" s="205" t="e">
        <f t="shared" si="111"/>
        <v>#N/A</v>
      </c>
      <c r="GO86" s="205" t="e">
        <f t="shared" si="120"/>
        <v>#N/A</v>
      </c>
      <c r="GP86" s="205" t="e">
        <f t="shared" si="120"/>
        <v>#N/A</v>
      </c>
      <c r="GQ86" s="205" t="e">
        <f t="shared" si="118"/>
        <v>#N/A</v>
      </c>
      <c r="GR86" s="205" t="e">
        <f t="shared" si="118"/>
        <v>#N/A</v>
      </c>
      <c r="GS86" s="205" t="e">
        <f t="shared" si="118"/>
        <v>#N/A</v>
      </c>
      <c r="GT86" s="205" t="e">
        <f t="shared" si="118"/>
        <v>#N/A</v>
      </c>
      <c r="GU86" s="205" t="e">
        <f t="shared" si="118"/>
        <v>#N/A</v>
      </c>
      <c r="GV86" s="205" t="e">
        <f t="shared" si="118"/>
        <v>#N/A</v>
      </c>
      <c r="GW86" s="205" t="e">
        <f t="shared" si="118"/>
        <v>#N/A</v>
      </c>
      <c r="GX86" s="205" t="e">
        <f t="shared" si="118"/>
        <v>#N/A</v>
      </c>
      <c r="GY86" s="205" t="e">
        <f t="shared" si="118"/>
        <v>#N/A</v>
      </c>
      <c r="GZ86" s="205" t="e">
        <f t="shared" si="118"/>
        <v>#N/A</v>
      </c>
      <c r="HA86" s="205" t="e">
        <f t="shared" si="118"/>
        <v>#N/A</v>
      </c>
      <c r="HB86" s="205" t="e">
        <f t="shared" si="106"/>
        <v>#N/A</v>
      </c>
      <c r="HC86" s="205" t="e">
        <f t="shared" si="106"/>
        <v>#N/A</v>
      </c>
      <c r="HD86" s="205" t="e">
        <f t="shared" si="98"/>
        <v>#N/A</v>
      </c>
      <c r="HE86" s="205" t="e">
        <f t="shared" si="77"/>
        <v>#N/A</v>
      </c>
      <c r="HF86" s="205" t="e">
        <f t="shared" si="77"/>
        <v>#N/A</v>
      </c>
      <c r="HG86" s="205" t="e">
        <f t="shared" si="77"/>
        <v>#N/A</v>
      </c>
      <c r="HH86" s="205" t="e">
        <f t="shared" si="77"/>
        <v>#N/A</v>
      </c>
      <c r="HI86" s="205" t="e">
        <f t="shared" si="77"/>
        <v>#N/A</v>
      </c>
      <c r="HJ86" s="205" t="e">
        <f t="shared" si="77"/>
        <v>#N/A</v>
      </c>
      <c r="HK86" s="205" t="e">
        <f t="shared" si="77"/>
        <v>#N/A</v>
      </c>
      <c r="HL86" s="205" t="e">
        <f t="shared" si="77"/>
        <v>#N/A</v>
      </c>
      <c r="HM86" s="205" t="e">
        <f t="shared" si="77"/>
        <v>#N/A</v>
      </c>
      <c r="HN86" s="205" t="e">
        <f t="shared" si="77"/>
        <v>#N/A</v>
      </c>
      <c r="HO86" s="205" t="e">
        <f t="shared" si="77"/>
        <v>#N/A</v>
      </c>
      <c r="HP86" s="205" t="e">
        <f t="shared" si="77"/>
        <v>#N/A</v>
      </c>
      <c r="HQ86" s="205" t="e">
        <f t="shared" si="107"/>
        <v>#N/A</v>
      </c>
      <c r="HR86" s="205" t="e">
        <f t="shared" si="107"/>
        <v>#N/A</v>
      </c>
      <c r="HS86" s="205" t="e">
        <f t="shared" si="107"/>
        <v>#N/A</v>
      </c>
      <c r="HT86" s="205" t="e">
        <f t="shared" si="107"/>
        <v>#N/A</v>
      </c>
      <c r="HU86" s="205" t="e">
        <f t="shared" si="107"/>
        <v>#N/A</v>
      </c>
      <c r="HV86" s="205" t="e">
        <f t="shared" si="81"/>
        <v>#N/A</v>
      </c>
      <c r="HW86" s="205" t="e">
        <f t="shared" si="79"/>
        <v>#N/A</v>
      </c>
      <c r="HX86" s="205" t="e">
        <f t="shared" si="66"/>
        <v>#N/A</v>
      </c>
      <c r="HY86" s="205" t="e">
        <f t="shared" si="63"/>
        <v>#N/A</v>
      </c>
      <c r="HZ86" s="205" t="e">
        <f t="shared" si="63"/>
        <v>#N/A</v>
      </c>
      <c r="IA86" s="205" t="e">
        <f t="shared" si="45"/>
        <v>#N/A</v>
      </c>
      <c r="IB86" s="205" t="e">
        <f t="shared" si="45"/>
        <v>#N/A</v>
      </c>
    </row>
    <row r="87" spans="1:236" hidden="1" x14ac:dyDescent="0.25">
      <c r="A87" s="22">
        <v>84</v>
      </c>
      <c r="B87" s="123"/>
      <c r="C87" s="123"/>
      <c r="D87" s="123"/>
      <c r="E87" s="118" t="str">
        <f t="shared" si="99"/>
        <v/>
      </c>
      <c r="F87" s="23" t="str">
        <f t="shared" si="100"/>
        <v/>
      </c>
      <c r="G87" s="24" t="str">
        <f t="shared" si="101"/>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91"/>
        <v/>
      </c>
      <c r="K87" s="26"/>
      <c r="L87" s="24" t="str">
        <f>IF(OR(F87="",K87=""),"",MATCH(K87,Confidence!$A$3:$A$12,0))</f>
        <v/>
      </c>
      <c r="M87" s="27" t="str">
        <f t="shared" si="92"/>
        <v/>
      </c>
      <c r="N87" s="27" t="str">
        <f t="shared" si="93"/>
        <v/>
      </c>
      <c r="O87" s="24"/>
      <c r="P87" s="110" t="str">
        <f t="shared" si="94"/>
        <v/>
      </c>
      <c r="Q87" s="110" t="str">
        <f t="shared" si="95"/>
        <v/>
      </c>
      <c r="R87" s="39" t="str">
        <f t="shared" si="96"/>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102"/>
        <v/>
      </c>
      <c r="AI87" s="204" t="str">
        <f t="shared" si="103"/>
        <v/>
      </c>
      <c r="AJ87" s="188" t="str">
        <f t="shared" si="123"/>
        <v/>
      </c>
      <c r="AK87" s="188" t="str">
        <f t="shared" si="123"/>
        <v/>
      </c>
      <c r="AL87" s="188" t="str">
        <f t="shared" si="123"/>
        <v/>
      </c>
      <c r="AM87" s="188" t="str">
        <f t="shared" si="123"/>
        <v/>
      </c>
      <c r="AN87" s="188" t="str">
        <f t="shared" si="123"/>
        <v/>
      </c>
      <c r="AO87" s="188" t="str">
        <f t="shared" si="123"/>
        <v/>
      </c>
      <c r="AP87" s="188" t="str">
        <f t="shared" si="123"/>
        <v/>
      </c>
      <c r="AQ87" s="188" t="str">
        <f t="shared" si="123"/>
        <v/>
      </c>
      <c r="AR87" s="188" t="str">
        <f t="shared" si="123"/>
        <v/>
      </c>
      <c r="AS87" s="188" t="str">
        <f t="shared" si="123"/>
        <v/>
      </c>
      <c r="AT87" s="188" t="str">
        <f t="shared" si="123"/>
        <v/>
      </c>
      <c r="AU87" s="188" t="str">
        <f t="shared" si="123"/>
        <v/>
      </c>
      <c r="AV87" s="188" t="str">
        <f t="shared" si="123"/>
        <v/>
      </c>
      <c r="AW87" s="188" t="str">
        <f t="shared" si="123"/>
        <v/>
      </c>
      <c r="AX87" s="188" t="str">
        <f t="shared" si="123"/>
        <v/>
      </c>
      <c r="AY87" s="188" t="str">
        <f t="shared" si="123"/>
        <v/>
      </c>
      <c r="AZ87" s="188" t="str">
        <f t="shared" si="123"/>
        <v/>
      </c>
      <c r="BA87" s="188" t="str">
        <f t="shared" si="123"/>
        <v/>
      </c>
      <c r="BB87" s="188" t="str">
        <f t="shared" si="123"/>
        <v/>
      </c>
      <c r="BC87" s="188" t="str">
        <f t="shared" si="123"/>
        <v/>
      </c>
      <c r="BD87" s="188" t="str">
        <f t="shared" si="123"/>
        <v/>
      </c>
      <c r="BE87" s="188" t="str">
        <f t="shared" si="123"/>
        <v/>
      </c>
      <c r="BF87" s="188" t="str">
        <f t="shared" si="123"/>
        <v/>
      </c>
      <c r="BG87" s="188" t="str">
        <f t="shared" si="123"/>
        <v/>
      </c>
      <c r="BH87" s="188" t="str">
        <f t="shared" si="123"/>
        <v/>
      </c>
      <c r="BI87" s="188" t="str">
        <f t="shared" si="123"/>
        <v/>
      </c>
      <c r="BJ87" s="188" t="str">
        <f t="shared" si="123"/>
        <v/>
      </c>
      <c r="BK87" s="188" t="str">
        <f t="shared" si="123"/>
        <v/>
      </c>
      <c r="BL87" s="188" t="str">
        <f t="shared" si="123"/>
        <v/>
      </c>
      <c r="BM87" s="188" t="str">
        <f t="shared" si="123"/>
        <v/>
      </c>
      <c r="BN87" s="188" t="str">
        <f t="shared" si="123"/>
        <v/>
      </c>
      <c r="BO87" s="188" t="str">
        <f t="shared" si="123"/>
        <v/>
      </c>
      <c r="BP87" s="188" t="str">
        <f t="shared" si="123"/>
        <v/>
      </c>
      <c r="BQ87" s="188" t="str">
        <f t="shared" si="123"/>
        <v/>
      </c>
      <c r="BR87" s="188" t="str">
        <f t="shared" si="123"/>
        <v/>
      </c>
      <c r="BS87" s="188" t="str">
        <f t="shared" si="123"/>
        <v/>
      </c>
      <c r="BT87" s="188" t="str">
        <f t="shared" si="123"/>
        <v/>
      </c>
      <c r="BU87" s="188" t="str">
        <f t="shared" si="123"/>
        <v/>
      </c>
      <c r="BV87" s="188" t="str">
        <f t="shared" si="123"/>
        <v/>
      </c>
      <c r="BW87" s="188" t="str">
        <f t="shared" si="123"/>
        <v/>
      </c>
      <c r="BX87" s="188" t="str">
        <f t="shared" si="123"/>
        <v/>
      </c>
      <c r="BY87" s="188" t="str">
        <f t="shared" si="123"/>
        <v/>
      </c>
      <c r="BZ87" s="188" t="str">
        <f t="shared" si="123"/>
        <v/>
      </c>
      <c r="CA87" s="188" t="str">
        <f t="shared" si="123"/>
        <v/>
      </c>
      <c r="CB87" s="188" t="str">
        <f t="shared" si="123"/>
        <v/>
      </c>
      <c r="CC87" s="188" t="str">
        <f t="shared" si="123"/>
        <v/>
      </c>
      <c r="CD87" s="188" t="str">
        <f t="shared" si="123"/>
        <v/>
      </c>
      <c r="CE87" s="188" t="str">
        <f t="shared" si="123"/>
        <v/>
      </c>
      <c r="CF87" s="188" t="str">
        <f t="shared" si="123"/>
        <v/>
      </c>
      <c r="CG87" s="188" t="str">
        <f t="shared" si="123"/>
        <v/>
      </c>
      <c r="CH87" s="188" t="str">
        <f t="shared" si="123"/>
        <v/>
      </c>
      <c r="CI87" s="188" t="str">
        <f t="shared" si="123"/>
        <v/>
      </c>
      <c r="CJ87" s="188" t="str">
        <f t="shared" si="123"/>
        <v/>
      </c>
      <c r="CK87" s="188" t="str">
        <f t="shared" si="123"/>
        <v/>
      </c>
      <c r="CL87" s="188" t="str">
        <f t="shared" si="123"/>
        <v/>
      </c>
      <c r="CM87" s="188" t="str">
        <f t="shared" si="123"/>
        <v/>
      </c>
      <c r="CN87" s="188" t="str">
        <f t="shared" si="123"/>
        <v/>
      </c>
      <c r="CO87" s="188" t="str">
        <f t="shared" si="123"/>
        <v/>
      </c>
      <c r="CP87" s="188" t="str">
        <f t="shared" si="123"/>
        <v/>
      </c>
      <c r="CQ87" s="188" t="str">
        <f t="shared" si="123"/>
        <v/>
      </c>
      <c r="CR87" s="188" t="str">
        <f t="shared" si="123"/>
        <v/>
      </c>
      <c r="CS87" s="188" t="str">
        <f t="shared" si="123"/>
        <v/>
      </c>
      <c r="CT87" s="188" t="str">
        <f t="shared" si="123"/>
        <v/>
      </c>
      <c r="CU87" s="188" t="str">
        <f t="shared" si="123"/>
        <v/>
      </c>
      <c r="CV87" s="188" t="str">
        <f t="shared" si="121"/>
        <v/>
      </c>
      <c r="CW87" s="188" t="str">
        <f t="shared" si="121"/>
        <v/>
      </c>
      <c r="CX87" s="188" t="str">
        <f t="shared" si="121"/>
        <v/>
      </c>
      <c r="CY87" s="188" t="str">
        <f t="shared" si="121"/>
        <v/>
      </c>
      <c r="CZ87" s="188" t="str">
        <f t="shared" si="121"/>
        <v/>
      </c>
      <c r="DA87" s="188" t="str">
        <f t="shared" si="121"/>
        <v/>
      </c>
      <c r="DB87" s="188" t="str">
        <f t="shared" si="121"/>
        <v/>
      </c>
      <c r="DC87" s="188" t="str">
        <f t="shared" si="121"/>
        <v/>
      </c>
      <c r="DD87" s="188" t="str">
        <f t="shared" si="121"/>
        <v/>
      </c>
      <c r="DE87" s="188" t="str">
        <f t="shared" si="121"/>
        <v/>
      </c>
      <c r="DF87" s="188" t="str">
        <f t="shared" si="121"/>
        <v/>
      </c>
      <c r="DG87" s="188" t="str">
        <f t="shared" si="121"/>
        <v/>
      </c>
      <c r="DH87" s="188" t="str">
        <f t="shared" si="121"/>
        <v/>
      </c>
      <c r="DI87" s="188" t="str">
        <f t="shared" si="121"/>
        <v/>
      </c>
      <c r="DJ87" s="188" t="str">
        <f t="shared" si="121"/>
        <v/>
      </c>
      <c r="DK87" s="188" t="str">
        <f t="shared" si="121"/>
        <v/>
      </c>
      <c r="DL87" s="188" t="str">
        <f t="shared" si="121"/>
        <v/>
      </c>
      <c r="DM87" s="188" t="str">
        <f t="shared" si="121"/>
        <v/>
      </c>
      <c r="DN87" s="188" t="str">
        <f t="shared" si="121"/>
        <v/>
      </c>
      <c r="DO87" s="188" t="str">
        <f t="shared" si="121"/>
        <v/>
      </c>
      <c r="DP87" s="188" t="str">
        <f t="shared" si="121"/>
        <v/>
      </c>
      <c r="DQ87" s="188" t="str">
        <f t="shared" si="121"/>
        <v/>
      </c>
      <c r="DR87" s="188" t="str">
        <f t="shared" si="121"/>
        <v/>
      </c>
      <c r="DS87" s="188" t="str">
        <f t="shared" si="121"/>
        <v/>
      </c>
      <c r="DT87" s="188" t="str">
        <f t="shared" si="121"/>
        <v/>
      </c>
      <c r="DU87" s="188" t="str">
        <f t="shared" si="121"/>
        <v/>
      </c>
      <c r="DV87" s="188" t="str">
        <f t="shared" si="121"/>
        <v/>
      </c>
      <c r="DW87" s="188" t="str">
        <f t="shared" si="121"/>
        <v/>
      </c>
      <c r="DX87" s="188" t="str">
        <f t="shared" si="121"/>
        <v/>
      </c>
      <c r="DY87" s="188" t="str">
        <f t="shared" si="121"/>
        <v/>
      </c>
      <c r="DZ87" s="188" t="str">
        <f t="shared" si="121"/>
        <v/>
      </c>
      <c r="EA87" s="188" t="str">
        <f t="shared" si="121"/>
        <v/>
      </c>
      <c r="EB87" s="188" t="str">
        <f t="shared" si="121"/>
        <v/>
      </c>
      <c r="EC87" s="188" t="str">
        <f t="shared" si="121"/>
        <v/>
      </c>
      <c r="ED87" s="188" t="str">
        <f t="shared" si="121"/>
        <v/>
      </c>
      <c r="EE87" s="204" t="str">
        <f t="shared" si="105"/>
        <v/>
      </c>
      <c r="EF87" s="205" t="e">
        <f t="shared" si="115"/>
        <v>#N/A</v>
      </c>
      <c r="EG87" s="205" t="e">
        <f t="shared" si="115"/>
        <v>#N/A</v>
      </c>
      <c r="EH87" s="205" t="e">
        <f t="shared" si="115"/>
        <v>#N/A</v>
      </c>
      <c r="EI87" s="205" t="e">
        <f t="shared" si="115"/>
        <v>#N/A</v>
      </c>
      <c r="EJ87" s="205" t="e">
        <f t="shared" si="115"/>
        <v>#N/A</v>
      </c>
      <c r="EK87" s="205" t="e">
        <f t="shared" si="115"/>
        <v>#N/A</v>
      </c>
      <c r="EL87" s="205" t="e">
        <f t="shared" si="115"/>
        <v>#N/A</v>
      </c>
      <c r="EM87" s="205" t="e">
        <f t="shared" si="115"/>
        <v>#N/A</v>
      </c>
      <c r="EN87" s="205" t="e">
        <f t="shared" si="115"/>
        <v>#N/A</v>
      </c>
      <c r="EO87" s="205" t="e">
        <f t="shared" si="115"/>
        <v>#N/A</v>
      </c>
      <c r="EP87" s="205" t="e">
        <f t="shared" si="115"/>
        <v>#N/A</v>
      </c>
      <c r="EQ87" s="205" t="e">
        <f t="shared" si="115"/>
        <v>#N/A</v>
      </c>
      <c r="ER87" s="205" t="e">
        <f t="shared" si="115"/>
        <v>#N/A</v>
      </c>
      <c r="ES87" s="205" t="e">
        <f t="shared" si="115"/>
        <v>#N/A</v>
      </c>
      <c r="ET87" s="205" t="e">
        <f t="shared" si="115"/>
        <v>#N/A</v>
      </c>
      <c r="EU87" s="205" t="e">
        <f t="shared" si="115"/>
        <v>#N/A</v>
      </c>
      <c r="EV87" s="205" t="e">
        <f t="shared" si="124"/>
        <v>#N/A</v>
      </c>
      <c r="EW87" s="205" t="e">
        <f t="shared" si="124"/>
        <v>#N/A</v>
      </c>
      <c r="EX87" s="205" t="e">
        <f t="shared" si="124"/>
        <v>#N/A</v>
      </c>
      <c r="EY87" s="205" t="e">
        <f t="shared" si="122"/>
        <v>#N/A</v>
      </c>
      <c r="EZ87" s="205" t="e">
        <f t="shared" si="122"/>
        <v>#N/A</v>
      </c>
      <c r="FA87" s="205" t="e">
        <f t="shared" si="122"/>
        <v>#N/A</v>
      </c>
      <c r="FB87" s="205" t="e">
        <f t="shared" si="122"/>
        <v>#N/A</v>
      </c>
      <c r="FC87" s="205" t="e">
        <f t="shared" si="122"/>
        <v>#N/A</v>
      </c>
      <c r="FD87" s="205" t="e">
        <f t="shared" si="122"/>
        <v>#N/A</v>
      </c>
      <c r="FE87" s="205" t="e">
        <f t="shared" si="122"/>
        <v>#N/A</v>
      </c>
      <c r="FF87" s="205" t="e">
        <f t="shared" si="122"/>
        <v>#N/A</v>
      </c>
      <c r="FG87" s="205" t="e">
        <f t="shared" si="122"/>
        <v>#N/A</v>
      </c>
      <c r="FH87" s="205" t="e">
        <f t="shared" si="122"/>
        <v>#N/A</v>
      </c>
      <c r="FI87" s="205" t="e">
        <f t="shared" si="122"/>
        <v>#N/A</v>
      </c>
      <c r="FJ87" s="205" t="e">
        <f t="shared" si="122"/>
        <v>#N/A</v>
      </c>
      <c r="FK87" s="205" t="e">
        <f t="shared" si="108"/>
        <v>#N/A</v>
      </c>
      <c r="FL87" s="205" t="e">
        <f t="shared" si="88"/>
        <v>#N/A</v>
      </c>
      <c r="FM87" s="205" t="e">
        <f t="shared" si="88"/>
        <v>#N/A</v>
      </c>
      <c r="FN87" s="205" t="e">
        <f t="shared" si="88"/>
        <v>#N/A</v>
      </c>
      <c r="FO87" s="205" t="e">
        <f t="shared" si="88"/>
        <v>#N/A</v>
      </c>
      <c r="FP87" s="205" t="e">
        <f t="shared" si="88"/>
        <v>#N/A</v>
      </c>
      <c r="FQ87" s="205" t="e">
        <f t="shared" si="88"/>
        <v>#N/A</v>
      </c>
      <c r="FR87" s="205" t="e">
        <f t="shared" si="88"/>
        <v>#N/A</v>
      </c>
      <c r="FS87" s="205" t="e">
        <f t="shared" si="76"/>
        <v>#N/A</v>
      </c>
      <c r="FT87" s="205" t="e">
        <f t="shared" si="76"/>
        <v>#N/A</v>
      </c>
      <c r="FU87" s="205" t="e">
        <f t="shared" si="76"/>
        <v>#N/A</v>
      </c>
      <c r="FV87" s="205" t="e">
        <f t="shared" si="76"/>
        <v>#N/A</v>
      </c>
      <c r="FW87" s="205" t="e">
        <f t="shared" si="74"/>
        <v>#N/A</v>
      </c>
      <c r="FX87" s="205" t="e">
        <f t="shared" si="74"/>
        <v>#N/A</v>
      </c>
      <c r="FY87" s="205" t="e">
        <f t="shared" si="111"/>
        <v>#N/A</v>
      </c>
      <c r="FZ87" s="205" t="e">
        <f t="shared" si="111"/>
        <v>#N/A</v>
      </c>
      <c r="GA87" s="205" t="e">
        <f t="shared" si="111"/>
        <v>#N/A</v>
      </c>
      <c r="GB87" s="205" t="e">
        <f t="shared" si="111"/>
        <v>#N/A</v>
      </c>
      <c r="GC87" s="205" t="e">
        <f t="shared" si="111"/>
        <v>#N/A</v>
      </c>
      <c r="GD87" s="205" t="e">
        <f t="shared" si="111"/>
        <v>#N/A</v>
      </c>
      <c r="GE87" s="205" t="e">
        <f t="shared" si="111"/>
        <v>#N/A</v>
      </c>
      <c r="GF87" s="205" t="e">
        <f t="shared" si="111"/>
        <v>#N/A</v>
      </c>
      <c r="GG87" s="205" t="e">
        <f t="shared" si="111"/>
        <v>#N/A</v>
      </c>
      <c r="GH87" s="205" t="e">
        <f t="shared" si="111"/>
        <v>#N/A</v>
      </c>
      <c r="GI87" s="205" t="e">
        <f t="shared" si="111"/>
        <v>#N/A</v>
      </c>
      <c r="GJ87" s="205" t="e">
        <f t="shared" si="111"/>
        <v>#N/A</v>
      </c>
      <c r="GK87" s="205" t="e">
        <f t="shared" si="111"/>
        <v>#N/A</v>
      </c>
      <c r="GL87" s="205" t="e">
        <f t="shared" si="111"/>
        <v>#N/A</v>
      </c>
      <c r="GM87" s="205" t="e">
        <f t="shared" si="111"/>
        <v>#N/A</v>
      </c>
      <c r="GN87" s="205" t="e">
        <f t="shared" si="111"/>
        <v>#N/A</v>
      </c>
      <c r="GO87" s="205" t="e">
        <f t="shared" si="120"/>
        <v>#N/A</v>
      </c>
      <c r="GP87" s="205" t="e">
        <f t="shared" si="120"/>
        <v>#N/A</v>
      </c>
      <c r="GQ87" s="205" t="e">
        <f t="shared" si="118"/>
        <v>#N/A</v>
      </c>
      <c r="GR87" s="205" t="e">
        <f t="shared" si="118"/>
        <v>#N/A</v>
      </c>
      <c r="GS87" s="205" t="e">
        <f t="shared" si="118"/>
        <v>#N/A</v>
      </c>
      <c r="GT87" s="205" t="e">
        <f t="shared" si="118"/>
        <v>#N/A</v>
      </c>
      <c r="GU87" s="205" t="e">
        <f t="shared" si="118"/>
        <v>#N/A</v>
      </c>
      <c r="GV87" s="205" t="e">
        <f t="shared" si="118"/>
        <v>#N/A</v>
      </c>
      <c r="GW87" s="205" t="e">
        <f t="shared" si="118"/>
        <v>#N/A</v>
      </c>
      <c r="GX87" s="205" t="e">
        <f t="shared" si="118"/>
        <v>#N/A</v>
      </c>
      <c r="GY87" s="205" t="e">
        <f t="shared" si="118"/>
        <v>#N/A</v>
      </c>
      <c r="GZ87" s="205" t="e">
        <f t="shared" si="118"/>
        <v>#N/A</v>
      </c>
      <c r="HA87" s="205" t="e">
        <f t="shared" si="118"/>
        <v>#N/A</v>
      </c>
      <c r="HB87" s="205" t="e">
        <f t="shared" si="106"/>
        <v>#N/A</v>
      </c>
      <c r="HC87" s="205" t="e">
        <f t="shared" si="106"/>
        <v>#N/A</v>
      </c>
      <c r="HD87" s="205" t="e">
        <f t="shared" si="98"/>
        <v>#N/A</v>
      </c>
      <c r="HE87" s="205" t="e">
        <f t="shared" si="77"/>
        <v>#N/A</v>
      </c>
      <c r="HF87" s="205" t="e">
        <f t="shared" si="77"/>
        <v>#N/A</v>
      </c>
      <c r="HG87" s="205" t="e">
        <f t="shared" si="77"/>
        <v>#N/A</v>
      </c>
      <c r="HH87" s="205" t="e">
        <f t="shared" si="77"/>
        <v>#N/A</v>
      </c>
      <c r="HI87" s="205" t="e">
        <f t="shared" si="77"/>
        <v>#N/A</v>
      </c>
      <c r="HJ87" s="205" t="e">
        <f t="shared" si="77"/>
        <v>#N/A</v>
      </c>
      <c r="HK87" s="205" t="e">
        <f t="shared" si="77"/>
        <v>#N/A</v>
      </c>
      <c r="HL87" s="205" t="e">
        <f t="shared" si="77"/>
        <v>#N/A</v>
      </c>
      <c r="HM87" s="205" t="e">
        <f t="shared" si="77"/>
        <v>#N/A</v>
      </c>
      <c r="HN87" s="205" t="e">
        <f t="shared" si="77"/>
        <v>#N/A</v>
      </c>
      <c r="HO87" s="205" t="e">
        <f t="shared" si="77"/>
        <v>#N/A</v>
      </c>
      <c r="HP87" s="205" t="e">
        <f t="shared" si="77"/>
        <v>#N/A</v>
      </c>
      <c r="HQ87" s="205" t="e">
        <f t="shared" si="107"/>
        <v>#N/A</v>
      </c>
      <c r="HR87" s="205" t="e">
        <f t="shared" si="107"/>
        <v>#N/A</v>
      </c>
      <c r="HS87" s="205" t="e">
        <f t="shared" si="107"/>
        <v>#N/A</v>
      </c>
      <c r="HT87" s="205" t="e">
        <f t="shared" si="107"/>
        <v>#N/A</v>
      </c>
      <c r="HU87" s="205" t="e">
        <f t="shared" si="107"/>
        <v>#N/A</v>
      </c>
      <c r="HV87" s="205" t="e">
        <f t="shared" si="81"/>
        <v>#N/A</v>
      </c>
      <c r="HW87" s="205" t="e">
        <f t="shared" si="79"/>
        <v>#N/A</v>
      </c>
      <c r="HX87" s="205" t="e">
        <f t="shared" si="66"/>
        <v>#N/A</v>
      </c>
      <c r="HY87" s="205" t="e">
        <f t="shared" si="63"/>
        <v>#N/A</v>
      </c>
      <c r="HZ87" s="205" t="e">
        <f t="shared" si="63"/>
        <v>#N/A</v>
      </c>
      <c r="IA87" s="205" t="e">
        <f t="shared" si="45"/>
        <v>#N/A</v>
      </c>
      <c r="IB87" s="205" t="e">
        <f t="shared" si="45"/>
        <v>#N/A</v>
      </c>
    </row>
    <row r="88" spans="1:236" hidden="1" x14ac:dyDescent="0.25">
      <c r="A88" s="22">
        <v>85</v>
      </c>
      <c r="B88" s="123"/>
      <c r="C88" s="123"/>
      <c r="D88" s="123"/>
      <c r="E88" s="118" t="str">
        <f t="shared" si="99"/>
        <v/>
      </c>
      <c r="F88" s="23" t="str">
        <f t="shared" si="100"/>
        <v/>
      </c>
      <c r="G88" s="24" t="str">
        <f t="shared" si="101"/>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91"/>
        <v/>
      </c>
      <c r="K88" s="26"/>
      <c r="L88" s="24" t="str">
        <f>IF(OR(F88="",K88=""),"",MATCH(K88,Confidence!$A$3:$A$12,0))</f>
        <v/>
      </c>
      <c r="M88" s="27" t="str">
        <f t="shared" si="92"/>
        <v/>
      </c>
      <c r="N88" s="27" t="str">
        <f t="shared" si="93"/>
        <v/>
      </c>
      <c r="O88" s="24"/>
      <c r="P88" s="110" t="str">
        <f t="shared" si="94"/>
        <v/>
      </c>
      <c r="Q88" s="110" t="str">
        <f t="shared" si="95"/>
        <v/>
      </c>
      <c r="R88" s="39" t="str">
        <f t="shared" si="96"/>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102"/>
        <v/>
      </c>
      <c r="AI88" s="204" t="str">
        <f t="shared" si="103"/>
        <v/>
      </c>
      <c r="AJ88" s="188" t="str">
        <f t="shared" si="123"/>
        <v/>
      </c>
      <c r="AK88" s="188" t="str">
        <f t="shared" si="123"/>
        <v/>
      </c>
      <c r="AL88" s="188" t="str">
        <f t="shared" si="123"/>
        <v/>
      </c>
      <c r="AM88" s="188" t="str">
        <f t="shared" si="123"/>
        <v/>
      </c>
      <c r="AN88" s="188" t="str">
        <f t="shared" si="123"/>
        <v/>
      </c>
      <c r="AO88" s="188" t="str">
        <f t="shared" si="123"/>
        <v/>
      </c>
      <c r="AP88" s="188" t="str">
        <f t="shared" si="123"/>
        <v/>
      </c>
      <c r="AQ88" s="188" t="str">
        <f t="shared" si="123"/>
        <v/>
      </c>
      <c r="AR88" s="188" t="str">
        <f t="shared" si="123"/>
        <v/>
      </c>
      <c r="AS88" s="188" t="str">
        <f t="shared" si="123"/>
        <v/>
      </c>
      <c r="AT88" s="188" t="str">
        <f t="shared" si="123"/>
        <v/>
      </c>
      <c r="AU88" s="188" t="str">
        <f t="shared" si="123"/>
        <v/>
      </c>
      <c r="AV88" s="188" t="str">
        <f t="shared" si="123"/>
        <v/>
      </c>
      <c r="AW88" s="188" t="str">
        <f t="shared" si="123"/>
        <v/>
      </c>
      <c r="AX88" s="188" t="str">
        <f t="shared" si="123"/>
        <v/>
      </c>
      <c r="AY88" s="188" t="str">
        <f t="shared" si="123"/>
        <v/>
      </c>
      <c r="AZ88" s="188" t="str">
        <f t="shared" si="123"/>
        <v/>
      </c>
      <c r="BA88" s="188" t="str">
        <f t="shared" si="123"/>
        <v/>
      </c>
      <c r="BB88" s="188" t="str">
        <f t="shared" si="123"/>
        <v/>
      </c>
      <c r="BC88" s="188" t="str">
        <f t="shared" si="123"/>
        <v/>
      </c>
      <c r="BD88" s="188" t="str">
        <f t="shared" si="123"/>
        <v/>
      </c>
      <c r="BE88" s="188" t="str">
        <f t="shared" si="123"/>
        <v/>
      </c>
      <c r="BF88" s="188" t="str">
        <f t="shared" si="123"/>
        <v/>
      </c>
      <c r="BG88" s="188" t="str">
        <f t="shared" si="123"/>
        <v/>
      </c>
      <c r="BH88" s="188" t="str">
        <f t="shared" si="123"/>
        <v/>
      </c>
      <c r="BI88" s="188" t="str">
        <f t="shared" si="123"/>
        <v/>
      </c>
      <c r="BJ88" s="188" t="str">
        <f t="shared" si="123"/>
        <v/>
      </c>
      <c r="BK88" s="188" t="str">
        <f t="shared" si="123"/>
        <v/>
      </c>
      <c r="BL88" s="188" t="str">
        <f t="shared" si="123"/>
        <v/>
      </c>
      <c r="BM88" s="188" t="str">
        <f t="shared" si="123"/>
        <v/>
      </c>
      <c r="BN88" s="188" t="str">
        <f t="shared" si="123"/>
        <v/>
      </c>
      <c r="BO88" s="188" t="str">
        <f t="shared" si="123"/>
        <v/>
      </c>
      <c r="BP88" s="188" t="str">
        <f t="shared" si="123"/>
        <v/>
      </c>
      <c r="BQ88" s="188" t="str">
        <f t="shared" si="123"/>
        <v/>
      </c>
      <c r="BR88" s="188" t="str">
        <f t="shared" si="123"/>
        <v/>
      </c>
      <c r="BS88" s="188" t="str">
        <f t="shared" si="123"/>
        <v/>
      </c>
      <c r="BT88" s="188" t="str">
        <f t="shared" si="123"/>
        <v/>
      </c>
      <c r="BU88" s="188" t="str">
        <f t="shared" si="123"/>
        <v/>
      </c>
      <c r="BV88" s="188" t="str">
        <f t="shared" si="123"/>
        <v/>
      </c>
      <c r="BW88" s="188" t="str">
        <f t="shared" si="123"/>
        <v/>
      </c>
      <c r="BX88" s="188" t="str">
        <f t="shared" si="123"/>
        <v/>
      </c>
      <c r="BY88" s="188" t="str">
        <f t="shared" si="123"/>
        <v/>
      </c>
      <c r="BZ88" s="188" t="str">
        <f t="shared" si="123"/>
        <v/>
      </c>
      <c r="CA88" s="188" t="str">
        <f t="shared" si="123"/>
        <v/>
      </c>
      <c r="CB88" s="188" t="str">
        <f t="shared" si="123"/>
        <v/>
      </c>
      <c r="CC88" s="188" t="str">
        <f t="shared" si="123"/>
        <v/>
      </c>
      <c r="CD88" s="188" t="str">
        <f t="shared" si="123"/>
        <v/>
      </c>
      <c r="CE88" s="188" t="str">
        <f t="shared" si="123"/>
        <v/>
      </c>
      <c r="CF88" s="188" t="str">
        <f t="shared" si="123"/>
        <v/>
      </c>
      <c r="CG88" s="188" t="str">
        <f t="shared" si="123"/>
        <v/>
      </c>
      <c r="CH88" s="188" t="str">
        <f t="shared" si="123"/>
        <v/>
      </c>
      <c r="CI88" s="188" t="str">
        <f t="shared" si="123"/>
        <v/>
      </c>
      <c r="CJ88" s="188" t="str">
        <f t="shared" si="123"/>
        <v/>
      </c>
      <c r="CK88" s="188" t="str">
        <f t="shared" si="123"/>
        <v/>
      </c>
      <c r="CL88" s="188" t="str">
        <f t="shared" si="123"/>
        <v/>
      </c>
      <c r="CM88" s="188" t="str">
        <f t="shared" si="123"/>
        <v/>
      </c>
      <c r="CN88" s="188" t="str">
        <f t="shared" si="123"/>
        <v/>
      </c>
      <c r="CO88" s="188" t="str">
        <f t="shared" si="123"/>
        <v/>
      </c>
      <c r="CP88" s="188" t="str">
        <f t="shared" si="123"/>
        <v/>
      </c>
      <c r="CQ88" s="188" t="str">
        <f t="shared" si="123"/>
        <v/>
      </c>
      <c r="CR88" s="188" t="str">
        <f t="shared" si="123"/>
        <v/>
      </c>
      <c r="CS88" s="188" t="str">
        <f t="shared" si="123"/>
        <v/>
      </c>
      <c r="CT88" s="188" t="str">
        <f t="shared" si="123"/>
        <v/>
      </c>
      <c r="CU88" s="188" t="str">
        <f t="shared" ref="CU88" si="125">IF(ISNONTEXT($AH88),CT88+$AH88,"")</f>
        <v/>
      </c>
      <c r="CV88" s="188" t="str">
        <f t="shared" si="121"/>
        <v/>
      </c>
      <c r="CW88" s="188" t="str">
        <f t="shared" si="121"/>
        <v/>
      </c>
      <c r="CX88" s="188" t="str">
        <f t="shared" si="121"/>
        <v/>
      </c>
      <c r="CY88" s="188" t="str">
        <f t="shared" si="121"/>
        <v/>
      </c>
      <c r="CZ88" s="188" t="str">
        <f t="shared" si="121"/>
        <v/>
      </c>
      <c r="DA88" s="188" t="str">
        <f t="shared" si="121"/>
        <v/>
      </c>
      <c r="DB88" s="188" t="str">
        <f t="shared" si="121"/>
        <v/>
      </c>
      <c r="DC88" s="188" t="str">
        <f t="shared" si="121"/>
        <v/>
      </c>
      <c r="DD88" s="188" t="str">
        <f t="shared" si="121"/>
        <v/>
      </c>
      <c r="DE88" s="188" t="str">
        <f t="shared" si="121"/>
        <v/>
      </c>
      <c r="DF88" s="188" t="str">
        <f t="shared" si="121"/>
        <v/>
      </c>
      <c r="DG88" s="188" t="str">
        <f t="shared" si="121"/>
        <v/>
      </c>
      <c r="DH88" s="188" t="str">
        <f t="shared" si="121"/>
        <v/>
      </c>
      <c r="DI88" s="188" t="str">
        <f t="shared" si="121"/>
        <v/>
      </c>
      <c r="DJ88" s="188" t="str">
        <f t="shared" si="121"/>
        <v/>
      </c>
      <c r="DK88" s="188" t="str">
        <f t="shared" si="121"/>
        <v/>
      </c>
      <c r="DL88" s="188" t="str">
        <f t="shared" si="121"/>
        <v/>
      </c>
      <c r="DM88" s="188" t="str">
        <f t="shared" si="121"/>
        <v/>
      </c>
      <c r="DN88" s="188" t="str">
        <f t="shared" si="121"/>
        <v/>
      </c>
      <c r="DO88" s="188" t="str">
        <f t="shared" si="121"/>
        <v/>
      </c>
      <c r="DP88" s="188" t="str">
        <f t="shared" si="121"/>
        <v/>
      </c>
      <c r="DQ88" s="188" t="str">
        <f t="shared" si="121"/>
        <v/>
      </c>
      <c r="DR88" s="188" t="str">
        <f t="shared" si="121"/>
        <v/>
      </c>
      <c r="DS88" s="188" t="str">
        <f t="shared" si="121"/>
        <v/>
      </c>
      <c r="DT88" s="188" t="str">
        <f t="shared" si="121"/>
        <v/>
      </c>
      <c r="DU88" s="188" t="str">
        <f t="shared" si="121"/>
        <v/>
      </c>
      <c r="DV88" s="188" t="str">
        <f t="shared" si="121"/>
        <v/>
      </c>
      <c r="DW88" s="188" t="str">
        <f t="shared" si="121"/>
        <v/>
      </c>
      <c r="DX88" s="188" t="str">
        <f t="shared" si="121"/>
        <v/>
      </c>
      <c r="DY88" s="188" t="str">
        <f t="shared" si="121"/>
        <v/>
      </c>
      <c r="DZ88" s="188" t="str">
        <f t="shared" si="121"/>
        <v/>
      </c>
      <c r="EA88" s="188" t="str">
        <f t="shared" si="121"/>
        <v/>
      </c>
      <c r="EB88" s="188" t="str">
        <f t="shared" si="121"/>
        <v/>
      </c>
      <c r="EC88" s="188" t="str">
        <f t="shared" si="121"/>
        <v/>
      </c>
      <c r="ED88" s="188" t="str">
        <f t="shared" si="121"/>
        <v/>
      </c>
      <c r="EE88" s="204" t="str">
        <f t="shared" si="105"/>
        <v/>
      </c>
      <c r="EF88" s="205" t="e">
        <f t="shared" si="115"/>
        <v>#N/A</v>
      </c>
      <c r="EG88" s="205" t="e">
        <f t="shared" si="115"/>
        <v>#N/A</v>
      </c>
      <c r="EH88" s="205" t="e">
        <f t="shared" si="115"/>
        <v>#N/A</v>
      </c>
      <c r="EI88" s="205" t="e">
        <f t="shared" si="115"/>
        <v>#N/A</v>
      </c>
      <c r="EJ88" s="205" t="e">
        <f t="shared" si="115"/>
        <v>#N/A</v>
      </c>
      <c r="EK88" s="205" t="e">
        <f t="shared" si="115"/>
        <v>#N/A</v>
      </c>
      <c r="EL88" s="205" t="e">
        <f t="shared" si="115"/>
        <v>#N/A</v>
      </c>
      <c r="EM88" s="205" t="e">
        <f t="shared" si="115"/>
        <v>#N/A</v>
      </c>
      <c r="EN88" s="205" t="e">
        <f t="shared" si="115"/>
        <v>#N/A</v>
      </c>
      <c r="EO88" s="205" t="e">
        <f t="shared" si="115"/>
        <v>#N/A</v>
      </c>
      <c r="EP88" s="205" t="e">
        <f t="shared" si="115"/>
        <v>#N/A</v>
      </c>
      <c r="EQ88" s="205" t="e">
        <f t="shared" si="115"/>
        <v>#N/A</v>
      </c>
      <c r="ER88" s="205" t="e">
        <f t="shared" si="115"/>
        <v>#N/A</v>
      </c>
      <c r="ES88" s="205" t="e">
        <f t="shared" si="115"/>
        <v>#N/A</v>
      </c>
      <c r="ET88" s="205" t="e">
        <f t="shared" si="115"/>
        <v>#N/A</v>
      </c>
      <c r="EU88" s="205" t="e">
        <f t="shared" si="115"/>
        <v>#N/A</v>
      </c>
      <c r="EV88" s="205" t="e">
        <f t="shared" si="124"/>
        <v>#N/A</v>
      </c>
      <c r="EW88" s="205" t="e">
        <f t="shared" si="124"/>
        <v>#N/A</v>
      </c>
      <c r="EX88" s="205" t="e">
        <f t="shared" si="124"/>
        <v>#N/A</v>
      </c>
      <c r="EY88" s="205" t="e">
        <f t="shared" si="122"/>
        <v>#N/A</v>
      </c>
      <c r="EZ88" s="205" t="e">
        <f t="shared" si="122"/>
        <v>#N/A</v>
      </c>
      <c r="FA88" s="205" t="e">
        <f t="shared" si="122"/>
        <v>#N/A</v>
      </c>
      <c r="FB88" s="205" t="e">
        <f t="shared" si="122"/>
        <v>#N/A</v>
      </c>
      <c r="FC88" s="205" t="e">
        <f t="shared" si="122"/>
        <v>#N/A</v>
      </c>
      <c r="FD88" s="205" t="e">
        <f t="shared" si="122"/>
        <v>#N/A</v>
      </c>
      <c r="FE88" s="205" t="e">
        <f t="shared" si="122"/>
        <v>#N/A</v>
      </c>
      <c r="FF88" s="205" t="e">
        <f t="shared" si="122"/>
        <v>#N/A</v>
      </c>
      <c r="FG88" s="205" t="e">
        <f t="shared" si="122"/>
        <v>#N/A</v>
      </c>
      <c r="FH88" s="205" t="e">
        <f t="shared" si="122"/>
        <v>#N/A</v>
      </c>
      <c r="FI88" s="205" t="e">
        <f t="shared" si="122"/>
        <v>#N/A</v>
      </c>
      <c r="FJ88" s="205" t="e">
        <f t="shared" si="122"/>
        <v>#N/A</v>
      </c>
      <c r="FK88" s="205" t="e">
        <f t="shared" si="108"/>
        <v>#N/A</v>
      </c>
      <c r="FL88" s="205" t="e">
        <f t="shared" si="88"/>
        <v>#N/A</v>
      </c>
      <c r="FM88" s="205" t="e">
        <f t="shared" si="88"/>
        <v>#N/A</v>
      </c>
      <c r="FN88" s="205" t="e">
        <f t="shared" si="88"/>
        <v>#N/A</v>
      </c>
      <c r="FO88" s="205" t="e">
        <f t="shared" si="88"/>
        <v>#N/A</v>
      </c>
      <c r="FP88" s="205" t="e">
        <f t="shared" si="88"/>
        <v>#N/A</v>
      </c>
      <c r="FQ88" s="205" t="e">
        <f t="shared" si="88"/>
        <v>#N/A</v>
      </c>
      <c r="FR88" s="205" t="e">
        <f t="shared" si="88"/>
        <v>#N/A</v>
      </c>
      <c r="FS88" s="205" t="e">
        <f t="shared" si="76"/>
        <v>#N/A</v>
      </c>
      <c r="FT88" s="205" t="e">
        <f t="shared" si="76"/>
        <v>#N/A</v>
      </c>
      <c r="FU88" s="205" t="e">
        <f t="shared" si="76"/>
        <v>#N/A</v>
      </c>
      <c r="FV88" s="205" t="e">
        <f t="shared" si="76"/>
        <v>#N/A</v>
      </c>
      <c r="FW88" s="205" t="e">
        <f t="shared" si="74"/>
        <v>#N/A</v>
      </c>
      <c r="FX88" s="205" t="e">
        <f t="shared" si="74"/>
        <v>#N/A</v>
      </c>
      <c r="FY88" s="205" t="e">
        <f t="shared" si="111"/>
        <v>#N/A</v>
      </c>
      <c r="FZ88" s="205" t="e">
        <f t="shared" si="111"/>
        <v>#N/A</v>
      </c>
      <c r="GA88" s="205" t="e">
        <f t="shared" si="111"/>
        <v>#N/A</v>
      </c>
      <c r="GB88" s="205" t="e">
        <f t="shared" si="111"/>
        <v>#N/A</v>
      </c>
      <c r="GC88" s="205" t="e">
        <f t="shared" si="111"/>
        <v>#N/A</v>
      </c>
      <c r="GD88" s="205" t="e">
        <f t="shared" si="111"/>
        <v>#N/A</v>
      </c>
      <c r="GE88" s="205" t="e">
        <f t="shared" si="111"/>
        <v>#N/A</v>
      </c>
      <c r="GF88" s="205" t="e">
        <f t="shared" si="111"/>
        <v>#N/A</v>
      </c>
      <c r="GG88" s="205" t="e">
        <f t="shared" si="111"/>
        <v>#N/A</v>
      </c>
      <c r="GH88" s="205" t="e">
        <f t="shared" si="111"/>
        <v>#N/A</v>
      </c>
      <c r="GI88" s="205" t="e">
        <f t="shared" si="111"/>
        <v>#N/A</v>
      </c>
      <c r="GJ88" s="205" t="e">
        <f t="shared" si="111"/>
        <v>#N/A</v>
      </c>
      <c r="GK88" s="205" t="e">
        <f t="shared" si="111"/>
        <v>#N/A</v>
      </c>
      <c r="GL88" s="205" t="e">
        <f t="shared" si="111"/>
        <v>#N/A</v>
      </c>
      <c r="GM88" s="205" t="e">
        <f t="shared" si="111"/>
        <v>#N/A</v>
      </c>
      <c r="GN88" s="205" t="e">
        <f t="shared" si="111"/>
        <v>#N/A</v>
      </c>
      <c r="GO88" s="205" t="e">
        <f t="shared" si="120"/>
        <v>#N/A</v>
      </c>
      <c r="GP88" s="205" t="e">
        <f t="shared" si="120"/>
        <v>#N/A</v>
      </c>
      <c r="GQ88" s="205" t="e">
        <f t="shared" si="118"/>
        <v>#N/A</v>
      </c>
      <c r="GR88" s="205" t="e">
        <f t="shared" si="118"/>
        <v>#N/A</v>
      </c>
      <c r="GS88" s="205" t="e">
        <f t="shared" si="118"/>
        <v>#N/A</v>
      </c>
      <c r="GT88" s="205" t="e">
        <f t="shared" si="118"/>
        <v>#N/A</v>
      </c>
      <c r="GU88" s="205" t="e">
        <f t="shared" si="118"/>
        <v>#N/A</v>
      </c>
      <c r="GV88" s="205" t="e">
        <f t="shared" si="118"/>
        <v>#N/A</v>
      </c>
      <c r="GW88" s="205" t="e">
        <f t="shared" si="118"/>
        <v>#N/A</v>
      </c>
      <c r="GX88" s="205" t="e">
        <f t="shared" si="118"/>
        <v>#N/A</v>
      </c>
      <c r="GY88" s="205" t="e">
        <f t="shared" si="118"/>
        <v>#N/A</v>
      </c>
      <c r="GZ88" s="205" t="e">
        <f t="shared" si="118"/>
        <v>#N/A</v>
      </c>
      <c r="HA88" s="205" t="e">
        <f t="shared" si="118"/>
        <v>#N/A</v>
      </c>
      <c r="HB88" s="205" t="e">
        <f t="shared" si="106"/>
        <v>#N/A</v>
      </c>
      <c r="HC88" s="205" t="e">
        <f t="shared" si="106"/>
        <v>#N/A</v>
      </c>
      <c r="HD88" s="205" t="e">
        <f t="shared" si="98"/>
        <v>#N/A</v>
      </c>
      <c r="HE88" s="205" t="e">
        <f t="shared" si="77"/>
        <v>#N/A</v>
      </c>
      <c r="HF88" s="205" t="e">
        <f t="shared" si="77"/>
        <v>#N/A</v>
      </c>
      <c r="HG88" s="205" t="e">
        <f t="shared" si="77"/>
        <v>#N/A</v>
      </c>
      <c r="HH88" s="205" t="e">
        <f t="shared" si="77"/>
        <v>#N/A</v>
      </c>
      <c r="HI88" s="205" t="e">
        <f t="shared" si="77"/>
        <v>#N/A</v>
      </c>
      <c r="HJ88" s="205" t="e">
        <f t="shared" si="77"/>
        <v>#N/A</v>
      </c>
      <c r="HK88" s="205" t="e">
        <f t="shared" si="77"/>
        <v>#N/A</v>
      </c>
      <c r="HL88" s="205" t="e">
        <f t="shared" si="77"/>
        <v>#N/A</v>
      </c>
      <c r="HM88" s="205" t="e">
        <f t="shared" si="77"/>
        <v>#N/A</v>
      </c>
      <c r="HN88" s="205" t="e">
        <f t="shared" si="77"/>
        <v>#N/A</v>
      </c>
      <c r="HO88" s="205" t="e">
        <f t="shared" si="77"/>
        <v>#N/A</v>
      </c>
      <c r="HP88" s="205" t="e">
        <f t="shared" si="77"/>
        <v>#N/A</v>
      </c>
      <c r="HQ88" s="205" t="e">
        <f t="shared" si="107"/>
        <v>#N/A</v>
      </c>
      <c r="HR88" s="205" t="e">
        <f t="shared" si="107"/>
        <v>#N/A</v>
      </c>
      <c r="HS88" s="205" t="e">
        <f t="shared" si="107"/>
        <v>#N/A</v>
      </c>
      <c r="HT88" s="205" t="e">
        <f t="shared" si="107"/>
        <v>#N/A</v>
      </c>
      <c r="HU88" s="205" t="e">
        <f t="shared" si="107"/>
        <v>#N/A</v>
      </c>
      <c r="HV88" s="205" t="e">
        <f t="shared" si="81"/>
        <v>#N/A</v>
      </c>
      <c r="HW88" s="205" t="e">
        <f t="shared" si="79"/>
        <v>#N/A</v>
      </c>
      <c r="HX88" s="205" t="e">
        <f t="shared" si="66"/>
        <v>#N/A</v>
      </c>
      <c r="HY88" s="205" t="e">
        <f t="shared" si="63"/>
        <v>#N/A</v>
      </c>
      <c r="HZ88" s="205" t="e">
        <f t="shared" si="63"/>
        <v>#N/A</v>
      </c>
      <c r="IA88" s="205" t="e">
        <f t="shared" si="45"/>
        <v>#N/A</v>
      </c>
      <c r="IB88" s="205" t="e">
        <f t="shared" si="45"/>
        <v>#N/A</v>
      </c>
    </row>
    <row r="89" spans="1:236" hidden="1" x14ac:dyDescent="0.25">
      <c r="A89" s="22">
        <v>86</v>
      </c>
      <c r="B89" s="123"/>
      <c r="C89" s="123"/>
      <c r="D89" s="123"/>
      <c r="E89" s="118" t="str">
        <f t="shared" si="99"/>
        <v/>
      </c>
      <c r="F89" s="23" t="str">
        <f t="shared" si="100"/>
        <v/>
      </c>
      <c r="G89" s="24" t="str">
        <f t="shared" si="101"/>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91"/>
        <v/>
      </c>
      <c r="K89" s="26"/>
      <c r="L89" s="24" t="str">
        <f>IF(OR(F89="",K89=""),"",MATCH(K89,Confidence!$A$3:$A$12,0))</f>
        <v/>
      </c>
      <c r="M89" s="27" t="str">
        <f t="shared" si="92"/>
        <v/>
      </c>
      <c r="N89" s="27" t="str">
        <f t="shared" si="93"/>
        <v/>
      </c>
      <c r="O89" s="24"/>
      <c r="P89" s="110" t="str">
        <f t="shared" si="94"/>
        <v/>
      </c>
      <c r="Q89" s="110" t="str">
        <f t="shared" si="95"/>
        <v/>
      </c>
      <c r="R89" s="39" t="str">
        <f t="shared" si="96"/>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102"/>
        <v/>
      </c>
      <c r="AI89" s="204" t="str">
        <f t="shared" si="103"/>
        <v/>
      </c>
      <c r="AJ89" s="188" t="str">
        <f t="shared" ref="AJ89:CU92" si="126">IF(ISNONTEXT($AH89),AI89+$AH89,"")</f>
        <v/>
      </c>
      <c r="AK89" s="188" t="str">
        <f t="shared" si="126"/>
        <v/>
      </c>
      <c r="AL89" s="188" t="str">
        <f t="shared" si="126"/>
        <v/>
      </c>
      <c r="AM89" s="188" t="str">
        <f t="shared" si="126"/>
        <v/>
      </c>
      <c r="AN89" s="188" t="str">
        <f t="shared" si="126"/>
        <v/>
      </c>
      <c r="AO89" s="188" t="str">
        <f t="shared" si="126"/>
        <v/>
      </c>
      <c r="AP89" s="188" t="str">
        <f t="shared" si="126"/>
        <v/>
      </c>
      <c r="AQ89" s="188" t="str">
        <f t="shared" si="126"/>
        <v/>
      </c>
      <c r="AR89" s="188" t="str">
        <f t="shared" si="126"/>
        <v/>
      </c>
      <c r="AS89" s="188" t="str">
        <f t="shared" si="126"/>
        <v/>
      </c>
      <c r="AT89" s="188" t="str">
        <f t="shared" si="126"/>
        <v/>
      </c>
      <c r="AU89" s="188" t="str">
        <f t="shared" si="126"/>
        <v/>
      </c>
      <c r="AV89" s="188" t="str">
        <f t="shared" si="126"/>
        <v/>
      </c>
      <c r="AW89" s="188" t="str">
        <f t="shared" si="126"/>
        <v/>
      </c>
      <c r="AX89" s="188" t="str">
        <f t="shared" si="126"/>
        <v/>
      </c>
      <c r="AY89" s="188" t="str">
        <f t="shared" si="126"/>
        <v/>
      </c>
      <c r="AZ89" s="188" t="str">
        <f t="shared" si="126"/>
        <v/>
      </c>
      <c r="BA89" s="188" t="str">
        <f t="shared" si="126"/>
        <v/>
      </c>
      <c r="BB89" s="188" t="str">
        <f t="shared" si="126"/>
        <v/>
      </c>
      <c r="BC89" s="188" t="str">
        <f t="shared" si="126"/>
        <v/>
      </c>
      <c r="BD89" s="188" t="str">
        <f t="shared" si="126"/>
        <v/>
      </c>
      <c r="BE89" s="188" t="str">
        <f t="shared" si="126"/>
        <v/>
      </c>
      <c r="BF89" s="188" t="str">
        <f t="shared" si="126"/>
        <v/>
      </c>
      <c r="BG89" s="188" t="str">
        <f t="shared" si="126"/>
        <v/>
      </c>
      <c r="BH89" s="188" t="str">
        <f t="shared" si="126"/>
        <v/>
      </c>
      <c r="BI89" s="188" t="str">
        <f t="shared" si="126"/>
        <v/>
      </c>
      <c r="BJ89" s="188" t="str">
        <f t="shared" si="126"/>
        <v/>
      </c>
      <c r="BK89" s="188" t="str">
        <f t="shared" si="126"/>
        <v/>
      </c>
      <c r="BL89" s="188" t="str">
        <f t="shared" si="126"/>
        <v/>
      </c>
      <c r="BM89" s="188" t="str">
        <f t="shared" si="126"/>
        <v/>
      </c>
      <c r="BN89" s="188" t="str">
        <f t="shared" si="126"/>
        <v/>
      </c>
      <c r="BO89" s="188" t="str">
        <f t="shared" si="126"/>
        <v/>
      </c>
      <c r="BP89" s="188" t="str">
        <f t="shared" si="126"/>
        <v/>
      </c>
      <c r="BQ89" s="188" t="str">
        <f t="shared" si="126"/>
        <v/>
      </c>
      <c r="BR89" s="188" t="str">
        <f t="shared" si="126"/>
        <v/>
      </c>
      <c r="BS89" s="188" t="str">
        <f t="shared" si="126"/>
        <v/>
      </c>
      <c r="BT89" s="188" t="str">
        <f t="shared" si="126"/>
        <v/>
      </c>
      <c r="BU89" s="188" t="str">
        <f t="shared" si="126"/>
        <v/>
      </c>
      <c r="BV89" s="188" t="str">
        <f t="shared" si="126"/>
        <v/>
      </c>
      <c r="BW89" s="188" t="str">
        <f t="shared" si="126"/>
        <v/>
      </c>
      <c r="BX89" s="188" t="str">
        <f t="shared" si="126"/>
        <v/>
      </c>
      <c r="BY89" s="188" t="str">
        <f t="shared" si="126"/>
        <v/>
      </c>
      <c r="BZ89" s="188" t="str">
        <f t="shared" si="126"/>
        <v/>
      </c>
      <c r="CA89" s="188" t="str">
        <f t="shared" si="126"/>
        <v/>
      </c>
      <c r="CB89" s="188" t="str">
        <f t="shared" si="126"/>
        <v/>
      </c>
      <c r="CC89" s="188" t="str">
        <f t="shared" si="126"/>
        <v/>
      </c>
      <c r="CD89" s="188" t="str">
        <f t="shared" si="126"/>
        <v/>
      </c>
      <c r="CE89" s="188" t="str">
        <f t="shared" si="126"/>
        <v/>
      </c>
      <c r="CF89" s="188" t="str">
        <f t="shared" si="126"/>
        <v/>
      </c>
      <c r="CG89" s="188" t="str">
        <f t="shared" si="126"/>
        <v/>
      </c>
      <c r="CH89" s="188" t="str">
        <f t="shared" si="126"/>
        <v/>
      </c>
      <c r="CI89" s="188" t="str">
        <f t="shared" si="126"/>
        <v/>
      </c>
      <c r="CJ89" s="188" t="str">
        <f t="shared" si="126"/>
        <v/>
      </c>
      <c r="CK89" s="188" t="str">
        <f t="shared" si="126"/>
        <v/>
      </c>
      <c r="CL89" s="188" t="str">
        <f t="shared" si="126"/>
        <v/>
      </c>
      <c r="CM89" s="188" t="str">
        <f t="shared" si="126"/>
        <v/>
      </c>
      <c r="CN89" s="188" t="str">
        <f t="shared" si="126"/>
        <v/>
      </c>
      <c r="CO89" s="188" t="str">
        <f t="shared" si="126"/>
        <v/>
      </c>
      <c r="CP89" s="188" t="str">
        <f t="shared" si="126"/>
        <v/>
      </c>
      <c r="CQ89" s="188" t="str">
        <f t="shared" si="126"/>
        <v/>
      </c>
      <c r="CR89" s="188" t="str">
        <f t="shared" si="126"/>
        <v/>
      </c>
      <c r="CS89" s="188" t="str">
        <f t="shared" si="126"/>
        <v/>
      </c>
      <c r="CT89" s="188" t="str">
        <f t="shared" si="126"/>
        <v/>
      </c>
      <c r="CU89" s="188" t="str">
        <f t="shared" si="126"/>
        <v/>
      </c>
      <c r="CV89" s="188" t="str">
        <f t="shared" si="121"/>
        <v/>
      </c>
      <c r="CW89" s="188" t="str">
        <f t="shared" si="121"/>
        <v/>
      </c>
      <c r="CX89" s="188" t="str">
        <f t="shared" si="121"/>
        <v/>
      </c>
      <c r="CY89" s="188" t="str">
        <f t="shared" si="121"/>
        <v/>
      </c>
      <c r="CZ89" s="188" t="str">
        <f t="shared" si="121"/>
        <v/>
      </c>
      <c r="DA89" s="188" t="str">
        <f t="shared" si="121"/>
        <v/>
      </c>
      <c r="DB89" s="188" t="str">
        <f t="shared" si="121"/>
        <v/>
      </c>
      <c r="DC89" s="188" t="str">
        <f t="shared" si="121"/>
        <v/>
      </c>
      <c r="DD89" s="188" t="str">
        <f t="shared" si="121"/>
        <v/>
      </c>
      <c r="DE89" s="188" t="str">
        <f t="shared" si="121"/>
        <v/>
      </c>
      <c r="DF89" s="188" t="str">
        <f t="shared" si="121"/>
        <v/>
      </c>
      <c r="DG89" s="188" t="str">
        <f t="shared" si="121"/>
        <v/>
      </c>
      <c r="DH89" s="188" t="str">
        <f t="shared" si="121"/>
        <v/>
      </c>
      <c r="DI89" s="188" t="str">
        <f t="shared" si="121"/>
        <v/>
      </c>
      <c r="DJ89" s="188" t="str">
        <f t="shared" si="121"/>
        <v/>
      </c>
      <c r="DK89" s="188" t="str">
        <f t="shared" si="121"/>
        <v/>
      </c>
      <c r="DL89" s="188" t="str">
        <f t="shared" si="121"/>
        <v/>
      </c>
      <c r="DM89" s="188" t="str">
        <f t="shared" si="121"/>
        <v/>
      </c>
      <c r="DN89" s="188" t="str">
        <f t="shared" si="121"/>
        <v/>
      </c>
      <c r="DO89" s="188" t="str">
        <f t="shared" si="121"/>
        <v/>
      </c>
      <c r="DP89" s="188" t="str">
        <f t="shared" si="121"/>
        <v/>
      </c>
      <c r="DQ89" s="188" t="str">
        <f t="shared" si="121"/>
        <v/>
      </c>
      <c r="DR89" s="188" t="str">
        <f t="shared" si="121"/>
        <v/>
      </c>
      <c r="DS89" s="188" t="str">
        <f t="shared" si="121"/>
        <v/>
      </c>
      <c r="DT89" s="188" t="str">
        <f t="shared" si="121"/>
        <v/>
      </c>
      <c r="DU89" s="188" t="str">
        <f t="shared" si="121"/>
        <v/>
      </c>
      <c r="DV89" s="188" t="str">
        <f t="shared" si="121"/>
        <v/>
      </c>
      <c r="DW89" s="188" t="str">
        <f t="shared" si="121"/>
        <v/>
      </c>
      <c r="DX89" s="188" t="str">
        <f t="shared" si="121"/>
        <v/>
      </c>
      <c r="DY89" s="188" t="str">
        <f t="shared" si="121"/>
        <v/>
      </c>
      <c r="DZ89" s="188" t="str">
        <f t="shared" si="121"/>
        <v/>
      </c>
      <c r="EA89" s="188" t="str">
        <f t="shared" si="121"/>
        <v/>
      </c>
      <c r="EB89" s="188" t="str">
        <f t="shared" si="121"/>
        <v/>
      </c>
      <c r="EC89" s="188" t="str">
        <f t="shared" si="121"/>
        <v/>
      </c>
      <c r="ED89" s="188" t="str">
        <f t="shared" si="121"/>
        <v/>
      </c>
      <c r="EE89" s="204" t="str">
        <f t="shared" si="105"/>
        <v/>
      </c>
      <c r="EF89" s="205" t="e">
        <f t="shared" si="115"/>
        <v>#N/A</v>
      </c>
      <c r="EG89" s="205" t="e">
        <f t="shared" si="115"/>
        <v>#N/A</v>
      </c>
      <c r="EH89" s="205" t="e">
        <f t="shared" si="115"/>
        <v>#N/A</v>
      </c>
      <c r="EI89" s="205" t="e">
        <f t="shared" si="115"/>
        <v>#N/A</v>
      </c>
      <c r="EJ89" s="205" t="e">
        <f t="shared" si="115"/>
        <v>#N/A</v>
      </c>
      <c r="EK89" s="205" t="e">
        <f t="shared" si="115"/>
        <v>#N/A</v>
      </c>
      <c r="EL89" s="205" t="e">
        <f t="shared" si="115"/>
        <v>#N/A</v>
      </c>
      <c r="EM89" s="205" t="e">
        <f t="shared" si="115"/>
        <v>#N/A</v>
      </c>
      <c r="EN89" s="205" t="e">
        <f t="shared" si="115"/>
        <v>#N/A</v>
      </c>
      <c r="EO89" s="205" t="e">
        <f t="shared" si="115"/>
        <v>#N/A</v>
      </c>
      <c r="EP89" s="205" t="e">
        <f t="shared" si="115"/>
        <v>#N/A</v>
      </c>
      <c r="EQ89" s="205" t="e">
        <f t="shared" si="115"/>
        <v>#N/A</v>
      </c>
      <c r="ER89" s="205" t="e">
        <f t="shared" si="115"/>
        <v>#N/A</v>
      </c>
      <c r="ES89" s="205" t="e">
        <f t="shared" si="115"/>
        <v>#N/A</v>
      </c>
      <c r="ET89" s="205" t="e">
        <f t="shared" si="115"/>
        <v>#N/A</v>
      </c>
      <c r="EU89" s="205" t="e">
        <f t="shared" si="115"/>
        <v>#N/A</v>
      </c>
      <c r="EV89" s="205" t="e">
        <f t="shared" si="124"/>
        <v>#N/A</v>
      </c>
      <c r="EW89" s="205" t="e">
        <f t="shared" si="124"/>
        <v>#N/A</v>
      </c>
      <c r="EX89" s="205" t="e">
        <f t="shared" si="124"/>
        <v>#N/A</v>
      </c>
      <c r="EY89" s="205" t="e">
        <f t="shared" si="122"/>
        <v>#N/A</v>
      </c>
      <c r="EZ89" s="205" t="e">
        <f t="shared" si="122"/>
        <v>#N/A</v>
      </c>
      <c r="FA89" s="205" t="e">
        <f t="shared" si="122"/>
        <v>#N/A</v>
      </c>
      <c r="FB89" s="205" t="e">
        <f t="shared" si="122"/>
        <v>#N/A</v>
      </c>
      <c r="FC89" s="205" t="e">
        <f t="shared" si="122"/>
        <v>#N/A</v>
      </c>
      <c r="FD89" s="205" t="e">
        <f t="shared" si="122"/>
        <v>#N/A</v>
      </c>
      <c r="FE89" s="205" t="e">
        <f t="shared" si="122"/>
        <v>#N/A</v>
      </c>
      <c r="FF89" s="205" t="e">
        <f t="shared" si="122"/>
        <v>#N/A</v>
      </c>
      <c r="FG89" s="205" t="e">
        <f t="shared" si="122"/>
        <v>#N/A</v>
      </c>
      <c r="FH89" s="205" t="e">
        <f t="shared" si="122"/>
        <v>#N/A</v>
      </c>
      <c r="FI89" s="205" t="e">
        <f t="shared" si="122"/>
        <v>#N/A</v>
      </c>
      <c r="FJ89" s="205" t="e">
        <f t="shared" si="122"/>
        <v>#N/A</v>
      </c>
      <c r="FK89" s="205" t="e">
        <f t="shared" si="108"/>
        <v>#N/A</v>
      </c>
      <c r="FL89" s="205" t="e">
        <f t="shared" si="88"/>
        <v>#N/A</v>
      </c>
      <c r="FM89" s="205" t="e">
        <f t="shared" si="88"/>
        <v>#N/A</v>
      </c>
      <c r="FN89" s="205" t="e">
        <f t="shared" si="88"/>
        <v>#N/A</v>
      </c>
      <c r="FO89" s="205" t="e">
        <f t="shared" si="88"/>
        <v>#N/A</v>
      </c>
      <c r="FP89" s="205" t="e">
        <f t="shared" si="88"/>
        <v>#N/A</v>
      </c>
      <c r="FQ89" s="205" t="e">
        <f t="shared" si="88"/>
        <v>#N/A</v>
      </c>
      <c r="FR89" s="205" t="e">
        <f t="shared" si="88"/>
        <v>#N/A</v>
      </c>
      <c r="FS89" s="205" t="e">
        <f t="shared" si="76"/>
        <v>#N/A</v>
      </c>
      <c r="FT89" s="205" t="e">
        <f t="shared" si="76"/>
        <v>#N/A</v>
      </c>
      <c r="FU89" s="205" t="e">
        <f t="shared" si="76"/>
        <v>#N/A</v>
      </c>
      <c r="FV89" s="205" t="e">
        <f t="shared" si="76"/>
        <v>#N/A</v>
      </c>
      <c r="FW89" s="205" t="e">
        <f t="shared" si="74"/>
        <v>#N/A</v>
      </c>
      <c r="FX89" s="205" t="e">
        <f t="shared" si="74"/>
        <v>#N/A</v>
      </c>
      <c r="FY89" s="205" t="e">
        <f t="shared" si="111"/>
        <v>#N/A</v>
      </c>
      <c r="FZ89" s="205" t="e">
        <f t="shared" si="111"/>
        <v>#N/A</v>
      </c>
      <c r="GA89" s="205" t="e">
        <f t="shared" si="111"/>
        <v>#N/A</v>
      </c>
      <c r="GB89" s="205" t="e">
        <f t="shared" si="111"/>
        <v>#N/A</v>
      </c>
      <c r="GC89" s="205" t="e">
        <f t="shared" si="111"/>
        <v>#N/A</v>
      </c>
      <c r="GD89" s="205" t="e">
        <f t="shared" si="111"/>
        <v>#N/A</v>
      </c>
      <c r="GE89" s="205" t="e">
        <f t="shared" si="111"/>
        <v>#N/A</v>
      </c>
      <c r="GF89" s="205" t="e">
        <f t="shared" si="111"/>
        <v>#N/A</v>
      </c>
      <c r="GG89" s="205" t="e">
        <f t="shared" si="111"/>
        <v>#N/A</v>
      </c>
      <c r="GH89" s="205" t="e">
        <f t="shared" si="111"/>
        <v>#N/A</v>
      </c>
      <c r="GI89" s="205" t="e">
        <f t="shared" si="111"/>
        <v>#N/A</v>
      </c>
      <c r="GJ89" s="205" t="e">
        <f t="shared" si="111"/>
        <v>#N/A</v>
      </c>
      <c r="GK89" s="205" t="e">
        <f t="shared" si="111"/>
        <v>#N/A</v>
      </c>
      <c r="GL89" s="205" t="e">
        <f t="shared" si="111"/>
        <v>#N/A</v>
      </c>
      <c r="GM89" s="205" t="e">
        <f t="shared" si="111"/>
        <v>#N/A</v>
      </c>
      <c r="GN89" s="205" t="e">
        <f t="shared" si="111"/>
        <v>#N/A</v>
      </c>
      <c r="GO89" s="205" t="e">
        <f t="shared" si="120"/>
        <v>#N/A</v>
      </c>
      <c r="GP89" s="205" t="e">
        <f t="shared" si="120"/>
        <v>#N/A</v>
      </c>
      <c r="GQ89" s="205" t="e">
        <f t="shared" si="118"/>
        <v>#N/A</v>
      </c>
      <c r="GR89" s="205" t="e">
        <f t="shared" si="118"/>
        <v>#N/A</v>
      </c>
      <c r="GS89" s="205" t="e">
        <f t="shared" si="118"/>
        <v>#N/A</v>
      </c>
      <c r="GT89" s="205" t="e">
        <f t="shared" si="118"/>
        <v>#N/A</v>
      </c>
      <c r="GU89" s="205" t="e">
        <f t="shared" si="118"/>
        <v>#N/A</v>
      </c>
      <c r="GV89" s="205" t="e">
        <f t="shared" si="118"/>
        <v>#N/A</v>
      </c>
      <c r="GW89" s="205" t="e">
        <f t="shared" si="118"/>
        <v>#N/A</v>
      </c>
      <c r="GX89" s="205" t="e">
        <f t="shared" si="118"/>
        <v>#N/A</v>
      </c>
      <c r="GY89" s="205" t="e">
        <f t="shared" si="118"/>
        <v>#N/A</v>
      </c>
      <c r="GZ89" s="205" t="e">
        <f t="shared" si="118"/>
        <v>#N/A</v>
      </c>
      <c r="HA89" s="205" t="e">
        <f t="shared" si="118"/>
        <v>#N/A</v>
      </c>
      <c r="HB89" s="205" t="e">
        <f t="shared" si="106"/>
        <v>#N/A</v>
      </c>
      <c r="HC89" s="205" t="e">
        <f t="shared" si="106"/>
        <v>#N/A</v>
      </c>
      <c r="HD89" s="205" t="e">
        <f t="shared" si="98"/>
        <v>#N/A</v>
      </c>
      <c r="HE89" s="205" t="e">
        <f t="shared" si="77"/>
        <v>#N/A</v>
      </c>
      <c r="HF89" s="205" t="e">
        <f t="shared" si="77"/>
        <v>#N/A</v>
      </c>
      <c r="HG89" s="205" t="e">
        <f t="shared" si="77"/>
        <v>#N/A</v>
      </c>
      <c r="HH89" s="205" t="e">
        <f t="shared" si="77"/>
        <v>#N/A</v>
      </c>
      <c r="HI89" s="205" t="e">
        <f t="shared" si="77"/>
        <v>#N/A</v>
      </c>
      <c r="HJ89" s="205" t="e">
        <f t="shared" si="77"/>
        <v>#N/A</v>
      </c>
      <c r="HK89" s="205" t="e">
        <f t="shared" si="77"/>
        <v>#N/A</v>
      </c>
      <c r="HL89" s="205" t="e">
        <f t="shared" si="77"/>
        <v>#N/A</v>
      </c>
      <c r="HM89" s="205" t="e">
        <f t="shared" si="77"/>
        <v>#N/A</v>
      </c>
      <c r="HN89" s="205" t="e">
        <f t="shared" si="77"/>
        <v>#N/A</v>
      </c>
      <c r="HO89" s="205" t="e">
        <f t="shared" si="77"/>
        <v>#N/A</v>
      </c>
      <c r="HP89" s="205" t="e">
        <f t="shared" ref="HP89:HP103" si="127">IF(ISNONTEXT($Q89),IF($G89="R",_xlfn.BETA.DIST(DS89,$M89,$N89,FALSE,$B89,$D89),_xlfn.BETA.DIST(DS89,$N89,$M89,FALSE,$B89,$D89)),NA())</f>
        <v>#N/A</v>
      </c>
      <c r="HQ89" s="205" t="e">
        <f t="shared" si="107"/>
        <v>#N/A</v>
      </c>
      <c r="HR89" s="205" t="e">
        <f t="shared" si="107"/>
        <v>#N/A</v>
      </c>
      <c r="HS89" s="205" t="e">
        <f t="shared" si="107"/>
        <v>#N/A</v>
      </c>
      <c r="HT89" s="205" t="e">
        <f t="shared" si="107"/>
        <v>#N/A</v>
      </c>
      <c r="HU89" s="205" t="e">
        <f t="shared" si="107"/>
        <v>#N/A</v>
      </c>
      <c r="HV89" s="205" t="e">
        <f t="shared" si="81"/>
        <v>#N/A</v>
      </c>
      <c r="HW89" s="205" t="e">
        <f t="shared" si="79"/>
        <v>#N/A</v>
      </c>
      <c r="HX89" s="205" t="e">
        <f t="shared" si="66"/>
        <v>#N/A</v>
      </c>
      <c r="HY89" s="205" t="e">
        <f t="shared" si="63"/>
        <v>#N/A</v>
      </c>
      <c r="HZ89" s="205" t="e">
        <f t="shared" si="63"/>
        <v>#N/A</v>
      </c>
      <c r="IA89" s="205" t="e">
        <f t="shared" si="45"/>
        <v>#N/A</v>
      </c>
      <c r="IB89" s="205" t="e">
        <f t="shared" si="45"/>
        <v>#N/A</v>
      </c>
    </row>
    <row r="90" spans="1:236" hidden="1" x14ac:dyDescent="0.25">
      <c r="A90" s="22">
        <v>87</v>
      </c>
      <c r="B90" s="123"/>
      <c r="C90" s="123"/>
      <c r="D90" s="123"/>
      <c r="E90" s="118" t="str">
        <f t="shared" si="99"/>
        <v/>
      </c>
      <c r="F90" s="23" t="str">
        <f t="shared" si="100"/>
        <v/>
      </c>
      <c r="G90" s="24" t="str">
        <f t="shared" si="101"/>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91"/>
        <v/>
      </c>
      <c r="K90" s="26"/>
      <c r="L90" s="24" t="str">
        <f>IF(OR(F90="",K90=""),"",MATCH(K90,Confidence!$A$3:$A$12,0))</f>
        <v/>
      </c>
      <c r="M90" s="27" t="str">
        <f t="shared" si="92"/>
        <v/>
      </c>
      <c r="N90" s="27" t="str">
        <f t="shared" si="93"/>
        <v/>
      </c>
      <c r="O90" s="24"/>
      <c r="P90" s="110" t="str">
        <f t="shared" si="94"/>
        <v/>
      </c>
      <c r="Q90" s="110" t="str">
        <f t="shared" si="95"/>
        <v/>
      </c>
      <c r="R90" s="39" t="str">
        <f t="shared" si="96"/>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102"/>
        <v/>
      </c>
      <c r="AI90" s="204" t="str">
        <f t="shared" si="103"/>
        <v/>
      </c>
      <c r="AJ90" s="188" t="str">
        <f t="shared" si="126"/>
        <v/>
      </c>
      <c r="AK90" s="188" t="str">
        <f t="shared" si="126"/>
        <v/>
      </c>
      <c r="AL90" s="188" t="str">
        <f t="shared" si="126"/>
        <v/>
      </c>
      <c r="AM90" s="188" t="str">
        <f t="shared" si="126"/>
        <v/>
      </c>
      <c r="AN90" s="188" t="str">
        <f t="shared" si="126"/>
        <v/>
      </c>
      <c r="AO90" s="188" t="str">
        <f t="shared" si="126"/>
        <v/>
      </c>
      <c r="AP90" s="188" t="str">
        <f t="shared" si="126"/>
        <v/>
      </c>
      <c r="AQ90" s="188" t="str">
        <f t="shared" si="126"/>
        <v/>
      </c>
      <c r="AR90" s="188" t="str">
        <f t="shared" si="126"/>
        <v/>
      </c>
      <c r="AS90" s="188" t="str">
        <f t="shared" si="126"/>
        <v/>
      </c>
      <c r="AT90" s="188" t="str">
        <f t="shared" si="126"/>
        <v/>
      </c>
      <c r="AU90" s="188" t="str">
        <f t="shared" si="126"/>
        <v/>
      </c>
      <c r="AV90" s="188" t="str">
        <f t="shared" si="126"/>
        <v/>
      </c>
      <c r="AW90" s="188" t="str">
        <f t="shared" si="126"/>
        <v/>
      </c>
      <c r="AX90" s="188" t="str">
        <f t="shared" si="126"/>
        <v/>
      </c>
      <c r="AY90" s="188" t="str">
        <f t="shared" si="126"/>
        <v/>
      </c>
      <c r="AZ90" s="188" t="str">
        <f t="shared" si="126"/>
        <v/>
      </c>
      <c r="BA90" s="188" t="str">
        <f t="shared" si="126"/>
        <v/>
      </c>
      <c r="BB90" s="188" t="str">
        <f t="shared" si="126"/>
        <v/>
      </c>
      <c r="BC90" s="188" t="str">
        <f t="shared" si="126"/>
        <v/>
      </c>
      <c r="BD90" s="188" t="str">
        <f t="shared" si="126"/>
        <v/>
      </c>
      <c r="BE90" s="188" t="str">
        <f t="shared" si="126"/>
        <v/>
      </c>
      <c r="BF90" s="188" t="str">
        <f t="shared" si="126"/>
        <v/>
      </c>
      <c r="BG90" s="188" t="str">
        <f t="shared" si="126"/>
        <v/>
      </c>
      <c r="BH90" s="188" t="str">
        <f t="shared" si="126"/>
        <v/>
      </c>
      <c r="BI90" s="188" t="str">
        <f t="shared" si="126"/>
        <v/>
      </c>
      <c r="BJ90" s="188" t="str">
        <f t="shared" si="126"/>
        <v/>
      </c>
      <c r="BK90" s="188" t="str">
        <f t="shared" si="126"/>
        <v/>
      </c>
      <c r="BL90" s="188" t="str">
        <f t="shared" si="126"/>
        <v/>
      </c>
      <c r="BM90" s="188" t="str">
        <f t="shared" si="126"/>
        <v/>
      </c>
      <c r="BN90" s="188" t="str">
        <f t="shared" si="126"/>
        <v/>
      </c>
      <c r="BO90" s="188" t="str">
        <f t="shared" si="126"/>
        <v/>
      </c>
      <c r="BP90" s="188" t="str">
        <f t="shared" si="126"/>
        <v/>
      </c>
      <c r="BQ90" s="188" t="str">
        <f t="shared" si="126"/>
        <v/>
      </c>
      <c r="BR90" s="188" t="str">
        <f t="shared" si="126"/>
        <v/>
      </c>
      <c r="BS90" s="188" t="str">
        <f t="shared" si="126"/>
        <v/>
      </c>
      <c r="BT90" s="188" t="str">
        <f t="shared" si="126"/>
        <v/>
      </c>
      <c r="BU90" s="188" t="str">
        <f t="shared" si="126"/>
        <v/>
      </c>
      <c r="BV90" s="188" t="str">
        <f t="shared" si="126"/>
        <v/>
      </c>
      <c r="BW90" s="188" t="str">
        <f t="shared" si="126"/>
        <v/>
      </c>
      <c r="BX90" s="188" t="str">
        <f t="shared" si="126"/>
        <v/>
      </c>
      <c r="BY90" s="188" t="str">
        <f t="shared" si="126"/>
        <v/>
      </c>
      <c r="BZ90" s="188" t="str">
        <f t="shared" si="126"/>
        <v/>
      </c>
      <c r="CA90" s="188" t="str">
        <f t="shared" si="126"/>
        <v/>
      </c>
      <c r="CB90" s="188" t="str">
        <f t="shared" si="126"/>
        <v/>
      </c>
      <c r="CC90" s="188" t="str">
        <f t="shared" si="126"/>
        <v/>
      </c>
      <c r="CD90" s="188" t="str">
        <f t="shared" si="126"/>
        <v/>
      </c>
      <c r="CE90" s="188" t="str">
        <f t="shared" si="126"/>
        <v/>
      </c>
      <c r="CF90" s="188" t="str">
        <f t="shared" si="126"/>
        <v/>
      </c>
      <c r="CG90" s="188" t="str">
        <f t="shared" si="126"/>
        <v/>
      </c>
      <c r="CH90" s="188" t="str">
        <f t="shared" si="126"/>
        <v/>
      </c>
      <c r="CI90" s="188" t="str">
        <f t="shared" si="126"/>
        <v/>
      </c>
      <c r="CJ90" s="188" t="str">
        <f t="shared" si="126"/>
        <v/>
      </c>
      <c r="CK90" s="188" t="str">
        <f t="shared" si="126"/>
        <v/>
      </c>
      <c r="CL90" s="188" t="str">
        <f t="shared" si="126"/>
        <v/>
      </c>
      <c r="CM90" s="188" t="str">
        <f t="shared" si="126"/>
        <v/>
      </c>
      <c r="CN90" s="188" t="str">
        <f t="shared" si="126"/>
        <v/>
      </c>
      <c r="CO90" s="188" t="str">
        <f t="shared" si="126"/>
        <v/>
      </c>
      <c r="CP90" s="188" t="str">
        <f t="shared" si="126"/>
        <v/>
      </c>
      <c r="CQ90" s="188" t="str">
        <f t="shared" si="126"/>
        <v/>
      </c>
      <c r="CR90" s="188" t="str">
        <f t="shared" si="126"/>
        <v/>
      </c>
      <c r="CS90" s="188" t="str">
        <f t="shared" si="126"/>
        <v/>
      </c>
      <c r="CT90" s="188" t="str">
        <f t="shared" si="126"/>
        <v/>
      </c>
      <c r="CU90" s="188" t="str">
        <f t="shared" si="126"/>
        <v/>
      </c>
      <c r="CV90" s="188" t="str">
        <f t="shared" si="121"/>
        <v/>
      </c>
      <c r="CW90" s="188" t="str">
        <f t="shared" si="121"/>
        <v/>
      </c>
      <c r="CX90" s="188" t="str">
        <f t="shared" si="121"/>
        <v/>
      </c>
      <c r="CY90" s="188" t="str">
        <f t="shared" si="121"/>
        <v/>
      </c>
      <c r="CZ90" s="188" t="str">
        <f t="shared" si="121"/>
        <v/>
      </c>
      <c r="DA90" s="188" t="str">
        <f t="shared" si="121"/>
        <v/>
      </c>
      <c r="DB90" s="188" t="str">
        <f t="shared" si="121"/>
        <v/>
      </c>
      <c r="DC90" s="188" t="str">
        <f t="shared" si="121"/>
        <v/>
      </c>
      <c r="DD90" s="188" t="str">
        <f t="shared" si="121"/>
        <v/>
      </c>
      <c r="DE90" s="188" t="str">
        <f t="shared" si="121"/>
        <v/>
      </c>
      <c r="DF90" s="188" t="str">
        <f t="shared" si="121"/>
        <v/>
      </c>
      <c r="DG90" s="188" t="str">
        <f t="shared" si="121"/>
        <v/>
      </c>
      <c r="DH90" s="188" t="str">
        <f t="shared" si="121"/>
        <v/>
      </c>
      <c r="DI90" s="188" t="str">
        <f t="shared" si="121"/>
        <v/>
      </c>
      <c r="DJ90" s="188" t="str">
        <f t="shared" si="121"/>
        <v/>
      </c>
      <c r="DK90" s="188" t="str">
        <f t="shared" si="121"/>
        <v/>
      </c>
      <c r="DL90" s="188" t="str">
        <f t="shared" si="121"/>
        <v/>
      </c>
      <c r="DM90" s="188" t="str">
        <f t="shared" si="121"/>
        <v/>
      </c>
      <c r="DN90" s="188" t="str">
        <f t="shared" si="121"/>
        <v/>
      </c>
      <c r="DO90" s="188" t="str">
        <f t="shared" si="121"/>
        <v/>
      </c>
      <c r="DP90" s="188" t="str">
        <f t="shared" si="121"/>
        <v/>
      </c>
      <c r="DQ90" s="188" t="str">
        <f t="shared" si="121"/>
        <v/>
      </c>
      <c r="DR90" s="188" t="str">
        <f t="shared" si="121"/>
        <v/>
      </c>
      <c r="DS90" s="188" t="str">
        <f t="shared" si="121"/>
        <v/>
      </c>
      <c r="DT90" s="188" t="str">
        <f t="shared" si="121"/>
        <v/>
      </c>
      <c r="DU90" s="188" t="str">
        <f t="shared" si="121"/>
        <v/>
      </c>
      <c r="DV90" s="188" t="str">
        <f t="shared" si="121"/>
        <v/>
      </c>
      <c r="DW90" s="188" t="str">
        <f t="shared" si="121"/>
        <v/>
      </c>
      <c r="DX90" s="188" t="str">
        <f t="shared" si="121"/>
        <v/>
      </c>
      <c r="DY90" s="188" t="str">
        <f t="shared" si="121"/>
        <v/>
      </c>
      <c r="DZ90" s="188" t="str">
        <f t="shared" si="121"/>
        <v/>
      </c>
      <c r="EA90" s="188" t="str">
        <f t="shared" si="121"/>
        <v/>
      </c>
      <c r="EB90" s="188" t="str">
        <f t="shared" si="121"/>
        <v/>
      </c>
      <c r="EC90" s="188" t="str">
        <f t="shared" si="121"/>
        <v/>
      </c>
      <c r="ED90" s="188" t="str">
        <f t="shared" si="121"/>
        <v/>
      </c>
      <c r="EE90" s="204" t="str">
        <f t="shared" si="105"/>
        <v/>
      </c>
      <c r="EF90" s="205" t="e">
        <f t="shared" si="115"/>
        <v>#N/A</v>
      </c>
      <c r="EG90" s="205" t="e">
        <f t="shared" si="115"/>
        <v>#N/A</v>
      </c>
      <c r="EH90" s="205" t="e">
        <f t="shared" si="115"/>
        <v>#N/A</v>
      </c>
      <c r="EI90" s="205" t="e">
        <f t="shared" si="115"/>
        <v>#N/A</v>
      </c>
      <c r="EJ90" s="205" t="e">
        <f t="shared" si="115"/>
        <v>#N/A</v>
      </c>
      <c r="EK90" s="205" t="e">
        <f t="shared" si="115"/>
        <v>#N/A</v>
      </c>
      <c r="EL90" s="205" t="e">
        <f t="shared" si="115"/>
        <v>#N/A</v>
      </c>
      <c r="EM90" s="205" t="e">
        <f t="shared" si="115"/>
        <v>#N/A</v>
      </c>
      <c r="EN90" s="205" t="e">
        <f t="shared" si="115"/>
        <v>#N/A</v>
      </c>
      <c r="EO90" s="205" t="e">
        <f t="shared" si="115"/>
        <v>#N/A</v>
      </c>
      <c r="EP90" s="205" t="e">
        <f t="shared" si="115"/>
        <v>#N/A</v>
      </c>
      <c r="EQ90" s="205" t="e">
        <f t="shared" si="115"/>
        <v>#N/A</v>
      </c>
      <c r="ER90" s="205" t="e">
        <f t="shared" si="115"/>
        <v>#N/A</v>
      </c>
      <c r="ES90" s="205" t="e">
        <f t="shared" si="115"/>
        <v>#N/A</v>
      </c>
      <c r="ET90" s="205" t="e">
        <f t="shared" si="115"/>
        <v>#N/A</v>
      </c>
      <c r="EU90" s="205" t="e">
        <f t="shared" si="115"/>
        <v>#N/A</v>
      </c>
      <c r="EV90" s="205" t="e">
        <f t="shared" si="124"/>
        <v>#N/A</v>
      </c>
      <c r="EW90" s="205" t="e">
        <f t="shared" si="124"/>
        <v>#N/A</v>
      </c>
      <c r="EX90" s="205" t="e">
        <f t="shared" si="124"/>
        <v>#N/A</v>
      </c>
      <c r="EY90" s="205" t="e">
        <f t="shared" si="122"/>
        <v>#N/A</v>
      </c>
      <c r="EZ90" s="205" t="e">
        <f t="shared" si="122"/>
        <v>#N/A</v>
      </c>
      <c r="FA90" s="205" t="e">
        <f t="shared" si="122"/>
        <v>#N/A</v>
      </c>
      <c r="FB90" s="205" t="e">
        <f t="shared" si="122"/>
        <v>#N/A</v>
      </c>
      <c r="FC90" s="205" t="e">
        <f t="shared" si="122"/>
        <v>#N/A</v>
      </c>
      <c r="FD90" s="205" t="e">
        <f t="shared" si="122"/>
        <v>#N/A</v>
      </c>
      <c r="FE90" s="205" t="e">
        <f t="shared" si="122"/>
        <v>#N/A</v>
      </c>
      <c r="FF90" s="205" t="e">
        <f t="shared" si="122"/>
        <v>#N/A</v>
      </c>
      <c r="FG90" s="205" t="e">
        <f t="shared" si="122"/>
        <v>#N/A</v>
      </c>
      <c r="FH90" s="205" t="e">
        <f t="shared" si="122"/>
        <v>#N/A</v>
      </c>
      <c r="FI90" s="205" t="e">
        <f t="shared" si="122"/>
        <v>#N/A</v>
      </c>
      <c r="FJ90" s="205" t="e">
        <f t="shared" si="122"/>
        <v>#N/A</v>
      </c>
      <c r="FK90" s="205" t="e">
        <f t="shared" si="108"/>
        <v>#N/A</v>
      </c>
      <c r="FL90" s="205" t="e">
        <f t="shared" si="88"/>
        <v>#N/A</v>
      </c>
      <c r="FM90" s="205" t="e">
        <f t="shared" si="88"/>
        <v>#N/A</v>
      </c>
      <c r="FN90" s="205" t="e">
        <f t="shared" si="88"/>
        <v>#N/A</v>
      </c>
      <c r="FO90" s="205" t="e">
        <f t="shared" si="88"/>
        <v>#N/A</v>
      </c>
      <c r="FP90" s="205" t="e">
        <f t="shared" si="88"/>
        <v>#N/A</v>
      </c>
      <c r="FQ90" s="205" t="e">
        <f t="shared" si="88"/>
        <v>#N/A</v>
      </c>
      <c r="FR90" s="205" t="e">
        <f t="shared" si="88"/>
        <v>#N/A</v>
      </c>
      <c r="FS90" s="205" t="e">
        <f t="shared" si="76"/>
        <v>#N/A</v>
      </c>
      <c r="FT90" s="205" t="e">
        <f t="shared" si="76"/>
        <v>#N/A</v>
      </c>
      <c r="FU90" s="205" t="e">
        <f t="shared" si="76"/>
        <v>#N/A</v>
      </c>
      <c r="FV90" s="205" t="e">
        <f t="shared" si="76"/>
        <v>#N/A</v>
      </c>
      <c r="FW90" s="205" t="e">
        <f t="shared" si="74"/>
        <v>#N/A</v>
      </c>
      <c r="FX90" s="205" t="e">
        <f t="shared" si="74"/>
        <v>#N/A</v>
      </c>
      <c r="FY90" s="205" t="e">
        <f t="shared" si="111"/>
        <v>#N/A</v>
      </c>
      <c r="FZ90" s="205" t="e">
        <f t="shared" si="111"/>
        <v>#N/A</v>
      </c>
      <c r="GA90" s="205" t="e">
        <f t="shared" si="111"/>
        <v>#N/A</v>
      </c>
      <c r="GB90" s="205" t="e">
        <f t="shared" si="111"/>
        <v>#N/A</v>
      </c>
      <c r="GC90" s="205" t="e">
        <f t="shared" si="111"/>
        <v>#N/A</v>
      </c>
      <c r="GD90" s="205" t="e">
        <f t="shared" si="111"/>
        <v>#N/A</v>
      </c>
      <c r="GE90" s="205" t="e">
        <f t="shared" si="111"/>
        <v>#N/A</v>
      </c>
      <c r="GF90" s="205" t="e">
        <f t="shared" si="111"/>
        <v>#N/A</v>
      </c>
      <c r="GG90" s="205" t="e">
        <f t="shared" si="111"/>
        <v>#N/A</v>
      </c>
      <c r="GH90" s="205" t="e">
        <f t="shared" si="111"/>
        <v>#N/A</v>
      </c>
      <c r="GI90" s="205" t="e">
        <f t="shared" si="111"/>
        <v>#N/A</v>
      </c>
      <c r="GJ90" s="205" t="e">
        <f t="shared" si="111"/>
        <v>#N/A</v>
      </c>
      <c r="GK90" s="205" t="e">
        <f t="shared" si="111"/>
        <v>#N/A</v>
      </c>
      <c r="GL90" s="205" t="e">
        <f t="shared" ref="GL90:GN103" si="128">IF(ISNONTEXT($Q90),IF($G90="R",_xlfn.BETA.DIST(CO90,$M90,$N90,FALSE,$B90,$D90),_xlfn.BETA.DIST(CO90,$N90,$M90,FALSE,$B90,$D90)),NA())</f>
        <v>#N/A</v>
      </c>
      <c r="GM90" s="205" t="e">
        <f t="shared" si="128"/>
        <v>#N/A</v>
      </c>
      <c r="GN90" s="205" t="e">
        <f t="shared" si="128"/>
        <v>#N/A</v>
      </c>
      <c r="GO90" s="205" t="e">
        <f t="shared" si="120"/>
        <v>#N/A</v>
      </c>
      <c r="GP90" s="205" t="e">
        <f t="shared" si="120"/>
        <v>#N/A</v>
      </c>
      <c r="GQ90" s="205" t="e">
        <f t="shared" si="118"/>
        <v>#N/A</v>
      </c>
      <c r="GR90" s="205" t="e">
        <f t="shared" si="118"/>
        <v>#N/A</v>
      </c>
      <c r="GS90" s="205" t="e">
        <f t="shared" si="118"/>
        <v>#N/A</v>
      </c>
      <c r="GT90" s="205" t="e">
        <f t="shared" si="118"/>
        <v>#N/A</v>
      </c>
      <c r="GU90" s="205" t="e">
        <f t="shared" si="118"/>
        <v>#N/A</v>
      </c>
      <c r="GV90" s="205" t="e">
        <f t="shared" si="118"/>
        <v>#N/A</v>
      </c>
      <c r="GW90" s="205" t="e">
        <f t="shared" si="118"/>
        <v>#N/A</v>
      </c>
      <c r="GX90" s="205" t="e">
        <f t="shared" si="118"/>
        <v>#N/A</v>
      </c>
      <c r="GY90" s="205" t="e">
        <f t="shared" si="118"/>
        <v>#N/A</v>
      </c>
      <c r="GZ90" s="205" t="e">
        <f t="shared" si="118"/>
        <v>#N/A</v>
      </c>
      <c r="HA90" s="205" t="e">
        <f t="shared" si="118"/>
        <v>#N/A</v>
      </c>
      <c r="HB90" s="205" t="e">
        <f t="shared" si="106"/>
        <v>#N/A</v>
      </c>
      <c r="HC90" s="205" t="e">
        <f t="shared" si="106"/>
        <v>#N/A</v>
      </c>
      <c r="HD90" s="205" t="e">
        <f t="shared" si="98"/>
        <v>#N/A</v>
      </c>
      <c r="HE90" s="205" t="e">
        <f t="shared" si="98"/>
        <v>#N/A</v>
      </c>
      <c r="HF90" s="205" t="e">
        <f t="shared" si="98"/>
        <v>#N/A</v>
      </c>
      <c r="HG90" s="205" t="e">
        <f t="shared" si="98"/>
        <v>#N/A</v>
      </c>
      <c r="HH90" s="205" t="e">
        <f t="shared" si="98"/>
        <v>#N/A</v>
      </c>
      <c r="HI90" s="205" t="e">
        <f t="shared" si="98"/>
        <v>#N/A</v>
      </c>
      <c r="HJ90" s="205" t="e">
        <f t="shared" si="98"/>
        <v>#N/A</v>
      </c>
      <c r="HK90" s="205" t="e">
        <f t="shared" si="98"/>
        <v>#N/A</v>
      </c>
      <c r="HL90" s="205" t="e">
        <f t="shared" si="98"/>
        <v>#N/A</v>
      </c>
      <c r="HM90" s="205" t="e">
        <f t="shared" si="98"/>
        <v>#N/A</v>
      </c>
      <c r="HN90" s="205" t="e">
        <f t="shared" si="98"/>
        <v>#N/A</v>
      </c>
      <c r="HO90" s="205" t="e">
        <f t="shared" si="98"/>
        <v>#N/A</v>
      </c>
      <c r="HP90" s="205" t="e">
        <f t="shared" si="127"/>
        <v>#N/A</v>
      </c>
      <c r="HQ90" s="205" t="e">
        <f t="shared" si="107"/>
        <v>#N/A</v>
      </c>
      <c r="HR90" s="205" t="e">
        <f t="shared" si="107"/>
        <v>#N/A</v>
      </c>
      <c r="HS90" s="205" t="e">
        <f t="shared" si="107"/>
        <v>#N/A</v>
      </c>
      <c r="HT90" s="205" t="e">
        <f t="shared" si="107"/>
        <v>#N/A</v>
      </c>
      <c r="HU90" s="205" t="e">
        <f t="shared" si="107"/>
        <v>#N/A</v>
      </c>
      <c r="HV90" s="205" t="e">
        <f t="shared" si="81"/>
        <v>#N/A</v>
      </c>
      <c r="HW90" s="205" t="e">
        <f t="shared" si="79"/>
        <v>#N/A</v>
      </c>
      <c r="HX90" s="205" t="e">
        <f t="shared" si="66"/>
        <v>#N/A</v>
      </c>
      <c r="HY90" s="205" t="e">
        <f t="shared" si="63"/>
        <v>#N/A</v>
      </c>
      <c r="HZ90" s="205" t="e">
        <f t="shared" si="63"/>
        <v>#N/A</v>
      </c>
      <c r="IA90" s="205" t="e">
        <f t="shared" si="63"/>
        <v>#N/A</v>
      </c>
      <c r="IB90" s="205" t="e">
        <f t="shared" si="63"/>
        <v>#N/A</v>
      </c>
    </row>
    <row r="91" spans="1:236" hidden="1" x14ac:dyDescent="0.25">
      <c r="A91" s="22">
        <v>88</v>
      </c>
      <c r="B91" s="123"/>
      <c r="C91" s="123"/>
      <c r="D91" s="123"/>
      <c r="E91" s="118" t="str">
        <f t="shared" si="99"/>
        <v/>
      </c>
      <c r="F91" s="23" t="str">
        <f t="shared" si="100"/>
        <v/>
      </c>
      <c r="G91" s="24" t="str">
        <f t="shared" si="101"/>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91"/>
        <v/>
      </c>
      <c r="K91" s="26"/>
      <c r="L91" s="24" t="str">
        <f>IF(OR(F91="",K91=""),"",MATCH(K91,Confidence!$A$3:$A$12,0))</f>
        <v/>
      </c>
      <c r="M91" s="27" t="str">
        <f t="shared" si="92"/>
        <v/>
      </c>
      <c r="N91" s="27" t="str">
        <f t="shared" si="93"/>
        <v/>
      </c>
      <c r="O91" s="24"/>
      <c r="P91" s="110" t="str">
        <f t="shared" si="94"/>
        <v/>
      </c>
      <c r="Q91" s="110" t="str">
        <f t="shared" si="95"/>
        <v/>
      </c>
      <c r="R91" s="39" t="str">
        <f t="shared" si="96"/>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102"/>
        <v/>
      </c>
      <c r="AI91" s="204" t="str">
        <f t="shared" si="103"/>
        <v/>
      </c>
      <c r="AJ91" s="188" t="str">
        <f t="shared" si="126"/>
        <v/>
      </c>
      <c r="AK91" s="188" t="str">
        <f t="shared" si="126"/>
        <v/>
      </c>
      <c r="AL91" s="188" t="str">
        <f t="shared" si="126"/>
        <v/>
      </c>
      <c r="AM91" s="188" t="str">
        <f t="shared" si="126"/>
        <v/>
      </c>
      <c r="AN91" s="188" t="str">
        <f t="shared" si="126"/>
        <v/>
      </c>
      <c r="AO91" s="188" t="str">
        <f t="shared" si="126"/>
        <v/>
      </c>
      <c r="AP91" s="188" t="str">
        <f t="shared" si="126"/>
        <v/>
      </c>
      <c r="AQ91" s="188" t="str">
        <f t="shared" si="126"/>
        <v/>
      </c>
      <c r="AR91" s="188" t="str">
        <f t="shared" si="126"/>
        <v/>
      </c>
      <c r="AS91" s="188" t="str">
        <f t="shared" si="126"/>
        <v/>
      </c>
      <c r="AT91" s="188" t="str">
        <f t="shared" si="126"/>
        <v/>
      </c>
      <c r="AU91" s="188" t="str">
        <f t="shared" si="126"/>
        <v/>
      </c>
      <c r="AV91" s="188" t="str">
        <f t="shared" si="126"/>
        <v/>
      </c>
      <c r="AW91" s="188" t="str">
        <f t="shared" si="126"/>
        <v/>
      </c>
      <c r="AX91" s="188" t="str">
        <f t="shared" si="126"/>
        <v/>
      </c>
      <c r="AY91" s="188" t="str">
        <f t="shared" si="126"/>
        <v/>
      </c>
      <c r="AZ91" s="188" t="str">
        <f t="shared" si="126"/>
        <v/>
      </c>
      <c r="BA91" s="188" t="str">
        <f t="shared" si="126"/>
        <v/>
      </c>
      <c r="BB91" s="188" t="str">
        <f t="shared" si="126"/>
        <v/>
      </c>
      <c r="BC91" s="188" t="str">
        <f t="shared" si="126"/>
        <v/>
      </c>
      <c r="BD91" s="188" t="str">
        <f t="shared" si="126"/>
        <v/>
      </c>
      <c r="BE91" s="188" t="str">
        <f t="shared" si="126"/>
        <v/>
      </c>
      <c r="BF91" s="188" t="str">
        <f t="shared" si="126"/>
        <v/>
      </c>
      <c r="BG91" s="188" t="str">
        <f t="shared" si="126"/>
        <v/>
      </c>
      <c r="BH91" s="188" t="str">
        <f t="shared" si="126"/>
        <v/>
      </c>
      <c r="BI91" s="188" t="str">
        <f t="shared" si="126"/>
        <v/>
      </c>
      <c r="BJ91" s="188" t="str">
        <f t="shared" si="126"/>
        <v/>
      </c>
      <c r="BK91" s="188" t="str">
        <f t="shared" si="126"/>
        <v/>
      </c>
      <c r="BL91" s="188" t="str">
        <f t="shared" si="126"/>
        <v/>
      </c>
      <c r="BM91" s="188" t="str">
        <f t="shared" si="126"/>
        <v/>
      </c>
      <c r="BN91" s="188" t="str">
        <f t="shared" si="126"/>
        <v/>
      </c>
      <c r="BO91" s="188" t="str">
        <f t="shared" si="126"/>
        <v/>
      </c>
      <c r="BP91" s="188" t="str">
        <f t="shared" si="126"/>
        <v/>
      </c>
      <c r="BQ91" s="188" t="str">
        <f t="shared" si="126"/>
        <v/>
      </c>
      <c r="BR91" s="188" t="str">
        <f t="shared" si="126"/>
        <v/>
      </c>
      <c r="BS91" s="188" t="str">
        <f t="shared" si="126"/>
        <v/>
      </c>
      <c r="BT91" s="188" t="str">
        <f t="shared" si="126"/>
        <v/>
      </c>
      <c r="BU91" s="188" t="str">
        <f t="shared" si="126"/>
        <v/>
      </c>
      <c r="BV91" s="188" t="str">
        <f t="shared" si="126"/>
        <v/>
      </c>
      <c r="BW91" s="188" t="str">
        <f t="shared" si="126"/>
        <v/>
      </c>
      <c r="BX91" s="188" t="str">
        <f t="shared" si="126"/>
        <v/>
      </c>
      <c r="BY91" s="188" t="str">
        <f t="shared" si="126"/>
        <v/>
      </c>
      <c r="BZ91" s="188" t="str">
        <f t="shared" si="126"/>
        <v/>
      </c>
      <c r="CA91" s="188" t="str">
        <f t="shared" si="126"/>
        <v/>
      </c>
      <c r="CB91" s="188" t="str">
        <f t="shared" si="126"/>
        <v/>
      </c>
      <c r="CC91" s="188" t="str">
        <f t="shared" si="126"/>
        <v/>
      </c>
      <c r="CD91" s="188" t="str">
        <f t="shared" si="126"/>
        <v/>
      </c>
      <c r="CE91" s="188" t="str">
        <f t="shared" si="126"/>
        <v/>
      </c>
      <c r="CF91" s="188" t="str">
        <f t="shared" si="126"/>
        <v/>
      </c>
      <c r="CG91" s="188" t="str">
        <f t="shared" si="126"/>
        <v/>
      </c>
      <c r="CH91" s="188" t="str">
        <f t="shared" si="126"/>
        <v/>
      </c>
      <c r="CI91" s="188" t="str">
        <f t="shared" si="126"/>
        <v/>
      </c>
      <c r="CJ91" s="188" t="str">
        <f t="shared" si="126"/>
        <v/>
      </c>
      <c r="CK91" s="188" t="str">
        <f t="shared" si="126"/>
        <v/>
      </c>
      <c r="CL91" s="188" t="str">
        <f t="shared" si="126"/>
        <v/>
      </c>
      <c r="CM91" s="188" t="str">
        <f t="shared" si="126"/>
        <v/>
      </c>
      <c r="CN91" s="188" t="str">
        <f t="shared" si="126"/>
        <v/>
      </c>
      <c r="CO91" s="188" t="str">
        <f t="shared" si="126"/>
        <v/>
      </c>
      <c r="CP91" s="188" t="str">
        <f t="shared" si="126"/>
        <v/>
      </c>
      <c r="CQ91" s="188" t="str">
        <f t="shared" si="126"/>
        <v/>
      </c>
      <c r="CR91" s="188" t="str">
        <f t="shared" si="126"/>
        <v/>
      </c>
      <c r="CS91" s="188" t="str">
        <f t="shared" si="126"/>
        <v/>
      </c>
      <c r="CT91" s="188" t="str">
        <f t="shared" si="126"/>
        <v/>
      </c>
      <c r="CU91" s="188" t="str">
        <f t="shared" si="126"/>
        <v/>
      </c>
      <c r="CV91" s="188" t="str">
        <f t="shared" si="121"/>
        <v/>
      </c>
      <c r="CW91" s="188" t="str">
        <f t="shared" si="121"/>
        <v/>
      </c>
      <c r="CX91" s="188" t="str">
        <f t="shared" si="121"/>
        <v/>
      </c>
      <c r="CY91" s="188" t="str">
        <f t="shared" si="121"/>
        <v/>
      </c>
      <c r="CZ91" s="188" t="str">
        <f t="shared" si="121"/>
        <v/>
      </c>
      <c r="DA91" s="188" t="str">
        <f t="shared" si="121"/>
        <v/>
      </c>
      <c r="DB91" s="188" t="str">
        <f t="shared" si="121"/>
        <v/>
      </c>
      <c r="DC91" s="188" t="str">
        <f t="shared" si="121"/>
        <v/>
      </c>
      <c r="DD91" s="188" t="str">
        <f t="shared" si="121"/>
        <v/>
      </c>
      <c r="DE91" s="188" t="str">
        <f t="shared" ref="DE91:ED91" si="129">IF(ISNONTEXT($AH91),DD91+$AH91,"")</f>
        <v/>
      </c>
      <c r="DF91" s="188" t="str">
        <f t="shared" si="129"/>
        <v/>
      </c>
      <c r="DG91" s="188" t="str">
        <f t="shared" si="129"/>
        <v/>
      </c>
      <c r="DH91" s="188" t="str">
        <f t="shared" si="129"/>
        <v/>
      </c>
      <c r="DI91" s="188" t="str">
        <f t="shared" si="129"/>
        <v/>
      </c>
      <c r="DJ91" s="188" t="str">
        <f t="shared" si="129"/>
        <v/>
      </c>
      <c r="DK91" s="188" t="str">
        <f t="shared" si="129"/>
        <v/>
      </c>
      <c r="DL91" s="188" t="str">
        <f t="shared" si="129"/>
        <v/>
      </c>
      <c r="DM91" s="188" t="str">
        <f t="shared" si="129"/>
        <v/>
      </c>
      <c r="DN91" s="188" t="str">
        <f t="shared" si="129"/>
        <v/>
      </c>
      <c r="DO91" s="188" t="str">
        <f t="shared" si="129"/>
        <v/>
      </c>
      <c r="DP91" s="188" t="str">
        <f t="shared" si="129"/>
        <v/>
      </c>
      <c r="DQ91" s="188" t="str">
        <f t="shared" si="129"/>
        <v/>
      </c>
      <c r="DR91" s="188" t="str">
        <f t="shared" si="129"/>
        <v/>
      </c>
      <c r="DS91" s="188" t="str">
        <f t="shared" si="129"/>
        <v/>
      </c>
      <c r="DT91" s="188" t="str">
        <f t="shared" si="129"/>
        <v/>
      </c>
      <c r="DU91" s="188" t="str">
        <f t="shared" si="129"/>
        <v/>
      </c>
      <c r="DV91" s="188" t="str">
        <f t="shared" si="129"/>
        <v/>
      </c>
      <c r="DW91" s="188" t="str">
        <f t="shared" si="129"/>
        <v/>
      </c>
      <c r="DX91" s="188" t="str">
        <f t="shared" si="129"/>
        <v/>
      </c>
      <c r="DY91" s="188" t="str">
        <f t="shared" si="129"/>
        <v/>
      </c>
      <c r="DZ91" s="188" t="str">
        <f t="shared" si="129"/>
        <v/>
      </c>
      <c r="EA91" s="188" t="str">
        <f t="shared" si="129"/>
        <v/>
      </c>
      <c r="EB91" s="188" t="str">
        <f t="shared" si="129"/>
        <v/>
      </c>
      <c r="EC91" s="188" t="str">
        <f t="shared" si="129"/>
        <v/>
      </c>
      <c r="ED91" s="188" t="str">
        <f t="shared" si="129"/>
        <v/>
      </c>
      <c r="EE91" s="204" t="str">
        <f t="shared" si="105"/>
        <v/>
      </c>
      <c r="EF91" s="205" t="e">
        <f t="shared" si="115"/>
        <v>#N/A</v>
      </c>
      <c r="EG91" s="205" t="e">
        <f t="shared" si="115"/>
        <v>#N/A</v>
      </c>
      <c r="EH91" s="205" t="e">
        <f t="shared" si="115"/>
        <v>#N/A</v>
      </c>
      <c r="EI91" s="205" t="e">
        <f t="shared" si="115"/>
        <v>#N/A</v>
      </c>
      <c r="EJ91" s="205" t="e">
        <f t="shared" si="115"/>
        <v>#N/A</v>
      </c>
      <c r="EK91" s="205" t="e">
        <f t="shared" si="115"/>
        <v>#N/A</v>
      </c>
      <c r="EL91" s="205" t="e">
        <f t="shared" si="115"/>
        <v>#N/A</v>
      </c>
      <c r="EM91" s="205" t="e">
        <f t="shared" si="115"/>
        <v>#N/A</v>
      </c>
      <c r="EN91" s="205" t="e">
        <f t="shared" si="115"/>
        <v>#N/A</v>
      </c>
      <c r="EO91" s="205" t="e">
        <f t="shared" si="115"/>
        <v>#N/A</v>
      </c>
      <c r="EP91" s="205" t="e">
        <f t="shared" si="115"/>
        <v>#N/A</v>
      </c>
      <c r="EQ91" s="205" t="e">
        <f t="shared" si="115"/>
        <v>#N/A</v>
      </c>
      <c r="ER91" s="205" t="e">
        <f t="shared" si="115"/>
        <v>#N/A</v>
      </c>
      <c r="ES91" s="205" t="e">
        <f t="shared" si="115"/>
        <v>#N/A</v>
      </c>
      <c r="ET91" s="205" t="e">
        <f t="shared" si="115"/>
        <v>#N/A</v>
      </c>
      <c r="EU91" s="205" t="e">
        <f t="shared" si="115"/>
        <v>#N/A</v>
      </c>
      <c r="EV91" s="205" t="e">
        <f t="shared" si="124"/>
        <v>#N/A</v>
      </c>
      <c r="EW91" s="205" t="e">
        <f t="shared" si="124"/>
        <v>#N/A</v>
      </c>
      <c r="EX91" s="205" t="e">
        <f t="shared" si="124"/>
        <v>#N/A</v>
      </c>
      <c r="EY91" s="205" t="e">
        <f t="shared" si="122"/>
        <v>#N/A</v>
      </c>
      <c r="EZ91" s="205" t="e">
        <f t="shared" si="122"/>
        <v>#N/A</v>
      </c>
      <c r="FA91" s="205" t="e">
        <f t="shared" si="122"/>
        <v>#N/A</v>
      </c>
      <c r="FB91" s="205" t="e">
        <f t="shared" si="122"/>
        <v>#N/A</v>
      </c>
      <c r="FC91" s="205" t="e">
        <f t="shared" si="122"/>
        <v>#N/A</v>
      </c>
      <c r="FD91" s="205" t="e">
        <f t="shared" si="122"/>
        <v>#N/A</v>
      </c>
      <c r="FE91" s="205" t="e">
        <f t="shared" si="122"/>
        <v>#N/A</v>
      </c>
      <c r="FF91" s="205" t="e">
        <f t="shared" si="122"/>
        <v>#N/A</v>
      </c>
      <c r="FG91" s="205" t="e">
        <f t="shared" si="122"/>
        <v>#N/A</v>
      </c>
      <c r="FH91" s="205" t="e">
        <f t="shared" si="122"/>
        <v>#N/A</v>
      </c>
      <c r="FI91" s="205" t="e">
        <f t="shared" si="122"/>
        <v>#N/A</v>
      </c>
      <c r="FJ91" s="205" t="e">
        <f t="shared" si="122"/>
        <v>#N/A</v>
      </c>
      <c r="FK91" s="205" t="e">
        <f t="shared" si="108"/>
        <v>#N/A</v>
      </c>
      <c r="FL91" s="205" t="e">
        <f t="shared" si="88"/>
        <v>#N/A</v>
      </c>
      <c r="FM91" s="205" t="e">
        <f t="shared" si="88"/>
        <v>#N/A</v>
      </c>
      <c r="FN91" s="205" t="e">
        <f t="shared" si="88"/>
        <v>#N/A</v>
      </c>
      <c r="FO91" s="205" t="e">
        <f t="shared" si="88"/>
        <v>#N/A</v>
      </c>
      <c r="FP91" s="205" t="e">
        <f t="shared" si="88"/>
        <v>#N/A</v>
      </c>
      <c r="FQ91" s="205" t="e">
        <f t="shared" si="88"/>
        <v>#N/A</v>
      </c>
      <c r="FR91" s="205" t="e">
        <f t="shared" si="88"/>
        <v>#N/A</v>
      </c>
      <c r="FS91" s="205" t="e">
        <f t="shared" si="76"/>
        <v>#N/A</v>
      </c>
      <c r="FT91" s="205" t="e">
        <f t="shared" si="76"/>
        <v>#N/A</v>
      </c>
      <c r="FU91" s="205" t="e">
        <f t="shared" si="76"/>
        <v>#N/A</v>
      </c>
      <c r="FV91" s="205" t="e">
        <f t="shared" si="76"/>
        <v>#N/A</v>
      </c>
      <c r="FW91" s="205" t="e">
        <f t="shared" si="74"/>
        <v>#N/A</v>
      </c>
      <c r="FX91" s="205" t="e">
        <f t="shared" si="74"/>
        <v>#N/A</v>
      </c>
      <c r="FY91" s="205" t="e">
        <f t="shared" si="74"/>
        <v>#N/A</v>
      </c>
      <c r="FZ91" s="205" t="e">
        <f t="shared" si="74"/>
        <v>#N/A</v>
      </c>
      <c r="GA91" s="205" t="e">
        <f t="shared" si="74"/>
        <v>#N/A</v>
      </c>
      <c r="GB91" s="205" t="e">
        <f t="shared" si="74"/>
        <v>#N/A</v>
      </c>
      <c r="GC91" s="205" t="e">
        <f t="shared" si="74"/>
        <v>#N/A</v>
      </c>
      <c r="GD91" s="205" t="e">
        <f t="shared" si="74"/>
        <v>#N/A</v>
      </c>
      <c r="GE91" s="205" t="e">
        <f t="shared" si="74"/>
        <v>#N/A</v>
      </c>
      <c r="GF91" s="205" t="e">
        <f t="shared" si="74"/>
        <v>#N/A</v>
      </c>
      <c r="GG91" s="205" t="e">
        <f t="shared" si="74"/>
        <v>#N/A</v>
      </c>
      <c r="GH91" s="205" t="e">
        <f t="shared" si="74"/>
        <v>#N/A</v>
      </c>
      <c r="GI91" s="205" t="e">
        <f t="shared" si="74"/>
        <v>#N/A</v>
      </c>
      <c r="GJ91" s="205" t="e">
        <f t="shared" si="74"/>
        <v>#N/A</v>
      </c>
      <c r="GK91" s="205" t="e">
        <f t="shared" si="74"/>
        <v>#N/A</v>
      </c>
      <c r="GL91" s="205" t="e">
        <f t="shared" si="128"/>
        <v>#N/A</v>
      </c>
      <c r="GM91" s="205" t="e">
        <f t="shared" si="128"/>
        <v>#N/A</v>
      </c>
      <c r="GN91" s="205" t="e">
        <f t="shared" si="128"/>
        <v>#N/A</v>
      </c>
      <c r="GO91" s="205" t="e">
        <f t="shared" si="120"/>
        <v>#N/A</v>
      </c>
      <c r="GP91" s="205" t="e">
        <f t="shared" si="120"/>
        <v>#N/A</v>
      </c>
      <c r="GQ91" s="205" t="e">
        <f t="shared" si="118"/>
        <v>#N/A</v>
      </c>
      <c r="GR91" s="205" t="e">
        <f t="shared" si="118"/>
        <v>#N/A</v>
      </c>
      <c r="GS91" s="205" t="e">
        <f t="shared" si="118"/>
        <v>#N/A</v>
      </c>
      <c r="GT91" s="205" t="e">
        <f t="shared" si="118"/>
        <v>#N/A</v>
      </c>
      <c r="GU91" s="205" t="e">
        <f t="shared" si="118"/>
        <v>#N/A</v>
      </c>
      <c r="GV91" s="205" t="e">
        <f t="shared" si="118"/>
        <v>#N/A</v>
      </c>
      <c r="GW91" s="205" t="e">
        <f t="shared" si="118"/>
        <v>#N/A</v>
      </c>
      <c r="GX91" s="205" t="e">
        <f t="shared" si="118"/>
        <v>#N/A</v>
      </c>
      <c r="GY91" s="205" t="e">
        <f t="shared" si="118"/>
        <v>#N/A</v>
      </c>
      <c r="GZ91" s="205" t="e">
        <f t="shared" si="118"/>
        <v>#N/A</v>
      </c>
      <c r="HA91" s="205" t="e">
        <f t="shared" si="118"/>
        <v>#N/A</v>
      </c>
      <c r="HB91" s="205" t="e">
        <f t="shared" si="106"/>
        <v>#N/A</v>
      </c>
      <c r="HC91" s="205" t="e">
        <f t="shared" si="106"/>
        <v>#N/A</v>
      </c>
      <c r="HD91" s="205" t="e">
        <f t="shared" si="98"/>
        <v>#N/A</v>
      </c>
      <c r="HE91" s="205" t="e">
        <f t="shared" si="98"/>
        <v>#N/A</v>
      </c>
      <c r="HF91" s="205" t="e">
        <f t="shared" si="98"/>
        <v>#N/A</v>
      </c>
      <c r="HG91" s="205" t="e">
        <f t="shared" si="98"/>
        <v>#N/A</v>
      </c>
      <c r="HH91" s="205" t="e">
        <f t="shared" si="98"/>
        <v>#N/A</v>
      </c>
      <c r="HI91" s="205" t="e">
        <f t="shared" si="98"/>
        <v>#N/A</v>
      </c>
      <c r="HJ91" s="205" t="e">
        <f t="shared" si="98"/>
        <v>#N/A</v>
      </c>
      <c r="HK91" s="205" t="e">
        <f t="shared" si="98"/>
        <v>#N/A</v>
      </c>
      <c r="HL91" s="205" t="e">
        <f t="shared" si="98"/>
        <v>#N/A</v>
      </c>
      <c r="HM91" s="205" t="e">
        <f t="shared" si="98"/>
        <v>#N/A</v>
      </c>
      <c r="HN91" s="205" t="e">
        <f t="shared" si="98"/>
        <v>#N/A</v>
      </c>
      <c r="HO91" s="205" t="e">
        <f t="shared" si="98"/>
        <v>#N/A</v>
      </c>
      <c r="HP91" s="205" t="e">
        <f t="shared" si="127"/>
        <v>#N/A</v>
      </c>
      <c r="HQ91" s="205" t="e">
        <f t="shared" si="107"/>
        <v>#N/A</v>
      </c>
      <c r="HR91" s="205" t="e">
        <f t="shared" si="107"/>
        <v>#N/A</v>
      </c>
      <c r="HS91" s="205" t="e">
        <f t="shared" si="107"/>
        <v>#N/A</v>
      </c>
      <c r="HT91" s="205" t="e">
        <f t="shared" si="107"/>
        <v>#N/A</v>
      </c>
      <c r="HU91" s="205" t="e">
        <f t="shared" si="107"/>
        <v>#N/A</v>
      </c>
      <c r="HV91" s="205" t="e">
        <f t="shared" si="81"/>
        <v>#N/A</v>
      </c>
      <c r="HW91" s="205" t="e">
        <f t="shared" si="79"/>
        <v>#N/A</v>
      </c>
      <c r="HX91" s="205" t="e">
        <f t="shared" si="66"/>
        <v>#N/A</v>
      </c>
      <c r="HY91" s="205" t="e">
        <f t="shared" si="63"/>
        <v>#N/A</v>
      </c>
      <c r="HZ91" s="205" t="e">
        <f t="shared" si="63"/>
        <v>#N/A</v>
      </c>
      <c r="IA91" s="205" t="e">
        <f t="shared" si="63"/>
        <v>#N/A</v>
      </c>
      <c r="IB91" s="205" t="e">
        <f t="shared" si="63"/>
        <v>#N/A</v>
      </c>
    </row>
    <row r="92" spans="1:236" hidden="1" x14ac:dyDescent="0.25">
      <c r="A92" s="22">
        <v>89</v>
      </c>
      <c r="B92" s="123"/>
      <c r="C92" s="123"/>
      <c r="D92" s="123"/>
      <c r="E92" s="118" t="str">
        <f t="shared" si="99"/>
        <v/>
      </c>
      <c r="F92" s="23" t="str">
        <f t="shared" si="100"/>
        <v/>
      </c>
      <c r="G92" s="24" t="str">
        <f t="shared" si="101"/>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91"/>
        <v/>
      </c>
      <c r="K92" s="26"/>
      <c r="L92" s="24" t="str">
        <f>IF(OR(F92="",K92=""),"",MATCH(K92,Confidence!$A$3:$A$12,0))</f>
        <v/>
      </c>
      <c r="M92" s="27" t="str">
        <f t="shared" si="92"/>
        <v/>
      </c>
      <c r="N92" s="27" t="str">
        <f t="shared" si="93"/>
        <v/>
      </c>
      <c r="O92" s="24"/>
      <c r="P92" s="110" t="str">
        <f t="shared" si="94"/>
        <v/>
      </c>
      <c r="Q92" s="110" t="str">
        <f t="shared" si="95"/>
        <v/>
      </c>
      <c r="R92" s="39" t="str">
        <f t="shared" si="96"/>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102"/>
        <v/>
      </c>
      <c r="AI92" s="204" t="str">
        <f t="shared" si="103"/>
        <v/>
      </c>
      <c r="AJ92" s="188" t="str">
        <f t="shared" si="126"/>
        <v/>
      </c>
      <c r="AK92" s="188" t="str">
        <f t="shared" si="126"/>
        <v/>
      </c>
      <c r="AL92" s="188" t="str">
        <f t="shared" si="126"/>
        <v/>
      </c>
      <c r="AM92" s="188" t="str">
        <f t="shared" si="126"/>
        <v/>
      </c>
      <c r="AN92" s="188" t="str">
        <f t="shared" si="126"/>
        <v/>
      </c>
      <c r="AO92" s="188" t="str">
        <f t="shared" si="126"/>
        <v/>
      </c>
      <c r="AP92" s="188" t="str">
        <f t="shared" si="126"/>
        <v/>
      </c>
      <c r="AQ92" s="188" t="str">
        <f t="shared" si="126"/>
        <v/>
      </c>
      <c r="AR92" s="188" t="str">
        <f t="shared" si="126"/>
        <v/>
      </c>
      <c r="AS92" s="188" t="str">
        <f t="shared" si="126"/>
        <v/>
      </c>
      <c r="AT92" s="188" t="str">
        <f t="shared" si="126"/>
        <v/>
      </c>
      <c r="AU92" s="188" t="str">
        <f t="shared" si="126"/>
        <v/>
      </c>
      <c r="AV92" s="188" t="str">
        <f t="shared" si="126"/>
        <v/>
      </c>
      <c r="AW92" s="188" t="str">
        <f t="shared" si="126"/>
        <v/>
      </c>
      <c r="AX92" s="188" t="str">
        <f t="shared" si="126"/>
        <v/>
      </c>
      <c r="AY92" s="188" t="str">
        <f t="shared" si="126"/>
        <v/>
      </c>
      <c r="AZ92" s="188" t="str">
        <f t="shared" si="126"/>
        <v/>
      </c>
      <c r="BA92" s="188" t="str">
        <f t="shared" si="126"/>
        <v/>
      </c>
      <c r="BB92" s="188" t="str">
        <f t="shared" si="126"/>
        <v/>
      </c>
      <c r="BC92" s="188" t="str">
        <f t="shared" si="126"/>
        <v/>
      </c>
      <c r="BD92" s="188" t="str">
        <f t="shared" si="126"/>
        <v/>
      </c>
      <c r="BE92" s="188" t="str">
        <f t="shared" si="126"/>
        <v/>
      </c>
      <c r="BF92" s="188" t="str">
        <f t="shared" si="126"/>
        <v/>
      </c>
      <c r="BG92" s="188" t="str">
        <f t="shared" si="126"/>
        <v/>
      </c>
      <c r="BH92" s="188" t="str">
        <f t="shared" si="126"/>
        <v/>
      </c>
      <c r="BI92" s="188" t="str">
        <f t="shared" si="126"/>
        <v/>
      </c>
      <c r="BJ92" s="188" t="str">
        <f t="shared" si="126"/>
        <v/>
      </c>
      <c r="BK92" s="188" t="str">
        <f t="shared" si="126"/>
        <v/>
      </c>
      <c r="BL92" s="188" t="str">
        <f t="shared" si="126"/>
        <v/>
      </c>
      <c r="BM92" s="188" t="str">
        <f t="shared" si="126"/>
        <v/>
      </c>
      <c r="BN92" s="188" t="str">
        <f t="shared" si="126"/>
        <v/>
      </c>
      <c r="BO92" s="188" t="str">
        <f t="shared" si="126"/>
        <v/>
      </c>
      <c r="BP92" s="188" t="str">
        <f t="shared" si="126"/>
        <v/>
      </c>
      <c r="BQ92" s="188" t="str">
        <f t="shared" si="126"/>
        <v/>
      </c>
      <c r="BR92" s="188" t="str">
        <f t="shared" si="126"/>
        <v/>
      </c>
      <c r="BS92" s="188" t="str">
        <f t="shared" si="126"/>
        <v/>
      </c>
      <c r="BT92" s="188" t="str">
        <f t="shared" si="126"/>
        <v/>
      </c>
      <c r="BU92" s="188" t="str">
        <f t="shared" si="126"/>
        <v/>
      </c>
      <c r="BV92" s="188" t="str">
        <f t="shared" si="126"/>
        <v/>
      </c>
      <c r="BW92" s="188" t="str">
        <f t="shared" si="126"/>
        <v/>
      </c>
      <c r="BX92" s="188" t="str">
        <f t="shared" si="126"/>
        <v/>
      </c>
      <c r="BY92" s="188" t="str">
        <f t="shared" si="126"/>
        <v/>
      </c>
      <c r="BZ92" s="188" t="str">
        <f t="shared" si="126"/>
        <v/>
      </c>
      <c r="CA92" s="188" t="str">
        <f t="shared" si="126"/>
        <v/>
      </c>
      <c r="CB92" s="188" t="str">
        <f t="shared" si="126"/>
        <v/>
      </c>
      <c r="CC92" s="188" t="str">
        <f t="shared" si="126"/>
        <v/>
      </c>
      <c r="CD92" s="188" t="str">
        <f t="shared" si="126"/>
        <v/>
      </c>
      <c r="CE92" s="188" t="str">
        <f t="shared" si="126"/>
        <v/>
      </c>
      <c r="CF92" s="188" t="str">
        <f t="shared" si="126"/>
        <v/>
      </c>
      <c r="CG92" s="188" t="str">
        <f t="shared" si="126"/>
        <v/>
      </c>
      <c r="CH92" s="188" t="str">
        <f t="shared" si="126"/>
        <v/>
      </c>
      <c r="CI92" s="188" t="str">
        <f t="shared" si="126"/>
        <v/>
      </c>
      <c r="CJ92" s="188" t="str">
        <f t="shared" si="126"/>
        <v/>
      </c>
      <c r="CK92" s="188" t="str">
        <f t="shared" si="126"/>
        <v/>
      </c>
      <c r="CL92" s="188" t="str">
        <f t="shared" si="126"/>
        <v/>
      </c>
      <c r="CM92" s="188" t="str">
        <f t="shared" si="126"/>
        <v/>
      </c>
      <c r="CN92" s="188" t="str">
        <f t="shared" si="126"/>
        <v/>
      </c>
      <c r="CO92" s="188" t="str">
        <f t="shared" si="126"/>
        <v/>
      </c>
      <c r="CP92" s="188" t="str">
        <f t="shared" si="126"/>
        <v/>
      </c>
      <c r="CQ92" s="188" t="str">
        <f t="shared" si="126"/>
        <v/>
      </c>
      <c r="CR92" s="188" t="str">
        <f t="shared" si="126"/>
        <v/>
      </c>
      <c r="CS92" s="188" t="str">
        <f t="shared" si="126"/>
        <v/>
      </c>
      <c r="CT92" s="188" t="str">
        <f t="shared" si="126"/>
        <v/>
      </c>
      <c r="CU92" s="188" t="str">
        <f t="shared" ref="CU92:ED99" si="130">IF(ISNONTEXT($AH92),CT92+$AH92,"")</f>
        <v/>
      </c>
      <c r="CV92" s="188" t="str">
        <f t="shared" si="130"/>
        <v/>
      </c>
      <c r="CW92" s="188" t="str">
        <f t="shared" si="130"/>
        <v/>
      </c>
      <c r="CX92" s="188" t="str">
        <f t="shared" si="130"/>
        <v/>
      </c>
      <c r="CY92" s="188" t="str">
        <f t="shared" si="130"/>
        <v/>
      </c>
      <c r="CZ92" s="188" t="str">
        <f t="shared" si="130"/>
        <v/>
      </c>
      <c r="DA92" s="188" t="str">
        <f t="shared" si="130"/>
        <v/>
      </c>
      <c r="DB92" s="188" t="str">
        <f t="shared" si="130"/>
        <v/>
      </c>
      <c r="DC92" s="188" t="str">
        <f t="shared" si="130"/>
        <v/>
      </c>
      <c r="DD92" s="188" t="str">
        <f t="shared" si="130"/>
        <v/>
      </c>
      <c r="DE92" s="188" t="str">
        <f t="shared" si="130"/>
        <v/>
      </c>
      <c r="DF92" s="188" t="str">
        <f t="shared" si="130"/>
        <v/>
      </c>
      <c r="DG92" s="188" t="str">
        <f t="shared" si="130"/>
        <v/>
      </c>
      <c r="DH92" s="188" t="str">
        <f t="shared" si="130"/>
        <v/>
      </c>
      <c r="DI92" s="188" t="str">
        <f t="shared" si="130"/>
        <v/>
      </c>
      <c r="DJ92" s="188" t="str">
        <f t="shared" si="130"/>
        <v/>
      </c>
      <c r="DK92" s="188" t="str">
        <f t="shared" si="130"/>
        <v/>
      </c>
      <c r="DL92" s="188" t="str">
        <f t="shared" si="130"/>
        <v/>
      </c>
      <c r="DM92" s="188" t="str">
        <f t="shared" si="130"/>
        <v/>
      </c>
      <c r="DN92" s="188" t="str">
        <f t="shared" si="130"/>
        <v/>
      </c>
      <c r="DO92" s="188" t="str">
        <f t="shared" si="130"/>
        <v/>
      </c>
      <c r="DP92" s="188" t="str">
        <f t="shared" si="130"/>
        <v/>
      </c>
      <c r="DQ92" s="188" t="str">
        <f t="shared" si="130"/>
        <v/>
      </c>
      <c r="DR92" s="188" t="str">
        <f t="shared" si="130"/>
        <v/>
      </c>
      <c r="DS92" s="188" t="str">
        <f t="shared" si="130"/>
        <v/>
      </c>
      <c r="DT92" s="188" t="str">
        <f t="shared" si="130"/>
        <v/>
      </c>
      <c r="DU92" s="188" t="str">
        <f t="shared" si="130"/>
        <v/>
      </c>
      <c r="DV92" s="188" t="str">
        <f t="shared" si="130"/>
        <v/>
      </c>
      <c r="DW92" s="188" t="str">
        <f t="shared" si="130"/>
        <v/>
      </c>
      <c r="DX92" s="188" t="str">
        <f t="shared" si="130"/>
        <v/>
      </c>
      <c r="DY92" s="188" t="str">
        <f t="shared" si="130"/>
        <v/>
      </c>
      <c r="DZ92" s="188" t="str">
        <f t="shared" si="130"/>
        <v/>
      </c>
      <c r="EA92" s="188" t="str">
        <f t="shared" si="130"/>
        <v/>
      </c>
      <c r="EB92" s="188" t="str">
        <f t="shared" si="130"/>
        <v/>
      </c>
      <c r="EC92" s="188" t="str">
        <f t="shared" si="130"/>
        <v/>
      </c>
      <c r="ED92" s="188" t="str">
        <f t="shared" si="130"/>
        <v/>
      </c>
      <c r="EE92" s="204" t="str">
        <f t="shared" si="105"/>
        <v/>
      </c>
      <c r="EF92" s="205" t="e">
        <f t="shared" si="115"/>
        <v>#N/A</v>
      </c>
      <c r="EG92" s="205" t="e">
        <f t="shared" si="115"/>
        <v>#N/A</v>
      </c>
      <c r="EH92" s="205" t="e">
        <f t="shared" si="115"/>
        <v>#N/A</v>
      </c>
      <c r="EI92" s="205" t="e">
        <f t="shared" si="115"/>
        <v>#N/A</v>
      </c>
      <c r="EJ92" s="205" t="e">
        <f t="shared" si="115"/>
        <v>#N/A</v>
      </c>
      <c r="EK92" s="205" t="e">
        <f t="shared" si="115"/>
        <v>#N/A</v>
      </c>
      <c r="EL92" s="205" t="e">
        <f t="shared" si="115"/>
        <v>#N/A</v>
      </c>
      <c r="EM92" s="205" t="e">
        <f t="shared" si="115"/>
        <v>#N/A</v>
      </c>
      <c r="EN92" s="205" t="e">
        <f t="shared" si="115"/>
        <v>#N/A</v>
      </c>
      <c r="EO92" s="205" t="e">
        <f t="shared" si="115"/>
        <v>#N/A</v>
      </c>
      <c r="EP92" s="205" t="e">
        <f t="shared" si="115"/>
        <v>#N/A</v>
      </c>
      <c r="EQ92" s="205" t="e">
        <f t="shared" si="115"/>
        <v>#N/A</v>
      </c>
      <c r="ER92" s="205" t="e">
        <f t="shared" si="115"/>
        <v>#N/A</v>
      </c>
      <c r="ES92" s="205" t="e">
        <f t="shared" si="115"/>
        <v>#N/A</v>
      </c>
      <c r="ET92" s="205" t="e">
        <f t="shared" si="115"/>
        <v>#N/A</v>
      </c>
      <c r="EU92" s="205" t="e">
        <f t="shared" si="115"/>
        <v>#N/A</v>
      </c>
      <c r="EV92" s="205" t="e">
        <f t="shared" si="124"/>
        <v>#N/A</v>
      </c>
      <c r="EW92" s="205" t="e">
        <f t="shared" si="124"/>
        <v>#N/A</v>
      </c>
      <c r="EX92" s="205" t="e">
        <f t="shared" si="124"/>
        <v>#N/A</v>
      </c>
      <c r="EY92" s="205" t="e">
        <f t="shared" si="122"/>
        <v>#N/A</v>
      </c>
      <c r="EZ92" s="205" t="e">
        <f t="shared" si="122"/>
        <v>#N/A</v>
      </c>
      <c r="FA92" s="205" t="e">
        <f t="shared" si="122"/>
        <v>#N/A</v>
      </c>
      <c r="FB92" s="205" t="e">
        <f t="shared" si="122"/>
        <v>#N/A</v>
      </c>
      <c r="FC92" s="205" t="e">
        <f t="shared" si="122"/>
        <v>#N/A</v>
      </c>
      <c r="FD92" s="205" t="e">
        <f t="shared" si="122"/>
        <v>#N/A</v>
      </c>
      <c r="FE92" s="205" t="e">
        <f t="shared" si="122"/>
        <v>#N/A</v>
      </c>
      <c r="FF92" s="205" t="e">
        <f t="shared" si="122"/>
        <v>#N/A</v>
      </c>
      <c r="FG92" s="205" t="e">
        <f t="shared" si="122"/>
        <v>#N/A</v>
      </c>
      <c r="FH92" s="205" t="e">
        <f t="shared" si="122"/>
        <v>#N/A</v>
      </c>
      <c r="FI92" s="205" t="e">
        <f t="shared" si="122"/>
        <v>#N/A</v>
      </c>
      <c r="FJ92" s="205" t="e">
        <f t="shared" si="122"/>
        <v>#N/A</v>
      </c>
      <c r="FK92" s="205" t="e">
        <f t="shared" si="108"/>
        <v>#N/A</v>
      </c>
      <c r="FL92" s="205" t="e">
        <f t="shared" si="88"/>
        <v>#N/A</v>
      </c>
      <c r="FM92" s="205" t="e">
        <f t="shared" si="88"/>
        <v>#N/A</v>
      </c>
      <c r="FN92" s="205" t="e">
        <f t="shared" si="88"/>
        <v>#N/A</v>
      </c>
      <c r="FO92" s="205" t="e">
        <f t="shared" si="88"/>
        <v>#N/A</v>
      </c>
      <c r="FP92" s="205" t="e">
        <f t="shared" si="88"/>
        <v>#N/A</v>
      </c>
      <c r="FQ92" s="205" t="e">
        <f t="shared" si="88"/>
        <v>#N/A</v>
      </c>
      <c r="FR92" s="205" t="e">
        <f t="shared" si="88"/>
        <v>#N/A</v>
      </c>
      <c r="FS92" s="205" t="e">
        <f t="shared" si="76"/>
        <v>#N/A</v>
      </c>
      <c r="FT92" s="205" t="e">
        <f t="shared" si="76"/>
        <v>#N/A</v>
      </c>
      <c r="FU92" s="205" t="e">
        <f t="shared" si="76"/>
        <v>#N/A</v>
      </c>
      <c r="FV92" s="205" t="e">
        <f t="shared" si="76"/>
        <v>#N/A</v>
      </c>
      <c r="FW92" s="205" t="e">
        <f t="shared" si="74"/>
        <v>#N/A</v>
      </c>
      <c r="FX92" s="205" t="e">
        <f t="shared" si="74"/>
        <v>#N/A</v>
      </c>
      <c r="FY92" s="205" t="e">
        <f t="shared" si="74"/>
        <v>#N/A</v>
      </c>
      <c r="FZ92" s="205" t="e">
        <f t="shared" si="74"/>
        <v>#N/A</v>
      </c>
      <c r="GA92" s="205" t="e">
        <f t="shared" si="74"/>
        <v>#N/A</v>
      </c>
      <c r="GB92" s="205" t="e">
        <f t="shared" si="74"/>
        <v>#N/A</v>
      </c>
      <c r="GC92" s="205" t="e">
        <f t="shared" si="74"/>
        <v>#N/A</v>
      </c>
      <c r="GD92" s="205" t="e">
        <f t="shared" si="74"/>
        <v>#N/A</v>
      </c>
      <c r="GE92" s="205" t="e">
        <f t="shared" si="74"/>
        <v>#N/A</v>
      </c>
      <c r="GF92" s="205" t="e">
        <f t="shared" si="74"/>
        <v>#N/A</v>
      </c>
      <c r="GG92" s="205" t="e">
        <f t="shared" si="74"/>
        <v>#N/A</v>
      </c>
      <c r="GH92" s="205" t="e">
        <f t="shared" si="74"/>
        <v>#N/A</v>
      </c>
      <c r="GI92" s="205" t="e">
        <f t="shared" si="74"/>
        <v>#N/A</v>
      </c>
      <c r="GJ92" s="205" t="e">
        <f t="shared" si="74"/>
        <v>#N/A</v>
      </c>
      <c r="GK92" s="205" t="e">
        <f t="shared" si="74"/>
        <v>#N/A</v>
      </c>
      <c r="GL92" s="205" t="e">
        <f t="shared" si="128"/>
        <v>#N/A</v>
      </c>
      <c r="GM92" s="205" t="e">
        <f t="shared" si="128"/>
        <v>#N/A</v>
      </c>
      <c r="GN92" s="205" t="e">
        <f t="shared" si="128"/>
        <v>#N/A</v>
      </c>
      <c r="GO92" s="205" t="e">
        <f t="shared" si="120"/>
        <v>#N/A</v>
      </c>
      <c r="GP92" s="205" t="e">
        <f t="shared" si="120"/>
        <v>#N/A</v>
      </c>
      <c r="GQ92" s="205" t="e">
        <f t="shared" si="118"/>
        <v>#N/A</v>
      </c>
      <c r="GR92" s="205" t="e">
        <f t="shared" si="118"/>
        <v>#N/A</v>
      </c>
      <c r="GS92" s="205" t="e">
        <f t="shared" si="118"/>
        <v>#N/A</v>
      </c>
      <c r="GT92" s="205" t="e">
        <f t="shared" si="118"/>
        <v>#N/A</v>
      </c>
      <c r="GU92" s="205" t="e">
        <f t="shared" si="118"/>
        <v>#N/A</v>
      </c>
      <c r="GV92" s="205" t="e">
        <f t="shared" si="118"/>
        <v>#N/A</v>
      </c>
      <c r="GW92" s="205" t="e">
        <f t="shared" si="118"/>
        <v>#N/A</v>
      </c>
      <c r="GX92" s="205" t="e">
        <f t="shared" si="118"/>
        <v>#N/A</v>
      </c>
      <c r="GY92" s="205" t="e">
        <f t="shared" si="118"/>
        <v>#N/A</v>
      </c>
      <c r="GZ92" s="205" t="e">
        <f t="shared" si="118"/>
        <v>#N/A</v>
      </c>
      <c r="HA92" s="205" t="e">
        <f t="shared" si="118"/>
        <v>#N/A</v>
      </c>
      <c r="HB92" s="205" t="e">
        <f t="shared" si="106"/>
        <v>#N/A</v>
      </c>
      <c r="HC92" s="205" t="e">
        <f t="shared" si="106"/>
        <v>#N/A</v>
      </c>
      <c r="HD92" s="205" t="e">
        <f t="shared" si="98"/>
        <v>#N/A</v>
      </c>
      <c r="HE92" s="205" t="e">
        <f t="shared" si="98"/>
        <v>#N/A</v>
      </c>
      <c r="HF92" s="205" t="e">
        <f t="shared" si="98"/>
        <v>#N/A</v>
      </c>
      <c r="HG92" s="205" t="e">
        <f t="shared" si="98"/>
        <v>#N/A</v>
      </c>
      <c r="HH92" s="205" t="e">
        <f t="shared" si="98"/>
        <v>#N/A</v>
      </c>
      <c r="HI92" s="205" t="e">
        <f t="shared" si="98"/>
        <v>#N/A</v>
      </c>
      <c r="HJ92" s="205" t="e">
        <f t="shared" si="98"/>
        <v>#N/A</v>
      </c>
      <c r="HK92" s="205" t="e">
        <f t="shared" si="98"/>
        <v>#N/A</v>
      </c>
      <c r="HL92" s="205" t="e">
        <f t="shared" si="98"/>
        <v>#N/A</v>
      </c>
      <c r="HM92" s="205" t="e">
        <f t="shared" si="98"/>
        <v>#N/A</v>
      </c>
      <c r="HN92" s="205" t="e">
        <f t="shared" si="98"/>
        <v>#N/A</v>
      </c>
      <c r="HO92" s="205" t="e">
        <f t="shared" si="98"/>
        <v>#N/A</v>
      </c>
      <c r="HP92" s="205" t="e">
        <f t="shared" si="127"/>
        <v>#N/A</v>
      </c>
      <c r="HQ92" s="205" t="e">
        <f t="shared" si="107"/>
        <v>#N/A</v>
      </c>
      <c r="HR92" s="205" t="e">
        <f t="shared" si="107"/>
        <v>#N/A</v>
      </c>
      <c r="HS92" s="205" t="e">
        <f t="shared" si="107"/>
        <v>#N/A</v>
      </c>
      <c r="HT92" s="205" t="e">
        <f t="shared" si="107"/>
        <v>#N/A</v>
      </c>
      <c r="HU92" s="205" t="e">
        <f t="shared" si="107"/>
        <v>#N/A</v>
      </c>
      <c r="HV92" s="205" t="e">
        <f t="shared" si="81"/>
        <v>#N/A</v>
      </c>
      <c r="HW92" s="205" t="e">
        <f t="shared" si="79"/>
        <v>#N/A</v>
      </c>
      <c r="HX92" s="205" t="e">
        <f t="shared" si="66"/>
        <v>#N/A</v>
      </c>
      <c r="HY92" s="205" t="e">
        <f t="shared" si="63"/>
        <v>#N/A</v>
      </c>
      <c r="HZ92" s="205" t="e">
        <f t="shared" si="63"/>
        <v>#N/A</v>
      </c>
      <c r="IA92" s="205" t="e">
        <f t="shared" si="63"/>
        <v>#N/A</v>
      </c>
      <c r="IB92" s="205" t="e">
        <f t="shared" si="63"/>
        <v>#N/A</v>
      </c>
    </row>
    <row r="93" spans="1:236" hidden="1" x14ac:dyDescent="0.25">
      <c r="A93" s="22">
        <v>90</v>
      </c>
      <c r="B93" s="123"/>
      <c r="C93" s="123"/>
      <c r="D93" s="123"/>
      <c r="E93" s="118" t="str">
        <f t="shared" si="99"/>
        <v/>
      </c>
      <c r="F93" s="23" t="str">
        <f t="shared" si="100"/>
        <v/>
      </c>
      <c r="G93" s="24" t="str">
        <f t="shared" si="101"/>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91"/>
        <v/>
      </c>
      <c r="K93" s="26"/>
      <c r="L93" s="24" t="str">
        <f>IF(OR(F93="",K93=""),"",MATCH(K93,Confidence!$A$3:$A$12,0))</f>
        <v/>
      </c>
      <c r="M93" s="27" t="str">
        <f t="shared" si="92"/>
        <v/>
      </c>
      <c r="N93" s="27" t="str">
        <f t="shared" si="93"/>
        <v/>
      </c>
      <c r="O93" s="24"/>
      <c r="P93" s="110" t="str">
        <f t="shared" si="94"/>
        <v/>
      </c>
      <c r="Q93" s="110" t="str">
        <f t="shared" si="95"/>
        <v/>
      </c>
      <c r="R93" s="39" t="str">
        <f t="shared" si="96"/>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102"/>
        <v/>
      </c>
      <c r="AI93" s="204" t="str">
        <f t="shared" si="103"/>
        <v/>
      </c>
      <c r="AJ93" s="188" t="str">
        <f t="shared" ref="AJ93:CU96" si="131">IF(ISNONTEXT($AH93),AI93+$AH93,"")</f>
        <v/>
      </c>
      <c r="AK93" s="188" t="str">
        <f t="shared" si="131"/>
        <v/>
      </c>
      <c r="AL93" s="188" t="str">
        <f t="shared" si="131"/>
        <v/>
      </c>
      <c r="AM93" s="188" t="str">
        <f t="shared" si="131"/>
        <v/>
      </c>
      <c r="AN93" s="188" t="str">
        <f t="shared" si="131"/>
        <v/>
      </c>
      <c r="AO93" s="188" t="str">
        <f t="shared" si="131"/>
        <v/>
      </c>
      <c r="AP93" s="188" t="str">
        <f t="shared" si="131"/>
        <v/>
      </c>
      <c r="AQ93" s="188" t="str">
        <f t="shared" si="131"/>
        <v/>
      </c>
      <c r="AR93" s="188" t="str">
        <f t="shared" si="131"/>
        <v/>
      </c>
      <c r="AS93" s="188" t="str">
        <f t="shared" si="131"/>
        <v/>
      </c>
      <c r="AT93" s="188" t="str">
        <f t="shared" si="131"/>
        <v/>
      </c>
      <c r="AU93" s="188" t="str">
        <f t="shared" si="131"/>
        <v/>
      </c>
      <c r="AV93" s="188" t="str">
        <f t="shared" si="131"/>
        <v/>
      </c>
      <c r="AW93" s="188" t="str">
        <f t="shared" si="131"/>
        <v/>
      </c>
      <c r="AX93" s="188" t="str">
        <f t="shared" si="131"/>
        <v/>
      </c>
      <c r="AY93" s="188" t="str">
        <f t="shared" si="131"/>
        <v/>
      </c>
      <c r="AZ93" s="188" t="str">
        <f t="shared" si="131"/>
        <v/>
      </c>
      <c r="BA93" s="188" t="str">
        <f t="shared" si="131"/>
        <v/>
      </c>
      <c r="BB93" s="188" t="str">
        <f t="shared" si="131"/>
        <v/>
      </c>
      <c r="BC93" s="188" t="str">
        <f t="shared" si="131"/>
        <v/>
      </c>
      <c r="BD93" s="188" t="str">
        <f t="shared" si="131"/>
        <v/>
      </c>
      <c r="BE93" s="188" t="str">
        <f t="shared" si="131"/>
        <v/>
      </c>
      <c r="BF93" s="188" t="str">
        <f t="shared" si="131"/>
        <v/>
      </c>
      <c r="BG93" s="188" t="str">
        <f t="shared" si="131"/>
        <v/>
      </c>
      <c r="BH93" s="188" t="str">
        <f t="shared" si="131"/>
        <v/>
      </c>
      <c r="BI93" s="188" t="str">
        <f t="shared" si="131"/>
        <v/>
      </c>
      <c r="BJ93" s="188" t="str">
        <f t="shared" si="131"/>
        <v/>
      </c>
      <c r="BK93" s="188" t="str">
        <f t="shared" si="131"/>
        <v/>
      </c>
      <c r="BL93" s="188" t="str">
        <f t="shared" si="131"/>
        <v/>
      </c>
      <c r="BM93" s="188" t="str">
        <f t="shared" si="131"/>
        <v/>
      </c>
      <c r="BN93" s="188" t="str">
        <f t="shared" si="131"/>
        <v/>
      </c>
      <c r="BO93" s="188" t="str">
        <f t="shared" si="131"/>
        <v/>
      </c>
      <c r="BP93" s="188" t="str">
        <f t="shared" si="131"/>
        <v/>
      </c>
      <c r="BQ93" s="188" t="str">
        <f t="shared" si="131"/>
        <v/>
      </c>
      <c r="BR93" s="188" t="str">
        <f t="shared" si="131"/>
        <v/>
      </c>
      <c r="BS93" s="188" t="str">
        <f t="shared" si="131"/>
        <v/>
      </c>
      <c r="BT93" s="188" t="str">
        <f t="shared" si="131"/>
        <v/>
      </c>
      <c r="BU93" s="188" t="str">
        <f t="shared" si="131"/>
        <v/>
      </c>
      <c r="BV93" s="188" t="str">
        <f t="shared" si="131"/>
        <v/>
      </c>
      <c r="BW93" s="188" t="str">
        <f t="shared" si="131"/>
        <v/>
      </c>
      <c r="BX93" s="188" t="str">
        <f t="shared" si="131"/>
        <v/>
      </c>
      <c r="BY93" s="188" t="str">
        <f t="shared" si="131"/>
        <v/>
      </c>
      <c r="BZ93" s="188" t="str">
        <f t="shared" si="131"/>
        <v/>
      </c>
      <c r="CA93" s="188" t="str">
        <f t="shared" si="131"/>
        <v/>
      </c>
      <c r="CB93" s="188" t="str">
        <f t="shared" si="131"/>
        <v/>
      </c>
      <c r="CC93" s="188" t="str">
        <f t="shared" si="131"/>
        <v/>
      </c>
      <c r="CD93" s="188" t="str">
        <f t="shared" si="131"/>
        <v/>
      </c>
      <c r="CE93" s="188" t="str">
        <f t="shared" si="131"/>
        <v/>
      </c>
      <c r="CF93" s="188" t="str">
        <f t="shared" si="131"/>
        <v/>
      </c>
      <c r="CG93" s="188" t="str">
        <f t="shared" si="131"/>
        <v/>
      </c>
      <c r="CH93" s="188" t="str">
        <f t="shared" si="131"/>
        <v/>
      </c>
      <c r="CI93" s="188" t="str">
        <f t="shared" si="131"/>
        <v/>
      </c>
      <c r="CJ93" s="188" t="str">
        <f t="shared" si="131"/>
        <v/>
      </c>
      <c r="CK93" s="188" t="str">
        <f t="shared" si="131"/>
        <v/>
      </c>
      <c r="CL93" s="188" t="str">
        <f t="shared" si="131"/>
        <v/>
      </c>
      <c r="CM93" s="188" t="str">
        <f t="shared" si="131"/>
        <v/>
      </c>
      <c r="CN93" s="188" t="str">
        <f t="shared" si="131"/>
        <v/>
      </c>
      <c r="CO93" s="188" t="str">
        <f t="shared" si="131"/>
        <v/>
      </c>
      <c r="CP93" s="188" t="str">
        <f t="shared" si="131"/>
        <v/>
      </c>
      <c r="CQ93" s="188" t="str">
        <f t="shared" si="131"/>
        <v/>
      </c>
      <c r="CR93" s="188" t="str">
        <f t="shared" si="131"/>
        <v/>
      </c>
      <c r="CS93" s="188" t="str">
        <f t="shared" si="131"/>
        <v/>
      </c>
      <c r="CT93" s="188" t="str">
        <f t="shared" si="131"/>
        <v/>
      </c>
      <c r="CU93" s="188" t="str">
        <f t="shared" si="131"/>
        <v/>
      </c>
      <c r="CV93" s="188" t="str">
        <f t="shared" si="130"/>
        <v/>
      </c>
      <c r="CW93" s="188" t="str">
        <f t="shared" si="130"/>
        <v/>
      </c>
      <c r="CX93" s="188" t="str">
        <f t="shared" si="130"/>
        <v/>
      </c>
      <c r="CY93" s="188" t="str">
        <f t="shared" si="130"/>
        <v/>
      </c>
      <c r="CZ93" s="188" t="str">
        <f t="shared" si="130"/>
        <v/>
      </c>
      <c r="DA93" s="188" t="str">
        <f t="shared" si="130"/>
        <v/>
      </c>
      <c r="DB93" s="188" t="str">
        <f t="shared" si="130"/>
        <v/>
      </c>
      <c r="DC93" s="188" t="str">
        <f t="shared" si="130"/>
        <v/>
      </c>
      <c r="DD93" s="188" t="str">
        <f t="shared" si="130"/>
        <v/>
      </c>
      <c r="DE93" s="188" t="str">
        <f t="shared" si="130"/>
        <v/>
      </c>
      <c r="DF93" s="188" t="str">
        <f t="shared" si="130"/>
        <v/>
      </c>
      <c r="DG93" s="188" t="str">
        <f t="shared" si="130"/>
        <v/>
      </c>
      <c r="DH93" s="188" t="str">
        <f t="shared" si="130"/>
        <v/>
      </c>
      <c r="DI93" s="188" t="str">
        <f t="shared" si="130"/>
        <v/>
      </c>
      <c r="DJ93" s="188" t="str">
        <f t="shared" si="130"/>
        <v/>
      </c>
      <c r="DK93" s="188" t="str">
        <f t="shared" si="130"/>
        <v/>
      </c>
      <c r="DL93" s="188" t="str">
        <f t="shared" si="130"/>
        <v/>
      </c>
      <c r="DM93" s="188" t="str">
        <f t="shared" si="130"/>
        <v/>
      </c>
      <c r="DN93" s="188" t="str">
        <f t="shared" si="130"/>
        <v/>
      </c>
      <c r="DO93" s="188" t="str">
        <f t="shared" si="130"/>
        <v/>
      </c>
      <c r="DP93" s="188" t="str">
        <f t="shared" si="130"/>
        <v/>
      </c>
      <c r="DQ93" s="188" t="str">
        <f t="shared" si="130"/>
        <v/>
      </c>
      <c r="DR93" s="188" t="str">
        <f t="shared" si="130"/>
        <v/>
      </c>
      <c r="DS93" s="188" t="str">
        <f t="shared" si="130"/>
        <v/>
      </c>
      <c r="DT93" s="188" t="str">
        <f t="shared" si="130"/>
        <v/>
      </c>
      <c r="DU93" s="188" t="str">
        <f t="shared" si="130"/>
        <v/>
      </c>
      <c r="DV93" s="188" t="str">
        <f t="shared" si="130"/>
        <v/>
      </c>
      <c r="DW93" s="188" t="str">
        <f t="shared" si="130"/>
        <v/>
      </c>
      <c r="DX93" s="188" t="str">
        <f t="shared" si="130"/>
        <v/>
      </c>
      <c r="DY93" s="188" t="str">
        <f t="shared" si="130"/>
        <v/>
      </c>
      <c r="DZ93" s="188" t="str">
        <f t="shared" si="130"/>
        <v/>
      </c>
      <c r="EA93" s="188" t="str">
        <f t="shared" si="130"/>
        <v/>
      </c>
      <c r="EB93" s="188" t="str">
        <f t="shared" si="130"/>
        <v/>
      </c>
      <c r="EC93" s="188" t="str">
        <f t="shared" si="130"/>
        <v/>
      </c>
      <c r="ED93" s="188" t="str">
        <f t="shared" si="130"/>
        <v/>
      </c>
      <c r="EE93" s="204" t="str">
        <f t="shared" si="105"/>
        <v/>
      </c>
      <c r="EF93" s="205" t="e">
        <f t="shared" si="115"/>
        <v>#N/A</v>
      </c>
      <c r="EG93" s="205" t="e">
        <f t="shared" si="115"/>
        <v>#N/A</v>
      </c>
      <c r="EH93" s="205" t="e">
        <f t="shared" si="115"/>
        <v>#N/A</v>
      </c>
      <c r="EI93" s="205" t="e">
        <f t="shared" si="115"/>
        <v>#N/A</v>
      </c>
      <c r="EJ93" s="205" t="e">
        <f t="shared" si="115"/>
        <v>#N/A</v>
      </c>
      <c r="EK93" s="205" t="e">
        <f t="shared" si="115"/>
        <v>#N/A</v>
      </c>
      <c r="EL93" s="205" t="e">
        <f t="shared" si="115"/>
        <v>#N/A</v>
      </c>
      <c r="EM93" s="205" t="e">
        <f t="shared" si="115"/>
        <v>#N/A</v>
      </c>
      <c r="EN93" s="205" t="e">
        <f t="shared" si="115"/>
        <v>#N/A</v>
      </c>
      <c r="EO93" s="205" t="e">
        <f t="shared" si="115"/>
        <v>#N/A</v>
      </c>
      <c r="EP93" s="205" t="e">
        <f t="shared" si="115"/>
        <v>#N/A</v>
      </c>
      <c r="EQ93" s="205" t="e">
        <f t="shared" si="115"/>
        <v>#N/A</v>
      </c>
      <c r="ER93" s="205" t="e">
        <f t="shared" si="115"/>
        <v>#N/A</v>
      </c>
      <c r="ES93" s="205" t="e">
        <f t="shared" si="115"/>
        <v>#N/A</v>
      </c>
      <c r="ET93" s="205" t="e">
        <f t="shared" si="115"/>
        <v>#N/A</v>
      </c>
      <c r="EU93" s="205" t="e">
        <f t="shared" si="115"/>
        <v>#N/A</v>
      </c>
      <c r="EV93" s="205" t="e">
        <f t="shared" si="124"/>
        <v>#N/A</v>
      </c>
      <c r="EW93" s="205" t="e">
        <f t="shared" si="124"/>
        <v>#N/A</v>
      </c>
      <c r="EX93" s="205" t="e">
        <f t="shared" si="124"/>
        <v>#N/A</v>
      </c>
      <c r="EY93" s="205" t="e">
        <f t="shared" si="122"/>
        <v>#N/A</v>
      </c>
      <c r="EZ93" s="205" t="e">
        <f t="shared" si="122"/>
        <v>#N/A</v>
      </c>
      <c r="FA93" s="205" t="e">
        <f t="shared" si="122"/>
        <v>#N/A</v>
      </c>
      <c r="FB93" s="205" t="e">
        <f t="shared" si="122"/>
        <v>#N/A</v>
      </c>
      <c r="FC93" s="205" t="e">
        <f t="shared" si="122"/>
        <v>#N/A</v>
      </c>
      <c r="FD93" s="205" t="e">
        <f t="shared" si="122"/>
        <v>#N/A</v>
      </c>
      <c r="FE93" s="205" t="e">
        <f t="shared" si="122"/>
        <v>#N/A</v>
      </c>
      <c r="FF93" s="205" t="e">
        <f t="shared" si="122"/>
        <v>#N/A</v>
      </c>
      <c r="FG93" s="205" t="e">
        <f t="shared" si="122"/>
        <v>#N/A</v>
      </c>
      <c r="FH93" s="205" t="e">
        <f t="shared" si="122"/>
        <v>#N/A</v>
      </c>
      <c r="FI93" s="205" t="e">
        <f t="shared" si="122"/>
        <v>#N/A</v>
      </c>
      <c r="FJ93" s="205" t="e">
        <f t="shared" si="122"/>
        <v>#N/A</v>
      </c>
      <c r="FK93" s="205" t="e">
        <f t="shared" si="108"/>
        <v>#N/A</v>
      </c>
      <c r="FL93" s="205" t="e">
        <f t="shared" si="88"/>
        <v>#N/A</v>
      </c>
      <c r="FM93" s="205" t="e">
        <f t="shared" si="88"/>
        <v>#N/A</v>
      </c>
      <c r="FN93" s="205" t="e">
        <f t="shared" si="88"/>
        <v>#N/A</v>
      </c>
      <c r="FO93" s="205" t="e">
        <f t="shared" si="88"/>
        <v>#N/A</v>
      </c>
      <c r="FP93" s="205" t="e">
        <f t="shared" si="88"/>
        <v>#N/A</v>
      </c>
      <c r="FQ93" s="205" t="e">
        <f t="shared" si="88"/>
        <v>#N/A</v>
      </c>
      <c r="FR93" s="205" t="e">
        <f t="shared" si="88"/>
        <v>#N/A</v>
      </c>
      <c r="FS93" s="205" t="e">
        <f t="shared" si="76"/>
        <v>#N/A</v>
      </c>
      <c r="FT93" s="205" t="e">
        <f t="shared" si="76"/>
        <v>#N/A</v>
      </c>
      <c r="FU93" s="205" t="e">
        <f t="shared" si="76"/>
        <v>#N/A</v>
      </c>
      <c r="FV93" s="205" t="e">
        <f t="shared" si="76"/>
        <v>#N/A</v>
      </c>
      <c r="FW93" s="205" t="e">
        <f t="shared" si="74"/>
        <v>#N/A</v>
      </c>
      <c r="FX93" s="205" t="e">
        <f t="shared" si="74"/>
        <v>#N/A</v>
      </c>
      <c r="FY93" s="205" t="e">
        <f t="shared" si="74"/>
        <v>#N/A</v>
      </c>
      <c r="FZ93" s="205" t="e">
        <f t="shared" si="74"/>
        <v>#N/A</v>
      </c>
      <c r="GA93" s="205" t="e">
        <f t="shared" si="74"/>
        <v>#N/A</v>
      </c>
      <c r="GB93" s="205" t="e">
        <f t="shared" si="74"/>
        <v>#N/A</v>
      </c>
      <c r="GC93" s="205" t="e">
        <f t="shared" si="74"/>
        <v>#N/A</v>
      </c>
      <c r="GD93" s="205" t="e">
        <f t="shared" si="74"/>
        <v>#N/A</v>
      </c>
      <c r="GE93" s="205" t="e">
        <f t="shared" si="74"/>
        <v>#N/A</v>
      </c>
      <c r="GF93" s="205" t="e">
        <f t="shared" si="74"/>
        <v>#N/A</v>
      </c>
      <c r="GG93" s="205" t="e">
        <f t="shared" si="74"/>
        <v>#N/A</v>
      </c>
      <c r="GH93" s="205" t="e">
        <f t="shared" si="74"/>
        <v>#N/A</v>
      </c>
      <c r="GI93" s="205" t="e">
        <f t="shared" si="74"/>
        <v>#N/A</v>
      </c>
      <c r="GJ93" s="205" t="e">
        <f t="shared" si="74"/>
        <v>#N/A</v>
      </c>
      <c r="GK93" s="205" t="e">
        <f t="shared" si="74"/>
        <v>#N/A</v>
      </c>
      <c r="GL93" s="205" t="e">
        <f t="shared" si="128"/>
        <v>#N/A</v>
      </c>
      <c r="GM93" s="205" t="e">
        <f t="shared" si="128"/>
        <v>#N/A</v>
      </c>
      <c r="GN93" s="205" t="e">
        <f t="shared" si="128"/>
        <v>#N/A</v>
      </c>
      <c r="GO93" s="205" t="e">
        <f t="shared" si="120"/>
        <v>#N/A</v>
      </c>
      <c r="GP93" s="205" t="e">
        <f t="shared" si="120"/>
        <v>#N/A</v>
      </c>
      <c r="GQ93" s="205" t="e">
        <f t="shared" si="118"/>
        <v>#N/A</v>
      </c>
      <c r="GR93" s="205" t="e">
        <f t="shared" si="118"/>
        <v>#N/A</v>
      </c>
      <c r="GS93" s="205" t="e">
        <f t="shared" si="118"/>
        <v>#N/A</v>
      </c>
      <c r="GT93" s="205" t="e">
        <f t="shared" si="118"/>
        <v>#N/A</v>
      </c>
      <c r="GU93" s="205" t="e">
        <f t="shared" si="118"/>
        <v>#N/A</v>
      </c>
      <c r="GV93" s="205" t="e">
        <f t="shared" si="118"/>
        <v>#N/A</v>
      </c>
      <c r="GW93" s="205" t="e">
        <f t="shared" si="118"/>
        <v>#N/A</v>
      </c>
      <c r="GX93" s="205" t="e">
        <f t="shared" si="118"/>
        <v>#N/A</v>
      </c>
      <c r="GY93" s="205" t="e">
        <f t="shared" si="118"/>
        <v>#N/A</v>
      </c>
      <c r="GZ93" s="205" t="e">
        <f t="shared" si="118"/>
        <v>#N/A</v>
      </c>
      <c r="HA93" s="205" t="e">
        <f t="shared" si="118"/>
        <v>#N/A</v>
      </c>
      <c r="HB93" s="205" t="e">
        <f t="shared" si="106"/>
        <v>#N/A</v>
      </c>
      <c r="HC93" s="205" t="e">
        <f t="shared" si="106"/>
        <v>#N/A</v>
      </c>
      <c r="HD93" s="205" t="e">
        <f t="shared" si="98"/>
        <v>#N/A</v>
      </c>
      <c r="HE93" s="205" t="e">
        <f t="shared" si="98"/>
        <v>#N/A</v>
      </c>
      <c r="HF93" s="205" t="e">
        <f t="shared" si="98"/>
        <v>#N/A</v>
      </c>
      <c r="HG93" s="205" t="e">
        <f t="shared" si="98"/>
        <v>#N/A</v>
      </c>
      <c r="HH93" s="205" t="e">
        <f t="shared" si="98"/>
        <v>#N/A</v>
      </c>
      <c r="HI93" s="205" t="e">
        <f t="shared" si="98"/>
        <v>#N/A</v>
      </c>
      <c r="HJ93" s="205" t="e">
        <f t="shared" si="98"/>
        <v>#N/A</v>
      </c>
      <c r="HK93" s="205" t="e">
        <f t="shared" si="98"/>
        <v>#N/A</v>
      </c>
      <c r="HL93" s="205" t="e">
        <f t="shared" si="98"/>
        <v>#N/A</v>
      </c>
      <c r="HM93" s="205" t="e">
        <f t="shared" si="98"/>
        <v>#N/A</v>
      </c>
      <c r="HN93" s="205" t="e">
        <f t="shared" si="98"/>
        <v>#N/A</v>
      </c>
      <c r="HO93" s="205" t="e">
        <f t="shared" si="98"/>
        <v>#N/A</v>
      </c>
      <c r="HP93" s="205" t="e">
        <f t="shared" si="127"/>
        <v>#N/A</v>
      </c>
      <c r="HQ93" s="205" t="e">
        <f t="shared" si="107"/>
        <v>#N/A</v>
      </c>
      <c r="HR93" s="205" t="e">
        <f t="shared" si="107"/>
        <v>#N/A</v>
      </c>
      <c r="HS93" s="205" t="e">
        <f t="shared" si="107"/>
        <v>#N/A</v>
      </c>
      <c r="HT93" s="205" t="e">
        <f t="shared" si="107"/>
        <v>#N/A</v>
      </c>
      <c r="HU93" s="205" t="e">
        <f t="shared" si="107"/>
        <v>#N/A</v>
      </c>
      <c r="HV93" s="205" t="e">
        <f t="shared" si="81"/>
        <v>#N/A</v>
      </c>
      <c r="HW93" s="205" t="e">
        <f t="shared" si="79"/>
        <v>#N/A</v>
      </c>
      <c r="HX93" s="205" t="e">
        <f t="shared" si="66"/>
        <v>#N/A</v>
      </c>
      <c r="HY93" s="205" t="e">
        <f t="shared" si="63"/>
        <v>#N/A</v>
      </c>
      <c r="HZ93" s="205" t="e">
        <f t="shared" si="63"/>
        <v>#N/A</v>
      </c>
      <c r="IA93" s="205" t="e">
        <f t="shared" si="63"/>
        <v>#N/A</v>
      </c>
      <c r="IB93" s="205" t="e">
        <f t="shared" si="63"/>
        <v>#N/A</v>
      </c>
    </row>
    <row r="94" spans="1:236" hidden="1" x14ac:dyDescent="0.25">
      <c r="A94" s="22">
        <v>91</v>
      </c>
      <c r="B94" s="123"/>
      <c r="C94" s="123"/>
      <c r="D94" s="123"/>
      <c r="E94" s="118" t="str">
        <f t="shared" si="99"/>
        <v/>
      </c>
      <c r="F94" s="23" t="str">
        <f t="shared" si="100"/>
        <v/>
      </c>
      <c r="G94" s="24" t="str">
        <f t="shared" si="101"/>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91"/>
        <v/>
      </c>
      <c r="K94" s="26"/>
      <c r="L94" s="24" t="str">
        <f>IF(OR(F94="",K94=""),"",MATCH(K94,Confidence!$A$3:$A$12,0))</f>
        <v/>
      </c>
      <c r="M94" s="27" t="str">
        <f t="shared" si="92"/>
        <v/>
      </c>
      <c r="N94" s="27" t="str">
        <f t="shared" si="93"/>
        <v/>
      </c>
      <c r="O94" s="24"/>
      <c r="P94" s="110" t="str">
        <f t="shared" si="94"/>
        <v/>
      </c>
      <c r="Q94" s="110" t="str">
        <f t="shared" si="95"/>
        <v/>
      </c>
      <c r="R94" s="39" t="str">
        <f t="shared" si="96"/>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102"/>
        <v/>
      </c>
      <c r="AI94" s="204" t="str">
        <f t="shared" si="103"/>
        <v/>
      </c>
      <c r="AJ94" s="188" t="str">
        <f t="shared" si="131"/>
        <v/>
      </c>
      <c r="AK94" s="188" t="str">
        <f t="shared" si="131"/>
        <v/>
      </c>
      <c r="AL94" s="188" t="str">
        <f t="shared" si="131"/>
        <v/>
      </c>
      <c r="AM94" s="188" t="str">
        <f t="shared" si="131"/>
        <v/>
      </c>
      <c r="AN94" s="188" t="str">
        <f t="shared" si="131"/>
        <v/>
      </c>
      <c r="AO94" s="188" t="str">
        <f t="shared" si="131"/>
        <v/>
      </c>
      <c r="AP94" s="188" t="str">
        <f t="shared" si="131"/>
        <v/>
      </c>
      <c r="AQ94" s="188" t="str">
        <f t="shared" si="131"/>
        <v/>
      </c>
      <c r="AR94" s="188" t="str">
        <f t="shared" si="131"/>
        <v/>
      </c>
      <c r="AS94" s="188" t="str">
        <f t="shared" si="131"/>
        <v/>
      </c>
      <c r="AT94" s="188" t="str">
        <f t="shared" si="131"/>
        <v/>
      </c>
      <c r="AU94" s="188" t="str">
        <f t="shared" si="131"/>
        <v/>
      </c>
      <c r="AV94" s="188" t="str">
        <f t="shared" si="131"/>
        <v/>
      </c>
      <c r="AW94" s="188" t="str">
        <f t="shared" si="131"/>
        <v/>
      </c>
      <c r="AX94" s="188" t="str">
        <f t="shared" si="131"/>
        <v/>
      </c>
      <c r="AY94" s="188" t="str">
        <f t="shared" si="131"/>
        <v/>
      </c>
      <c r="AZ94" s="188" t="str">
        <f t="shared" si="131"/>
        <v/>
      </c>
      <c r="BA94" s="188" t="str">
        <f t="shared" si="131"/>
        <v/>
      </c>
      <c r="BB94" s="188" t="str">
        <f t="shared" si="131"/>
        <v/>
      </c>
      <c r="BC94" s="188" t="str">
        <f t="shared" si="131"/>
        <v/>
      </c>
      <c r="BD94" s="188" t="str">
        <f t="shared" si="131"/>
        <v/>
      </c>
      <c r="BE94" s="188" t="str">
        <f t="shared" si="131"/>
        <v/>
      </c>
      <c r="BF94" s="188" t="str">
        <f t="shared" si="131"/>
        <v/>
      </c>
      <c r="BG94" s="188" t="str">
        <f t="shared" si="131"/>
        <v/>
      </c>
      <c r="BH94" s="188" t="str">
        <f t="shared" si="131"/>
        <v/>
      </c>
      <c r="BI94" s="188" t="str">
        <f t="shared" si="131"/>
        <v/>
      </c>
      <c r="BJ94" s="188" t="str">
        <f t="shared" si="131"/>
        <v/>
      </c>
      <c r="BK94" s="188" t="str">
        <f t="shared" si="131"/>
        <v/>
      </c>
      <c r="BL94" s="188" t="str">
        <f t="shared" si="131"/>
        <v/>
      </c>
      <c r="BM94" s="188" t="str">
        <f t="shared" si="131"/>
        <v/>
      </c>
      <c r="BN94" s="188" t="str">
        <f t="shared" si="131"/>
        <v/>
      </c>
      <c r="BO94" s="188" t="str">
        <f t="shared" si="131"/>
        <v/>
      </c>
      <c r="BP94" s="188" t="str">
        <f t="shared" si="131"/>
        <v/>
      </c>
      <c r="BQ94" s="188" t="str">
        <f t="shared" si="131"/>
        <v/>
      </c>
      <c r="BR94" s="188" t="str">
        <f t="shared" si="131"/>
        <v/>
      </c>
      <c r="BS94" s="188" t="str">
        <f t="shared" si="131"/>
        <v/>
      </c>
      <c r="BT94" s="188" t="str">
        <f t="shared" si="131"/>
        <v/>
      </c>
      <c r="BU94" s="188" t="str">
        <f t="shared" si="131"/>
        <v/>
      </c>
      <c r="BV94" s="188" t="str">
        <f t="shared" si="131"/>
        <v/>
      </c>
      <c r="BW94" s="188" t="str">
        <f t="shared" si="131"/>
        <v/>
      </c>
      <c r="BX94" s="188" t="str">
        <f t="shared" si="131"/>
        <v/>
      </c>
      <c r="BY94" s="188" t="str">
        <f t="shared" si="131"/>
        <v/>
      </c>
      <c r="BZ94" s="188" t="str">
        <f t="shared" si="131"/>
        <v/>
      </c>
      <c r="CA94" s="188" t="str">
        <f t="shared" si="131"/>
        <v/>
      </c>
      <c r="CB94" s="188" t="str">
        <f t="shared" si="131"/>
        <v/>
      </c>
      <c r="CC94" s="188" t="str">
        <f t="shared" si="131"/>
        <v/>
      </c>
      <c r="CD94" s="188" t="str">
        <f t="shared" si="131"/>
        <v/>
      </c>
      <c r="CE94" s="188" t="str">
        <f t="shared" si="131"/>
        <v/>
      </c>
      <c r="CF94" s="188" t="str">
        <f t="shared" si="131"/>
        <v/>
      </c>
      <c r="CG94" s="188" t="str">
        <f t="shared" si="131"/>
        <v/>
      </c>
      <c r="CH94" s="188" t="str">
        <f t="shared" si="131"/>
        <v/>
      </c>
      <c r="CI94" s="188" t="str">
        <f t="shared" si="131"/>
        <v/>
      </c>
      <c r="CJ94" s="188" t="str">
        <f t="shared" si="131"/>
        <v/>
      </c>
      <c r="CK94" s="188" t="str">
        <f t="shared" si="131"/>
        <v/>
      </c>
      <c r="CL94" s="188" t="str">
        <f t="shared" si="131"/>
        <v/>
      </c>
      <c r="CM94" s="188" t="str">
        <f t="shared" si="131"/>
        <v/>
      </c>
      <c r="CN94" s="188" t="str">
        <f t="shared" si="131"/>
        <v/>
      </c>
      <c r="CO94" s="188" t="str">
        <f t="shared" si="131"/>
        <v/>
      </c>
      <c r="CP94" s="188" t="str">
        <f t="shared" si="131"/>
        <v/>
      </c>
      <c r="CQ94" s="188" t="str">
        <f t="shared" si="131"/>
        <v/>
      </c>
      <c r="CR94" s="188" t="str">
        <f t="shared" si="131"/>
        <v/>
      </c>
      <c r="CS94" s="188" t="str">
        <f t="shared" si="131"/>
        <v/>
      </c>
      <c r="CT94" s="188" t="str">
        <f t="shared" si="131"/>
        <v/>
      </c>
      <c r="CU94" s="188" t="str">
        <f t="shared" si="131"/>
        <v/>
      </c>
      <c r="CV94" s="188" t="str">
        <f t="shared" si="130"/>
        <v/>
      </c>
      <c r="CW94" s="188" t="str">
        <f t="shared" si="130"/>
        <v/>
      </c>
      <c r="CX94" s="188" t="str">
        <f t="shared" si="130"/>
        <v/>
      </c>
      <c r="CY94" s="188" t="str">
        <f t="shared" si="130"/>
        <v/>
      </c>
      <c r="CZ94" s="188" t="str">
        <f t="shared" si="130"/>
        <v/>
      </c>
      <c r="DA94" s="188" t="str">
        <f t="shared" si="130"/>
        <v/>
      </c>
      <c r="DB94" s="188" t="str">
        <f t="shared" si="130"/>
        <v/>
      </c>
      <c r="DC94" s="188" t="str">
        <f t="shared" si="130"/>
        <v/>
      </c>
      <c r="DD94" s="188" t="str">
        <f t="shared" si="130"/>
        <v/>
      </c>
      <c r="DE94" s="188" t="str">
        <f t="shared" si="130"/>
        <v/>
      </c>
      <c r="DF94" s="188" t="str">
        <f t="shared" si="130"/>
        <v/>
      </c>
      <c r="DG94" s="188" t="str">
        <f t="shared" si="130"/>
        <v/>
      </c>
      <c r="DH94" s="188" t="str">
        <f t="shared" si="130"/>
        <v/>
      </c>
      <c r="DI94" s="188" t="str">
        <f t="shared" si="130"/>
        <v/>
      </c>
      <c r="DJ94" s="188" t="str">
        <f t="shared" si="130"/>
        <v/>
      </c>
      <c r="DK94" s="188" t="str">
        <f t="shared" si="130"/>
        <v/>
      </c>
      <c r="DL94" s="188" t="str">
        <f t="shared" si="130"/>
        <v/>
      </c>
      <c r="DM94" s="188" t="str">
        <f t="shared" si="130"/>
        <v/>
      </c>
      <c r="DN94" s="188" t="str">
        <f t="shared" si="130"/>
        <v/>
      </c>
      <c r="DO94" s="188" t="str">
        <f t="shared" si="130"/>
        <v/>
      </c>
      <c r="DP94" s="188" t="str">
        <f t="shared" si="130"/>
        <v/>
      </c>
      <c r="DQ94" s="188" t="str">
        <f t="shared" si="130"/>
        <v/>
      </c>
      <c r="DR94" s="188" t="str">
        <f t="shared" si="130"/>
        <v/>
      </c>
      <c r="DS94" s="188" t="str">
        <f t="shared" si="130"/>
        <v/>
      </c>
      <c r="DT94" s="188" t="str">
        <f t="shared" si="130"/>
        <v/>
      </c>
      <c r="DU94" s="188" t="str">
        <f t="shared" si="130"/>
        <v/>
      </c>
      <c r="DV94" s="188" t="str">
        <f t="shared" si="130"/>
        <v/>
      </c>
      <c r="DW94" s="188" t="str">
        <f t="shared" si="130"/>
        <v/>
      </c>
      <c r="DX94" s="188" t="str">
        <f t="shared" si="130"/>
        <v/>
      </c>
      <c r="DY94" s="188" t="str">
        <f t="shared" si="130"/>
        <v/>
      </c>
      <c r="DZ94" s="188" t="str">
        <f t="shared" si="130"/>
        <v/>
      </c>
      <c r="EA94" s="188" t="str">
        <f t="shared" si="130"/>
        <v/>
      </c>
      <c r="EB94" s="188" t="str">
        <f t="shared" si="130"/>
        <v/>
      </c>
      <c r="EC94" s="188" t="str">
        <f t="shared" si="130"/>
        <v/>
      </c>
      <c r="ED94" s="188" t="str">
        <f t="shared" si="130"/>
        <v/>
      </c>
      <c r="EE94" s="204" t="str">
        <f t="shared" si="105"/>
        <v/>
      </c>
      <c r="EF94" s="205" t="e">
        <f t="shared" si="115"/>
        <v>#N/A</v>
      </c>
      <c r="EG94" s="205" t="e">
        <f t="shared" si="115"/>
        <v>#N/A</v>
      </c>
      <c r="EH94" s="205" t="e">
        <f t="shared" si="115"/>
        <v>#N/A</v>
      </c>
      <c r="EI94" s="205" t="e">
        <f t="shared" si="115"/>
        <v>#N/A</v>
      </c>
      <c r="EJ94" s="205" t="e">
        <f t="shared" si="115"/>
        <v>#N/A</v>
      </c>
      <c r="EK94" s="205" t="e">
        <f t="shared" si="115"/>
        <v>#N/A</v>
      </c>
      <c r="EL94" s="205" t="e">
        <f t="shared" ref="EL94:EU103" si="132">IF(ISNONTEXT($Q94),IF($G94="R",_xlfn.BETA.DIST(AO94,$M94,$N94,FALSE,$B94,$D94),_xlfn.BETA.DIST(AO94,$N94,$M94,FALSE,$B94,$D94)),NA())</f>
        <v>#N/A</v>
      </c>
      <c r="EM94" s="205" t="e">
        <f t="shared" si="132"/>
        <v>#N/A</v>
      </c>
      <c r="EN94" s="205" t="e">
        <f t="shared" si="132"/>
        <v>#N/A</v>
      </c>
      <c r="EO94" s="205" t="e">
        <f t="shared" si="132"/>
        <v>#N/A</v>
      </c>
      <c r="EP94" s="205" t="e">
        <f t="shared" si="132"/>
        <v>#N/A</v>
      </c>
      <c r="EQ94" s="205" t="e">
        <f t="shared" si="132"/>
        <v>#N/A</v>
      </c>
      <c r="ER94" s="205" t="e">
        <f t="shared" si="132"/>
        <v>#N/A</v>
      </c>
      <c r="ES94" s="205" t="e">
        <f t="shared" si="132"/>
        <v>#N/A</v>
      </c>
      <c r="ET94" s="205" t="e">
        <f t="shared" si="132"/>
        <v>#N/A</v>
      </c>
      <c r="EU94" s="205" t="e">
        <f t="shared" si="132"/>
        <v>#N/A</v>
      </c>
      <c r="EV94" s="205" t="e">
        <f t="shared" si="124"/>
        <v>#N/A</v>
      </c>
      <c r="EW94" s="205" t="e">
        <f t="shared" si="124"/>
        <v>#N/A</v>
      </c>
      <c r="EX94" s="205" t="e">
        <f t="shared" si="124"/>
        <v>#N/A</v>
      </c>
      <c r="EY94" s="205" t="e">
        <f t="shared" si="122"/>
        <v>#N/A</v>
      </c>
      <c r="EZ94" s="205" t="e">
        <f t="shared" si="122"/>
        <v>#N/A</v>
      </c>
      <c r="FA94" s="205" t="e">
        <f t="shared" si="122"/>
        <v>#N/A</v>
      </c>
      <c r="FB94" s="205" t="e">
        <f t="shared" si="122"/>
        <v>#N/A</v>
      </c>
      <c r="FC94" s="205" t="e">
        <f t="shared" si="122"/>
        <v>#N/A</v>
      </c>
      <c r="FD94" s="205" t="e">
        <f t="shared" si="122"/>
        <v>#N/A</v>
      </c>
      <c r="FE94" s="205" t="e">
        <f t="shared" si="122"/>
        <v>#N/A</v>
      </c>
      <c r="FF94" s="205" t="e">
        <f t="shared" si="122"/>
        <v>#N/A</v>
      </c>
      <c r="FG94" s="205" t="e">
        <f t="shared" si="122"/>
        <v>#N/A</v>
      </c>
      <c r="FH94" s="205" t="e">
        <f t="shared" si="122"/>
        <v>#N/A</v>
      </c>
      <c r="FI94" s="205" t="e">
        <f t="shared" si="122"/>
        <v>#N/A</v>
      </c>
      <c r="FJ94" s="205" t="e">
        <f t="shared" si="122"/>
        <v>#N/A</v>
      </c>
      <c r="FK94" s="205" t="e">
        <f t="shared" si="108"/>
        <v>#N/A</v>
      </c>
      <c r="FL94" s="205" t="e">
        <f t="shared" si="88"/>
        <v>#N/A</v>
      </c>
      <c r="FM94" s="205" t="e">
        <f t="shared" si="88"/>
        <v>#N/A</v>
      </c>
      <c r="FN94" s="205" t="e">
        <f t="shared" si="88"/>
        <v>#N/A</v>
      </c>
      <c r="FO94" s="205" t="e">
        <f t="shared" si="88"/>
        <v>#N/A</v>
      </c>
      <c r="FP94" s="205" t="e">
        <f t="shared" si="88"/>
        <v>#N/A</v>
      </c>
      <c r="FQ94" s="205" t="e">
        <f t="shared" si="88"/>
        <v>#N/A</v>
      </c>
      <c r="FR94" s="205" t="e">
        <f t="shared" si="88"/>
        <v>#N/A</v>
      </c>
      <c r="FS94" s="205" t="e">
        <f t="shared" si="76"/>
        <v>#N/A</v>
      </c>
      <c r="FT94" s="205" t="e">
        <f t="shared" si="76"/>
        <v>#N/A</v>
      </c>
      <c r="FU94" s="205" t="e">
        <f t="shared" si="76"/>
        <v>#N/A</v>
      </c>
      <c r="FV94" s="205" t="e">
        <f t="shared" si="76"/>
        <v>#N/A</v>
      </c>
      <c r="FW94" s="205" t="e">
        <f t="shared" si="74"/>
        <v>#N/A</v>
      </c>
      <c r="FX94" s="205" t="e">
        <f t="shared" si="74"/>
        <v>#N/A</v>
      </c>
      <c r="FY94" s="205" t="e">
        <f t="shared" si="74"/>
        <v>#N/A</v>
      </c>
      <c r="FZ94" s="205" t="e">
        <f t="shared" si="74"/>
        <v>#N/A</v>
      </c>
      <c r="GA94" s="205" t="e">
        <f t="shared" si="74"/>
        <v>#N/A</v>
      </c>
      <c r="GB94" s="205" t="e">
        <f t="shared" si="74"/>
        <v>#N/A</v>
      </c>
      <c r="GC94" s="205" t="e">
        <f t="shared" si="74"/>
        <v>#N/A</v>
      </c>
      <c r="GD94" s="205" t="e">
        <f t="shared" si="74"/>
        <v>#N/A</v>
      </c>
      <c r="GE94" s="205" t="e">
        <f t="shared" si="74"/>
        <v>#N/A</v>
      </c>
      <c r="GF94" s="205" t="e">
        <f t="shared" si="74"/>
        <v>#N/A</v>
      </c>
      <c r="GG94" s="205" t="e">
        <f t="shared" si="74"/>
        <v>#N/A</v>
      </c>
      <c r="GH94" s="205" t="e">
        <f t="shared" si="74"/>
        <v>#N/A</v>
      </c>
      <c r="GI94" s="205" t="e">
        <f t="shared" si="74"/>
        <v>#N/A</v>
      </c>
      <c r="GJ94" s="205" t="e">
        <f t="shared" si="74"/>
        <v>#N/A</v>
      </c>
      <c r="GK94" s="205" t="e">
        <f t="shared" si="74"/>
        <v>#N/A</v>
      </c>
      <c r="GL94" s="205" t="e">
        <f t="shared" si="128"/>
        <v>#N/A</v>
      </c>
      <c r="GM94" s="205" t="e">
        <f t="shared" si="128"/>
        <v>#N/A</v>
      </c>
      <c r="GN94" s="205" t="e">
        <f t="shared" si="128"/>
        <v>#N/A</v>
      </c>
      <c r="GO94" s="205" t="e">
        <f t="shared" si="120"/>
        <v>#N/A</v>
      </c>
      <c r="GP94" s="205" t="e">
        <f t="shared" si="120"/>
        <v>#N/A</v>
      </c>
      <c r="GQ94" s="205" t="e">
        <f t="shared" si="118"/>
        <v>#N/A</v>
      </c>
      <c r="GR94" s="205" t="e">
        <f t="shared" si="118"/>
        <v>#N/A</v>
      </c>
      <c r="GS94" s="205" t="e">
        <f t="shared" si="118"/>
        <v>#N/A</v>
      </c>
      <c r="GT94" s="205" t="e">
        <f t="shared" si="118"/>
        <v>#N/A</v>
      </c>
      <c r="GU94" s="205" t="e">
        <f t="shared" si="118"/>
        <v>#N/A</v>
      </c>
      <c r="GV94" s="205" t="e">
        <f t="shared" si="118"/>
        <v>#N/A</v>
      </c>
      <c r="GW94" s="205" t="e">
        <f t="shared" si="118"/>
        <v>#N/A</v>
      </c>
      <c r="GX94" s="205" t="e">
        <f t="shared" si="118"/>
        <v>#N/A</v>
      </c>
      <c r="GY94" s="205" t="e">
        <f t="shared" si="118"/>
        <v>#N/A</v>
      </c>
      <c r="GZ94" s="205" t="e">
        <f t="shared" si="118"/>
        <v>#N/A</v>
      </c>
      <c r="HA94" s="205" t="e">
        <f t="shared" si="118"/>
        <v>#N/A</v>
      </c>
      <c r="HB94" s="205" t="e">
        <f t="shared" si="106"/>
        <v>#N/A</v>
      </c>
      <c r="HC94" s="205" t="e">
        <f t="shared" si="106"/>
        <v>#N/A</v>
      </c>
      <c r="HD94" s="205" t="e">
        <f t="shared" si="98"/>
        <v>#N/A</v>
      </c>
      <c r="HE94" s="205" t="e">
        <f t="shared" si="98"/>
        <v>#N/A</v>
      </c>
      <c r="HF94" s="205" t="e">
        <f t="shared" si="98"/>
        <v>#N/A</v>
      </c>
      <c r="HG94" s="205" t="e">
        <f t="shared" si="98"/>
        <v>#N/A</v>
      </c>
      <c r="HH94" s="205" t="e">
        <f t="shared" si="98"/>
        <v>#N/A</v>
      </c>
      <c r="HI94" s="205" t="e">
        <f t="shared" si="98"/>
        <v>#N/A</v>
      </c>
      <c r="HJ94" s="205" t="e">
        <f t="shared" si="98"/>
        <v>#N/A</v>
      </c>
      <c r="HK94" s="205" t="e">
        <f t="shared" si="98"/>
        <v>#N/A</v>
      </c>
      <c r="HL94" s="205" t="e">
        <f t="shared" si="98"/>
        <v>#N/A</v>
      </c>
      <c r="HM94" s="205" t="e">
        <f t="shared" si="98"/>
        <v>#N/A</v>
      </c>
      <c r="HN94" s="205" t="e">
        <f t="shared" si="98"/>
        <v>#N/A</v>
      </c>
      <c r="HO94" s="205" t="e">
        <f t="shared" si="98"/>
        <v>#N/A</v>
      </c>
      <c r="HP94" s="205" t="e">
        <f t="shared" si="127"/>
        <v>#N/A</v>
      </c>
      <c r="HQ94" s="205" t="e">
        <f t="shared" si="107"/>
        <v>#N/A</v>
      </c>
      <c r="HR94" s="205" t="e">
        <f t="shared" si="107"/>
        <v>#N/A</v>
      </c>
      <c r="HS94" s="205" t="e">
        <f t="shared" si="107"/>
        <v>#N/A</v>
      </c>
      <c r="HT94" s="205" t="e">
        <f t="shared" si="107"/>
        <v>#N/A</v>
      </c>
      <c r="HU94" s="205" t="e">
        <f t="shared" si="107"/>
        <v>#N/A</v>
      </c>
      <c r="HV94" s="205" t="e">
        <f t="shared" si="81"/>
        <v>#N/A</v>
      </c>
      <c r="HW94" s="205" t="e">
        <f t="shared" si="79"/>
        <v>#N/A</v>
      </c>
      <c r="HX94" s="205" t="e">
        <f t="shared" si="66"/>
        <v>#N/A</v>
      </c>
      <c r="HY94" s="205" t="e">
        <f t="shared" si="63"/>
        <v>#N/A</v>
      </c>
      <c r="HZ94" s="205" t="e">
        <f t="shared" si="63"/>
        <v>#N/A</v>
      </c>
      <c r="IA94" s="205" t="e">
        <f t="shared" si="63"/>
        <v>#N/A</v>
      </c>
      <c r="IB94" s="205" t="e">
        <f t="shared" si="63"/>
        <v>#N/A</v>
      </c>
    </row>
    <row r="95" spans="1:236" hidden="1" x14ac:dyDescent="0.25">
      <c r="A95" s="22">
        <v>92</v>
      </c>
      <c r="B95" s="123"/>
      <c r="C95" s="123"/>
      <c r="D95" s="123"/>
      <c r="E95" s="118" t="str">
        <f t="shared" si="99"/>
        <v/>
      </c>
      <c r="F95" s="23" t="str">
        <f t="shared" si="100"/>
        <v/>
      </c>
      <c r="G95" s="24" t="str">
        <f t="shared" si="101"/>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91"/>
        <v/>
      </c>
      <c r="K95" s="26"/>
      <c r="L95" s="24" t="str">
        <f>IF(OR(F95="",K95=""),"",MATCH(K95,Confidence!$A$3:$A$12,0))</f>
        <v/>
      </c>
      <c r="M95" s="27" t="str">
        <f t="shared" si="92"/>
        <v/>
      </c>
      <c r="N95" s="27" t="str">
        <f t="shared" si="93"/>
        <v/>
      </c>
      <c r="O95" s="24"/>
      <c r="P95" s="110" t="str">
        <f t="shared" si="94"/>
        <v/>
      </c>
      <c r="Q95" s="110" t="str">
        <f t="shared" si="95"/>
        <v/>
      </c>
      <c r="R95" s="39" t="str">
        <f t="shared" si="96"/>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102"/>
        <v/>
      </c>
      <c r="AI95" s="204" t="str">
        <f t="shared" si="103"/>
        <v/>
      </c>
      <c r="AJ95" s="188" t="str">
        <f t="shared" si="131"/>
        <v/>
      </c>
      <c r="AK95" s="188" t="str">
        <f t="shared" si="131"/>
        <v/>
      </c>
      <c r="AL95" s="188" t="str">
        <f t="shared" si="131"/>
        <v/>
      </c>
      <c r="AM95" s="188" t="str">
        <f t="shared" si="131"/>
        <v/>
      </c>
      <c r="AN95" s="188" t="str">
        <f t="shared" si="131"/>
        <v/>
      </c>
      <c r="AO95" s="188" t="str">
        <f t="shared" si="131"/>
        <v/>
      </c>
      <c r="AP95" s="188" t="str">
        <f t="shared" si="131"/>
        <v/>
      </c>
      <c r="AQ95" s="188" t="str">
        <f t="shared" si="131"/>
        <v/>
      </c>
      <c r="AR95" s="188" t="str">
        <f t="shared" si="131"/>
        <v/>
      </c>
      <c r="AS95" s="188" t="str">
        <f t="shared" si="131"/>
        <v/>
      </c>
      <c r="AT95" s="188" t="str">
        <f t="shared" si="131"/>
        <v/>
      </c>
      <c r="AU95" s="188" t="str">
        <f t="shared" si="131"/>
        <v/>
      </c>
      <c r="AV95" s="188" t="str">
        <f t="shared" si="131"/>
        <v/>
      </c>
      <c r="AW95" s="188" t="str">
        <f t="shared" si="131"/>
        <v/>
      </c>
      <c r="AX95" s="188" t="str">
        <f t="shared" si="131"/>
        <v/>
      </c>
      <c r="AY95" s="188" t="str">
        <f t="shared" si="131"/>
        <v/>
      </c>
      <c r="AZ95" s="188" t="str">
        <f t="shared" si="131"/>
        <v/>
      </c>
      <c r="BA95" s="188" t="str">
        <f t="shared" si="131"/>
        <v/>
      </c>
      <c r="BB95" s="188" t="str">
        <f t="shared" si="131"/>
        <v/>
      </c>
      <c r="BC95" s="188" t="str">
        <f t="shared" si="131"/>
        <v/>
      </c>
      <c r="BD95" s="188" t="str">
        <f t="shared" si="131"/>
        <v/>
      </c>
      <c r="BE95" s="188" t="str">
        <f t="shared" si="131"/>
        <v/>
      </c>
      <c r="BF95" s="188" t="str">
        <f t="shared" si="131"/>
        <v/>
      </c>
      <c r="BG95" s="188" t="str">
        <f t="shared" si="131"/>
        <v/>
      </c>
      <c r="BH95" s="188" t="str">
        <f t="shared" si="131"/>
        <v/>
      </c>
      <c r="BI95" s="188" t="str">
        <f t="shared" si="131"/>
        <v/>
      </c>
      <c r="BJ95" s="188" t="str">
        <f t="shared" si="131"/>
        <v/>
      </c>
      <c r="BK95" s="188" t="str">
        <f t="shared" si="131"/>
        <v/>
      </c>
      <c r="BL95" s="188" t="str">
        <f t="shared" si="131"/>
        <v/>
      </c>
      <c r="BM95" s="188" t="str">
        <f t="shared" si="131"/>
        <v/>
      </c>
      <c r="BN95" s="188" t="str">
        <f t="shared" si="131"/>
        <v/>
      </c>
      <c r="BO95" s="188" t="str">
        <f t="shared" si="131"/>
        <v/>
      </c>
      <c r="BP95" s="188" t="str">
        <f t="shared" si="131"/>
        <v/>
      </c>
      <c r="BQ95" s="188" t="str">
        <f t="shared" si="131"/>
        <v/>
      </c>
      <c r="BR95" s="188" t="str">
        <f t="shared" si="131"/>
        <v/>
      </c>
      <c r="BS95" s="188" t="str">
        <f t="shared" si="131"/>
        <v/>
      </c>
      <c r="BT95" s="188" t="str">
        <f t="shared" si="131"/>
        <v/>
      </c>
      <c r="BU95" s="188" t="str">
        <f t="shared" si="131"/>
        <v/>
      </c>
      <c r="BV95" s="188" t="str">
        <f t="shared" si="131"/>
        <v/>
      </c>
      <c r="BW95" s="188" t="str">
        <f t="shared" si="131"/>
        <v/>
      </c>
      <c r="BX95" s="188" t="str">
        <f t="shared" si="131"/>
        <v/>
      </c>
      <c r="BY95" s="188" t="str">
        <f t="shared" si="131"/>
        <v/>
      </c>
      <c r="BZ95" s="188" t="str">
        <f t="shared" si="131"/>
        <v/>
      </c>
      <c r="CA95" s="188" t="str">
        <f t="shared" si="131"/>
        <v/>
      </c>
      <c r="CB95" s="188" t="str">
        <f t="shared" si="131"/>
        <v/>
      </c>
      <c r="CC95" s="188" t="str">
        <f t="shared" si="131"/>
        <v/>
      </c>
      <c r="CD95" s="188" t="str">
        <f t="shared" si="131"/>
        <v/>
      </c>
      <c r="CE95" s="188" t="str">
        <f t="shared" si="131"/>
        <v/>
      </c>
      <c r="CF95" s="188" t="str">
        <f t="shared" si="131"/>
        <v/>
      </c>
      <c r="CG95" s="188" t="str">
        <f t="shared" si="131"/>
        <v/>
      </c>
      <c r="CH95" s="188" t="str">
        <f t="shared" si="131"/>
        <v/>
      </c>
      <c r="CI95" s="188" t="str">
        <f t="shared" si="131"/>
        <v/>
      </c>
      <c r="CJ95" s="188" t="str">
        <f t="shared" si="131"/>
        <v/>
      </c>
      <c r="CK95" s="188" t="str">
        <f t="shared" si="131"/>
        <v/>
      </c>
      <c r="CL95" s="188" t="str">
        <f t="shared" si="131"/>
        <v/>
      </c>
      <c r="CM95" s="188" t="str">
        <f t="shared" si="131"/>
        <v/>
      </c>
      <c r="CN95" s="188" t="str">
        <f t="shared" si="131"/>
        <v/>
      </c>
      <c r="CO95" s="188" t="str">
        <f t="shared" si="131"/>
        <v/>
      </c>
      <c r="CP95" s="188" t="str">
        <f t="shared" si="131"/>
        <v/>
      </c>
      <c r="CQ95" s="188" t="str">
        <f t="shared" si="131"/>
        <v/>
      </c>
      <c r="CR95" s="188" t="str">
        <f t="shared" si="131"/>
        <v/>
      </c>
      <c r="CS95" s="188" t="str">
        <f t="shared" si="131"/>
        <v/>
      </c>
      <c r="CT95" s="188" t="str">
        <f t="shared" si="131"/>
        <v/>
      </c>
      <c r="CU95" s="188" t="str">
        <f t="shared" si="131"/>
        <v/>
      </c>
      <c r="CV95" s="188" t="str">
        <f t="shared" si="130"/>
        <v/>
      </c>
      <c r="CW95" s="188" t="str">
        <f t="shared" si="130"/>
        <v/>
      </c>
      <c r="CX95" s="188" t="str">
        <f t="shared" si="130"/>
        <v/>
      </c>
      <c r="CY95" s="188" t="str">
        <f t="shared" si="130"/>
        <v/>
      </c>
      <c r="CZ95" s="188" t="str">
        <f t="shared" si="130"/>
        <v/>
      </c>
      <c r="DA95" s="188" t="str">
        <f t="shared" si="130"/>
        <v/>
      </c>
      <c r="DB95" s="188" t="str">
        <f t="shared" si="130"/>
        <v/>
      </c>
      <c r="DC95" s="188" t="str">
        <f t="shared" si="130"/>
        <v/>
      </c>
      <c r="DD95" s="188" t="str">
        <f t="shared" si="130"/>
        <v/>
      </c>
      <c r="DE95" s="188" t="str">
        <f t="shared" si="130"/>
        <v/>
      </c>
      <c r="DF95" s="188" t="str">
        <f t="shared" si="130"/>
        <v/>
      </c>
      <c r="DG95" s="188" t="str">
        <f t="shared" si="130"/>
        <v/>
      </c>
      <c r="DH95" s="188" t="str">
        <f t="shared" si="130"/>
        <v/>
      </c>
      <c r="DI95" s="188" t="str">
        <f t="shared" si="130"/>
        <v/>
      </c>
      <c r="DJ95" s="188" t="str">
        <f t="shared" si="130"/>
        <v/>
      </c>
      <c r="DK95" s="188" t="str">
        <f t="shared" si="130"/>
        <v/>
      </c>
      <c r="DL95" s="188" t="str">
        <f t="shared" si="130"/>
        <v/>
      </c>
      <c r="DM95" s="188" t="str">
        <f t="shared" si="130"/>
        <v/>
      </c>
      <c r="DN95" s="188" t="str">
        <f t="shared" si="130"/>
        <v/>
      </c>
      <c r="DO95" s="188" t="str">
        <f t="shared" si="130"/>
        <v/>
      </c>
      <c r="DP95" s="188" t="str">
        <f t="shared" si="130"/>
        <v/>
      </c>
      <c r="DQ95" s="188" t="str">
        <f t="shared" si="130"/>
        <v/>
      </c>
      <c r="DR95" s="188" t="str">
        <f t="shared" si="130"/>
        <v/>
      </c>
      <c r="DS95" s="188" t="str">
        <f t="shared" si="130"/>
        <v/>
      </c>
      <c r="DT95" s="188" t="str">
        <f t="shared" si="130"/>
        <v/>
      </c>
      <c r="DU95" s="188" t="str">
        <f t="shared" si="130"/>
        <v/>
      </c>
      <c r="DV95" s="188" t="str">
        <f t="shared" si="130"/>
        <v/>
      </c>
      <c r="DW95" s="188" t="str">
        <f t="shared" si="130"/>
        <v/>
      </c>
      <c r="DX95" s="188" t="str">
        <f t="shared" si="130"/>
        <v/>
      </c>
      <c r="DY95" s="188" t="str">
        <f t="shared" si="130"/>
        <v/>
      </c>
      <c r="DZ95" s="188" t="str">
        <f t="shared" si="130"/>
        <v/>
      </c>
      <c r="EA95" s="188" t="str">
        <f t="shared" si="130"/>
        <v/>
      </c>
      <c r="EB95" s="188" t="str">
        <f t="shared" si="130"/>
        <v/>
      </c>
      <c r="EC95" s="188" t="str">
        <f t="shared" si="130"/>
        <v/>
      </c>
      <c r="ED95" s="188" t="str">
        <f t="shared" si="130"/>
        <v/>
      </c>
      <c r="EE95" s="204" t="str">
        <f t="shared" si="105"/>
        <v/>
      </c>
      <c r="EF95" s="205" t="e">
        <f t="shared" ref="EF95:EK103" si="133">IF(ISNONTEXT($Q95),IF($G95="R",_xlfn.BETA.DIST(AI95,$M95,$N95,FALSE,$B95,$D95),_xlfn.BETA.DIST(AI95,$N95,$M95,FALSE,$B95,$D95)),NA())</f>
        <v>#N/A</v>
      </c>
      <c r="EG95" s="205" t="e">
        <f t="shared" si="133"/>
        <v>#N/A</v>
      </c>
      <c r="EH95" s="205" t="e">
        <f t="shared" si="133"/>
        <v>#N/A</v>
      </c>
      <c r="EI95" s="205" t="e">
        <f t="shared" si="133"/>
        <v>#N/A</v>
      </c>
      <c r="EJ95" s="205" t="e">
        <f t="shared" si="133"/>
        <v>#N/A</v>
      </c>
      <c r="EK95" s="205" t="e">
        <f t="shared" si="133"/>
        <v>#N/A</v>
      </c>
      <c r="EL95" s="205" t="e">
        <f t="shared" si="132"/>
        <v>#N/A</v>
      </c>
      <c r="EM95" s="205" t="e">
        <f t="shared" si="132"/>
        <v>#N/A</v>
      </c>
      <c r="EN95" s="205" t="e">
        <f t="shared" si="132"/>
        <v>#N/A</v>
      </c>
      <c r="EO95" s="205" t="e">
        <f t="shared" si="132"/>
        <v>#N/A</v>
      </c>
      <c r="EP95" s="205" t="e">
        <f t="shared" si="132"/>
        <v>#N/A</v>
      </c>
      <c r="EQ95" s="205" t="e">
        <f t="shared" si="132"/>
        <v>#N/A</v>
      </c>
      <c r="ER95" s="205" t="e">
        <f t="shared" si="132"/>
        <v>#N/A</v>
      </c>
      <c r="ES95" s="205" t="e">
        <f t="shared" si="132"/>
        <v>#N/A</v>
      </c>
      <c r="ET95" s="205" t="e">
        <f t="shared" si="132"/>
        <v>#N/A</v>
      </c>
      <c r="EU95" s="205" t="e">
        <f t="shared" si="132"/>
        <v>#N/A</v>
      </c>
      <c r="EV95" s="205" t="e">
        <f t="shared" si="124"/>
        <v>#N/A</v>
      </c>
      <c r="EW95" s="205" t="e">
        <f t="shared" si="124"/>
        <v>#N/A</v>
      </c>
      <c r="EX95" s="205" t="e">
        <f t="shared" si="124"/>
        <v>#N/A</v>
      </c>
      <c r="EY95" s="205" t="e">
        <f t="shared" si="122"/>
        <v>#N/A</v>
      </c>
      <c r="EZ95" s="205" t="e">
        <f t="shared" si="122"/>
        <v>#N/A</v>
      </c>
      <c r="FA95" s="205" t="e">
        <f t="shared" si="122"/>
        <v>#N/A</v>
      </c>
      <c r="FB95" s="205" t="e">
        <f t="shared" si="122"/>
        <v>#N/A</v>
      </c>
      <c r="FC95" s="205" t="e">
        <f t="shared" si="122"/>
        <v>#N/A</v>
      </c>
      <c r="FD95" s="205" t="e">
        <f t="shared" si="122"/>
        <v>#N/A</v>
      </c>
      <c r="FE95" s="205" t="e">
        <f t="shared" si="122"/>
        <v>#N/A</v>
      </c>
      <c r="FF95" s="205" t="e">
        <f t="shared" si="122"/>
        <v>#N/A</v>
      </c>
      <c r="FG95" s="205" t="e">
        <f t="shared" si="122"/>
        <v>#N/A</v>
      </c>
      <c r="FH95" s="205" t="e">
        <f t="shared" si="122"/>
        <v>#N/A</v>
      </c>
      <c r="FI95" s="205" t="e">
        <f t="shared" si="122"/>
        <v>#N/A</v>
      </c>
      <c r="FJ95" s="205" t="e">
        <f t="shared" si="122"/>
        <v>#N/A</v>
      </c>
      <c r="FK95" s="205" t="e">
        <f t="shared" si="108"/>
        <v>#N/A</v>
      </c>
      <c r="FL95" s="205" t="e">
        <f t="shared" si="88"/>
        <v>#N/A</v>
      </c>
      <c r="FM95" s="205" t="e">
        <f t="shared" si="88"/>
        <v>#N/A</v>
      </c>
      <c r="FN95" s="205" t="e">
        <f t="shared" si="88"/>
        <v>#N/A</v>
      </c>
      <c r="FO95" s="205" t="e">
        <f t="shared" si="88"/>
        <v>#N/A</v>
      </c>
      <c r="FP95" s="205" t="e">
        <f t="shared" si="88"/>
        <v>#N/A</v>
      </c>
      <c r="FQ95" s="205" t="e">
        <f t="shared" si="88"/>
        <v>#N/A</v>
      </c>
      <c r="FR95" s="205" t="e">
        <f t="shared" si="88"/>
        <v>#N/A</v>
      </c>
      <c r="FS95" s="205" t="e">
        <f t="shared" si="76"/>
        <v>#N/A</v>
      </c>
      <c r="FT95" s="205" t="e">
        <f t="shared" si="76"/>
        <v>#N/A</v>
      </c>
      <c r="FU95" s="205" t="e">
        <f t="shared" si="76"/>
        <v>#N/A</v>
      </c>
      <c r="FV95" s="205" t="e">
        <f t="shared" si="76"/>
        <v>#N/A</v>
      </c>
      <c r="FW95" s="205" t="e">
        <f t="shared" si="74"/>
        <v>#N/A</v>
      </c>
      <c r="FX95" s="205" t="e">
        <f t="shared" si="74"/>
        <v>#N/A</v>
      </c>
      <c r="FY95" s="205" t="e">
        <f t="shared" si="74"/>
        <v>#N/A</v>
      </c>
      <c r="FZ95" s="205" t="e">
        <f t="shared" si="74"/>
        <v>#N/A</v>
      </c>
      <c r="GA95" s="205" t="e">
        <f t="shared" si="74"/>
        <v>#N/A</v>
      </c>
      <c r="GB95" s="205" t="e">
        <f t="shared" si="74"/>
        <v>#N/A</v>
      </c>
      <c r="GC95" s="205" t="e">
        <f t="shared" si="74"/>
        <v>#N/A</v>
      </c>
      <c r="GD95" s="205" t="e">
        <f t="shared" si="74"/>
        <v>#N/A</v>
      </c>
      <c r="GE95" s="205" t="e">
        <f t="shared" si="74"/>
        <v>#N/A</v>
      </c>
      <c r="GF95" s="205" t="e">
        <f t="shared" si="74"/>
        <v>#N/A</v>
      </c>
      <c r="GG95" s="205" t="e">
        <f t="shared" si="74"/>
        <v>#N/A</v>
      </c>
      <c r="GH95" s="205" t="e">
        <f t="shared" si="74"/>
        <v>#N/A</v>
      </c>
      <c r="GI95" s="205" t="e">
        <f t="shared" si="74"/>
        <v>#N/A</v>
      </c>
      <c r="GJ95" s="205" t="e">
        <f t="shared" si="74"/>
        <v>#N/A</v>
      </c>
      <c r="GK95" s="205" t="e">
        <f t="shared" si="74"/>
        <v>#N/A</v>
      </c>
      <c r="GL95" s="205" t="e">
        <f t="shared" si="128"/>
        <v>#N/A</v>
      </c>
      <c r="GM95" s="205" t="e">
        <f t="shared" si="128"/>
        <v>#N/A</v>
      </c>
      <c r="GN95" s="205" t="e">
        <f t="shared" si="128"/>
        <v>#N/A</v>
      </c>
      <c r="GO95" s="205" t="e">
        <f t="shared" si="120"/>
        <v>#N/A</v>
      </c>
      <c r="GP95" s="205" t="e">
        <f t="shared" si="120"/>
        <v>#N/A</v>
      </c>
      <c r="GQ95" s="205" t="e">
        <f t="shared" si="118"/>
        <v>#N/A</v>
      </c>
      <c r="GR95" s="205" t="e">
        <f t="shared" si="118"/>
        <v>#N/A</v>
      </c>
      <c r="GS95" s="205" t="e">
        <f t="shared" si="118"/>
        <v>#N/A</v>
      </c>
      <c r="GT95" s="205" t="e">
        <f t="shared" si="118"/>
        <v>#N/A</v>
      </c>
      <c r="GU95" s="205" t="e">
        <f t="shared" si="118"/>
        <v>#N/A</v>
      </c>
      <c r="GV95" s="205" t="e">
        <f t="shared" si="118"/>
        <v>#N/A</v>
      </c>
      <c r="GW95" s="205" t="e">
        <f t="shared" si="118"/>
        <v>#N/A</v>
      </c>
      <c r="GX95" s="205" t="e">
        <f t="shared" si="118"/>
        <v>#N/A</v>
      </c>
      <c r="GY95" s="205" t="e">
        <f t="shared" si="118"/>
        <v>#N/A</v>
      </c>
      <c r="GZ95" s="205" t="e">
        <f t="shared" si="118"/>
        <v>#N/A</v>
      </c>
      <c r="HA95" s="205" t="e">
        <f t="shared" si="118"/>
        <v>#N/A</v>
      </c>
      <c r="HB95" s="205" t="e">
        <f t="shared" si="106"/>
        <v>#N/A</v>
      </c>
      <c r="HC95" s="205" t="e">
        <f t="shared" si="106"/>
        <v>#N/A</v>
      </c>
      <c r="HD95" s="205" t="e">
        <f t="shared" si="98"/>
        <v>#N/A</v>
      </c>
      <c r="HE95" s="205" t="e">
        <f t="shared" si="98"/>
        <v>#N/A</v>
      </c>
      <c r="HF95" s="205" t="e">
        <f t="shared" si="98"/>
        <v>#N/A</v>
      </c>
      <c r="HG95" s="205" t="e">
        <f t="shared" si="98"/>
        <v>#N/A</v>
      </c>
      <c r="HH95" s="205" t="e">
        <f t="shared" si="98"/>
        <v>#N/A</v>
      </c>
      <c r="HI95" s="205" t="e">
        <f t="shared" si="98"/>
        <v>#N/A</v>
      </c>
      <c r="HJ95" s="205" t="e">
        <f t="shared" si="98"/>
        <v>#N/A</v>
      </c>
      <c r="HK95" s="205" t="e">
        <f t="shared" si="98"/>
        <v>#N/A</v>
      </c>
      <c r="HL95" s="205" t="e">
        <f t="shared" si="98"/>
        <v>#N/A</v>
      </c>
      <c r="HM95" s="205" t="e">
        <f t="shared" si="98"/>
        <v>#N/A</v>
      </c>
      <c r="HN95" s="205" t="e">
        <f t="shared" si="98"/>
        <v>#N/A</v>
      </c>
      <c r="HO95" s="205" t="e">
        <f t="shared" si="98"/>
        <v>#N/A</v>
      </c>
      <c r="HP95" s="205" t="e">
        <f t="shared" si="127"/>
        <v>#N/A</v>
      </c>
      <c r="HQ95" s="205" t="e">
        <f t="shared" si="107"/>
        <v>#N/A</v>
      </c>
      <c r="HR95" s="205" t="e">
        <f t="shared" si="107"/>
        <v>#N/A</v>
      </c>
      <c r="HS95" s="205" t="e">
        <f t="shared" si="107"/>
        <v>#N/A</v>
      </c>
      <c r="HT95" s="205" t="e">
        <f t="shared" si="107"/>
        <v>#N/A</v>
      </c>
      <c r="HU95" s="205" t="e">
        <f t="shared" si="107"/>
        <v>#N/A</v>
      </c>
      <c r="HV95" s="205" t="e">
        <f t="shared" si="81"/>
        <v>#N/A</v>
      </c>
      <c r="HW95" s="205" t="e">
        <f t="shared" si="79"/>
        <v>#N/A</v>
      </c>
      <c r="HX95" s="205" t="e">
        <f t="shared" si="66"/>
        <v>#N/A</v>
      </c>
      <c r="HY95" s="205" t="e">
        <f t="shared" si="63"/>
        <v>#N/A</v>
      </c>
      <c r="HZ95" s="205" t="e">
        <f t="shared" si="63"/>
        <v>#N/A</v>
      </c>
      <c r="IA95" s="205" t="e">
        <f t="shared" si="63"/>
        <v>#N/A</v>
      </c>
      <c r="IB95" s="205" t="e">
        <f t="shared" si="63"/>
        <v>#N/A</v>
      </c>
    </row>
    <row r="96" spans="1:236" hidden="1" x14ac:dyDescent="0.25">
      <c r="A96" s="22">
        <v>93</v>
      </c>
      <c r="B96" s="123"/>
      <c r="C96" s="123"/>
      <c r="D96" s="123"/>
      <c r="E96" s="118" t="str">
        <f t="shared" si="99"/>
        <v/>
      </c>
      <c r="F96" s="23" t="str">
        <f t="shared" si="100"/>
        <v/>
      </c>
      <c r="G96" s="24" t="str">
        <f t="shared" si="101"/>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91"/>
        <v/>
      </c>
      <c r="K96" s="26"/>
      <c r="L96" s="24" t="str">
        <f>IF(OR(F96="",K96=""),"",MATCH(K96,Confidence!$A$3:$A$12,0))</f>
        <v/>
      </c>
      <c r="M96" s="27" t="str">
        <f t="shared" si="92"/>
        <v/>
      </c>
      <c r="N96" s="27" t="str">
        <f t="shared" si="93"/>
        <v/>
      </c>
      <c r="O96" s="24"/>
      <c r="P96" s="110" t="str">
        <f t="shared" si="94"/>
        <v/>
      </c>
      <c r="Q96" s="110" t="str">
        <f t="shared" si="95"/>
        <v/>
      </c>
      <c r="R96" s="39" t="str">
        <f t="shared" si="96"/>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102"/>
        <v/>
      </c>
      <c r="AI96" s="204" t="str">
        <f t="shared" si="103"/>
        <v/>
      </c>
      <c r="AJ96" s="188" t="str">
        <f t="shared" si="131"/>
        <v/>
      </c>
      <c r="AK96" s="188" t="str">
        <f t="shared" si="131"/>
        <v/>
      </c>
      <c r="AL96" s="188" t="str">
        <f t="shared" si="131"/>
        <v/>
      </c>
      <c r="AM96" s="188" t="str">
        <f t="shared" si="131"/>
        <v/>
      </c>
      <c r="AN96" s="188" t="str">
        <f t="shared" si="131"/>
        <v/>
      </c>
      <c r="AO96" s="188" t="str">
        <f t="shared" si="131"/>
        <v/>
      </c>
      <c r="AP96" s="188" t="str">
        <f t="shared" si="131"/>
        <v/>
      </c>
      <c r="AQ96" s="188" t="str">
        <f t="shared" si="131"/>
        <v/>
      </c>
      <c r="AR96" s="188" t="str">
        <f t="shared" si="131"/>
        <v/>
      </c>
      <c r="AS96" s="188" t="str">
        <f t="shared" si="131"/>
        <v/>
      </c>
      <c r="AT96" s="188" t="str">
        <f t="shared" si="131"/>
        <v/>
      </c>
      <c r="AU96" s="188" t="str">
        <f t="shared" si="131"/>
        <v/>
      </c>
      <c r="AV96" s="188" t="str">
        <f t="shared" si="131"/>
        <v/>
      </c>
      <c r="AW96" s="188" t="str">
        <f t="shared" si="131"/>
        <v/>
      </c>
      <c r="AX96" s="188" t="str">
        <f t="shared" si="131"/>
        <v/>
      </c>
      <c r="AY96" s="188" t="str">
        <f t="shared" si="131"/>
        <v/>
      </c>
      <c r="AZ96" s="188" t="str">
        <f t="shared" si="131"/>
        <v/>
      </c>
      <c r="BA96" s="188" t="str">
        <f t="shared" si="131"/>
        <v/>
      </c>
      <c r="BB96" s="188" t="str">
        <f t="shared" si="131"/>
        <v/>
      </c>
      <c r="BC96" s="188" t="str">
        <f t="shared" si="131"/>
        <v/>
      </c>
      <c r="BD96" s="188" t="str">
        <f t="shared" si="131"/>
        <v/>
      </c>
      <c r="BE96" s="188" t="str">
        <f t="shared" si="131"/>
        <v/>
      </c>
      <c r="BF96" s="188" t="str">
        <f t="shared" si="131"/>
        <v/>
      </c>
      <c r="BG96" s="188" t="str">
        <f t="shared" si="131"/>
        <v/>
      </c>
      <c r="BH96" s="188" t="str">
        <f t="shared" si="131"/>
        <v/>
      </c>
      <c r="BI96" s="188" t="str">
        <f t="shared" si="131"/>
        <v/>
      </c>
      <c r="BJ96" s="188" t="str">
        <f t="shared" si="131"/>
        <v/>
      </c>
      <c r="BK96" s="188" t="str">
        <f t="shared" si="131"/>
        <v/>
      </c>
      <c r="BL96" s="188" t="str">
        <f t="shared" si="131"/>
        <v/>
      </c>
      <c r="BM96" s="188" t="str">
        <f t="shared" si="131"/>
        <v/>
      </c>
      <c r="BN96" s="188" t="str">
        <f t="shared" si="131"/>
        <v/>
      </c>
      <c r="BO96" s="188" t="str">
        <f t="shared" si="131"/>
        <v/>
      </c>
      <c r="BP96" s="188" t="str">
        <f t="shared" si="131"/>
        <v/>
      </c>
      <c r="BQ96" s="188" t="str">
        <f t="shared" si="131"/>
        <v/>
      </c>
      <c r="BR96" s="188" t="str">
        <f t="shared" si="131"/>
        <v/>
      </c>
      <c r="BS96" s="188" t="str">
        <f t="shared" si="131"/>
        <v/>
      </c>
      <c r="BT96" s="188" t="str">
        <f t="shared" si="131"/>
        <v/>
      </c>
      <c r="BU96" s="188" t="str">
        <f t="shared" si="131"/>
        <v/>
      </c>
      <c r="BV96" s="188" t="str">
        <f t="shared" si="131"/>
        <v/>
      </c>
      <c r="BW96" s="188" t="str">
        <f t="shared" si="131"/>
        <v/>
      </c>
      <c r="BX96" s="188" t="str">
        <f t="shared" si="131"/>
        <v/>
      </c>
      <c r="BY96" s="188" t="str">
        <f t="shared" si="131"/>
        <v/>
      </c>
      <c r="BZ96" s="188" t="str">
        <f t="shared" si="131"/>
        <v/>
      </c>
      <c r="CA96" s="188" t="str">
        <f t="shared" si="131"/>
        <v/>
      </c>
      <c r="CB96" s="188" t="str">
        <f t="shared" si="131"/>
        <v/>
      </c>
      <c r="CC96" s="188" t="str">
        <f t="shared" si="131"/>
        <v/>
      </c>
      <c r="CD96" s="188" t="str">
        <f t="shared" si="131"/>
        <v/>
      </c>
      <c r="CE96" s="188" t="str">
        <f t="shared" si="131"/>
        <v/>
      </c>
      <c r="CF96" s="188" t="str">
        <f t="shared" si="131"/>
        <v/>
      </c>
      <c r="CG96" s="188" t="str">
        <f t="shared" si="131"/>
        <v/>
      </c>
      <c r="CH96" s="188" t="str">
        <f t="shared" si="131"/>
        <v/>
      </c>
      <c r="CI96" s="188" t="str">
        <f t="shared" si="131"/>
        <v/>
      </c>
      <c r="CJ96" s="188" t="str">
        <f t="shared" si="131"/>
        <v/>
      </c>
      <c r="CK96" s="188" t="str">
        <f t="shared" si="131"/>
        <v/>
      </c>
      <c r="CL96" s="188" t="str">
        <f t="shared" si="131"/>
        <v/>
      </c>
      <c r="CM96" s="188" t="str">
        <f t="shared" si="131"/>
        <v/>
      </c>
      <c r="CN96" s="188" t="str">
        <f t="shared" si="131"/>
        <v/>
      </c>
      <c r="CO96" s="188" t="str">
        <f t="shared" si="131"/>
        <v/>
      </c>
      <c r="CP96" s="188" t="str">
        <f t="shared" si="131"/>
        <v/>
      </c>
      <c r="CQ96" s="188" t="str">
        <f t="shared" si="131"/>
        <v/>
      </c>
      <c r="CR96" s="188" t="str">
        <f t="shared" si="131"/>
        <v/>
      </c>
      <c r="CS96" s="188" t="str">
        <f t="shared" si="131"/>
        <v/>
      </c>
      <c r="CT96" s="188" t="str">
        <f t="shared" si="131"/>
        <v/>
      </c>
      <c r="CU96" s="188" t="str">
        <f t="shared" ref="CU96" si="134">IF(ISNONTEXT($AH96),CT96+$AH96,"")</f>
        <v/>
      </c>
      <c r="CV96" s="188" t="str">
        <f t="shared" si="130"/>
        <v/>
      </c>
      <c r="CW96" s="188" t="str">
        <f t="shared" si="130"/>
        <v/>
      </c>
      <c r="CX96" s="188" t="str">
        <f t="shared" si="130"/>
        <v/>
      </c>
      <c r="CY96" s="188" t="str">
        <f t="shared" si="130"/>
        <v/>
      </c>
      <c r="CZ96" s="188" t="str">
        <f t="shared" si="130"/>
        <v/>
      </c>
      <c r="DA96" s="188" t="str">
        <f t="shared" si="130"/>
        <v/>
      </c>
      <c r="DB96" s="188" t="str">
        <f t="shared" si="130"/>
        <v/>
      </c>
      <c r="DC96" s="188" t="str">
        <f t="shared" si="130"/>
        <v/>
      </c>
      <c r="DD96" s="188" t="str">
        <f t="shared" si="130"/>
        <v/>
      </c>
      <c r="DE96" s="188" t="str">
        <f t="shared" si="130"/>
        <v/>
      </c>
      <c r="DF96" s="188" t="str">
        <f t="shared" si="130"/>
        <v/>
      </c>
      <c r="DG96" s="188" t="str">
        <f t="shared" si="130"/>
        <v/>
      </c>
      <c r="DH96" s="188" t="str">
        <f t="shared" si="130"/>
        <v/>
      </c>
      <c r="DI96" s="188" t="str">
        <f t="shared" si="130"/>
        <v/>
      </c>
      <c r="DJ96" s="188" t="str">
        <f t="shared" si="130"/>
        <v/>
      </c>
      <c r="DK96" s="188" t="str">
        <f t="shared" si="130"/>
        <v/>
      </c>
      <c r="DL96" s="188" t="str">
        <f t="shared" si="130"/>
        <v/>
      </c>
      <c r="DM96" s="188" t="str">
        <f t="shared" si="130"/>
        <v/>
      </c>
      <c r="DN96" s="188" t="str">
        <f t="shared" si="130"/>
        <v/>
      </c>
      <c r="DO96" s="188" t="str">
        <f t="shared" si="130"/>
        <v/>
      </c>
      <c r="DP96" s="188" t="str">
        <f t="shared" si="130"/>
        <v/>
      </c>
      <c r="DQ96" s="188" t="str">
        <f t="shared" si="130"/>
        <v/>
      </c>
      <c r="DR96" s="188" t="str">
        <f t="shared" si="130"/>
        <v/>
      </c>
      <c r="DS96" s="188" t="str">
        <f t="shared" si="130"/>
        <v/>
      </c>
      <c r="DT96" s="188" t="str">
        <f t="shared" si="130"/>
        <v/>
      </c>
      <c r="DU96" s="188" t="str">
        <f t="shared" si="130"/>
        <v/>
      </c>
      <c r="DV96" s="188" t="str">
        <f t="shared" si="130"/>
        <v/>
      </c>
      <c r="DW96" s="188" t="str">
        <f t="shared" si="130"/>
        <v/>
      </c>
      <c r="DX96" s="188" t="str">
        <f t="shared" si="130"/>
        <v/>
      </c>
      <c r="DY96" s="188" t="str">
        <f t="shared" si="130"/>
        <v/>
      </c>
      <c r="DZ96" s="188" t="str">
        <f t="shared" si="130"/>
        <v/>
      </c>
      <c r="EA96" s="188" t="str">
        <f t="shared" si="130"/>
        <v/>
      </c>
      <c r="EB96" s="188" t="str">
        <f t="shared" si="130"/>
        <v/>
      </c>
      <c r="EC96" s="188" t="str">
        <f t="shared" si="130"/>
        <v/>
      </c>
      <c r="ED96" s="188" t="str">
        <f t="shared" si="130"/>
        <v/>
      </c>
      <c r="EE96" s="204" t="str">
        <f t="shared" si="105"/>
        <v/>
      </c>
      <c r="EF96" s="205" t="e">
        <f t="shared" si="133"/>
        <v>#N/A</v>
      </c>
      <c r="EG96" s="205" t="e">
        <f t="shared" si="133"/>
        <v>#N/A</v>
      </c>
      <c r="EH96" s="205" t="e">
        <f t="shared" si="133"/>
        <v>#N/A</v>
      </c>
      <c r="EI96" s="205" t="e">
        <f t="shared" si="133"/>
        <v>#N/A</v>
      </c>
      <c r="EJ96" s="205" t="e">
        <f t="shared" si="133"/>
        <v>#N/A</v>
      </c>
      <c r="EK96" s="205" t="e">
        <f t="shared" si="133"/>
        <v>#N/A</v>
      </c>
      <c r="EL96" s="205" t="e">
        <f t="shared" si="132"/>
        <v>#N/A</v>
      </c>
      <c r="EM96" s="205" t="e">
        <f t="shared" si="132"/>
        <v>#N/A</v>
      </c>
      <c r="EN96" s="205" t="e">
        <f t="shared" si="132"/>
        <v>#N/A</v>
      </c>
      <c r="EO96" s="205" t="e">
        <f t="shared" si="132"/>
        <v>#N/A</v>
      </c>
      <c r="EP96" s="205" t="e">
        <f t="shared" si="132"/>
        <v>#N/A</v>
      </c>
      <c r="EQ96" s="205" t="e">
        <f t="shared" si="132"/>
        <v>#N/A</v>
      </c>
      <c r="ER96" s="205" t="e">
        <f t="shared" si="132"/>
        <v>#N/A</v>
      </c>
      <c r="ES96" s="205" t="e">
        <f t="shared" si="132"/>
        <v>#N/A</v>
      </c>
      <c r="ET96" s="205" t="e">
        <f t="shared" si="132"/>
        <v>#N/A</v>
      </c>
      <c r="EU96" s="205" t="e">
        <f t="shared" si="132"/>
        <v>#N/A</v>
      </c>
      <c r="EV96" s="205" t="e">
        <f t="shared" si="124"/>
        <v>#N/A</v>
      </c>
      <c r="EW96" s="205" t="e">
        <f t="shared" si="124"/>
        <v>#N/A</v>
      </c>
      <c r="EX96" s="205" t="e">
        <f t="shared" si="124"/>
        <v>#N/A</v>
      </c>
      <c r="EY96" s="205" t="e">
        <f t="shared" si="122"/>
        <v>#N/A</v>
      </c>
      <c r="EZ96" s="205" t="e">
        <f t="shared" si="122"/>
        <v>#N/A</v>
      </c>
      <c r="FA96" s="205" t="e">
        <f t="shared" si="122"/>
        <v>#N/A</v>
      </c>
      <c r="FB96" s="205" t="e">
        <f t="shared" si="122"/>
        <v>#N/A</v>
      </c>
      <c r="FC96" s="205" t="e">
        <f t="shared" si="122"/>
        <v>#N/A</v>
      </c>
      <c r="FD96" s="205" t="e">
        <f t="shared" si="122"/>
        <v>#N/A</v>
      </c>
      <c r="FE96" s="205" t="e">
        <f t="shared" si="122"/>
        <v>#N/A</v>
      </c>
      <c r="FF96" s="205" t="e">
        <f t="shared" si="122"/>
        <v>#N/A</v>
      </c>
      <c r="FG96" s="205" t="e">
        <f t="shared" si="122"/>
        <v>#N/A</v>
      </c>
      <c r="FH96" s="205" t="e">
        <f t="shared" si="122"/>
        <v>#N/A</v>
      </c>
      <c r="FI96" s="205" t="e">
        <f t="shared" si="122"/>
        <v>#N/A</v>
      </c>
      <c r="FJ96" s="205" t="e">
        <f t="shared" si="122"/>
        <v>#N/A</v>
      </c>
      <c r="FK96" s="205" t="e">
        <f t="shared" si="108"/>
        <v>#N/A</v>
      </c>
      <c r="FL96" s="205" t="e">
        <f t="shared" si="88"/>
        <v>#N/A</v>
      </c>
      <c r="FM96" s="205" t="e">
        <f t="shared" si="88"/>
        <v>#N/A</v>
      </c>
      <c r="FN96" s="205" t="e">
        <f t="shared" si="88"/>
        <v>#N/A</v>
      </c>
      <c r="FO96" s="205" t="e">
        <f t="shared" si="88"/>
        <v>#N/A</v>
      </c>
      <c r="FP96" s="205" t="e">
        <f t="shared" si="88"/>
        <v>#N/A</v>
      </c>
      <c r="FQ96" s="205" t="e">
        <f t="shared" si="88"/>
        <v>#N/A</v>
      </c>
      <c r="FR96" s="205" t="e">
        <f t="shared" si="88"/>
        <v>#N/A</v>
      </c>
      <c r="FS96" s="205" t="e">
        <f t="shared" si="76"/>
        <v>#N/A</v>
      </c>
      <c r="FT96" s="205" t="e">
        <f t="shared" si="76"/>
        <v>#N/A</v>
      </c>
      <c r="FU96" s="205" t="e">
        <f t="shared" si="76"/>
        <v>#N/A</v>
      </c>
      <c r="FV96" s="205" t="e">
        <f t="shared" si="76"/>
        <v>#N/A</v>
      </c>
      <c r="FW96" s="205" t="e">
        <f t="shared" si="74"/>
        <v>#N/A</v>
      </c>
      <c r="FX96" s="205" t="e">
        <f t="shared" si="74"/>
        <v>#N/A</v>
      </c>
      <c r="FY96" s="205" t="e">
        <f t="shared" si="74"/>
        <v>#N/A</v>
      </c>
      <c r="FZ96" s="205" t="e">
        <f t="shared" si="74"/>
        <v>#N/A</v>
      </c>
      <c r="GA96" s="205" t="e">
        <f t="shared" si="74"/>
        <v>#N/A</v>
      </c>
      <c r="GB96" s="205" t="e">
        <f t="shared" si="74"/>
        <v>#N/A</v>
      </c>
      <c r="GC96" s="205" t="e">
        <f t="shared" si="74"/>
        <v>#N/A</v>
      </c>
      <c r="GD96" s="205" t="e">
        <f t="shared" si="74"/>
        <v>#N/A</v>
      </c>
      <c r="GE96" s="205" t="e">
        <f t="shared" si="74"/>
        <v>#N/A</v>
      </c>
      <c r="GF96" s="205" t="e">
        <f t="shared" si="74"/>
        <v>#N/A</v>
      </c>
      <c r="GG96" s="205" t="e">
        <f t="shared" si="74"/>
        <v>#N/A</v>
      </c>
      <c r="GH96" s="205" t="e">
        <f t="shared" si="74"/>
        <v>#N/A</v>
      </c>
      <c r="GI96" s="205" t="e">
        <f t="shared" si="74"/>
        <v>#N/A</v>
      </c>
      <c r="GJ96" s="205" t="e">
        <f t="shared" si="74"/>
        <v>#N/A</v>
      </c>
      <c r="GK96" s="205" t="e">
        <f t="shared" si="74"/>
        <v>#N/A</v>
      </c>
      <c r="GL96" s="205" t="e">
        <f t="shared" si="128"/>
        <v>#N/A</v>
      </c>
      <c r="GM96" s="205" t="e">
        <f t="shared" si="128"/>
        <v>#N/A</v>
      </c>
      <c r="GN96" s="205" t="e">
        <f t="shared" si="128"/>
        <v>#N/A</v>
      </c>
      <c r="GO96" s="205" t="e">
        <f t="shared" si="120"/>
        <v>#N/A</v>
      </c>
      <c r="GP96" s="205" t="e">
        <f t="shared" si="120"/>
        <v>#N/A</v>
      </c>
      <c r="GQ96" s="205" t="e">
        <f t="shared" si="118"/>
        <v>#N/A</v>
      </c>
      <c r="GR96" s="205" t="e">
        <f t="shared" si="118"/>
        <v>#N/A</v>
      </c>
      <c r="GS96" s="205" t="e">
        <f t="shared" si="118"/>
        <v>#N/A</v>
      </c>
      <c r="GT96" s="205" t="e">
        <f t="shared" si="118"/>
        <v>#N/A</v>
      </c>
      <c r="GU96" s="205" t="e">
        <f t="shared" si="118"/>
        <v>#N/A</v>
      </c>
      <c r="GV96" s="205" t="e">
        <f t="shared" si="118"/>
        <v>#N/A</v>
      </c>
      <c r="GW96" s="205" t="e">
        <f t="shared" si="118"/>
        <v>#N/A</v>
      </c>
      <c r="GX96" s="205" t="e">
        <f t="shared" si="118"/>
        <v>#N/A</v>
      </c>
      <c r="GY96" s="205" t="e">
        <f t="shared" si="118"/>
        <v>#N/A</v>
      </c>
      <c r="GZ96" s="205" t="e">
        <f t="shared" si="118"/>
        <v>#N/A</v>
      </c>
      <c r="HA96" s="205" t="e">
        <f t="shared" si="118"/>
        <v>#N/A</v>
      </c>
      <c r="HB96" s="205" t="e">
        <f t="shared" si="106"/>
        <v>#N/A</v>
      </c>
      <c r="HC96" s="205" t="e">
        <f t="shared" si="106"/>
        <v>#N/A</v>
      </c>
      <c r="HD96" s="205" t="e">
        <f t="shared" si="98"/>
        <v>#N/A</v>
      </c>
      <c r="HE96" s="205" t="e">
        <f t="shared" si="98"/>
        <v>#N/A</v>
      </c>
      <c r="HF96" s="205" t="e">
        <f t="shared" si="98"/>
        <v>#N/A</v>
      </c>
      <c r="HG96" s="205" t="e">
        <f t="shared" si="98"/>
        <v>#N/A</v>
      </c>
      <c r="HH96" s="205" t="e">
        <f t="shared" si="98"/>
        <v>#N/A</v>
      </c>
      <c r="HI96" s="205" t="e">
        <f t="shared" si="98"/>
        <v>#N/A</v>
      </c>
      <c r="HJ96" s="205" t="e">
        <f t="shared" si="98"/>
        <v>#N/A</v>
      </c>
      <c r="HK96" s="205" t="e">
        <f t="shared" si="98"/>
        <v>#N/A</v>
      </c>
      <c r="HL96" s="205" t="e">
        <f t="shared" si="98"/>
        <v>#N/A</v>
      </c>
      <c r="HM96" s="205" t="e">
        <f t="shared" si="98"/>
        <v>#N/A</v>
      </c>
      <c r="HN96" s="205" t="e">
        <f t="shared" si="98"/>
        <v>#N/A</v>
      </c>
      <c r="HO96" s="205" t="e">
        <f t="shared" si="98"/>
        <v>#N/A</v>
      </c>
      <c r="HP96" s="205" t="e">
        <f t="shared" si="127"/>
        <v>#N/A</v>
      </c>
      <c r="HQ96" s="205" t="e">
        <f t="shared" si="107"/>
        <v>#N/A</v>
      </c>
      <c r="HR96" s="205" t="e">
        <f t="shared" si="107"/>
        <v>#N/A</v>
      </c>
      <c r="HS96" s="205" t="e">
        <f t="shared" si="107"/>
        <v>#N/A</v>
      </c>
      <c r="HT96" s="205" t="e">
        <f t="shared" si="107"/>
        <v>#N/A</v>
      </c>
      <c r="HU96" s="205" t="e">
        <f t="shared" si="107"/>
        <v>#N/A</v>
      </c>
      <c r="HV96" s="205" t="e">
        <f t="shared" si="81"/>
        <v>#N/A</v>
      </c>
      <c r="HW96" s="205" t="e">
        <f t="shared" si="79"/>
        <v>#N/A</v>
      </c>
      <c r="HX96" s="205" t="e">
        <f t="shared" si="66"/>
        <v>#N/A</v>
      </c>
      <c r="HY96" s="205" t="e">
        <f t="shared" si="63"/>
        <v>#N/A</v>
      </c>
      <c r="HZ96" s="205" t="e">
        <f t="shared" si="63"/>
        <v>#N/A</v>
      </c>
      <c r="IA96" s="205" t="e">
        <f t="shared" si="63"/>
        <v>#N/A</v>
      </c>
      <c r="IB96" s="205" t="e">
        <f t="shared" si="63"/>
        <v>#N/A</v>
      </c>
    </row>
    <row r="97" spans="1:236" hidden="1" x14ac:dyDescent="0.25">
      <c r="A97" s="22">
        <v>94</v>
      </c>
      <c r="B97" s="123"/>
      <c r="C97" s="123"/>
      <c r="D97" s="123"/>
      <c r="E97" s="118" t="str">
        <f t="shared" si="99"/>
        <v/>
      </c>
      <c r="F97" s="23" t="str">
        <f t="shared" si="100"/>
        <v/>
      </c>
      <c r="G97" s="24" t="str">
        <f t="shared" si="101"/>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91"/>
        <v/>
      </c>
      <c r="K97" s="26"/>
      <c r="L97" s="24" t="str">
        <f>IF(OR(F97="",K97=""),"",MATCH(K97,Confidence!$A$3:$A$12,0))</f>
        <v/>
      </c>
      <c r="M97" s="27" t="str">
        <f t="shared" si="92"/>
        <v/>
      </c>
      <c r="N97" s="27" t="str">
        <f t="shared" si="93"/>
        <v/>
      </c>
      <c r="O97" s="24"/>
      <c r="P97" s="110" t="str">
        <f t="shared" si="94"/>
        <v/>
      </c>
      <c r="Q97" s="110" t="str">
        <f t="shared" si="95"/>
        <v/>
      </c>
      <c r="R97" s="39" t="str">
        <f t="shared" si="96"/>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102"/>
        <v/>
      </c>
      <c r="AI97" s="204" t="str">
        <f t="shared" si="103"/>
        <v/>
      </c>
      <c r="AJ97" s="188" t="str">
        <f t="shared" ref="AJ97:CU100" si="135">IF(ISNONTEXT($AH97),AI97+$AH97,"")</f>
        <v/>
      </c>
      <c r="AK97" s="188" t="str">
        <f t="shared" si="135"/>
        <v/>
      </c>
      <c r="AL97" s="188" t="str">
        <f t="shared" si="135"/>
        <v/>
      </c>
      <c r="AM97" s="188" t="str">
        <f t="shared" si="135"/>
        <v/>
      </c>
      <c r="AN97" s="188" t="str">
        <f t="shared" si="135"/>
        <v/>
      </c>
      <c r="AO97" s="188" t="str">
        <f t="shared" si="135"/>
        <v/>
      </c>
      <c r="AP97" s="188" t="str">
        <f t="shared" si="135"/>
        <v/>
      </c>
      <c r="AQ97" s="188" t="str">
        <f t="shared" si="135"/>
        <v/>
      </c>
      <c r="AR97" s="188" t="str">
        <f t="shared" si="135"/>
        <v/>
      </c>
      <c r="AS97" s="188" t="str">
        <f t="shared" si="135"/>
        <v/>
      </c>
      <c r="AT97" s="188" t="str">
        <f t="shared" si="135"/>
        <v/>
      </c>
      <c r="AU97" s="188" t="str">
        <f t="shared" si="135"/>
        <v/>
      </c>
      <c r="AV97" s="188" t="str">
        <f t="shared" si="135"/>
        <v/>
      </c>
      <c r="AW97" s="188" t="str">
        <f t="shared" si="135"/>
        <v/>
      </c>
      <c r="AX97" s="188" t="str">
        <f t="shared" si="135"/>
        <v/>
      </c>
      <c r="AY97" s="188" t="str">
        <f t="shared" si="135"/>
        <v/>
      </c>
      <c r="AZ97" s="188" t="str">
        <f t="shared" si="135"/>
        <v/>
      </c>
      <c r="BA97" s="188" t="str">
        <f t="shared" si="135"/>
        <v/>
      </c>
      <c r="BB97" s="188" t="str">
        <f t="shared" si="135"/>
        <v/>
      </c>
      <c r="BC97" s="188" t="str">
        <f t="shared" si="135"/>
        <v/>
      </c>
      <c r="BD97" s="188" t="str">
        <f t="shared" si="135"/>
        <v/>
      </c>
      <c r="BE97" s="188" t="str">
        <f t="shared" si="135"/>
        <v/>
      </c>
      <c r="BF97" s="188" t="str">
        <f t="shared" si="135"/>
        <v/>
      </c>
      <c r="BG97" s="188" t="str">
        <f t="shared" si="135"/>
        <v/>
      </c>
      <c r="BH97" s="188" t="str">
        <f t="shared" si="135"/>
        <v/>
      </c>
      <c r="BI97" s="188" t="str">
        <f t="shared" si="135"/>
        <v/>
      </c>
      <c r="BJ97" s="188" t="str">
        <f t="shared" si="135"/>
        <v/>
      </c>
      <c r="BK97" s="188" t="str">
        <f t="shared" si="135"/>
        <v/>
      </c>
      <c r="BL97" s="188" t="str">
        <f t="shared" si="135"/>
        <v/>
      </c>
      <c r="BM97" s="188" t="str">
        <f t="shared" si="135"/>
        <v/>
      </c>
      <c r="BN97" s="188" t="str">
        <f t="shared" si="135"/>
        <v/>
      </c>
      <c r="BO97" s="188" t="str">
        <f t="shared" si="135"/>
        <v/>
      </c>
      <c r="BP97" s="188" t="str">
        <f t="shared" si="135"/>
        <v/>
      </c>
      <c r="BQ97" s="188" t="str">
        <f t="shared" si="135"/>
        <v/>
      </c>
      <c r="BR97" s="188" t="str">
        <f t="shared" si="135"/>
        <v/>
      </c>
      <c r="BS97" s="188" t="str">
        <f t="shared" si="135"/>
        <v/>
      </c>
      <c r="BT97" s="188" t="str">
        <f t="shared" si="135"/>
        <v/>
      </c>
      <c r="BU97" s="188" t="str">
        <f t="shared" si="135"/>
        <v/>
      </c>
      <c r="BV97" s="188" t="str">
        <f t="shared" si="135"/>
        <v/>
      </c>
      <c r="BW97" s="188" t="str">
        <f t="shared" si="135"/>
        <v/>
      </c>
      <c r="BX97" s="188" t="str">
        <f t="shared" si="135"/>
        <v/>
      </c>
      <c r="BY97" s="188" t="str">
        <f t="shared" si="135"/>
        <v/>
      </c>
      <c r="BZ97" s="188" t="str">
        <f t="shared" si="135"/>
        <v/>
      </c>
      <c r="CA97" s="188" t="str">
        <f t="shared" si="135"/>
        <v/>
      </c>
      <c r="CB97" s="188" t="str">
        <f t="shared" si="135"/>
        <v/>
      </c>
      <c r="CC97" s="188" t="str">
        <f t="shared" si="135"/>
        <v/>
      </c>
      <c r="CD97" s="188" t="str">
        <f t="shared" si="135"/>
        <v/>
      </c>
      <c r="CE97" s="188" t="str">
        <f t="shared" si="135"/>
        <v/>
      </c>
      <c r="CF97" s="188" t="str">
        <f t="shared" si="135"/>
        <v/>
      </c>
      <c r="CG97" s="188" t="str">
        <f t="shared" si="135"/>
        <v/>
      </c>
      <c r="CH97" s="188" t="str">
        <f t="shared" si="135"/>
        <v/>
      </c>
      <c r="CI97" s="188" t="str">
        <f t="shared" si="135"/>
        <v/>
      </c>
      <c r="CJ97" s="188" t="str">
        <f t="shared" si="135"/>
        <v/>
      </c>
      <c r="CK97" s="188" t="str">
        <f t="shared" si="135"/>
        <v/>
      </c>
      <c r="CL97" s="188" t="str">
        <f t="shared" si="135"/>
        <v/>
      </c>
      <c r="CM97" s="188" t="str">
        <f t="shared" si="135"/>
        <v/>
      </c>
      <c r="CN97" s="188" t="str">
        <f t="shared" si="135"/>
        <v/>
      </c>
      <c r="CO97" s="188" t="str">
        <f t="shared" si="135"/>
        <v/>
      </c>
      <c r="CP97" s="188" t="str">
        <f t="shared" si="135"/>
        <v/>
      </c>
      <c r="CQ97" s="188" t="str">
        <f t="shared" si="135"/>
        <v/>
      </c>
      <c r="CR97" s="188" t="str">
        <f t="shared" si="135"/>
        <v/>
      </c>
      <c r="CS97" s="188" t="str">
        <f t="shared" si="135"/>
        <v/>
      </c>
      <c r="CT97" s="188" t="str">
        <f t="shared" si="135"/>
        <v/>
      </c>
      <c r="CU97" s="188" t="str">
        <f t="shared" si="135"/>
        <v/>
      </c>
      <c r="CV97" s="188" t="str">
        <f t="shared" si="130"/>
        <v/>
      </c>
      <c r="CW97" s="188" t="str">
        <f t="shared" si="130"/>
        <v/>
      </c>
      <c r="CX97" s="188" t="str">
        <f t="shared" si="130"/>
        <v/>
      </c>
      <c r="CY97" s="188" t="str">
        <f t="shared" si="130"/>
        <v/>
      </c>
      <c r="CZ97" s="188" t="str">
        <f t="shared" si="130"/>
        <v/>
      </c>
      <c r="DA97" s="188" t="str">
        <f t="shared" si="130"/>
        <v/>
      </c>
      <c r="DB97" s="188" t="str">
        <f t="shared" si="130"/>
        <v/>
      </c>
      <c r="DC97" s="188" t="str">
        <f t="shared" si="130"/>
        <v/>
      </c>
      <c r="DD97" s="188" t="str">
        <f t="shared" si="130"/>
        <v/>
      </c>
      <c r="DE97" s="188" t="str">
        <f t="shared" si="130"/>
        <v/>
      </c>
      <c r="DF97" s="188" t="str">
        <f t="shared" si="130"/>
        <v/>
      </c>
      <c r="DG97" s="188" t="str">
        <f t="shared" si="130"/>
        <v/>
      </c>
      <c r="DH97" s="188" t="str">
        <f t="shared" si="130"/>
        <v/>
      </c>
      <c r="DI97" s="188" t="str">
        <f t="shared" si="130"/>
        <v/>
      </c>
      <c r="DJ97" s="188" t="str">
        <f t="shared" si="130"/>
        <v/>
      </c>
      <c r="DK97" s="188" t="str">
        <f t="shared" si="130"/>
        <v/>
      </c>
      <c r="DL97" s="188" t="str">
        <f t="shared" si="130"/>
        <v/>
      </c>
      <c r="DM97" s="188" t="str">
        <f t="shared" si="130"/>
        <v/>
      </c>
      <c r="DN97" s="188" t="str">
        <f t="shared" si="130"/>
        <v/>
      </c>
      <c r="DO97" s="188" t="str">
        <f t="shared" si="130"/>
        <v/>
      </c>
      <c r="DP97" s="188" t="str">
        <f t="shared" si="130"/>
        <v/>
      </c>
      <c r="DQ97" s="188" t="str">
        <f t="shared" si="130"/>
        <v/>
      </c>
      <c r="DR97" s="188" t="str">
        <f t="shared" si="130"/>
        <v/>
      </c>
      <c r="DS97" s="188" t="str">
        <f t="shared" si="130"/>
        <v/>
      </c>
      <c r="DT97" s="188" t="str">
        <f t="shared" si="130"/>
        <v/>
      </c>
      <c r="DU97" s="188" t="str">
        <f t="shared" si="130"/>
        <v/>
      </c>
      <c r="DV97" s="188" t="str">
        <f t="shared" si="130"/>
        <v/>
      </c>
      <c r="DW97" s="188" t="str">
        <f t="shared" si="130"/>
        <v/>
      </c>
      <c r="DX97" s="188" t="str">
        <f t="shared" si="130"/>
        <v/>
      </c>
      <c r="DY97" s="188" t="str">
        <f t="shared" si="130"/>
        <v/>
      </c>
      <c r="DZ97" s="188" t="str">
        <f t="shared" si="130"/>
        <v/>
      </c>
      <c r="EA97" s="188" t="str">
        <f t="shared" si="130"/>
        <v/>
      </c>
      <c r="EB97" s="188" t="str">
        <f t="shared" si="130"/>
        <v/>
      </c>
      <c r="EC97" s="188" t="str">
        <f t="shared" si="130"/>
        <v/>
      </c>
      <c r="ED97" s="188" t="str">
        <f t="shared" si="130"/>
        <v/>
      </c>
      <c r="EE97" s="204" t="str">
        <f t="shared" si="105"/>
        <v/>
      </c>
      <c r="EF97" s="205" t="e">
        <f t="shared" si="133"/>
        <v>#N/A</v>
      </c>
      <c r="EG97" s="205" t="e">
        <f t="shared" si="133"/>
        <v>#N/A</v>
      </c>
      <c r="EH97" s="205" t="e">
        <f t="shared" si="133"/>
        <v>#N/A</v>
      </c>
      <c r="EI97" s="205" t="e">
        <f t="shared" si="133"/>
        <v>#N/A</v>
      </c>
      <c r="EJ97" s="205" t="e">
        <f t="shared" si="133"/>
        <v>#N/A</v>
      </c>
      <c r="EK97" s="205" t="e">
        <f t="shared" si="133"/>
        <v>#N/A</v>
      </c>
      <c r="EL97" s="205" t="e">
        <f t="shared" si="132"/>
        <v>#N/A</v>
      </c>
      <c r="EM97" s="205" t="e">
        <f t="shared" si="132"/>
        <v>#N/A</v>
      </c>
      <c r="EN97" s="205" t="e">
        <f t="shared" si="132"/>
        <v>#N/A</v>
      </c>
      <c r="EO97" s="205" t="e">
        <f t="shared" si="132"/>
        <v>#N/A</v>
      </c>
      <c r="EP97" s="205" t="e">
        <f t="shared" si="132"/>
        <v>#N/A</v>
      </c>
      <c r="EQ97" s="205" t="e">
        <f t="shared" si="132"/>
        <v>#N/A</v>
      </c>
      <c r="ER97" s="205" t="e">
        <f t="shared" si="132"/>
        <v>#N/A</v>
      </c>
      <c r="ES97" s="205" t="e">
        <f t="shared" si="132"/>
        <v>#N/A</v>
      </c>
      <c r="ET97" s="205" t="e">
        <f t="shared" si="132"/>
        <v>#N/A</v>
      </c>
      <c r="EU97" s="205" t="e">
        <f t="shared" si="132"/>
        <v>#N/A</v>
      </c>
      <c r="EV97" s="205" t="e">
        <f t="shared" si="124"/>
        <v>#N/A</v>
      </c>
      <c r="EW97" s="205" t="e">
        <f t="shared" si="124"/>
        <v>#N/A</v>
      </c>
      <c r="EX97" s="205" t="e">
        <f t="shared" si="124"/>
        <v>#N/A</v>
      </c>
      <c r="EY97" s="205" t="e">
        <f t="shared" si="122"/>
        <v>#N/A</v>
      </c>
      <c r="EZ97" s="205" t="e">
        <f t="shared" si="122"/>
        <v>#N/A</v>
      </c>
      <c r="FA97" s="205" t="e">
        <f t="shared" si="122"/>
        <v>#N/A</v>
      </c>
      <c r="FB97" s="205" t="e">
        <f t="shared" si="122"/>
        <v>#N/A</v>
      </c>
      <c r="FC97" s="205" t="e">
        <f t="shared" si="122"/>
        <v>#N/A</v>
      </c>
      <c r="FD97" s="205" t="e">
        <f t="shared" si="122"/>
        <v>#N/A</v>
      </c>
      <c r="FE97" s="205" t="e">
        <f t="shared" si="122"/>
        <v>#N/A</v>
      </c>
      <c r="FF97" s="205" t="e">
        <f t="shared" si="122"/>
        <v>#N/A</v>
      </c>
      <c r="FG97" s="205" t="e">
        <f t="shared" si="122"/>
        <v>#N/A</v>
      </c>
      <c r="FH97" s="205" t="e">
        <f t="shared" si="122"/>
        <v>#N/A</v>
      </c>
      <c r="FI97" s="205" t="e">
        <f t="shared" si="122"/>
        <v>#N/A</v>
      </c>
      <c r="FJ97" s="205" t="e">
        <f t="shared" si="122"/>
        <v>#N/A</v>
      </c>
      <c r="FK97" s="205" t="e">
        <f t="shared" si="108"/>
        <v>#N/A</v>
      </c>
      <c r="FL97" s="205" t="e">
        <f t="shared" si="88"/>
        <v>#N/A</v>
      </c>
      <c r="FM97" s="205" t="e">
        <f t="shared" si="88"/>
        <v>#N/A</v>
      </c>
      <c r="FN97" s="205" t="e">
        <f t="shared" si="88"/>
        <v>#N/A</v>
      </c>
      <c r="FO97" s="205" t="e">
        <f t="shared" si="88"/>
        <v>#N/A</v>
      </c>
      <c r="FP97" s="205" t="e">
        <f t="shared" si="88"/>
        <v>#N/A</v>
      </c>
      <c r="FQ97" s="205" t="e">
        <f t="shared" si="88"/>
        <v>#N/A</v>
      </c>
      <c r="FR97" s="205" t="e">
        <f t="shared" si="88"/>
        <v>#N/A</v>
      </c>
      <c r="FS97" s="205" t="e">
        <f t="shared" si="76"/>
        <v>#N/A</v>
      </c>
      <c r="FT97" s="205" t="e">
        <f t="shared" si="76"/>
        <v>#N/A</v>
      </c>
      <c r="FU97" s="205" t="e">
        <f t="shared" si="76"/>
        <v>#N/A</v>
      </c>
      <c r="FV97" s="205" t="e">
        <f t="shared" si="76"/>
        <v>#N/A</v>
      </c>
      <c r="FW97" s="205" t="e">
        <f t="shared" si="74"/>
        <v>#N/A</v>
      </c>
      <c r="FX97" s="205" t="e">
        <f t="shared" si="74"/>
        <v>#N/A</v>
      </c>
      <c r="FY97" s="205" t="e">
        <f t="shared" si="74"/>
        <v>#N/A</v>
      </c>
      <c r="FZ97" s="205" t="e">
        <f t="shared" si="74"/>
        <v>#N/A</v>
      </c>
      <c r="GA97" s="205" t="e">
        <f t="shared" si="74"/>
        <v>#N/A</v>
      </c>
      <c r="GB97" s="205" t="e">
        <f t="shared" si="74"/>
        <v>#N/A</v>
      </c>
      <c r="GC97" s="205" t="e">
        <f t="shared" si="74"/>
        <v>#N/A</v>
      </c>
      <c r="GD97" s="205" t="e">
        <f t="shared" si="74"/>
        <v>#N/A</v>
      </c>
      <c r="GE97" s="205" t="e">
        <f t="shared" si="74"/>
        <v>#N/A</v>
      </c>
      <c r="GF97" s="205" t="e">
        <f t="shared" si="74"/>
        <v>#N/A</v>
      </c>
      <c r="GG97" s="205" t="e">
        <f t="shared" si="74"/>
        <v>#N/A</v>
      </c>
      <c r="GH97" s="205" t="e">
        <f t="shared" si="74"/>
        <v>#N/A</v>
      </c>
      <c r="GI97" s="205" t="e">
        <f t="shared" si="74"/>
        <v>#N/A</v>
      </c>
      <c r="GJ97" s="205" t="e">
        <f t="shared" si="74"/>
        <v>#N/A</v>
      </c>
      <c r="GK97" s="205" t="e">
        <f t="shared" si="74"/>
        <v>#N/A</v>
      </c>
      <c r="GL97" s="205" t="e">
        <f t="shared" si="128"/>
        <v>#N/A</v>
      </c>
      <c r="GM97" s="205" t="e">
        <f t="shared" si="128"/>
        <v>#N/A</v>
      </c>
      <c r="GN97" s="205" t="e">
        <f t="shared" si="128"/>
        <v>#N/A</v>
      </c>
      <c r="GO97" s="205" t="e">
        <f t="shared" si="120"/>
        <v>#N/A</v>
      </c>
      <c r="GP97" s="205" t="e">
        <f t="shared" si="120"/>
        <v>#N/A</v>
      </c>
      <c r="GQ97" s="205" t="e">
        <f t="shared" si="118"/>
        <v>#N/A</v>
      </c>
      <c r="GR97" s="205" t="e">
        <f t="shared" si="118"/>
        <v>#N/A</v>
      </c>
      <c r="GS97" s="205" t="e">
        <f t="shared" si="118"/>
        <v>#N/A</v>
      </c>
      <c r="GT97" s="205" t="e">
        <f t="shared" si="118"/>
        <v>#N/A</v>
      </c>
      <c r="GU97" s="205" t="e">
        <f t="shared" si="118"/>
        <v>#N/A</v>
      </c>
      <c r="GV97" s="205" t="e">
        <f t="shared" si="118"/>
        <v>#N/A</v>
      </c>
      <c r="GW97" s="205" t="e">
        <f t="shared" si="118"/>
        <v>#N/A</v>
      </c>
      <c r="GX97" s="205" t="e">
        <f t="shared" si="118"/>
        <v>#N/A</v>
      </c>
      <c r="GY97" s="205" t="e">
        <f t="shared" si="118"/>
        <v>#N/A</v>
      </c>
      <c r="GZ97" s="205" t="e">
        <f t="shared" si="118"/>
        <v>#N/A</v>
      </c>
      <c r="HA97" s="205" t="e">
        <f t="shared" si="118"/>
        <v>#N/A</v>
      </c>
      <c r="HB97" s="205" t="e">
        <f t="shared" si="106"/>
        <v>#N/A</v>
      </c>
      <c r="HC97" s="205" t="e">
        <f t="shared" si="106"/>
        <v>#N/A</v>
      </c>
      <c r="HD97" s="205" t="e">
        <f t="shared" si="98"/>
        <v>#N/A</v>
      </c>
      <c r="HE97" s="205" t="e">
        <f t="shared" si="98"/>
        <v>#N/A</v>
      </c>
      <c r="HF97" s="205" t="e">
        <f t="shared" si="98"/>
        <v>#N/A</v>
      </c>
      <c r="HG97" s="205" t="e">
        <f t="shared" si="98"/>
        <v>#N/A</v>
      </c>
      <c r="HH97" s="205" t="e">
        <f t="shared" si="98"/>
        <v>#N/A</v>
      </c>
      <c r="HI97" s="205" t="e">
        <f t="shared" si="98"/>
        <v>#N/A</v>
      </c>
      <c r="HJ97" s="205" t="e">
        <f t="shared" si="98"/>
        <v>#N/A</v>
      </c>
      <c r="HK97" s="205" t="e">
        <f t="shared" si="98"/>
        <v>#N/A</v>
      </c>
      <c r="HL97" s="205" t="e">
        <f t="shared" si="98"/>
        <v>#N/A</v>
      </c>
      <c r="HM97" s="205" t="e">
        <f t="shared" si="98"/>
        <v>#N/A</v>
      </c>
      <c r="HN97" s="205" t="e">
        <f t="shared" si="98"/>
        <v>#N/A</v>
      </c>
      <c r="HO97" s="205" t="e">
        <f t="shared" si="98"/>
        <v>#N/A</v>
      </c>
      <c r="HP97" s="205" t="e">
        <f t="shared" si="127"/>
        <v>#N/A</v>
      </c>
      <c r="HQ97" s="205" t="e">
        <f t="shared" si="107"/>
        <v>#N/A</v>
      </c>
      <c r="HR97" s="205" t="e">
        <f t="shared" si="107"/>
        <v>#N/A</v>
      </c>
      <c r="HS97" s="205" t="e">
        <f t="shared" si="107"/>
        <v>#N/A</v>
      </c>
      <c r="HT97" s="205" t="e">
        <f t="shared" si="107"/>
        <v>#N/A</v>
      </c>
      <c r="HU97" s="205" t="e">
        <f t="shared" si="107"/>
        <v>#N/A</v>
      </c>
      <c r="HV97" s="205" t="e">
        <f t="shared" si="81"/>
        <v>#N/A</v>
      </c>
      <c r="HW97" s="205" t="e">
        <f t="shared" si="79"/>
        <v>#N/A</v>
      </c>
      <c r="HX97" s="205" t="e">
        <f t="shared" si="66"/>
        <v>#N/A</v>
      </c>
      <c r="HY97" s="205" t="e">
        <f t="shared" si="63"/>
        <v>#N/A</v>
      </c>
      <c r="HZ97" s="205" t="e">
        <f t="shared" si="63"/>
        <v>#N/A</v>
      </c>
      <c r="IA97" s="205" t="e">
        <f t="shared" si="63"/>
        <v>#N/A</v>
      </c>
      <c r="IB97" s="205" t="e">
        <f t="shared" si="63"/>
        <v>#N/A</v>
      </c>
    </row>
    <row r="98" spans="1:236" hidden="1" x14ac:dyDescent="0.25">
      <c r="A98" s="22">
        <v>95</v>
      </c>
      <c r="B98" s="123"/>
      <c r="C98" s="123"/>
      <c r="D98" s="123"/>
      <c r="E98" s="118" t="str">
        <f t="shared" si="99"/>
        <v/>
      </c>
      <c r="F98" s="23" t="str">
        <f t="shared" si="100"/>
        <v/>
      </c>
      <c r="G98" s="24" t="str">
        <f t="shared" si="101"/>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91"/>
        <v/>
      </c>
      <c r="K98" s="26"/>
      <c r="L98" s="24" t="str">
        <f>IF(OR(F98="",K98=""),"",MATCH(K98,Confidence!$A$3:$A$12,0))</f>
        <v/>
      </c>
      <c r="M98" s="27" t="str">
        <f t="shared" si="92"/>
        <v/>
      </c>
      <c r="N98" s="27" t="str">
        <f t="shared" si="93"/>
        <v/>
      </c>
      <c r="O98" s="24"/>
      <c r="P98" s="110" t="str">
        <f t="shared" si="94"/>
        <v/>
      </c>
      <c r="Q98" s="110" t="str">
        <f t="shared" si="95"/>
        <v/>
      </c>
      <c r="R98" s="39" t="str">
        <f t="shared" si="96"/>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102"/>
        <v/>
      </c>
      <c r="AI98" s="204" t="str">
        <f t="shared" si="103"/>
        <v/>
      </c>
      <c r="AJ98" s="188" t="str">
        <f t="shared" si="135"/>
        <v/>
      </c>
      <c r="AK98" s="188" t="str">
        <f t="shared" si="135"/>
        <v/>
      </c>
      <c r="AL98" s="188" t="str">
        <f t="shared" si="135"/>
        <v/>
      </c>
      <c r="AM98" s="188" t="str">
        <f t="shared" si="135"/>
        <v/>
      </c>
      <c r="AN98" s="188" t="str">
        <f t="shared" si="135"/>
        <v/>
      </c>
      <c r="AO98" s="188" t="str">
        <f t="shared" si="135"/>
        <v/>
      </c>
      <c r="AP98" s="188" t="str">
        <f t="shared" si="135"/>
        <v/>
      </c>
      <c r="AQ98" s="188" t="str">
        <f t="shared" si="135"/>
        <v/>
      </c>
      <c r="AR98" s="188" t="str">
        <f t="shared" si="135"/>
        <v/>
      </c>
      <c r="AS98" s="188" t="str">
        <f t="shared" si="135"/>
        <v/>
      </c>
      <c r="AT98" s="188" t="str">
        <f t="shared" si="135"/>
        <v/>
      </c>
      <c r="AU98" s="188" t="str">
        <f t="shared" si="135"/>
        <v/>
      </c>
      <c r="AV98" s="188" t="str">
        <f t="shared" si="135"/>
        <v/>
      </c>
      <c r="AW98" s="188" t="str">
        <f t="shared" si="135"/>
        <v/>
      </c>
      <c r="AX98" s="188" t="str">
        <f t="shared" si="135"/>
        <v/>
      </c>
      <c r="AY98" s="188" t="str">
        <f t="shared" si="135"/>
        <v/>
      </c>
      <c r="AZ98" s="188" t="str">
        <f t="shared" si="135"/>
        <v/>
      </c>
      <c r="BA98" s="188" t="str">
        <f t="shared" si="135"/>
        <v/>
      </c>
      <c r="BB98" s="188" t="str">
        <f t="shared" si="135"/>
        <v/>
      </c>
      <c r="BC98" s="188" t="str">
        <f t="shared" si="135"/>
        <v/>
      </c>
      <c r="BD98" s="188" t="str">
        <f t="shared" si="135"/>
        <v/>
      </c>
      <c r="BE98" s="188" t="str">
        <f t="shared" si="135"/>
        <v/>
      </c>
      <c r="BF98" s="188" t="str">
        <f t="shared" si="135"/>
        <v/>
      </c>
      <c r="BG98" s="188" t="str">
        <f t="shared" si="135"/>
        <v/>
      </c>
      <c r="BH98" s="188" t="str">
        <f t="shared" si="135"/>
        <v/>
      </c>
      <c r="BI98" s="188" t="str">
        <f t="shared" si="135"/>
        <v/>
      </c>
      <c r="BJ98" s="188" t="str">
        <f t="shared" si="135"/>
        <v/>
      </c>
      <c r="BK98" s="188" t="str">
        <f t="shared" si="135"/>
        <v/>
      </c>
      <c r="BL98" s="188" t="str">
        <f t="shared" si="135"/>
        <v/>
      </c>
      <c r="BM98" s="188" t="str">
        <f t="shared" si="135"/>
        <v/>
      </c>
      <c r="BN98" s="188" t="str">
        <f t="shared" si="135"/>
        <v/>
      </c>
      <c r="BO98" s="188" t="str">
        <f t="shared" si="135"/>
        <v/>
      </c>
      <c r="BP98" s="188" t="str">
        <f t="shared" si="135"/>
        <v/>
      </c>
      <c r="BQ98" s="188" t="str">
        <f t="shared" si="135"/>
        <v/>
      </c>
      <c r="BR98" s="188" t="str">
        <f t="shared" si="135"/>
        <v/>
      </c>
      <c r="BS98" s="188" t="str">
        <f t="shared" si="135"/>
        <v/>
      </c>
      <c r="BT98" s="188" t="str">
        <f t="shared" si="135"/>
        <v/>
      </c>
      <c r="BU98" s="188" t="str">
        <f t="shared" si="135"/>
        <v/>
      </c>
      <c r="BV98" s="188" t="str">
        <f t="shared" si="135"/>
        <v/>
      </c>
      <c r="BW98" s="188" t="str">
        <f t="shared" si="135"/>
        <v/>
      </c>
      <c r="BX98" s="188" t="str">
        <f t="shared" si="135"/>
        <v/>
      </c>
      <c r="BY98" s="188" t="str">
        <f t="shared" si="135"/>
        <v/>
      </c>
      <c r="BZ98" s="188" t="str">
        <f t="shared" si="135"/>
        <v/>
      </c>
      <c r="CA98" s="188" t="str">
        <f t="shared" si="135"/>
        <v/>
      </c>
      <c r="CB98" s="188" t="str">
        <f t="shared" si="135"/>
        <v/>
      </c>
      <c r="CC98" s="188" t="str">
        <f t="shared" si="135"/>
        <v/>
      </c>
      <c r="CD98" s="188" t="str">
        <f t="shared" si="135"/>
        <v/>
      </c>
      <c r="CE98" s="188" t="str">
        <f t="shared" si="135"/>
        <v/>
      </c>
      <c r="CF98" s="188" t="str">
        <f t="shared" si="135"/>
        <v/>
      </c>
      <c r="CG98" s="188" t="str">
        <f t="shared" si="135"/>
        <v/>
      </c>
      <c r="CH98" s="188" t="str">
        <f t="shared" si="135"/>
        <v/>
      </c>
      <c r="CI98" s="188" t="str">
        <f t="shared" si="135"/>
        <v/>
      </c>
      <c r="CJ98" s="188" t="str">
        <f t="shared" si="135"/>
        <v/>
      </c>
      <c r="CK98" s="188" t="str">
        <f t="shared" si="135"/>
        <v/>
      </c>
      <c r="CL98" s="188" t="str">
        <f t="shared" si="135"/>
        <v/>
      </c>
      <c r="CM98" s="188" t="str">
        <f t="shared" si="135"/>
        <v/>
      </c>
      <c r="CN98" s="188" t="str">
        <f t="shared" si="135"/>
        <v/>
      </c>
      <c r="CO98" s="188" t="str">
        <f t="shared" si="135"/>
        <v/>
      </c>
      <c r="CP98" s="188" t="str">
        <f t="shared" si="135"/>
        <v/>
      </c>
      <c r="CQ98" s="188" t="str">
        <f t="shared" si="135"/>
        <v/>
      </c>
      <c r="CR98" s="188" t="str">
        <f t="shared" si="135"/>
        <v/>
      </c>
      <c r="CS98" s="188" t="str">
        <f t="shared" si="135"/>
        <v/>
      </c>
      <c r="CT98" s="188" t="str">
        <f t="shared" si="135"/>
        <v/>
      </c>
      <c r="CU98" s="188" t="str">
        <f t="shared" si="135"/>
        <v/>
      </c>
      <c r="CV98" s="188" t="str">
        <f t="shared" si="130"/>
        <v/>
      </c>
      <c r="CW98" s="188" t="str">
        <f t="shared" si="130"/>
        <v/>
      </c>
      <c r="CX98" s="188" t="str">
        <f t="shared" si="130"/>
        <v/>
      </c>
      <c r="CY98" s="188" t="str">
        <f t="shared" si="130"/>
        <v/>
      </c>
      <c r="CZ98" s="188" t="str">
        <f t="shared" si="130"/>
        <v/>
      </c>
      <c r="DA98" s="188" t="str">
        <f t="shared" si="130"/>
        <v/>
      </c>
      <c r="DB98" s="188" t="str">
        <f t="shared" si="130"/>
        <v/>
      </c>
      <c r="DC98" s="188" t="str">
        <f t="shared" si="130"/>
        <v/>
      </c>
      <c r="DD98" s="188" t="str">
        <f t="shared" si="130"/>
        <v/>
      </c>
      <c r="DE98" s="188" t="str">
        <f t="shared" si="130"/>
        <v/>
      </c>
      <c r="DF98" s="188" t="str">
        <f t="shared" si="130"/>
        <v/>
      </c>
      <c r="DG98" s="188" t="str">
        <f t="shared" si="130"/>
        <v/>
      </c>
      <c r="DH98" s="188" t="str">
        <f t="shared" si="130"/>
        <v/>
      </c>
      <c r="DI98" s="188" t="str">
        <f t="shared" si="130"/>
        <v/>
      </c>
      <c r="DJ98" s="188" t="str">
        <f t="shared" si="130"/>
        <v/>
      </c>
      <c r="DK98" s="188" t="str">
        <f t="shared" si="130"/>
        <v/>
      </c>
      <c r="DL98" s="188" t="str">
        <f t="shared" si="130"/>
        <v/>
      </c>
      <c r="DM98" s="188" t="str">
        <f t="shared" si="130"/>
        <v/>
      </c>
      <c r="DN98" s="188" t="str">
        <f t="shared" si="130"/>
        <v/>
      </c>
      <c r="DO98" s="188" t="str">
        <f t="shared" si="130"/>
        <v/>
      </c>
      <c r="DP98" s="188" t="str">
        <f t="shared" si="130"/>
        <v/>
      </c>
      <c r="DQ98" s="188" t="str">
        <f t="shared" si="130"/>
        <v/>
      </c>
      <c r="DR98" s="188" t="str">
        <f t="shared" si="130"/>
        <v/>
      </c>
      <c r="DS98" s="188" t="str">
        <f t="shared" si="130"/>
        <v/>
      </c>
      <c r="DT98" s="188" t="str">
        <f t="shared" si="130"/>
        <v/>
      </c>
      <c r="DU98" s="188" t="str">
        <f t="shared" si="130"/>
        <v/>
      </c>
      <c r="DV98" s="188" t="str">
        <f t="shared" si="130"/>
        <v/>
      </c>
      <c r="DW98" s="188" t="str">
        <f t="shared" si="130"/>
        <v/>
      </c>
      <c r="DX98" s="188" t="str">
        <f t="shared" si="130"/>
        <v/>
      </c>
      <c r="DY98" s="188" t="str">
        <f t="shared" si="130"/>
        <v/>
      </c>
      <c r="DZ98" s="188" t="str">
        <f t="shared" si="130"/>
        <v/>
      </c>
      <c r="EA98" s="188" t="str">
        <f t="shared" si="130"/>
        <v/>
      </c>
      <c r="EB98" s="188" t="str">
        <f t="shared" si="130"/>
        <v/>
      </c>
      <c r="EC98" s="188" t="str">
        <f t="shared" si="130"/>
        <v/>
      </c>
      <c r="ED98" s="188" t="str">
        <f t="shared" si="130"/>
        <v/>
      </c>
      <c r="EE98" s="204" t="str">
        <f t="shared" si="105"/>
        <v/>
      </c>
      <c r="EF98" s="205" t="e">
        <f t="shared" si="133"/>
        <v>#N/A</v>
      </c>
      <c r="EG98" s="205" t="e">
        <f t="shared" si="133"/>
        <v>#N/A</v>
      </c>
      <c r="EH98" s="205" t="e">
        <f t="shared" si="133"/>
        <v>#N/A</v>
      </c>
      <c r="EI98" s="205" t="e">
        <f t="shared" si="133"/>
        <v>#N/A</v>
      </c>
      <c r="EJ98" s="205" t="e">
        <f t="shared" si="133"/>
        <v>#N/A</v>
      </c>
      <c r="EK98" s="205" t="e">
        <f t="shared" si="133"/>
        <v>#N/A</v>
      </c>
      <c r="EL98" s="205" t="e">
        <f t="shared" si="132"/>
        <v>#N/A</v>
      </c>
      <c r="EM98" s="205" t="e">
        <f t="shared" si="132"/>
        <v>#N/A</v>
      </c>
      <c r="EN98" s="205" t="e">
        <f t="shared" si="132"/>
        <v>#N/A</v>
      </c>
      <c r="EO98" s="205" t="e">
        <f t="shared" si="132"/>
        <v>#N/A</v>
      </c>
      <c r="EP98" s="205" t="e">
        <f t="shared" si="132"/>
        <v>#N/A</v>
      </c>
      <c r="EQ98" s="205" t="e">
        <f t="shared" si="132"/>
        <v>#N/A</v>
      </c>
      <c r="ER98" s="205" t="e">
        <f t="shared" si="132"/>
        <v>#N/A</v>
      </c>
      <c r="ES98" s="205" t="e">
        <f t="shared" si="132"/>
        <v>#N/A</v>
      </c>
      <c r="ET98" s="205" t="e">
        <f t="shared" si="132"/>
        <v>#N/A</v>
      </c>
      <c r="EU98" s="205" t="e">
        <f t="shared" si="132"/>
        <v>#N/A</v>
      </c>
      <c r="EV98" s="205" t="e">
        <f t="shared" si="124"/>
        <v>#N/A</v>
      </c>
      <c r="EW98" s="205" t="e">
        <f t="shared" si="124"/>
        <v>#N/A</v>
      </c>
      <c r="EX98" s="205" t="e">
        <f t="shared" si="124"/>
        <v>#N/A</v>
      </c>
      <c r="EY98" s="205" t="e">
        <f t="shared" si="122"/>
        <v>#N/A</v>
      </c>
      <c r="EZ98" s="205" t="e">
        <f t="shared" si="122"/>
        <v>#N/A</v>
      </c>
      <c r="FA98" s="205" t="e">
        <f t="shared" si="122"/>
        <v>#N/A</v>
      </c>
      <c r="FB98" s="205" t="e">
        <f t="shared" si="122"/>
        <v>#N/A</v>
      </c>
      <c r="FC98" s="205" t="e">
        <f t="shared" si="122"/>
        <v>#N/A</v>
      </c>
      <c r="FD98" s="205" t="e">
        <f t="shared" si="122"/>
        <v>#N/A</v>
      </c>
      <c r="FE98" s="205" t="e">
        <f t="shared" si="122"/>
        <v>#N/A</v>
      </c>
      <c r="FF98" s="205" t="e">
        <f t="shared" si="122"/>
        <v>#N/A</v>
      </c>
      <c r="FG98" s="205" t="e">
        <f t="shared" si="122"/>
        <v>#N/A</v>
      </c>
      <c r="FH98" s="205" t="e">
        <f t="shared" si="122"/>
        <v>#N/A</v>
      </c>
      <c r="FI98" s="205" t="e">
        <f t="shared" si="122"/>
        <v>#N/A</v>
      </c>
      <c r="FJ98" s="205" t="e">
        <f t="shared" si="122"/>
        <v>#N/A</v>
      </c>
      <c r="FK98" s="205" t="e">
        <f t="shared" si="108"/>
        <v>#N/A</v>
      </c>
      <c r="FL98" s="205" t="e">
        <f t="shared" si="88"/>
        <v>#N/A</v>
      </c>
      <c r="FM98" s="205" t="e">
        <f t="shared" si="88"/>
        <v>#N/A</v>
      </c>
      <c r="FN98" s="205" t="e">
        <f t="shared" si="88"/>
        <v>#N/A</v>
      </c>
      <c r="FO98" s="205" t="e">
        <f t="shared" si="88"/>
        <v>#N/A</v>
      </c>
      <c r="FP98" s="205" t="e">
        <f t="shared" si="88"/>
        <v>#N/A</v>
      </c>
      <c r="FQ98" s="205" t="e">
        <f t="shared" si="88"/>
        <v>#N/A</v>
      </c>
      <c r="FR98" s="205" t="e">
        <f t="shared" si="88"/>
        <v>#N/A</v>
      </c>
      <c r="FS98" s="205" t="e">
        <f t="shared" si="76"/>
        <v>#N/A</v>
      </c>
      <c r="FT98" s="205" t="e">
        <f t="shared" si="76"/>
        <v>#N/A</v>
      </c>
      <c r="FU98" s="205" t="e">
        <f t="shared" si="76"/>
        <v>#N/A</v>
      </c>
      <c r="FV98" s="205" t="e">
        <f t="shared" si="76"/>
        <v>#N/A</v>
      </c>
      <c r="FW98" s="205" t="e">
        <f t="shared" si="74"/>
        <v>#N/A</v>
      </c>
      <c r="FX98" s="205" t="e">
        <f t="shared" si="74"/>
        <v>#N/A</v>
      </c>
      <c r="FY98" s="205" t="e">
        <f t="shared" si="74"/>
        <v>#N/A</v>
      </c>
      <c r="FZ98" s="205" t="e">
        <f t="shared" si="74"/>
        <v>#N/A</v>
      </c>
      <c r="GA98" s="205" t="e">
        <f t="shared" si="74"/>
        <v>#N/A</v>
      </c>
      <c r="GB98" s="205" t="e">
        <f t="shared" si="74"/>
        <v>#N/A</v>
      </c>
      <c r="GC98" s="205" t="e">
        <f t="shared" si="74"/>
        <v>#N/A</v>
      </c>
      <c r="GD98" s="205" t="e">
        <f t="shared" si="74"/>
        <v>#N/A</v>
      </c>
      <c r="GE98" s="205" t="e">
        <f t="shared" si="74"/>
        <v>#N/A</v>
      </c>
      <c r="GF98" s="205" t="e">
        <f t="shared" si="74"/>
        <v>#N/A</v>
      </c>
      <c r="GG98" s="205" t="e">
        <f t="shared" si="74"/>
        <v>#N/A</v>
      </c>
      <c r="GH98" s="205" t="e">
        <f t="shared" si="74"/>
        <v>#N/A</v>
      </c>
      <c r="GI98" s="205" t="e">
        <f t="shared" si="74"/>
        <v>#N/A</v>
      </c>
      <c r="GJ98" s="205" t="e">
        <f t="shared" si="74"/>
        <v>#N/A</v>
      </c>
      <c r="GK98" s="205" t="e">
        <f t="shared" si="74"/>
        <v>#N/A</v>
      </c>
      <c r="GL98" s="205" t="e">
        <f t="shared" si="128"/>
        <v>#N/A</v>
      </c>
      <c r="GM98" s="205" t="e">
        <f t="shared" si="128"/>
        <v>#N/A</v>
      </c>
      <c r="GN98" s="205" t="e">
        <f t="shared" si="128"/>
        <v>#N/A</v>
      </c>
      <c r="GO98" s="205" t="e">
        <f t="shared" si="120"/>
        <v>#N/A</v>
      </c>
      <c r="GP98" s="205" t="e">
        <f t="shared" si="120"/>
        <v>#N/A</v>
      </c>
      <c r="GQ98" s="205" t="e">
        <f t="shared" si="118"/>
        <v>#N/A</v>
      </c>
      <c r="GR98" s="205" t="e">
        <f t="shared" si="118"/>
        <v>#N/A</v>
      </c>
      <c r="GS98" s="205" t="e">
        <f t="shared" si="118"/>
        <v>#N/A</v>
      </c>
      <c r="GT98" s="205" t="e">
        <f t="shared" si="118"/>
        <v>#N/A</v>
      </c>
      <c r="GU98" s="205" t="e">
        <f t="shared" si="118"/>
        <v>#N/A</v>
      </c>
      <c r="GV98" s="205" t="e">
        <f t="shared" si="118"/>
        <v>#N/A</v>
      </c>
      <c r="GW98" s="205" t="e">
        <f t="shared" si="118"/>
        <v>#N/A</v>
      </c>
      <c r="GX98" s="205" t="e">
        <f t="shared" si="118"/>
        <v>#N/A</v>
      </c>
      <c r="GY98" s="205" t="e">
        <f t="shared" si="118"/>
        <v>#N/A</v>
      </c>
      <c r="GZ98" s="205" t="e">
        <f t="shared" si="118"/>
        <v>#N/A</v>
      </c>
      <c r="HA98" s="205" t="e">
        <f t="shared" si="118"/>
        <v>#N/A</v>
      </c>
      <c r="HB98" s="205" t="e">
        <f t="shared" si="106"/>
        <v>#N/A</v>
      </c>
      <c r="HC98" s="205" t="e">
        <f t="shared" si="106"/>
        <v>#N/A</v>
      </c>
      <c r="HD98" s="205" t="e">
        <f t="shared" si="98"/>
        <v>#N/A</v>
      </c>
      <c r="HE98" s="205" t="e">
        <f t="shared" si="98"/>
        <v>#N/A</v>
      </c>
      <c r="HF98" s="205" t="e">
        <f t="shared" si="98"/>
        <v>#N/A</v>
      </c>
      <c r="HG98" s="205" t="e">
        <f t="shared" si="98"/>
        <v>#N/A</v>
      </c>
      <c r="HH98" s="205" t="e">
        <f t="shared" si="98"/>
        <v>#N/A</v>
      </c>
      <c r="HI98" s="205" t="e">
        <f t="shared" si="98"/>
        <v>#N/A</v>
      </c>
      <c r="HJ98" s="205" t="e">
        <f t="shared" si="98"/>
        <v>#N/A</v>
      </c>
      <c r="HK98" s="205" t="e">
        <f t="shared" si="98"/>
        <v>#N/A</v>
      </c>
      <c r="HL98" s="205" t="e">
        <f t="shared" si="98"/>
        <v>#N/A</v>
      </c>
      <c r="HM98" s="205" t="e">
        <f t="shared" si="98"/>
        <v>#N/A</v>
      </c>
      <c r="HN98" s="205" t="e">
        <f t="shared" si="98"/>
        <v>#N/A</v>
      </c>
      <c r="HO98" s="205" t="e">
        <f t="shared" si="98"/>
        <v>#N/A</v>
      </c>
      <c r="HP98" s="205" t="e">
        <f t="shared" si="127"/>
        <v>#N/A</v>
      </c>
      <c r="HQ98" s="205" t="e">
        <f t="shared" si="107"/>
        <v>#N/A</v>
      </c>
      <c r="HR98" s="205" t="e">
        <f t="shared" si="107"/>
        <v>#N/A</v>
      </c>
      <c r="HS98" s="205" t="e">
        <f t="shared" si="107"/>
        <v>#N/A</v>
      </c>
      <c r="HT98" s="205" t="e">
        <f t="shared" si="107"/>
        <v>#N/A</v>
      </c>
      <c r="HU98" s="205" t="e">
        <f t="shared" si="107"/>
        <v>#N/A</v>
      </c>
      <c r="HV98" s="205" t="e">
        <f t="shared" si="81"/>
        <v>#N/A</v>
      </c>
      <c r="HW98" s="205" t="e">
        <f t="shared" si="79"/>
        <v>#N/A</v>
      </c>
      <c r="HX98" s="205" t="e">
        <f t="shared" si="66"/>
        <v>#N/A</v>
      </c>
      <c r="HY98" s="205" t="e">
        <f t="shared" si="63"/>
        <v>#N/A</v>
      </c>
      <c r="HZ98" s="205" t="e">
        <f t="shared" si="63"/>
        <v>#N/A</v>
      </c>
      <c r="IA98" s="205" t="e">
        <f t="shared" si="63"/>
        <v>#N/A</v>
      </c>
      <c r="IB98" s="205" t="e">
        <f t="shared" si="63"/>
        <v>#N/A</v>
      </c>
    </row>
    <row r="99" spans="1:236" hidden="1" x14ac:dyDescent="0.25">
      <c r="A99" s="22">
        <v>96</v>
      </c>
      <c r="B99" s="123"/>
      <c r="C99" s="123"/>
      <c r="D99" s="123"/>
      <c r="E99" s="118" t="str">
        <f t="shared" si="99"/>
        <v/>
      </c>
      <c r="F99" s="23" t="str">
        <f t="shared" si="100"/>
        <v/>
      </c>
      <c r="G99" s="24" t="str">
        <f t="shared" si="101"/>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91"/>
        <v/>
      </c>
      <c r="K99" s="26"/>
      <c r="L99" s="24" t="str">
        <f>IF(OR(F99="",K99=""),"",MATCH(K99,Confidence!$A$3:$A$12,0))</f>
        <v/>
      </c>
      <c r="M99" s="27" t="str">
        <f t="shared" si="92"/>
        <v/>
      </c>
      <c r="N99" s="27" t="str">
        <f t="shared" si="93"/>
        <v/>
      </c>
      <c r="O99" s="24"/>
      <c r="P99" s="110" t="str">
        <f t="shared" si="94"/>
        <v/>
      </c>
      <c r="Q99" s="110" t="str">
        <f t="shared" si="95"/>
        <v/>
      </c>
      <c r="R99" s="39" t="str">
        <f t="shared" si="96"/>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102"/>
        <v/>
      </c>
      <c r="AI99" s="204" t="str">
        <f t="shared" si="103"/>
        <v/>
      </c>
      <c r="AJ99" s="188" t="str">
        <f t="shared" si="135"/>
        <v/>
      </c>
      <c r="AK99" s="188" t="str">
        <f t="shared" si="135"/>
        <v/>
      </c>
      <c r="AL99" s="188" t="str">
        <f t="shared" si="135"/>
        <v/>
      </c>
      <c r="AM99" s="188" t="str">
        <f t="shared" si="135"/>
        <v/>
      </c>
      <c r="AN99" s="188" t="str">
        <f t="shared" si="135"/>
        <v/>
      </c>
      <c r="AO99" s="188" t="str">
        <f t="shared" si="135"/>
        <v/>
      </c>
      <c r="AP99" s="188" t="str">
        <f t="shared" si="135"/>
        <v/>
      </c>
      <c r="AQ99" s="188" t="str">
        <f t="shared" si="135"/>
        <v/>
      </c>
      <c r="AR99" s="188" t="str">
        <f t="shared" si="135"/>
        <v/>
      </c>
      <c r="AS99" s="188" t="str">
        <f t="shared" si="135"/>
        <v/>
      </c>
      <c r="AT99" s="188" t="str">
        <f t="shared" si="135"/>
        <v/>
      </c>
      <c r="AU99" s="188" t="str">
        <f t="shared" si="135"/>
        <v/>
      </c>
      <c r="AV99" s="188" t="str">
        <f t="shared" si="135"/>
        <v/>
      </c>
      <c r="AW99" s="188" t="str">
        <f t="shared" si="135"/>
        <v/>
      </c>
      <c r="AX99" s="188" t="str">
        <f t="shared" si="135"/>
        <v/>
      </c>
      <c r="AY99" s="188" t="str">
        <f t="shared" si="135"/>
        <v/>
      </c>
      <c r="AZ99" s="188" t="str">
        <f t="shared" si="135"/>
        <v/>
      </c>
      <c r="BA99" s="188" t="str">
        <f t="shared" si="135"/>
        <v/>
      </c>
      <c r="BB99" s="188" t="str">
        <f t="shared" si="135"/>
        <v/>
      </c>
      <c r="BC99" s="188" t="str">
        <f t="shared" si="135"/>
        <v/>
      </c>
      <c r="BD99" s="188" t="str">
        <f t="shared" si="135"/>
        <v/>
      </c>
      <c r="BE99" s="188" t="str">
        <f t="shared" si="135"/>
        <v/>
      </c>
      <c r="BF99" s="188" t="str">
        <f t="shared" si="135"/>
        <v/>
      </c>
      <c r="BG99" s="188" t="str">
        <f t="shared" si="135"/>
        <v/>
      </c>
      <c r="BH99" s="188" t="str">
        <f t="shared" si="135"/>
        <v/>
      </c>
      <c r="BI99" s="188" t="str">
        <f t="shared" si="135"/>
        <v/>
      </c>
      <c r="BJ99" s="188" t="str">
        <f t="shared" si="135"/>
        <v/>
      </c>
      <c r="BK99" s="188" t="str">
        <f t="shared" si="135"/>
        <v/>
      </c>
      <c r="BL99" s="188" t="str">
        <f t="shared" si="135"/>
        <v/>
      </c>
      <c r="BM99" s="188" t="str">
        <f t="shared" si="135"/>
        <v/>
      </c>
      <c r="BN99" s="188" t="str">
        <f t="shared" si="135"/>
        <v/>
      </c>
      <c r="BO99" s="188" t="str">
        <f t="shared" si="135"/>
        <v/>
      </c>
      <c r="BP99" s="188" t="str">
        <f t="shared" si="135"/>
        <v/>
      </c>
      <c r="BQ99" s="188" t="str">
        <f t="shared" si="135"/>
        <v/>
      </c>
      <c r="BR99" s="188" t="str">
        <f t="shared" si="135"/>
        <v/>
      </c>
      <c r="BS99" s="188" t="str">
        <f t="shared" si="135"/>
        <v/>
      </c>
      <c r="BT99" s="188" t="str">
        <f t="shared" si="135"/>
        <v/>
      </c>
      <c r="BU99" s="188" t="str">
        <f t="shared" si="135"/>
        <v/>
      </c>
      <c r="BV99" s="188" t="str">
        <f t="shared" si="135"/>
        <v/>
      </c>
      <c r="BW99" s="188" t="str">
        <f t="shared" si="135"/>
        <v/>
      </c>
      <c r="BX99" s="188" t="str">
        <f t="shared" si="135"/>
        <v/>
      </c>
      <c r="BY99" s="188" t="str">
        <f t="shared" si="135"/>
        <v/>
      </c>
      <c r="BZ99" s="188" t="str">
        <f t="shared" si="135"/>
        <v/>
      </c>
      <c r="CA99" s="188" t="str">
        <f t="shared" si="135"/>
        <v/>
      </c>
      <c r="CB99" s="188" t="str">
        <f t="shared" si="135"/>
        <v/>
      </c>
      <c r="CC99" s="188" t="str">
        <f t="shared" si="135"/>
        <v/>
      </c>
      <c r="CD99" s="188" t="str">
        <f t="shared" si="135"/>
        <v/>
      </c>
      <c r="CE99" s="188" t="str">
        <f t="shared" si="135"/>
        <v/>
      </c>
      <c r="CF99" s="188" t="str">
        <f t="shared" si="135"/>
        <v/>
      </c>
      <c r="CG99" s="188" t="str">
        <f t="shared" si="135"/>
        <v/>
      </c>
      <c r="CH99" s="188" t="str">
        <f t="shared" si="135"/>
        <v/>
      </c>
      <c r="CI99" s="188" t="str">
        <f t="shared" si="135"/>
        <v/>
      </c>
      <c r="CJ99" s="188" t="str">
        <f t="shared" si="135"/>
        <v/>
      </c>
      <c r="CK99" s="188" t="str">
        <f t="shared" si="135"/>
        <v/>
      </c>
      <c r="CL99" s="188" t="str">
        <f t="shared" si="135"/>
        <v/>
      </c>
      <c r="CM99" s="188" t="str">
        <f t="shared" si="135"/>
        <v/>
      </c>
      <c r="CN99" s="188" t="str">
        <f t="shared" si="135"/>
        <v/>
      </c>
      <c r="CO99" s="188" t="str">
        <f t="shared" si="135"/>
        <v/>
      </c>
      <c r="CP99" s="188" t="str">
        <f t="shared" si="135"/>
        <v/>
      </c>
      <c r="CQ99" s="188" t="str">
        <f t="shared" si="135"/>
        <v/>
      </c>
      <c r="CR99" s="188" t="str">
        <f t="shared" si="135"/>
        <v/>
      </c>
      <c r="CS99" s="188" t="str">
        <f t="shared" si="135"/>
        <v/>
      </c>
      <c r="CT99" s="188" t="str">
        <f t="shared" si="135"/>
        <v/>
      </c>
      <c r="CU99" s="188" t="str">
        <f t="shared" si="135"/>
        <v/>
      </c>
      <c r="CV99" s="188" t="str">
        <f t="shared" si="130"/>
        <v/>
      </c>
      <c r="CW99" s="188" t="str">
        <f t="shared" si="130"/>
        <v/>
      </c>
      <c r="CX99" s="188" t="str">
        <f t="shared" si="130"/>
        <v/>
      </c>
      <c r="CY99" s="188" t="str">
        <f t="shared" si="130"/>
        <v/>
      </c>
      <c r="CZ99" s="188" t="str">
        <f t="shared" si="130"/>
        <v/>
      </c>
      <c r="DA99" s="188" t="str">
        <f t="shared" si="130"/>
        <v/>
      </c>
      <c r="DB99" s="188" t="str">
        <f t="shared" si="130"/>
        <v/>
      </c>
      <c r="DC99" s="188" t="str">
        <f t="shared" si="130"/>
        <v/>
      </c>
      <c r="DD99" s="188" t="str">
        <f t="shared" si="130"/>
        <v/>
      </c>
      <c r="DE99" s="188" t="str">
        <f t="shared" ref="DE99:ED99" si="136">IF(ISNONTEXT($AH99),DD99+$AH99,"")</f>
        <v/>
      </c>
      <c r="DF99" s="188" t="str">
        <f t="shared" si="136"/>
        <v/>
      </c>
      <c r="DG99" s="188" t="str">
        <f t="shared" si="136"/>
        <v/>
      </c>
      <c r="DH99" s="188" t="str">
        <f t="shared" si="136"/>
        <v/>
      </c>
      <c r="DI99" s="188" t="str">
        <f t="shared" si="136"/>
        <v/>
      </c>
      <c r="DJ99" s="188" t="str">
        <f t="shared" si="136"/>
        <v/>
      </c>
      <c r="DK99" s="188" t="str">
        <f t="shared" si="136"/>
        <v/>
      </c>
      <c r="DL99" s="188" t="str">
        <f t="shared" si="136"/>
        <v/>
      </c>
      <c r="DM99" s="188" t="str">
        <f t="shared" si="136"/>
        <v/>
      </c>
      <c r="DN99" s="188" t="str">
        <f t="shared" si="136"/>
        <v/>
      </c>
      <c r="DO99" s="188" t="str">
        <f t="shared" si="136"/>
        <v/>
      </c>
      <c r="DP99" s="188" t="str">
        <f t="shared" si="136"/>
        <v/>
      </c>
      <c r="DQ99" s="188" t="str">
        <f t="shared" si="136"/>
        <v/>
      </c>
      <c r="DR99" s="188" t="str">
        <f t="shared" si="136"/>
        <v/>
      </c>
      <c r="DS99" s="188" t="str">
        <f t="shared" si="136"/>
        <v/>
      </c>
      <c r="DT99" s="188" t="str">
        <f t="shared" si="136"/>
        <v/>
      </c>
      <c r="DU99" s="188" t="str">
        <f t="shared" si="136"/>
        <v/>
      </c>
      <c r="DV99" s="188" t="str">
        <f t="shared" si="136"/>
        <v/>
      </c>
      <c r="DW99" s="188" t="str">
        <f t="shared" si="136"/>
        <v/>
      </c>
      <c r="DX99" s="188" t="str">
        <f t="shared" si="136"/>
        <v/>
      </c>
      <c r="DY99" s="188" t="str">
        <f t="shared" si="136"/>
        <v/>
      </c>
      <c r="DZ99" s="188" t="str">
        <f t="shared" si="136"/>
        <v/>
      </c>
      <c r="EA99" s="188" t="str">
        <f t="shared" si="136"/>
        <v/>
      </c>
      <c r="EB99" s="188" t="str">
        <f t="shared" si="136"/>
        <v/>
      </c>
      <c r="EC99" s="188" t="str">
        <f t="shared" si="136"/>
        <v/>
      </c>
      <c r="ED99" s="188" t="str">
        <f t="shared" si="136"/>
        <v/>
      </c>
      <c r="EE99" s="204" t="str">
        <f t="shared" si="105"/>
        <v/>
      </c>
      <c r="EF99" s="205" t="e">
        <f t="shared" si="133"/>
        <v>#N/A</v>
      </c>
      <c r="EG99" s="205" t="e">
        <f t="shared" si="133"/>
        <v>#N/A</v>
      </c>
      <c r="EH99" s="205" t="e">
        <f t="shared" si="133"/>
        <v>#N/A</v>
      </c>
      <c r="EI99" s="205" t="e">
        <f t="shared" si="133"/>
        <v>#N/A</v>
      </c>
      <c r="EJ99" s="205" t="e">
        <f t="shared" si="133"/>
        <v>#N/A</v>
      </c>
      <c r="EK99" s="205" t="e">
        <f t="shared" si="133"/>
        <v>#N/A</v>
      </c>
      <c r="EL99" s="205" t="e">
        <f t="shared" si="132"/>
        <v>#N/A</v>
      </c>
      <c r="EM99" s="205" t="e">
        <f t="shared" si="132"/>
        <v>#N/A</v>
      </c>
      <c r="EN99" s="205" t="e">
        <f t="shared" si="132"/>
        <v>#N/A</v>
      </c>
      <c r="EO99" s="205" t="e">
        <f t="shared" si="132"/>
        <v>#N/A</v>
      </c>
      <c r="EP99" s="205" t="e">
        <f t="shared" si="132"/>
        <v>#N/A</v>
      </c>
      <c r="EQ99" s="205" t="e">
        <f t="shared" si="132"/>
        <v>#N/A</v>
      </c>
      <c r="ER99" s="205" t="e">
        <f t="shared" si="132"/>
        <v>#N/A</v>
      </c>
      <c r="ES99" s="205" t="e">
        <f t="shared" si="132"/>
        <v>#N/A</v>
      </c>
      <c r="ET99" s="205" t="e">
        <f t="shared" si="132"/>
        <v>#N/A</v>
      </c>
      <c r="EU99" s="205" t="e">
        <f t="shared" si="132"/>
        <v>#N/A</v>
      </c>
      <c r="EV99" s="205" t="e">
        <f t="shared" si="124"/>
        <v>#N/A</v>
      </c>
      <c r="EW99" s="205" t="e">
        <f t="shared" si="124"/>
        <v>#N/A</v>
      </c>
      <c r="EX99" s="205" t="e">
        <f t="shared" si="124"/>
        <v>#N/A</v>
      </c>
      <c r="EY99" s="205" t="e">
        <f t="shared" si="122"/>
        <v>#N/A</v>
      </c>
      <c r="EZ99" s="205" t="e">
        <f t="shared" si="122"/>
        <v>#N/A</v>
      </c>
      <c r="FA99" s="205" t="e">
        <f t="shared" si="122"/>
        <v>#N/A</v>
      </c>
      <c r="FB99" s="205" t="e">
        <f t="shared" si="122"/>
        <v>#N/A</v>
      </c>
      <c r="FC99" s="205" t="e">
        <f t="shared" si="122"/>
        <v>#N/A</v>
      </c>
      <c r="FD99" s="205" t="e">
        <f t="shared" si="122"/>
        <v>#N/A</v>
      </c>
      <c r="FE99" s="205" t="e">
        <f t="shared" si="122"/>
        <v>#N/A</v>
      </c>
      <c r="FF99" s="205" t="e">
        <f t="shared" si="122"/>
        <v>#N/A</v>
      </c>
      <c r="FG99" s="205" t="e">
        <f t="shared" si="122"/>
        <v>#N/A</v>
      </c>
      <c r="FH99" s="205" t="e">
        <f t="shared" si="122"/>
        <v>#N/A</v>
      </c>
      <c r="FI99" s="205" t="e">
        <f t="shared" si="122"/>
        <v>#N/A</v>
      </c>
      <c r="FJ99" s="205" t="e">
        <f t="shared" si="122"/>
        <v>#N/A</v>
      </c>
      <c r="FK99" s="205" t="e">
        <f t="shared" si="108"/>
        <v>#N/A</v>
      </c>
      <c r="FL99" s="205" t="e">
        <f t="shared" si="88"/>
        <v>#N/A</v>
      </c>
      <c r="FM99" s="205" t="e">
        <f t="shared" si="88"/>
        <v>#N/A</v>
      </c>
      <c r="FN99" s="205" t="e">
        <f t="shared" si="88"/>
        <v>#N/A</v>
      </c>
      <c r="FO99" s="205" t="e">
        <f t="shared" si="88"/>
        <v>#N/A</v>
      </c>
      <c r="FP99" s="205" t="e">
        <f t="shared" si="88"/>
        <v>#N/A</v>
      </c>
      <c r="FQ99" s="205" t="e">
        <f t="shared" si="88"/>
        <v>#N/A</v>
      </c>
      <c r="FR99" s="205" t="e">
        <f t="shared" si="88"/>
        <v>#N/A</v>
      </c>
      <c r="FS99" s="205" t="e">
        <f t="shared" si="76"/>
        <v>#N/A</v>
      </c>
      <c r="FT99" s="205" t="e">
        <f t="shared" si="76"/>
        <v>#N/A</v>
      </c>
      <c r="FU99" s="205" t="e">
        <f t="shared" si="76"/>
        <v>#N/A</v>
      </c>
      <c r="FV99" s="205" t="e">
        <f t="shared" si="76"/>
        <v>#N/A</v>
      </c>
      <c r="FW99" s="205" t="e">
        <f t="shared" si="74"/>
        <v>#N/A</v>
      </c>
      <c r="FX99" s="205" t="e">
        <f t="shared" si="74"/>
        <v>#N/A</v>
      </c>
      <c r="FY99" s="205" t="e">
        <f t="shared" si="74"/>
        <v>#N/A</v>
      </c>
      <c r="FZ99" s="205" t="e">
        <f t="shared" si="74"/>
        <v>#N/A</v>
      </c>
      <c r="GA99" s="205" t="e">
        <f t="shared" si="74"/>
        <v>#N/A</v>
      </c>
      <c r="GB99" s="205" t="e">
        <f t="shared" si="74"/>
        <v>#N/A</v>
      </c>
      <c r="GC99" s="205" t="e">
        <f t="shared" si="74"/>
        <v>#N/A</v>
      </c>
      <c r="GD99" s="205" t="e">
        <f t="shared" si="74"/>
        <v>#N/A</v>
      </c>
      <c r="GE99" s="205" t="e">
        <f t="shared" si="74"/>
        <v>#N/A</v>
      </c>
      <c r="GF99" s="205" t="e">
        <f t="shared" si="74"/>
        <v>#N/A</v>
      </c>
      <c r="GG99" s="205" t="e">
        <f t="shared" si="74"/>
        <v>#N/A</v>
      </c>
      <c r="GH99" s="205" t="e">
        <f t="shared" si="74"/>
        <v>#N/A</v>
      </c>
      <c r="GI99" s="205" t="e">
        <f t="shared" si="74"/>
        <v>#N/A</v>
      </c>
      <c r="GJ99" s="205" t="e">
        <f t="shared" si="74"/>
        <v>#N/A</v>
      </c>
      <c r="GK99" s="205" t="e">
        <f t="shared" si="74"/>
        <v>#N/A</v>
      </c>
      <c r="GL99" s="205" t="e">
        <f t="shared" si="128"/>
        <v>#N/A</v>
      </c>
      <c r="GM99" s="205" t="e">
        <f t="shared" si="128"/>
        <v>#N/A</v>
      </c>
      <c r="GN99" s="205" t="e">
        <f t="shared" si="128"/>
        <v>#N/A</v>
      </c>
      <c r="GO99" s="205" t="e">
        <f t="shared" si="120"/>
        <v>#N/A</v>
      </c>
      <c r="GP99" s="205" t="e">
        <f t="shared" si="120"/>
        <v>#N/A</v>
      </c>
      <c r="GQ99" s="205" t="e">
        <f t="shared" si="118"/>
        <v>#N/A</v>
      </c>
      <c r="GR99" s="205" t="e">
        <f t="shared" si="118"/>
        <v>#N/A</v>
      </c>
      <c r="GS99" s="205" t="e">
        <f t="shared" si="118"/>
        <v>#N/A</v>
      </c>
      <c r="GT99" s="205" t="e">
        <f t="shared" si="118"/>
        <v>#N/A</v>
      </c>
      <c r="GU99" s="205" t="e">
        <f t="shared" si="118"/>
        <v>#N/A</v>
      </c>
      <c r="GV99" s="205" t="e">
        <f t="shared" si="118"/>
        <v>#N/A</v>
      </c>
      <c r="GW99" s="205" t="e">
        <f t="shared" si="118"/>
        <v>#N/A</v>
      </c>
      <c r="GX99" s="205" t="e">
        <f t="shared" si="118"/>
        <v>#N/A</v>
      </c>
      <c r="GY99" s="205" t="e">
        <f t="shared" si="118"/>
        <v>#N/A</v>
      </c>
      <c r="GZ99" s="205" t="e">
        <f t="shared" si="118"/>
        <v>#N/A</v>
      </c>
      <c r="HA99" s="205" t="e">
        <f t="shared" si="118"/>
        <v>#N/A</v>
      </c>
      <c r="HB99" s="205" t="e">
        <f t="shared" si="106"/>
        <v>#N/A</v>
      </c>
      <c r="HC99" s="205" t="e">
        <f t="shared" si="106"/>
        <v>#N/A</v>
      </c>
      <c r="HD99" s="205" t="e">
        <f t="shared" si="98"/>
        <v>#N/A</v>
      </c>
      <c r="HE99" s="205" t="e">
        <f t="shared" si="98"/>
        <v>#N/A</v>
      </c>
      <c r="HF99" s="205" t="e">
        <f t="shared" si="98"/>
        <v>#N/A</v>
      </c>
      <c r="HG99" s="205" t="e">
        <f t="shared" si="98"/>
        <v>#N/A</v>
      </c>
      <c r="HH99" s="205" t="e">
        <f t="shared" si="98"/>
        <v>#N/A</v>
      </c>
      <c r="HI99" s="205" t="e">
        <f t="shared" si="98"/>
        <v>#N/A</v>
      </c>
      <c r="HJ99" s="205" t="e">
        <f t="shared" si="98"/>
        <v>#N/A</v>
      </c>
      <c r="HK99" s="205" t="e">
        <f t="shared" si="98"/>
        <v>#N/A</v>
      </c>
      <c r="HL99" s="205" t="e">
        <f t="shared" si="98"/>
        <v>#N/A</v>
      </c>
      <c r="HM99" s="205" t="e">
        <f t="shared" si="98"/>
        <v>#N/A</v>
      </c>
      <c r="HN99" s="205" t="e">
        <f t="shared" si="98"/>
        <v>#N/A</v>
      </c>
      <c r="HO99" s="205" t="e">
        <f t="shared" si="98"/>
        <v>#N/A</v>
      </c>
      <c r="HP99" s="205" t="e">
        <f t="shared" si="127"/>
        <v>#N/A</v>
      </c>
      <c r="HQ99" s="205" t="e">
        <f t="shared" si="107"/>
        <v>#N/A</v>
      </c>
      <c r="HR99" s="205" t="e">
        <f t="shared" si="107"/>
        <v>#N/A</v>
      </c>
      <c r="HS99" s="205" t="e">
        <f t="shared" si="107"/>
        <v>#N/A</v>
      </c>
      <c r="HT99" s="205" t="e">
        <f t="shared" si="107"/>
        <v>#N/A</v>
      </c>
      <c r="HU99" s="205" t="e">
        <f t="shared" si="107"/>
        <v>#N/A</v>
      </c>
      <c r="HV99" s="205" t="e">
        <f t="shared" si="81"/>
        <v>#N/A</v>
      </c>
      <c r="HW99" s="205" t="e">
        <f t="shared" si="79"/>
        <v>#N/A</v>
      </c>
      <c r="HX99" s="205" t="e">
        <f t="shared" si="66"/>
        <v>#N/A</v>
      </c>
      <c r="HY99" s="205" t="e">
        <f t="shared" si="63"/>
        <v>#N/A</v>
      </c>
      <c r="HZ99" s="205" t="e">
        <f t="shared" si="63"/>
        <v>#N/A</v>
      </c>
      <c r="IA99" s="205" t="e">
        <f t="shared" si="63"/>
        <v>#N/A</v>
      </c>
      <c r="IB99" s="205" t="e">
        <f t="shared" si="63"/>
        <v>#N/A</v>
      </c>
    </row>
    <row r="100" spans="1:236" hidden="1" x14ac:dyDescent="0.25">
      <c r="A100" s="22">
        <v>97</v>
      </c>
      <c r="B100" s="123"/>
      <c r="C100" s="123"/>
      <c r="D100" s="123"/>
      <c r="E100" s="118" t="str">
        <f t="shared" si="99"/>
        <v/>
      </c>
      <c r="F100" s="23" t="str">
        <f t="shared" si="100"/>
        <v/>
      </c>
      <c r="G100" s="24" t="str">
        <f t="shared" si="101"/>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91"/>
        <v/>
      </c>
      <c r="K100" s="26"/>
      <c r="L100" s="24" t="str">
        <f>IF(OR(F100="",K100=""),"",MATCH(K100,Confidence!$A$3:$A$12,0))</f>
        <v/>
      </c>
      <c r="M100" s="27" t="str">
        <f t="shared" si="92"/>
        <v/>
      </c>
      <c r="N100" s="27" t="str">
        <f t="shared" si="93"/>
        <v/>
      </c>
      <c r="O100" s="24"/>
      <c r="P100" s="110" t="str">
        <f t="shared" si="94"/>
        <v/>
      </c>
      <c r="Q100" s="110" t="str">
        <f t="shared" si="95"/>
        <v/>
      </c>
      <c r="R100" s="39" t="str">
        <f t="shared" si="96"/>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102"/>
        <v/>
      </c>
      <c r="AI100" s="204" t="str">
        <f t="shared" si="103"/>
        <v/>
      </c>
      <c r="AJ100" s="188" t="str">
        <f t="shared" si="135"/>
        <v/>
      </c>
      <c r="AK100" s="188" t="str">
        <f t="shared" si="135"/>
        <v/>
      </c>
      <c r="AL100" s="188" t="str">
        <f t="shared" si="135"/>
        <v/>
      </c>
      <c r="AM100" s="188" t="str">
        <f t="shared" si="135"/>
        <v/>
      </c>
      <c r="AN100" s="188" t="str">
        <f t="shared" si="135"/>
        <v/>
      </c>
      <c r="AO100" s="188" t="str">
        <f t="shared" si="135"/>
        <v/>
      </c>
      <c r="AP100" s="188" t="str">
        <f t="shared" si="135"/>
        <v/>
      </c>
      <c r="AQ100" s="188" t="str">
        <f t="shared" si="135"/>
        <v/>
      </c>
      <c r="AR100" s="188" t="str">
        <f t="shared" si="135"/>
        <v/>
      </c>
      <c r="AS100" s="188" t="str">
        <f t="shared" si="135"/>
        <v/>
      </c>
      <c r="AT100" s="188" t="str">
        <f t="shared" si="135"/>
        <v/>
      </c>
      <c r="AU100" s="188" t="str">
        <f t="shared" si="135"/>
        <v/>
      </c>
      <c r="AV100" s="188" t="str">
        <f t="shared" si="135"/>
        <v/>
      </c>
      <c r="AW100" s="188" t="str">
        <f t="shared" si="135"/>
        <v/>
      </c>
      <c r="AX100" s="188" t="str">
        <f t="shared" si="135"/>
        <v/>
      </c>
      <c r="AY100" s="188" t="str">
        <f t="shared" si="135"/>
        <v/>
      </c>
      <c r="AZ100" s="188" t="str">
        <f t="shared" si="135"/>
        <v/>
      </c>
      <c r="BA100" s="188" t="str">
        <f t="shared" si="135"/>
        <v/>
      </c>
      <c r="BB100" s="188" t="str">
        <f t="shared" si="135"/>
        <v/>
      </c>
      <c r="BC100" s="188" t="str">
        <f t="shared" si="135"/>
        <v/>
      </c>
      <c r="BD100" s="188" t="str">
        <f t="shared" si="135"/>
        <v/>
      </c>
      <c r="BE100" s="188" t="str">
        <f t="shared" si="135"/>
        <v/>
      </c>
      <c r="BF100" s="188" t="str">
        <f t="shared" si="135"/>
        <v/>
      </c>
      <c r="BG100" s="188" t="str">
        <f t="shared" si="135"/>
        <v/>
      </c>
      <c r="BH100" s="188" t="str">
        <f t="shared" si="135"/>
        <v/>
      </c>
      <c r="BI100" s="188" t="str">
        <f t="shared" si="135"/>
        <v/>
      </c>
      <c r="BJ100" s="188" t="str">
        <f t="shared" si="135"/>
        <v/>
      </c>
      <c r="BK100" s="188" t="str">
        <f t="shared" si="135"/>
        <v/>
      </c>
      <c r="BL100" s="188" t="str">
        <f t="shared" si="135"/>
        <v/>
      </c>
      <c r="BM100" s="188" t="str">
        <f t="shared" si="135"/>
        <v/>
      </c>
      <c r="BN100" s="188" t="str">
        <f t="shared" si="135"/>
        <v/>
      </c>
      <c r="BO100" s="188" t="str">
        <f t="shared" si="135"/>
        <v/>
      </c>
      <c r="BP100" s="188" t="str">
        <f t="shared" si="135"/>
        <v/>
      </c>
      <c r="BQ100" s="188" t="str">
        <f t="shared" si="135"/>
        <v/>
      </c>
      <c r="BR100" s="188" t="str">
        <f t="shared" si="135"/>
        <v/>
      </c>
      <c r="BS100" s="188" t="str">
        <f t="shared" si="135"/>
        <v/>
      </c>
      <c r="BT100" s="188" t="str">
        <f t="shared" si="135"/>
        <v/>
      </c>
      <c r="BU100" s="188" t="str">
        <f t="shared" si="135"/>
        <v/>
      </c>
      <c r="BV100" s="188" t="str">
        <f t="shared" si="135"/>
        <v/>
      </c>
      <c r="BW100" s="188" t="str">
        <f t="shared" si="135"/>
        <v/>
      </c>
      <c r="BX100" s="188" t="str">
        <f t="shared" si="135"/>
        <v/>
      </c>
      <c r="BY100" s="188" t="str">
        <f t="shared" si="135"/>
        <v/>
      </c>
      <c r="BZ100" s="188" t="str">
        <f t="shared" si="135"/>
        <v/>
      </c>
      <c r="CA100" s="188" t="str">
        <f t="shared" si="135"/>
        <v/>
      </c>
      <c r="CB100" s="188" t="str">
        <f t="shared" si="135"/>
        <v/>
      </c>
      <c r="CC100" s="188" t="str">
        <f t="shared" si="135"/>
        <v/>
      </c>
      <c r="CD100" s="188" t="str">
        <f t="shared" si="135"/>
        <v/>
      </c>
      <c r="CE100" s="188" t="str">
        <f t="shared" si="135"/>
        <v/>
      </c>
      <c r="CF100" s="188" t="str">
        <f t="shared" si="135"/>
        <v/>
      </c>
      <c r="CG100" s="188" t="str">
        <f t="shared" si="135"/>
        <v/>
      </c>
      <c r="CH100" s="188" t="str">
        <f t="shared" si="135"/>
        <v/>
      </c>
      <c r="CI100" s="188" t="str">
        <f t="shared" si="135"/>
        <v/>
      </c>
      <c r="CJ100" s="188" t="str">
        <f t="shared" si="135"/>
        <v/>
      </c>
      <c r="CK100" s="188" t="str">
        <f t="shared" si="135"/>
        <v/>
      </c>
      <c r="CL100" s="188" t="str">
        <f t="shared" si="135"/>
        <v/>
      </c>
      <c r="CM100" s="188" t="str">
        <f t="shared" si="135"/>
        <v/>
      </c>
      <c r="CN100" s="188" t="str">
        <f t="shared" si="135"/>
        <v/>
      </c>
      <c r="CO100" s="188" t="str">
        <f t="shared" si="135"/>
        <v/>
      </c>
      <c r="CP100" s="188" t="str">
        <f t="shared" si="135"/>
        <v/>
      </c>
      <c r="CQ100" s="188" t="str">
        <f t="shared" si="135"/>
        <v/>
      </c>
      <c r="CR100" s="188" t="str">
        <f t="shared" si="135"/>
        <v/>
      </c>
      <c r="CS100" s="188" t="str">
        <f t="shared" si="135"/>
        <v/>
      </c>
      <c r="CT100" s="188" t="str">
        <f t="shared" si="135"/>
        <v/>
      </c>
      <c r="CU100" s="188" t="str">
        <f t="shared" ref="CU100:ED103" si="137">IF(ISNONTEXT($AH100),CT100+$AH100,"")</f>
        <v/>
      </c>
      <c r="CV100" s="188" t="str">
        <f t="shared" si="137"/>
        <v/>
      </c>
      <c r="CW100" s="188" t="str">
        <f t="shared" si="137"/>
        <v/>
      </c>
      <c r="CX100" s="188" t="str">
        <f t="shared" si="137"/>
        <v/>
      </c>
      <c r="CY100" s="188" t="str">
        <f t="shared" si="137"/>
        <v/>
      </c>
      <c r="CZ100" s="188" t="str">
        <f t="shared" si="137"/>
        <v/>
      </c>
      <c r="DA100" s="188" t="str">
        <f t="shared" si="137"/>
        <v/>
      </c>
      <c r="DB100" s="188" t="str">
        <f t="shared" si="137"/>
        <v/>
      </c>
      <c r="DC100" s="188" t="str">
        <f t="shared" si="137"/>
        <v/>
      </c>
      <c r="DD100" s="188" t="str">
        <f t="shared" si="137"/>
        <v/>
      </c>
      <c r="DE100" s="188" t="str">
        <f t="shared" si="137"/>
        <v/>
      </c>
      <c r="DF100" s="188" t="str">
        <f t="shared" si="137"/>
        <v/>
      </c>
      <c r="DG100" s="188" t="str">
        <f t="shared" si="137"/>
        <v/>
      </c>
      <c r="DH100" s="188" t="str">
        <f t="shared" si="137"/>
        <v/>
      </c>
      <c r="DI100" s="188" t="str">
        <f t="shared" si="137"/>
        <v/>
      </c>
      <c r="DJ100" s="188" t="str">
        <f t="shared" si="137"/>
        <v/>
      </c>
      <c r="DK100" s="188" t="str">
        <f t="shared" si="137"/>
        <v/>
      </c>
      <c r="DL100" s="188" t="str">
        <f t="shared" si="137"/>
        <v/>
      </c>
      <c r="DM100" s="188" t="str">
        <f t="shared" si="137"/>
        <v/>
      </c>
      <c r="DN100" s="188" t="str">
        <f t="shared" si="137"/>
        <v/>
      </c>
      <c r="DO100" s="188" t="str">
        <f t="shared" si="137"/>
        <v/>
      </c>
      <c r="DP100" s="188" t="str">
        <f t="shared" si="137"/>
        <v/>
      </c>
      <c r="DQ100" s="188" t="str">
        <f t="shared" si="137"/>
        <v/>
      </c>
      <c r="DR100" s="188" t="str">
        <f t="shared" si="137"/>
        <v/>
      </c>
      <c r="DS100" s="188" t="str">
        <f t="shared" si="137"/>
        <v/>
      </c>
      <c r="DT100" s="188" t="str">
        <f t="shared" si="137"/>
        <v/>
      </c>
      <c r="DU100" s="188" t="str">
        <f t="shared" si="137"/>
        <v/>
      </c>
      <c r="DV100" s="188" t="str">
        <f t="shared" si="137"/>
        <v/>
      </c>
      <c r="DW100" s="188" t="str">
        <f t="shared" si="137"/>
        <v/>
      </c>
      <c r="DX100" s="188" t="str">
        <f t="shared" si="137"/>
        <v/>
      </c>
      <c r="DY100" s="188" t="str">
        <f t="shared" si="137"/>
        <v/>
      </c>
      <c r="DZ100" s="188" t="str">
        <f t="shared" si="137"/>
        <v/>
      </c>
      <c r="EA100" s="188" t="str">
        <f t="shared" si="137"/>
        <v/>
      </c>
      <c r="EB100" s="188" t="str">
        <f t="shared" si="137"/>
        <v/>
      </c>
      <c r="EC100" s="188" t="str">
        <f t="shared" si="137"/>
        <v/>
      </c>
      <c r="ED100" s="188" t="str">
        <f t="shared" si="137"/>
        <v/>
      </c>
      <c r="EE100" s="204" t="str">
        <f t="shared" si="105"/>
        <v/>
      </c>
      <c r="EF100" s="205" t="e">
        <f t="shared" si="133"/>
        <v>#N/A</v>
      </c>
      <c r="EG100" s="205" t="e">
        <f t="shared" si="133"/>
        <v>#N/A</v>
      </c>
      <c r="EH100" s="205" t="e">
        <f t="shared" si="133"/>
        <v>#N/A</v>
      </c>
      <c r="EI100" s="205" t="e">
        <f t="shared" si="133"/>
        <v>#N/A</v>
      </c>
      <c r="EJ100" s="205" t="e">
        <f t="shared" si="133"/>
        <v>#N/A</v>
      </c>
      <c r="EK100" s="205" t="e">
        <f t="shared" si="133"/>
        <v>#N/A</v>
      </c>
      <c r="EL100" s="205" t="e">
        <f t="shared" si="132"/>
        <v>#N/A</v>
      </c>
      <c r="EM100" s="205" t="e">
        <f t="shared" si="132"/>
        <v>#N/A</v>
      </c>
      <c r="EN100" s="205" t="e">
        <f t="shared" si="132"/>
        <v>#N/A</v>
      </c>
      <c r="EO100" s="205" t="e">
        <f t="shared" si="132"/>
        <v>#N/A</v>
      </c>
      <c r="EP100" s="205" t="e">
        <f t="shared" si="132"/>
        <v>#N/A</v>
      </c>
      <c r="EQ100" s="205" t="e">
        <f t="shared" si="132"/>
        <v>#N/A</v>
      </c>
      <c r="ER100" s="205" t="e">
        <f t="shared" si="132"/>
        <v>#N/A</v>
      </c>
      <c r="ES100" s="205" t="e">
        <f t="shared" si="132"/>
        <v>#N/A</v>
      </c>
      <c r="ET100" s="205" t="e">
        <f t="shared" si="132"/>
        <v>#N/A</v>
      </c>
      <c r="EU100" s="205" t="e">
        <f t="shared" si="132"/>
        <v>#N/A</v>
      </c>
      <c r="EV100" s="205" t="e">
        <f t="shared" si="124"/>
        <v>#N/A</v>
      </c>
      <c r="EW100" s="205" t="e">
        <f t="shared" si="124"/>
        <v>#N/A</v>
      </c>
      <c r="EX100" s="205" t="e">
        <f t="shared" si="124"/>
        <v>#N/A</v>
      </c>
      <c r="EY100" s="205" t="e">
        <f t="shared" si="122"/>
        <v>#N/A</v>
      </c>
      <c r="EZ100" s="205" t="e">
        <f t="shared" si="122"/>
        <v>#N/A</v>
      </c>
      <c r="FA100" s="205" t="e">
        <f t="shared" si="122"/>
        <v>#N/A</v>
      </c>
      <c r="FB100" s="205" t="e">
        <f t="shared" si="122"/>
        <v>#N/A</v>
      </c>
      <c r="FC100" s="205" t="e">
        <f t="shared" si="122"/>
        <v>#N/A</v>
      </c>
      <c r="FD100" s="205" t="e">
        <f t="shared" si="122"/>
        <v>#N/A</v>
      </c>
      <c r="FE100" s="205" t="e">
        <f t="shared" si="122"/>
        <v>#N/A</v>
      </c>
      <c r="FF100" s="205" t="e">
        <f t="shared" si="122"/>
        <v>#N/A</v>
      </c>
      <c r="FG100" s="205" t="e">
        <f t="shared" si="122"/>
        <v>#N/A</v>
      </c>
      <c r="FH100" s="205" t="e">
        <f t="shared" si="122"/>
        <v>#N/A</v>
      </c>
      <c r="FI100" s="205" t="e">
        <f t="shared" si="122"/>
        <v>#N/A</v>
      </c>
      <c r="FJ100" s="205" t="e">
        <f t="shared" si="122"/>
        <v>#N/A</v>
      </c>
      <c r="FK100" s="205" t="e">
        <f t="shared" si="108"/>
        <v>#N/A</v>
      </c>
      <c r="FL100" s="205" t="e">
        <f t="shared" si="88"/>
        <v>#N/A</v>
      </c>
      <c r="FM100" s="205" t="e">
        <f t="shared" si="88"/>
        <v>#N/A</v>
      </c>
      <c r="FN100" s="205" t="e">
        <f t="shared" si="88"/>
        <v>#N/A</v>
      </c>
      <c r="FO100" s="205" t="e">
        <f t="shared" ref="FO100:FR103" si="138">IF(ISNONTEXT($Q100),IF($G100="R",_xlfn.BETA.DIST(BR100,$M100,$N100,FALSE,$B100,$D100),_xlfn.BETA.DIST(BR100,$N100,$M100,FALSE,$B100,$D100)),NA())</f>
        <v>#N/A</v>
      </c>
      <c r="FP100" s="205" t="e">
        <f t="shared" si="138"/>
        <v>#N/A</v>
      </c>
      <c r="FQ100" s="205" t="e">
        <f t="shared" si="138"/>
        <v>#N/A</v>
      </c>
      <c r="FR100" s="205" t="e">
        <f t="shared" si="138"/>
        <v>#N/A</v>
      </c>
      <c r="FS100" s="205" t="e">
        <f t="shared" si="76"/>
        <v>#N/A</v>
      </c>
      <c r="FT100" s="205" t="e">
        <f t="shared" si="76"/>
        <v>#N/A</v>
      </c>
      <c r="FU100" s="205" t="e">
        <f t="shared" si="76"/>
        <v>#N/A</v>
      </c>
      <c r="FV100" s="205" t="e">
        <f t="shared" si="76"/>
        <v>#N/A</v>
      </c>
      <c r="FW100" s="205" t="e">
        <f t="shared" si="74"/>
        <v>#N/A</v>
      </c>
      <c r="FX100" s="205" t="e">
        <f t="shared" si="74"/>
        <v>#N/A</v>
      </c>
      <c r="FY100" s="205" t="e">
        <f t="shared" si="74"/>
        <v>#N/A</v>
      </c>
      <c r="FZ100" s="205" t="e">
        <f t="shared" si="74"/>
        <v>#N/A</v>
      </c>
      <c r="GA100" s="205" t="e">
        <f t="shared" si="74"/>
        <v>#N/A</v>
      </c>
      <c r="GB100" s="205" t="e">
        <f t="shared" si="74"/>
        <v>#N/A</v>
      </c>
      <c r="GC100" s="205" t="e">
        <f t="shared" si="74"/>
        <v>#N/A</v>
      </c>
      <c r="GD100" s="205" t="e">
        <f t="shared" si="74"/>
        <v>#N/A</v>
      </c>
      <c r="GE100" s="205" t="e">
        <f t="shared" si="74"/>
        <v>#N/A</v>
      </c>
      <c r="GF100" s="205" t="e">
        <f t="shared" si="74"/>
        <v>#N/A</v>
      </c>
      <c r="GG100" s="205" t="e">
        <f t="shared" si="74"/>
        <v>#N/A</v>
      </c>
      <c r="GH100" s="205" t="e">
        <f t="shared" si="74"/>
        <v>#N/A</v>
      </c>
      <c r="GI100" s="205" t="e">
        <f t="shared" si="74"/>
        <v>#N/A</v>
      </c>
      <c r="GJ100" s="205" t="e">
        <f t="shared" si="74"/>
        <v>#N/A</v>
      </c>
      <c r="GK100" s="205" t="e">
        <f t="shared" si="74"/>
        <v>#N/A</v>
      </c>
      <c r="GL100" s="205" t="e">
        <f t="shared" si="128"/>
        <v>#N/A</v>
      </c>
      <c r="GM100" s="205" t="e">
        <f t="shared" si="128"/>
        <v>#N/A</v>
      </c>
      <c r="GN100" s="205" t="e">
        <f t="shared" si="128"/>
        <v>#N/A</v>
      </c>
      <c r="GO100" s="205" t="e">
        <f t="shared" si="120"/>
        <v>#N/A</v>
      </c>
      <c r="GP100" s="205" t="e">
        <f t="shared" si="120"/>
        <v>#N/A</v>
      </c>
      <c r="GQ100" s="205" t="e">
        <f t="shared" si="118"/>
        <v>#N/A</v>
      </c>
      <c r="GR100" s="205" t="e">
        <f t="shared" si="118"/>
        <v>#N/A</v>
      </c>
      <c r="GS100" s="205" t="e">
        <f t="shared" si="118"/>
        <v>#N/A</v>
      </c>
      <c r="GT100" s="205" t="e">
        <f t="shared" si="118"/>
        <v>#N/A</v>
      </c>
      <c r="GU100" s="205" t="e">
        <f t="shared" si="118"/>
        <v>#N/A</v>
      </c>
      <c r="GV100" s="205" t="e">
        <f t="shared" si="118"/>
        <v>#N/A</v>
      </c>
      <c r="GW100" s="205" t="e">
        <f t="shared" si="118"/>
        <v>#N/A</v>
      </c>
      <c r="GX100" s="205" t="e">
        <f t="shared" si="118"/>
        <v>#N/A</v>
      </c>
      <c r="GY100" s="205" t="e">
        <f t="shared" si="118"/>
        <v>#N/A</v>
      </c>
      <c r="GZ100" s="205" t="e">
        <f t="shared" si="118"/>
        <v>#N/A</v>
      </c>
      <c r="HA100" s="205" t="e">
        <f t="shared" si="118"/>
        <v>#N/A</v>
      </c>
      <c r="HB100" s="205" t="e">
        <f t="shared" si="106"/>
        <v>#N/A</v>
      </c>
      <c r="HC100" s="205" t="e">
        <f t="shared" si="106"/>
        <v>#N/A</v>
      </c>
      <c r="HD100" s="205" t="e">
        <f t="shared" si="98"/>
        <v>#N/A</v>
      </c>
      <c r="HE100" s="205" t="e">
        <f t="shared" si="98"/>
        <v>#N/A</v>
      </c>
      <c r="HF100" s="205" t="e">
        <f t="shared" si="98"/>
        <v>#N/A</v>
      </c>
      <c r="HG100" s="205" t="e">
        <f t="shared" si="98"/>
        <v>#N/A</v>
      </c>
      <c r="HH100" s="205" t="e">
        <f t="shared" si="98"/>
        <v>#N/A</v>
      </c>
      <c r="HI100" s="205" t="e">
        <f t="shared" si="98"/>
        <v>#N/A</v>
      </c>
      <c r="HJ100" s="205" t="e">
        <f t="shared" si="98"/>
        <v>#N/A</v>
      </c>
      <c r="HK100" s="205" t="e">
        <f t="shared" si="98"/>
        <v>#N/A</v>
      </c>
      <c r="HL100" s="205" t="e">
        <f t="shared" si="98"/>
        <v>#N/A</v>
      </c>
      <c r="HM100" s="205" t="e">
        <f t="shared" si="98"/>
        <v>#N/A</v>
      </c>
      <c r="HN100" s="205" t="e">
        <f t="shared" si="98"/>
        <v>#N/A</v>
      </c>
      <c r="HO100" s="205" t="e">
        <f t="shared" si="98"/>
        <v>#N/A</v>
      </c>
      <c r="HP100" s="205" t="e">
        <f t="shared" si="127"/>
        <v>#N/A</v>
      </c>
      <c r="HQ100" s="205" t="e">
        <f t="shared" si="107"/>
        <v>#N/A</v>
      </c>
      <c r="HR100" s="205" t="e">
        <f t="shared" si="107"/>
        <v>#N/A</v>
      </c>
      <c r="HS100" s="205" t="e">
        <f t="shared" si="107"/>
        <v>#N/A</v>
      </c>
      <c r="HT100" s="205" t="e">
        <f t="shared" si="107"/>
        <v>#N/A</v>
      </c>
      <c r="HU100" s="205" t="e">
        <f t="shared" si="107"/>
        <v>#N/A</v>
      </c>
      <c r="HV100" s="205" t="e">
        <f t="shared" si="81"/>
        <v>#N/A</v>
      </c>
      <c r="HW100" s="205" t="e">
        <f t="shared" si="79"/>
        <v>#N/A</v>
      </c>
      <c r="HX100" s="205" t="e">
        <f t="shared" si="66"/>
        <v>#N/A</v>
      </c>
      <c r="HY100" s="205" t="e">
        <f t="shared" si="63"/>
        <v>#N/A</v>
      </c>
      <c r="HZ100" s="205" t="e">
        <f t="shared" si="63"/>
        <v>#N/A</v>
      </c>
      <c r="IA100" s="205" t="e">
        <f t="shared" si="63"/>
        <v>#N/A</v>
      </c>
      <c r="IB100" s="205" t="e">
        <f t="shared" si="63"/>
        <v>#N/A</v>
      </c>
    </row>
    <row r="101" spans="1:236" hidden="1" x14ac:dyDescent="0.25">
      <c r="A101" s="22">
        <v>98</v>
      </c>
      <c r="B101" s="123"/>
      <c r="C101" s="123"/>
      <c r="D101" s="123"/>
      <c r="E101" s="118" t="str">
        <f t="shared" si="99"/>
        <v/>
      </c>
      <c r="F101" s="23" t="str">
        <f t="shared" si="100"/>
        <v/>
      </c>
      <c r="G101" s="24" t="str">
        <f t="shared" si="101"/>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91"/>
        <v/>
      </c>
      <c r="K101" s="26"/>
      <c r="L101" s="24" t="str">
        <f>IF(OR(F101="",K101=""),"",MATCH(K101,Confidence!$A$3:$A$12,0))</f>
        <v/>
      </c>
      <c r="M101" s="27" t="str">
        <f t="shared" si="92"/>
        <v/>
      </c>
      <c r="N101" s="27" t="str">
        <f t="shared" si="93"/>
        <v/>
      </c>
      <c r="O101" s="24"/>
      <c r="P101" s="110" t="str">
        <f t="shared" si="94"/>
        <v/>
      </c>
      <c r="Q101" s="110" t="str">
        <f t="shared" si="95"/>
        <v/>
      </c>
      <c r="R101" s="39" t="str">
        <f t="shared" si="96"/>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102"/>
        <v/>
      </c>
      <c r="AI101" s="204" t="str">
        <f t="shared" si="103"/>
        <v/>
      </c>
      <c r="AJ101" s="188" t="str">
        <f t="shared" ref="AJ101:CU103" si="139">IF(ISNONTEXT($AH101),AI101+$AH101,"")</f>
        <v/>
      </c>
      <c r="AK101" s="188" t="str">
        <f t="shared" si="139"/>
        <v/>
      </c>
      <c r="AL101" s="188" t="str">
        <f t="shared" si="139"/>
        <v/>
      </c>
      <c r="AM101" s="188" t="str">
        <f t="shared" si="139"/>
        <v/>
      </c>
      <c r="AN101" s="188" t="str">
        <f t="shared" si="139"/>
        <v/>
      </c>
      <c r="AO101" s="188" t="str">
        <f t="shared" si="139"/>
        <v/>
      </c>
      <c r="AP101" s="188" t="str">
        <f t="shared" si="139"/>
        <v/>
      </c>
      <c r="AQ101" s="188" t="str">
        <f t="shared" si="139"/>
        <v/>
      </c>
      <c r="AR101" s="188" t="str">
        <f t="shared" si="139"/>
        <v/>
      </c>
      <c r="AS101" s="188" t="str">
        <f t="shared" si="139"/>
        <v/>
      </c>
      <c r="AT101" s="188" t="str">
        <f t="shared" si="139"/>
        <v/>
      </c>
      <c r="AU101" s="188" t="str">
        <f t="shared" si="139"/>
        <v/>
      </c>
      <c r="AV101" s="188" t="str">
        <f t="shared" si="139"/>
        <v/>
      </c>
      <c r="AW101" s="188" t="str">
        <f t="shared" si="139"/>
        <v/>
      </c>
      <c r="AX101" s="188" t="str">
        <f t="shared" si="139"/>
        <v/>
      </c>
      <c r="AY101" s="188" t="str">
        <f t="shared" si="139"/>
        <v/>
      </c>
      <c r="AZ101" s="188" t="str">
        <f t="shared" si="139"/>
        <v/>
      </c>
      <c r="BA101" s="188" t="str">
        <f t="shared" si="139"/>
        <v/>
      </c>
      <c r="BB101" s="188" t="str">
        <f t="shared" si="139"/>
        <v/>
      </c>
      <c r="BC101" s="188" t="str">
        <f t="shared" si="139"/>
        <v/>
      </c>
      <c r="BD101" s="188" t="str">
        <f t="shared" si="139"/>
        <v/>
      </c>
      <c r="BE101" s="188" t="str">
        <f t="shared" si="139"/>
        <v/>
      </c>
      <c r="BF101" s="188" t="str">
        <f t="shared" si="139"/>
        <v/>
      </c>
      <c r="BG101" s="188" t="str">
        <f t="shared" si="139"/>
        <v/>
      </c>
      <c r="BH101" s="188" t="str">
        <f t="shared" si="139"/>
        <v/>
      </c>
      <c r="BI101" s="188" t="str">
        <f t="shared" si="139"/>
        <v/>
      </c>
      <c r="BJ101" s="188" t="str">
        <f t="shared" si="139"/>
        <v/>
      </c>
      <c r="BK101" s="188" t="str">
        <f t="shared" si="139"/>
        <v/>
      </c>
      <c r="BL101" s="188" t="str">
        <f t="shared" si="139"/>
        <v/>
      </c>
      <c r="BM101" s="188" t="str">
        <f t="shared" si="139"/>
        <v/>
      </c>
      <c r="BN101" s="188" t="str">
        <f t="shared" si="139"/>
        <v/>
      </c>
      <c r="BO101" s="188" t="str">
        <f t="shared" si="139"/>
        <v/>
      </c>
      <c r="BP101" s="188" t="str">
        <f t="shared" si="139"/>
        <v/>
      </c>
      <c r="BQ101" s="188" t="str">
        <f t="shared" si="139"/>
        <v/>
      </c>
      <c r="BR101" s="188" t="str">
        <f t="shared" si="139"/>
        <v/>
      </c>
      <c r="BS101" s="188" t="str">
        <f t="shared" si="139"/>
        <v/>
      </c>
      <c r="BT101" s="188" t="str">
        <f t="shared" si="139"/>
        <v/>
      </c>
      <c r="BU101" s="188" t="str">
        <f t="shared" si="139"/>
        <v/>
      </c>
      <c r="BV101" s="188" t="str">
        <f t="shared" si="139"/>
        <v/>
      </c>
      <c r="BW101" s="188" t="str">
        <f t="shared" si="139"/>
        <v/>
      </c>
      <c r="BX101" s="188" t="str">
        <f t="shared" si="139"/>
        <v/>
      </c>
      <c r="BY101" s="188" t="str">
        <f t="shared" si="139"/>
        <v/>
      </c>
      <c r="BZ101" s="188" t="str">
        <f t="shared" si="139"/>
        <v/>
      </c>
      <c r="CA101" s="188" t="str">
        <f t="shared" si="139"/>
        <v/>
      </c>
      <c r="CB101" s="188" t="str">
        <f t="shared" si="139"/>
        <v/>
      </c>
      <c r="CC101" s="188" t="str">
        <f t="shared" si="139"/>
        <v/>
      </c>
      <c r="CD101" s="188" t="str">
        <f t="shared" si="139"/>
        <v/>
      </c>
      <c r="CE101" s="188" t="str">
        <f t="shared" si="139"/>
        <v/>
      </c>
      <c r="CF101" s="188" t="str">
        <f t="shared" si="139"/>
        <v/>
      </c>
      <c r="CG101" s="188" t="str">
        <f t="shared" si="139"/>
        <v/>
      </c>
      <c r="CH101" s="188" t="str">
        <f t="shared" si="139"/>
        <v/>
      </c>
      <c r="CI101" s="188" t="str">
        <f t="shared" si="139"/>
        <v/>
      </c>
      <c r="CJ101" s="188" t="str">
        <f t="shared" si="139"/>
        <v/>
      </c>
      <c r="CK101" s="188" t="str">
        <f t="shared" si="139"/>
        <v/>
      </c>
      <c r="CL101" s="188" t="str">
        <f t="shared" si="139"/>
        <v/>
      </c>
      <c r="CM101" s="188" t="str">
        <f t="shared" si="139"/>
        <v/>
      </c>
      <c r="CN101" s="188" t="str">
        <f t="shared" si="139"/>
        <v/>
      </c>
      <c r="CO101" s="188" t="str">
        <f t="shared" si="139"/>
        <v/>
      </c>
      <c r="CP101" s="188" t="str">
        <f t="shared" si="139"/>
        <v/>
      </c>
      <c r="CQ101" s="188" t="str">
        <f t="shared" si="139"/>
        <v/>
      </c>
      <c r="CR101" s="188" t="str">
        <f t="shared" si="139"/>
        <v/>
      </c>
      <c r="CS101" s="188" t="str">
        <f t="shared" si="139"/>
        <v/>
      </c>
      <c r="CT101" s="188" t="str">
        <f t="shared" si="139"/>
        <v/>
      </c>
      <c r="CU101" s="188" t="str">
        <f t="shared" si="139"/>
        <v/>
      </c>
      <c r="CV101" s="188" t="str">
        <f t="shared" si="137"/>
        <v/>
      </c>
      <c r="CW101" s="188" t="str">
        <f t="shared" si="137"/>
        <v/>
      </c>
      <c r="CX101" s="188" t="str">
        <f t="shared" si="137"/>
        <v/>
      </c>
      <c r="CY101" s="188" t="str">
        <f t="shared" si="137"/>
        <v/>
      </c>
      <c r="CZ101" s="188" t="str">
        <f t="shared" si="137"/>
        <v/>
      </c>
      <c r="DA101" s="188" t="str">
        <f t="shared" si="137"/>
        <v/>
      </c>
      <c r="DB101" s="188" t="str">
        <f t="shared" si="137"/>
        <v/>
      </c>
      <c r="DC101" s="188" t="str">
        <f t="shared" si="137"/>
        <v/>
      </c>
      <c r="DD101" s="188" t="str">
        <f t="shared" si="137"/>
        <v/>
      </c>
      <c r="DE101" s="188" t="str">
        <f t="shared" si="137"/>
        <v/>
      </c>
      <c r="DF101" s="188" t="str">
        <f t="shared" si="137"/>
        <v/>
      </c>
      <c r="DG101" s="188" t="str">
        <f t="shared" si="137"/>
        <v/>
      </c>
      <c r="DH101" s="188" t="str">
        <f t="shared" si="137"/>
        <v/>
      </c>
      <c r="DI101" s="188" t="str">
        <f t="shared" si="137"/>
        <v/>
      </c>
      <c r="DJ101" s="188" t="str">
        <f t="shared" si="137"/>
        <v/>
      </c>
      <c r="DK101" s="188" t="str">
        <f t="shared" si="137"/>
        <v/>
      </c>
      <c r="DL101" s="188" t="str">
        <f t="shared" si="137"/>
        <v/>
      </c>
      <c r="DM101" s="188" t="str">
        <f t="shared" si="137"/>
        <v/>
      </c>
      <c r="DN101" s="188" t="str">
        <f t="shared" si="137"/>
        <v/>
      </c>
      <c r="DO101" s="188" t="str">
        <f t="shared" si="137"/>
        <v/>
      </c>
      <c r="DP101" s="188" t="str">
        <f t="shared" si="137"/>
        <v/>
      </c>
      <c r="DQ101" s="188" t="str">
        <f t="shared" si="137"/>
        <v/>
      </c>
      <c r="DR101" s="188" t="str">
        <f t="shared" si="137"/>
        <v/>
      </c>
      <c r="DS101" s="188" t="str">
        <f t="shared" si="137"/>
        <v/>
      </c>
      <c r="DT101" s="188" t="str">
        <f t="shared" si="137"/>
        <v/>
      </c>
      <c r="DU101" s="188" t="str">
        <f t="shared" si="137"/>
        <v/>
      </c>
      <c r="DV101" s="188" t="str">
        <f t="shared" si="137"/>
        <v/>
      </c>
      <c r="DW101" s="188" t="str">
        <f t="shared" si="137"/>
        <v/>
      </c>
      <c r="DX101" s="188" t="str">
        <f t="shared" si="137"/>
        <v/>
      </c>
      <c r="DY101" s="188" t="str">
        <f t="shared" si="137"/>
        <v/>
      </c>
      <c r="DZ101" s="188" t="str">
        <f t="shared" si="137"/>
        <v/>
      </c>
      <c r="EA101" s="188" t="str">
        <f t="shared" si="137"/>
        <v/>
      </c>
      <c r="EB101" s="188" t="str">
        <f t="shared" si="137"/>
        <v/>
      </c>
      <c r="EC101" s="188" t="str">
        <f t="shared" si="137"/>
        <v/>
      </c>
      <c r="ED101" s="188" t="str">
        <f t="shared" si="137"/>
        <v/>
      </c>
      <c r="EE101" s="204" t="str">
        <f t="shared" si="105"/>
        <v/>
      </c>
      <c r="EF101" s="205" t="e">
        <f t="shared" si="133"/>
        <v>#N/A</v>
      </c>
      <c r="EG101" s="205" t="e">
        <f t="shared" si="133"/>
        <v>#N/A</v>
      </c>
      <c r="EH101" s="205" t="e">
        <f t="shared" si="133"/>
        <v>#N/A</v>
      </c>
      <c r="EI101" s="205" t="e">
        <f t="shared" si="133"/>
        <v>#N/A</v>
      </c>
      <c r="EJ101" s="205" t="e">
        <f t="shared" si="133"/>
        <v>#N/A</v>
      </c>
      <c r="EK101" s="205" t="e">
        <f t="shared" si="133"/>
        <v>#N/A</v>
      </c>
      <c r="EL101" s="205" t="e">
        <f t="shared" si="132"/>
        <v>#N/A</v>
      </c>
      <c r="EM101" s="205" t="e">
        <f t="shared" si="132"/>
        <v>#N/A</v>
      </c>
      <c r="EN101" s="205" t="e">
        <f t="shared" si="132"/>
        <v>#N/A</v>
      </c>
      <c r="EO101" s="205" t="e">
        <f t="shared" si="132"/>
        <v>#N/A</v>
      </c>
      <c r="EP101" s="205" t="e">
        <f t="shared" si="132"/>
        <v>#N/A</v>
      </c>
      <c r="EQ101" s="205" t="e">
        <f t="shared" si="132"/>
        <v>#N/A</v>
      </c>
      <c r="ER101" s="205" t="e">
        <f t="shared" si="132"/>
        <v>#N/A</v>
      </c>
      <c r="ES101" s="205" t="e">
        <f t="shared" si="132"/>
        <v>#N/A</v>
      </c>
      <c r="ET101" s="205" t="e">
        <f t="shared" si="132"/>
        <v>#N/A</v>
      </c>
      <c r="EU101" s="205" t="e">
        <f t="shared" si="132"/>
        <v>#N/A</v>
      </c>
      <c r="EV101" s="205" t="e">
        <f t="shared" si="124"/>
        <v>#N/A</v>
      </c>
      <c r="EW101" s="205" t="e">
        <f t="shared" si="124"/>
        <v>#N/A</v>
      </c>
      <c r="EX101" s="205" t="e">
        <f t="shared" si="124"/>
        <v>#N/A</v>
      </c>
      <c r="EY101" s="205" t="e">
        <f t="shared" si="122"/>
        <v>#N/A</v>
      </c>
      <c r="EZ101" s="205" t="e">
        <f t="shared" si="122"/>
        <v>#N/A</v>
      </c>
      <c r="FA101" s="205" t="e">
        <f t="shared" si="122"/>
        <v>#N/A</v>
      </c>
      <c r="FB101" s="205" t="e">
        <f t="shared" si="122"/>
        <v>#N/A</v>
      </c>
      <c r="FC101" s="205" t="e">
        <f t="shared" si="122"/>
        <v>#N/A</v>
      </c>
      <c r="FD101" s="205" t="e">
        <f t="shared" si="122"/>
        <v>#N/A</v>
      </c>
      <c r="FE101" s="205" t="e">
        <f t="shared" si="122"/>
        <v>#N/A</v>
      </c>
      <c r="FF101" s="205" t="e">
        <f t="shared" si="122"/>
        <v>#N/A</v>
      </c>
      <c r="FG101" s="205" t="e">
        <f t="shared" si="122"/>
        <v>#N/A</v>
      </c>
      <c r="FH101" s="205" t="e">
        <f t="shared" si="122"/>
        <v>#N/A</v>
      </c>
      <c r="FI101" s="205" t="e">
        <f t="shared" si="122"/>
        <v>#N/A</v>
      </c>
      <c r="FJ101" s="205" t="e">
        <f t="shared" si="122"/>
        <v>#N/A</v>
      </c>
      <c r="FK101" s="205" t="e">
        <f t="shared" si="108"/>
        <v>#N/A</v>
      </c>
      <c r="FL101" s="205" t="e">
        <f t="shared" si="108"/>
        <v>#N/A</v>
      </c>
      <c r="FM101" s="205" t="e">
        <f t="shared" si="108"/>
        <v>#N/A</v>
      </c>
      <c r="FN101" s="205" t="e">
        <f t="shared" si="108"/>
        <v>#N/A</v>
      </c>
      <c r="FO101" s="205" t="e">
        <f t="shared" si="138"/>
        <v>#N/A</v>
      </c>
      <c r="FP101" s="205" t="e">
        <f t="shared" si="138"/>
        <v>#N/A</v>
      </c>
      <c r="FQ101" s="205" t="e">
        <f t="shared" si="138"/>
        <v>#N/A</v>
      </c>
      <c r="FR101" s="205" t="e">
        <f t="shared" si="138"/>
        <v>#N/A</v>
      </c>
      <c r="FS101" s="205" t="e">
        <f t="shared" si="76"/>
        <v>#N/A</v>
      </c>
      <c r="FT101" s="205" t="e">
        <f t="shared" si="76"/>
        <v>#N/A</v>
      </c>
      <c r="FU101" s="205" t="e">
        <f t="shared" si="76"/>
        <v>#N/A</v>
      </c>
      <c r="FV101" s="205" t="e">
        <f t="shared" si="76"/>
        <v>#N/A</v>
      </c>
      <c r="FW101" s="205" t="e">
        <f t="shared" si="74"/>
        <v>#N/A</v>
      </c>
      <c r="FX101" s="205" t="e">
        <f t="shared" si="74"/>
        <v>#N/A</v>
      </c>
      <c r="FY101" s="205" t="e">
        <f t="shared" si="74"/>
        <v>#N/A</v>
      </c>
      <c r="FZ101" s="205" t="e">
        <f t="shared" si="74"/>
        <v>#N/A</v>
      </c>
      <c r="GA101" s="205" t="e">
        <f t="shared" si="74"/>
        <v>#N/A</v>
      </c>
      <c r="GB101" s="205" t="e">
        <f t="shared" si="74"/>
        <v>#N/A</v>
      </c>
      <c r="GC101" s="205" t="e">
        <f t="shared" si="74"/>
        <v>#N/A</v>
      </c>
      <c r="GD101" s="205" t="e">
        <f t="shared" si="74"/>
        <v>#N/A</v>
      </c>
      <c r="GE101" s="205" t="e">
        <f t="shared" si="74"/>
        <v>#N/A</v>
      </c>
      <c r="GF101" s="205" t="e">
        <f t="shared" si="74"/>
        <v>#N/A</v>
      </c>
      <c r="GG101" s="205" t="e">
        <f t="shared" si="74"/>
        <v>#N/A</v>
      </c>
      <c r="GH101" s="205" t="e">
        <f t="shared" si="74"/>
        <v>#N/A</v>
      </c>
      <c r="GI101" s="205" t="e">
        <f t="shared" si="74"/>
        <v>#N/A</v>
      </c>
      <c r="GJ101" s="205" t="e">
        <f t="shared" si="74"/>
        <v>#N/A</v>
      </c>
      <c r="GK101" s="205" t="e">
        <f t="shared" si="74"/>
        <v>#N/A</v>
      </c>
      <c r="GL101" s="205" t="e">
        <f t="shared" si="128"/>
        <v>#N/A</v>
      </c>
      <c r="GM101" s="205" t="e">
        <f t="shared" si="128"/>
        <v>#N/A</v>
      </c>
      <c r="GN101" s="205" t="e">
        <f t="shared" si="128"/>
        <v>#N/A</v>
      </c>
      <c r="GO101" s="205" t="e">
        <f t="shared" si="120"/>
        <v>#N/A</v>
      </c>
      <c r="GP101" s="205" t="e">
        <f t="shared" si="120"/>
        <v>#N/A</v>
      </c>
      <c r="GQ101" s="205" t="e">
        <f t="shared" si="118"/>
        <v>#N/A</v>
      </c>
      <c r="GR101" s="205" t="e">
        <f t="shared" si="118"/>
        <v>#N/A</v>
      </c>
      <c r="GS101" s="205" t="e">
        <f t="shared" si="118"/>
        <v>#N/A</v>
      </c>
      <c r="GT101" s="205" t="e">
        <f t="shared" si="118"/>
        <v>#N/A</v>
      </c>
      <c r="GU101" s="205" t="e">
        <f t="shared" si="118"/>
        <v>#N/A</v>
      </c>
      <c r="GV101" s="205" t="e">
        <f t="shared" si="118"/>
        <v>#N/A</v>
      </c>
      <c r="GW101" s="205" t="e">
        <f t="shared" si="118"/>
        <v>#N/A</v>
      </c>
      <c r="GX101" s="205" t="e">
        <f t="shared" si="118"/>
        <v>#N/A</v>
      </c>
      <c r="GY101" s="205" t="e">
        <f t="shared" si="118"/>
        <v>#N/A</v>
      </c>
      <c r="GZ101" s="205" t="e">
        <f t="shared" si="118"/>
        <v>#N/A</v>
      </c>
      <c r="HA101" s="205" t="e">
        <f t="shared" si="118"/>
        <v>#N/A</v>
      </c>
      <c r="HB101" s="205" t="e">
        <f t="shared" si="106"/>
        <v>#N/A</v>
      </c>
      <c r="HC101" s="205" t="e">
        <f t="shared" si="106"/>
        <v>#N/A</v>
      </c>
      <c r="HD101" s="205" t="e">
        <f t="shared" si="98"/>
        <v>#N/A</v>
      </c>
      <c r="HE101" s="205" t="e">
        <f t="shared" si="98"/>
        <v>#N/A</v>
      </c>
      <c r="HF101" s="205" t="e">
        <f t="shared" si="98"/>
        <v>#N/A</v>
      </c>
      <c r="HG101" s="205" t="e">
        <f t="shared" si="98"/>
        <v>#N/A</v>
      </c>
      <c r="HH101" s="205" t="e">
        <f t="shared" si="98"/>
        <v>#N/A</v>
      </c>
      <c r="HI101" s="205" t="e">
        <f t="shared" si="98"/>
        <v>#N/A</v>
      </c>
      <c r="HJ101" s="205" t="e">
        <f t="shared" si="98"/>
        <v>#N/A</v>
      </c>
      <c r="HK101" s="205" t="e">
        <f t="shared" si="98"/>
        <v>#N/A</v>
      </c>
      <c r="HL101" s="205" t="e">
        <f t="shared" si="98"/>
        <v>#N/A</v>
      </c>
      <c r="HM101" s="205" t="e">
        <f t="shared" si="98"/>
        <v>#N/A</v>
      </c>
      <c r="HN101" s="205" t="e">
        <f t="shared" si="98"/>
        <v>#N/A</v>
      </c>
      <c r="HO101" s="205" t="e">
        <f t="shared" si="98"/>
        <v>#N/A</v>
      </c>
      <c r="HP101" s="205" t="e">
        <f t="shared" si="127"/>
        <v>#N/A</v>
      </c>
      <c r="HQ101" s="205" t="e">
        <f t="shared" si="107"/>
        <v>#N/A</v>
      </c>
      <c r="HR101" s="205" t="e">
        <f t="shared" si="107"/>
        <v>#N/A</v>
      </c>
      <c r="HS101" s="205" t="e">
        <f t="shared" si="107"/>
        <v>#N/A</v>
      </c>
      <c r="HT101" s="205" t="e">
        <f t="shared" si="107"/>
        <v>#N/A</v>
      </c>
      <c r="HU101" s="205" t="e">
        <f t="shared" si="107"/>
        <v>#N/A</v>
      </c>
      <c r="HV101" s="205" t="e">
        <f t="shared" si="81"/>
        <v>#N/A</v>
      </c>
      <c r="HW101" s="205" t="e">
        <f t="shared" si="79"/>
        <v>#N/A</v>
      </c>
      <c r="HX101" s="205" t="e">
        <f t="shared" si="66"/>
        <v>#N/A</v>
      </c>
      <c r="HY101" s="205" t="e">
        <f t="shared" si="63"/>
        <v>#N/A</v>
      </c>
      <c r="HZ101" s="205" t="e">
        <f t="shared" si="63"/>
        <v>#N/A</v>
      </c>
      <c r="IA101" s="205" t="e">
        <f t="shared" si="63"/>
        <v>#N/A</v>
      </c>
      <c r="IB101" s="205" t="e">
        <f t="shared" si="63"/>
        <v>#N/A</v>
      </c>
    </row>
    <row r="102" spans="1:236" hidden="1" x14ac:dyDescent="0.25">
      <c r="A102" s="22">
        <v>99</v>
      </c>
      <c r="B102" s="123"/>
      <c r="C102" s="123"/>
      <c r="D102" s="123"/>
      <c r="E102" s="118" t="str">
        <f t="shared" si="99"/>
        <v/>
      </c>
      <c r="F102" s="23" t="str">
        <f t="shared" si="100"/>
        <v/>
      </c>
      <c r="G102" s="24" t="str">
        <f t="shared" si="101"/>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91"/>
        <v/>
      </c>
      <c r="K102" s="26"/>
      <c r="L102" s="24" t="str">
        <f>IF(OR(F102="",K102=""),"",MATCH(K102,Confidence!$A$3:$A$12,0))</f>
        <v/>
      </c>
      <c r="M102" s="27" t="str">
        <f t="shared" si="92"/>
        <v/>
      </c>
      <c r="N102" s="27" t="str">
        <f t="shared" si="93"/>
        <v/>
      </c>
      <c r="O102" s="24"/>
      <c r="P102" s="110" t="str">
        <f t="shared" si="94"/>
        <v/>
      </c>
      <c r="Q102" s="110" t="str">
        <f t="shared" si="95"/>
        <v/>
      </c>
      <c r="R102" s="39" t="str">
        <f t="shared" si="96"/>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102"/>
        <v/>
      </c>
      <c r="AI102" s="204" t="str">
        <f t="shared" si="103"/>
        <v/>
      </c>
      <c r="AJ102" s="188" t="str">
        <f t="shared" si="139"/>
        <v/>
      </c>
      <c r="AK102" s="188" t="str">
        <f t="shared" si="139"/>
        <v/>
      </c>
      <c r="AL102" s="188" t="str">
        <f t="shared" si="139"/>
        <v/>
      </c>
      <c r="AM102" s="188" t="str">
        <f t="shared" si="139"/>
        <v/>
      </c>
      <c r="AN102" s="188" t="str">
        <f t="shared" si="139"/>
        <v/>
      </c>
      <c r="AO102" s="188" t="str">
        <f t="shared" si="139"/>
        <v/>
      </c>
      <c r="AP102" s="188" t="str">
        <f t="shared" si="139"/>
        <v/>
      </c>
      <c r="AQ102" s="188" t="str">
        <f t="shared" si="139"/>
        <v/>
      </c>
      <c r="AR102" s="188" t="str">
        <f t="shared" si="139"/>
        <v/>
      </c>
      <c r="AS102" s="188" t="str">
        <f t="shared" si="139"/>
        <v/>
      </c>
      <c r="AT102" s="188" t="str">
        <f t="shared" si="139"/>
        <v/>
      </c>
      <c r="AU102" s="188" t="str">
        <f t="shared" si="139"/>
        <v/>
      </c>
      <c r="AV102" s="188" t="str">
        <f t="shared" si="139"/>
        <v/>
      </c>
      <c r="AW102" s="188" t="str">
        <f t="shared" si="139"/>
        <v/>
      </c>
      <c r="AX102" s="188" t="str">
        <f t="shared" si="139"/>
        <v/>
      </c>
      <c r="AY102" s="188" t="str">
        <f t="shared" si="139"/>
        <v/>
      </c>
      <c r="AZ102" s="188" t="str">
        <f t="shared" si="139"/>
        <v/>
      </c>
      <c r="BA102" s="188" t="str">
        <f t="shared" si="139"/>
        <v/>
      </c>
      <c r="BB102" s="188" t="str">
        <f t="shared" si="139"/>
        <v/>
      </c>
      <c r="BC102" s="188" t="str">
        <f t="shared" si="139"/>
        <v/>
      </c>
      <c r="BD102" s="188" t="str">
        <f t="shared" si="139"/>
        <v/>
      </c>
      <c r="BE102" s="188" t="str">
        <f t="shared" si="139"/>
        <v/>
      </c>
      <c r="BF102" s="188" t="str">
        <f t="shared" si="139"/>
        <v/>
      </c>
      <c r="BG102" s="188" t="str">
        <f t="shared" si="139"/>
        <v/>
      </c>
      <c r="BH102" s="188" t="str">
        <f t="shared" si="139"/>
        <v/>
      </c>
      <c r="BI102" s="188" t="str">
        <f t="shared" si="139"/>
        <v/>
      </c>
      <c r="BJ102" s="188" t="str">
        <f t="shared" si="139"/>
        <v/>
      </c>
      <c r="BK102" s="188" t="str">
        <f t="shared" si="139"/>
        <v/>
      </c>
      <c r="BL102" s="188" t="str">
        <f t="shared" si="139"/>
        <v/>
      </c>
      <c r="BM102" s="188" t="str">
        <f t="shared" si="139"/>
        <v/>
      </c>
      <c r="BN102" s="188" t="str">
        <f t="shared" si="139"/>
        <v/>
      </c>
      <c r="BO102" s="188" t="str">
        <f t="shared" si="139"/>
        <v/>
      </c>
      <c r="BP102" s="188" t="str">
        <f t="shared" si="139"/>
        <v/>
      </c>
      <c r="BQ102" s="188" t="str">
        <f t="shared" si="139"/>
        <v/>
      </c>
      <c r="BR102" s="188" t="str">
        <f t="shared" si="139"/>
        <v/>
      </c>
      <c r="BS102" s="188" t="str">
        <f t="shared" si="139"/>
        <v/>
      </c>
      <c r="BT102" s="188" t="str">
        <f t="shared" si="139"/>
        <v/>
      </c>
      <c r="BU102" s="188" t="str">
        <f t="shared" si="139"/>
        <v/>
      </c>
      <c r="BV102" s="188" t="str">
        <f t="shared" si="139"/>
        <v/>
      </c>
      <c r="BW102" s="188" t="str">
        <f t="shared" si="139"/>
        <v/>
      </c>
      <c r="BX102" s="188" t="str">
        <f t="shared" si="139"/>
        <v/>
      </c>
      <c r="BY102" s="188" t="str">
        <f t="shared" si="139"/>
        <v/>
      </c>
      <c r="BZ102" s="188" t="str">
        <f t="shared" si="139"/>
        <v/>
      </c>
      <c r="CA102" s="188" t="str">
        <f t="shared" si="139"/>
        <v/>
      </c>
      <c r="CB102" s="188" t="str">
        <f t="shared" si="139"/>
        <v/>
      </c>
      <c r="CC102" s="188" t="str">
        <f t="shared" si="139"/>
        <v/>
      </c>
      <c r="CD102" s="188" t="str">
        <f t="shared" si="139"/>
        <v/>
      </c>
      <c r="CE102" s="188" t="str">
        <f t="shared" si="139"/>
        <v/>
      </c>
      <c r="CF102" s="188" t="str">
        <f t="shared" si="139"/>
        <v/>
      </c>
      <c r="CG102" s="188" t="str">
        <f t="shared" si="139"/>
        <v/>
      </c>
      <c r="CH102" s="188" t="str">
        <f t="shared" si="139"/>
        <v/>
      </c>
      <c r="CI102" s="188" t="str">
        <f t="shared" si="139"/>
        <v/>
      </c>
      <c r="CJ102" s="188" t="str">
        <f t="shared" si="139"/>
        <v/>
      </c>
      <c r="CK102" s="188" t="str">
        <f t="shared" si="139"/>
        <v/>
      </c>
      <c r="CL102" s="188" t="str">
        <f t="shared" si="139"/>
        <v/>
      </c>
      <c r="CM102" s="188" t="str">
        <f t="shared" si="139"/>
        <v/>
      </c>
      <c r="CN102" s="188" t="str">
        <f t="shared" si="139"/>
        <v/>
      </c>
      <c r="CO102" s="188" t="str">
        <f t="shared" si="139"/>
        <v/>
      </c>
      <c r="CP102" s="188" t="str">
        <f t="shared" si="139"/>
        <v/>
      </c>
      <c r="CQ102" s="188" t="str">
        <f t="shared" si="139"/>
        <v/>
      </c>
      <c r="CR102" s="188" t="str">
        <f t="shared" si="139"/>
        <v/>
      </c>
      <c r="CS102" s="188" t="str">
        <f t="shared" si="139"/>
        <v/>
      </c>
      <c r="CT102" s="188" t="str">
        <f t="shared" si="139"/>
        <v/>
      </c>
      <c r="CU102" s="188" t="str">
        <f t="shared" si="139"/>
        <v/>
      </c>
      <c r="CV102" s="188" t="str">
        <f t="shared" si="137"/>
        <v/>
      </c>
      <c r="CW102" s="188" t="str">
        <f t="shared" si="137"/>
        <v/>
      </c>
      <c r="CX102" s="188" t="str">
        <f t="shared" si="137"/>
        <v/>
      </c>
      <c r="CY102" s="188" t="str">
        <f t="shared" si="137"/>
        <v/>
      </c>
      <c r="CZ102" s="188" t="str">
        <f t="shared" si="137"/>
        <v/>
      </c>
      <c r="DA102" s="188" t="str">
        <f t="shared" si="137"/>
        <v/>
      </c>
      <c r="DB102" s="188" t="str">
        <f t="shared" si="137"/>
        <v/>
      </c>
      <c r="DC102" s="188" t="str">
        <f t="shared" si="137"/>
        <v/>
      </c>
      <c r="DD102" s="188" t="str">
        <f t="shared" si="137"/>
        <v/>
      </c>
      <c r="DE102" s="188" t="str">
        <f t="shared" si="137"/>
        <v/>
      </c>
      <c r="DF102" s="188" t="str">
        <f t="shared" si="137"/>
        <v/>
      </c>
      <c r="DG102" s="188" t="str">
        <f t="shared" si="137"/>
        <v/>
      </c>
      <c r="DH102" s="188" t="str">
        <f t="shared" si="137"/>
        <v/>
      </c>
      <c r="DI102" s="188" t="str">
        <f t="shared" si="137"/>
        <v/>
      </c>
      <c r="DJ102" s="188" t="str">
        <f t="shared" si="137"/>
        <v/>
      </c>
      <c r="DK102" s="188" t="str">
        <f t="shared" si="137"/>
        <v/>
      </c>
      <c r="DL102" s="188" t="str">
        <f t="shared" si="137"/>
        <v/>
      </c>
      <c r="DM102" s="188" t="str">
        <f t="shared" si="137"/>
        <v/>
      </c>
      <c r="DN102" s="188" t="str">
        <f t="shared" si="137"/>
        <v/>
      </c>
      <c r="DO102" s="188" t="str">
        <f t="shared" si="137"/>
        <v/>
      </c>
      <c r="DP102" s="188" t="str">
        <f t="shared" si="137"/>
        <v/>
      </c>
      <c r="DQ102" s="188" t="str">
        <f t="shared" si="137"/>
        <v/>
      </c>
      <c r="DR102" s="188" t="str">
        <f t="shared" si="137"/>
        <v/>
      </c>
      <c r="DS102" s="188" t="str">
        <f t="shared" si="137"/>
        <v/>
      </c>
      <c r="DT102" s="188" t="str">
        <f t="shared" si="137"/>
        <v/>
      </c>
      <c r="DU102" s="188" t="str">
        <f t="shared" si="137"/>
        <v/>
      </c>
      <c r="DV102" s="188" t="str">
        <f t="shared" si="137"/>
        <v/>
      </c>
      <c r="DW102" s="188" t="str">
        <f t="shared" si="137"/>
        <v/>
      </c>
      <c r="DX102" s="188" t="str">
        <f t="shared" si="137"/>
        <v/>
      </c>
      <c r="DY102" s="188" t="str">
        <f t="shared" si="137"/>
        <v/>
      </c>
      <c r="DZ102" s="188" t="str">
        <f t="shared" si="137"/>
        <v/>
      </c>
      <c r="EA102" s="188" t="str">
        <f t="shared" si="137"/>
        <v/>
      </c>
      <c r="EB102" s="188" t="str">
        <f t="shared" si="137"/>
        <v/>
      </c>
      <c r="EC102" s="188" t="str">
        <f t="shared" si="137"/>
        <v/>
      </c>
      <c r="ED102" s="188" t="str">
        <f t="shared" si="137"/>
        <v/>
      </c>
      <c r="EE102" s="204" t="str">
        <f t="shared" si="105"/>
        <v/>
      </c>
      <c r="EF102" s="205" t="e">
        <f t="shared" si="133"/>
        <v>#N/A</v>
      </c>
      <c r="EG102" s="205" t="e">
        <f t="shared" si="133"/>
        <v>#N/A</v>
      </c>
      <c r="EH102" s="205" t="e">
        <f t="shared" si="133"/>
        <v>#N/A</v>
      </c>
      <c r="EI102" s="205" t="e">
        <f t="shared" si="133"/>
        <v>#N/A</v>
      </c>
      <c r="EJ102" s="205" t="e">
        <f t="shared" si="133"/>
        <v>#N/A</v>
      </c>
      <c r="EK102" s="205" t="e">
        <f t="shared" si="133"/>
        <v>#N/A</v>
      </c>
      <c r="EL102" s="205" t="e">
        <f t="shared" si="132"/>
        <v>#N/A</v>
      </c>
      <c r="EM102" s="205" t="e">
        <f t="shared" si="132"/>
        <v>#N/A</v>
      </c>
      <c r="EN102" s="205" t="e">
        <f t="shared" si="132"/>
        <v>#N/A</v>
      </c>
      <c r="EO102" s="205" t="e">
        <f t="shared" si="132"/>
        <v>#N/A</v>
      </c>
      <c r="EP102" s="205" t="e">
        <f t="shared" si="132"/>
        <v>#N/A</v>
      </c>
      <c r="EQ102" s="205" t="e">
        <f t="shared" si="132"/>
        <v>#N/A</v>
      </c>
      <c r="ER102" s="205" t="e">
        <f t="shared" si="132"/>
        <v>#N/A</v>
      </c>
      <c r="ES102" s="205" t="e">
        <f t="shared" si="132"/>
        <v>#N/A</v>
      </c>
      <c r="ET102" s="205" t="e">
        <f t="shared" si="132"/>
        <v>#N/A</v>
      </c>
      <c r="EU102" s="205" t="e">
        <f t="shared" si="132"/>
        <v>#N/A</v>
      </c>
      <c r="EV102" s="205" t="e">
        <f t="shared" si="124"/>
        <v>#N/A</v>
      </c>
      <c r="EW102" s="205" t="e">
        <f t="shared" si="124"/>
        <v>#N/A</v>
      </c>
      <c r="EX102" s="205" t="e">
        <f t="shared" si="124"/>
        <v>#N/A</v>
      </c>
      <c r="EY102" s="205" t="e">
        <f t="shared" si="122"/>
        <v>#N/A</v>
      </c>
      <c r="EZ102" s="205" t="e">
        <f t="shared" si="122"/>
        <v>#N/A</v>
      </c>
      <c r="FA102" s="205" t="e">
        <f t="shared" si="122"/>
        <v>#N/A</v>
      </c>
      <c r="FB102" s="205" t="e">
        <f t="shared" si="122"/>
        <v>#N/A</v>
      </c>
      <c r="FC102" s="205" t="e">
        <f t="shared" si="122"/>
        <v>#N/A</v>
      </c>
      <c r="FD102" s="205" t="e">
        <f t="shared" si="122"/>
        <v>#N/A</v>
      </c>
      <c r="FE102" s="205" t="e">
        <f t="shared" si="122"/>
        <v>#N/A</v>
      </c>
      <c r="FF102" s="205" t="e">
        <f t="shared" si="122"/>
        <v>#N/A</v>
      </c>
      <c r="FG102" s="205" t="e">
        <f t="shared" si="122"/>
        <v>#N/A</v>
      </c>
      <c r="FH102" s="205" t="e">
        <f t="shared" si="122"/>
        <v>#N/A</v>
      </c>
      <c r="FI102" s="205" t="e">
        <f t="shared" si="122"/>
        <v>#N/A</v>
      </c>
      <c r="FJ102" s="205" t="e">
        <f t="shared" si="122"/>
        <v>#N/A</v>
      </c>
      <c r="FK102" s="205" t="e">
        <f t="shared" si="108"/>
        <v>#N/A</v>
      </c>
      <c r="FL102" s="205" t="e">
        <f t="shared" si="108"/>
        <v>#N/A</v>
      </c>
      <c r="FM102" s="205" t="e">
        <f t="shared" si="108"/>
        <v>#N/A</v>
      </c>
      <c r="FN102" s="205" t="e">
        <f t="shared" si="108"/>
        <v>#N/A</v>
      </c>
      <c r="FO102" s="205" t="e">
        <f t="shared" si="138"/>
        <v>#N/A</v>
      </c>
      <c r="FP102" s="205" t="e">
        <f t="shared" si="138"/>
        <v>#N/A</v>
      </c>
      <c r="FQ102" s="205" t="e">
        <f t="shared" si="138"/>
        <v>#N/A</v>
      </c>
      <c r="FR102" s="205" t="e">
        <f t="shared" si="138"/>
        <v>#N/A</v>
      </c>
      <c r="FS102" s="205" t="e">
        <f t="shared" si="76"/>
        <v>#N/A</v>
      </c>
      <c r="FT102" s="205" t="e">
        <f t="shared" si="76"/>
        <v>#N/A</v>
      </c>
      <c r="FU102" s="205" t="e">
        <f t="shared" si="76"/>
        <v>#N/A</v>
      </c>
      <c r="FV102" s="205" t="e">
        <f t="shared" si="76"/>
        <v>#N/A</v>
      </c>
      <c r="FW102" s="205" t="e">
        <f t="shared" si="74"/>
        <v>#N/A</v>
      </c>
      <c r="FX102" s="205" t="e">
        <f t="shared" si="74"/>
        <v>#N/A</v>
      </c>
      <c r="FY102" s="205" t="e">
        <f t="shared" si="74"/>
        <v>#N/A</v>
      </c>
      <c r="FZ102" s="205" t="e">
        <f t="shared" si="74"/>
        <v>#N/A</v>
      </c>
      <c r="GA102" s="205" t="e">
        <f t="shared" si="74"/>
        <v>#N/A</v>
      </c>
      <c r="GB102" s="205" t="e">
        <f t="shared" si="74"/>
        <v>#N/A</v>
      </c>
      <c r="GC102" s="205" t="e">
        <f t="shared" si="74"/>
        <v>#N/A</v>
      </c>
      <c r="GD102" s="205" t="e">
        <f t="shared" si="74"/>
        <v>#N/A</v>
      </c>
      <c r="GE102" s="205" t="e">
        <f t="shared" si="74"/>
        <v>#N/A</v>
      </c>
      <c r="GF102" s="205" t="e">
        <f t="shared" si="74"/>
        <v>#N/A</v>
      </c>
      <c r="GG102" s="205" t="e">
        <f t="shared" si="74"/>
        <v>#N/A</v>
      </c>
      <c r="GH102" s="205" t="e">
        <f t="shared" si="74"/>
        <v>#N/A</v>
      </c>
      <c r="GI102" s="205" t="e">
        <f t="shared" si="74"/>
        <v>#N/A</v>
      </c>
      <c r="GJ102" s="205" t="e">
        <f t="shared" si="74"/>
        <v>#N/A</v>
      </c>
      <c r="GK102" s="205" t="e">
        <f t="shared" si="74"/>
        <v>#N/A</v>
      </c>
      <c r="GL102" s="205" t="e">
        <f t="shared" si="128"/>
        <v>#N/A</v>
      </c>
      <c r="GM102" s="205" t="e">
        <f t="shared" si="128"/>
        <v>#N/A</v>
      </c>
      <c r="GN102" s="205" t="e">
        <f t="shared" si="128"/>
        <v>#N/A</v>
      </c>
      <c r="GO102" s="205" t="e">
        <f t="shared" si="120"/>
        <v>#N/A</v>
      </c>
      <c r="GP102" s="205" t="e">
        <f t="shared" si="120"/>
        <v>#N/A</v>
      </c>
      <c r="GQ102" s="205" t="e">
        <f t="shared" si="118"/>
        <v>#N/A</v>
      </c>
      <c r="GR102" s="205" t="e">
        <f t="shared" si="118"/>
        <v>#N/A</v>
      </c>
      <c r="GS102" s="205" t="e">
        <f t="shared" si="118"/>
        <v>#N/A</v>
      </c>
      <c r="GT102" s="205" t="e">
        <f t="shared" si="118"/>
        <v>#N/A</v>
      </c>
      <c r="GU102" s="205" t="e">
        <f t="shared" si="118"/>
        <v>#N/A</v>
      </c>
      <c r="GV102" s="205" t="e">
        <f t="shared" si="118"/>
        <v>#N/A</v>
      </c>
      <c r="GW102" s="205" t="e">
        <f t="shared" si="118"/>
        <v>#N/A</v>
      </c>
      <c r="GX102" s="205" t="e">
        <f t="shared" si="118"/>
        <v>#N/A</v>
      </c>
      <c r="GY102" s="205" t="e">
        <f t="shared" si="118"/>
        <v>#N/A</v>
      </c>
      <c r="GZ102" s="205" t="e">
        <f t="shared" si="118"/>
        <v>#N/A</v>
      </c>
      <c r="HA102" s="205" t="e">
        <f t="shared" si="118"/>
        <v>#N/A</v>
      </c>
      <c r="HB102" s="205" t="e">
        <f t="shared" si="106"/>
        <v>#N/A</v>
      </c>
      <c r="HC102" s="205" t="e">
        <f t="shared" si="106"/>
        <v>#N/A</v>
      </c>
      <c r="HD102" s="205" t="e">
        <f t="shared" si="98"/>
        <v>#N/A</v>
      </c>
      <c r="HE102" s="205" t="e">
        <f t="shared" si="98"/>
        <v>#N/A</v>
      </c>
      <c r="HF102" s="205" t="e">
        <f t="shared" si="98"/>
        <v>#N/A</v>
      </c>
      <c r="HG102" s="205" t="e">
        <f t="shared" si="98"/>
        <v>#N/A</v>
      </c>
      <c r="HH102" s="205" t="e">
        <f t="shared" si="98"/>
        <v>#N/A</v>
      </c>
      <c r="HI102" s="205" t="e">
        <f t="shared" si="98"/>
        <v>#N/A</v>
      </c>
      <c r="HJ102" s="205" t="e">
        <f t="shared" si="98"/>
        <v>#N/A</v>
      </c>
      <c r="HK102" s="205" t="e">
        <f t="shared" si="98"/>
        <v>#N/A</v>
      </c>
      <c r="HL102" s="205" t="e">
        <f t="shared" si="98"/>
        <v>#N/A</v>
      </c>
      <c r="HM102" s="205" t="e">
        <f t="shared" si="98"/>
        <v>#N/A</v>
      </c>
      <c r="HN102" s="205" t="e">
        <f t="shared" si="98"/>
        <v>#N/A</v>
      </c>
      <c r="HO102" s="205" t="e">
        <f t="shared" si="98"/>
        <v>#N/A</v>
      </c>
      <c r="HP102" s="205" t="e">
        <f t="shared" si="127"/>
        <v>#N/A</v>
      </c>
      <c r="HQ102" s="205" t="e">
        <f t="shared" si="107"/>
        <v>#N/A</v>
      </c>
      <c r="HR102" s="205" t="e">
        <f t="shared" si="107"/>
        <v>#N/A</v>
      </c>
      <c r="HS102" s="205" t="e">
        <f t="shared" si="107"/>
        <v>#N/A</v>
      </c>
      <c r="HT102" s="205" t="e">
        <f t="shared" si="107"/>
        <v>#N/A</v>
      </c>
      <c r="HU102" s="205" t="e">
        <f t="shared" si="107"/>
        <v>#N/A</v>
      </c>
      <c r="HV102" s="205" t="e">
        <f t="shared" si="81"/>
        <v>#N/A</v>
      </c>
      <c r="HW102" s="205" t="e">
        <f t="shared" si="79"/>
        <v>#N/A</v>
      </c>
      <c r="HX102" s="205" t="e">
        <f t="shared" si="66"/>
        <v>#N/A</v>
      </c>
      <c r="HY102" s="205" t="e">
        <f t="shared" si="63"/>
        <v>#N/A</v>
      </c>
      <c r="HZ102" s="205" t="e">
        <f t="shared" si="63"/>
        <v>#N/A</v>
      </c>
      <c r="IA102" s="205" t="e">
        <f t="shared" si="63"/>
        <v>#N/A</v>
      </c>
      <c r="IB102" s="205" t="e">
        <f t="shared" si="63"/>
        <v>#N/A</v>
      </c>
    </row>
    <row r="103" spans="1:236" hidden="1" x14ac:dyDescent="0.25">
      <c r="A103" s="22">
        <v>100</v>
      </c>
      <c r="B103" s="123"/>
      <c r="C103" s="123"/>
      <c r="D103" s="123"/>
      <c r="E103" s="118" t="str">
        <f t="shared" si="99"/>
        <v/>
      </c>
      <c r="F103" s="23" t="str">
        <f t="shared" si="100"/>
        <v/>
      </c>
      <c r="G103" s="24" t="str">
        <f t="shared" si="101"/>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91"/>
        <v/>
      </c>
      <c r="K103" s="26"/>
      <c r="L103" s="24" t="str">
        <f>IF(OR(F103="",K103=""),"",MATCH(K103,Confidence!$A$3:$A$12,0))</f>
        <v/>
      </c>
      <c r="M103" s="27" t="str">
        <f t="shared" si="92"/>
        <v/>
      </c>
      <c r="N103" s="27" t="str">
        <f t="shared" si="93"/>
        <v/>
      </c>
      <c r="O103" s="24"/>
      <c r="P103" s="110" t="str">
        <f t="shared" si="94"/>
        <v/>
      </c>
      <c r="Q103" s="110" t="str">
        <f t="shared" si="95"/>
        <v/>
      </c>
      <c r="R103" s="39" t="str">
        <f t="shared" si="96"/>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102"/>
        <v/>
      </c>
      <c r="AI103" s="204" t="str">
        <f t="shared" si="103"/>
        <v/>
      </c>
      <c r="AJ103" s="188" t="str">
        <f t="shared" si="139"/>
        <v/>
      </c>
      <c r="AK103" s="188" t="str">
        <f t="shared" si="139"/>
        <v/>
      </c>
      <c r="AL103" s="188" t="str">
        <f t="shared" si="139"/>
        <v/>
      </c>
      <c r="AM103" s="188" t="str">
        <f t="shared" si="139"/>
        <v/>
      </c>
      <c r="AN103" s="188" t="str">
        <f t="shared" si="139"/>
        <v/>
      </c>
      <c r="AO103" s="188" t="str">
        <f t="shared" si="139"/>
        <v/>
      </c>
      <c r="AP103" s="188" t="str">
        <f t="shared" si="139"/>
        <v/>
      </c>
      <c r="AQ103" s="188" t="str">
        <f t="shared" si="139"/>
        <v/>
      </c>
      <c r="AR103" s="188" t="str">
        <f t="shared" si="139"/>
        <v/>
      </c>
      <c r="AS103" s="188" t="str">
        <f t="shared" si="139"/>
        <v/>
      </c>
      <c r="AT103" s="188" t="str">
        <f t="shared" si="139"/>
        <v/>
      </c>
      <c r="AU103" s="188" t="str">
        <f t="shared" si="139"/>
        <v/>
      </c>
      <c r="AV103" s="188" t="str">
        <f t="shared" si="139"/>
        <v/>
      </c>
      <c r="AW103" s="188" t="str">
        <f t="shared" si="139"/>
        <v/>
      </c>
      <c r="AX103" s="188" t="str">
        <f t="shared" si="139"/>
        <v/>
      </c>
      <c r="AY103" s="188" t="str">
        <f t="shared" si="139"/>
        <v/>
      </c>
      <c r="AZ103" s="188" t="str">
        <f t="shared" si="139"/>
        <v/>
      </c>
      <c r="BA103" s="188" t="str">
        <f t="shared" si="139"/>
        <v/>
      </c>
      <c r="BB103" s="188" t="str">
        <f t="shared" si="139"/>
        <v/>
      </c>
      <c r="BC103" s="188" t="str">
        <f t="shared" si="139"/>
        <v/>
      </c>
      <c r="BD103" s="188" t="str">
        <f t="shared" si="139"/>
        <v/>
      </c>
      <c r="BE103" s="188" t="str">
        <f t="shared" si="139"/>
        <v/>
      </c>
      <c r="BF103" s="188" t="str">
        <f t="shared" si="139"/>
        <v/>
      </c>
      <c r="BG103" s="188" t="str">
        <f t="shared" si="139"/>
        <v/>
      </c>
      <c r="BH103" s="188" t="str">
        <f t="shared" si="139"/>
        <v/>
      </c>
      <c r="BI103" s="188" t="str">
        <f t="shared" si="139"/>
        <v/>
      </c>
      <c r="BJ103" s="188" t="str">
        <f t="shared" si="139"/>
        <v/>
      </c>
      <c r="BK103" s="188" t="str">
        <f t="shared" si="139"/>
        <v/>
      </c>
      <c r="BL103" s="188" t="str">
        <f t="shared" si="139"/>
        <v/>
      </c>
      <c r="BM103" s="188" t="str">
        <f t="shared" si="139"/>
        <v/>
      </c>
      <c r="BN103" s="188" t="str">
        <f t="shared" si="139"/>
        <v/>
      </c>
      <c r="BO103" s="188" t="str">
        <f t="shared" si="139"/>
        <v/>
      </c>
      <c r="BP103" s="188" t="str">
        <f t="shared" si="139"/>
        <v/>
      </c>
      <c r="BQ103" s="188" t="str">
        <f t="shared" si="139"/>
        <v/>
      </c>
      <c r="BR103" s="188" t="str">
        <f t="shared" si="139"/>
        <v/>
      </c>
      <c r="BS103" s="188" t="str">
        <f t="shared" si="139"/>
        <v/>
      </c>
      <c r="BT103" s="188" t="str">
        <f t="shared" si="139"/>
        <v/>
      </c>
      <c r="BU103" s="188" t="str">
        <f t="shared" si="139"/>
        <v/>
      </c>
      <c r="BV103" s="188" t="str">
        <f t="shared" si="139"/>
        <v/>
      </c>
      <c r="BW103" s="188" t="str">
        <f t="shared" si="139"/>
        <v/>
      </c>
      <c r="BX103" s="188" t="str">
        <f t="shared" si="139"/>
        <v/>
      </c>
      <c r="BY103" s="188" t="str">
        <f t="shared" si="139"/>
        <v/>
      </c>
      <c r="BZ103" s="188" t="str">
        <f t="shared" si="139"/>
        <v/>
      </c>
      <c r="CA103" s="188" t="str">
        <f t="shared" si="139"/>
        <v/>
      </c>
      <c r="CB103" s="188" t="str">
        <f t="shared" si="139"/>
        <v/>
      </c>
      <c r="CC103" s="188" t="str">
        <f t="shared" si="139"/>
        <v/>
      </c>
      <c r="CD103" s="188" t="str">
        <f t="shared" si="139"/>
        <v/>
      </c>
      <c r="CE103" s="188" t="str">
        <f t="shared" si="139"/>
        <v/>
      </c>
      <c r="CF103" s="188" t="str">
        <f t="shared" si="139"/>
        <v/>
      </c>
      <c r="CG103" s="188" t="str">
        <f t="shared" si="139"/>
        <v/>
      </c>
      <c r="CH103" s="188" t="str">
        <f t="shared" si="139"/>
        <v/>
      </c>
      <c r="CI103" s="188" t="str">
        <f t="shared" si="139"/>
        <v/>
      </c>
      <c r="CJ103" s="188" t="str">
        <f t="shared" si="139"/>
        <v/>
      </c>
      <c r="CK103" s="188" t="str">
        <f t="shared" si="139"/>
        <v/>
      </c>
      <c r="CL103" s="188" t="str">
        <f t="shared" si="139"/>
        <v/>
      </c>
      <c r="CM103" s="188" t="str">
        <f t="shared" si="139"/>
        <v/>
      </c>
      <c r="CN103" s="188" t="str">
        <f t="shared" si="139"/>
        <v/>
      </c>
      <c r="CO103" s="188" t="str">
        <f t="shared" si="139"/>
        <v/>
      </c>
      <c r="CP103" s="188" t="str">
        <f t="shared" si="139"/>
        <v/>
      </c>
      <c r="CQ103" s="188" t="str">
        <f t="shared" si="139"/>
        <v/>
      </c>
      <c r="CR103" s="188" t="str">
        <f t="shared" si="139"/>
        <v/>
      </c>
      <c r="CS103" s="188" t="str">
        <f t="shared" si="139"/>
        <v/>
      </c>
      <c r="CT103" s="188" t="str">
        <f t="shared" si="139"/>
        <v/>
      </c>
      <c r="CU103" s="188" t="str">
        <f t="shared" si="139"/>
        <v/>
      </c>
      <c r="CV103" s="188" t="str">
        <f t="shared" si="137"/>
        <v/>
      </c>
      <c r="CW103" s="188" t="str">
        <f t="shared" si="137"/>
        <v/>
      </c>
      <c r="CX103" s="188" t="str">
        <f t="shared" si="137"/>
        <v/>
      </c>
      <c r="CY103" s="188" t="str">
        <f t="shared" si="137"/>
        <v/>
      </c>
      <c r="CZ103" s="188" t="str">
        <f t="shared" si="137"/>
        <v/>
      </c>
      <c r="DA103" s="188" t="str">
        <f t="shared" si="137"/>
        <v/>
      </c>
      <c r="DB103" s="188" t="str">
        <f t="shared" si="137"/>
        <v/>
      </c>
      <c r="DC103" s="188" t="str">
        <f t="shared" si="137"/>
        <v/>
      </c>
      <c r="DD103" s="188" t="str">
        <f t="shared" si="137"/>
        <v/>
      </c>
      <c r="DE103" s="188" t="str">
        <f t="shared" si="137"/>
        <v/>
      </c>
      <c r="DF103" s="188" t="str">
        <f t="shared" si="137"/>
        <v/>
      </c>
      <c r="DG103" s="188" t="str">
        <f t="shared" si="137"/>
        <v/>
      </c>
      <c r="DH103" s="188" t="str">
        <f t="shared" si="137"/>
        <v/>
      </c>
      <c r="DI103" s="188" t="str">
        <f t="shared" si="137"/>
        <v/>
      </c>
      <c r="DJ103" s="188" t="str">
        <f t="shared" si="137"/>
        <v/>
      </c>
      <c r="DK103" s="188" t="str">
        <f t="shared" si="137"/>
        <v/>
      </c>
      <c r="DL103" s="188" t="str">
        <f t="shared" si="137"/>
        <v/>
      </c>
      <c r="DM103" s="188" t="str">
        <f t="shared" si="137"/>
        <v/>
      </c>
      <c r="DN103" s="188" t="str">
        <f t="shared" si="137"/>
        <v/>
      </c>
      <c r="DO103" s="188" t="str">
        <f t="shared" si="137"/>
        <v/>
      </c>
      <c r="DP103" s="188" t="str">
        <f t="shared" si="137"/>
        <v/>
      </c>
      <c r="DQ103" s="188" t="str">
        <f t="shared" si="137"/>
        <v/>
      </c>
      <c r="DR103" s="188" t="str">
        <f t="shared" si="137"/>
        <v/>
      </c>
      <c r="DS103" s="188" t="str">
        <f t="shared" si="137"/>
        <v/>
      </c>
      <c r="DT103" s="188" t="str">
        <f t="shared" si="137"/>
        <v/>
      </c>
      <c r="DU103" s="188" t="str">
        <f t="shared" si="137"/>
        <v/>
      </c>
      <c r="DV103" s="188" t="str">
        <f t="shared" si="137"/>
        <v/>
      </c>
      <c r="DW103" s="188" t="str">
        <f t="shared" si="137"/>
        <v/>
      </c>
      <c r="DX103" s="188" t="str">
        <f t="shared" si="137"/>
        <v/>
      </c>
      <c r="DY103" s="188" t="str">
        <f t="shared" si="137"/>
        <v/>
      </c>
      <c r="DZ103" s="188" t="str">
        <f t="shared" si="137"/>
        <v/>
      </c>
      <c r="EA103" s="188" t="str">
        <f t="shared" si="137"/>
        <v/>
      </c>
      <c r="EB103" s="188" t="str">
        <f t="shared" si="137"/>
        <v/>
      </c>
      <c r="EC103" s="188" t="str">
        <f t="shared" si="137"/>
        <v/>
      </c>
      <c r="ED103" s="188" t="str">
        <f t="shared" si="137"/>
        <v/>
      </c>
      <c r="EE103" s="204" t="str">
        <f t="shared" si="105"/>
        <v/>
      </c>
      <c r="EF103" s="205" t="e">
        <f t="shared" si="133"/>
        <v>#N/A</v>
      </c>
      <c r="EG103" s="205" t="e">
        <f t="shared" si="133"/>
        <v>#N/A</v>
      </c>
      <c r="EH103" s="205" t="e">
        <f t="shared" si="133"/>
        <v>#N/A</v>
      </c>
      <c r="EI103" s="205" t="e">
        <f t="shared" si="133"/>
        <v>#N/A</v>
      </c>
      <c r="EJ103" s="205" t="e">
        <f t="shared" si="133"/>
        <v>#N/A</v>
      </c>
      <c r="EK103" s="205" t="e">
        <f t="shared" si="133"/>
        <v>#N/A</v>
      </c>
      <c r="EL103" s="205" t="e">
        <f t="shared" si="132"/>
        <v>#N/A</v>
      </c>
      <c r="EM103" s="205" t="e">
        <f t="shared" si="132"/>
        <v>#N/A</v>
      </c>
      <c r="EN103" s="205" t="e">
        <f t="shared" si="132"/>
        <v>#N/A</v>
      </c>
      <c r="EO103" s="205" t="e">
        <f t="shared" si="132"/>
        <v>#N/A</v>
      </c>
      <c r="EP103" s="205" t="e">
        <f t="shared" si="132"/>
        <v>#N/A</v>
      </c>
      <c r="EQ103" s="205" t="e">
        <f t="shared" si="132"/>
        <v>#N/A</v>
      </c>
      <c r="ER103" s="205" t="e">
        <f t="shared" si="132"/>
        <v>#N/A</v>
      </c>
      <c r="ES103" s="205" t="e">
        <f t="shared" si="132"/>
        <v>#N/A</v>
      </c>
      <c r="ET103" s="205" t="e">
        <f t="shared" si="132"/>
        <v>#N/A</v>
      </c>
      <c r="EU103" s="205" t="e">
        <f t="shared" si="132"/>
        <v>#N/A</v>
      </c>
      <c r="EV103" s="205" t="e">
        <f t="shared" si="124"/>
        <v>#N/A</v>
      </c>
      <c r="EW103" s="205" t="e">
        <f t="shared" si="124"/>
        <v>#N/A</v>
      </c>
      <c r="EX103" s="205" t="e">
        <f t="shared" si="124"/>
        <v>#N/A</v>
      </c>
      <c r="EY103" s="205" t="e">
        <f t="shared" si="122"/>
        <v>#N/A</v>
      </c>
      <c r="EZ103" s="205" t="e">
        <f t="shared" si="122"/>
        <v>#N/A</v>
      </c>
      <c r="FA103" s="205" t="e">
        <f t="shared" si="122"/>
        <v>#N/A</v>
      </c>
      <c r="FB103" s="205" t="e">
        <f t="shared" si="122"/>
        <v>#N/A</v>
      </c>
      <c r="FC103" s="205" t="e">
        <f t="shared" si="122"/>
        <v>#N/A</v>
      </c>
      <c r="FD103" s="205" t="e">
        <f t="shared" si="122"/>
        <v>#N/A</v>
      </c>
      <c r="FE103" s="205" t="e">
        <f t="shared" si="122"/>
        <v>#N/A</v>
      </c>
      <c r="FF103" s="205" t="e">
        <f t="shared" si="122"/>
        <v>#N/A</v>
      </c>
      <c r="FG103" s="205" t="e">
        <f t="shared" si="122"/>
        <v>#N/A</v>
      </c>
      <c r="FH103" s="205" t="e">
        <f t="shared" si="122"/>
        <v>#N/A</v>
      </c>
      <c r="FI103" s="205" t="e">
        <f t="shared" si="122"/>
        <v>#N/A</v>
      </c>
      <c r="FJ103" s="205" t="e">
        <f t="shared" si="122"/>
        <v>#N/A</v>
      </c>
      <c r="FK103" s="205" t="e">
        <f t="shared" si="108"/>
        <v>#N/A</v>
      </c>
      <c r="FL103" s="205" t="e">
        <f t="shared" si="108"/>
        <v>#N/A</v>
      </c>
      <c r="FM103" s="205" t="e">
        <f t="shared" si="108"/>
        <v>#N/A</v>
      </c>
      <c r="FN103" s="205" t="e">
        <f t="shared" si="108"/>
        <v>#N/A</v>
      </c>
      <c r="FO103" s="205" t="e">
        <f t="shared" si="138"/>
        <v>#N/A</v>
      </c>
      <c r="FP103" s="205" t="e">
        <f t="shared" si="138"/>
        <v>#N/A</v>
      </c>
      <c r="FQ103" s="205" t="e">
        <f t="shared" si="138"/>
        <v>#N/A</v>
      </c>
      <c r="FR103" s="205" t="e">
        <f t="shared" si="138"/>
        <v>#N/A</v>
      </c>
      <c r="FS103" s="205" t="e">
        <f t="shared" si="76"/>
        <v>#N/A</v>
      </c>
      <c r="FT103" s="205" t="e">
        <f t="shared" si="76"/>
        <v>#N/A</v>
      </c>
      <c r="FU103" s="205" t="e">
        <f t="shared" si="76"/>
        <v>#N/A</v>
      </c>
      <c r="FV103" s="205" t="e">
        <f t="shared" si="76"/>
        <v>#N/A</v>
      </c>
      <c r="FW103" s="205" t="e">
        <f t="shared" si="74"/>
        <v>#N/A</v>
      </c>
      <c r="FX103" s="205" t="e">
        <f t="shared" si="74"/>
        <v>#N/A</v>
      </c>
      <c r="FY103" s="205" t="e">
        <f t="shared" si="74"/>
        <v>#N/A</v>
      </c>
      <c r="FZ103" s="205" t="e">
        <f t="shared" si="74"/>
        <v>#N/A</v>
      </c>
      <c r="GA103" s="205" t="e">
        <f t="shared" si="74"/>
        <v>#N/A</v>
      </c>
      <c r="GB103" s="205" t="e">
        <f t="shared" si="74"/>
        <v>#N/A</v>
      </c>
      <c r="GC103" s="205" t="e">
        <f t="shared" si="74"/>
        <v>#N/A</v>
      </c>
      <c r="GD103" s="205" t="e">
        <f t="shared" si="74"/>
        <v>#N/A</v>
      </c>
      <c r="GE103" s="205" t="e">
        <f t="shared" si="74"/>
        <v>#N/A</v>
      </c>
      <c r="GF103" s="205" t="e">
        <f t="shared" si="74"/>
        <v>#N/A</v>
      </c>
      <c r="GG103" s="205" t="e">
        <f t="shared" si="74"/>
        <v>#N/A</v>
      </c>
      <c r="GH103" s="205" t="e">
        <f t="shared" si="74"/>
        <v>#N/A</v>
      </c>
      <c r="GI103" s="205" t="e">
        <f t="shared" si="74"/>
        <v>#N/A</v>
      </c>
      <c r="GJ103" s="205" t="e">
        <f t="shared" si="74"/>
        <v>#N/A</v>
      </c>
      <c r="GK103" s="205" t="e">
        <f t="shared" si="74"/>
        <v>#N/A</v>
      </c>
      <c r="GL103" s="205" t="e">
        <f t="shared" si="128"/>
        <v>#N/A</v>
      </c>
      <c r="GM103" s="205" t="e">
        <f t="shared" si="128"/>
        <v>#N/A</v>
      </c>
      <c r="GN103" s="205" t="e">
        <f t="shared" si="128"/>
        <v>#N/A</v>
      </c>
      <c r="GO103" s="205" t="e">
        <f t="shared" si="120"/>
        <v>#N/A</v>
      </c>
      <c r="GP103" s="205" t="e">
        <f t="shared" si="120"/>
        <v>#N/A</v>
      </c>
      <c r="GQ103" s="205" t="e">
        <f t="shared" si="118"/>
        <v>#N/A</v>
      </c>
      <c r="GR103" s="205" t="e">
        <f t="shared" si="118"/>
        <v>#N/A</v>
      </c>
      <c r="GS103" s="205" t="e">
        <f t="shared" si="118"/>
        <v>#N/A</v>
      </c>
      <c r="GT103" s="205" t="e">
        <f t="shared" si="118"/>
        <v>#N/A</v>
      </c>
      <c r="GU103" s="205" t="e">
        <f t="shared" si="118"/>
        <v>#N/A</v>
      </c>
      <c r="GV103" s="205" t="e">
        <f t="shared" si="118"/>
        <v>#N/A</v>
      </c>
      <c r="GW103" s="205" t="e">
        <f t="shared" si="118"/>
        <v>#N/A</v>
      </c>
      <c r="GX103" s="205" t="e">
        <f t="shared" si="118"/>
        <v>#N/A</v>
      </c>
      <c r="GY103" s="205" t="e">
        <f t="shared" si="118"/>
        <v>#N/A</v>
      </c>
      <c r="GZ103" s="205" t="e">
        <f t="shared" si="118"/>
        <v>#N/A</v>
      </c>
      <c r="HA103" s="205" t="e">
        <f t="shared" si="118"/>
        <v>#N/A</v>
      </c>
      <c r="HB103" s="205" t="e">
        <f t="shared" si="106"/>
        <v>#N/A</v>
      </c>
      <c r="HC103" s="205" t="e">
        <f t="shared" si="106"/>
        <v>#N/A</v>
      </c>
      <c r="HD103" s="205" t="e">
        <f t="shared" si="98"/>
        <v>#N/A</v>
      </c>
      <c r="HE103" s="205" t="e">
        <f t="shared" si="98"/>
        <v>#N/A</v>
      </c>
      <c r="HF103" s="205" t="e">
        <f t="shared" si="98"/>
        <v>#N/A</v>
      </c>
      <c r="HG103" s="205" t="e">
        <f t="shared" si="98"/>
        <v>#N/A</v>
      </c>
      <c r="HH103" s="205" t="e">
        <f t="shared" si="98"/>
        <v>#N/A</v>
      </c>
      <c r="HI103" s="205" t="e">
        <f t="shared" si="98"/>
        <v>#N/A</v>
      </c>
      <c r="HJ103" s="205" t="e">
        <f t="shared" si="98"/>
        <v>#N/A</v>
      </c>
      <c r="HK103" s="205" t="e">
        <f t="shared" si="98"/>
        <v>#N/A</v>
      </c>
      <c r="HL103" s="205" t="e">
        <f t="shared" si="98"/>
        <v>#N/A</v>
      </c>
      <c r="HM103" s="205" t="e">
        <f t="shared" si="98"/>
        <v>#N/A</v>
      </c>
      <c r="HN103" s="205" t="e">
        <f t="shared" si="98"/>
        <v>#N/A</v>
      </c>
      <c r="HO103" s="205" t="e">
        <f t="shared" si="98"/>
        <v>#N/A</v>
      </c>
      <c r="HP103" s="205" t="e">
        <f t="shared" si="127"/>
        <v>#N/A</v>
      </c>
      <c r="HQ103" s="205" t="e">
        <f t="shared" si="107"/>
        <v>#N/A</v>
      </c>
      <c r="HR103" s="205" t="e">
        <f t="shared" si="107"/>
        <v>#N/A</v>
      </c>
      <c r="HS103" s="205" t="e">
        <f t="shared" si="107"/>
        <v>#N/A</v>
      </c>
      <c r="HT103" s="205" t="e">
        <f t="shared" si="107"/>
        <v>#N/A</v>
      </c>
      <c r="HU103" s="205" t="e">
        <f t="shared" si="107"/>
        <v>#N/A</v>
      </c>
      <c r="HV103" s="205" t="e">
        <f t="shared" si="81"/>
        <v>#N/A</v>
      </c>
      <c r="HW103" s="205" t="e">
        <f t="shared" si="79"/>
        <v>#N/A</v>
      </c>
      <c r="HX103" s="205" t="e">
        <f t="shared" si="66"/>
        <v>#N/A</v>
      </c>
      <c r="HY103" s="205" t="e">
        <f t="shared" si="63"/>
        <v>#N/A</v>
      </c>
      <c r="HZ103" s="205" t="e">
        <f t="shared" si="63"/>
        <v>#N/A</v>
      </c>
      <c r="IA103" s="205" t="e">
        <f t="shared" si="63"/>
        <v>#N/A</v>
      </c>
      <c r="IB103" s="205" t="e">
        <f t="shared" si="63"/>
        <v>#N/A</v>
      </c>
    </row>
    <row r="104" spans="1:236" x14ac:dyDescent="0.25">
      <c r="A104" s="17"/>
      <c r="B104" s="114">
        <f>SUM(B4:B103)</f>
        <v>600</v>
      </c>
      <c r="C104" s="114">
        <f>SUM(C4:C103)</f>
        <v>1200</v>
      </c>
      <c r="D104" s="114">
        <f>SUM(D4:D103)</f>
        <v>2400</v>
      </c>
      <c r="E104" s="17"/>
      <c r="F104" s="17"/>
      <c r="G104" s="18"/>
      <c r="H104" s="17"/>
      <c r="I104" s="17"/>
      <c r="J104" s="17"/>
      <c r="K104" s="333" t="s">
        <v>857</v>
      </c>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140">SUM(W4:W103)</f>
        <v>901.34954457449533</v>
      </c>
      <c r="X104" s="114">
        <f t="shared" si="140"/>
        <v>1012.2719456893781</v>
      </c>
      <c r="Y104" s="114">
        <f t="shared" si="140"/>
        <v>1108.25630306976</v>
      </c>
      <c r="Z104" s="114">
        <f t="shared" si="140"/>
        <v>1199.1037046430436</v>
      </c>
      <c r="AA104" s="114">
        <f t="shared" si="140"/>
        <v>1289.2662036373886</v>
      </c>
      <c r="AB104" s="114">
        <f t="shared" si="140"/>
        <v>1382.1377080447305</v>
      </c>
      <c r="AC104" s="114">
        <f t="shared" si="140"/>
        <v>1481.6774571372821</v>
      </c>
      <c r="AD104" s="114">
        <f t="shared" si="140"/>
        <v>1594.5916770632771</v>
      </c>
      <c r="AE104" s="114">
        <f t="shared" si="140"/>
        <v>1738.1817247476602</v>
      </c>
      <c r="AF104" s="114">
        <f t="shared" si="140"/>
        <v>1995.9951685786286</v>
      </c>
      <c r="AG104" s="17"/>
      <c r="AH104" s="213">
        <f>IF(AND(B104&gt;0,C104&gt;0,D104&gt;0),P104-(3*Q104),"")</f>
        <v>991.35799200766883</v>
      </c>
      <c r="AI104" s="214">
        <f>IF(ISNONTEXT($AH104),AH104+(($EE$104-$AH$104)/101),"")</f>
        <v>997.59664563127933</v>
      </c>
      <c r="AJ104" s="214">
        <f t="shared" ref="AJ104:CU104" si="141">IF(ISNONTEXT($AH104),AI104+(($EE$104-$AH$104)/101),"")</f>
        <v>1003.8352992548898</v>
      </c>
      <c r="AK104" s="214">
        <f t="shared" si="141"/>
        <v>1010.0739528785003</v>
      </c>
      <c r="AL104" s="214">
        <f t="shared" si="141"/>
        <v>1016.3126065021108</v>
      </c>
      <c r="AM104" s="214">
        <f t="shared" si="141"/>
        <v>1022.5512601257213</v>
      </c>
      <c r="AN104" s="214">
        <f t="shared" si="141"/>
        <v>1028.7899137493318</v>
      </c>
      <c r="AO104" s="214">
        <f t="shared" si="141"/>
        <v>1035.0285673729425</v>
      </c>
      <c r="AP104" s="214">
        <f t="shared" si="141"/>
        <v>1041.2672209965531</v>
      </c>
      <c r="AQ104" s="214">
        <f t="shared" si="141"/>
        <v>1047.5058746201637</v>
      </c>
      <c r="AR104" s="214">
        <f t="shared" si="141"/>
        <v>1053.7445282437743</v>
      </c>
      <c r="AS104" s="214">
        <f t="shared" si="141"/>
        <v>1059.9831818673849</v>
      </c>
      <c r="AT104" s="214">
        <f t="shared" si="141"/>
        <v>1066.2218354909955</v>
      </c>
      <c r="AU104" s="214">
        <f t="shared" si="141"/>
        <v>1072.4604891146062</v>
      </c>
      <c r="AV104" s="214">
        <f t="shared" si="141"/>
        <v>1078.6991427382168</v>
      </c>
      <c r="AW104" s="214">
        <f t="shared" si="141"/>
        <v>1084.9377963618274</v>
      </c>
      <c r="AX104" s="214">
        <f t="shared" si="141"/>
        <v>1091.176449985438</v>
      </c>
      <c r="AY104" s="214">
        <f t="shared" si="141"/>
        <v>1097.4151036090486</v>
      </c>
      <c r="AZ104" s="214">
        <f t="shared" si="141"/>
        <v>1103.6537572326592</v>
      </c>
      <c r="BA104" s="214">
        <f t="shared" si="141"/>
        <v>1109.8924108562699</v>
      </c>
      <c r="BB104" s="214">
        <f t="shared" si="141"/>
        <v>1116.1310644798805</v>
      </c>
      <c r="BC104" s="214">
        <f t="shared" si="141"/>
        <v>1122.3697181034911</v>
      </c>
      <c r="BD104" s="214">
        <f t="shared" si="141"/>
        <v>1128.6083717271017</v>
      </c>
      <c r="BE104" s="214">
        <f t="shared" si="141"/>
        <v>1134.8470253507123</v>
      </c>
      <c r="BF104" s="214">
        <f t="shared" si="141"/>
        <v>1141.0856789743229</v>
      </c>
      <c r="BG104" s="214">
        <f t="shared" si="141"/>
        <v>1147.3243325979336</v>
      </c>
      <c r="BH104" s="214">
        <f t="shared" si="141"/>
        <v>1153.5629862215442</v>
      </c>
      <c r="BI104" s="214">
        <f t="shared" si="141"/>
        <v>1159.8016398451548</v>
      </c>
      <c r="BJ104" s="214">
        <f t="shared" si="141"/>
        <v>1166.0402934687654</v>
      </c>
      <c r="BK104" s="214">
        <f t="shared" si="141"/>
        <v>1172.278947092376</v>
      </c>
      <c r="BL104" s="214">
        <f t="shared" si="141"/>
        <v>1178.5176007159866</v>
      </c>
      <c r="BM104" s="214">
        <f t="shared" si="141"/>
        <v>1184.7562543395973</v>
      </c>
      <c r="BN104" s="214">
        <f t="shared" si="141"/>
        <v>1190.9949079632079</v>
      </c>
      <c r="BO104" s="214">
        <f t="shared" si="141"/>
        <v>1197.2335615868185</v>
      </c>
      <c r="BP104" s="214">
        <f t="shared" si="141"/>
        <v>1203.4722152104291</v>
      </c>
      <c r="BQ104" s="214">
        <f t="shared" si="141"/>
        <v>1209.7108688340397</v>
      </c>
      <c r="BR104" s="214">
        <f t="shared" si="141"/>
        <v>1215.9495224576503</v>
      </c>
      <c r="BS104" s="214">
        <f t="shared" si="141"/>
        <v>1222.188176081261</v>
      </c>
      <c r="BT104" s="214">
        <f t="shared" si="141"/>
        <v>1228.4268297048716</v>
      </c>
      <c r="BU104" s="214">
        <f t="shared" si="141"/>
        <v>1234.6654833284822</v>
      </c>
      <c r="BV104" s="214">
        <f t="shared" si="141"/>
        <v>1240.9041369520928</v>
      </c>
      <c r="BW104" s="214">
        <f t="shared" si="141"/>
        <v>1247.1427905757034</v>
      </c>
      <c r="BX104" s="214">
        <f t="shared" si="141"/>
        <v>1253.381444199314</v>
      </c>
      <c r="BY104" s="214">
        <f t="shared" si="141"/>
        <v>1259.6200978229247</v>
      </c>
      <c r="BZ104" s="214">
        <f t="shared" si="141"/>
        <v>1265.8587514465353</v>
      </c>
      <c r="CA104" s="214">
        <f t="shared" si="141"/>
        <v>1272.0974050701459</v>
      </c>
      <c r="CB104" s="214">
        <f t="shared" si="141"/>
        <v>1278.3360586937565</v>
      </c>
      <c r="CC104" s="214">
        <f t="shared" si="141"/>
        <v>1284.5747123173671</v>
      </c>
      <c r="CD104" s="214">
        <f t="shared" si="141"/>
        <v>1290.8133659409777</v>
      </c>
      <c r="CE104" s="214">
        <f t="shared" si="141"/>
        <v>1297.0520195645884</v>
      </c>
      <c r="CF104" s="214">
        <f t="shared" si="141"/>
        <v>1303.290673188199</v>
      </c>
      <c r="CG104" s="214">
        <f t="shared" si="141"/>
        <v>1309.5293268118096</v>
      </c>
      <c r="CH104" s="214">
        <f t="shared" si="141"/>
        <v>1315.7679804354202</v>
      </c>
      <c r="CI104" s="214">
        <f t="shared" si="141"/>
        <v>1322.0066340590308</v>
      </c>
      <c r="CJ104" s="214">
        <f t="shared" si="141"/>
        <v>1328.2452876826414</v>
      </c>
      <c r="CK104" s="214">
        <f t="shared" si="141"/>
        <v>1334.4839413062521</v>
      </c>
      <c r="CL104" s="214">
        <f t="shared" si="141"/>
        <v>1340.7225949298627</v>
      </c>
      <c r="CM104" s="214">
        <f t="shared" si="141"/>
        <v>1346.9612485534733</v>
      </c>
      <c r="CN104" s="214">
        <f t="shared" si="141"/>
        <v>1353.1999021770839</v>
      </c>
      <c r="CO104" s="214">
        <f t="shared" si="141"/>
        <v>1359.4385558006945</v>
      </c>
      <c r="CP104" s="214">
        <f t="shared" si="141"/>
        <v>1365.6772094243051</v>
      </c>
      <c r="CQ104" s="214">
        <f t="shared" si="141"/>
        <v>1371.9158630479158</v>
      </c>
      <c r="CR104" s="214">
        <f t="shared" si="141"/>
        <v>1378.1545166715264</v>
      </c>
      <c r="CS104" s="214">
        <f t="shared" si="141"/>
        <v>1384.393170295137</v>
      </c>
      <c r="CT104" s="214">
        <f t="shared" si="141"/>
        <v>1390.6318239187476</v>
      </c>
      <c r="CU104" s="214">
        <f t="shared" si="141"/>
        <v>1396.8704775423582</v>
      </c>
      <c r="CV104" s="214">
        <f t="shared" ref="CV104:ED104" si="142">IF(ISNONTEXT($AH104),CU104+(($EE$104-$AH$104)/101),"")</f>
        <v>1403.1091311659688</v>
      </c>
      <c r="CW104" s="214">
        <f t="shared" si="142"/>
        <v>1409.3477847895795</v>
      </c>
      <c r="CX104" s="214">
        <f t="shared" si="142"/>
        <v>1415.5864384131901</v>
      </c>
      <c r="CY104" s="214">
        <f t="shared" si="142"/>
        <v>1421.8250920368007</v>
      </c>
      <c r="CZ104" s="214">
        <f t="shared" si="142"/>
        <v>1428.0637456604113</v>
      </c>
      <c r="DA104" s="214">
        <f t="shared" si="142"/>
        <v>1434.3023992840219</v>
      </c>
      <c r="DB104" s="214">
        <f t="shared" si="142"/>
        <v>1440.5410529076325</v>
      </c>
      <c r="DC104" s="214">
        <f t="shared" si="142"/>
        <v>1446.7797065312432</v>
      </c>
      <c r="DD104" s="214">
        <f t="shared" si="142"/>
        <v>1453.0183601548538</v>
      </c>
      <c r="DE104" s="214">
        <f t="shared" si="142"/>
        <v>1459.2570137784644</v>
      </c>
      <c r="DF104" s="214">
        <f t="shared" si="142"/>
        <v>1465.495667402075</v>
      </c>
      <c r="DG104" s="214">
        <f t="shared" si="142"/>
        <v>1471.7343210256856</v>
      </c>
      <c r="DH104" s="214">
        <f t="shared" si="142"/>
        <v>1477.9729746492962</v>
      </c>
      <c r="DI104" s="214">
        <f t="shared" si="142"/>
        <v>1484.2116282729069</v>
      </c>
      <c r="DJ104" s="214">
        <f t="shared" si="142"/>
        <v>1490.4502818965175</v>
      </c>
      <c r="DK104" s="214">
        <f t="shared" si="142"/>
        <v>1496.6889355201281</v>
      </c>
      <c r="DL104" s="214">
        <f t="shared" si="142"/>
        <v>1502.9275891437387</v>
      </c>
      <c r="DM104" s="214">
        <f t="shared" si="142"/>
        <v>1509.1662427673493</v>
      </c>
      <c r="DN104" s="214">
        <f t="shared" si="142"/>
        <v>1515.4048963909599</v>
      </c>
      <c r="DO104" s="214">
        <f t="shared" si="142"/>
        <v>1521.6435500145706</v>
      </c>
      <c r="DP104" s="214">
        <f t="shared" si="142"/>
        <v>1527.8822036381812</v>
      </c>
      <c r="DQ104" s="214">
        <f t="shared" si="142"/>
        <v>1534.1208572617918</v>
      </c>
      <c r="DR104" s="214">
        <f t="shared" si="142"/>
        <v>1540.3595108854024</v>
      </c>
      <c r="DS104" s="214">
        <f t="shared" si="142"/>
        <v>1546.598164509013</v>
      </c>
      <c r="DT104" s="214">
        <f t="shared" si="142"/>
        <v>1552.8368181326236</v>
      </c>
      <c r="DU104" s="214">
        <f t="shared" si="142"/>
        <v>1559.0754717562343</v>
      </c>
      <c r="DV104" s="214">
        <f t="shared" si="142"/>
        <v>1565.3141253798449</v>
      </c>
      <c r="DW104" s="214">
        <f t="shared" si="142"/>
        <v>1571.5527790034555</v>
      </c>
      <c r="DX104" s="214">
        <f t="shared" si="142"/>
        <v>1577.7914326270661</v>
      </c>
      <c r="DY104" s="214">
        <f t="shared" si="142"/>
        <v>1584.0300862506767</v>
      </c>
      <c r="DZ104" s="214">
        <f t="shared" si="142"/>
        <v>1590.2687398742873</v>
      </c>
      <c r="EA104" s="214">
        <f t="shared" si="142"/>
        <v>1596.507393497898</v>
      </c>
      <c r="EB104" s="214">
        <f t="shared" si="142"/>
        <v>1602.7460471215086</v>
      </c>
      <c r="EC104" s="214">
        <f t="shared" si="142"/>
        <v>1608.9847007451192</v>
      </c>
      <c r="ED104" s="214">
        <f t="shared" si="142"/>
        <v>1615.2233543687298</v>
      </c>
      <c r="EE104" s="213">
        <f>IF(ISNONTEXT($AH104),P104+(3*Q104),"")</f>
        <v>1621.4620079923313</v>
      </c>
      <c r="EF104" s="205">
        <f>IF(ISNONTEXT($Q104),_xlfn.NORM.DIST(AI104,$P104,$Q104,FALSE),NA())</f>
        <v>5.034502834517301E-5</v>
      </c>
      <c r="EG104" s="205">
        <f t="shared" ref="EG104:GR104" si="143">IF(ISNONTEXT($Q104),_xlfn.NORM.DIST(AJ104,$P104,$Q104,FALSE),NA())</f>
        <v>5.9848962419316449E-5</v>
      </c>
      <c r="EH104" s="205">
        <f t="shared" si="143"/>
        <v>7.0896371381289782E-5</v>
      </c>
      <c r="EI104" s="205">
        <f t="shared" si="143"/>
        <v>8.3687141897535578E-5</v>
      </c>
      <c r="EJ104" s="205">
        <f t="shared" si="143"/>
        <v>9.843755327049434E-5</v>
      </c>
      <c r="EK104" s="205">
        <f t="shared" si="143"/>
        <v>1.1537991939043285E-4</v>
      </c>
      <c r="EL104" s="205">
        <f t="shared" si="143"/>
        <v>1.347618604921551E-4</v>
      </c>
      <c r="EM104" s="205">
        <f t="shared" si="143"/>
        <v>1.5684515626789226E-4</v>
      </c>
      <c r="EN104" s="205">
        <f t="shared" si="143"/>
        <v>1.8190413463486482E-4</v>
      </c>
      <c r="EO104" s="205">
        <f t="shared" si="143"/>
        <v>2.1022355506597528E-4</v>
      </c>
      <c r="EP104" s="205">
        <f t="shared" si="143"/>
        <v>2.4209595202304951E-4</v>
      </c>
      <c r="EQ104" s="205">
        <f t="shared" si="143"/>
        <v>2.7781841279204722E-4</v>
      </c>
      <c r="ER104" s="205">
        <f t="shared" si="143"/>
        <v>3.176887749537939E-4</v>
      </c>
      <c r="ES104" s="205">
        <f t="shared" si="143"/>
        <v>3.6200124180214496E-4</v>
      </c>
      <c r="ET104" s="205">
        <f t="shared" si="143"/>
        <v>4.1104142912860115E-4</v>
      </c>
      <c r="EU104" s="205">
        <f t="shared" si="143"/>
        <v>4.6508087371897118E-4</v>
      </c>
      <c r="EV104" s="205">
        <f t="shared" si="143"/>
        <v>5.243710523451918E-4</v>
      </c>
      <c r="EW104" s="205">
        <f t="shared" si="143"/>
        <v>5.8913697957454591E-4</v>
      </c>
      <c r="EX104" s="205">
        <f t="shared" si="143"/>
        <v>6.5957047285174902E-4</v>
      </c>
      <c r="EY104" s="205">
        <f t="shared" si="143"/>
        <v>7.3582319343841137E-4</v>
      </c>
      <c r="EZ104" s="205">
        <f t="shared" si="143"/>
        <v>8.1799959124272928E-4</v>
      </c>
      <c r="FA104" s="205">
        <f t="shared" si="143"/>
        <v>9.0614989960273624E-4</v>
      </c>
      <c r="FB104" s="205">
        <f t="shared" si="143"/>
        <v>1.0002633419239201E-3</v>
      </c>
      <c r="FC104" s="205">
        <f t="shared" si="143"/>
        <v>1.1002617249303035E-3</v>
      </c>
      <c r="FD104" s="205">
        <f t="shared" si="143"/>
        <v>1.205993602400877E-3</v>
      </c>
      <c r="FE104" s="205">
        <f t="shared" si="143"/>
        <v>1.3172291979174271E-3</v>
      </c>
      <c r="FF104" s="205">
        <f t="shared" si="143"/>
        <v>1.4336562747202502E-3</v>
      </c>
      <c r="FG104" s="205">
        <f t="shared" si="143"/>
        <v>1.5548771347525527E-3</v>
      </c>
      <c r="FH104" s="205">
        <f t="shared" si="143"/>
        <v>1.6804069170255596E-3</v>
      </c>
      <c r="FI104" s="205">
        <f t="shared" si="143"/>
        <v>1.8096733473921785E-3</v>
      </c>
      <c r="FJ104" s="205">
        <f t="shared" si="143"/>
        <v>1.9420180677237862E-3</v>
      </c>
      <c r="FK104" s="205">
        <f t="shared" si="143"/>
        <v>2.076699642614008E-3</v>
      </c>
      <c r="FL104" s="205">
        <f t="shared" si="143"/>
        <v>2.2128983065909727E-3</v>
      </c>
      <c r="FM104" s="205">
        <f t="shared" si="143"/>
        <v>2.349722475144029E-3</v>
      </c>
      <c r="FN104" s="205">
        <f t="shared" si="143"/>
        <v>2.4862169996226419E-3</v>
      </c>
      <c r="FO104" s="205">
        <f t="shared" si="143"/>
        <v>2.621373100404245E-3</v>
      </c>
      <c r="FP104" s="205">
        <f t="shared" si="143"/>
        <v>2.7541398659821055E-3</v>
      </c>
      <c r="FQ104" s="205">
        <f t="shared" si="143"/>
        <v>2.8834371592476463E-3</v>
      </c>
      <c r="FR104" s="205">
        <f t="shared" si="143"/>
        <v>3.0081697277645303E-3</v>
      </c>
      <c r="FS104" s="205">
        <f t="shared" si="143"/>
        <v>3.1272422738043361E-3</v>
      </c>
      <c r="FT104" s="205">
        <f t="shared" si="143"/>
        <v>3.2395752038460826E-3</v>
      </c>
      <c r="FU104" s="205">
        <f t="shared" si="143"/>
        <v>3.3441207475421691E-3</v>
      </c>
      <c r="FV104" s="205">
        <f t="shared" si="143"/>
        <v>3.4398791140669558E-3</v>
      </c>
      <c r="FW104" s="205">
        <f t="shared" si="143"/>
        <v>3.5259143403175547E-3</v>
      </c>
      <c r="FX104" s="205">
        <f t="shared" si="143"/>
        <v>3.6013694813874621E-3</v>
      </c>
      <c r="FY104" s="205">
        <f t="shared" si="143"/>
        <v>3.6654807995318904E-3</v>
      </c>
      <c r="FZ104" s="205">
        <f t="shared" si="143"/>
        <v>3.71759062360238E-3</v>
      </c>
      <c r="GA104" s="205">
        <f t="shared" si="143"/>
        <v>3.7571585764093677E-3</v>
      </c>
      <c r="GB104" s="205">
        <f t="shared" si="143"/>
        <v>3.7837709020859594E-3</v>
      </c>
      <c r="GC104" s="205">
        <f t="shared" si="143"/>
        <v>3.7971476683486094E-3</v>
      </c>
      <c r="GD104" s="205">
        <f t="shared" si="143"/>
        <v>3.7971476683486007E-3</v>
      </c>
      <c r="GE104" s="205">
        <f t="shared" si="143"/>
        <v>3.7837709020859321E-3</v>
      </c>
      <c r="GF104" s="205">
        <f t="shared" si="143"/>
        <v>3.7571585764093226E-3</v>
      </c>
      <c r="GG104" s="205">
        <f t="shared" si="143"/>
        <v>3.717590623602318E-3</v>
      </c>
      <c r="GH104" s="205">
        <f t="shared" si="143"/>
        <v>3.6654807995318123E-3</v>
      </c>
      <c r="GI104" s="205">
        <f t="shared" si="143"/>
        <v>3.601369481387368E-3</v>
      </c>
      <c r="GJ104" s="205">
        <f t="shared" si="143"/>
        <v>3.5259143403174454E-3</v>
      </c>
      <c r="GK104" s="205">
        <f t="shared" si="143"/>
        <v>3.4398791140668327E-3</v>
      </c>
      <c r="GL104" s="205">
        <f t="shared" si="143"/>
        <v>3.3441207475420334E-3</v>
      </c>
      <c r="GM104" s="205">
        <f t="shared" si="143"/>
        <v>3.239575203845936E-3</v>
      </c>
      <c r="GN104" s="205">
        <f t="shared" si="143"/>
        <v>3.12724227380418E-3</v>
      </c>
      <c r="GO104" s="205">
        <f t="shared" si="143"/>
        <v>3.0081697277643659E-3</v>
      </c>
      <c r="GP104" s="205">
        <f t="shared" si="143"/>
        <v>2.883437159247475E-3</v>
      </c>
      <c r="GQ104" s="205">
        <f t="shared" si="143"/>
        <v>2.754139865981929E-3</v>
      </c>
      <c r="GR104" s="205">
        <f t="shared" si="143"/>
        <v>2.6213731004040646E-3</v>
      </c>
      <c r="GS104" s="205">
        <f t="shared" ref="GS104:IB104" si="144">IF(ISNONTEXT($Q104),_xlfn.NORM.DIST(CV104,$P104,$Q104,FALSE),NA())</f>
        <v>2.4862169996224585E-3</v>
      </c>
      <c r="GT104" s="205">
        <f t="shared" si="144"/>
        <v>2.3497224751438442E-3</v>
      </c>
      <c r="GU104" s="205">
        <f t="shared" si="144"/>
        <v>2.2128983065907879E-3</v>
      </c>
      <c r="GV104" s="205">
        <f t="shared" si="144"/>
        <v>2.076699642613825E-3</v>
      </c>
      <c r="GW104" s="205">
        <f t="shared" si="144"/>
        <v>1.9420180677236058E-3</v>
      </c>
      <c r="GX104" s="205">
        <f t="shared" si="144"/>
        <v>1.8096733473920018E-3</v>
      </c>
      <c r="GY104" s="205">
        <f t="shared" si="144"/>
        <v>1.6804069170253872E-3</v>
      </c>
      <c r="GZ104" s="205">
        <f t="shared" si="144"/>
        <v>1.554877134752386E-3</v>
      </c>
      <c r="HA104" s="205">
        <f t="shared" si="144"/>
        <v>1.4336562747200899E-3</v>
      </c>
      <c r="HB104" s="205">
        <f t="shared" si="144"/>
        <v>1.3172291979172738E-3</v>
      </c>
      <c r="HC104" s="205">
        <f t="shared" si="144"/>
        <v>1.2059936024007307E-3</v>
      </c>
      <c r="HD104" s="205">
        <f t="shared" si="144"/>
        <v>1.1002617249301647E-3</v>
      </c>
      <c r="HE104" s="205">
        <f t="shared" si="144"/>
        <v>1.0002633419237889E-3</v>
      </c>
      <c r="HF104" s="205">
        <f t="shared" si="144"/>
        <v>9.061498996026134E-4</v>
      </c>
      <c r="HG104" s="205">
        <f t="shared" si="144"/>
        <v>8.1799959124261425E-4</v>
      </c>
      <c r="HH104" s="205">
        <f t="shared" si="144"/>
        <v>7.3582319343830458E-4</v>
      </c>
      <c r="HI104" s="205">
        <f t="shared" si="144"/>
        <v>6.5957047285165004E-4</v>
      </c>
      <c r="HJ104" s="205">
        <f t="shared" si="144"/>
        <v>5.8913697957445517E-4</v>
      </c>
      <c r="HK104" s="205">
        <f t="shared" si="144"/>
        <v>5.2437105234510854E-4</v>
      </c>
      <c r="HL104" s="205">
        <f t="shared" si="144"/>
        <v>4.6508087371889496E-4</v>
      </c>
      <c r="HM104" s="205">
        <f t="shared" si="144"/>
        <v>4.1104142912853176E-4</v>
      </c>
      <c r="HN104" s="205">
        <f t="shared" si="144"/>
        <v>3.620012418020823E-4</v>
      </c>
      <c r="HO104" s="205">
        <f t="shared" si="144"/>
        <v>3.176887749537373E-4</v>
      </c>
      <c r="HP104" s="205">
        <f t="shared" si="144"/>
        <v>2.778184127919961E-4</v>
      </c>
      <c r="HQ104" s="205">
        <f t="shared" si="144"/>
        <v>2.4209595202300397E-4</v>
      </c>
      <c r="HR104" s="205">
        <f t="shared" si="144"/>
        <v>2.1022355506593459E-4</v>
      </c>
      <c r="HS104" s="205">
        <f t="shared" si="144"/>
        <v>1.8190413463482869E-4</v>
      </c>
      <c r="HT104" s="205">
        <f t="shared" si="144"/>
        <v>1.5684515626786038E-4</v>
      </c>
      <c r="HU104" s="205">
        <f t="shared" si="144"/>
        <v>1.3476186049212713E-4</v>
      </c>
      <c r="HV104" s="205">
        <f t="shared" si="144"/>
        <v>1.1537991939040846E-4</v>
      </c>
      <c r="HW104" s="205">
        <f t="shared" si="144"/>
        <v>9.8437553270472845E-5</v>
      </c>
      <c r="HX104" s="205">
        <f t="shared" si="144"/>
        <v>8.3687141897516564E-5</v>
      </c>
      <c r="HY104" s="205">
        <f t="shared" si="144"/>
        <v>7.0896371381273153E-5</v>
      </c>
      <c r="HZ104" s="205">
        <f t="shared" si="144"/>
        <v>5.984896241930188E-5</v>
      </c>
      <c r="IA104" s="205">
        <f t="shared" si="144"/>
        <v>5.03450283451604E-5</v>
      </c>
      <c r="IB104" s="205">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s="17"/>
      <c r="AI105" s="17"/>
    </row>
    <row r="106" spans="1:236" ht="15.75" x14ac:dyDescent="0.25">
      <c r="A106" s="86"/>
      <c r="B106" s="338" t="s">
        <v>83</v>
      </c>
      <c r="C106" s="339"/>
      <c r="D106" s="340"/>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s="17"/>
      <c r="AI106" s="17"/>
      <c r="EF106" s="210">
        <f>IF(AND($D$112&gt;0,$D$113&gt;0),IF(OR(AI104&lt;$D$112,AI104=$D$112),EF104,0),"")</f>
        <v>5.034502834517301E-5</v>
      </c>
      <c r="EG106" s="210">
        <f t="shared" ref="EG106:GR106" si="145">IF(AND($D$112&gt;0,$D$113&gt;0),IF(OR(AJ104&lt;$D$112,AJ104=$D$112),EG104,0),"")</f>
        <v>5.9848962419316449E-5</v>
      </c>
      <c r="EH106" s="210">
        <f t="shared" si="145"/>
        <v>7.0896371381289782E-5</v>
      </c>
      <c r="EI106" s="210">
        <f t="shared" si="145"/>
        <v>8.3687141897535578E-5</v>
      </c>
      <c r="EJ106" s="210">
        <f t="shared" si="145"/>
        <v>9.843755327049434E-5</v>
      </c>
      <c r="EK106" s="210">
        <f t="shared" si="145"/>
        <v>1.1537991939043285E-4</v>
      </c>
      <c r="EL106" s="210">
        <f t="shared" si="145"/>
        <v>1.347618604921551E-4</v>
      </c>
      <c r="EM106" s="210">
        <f t="shared" si="145"/>
        <v>1.5684515626789226E-4</v>
      </c>
      <c r="EN106" s="210">
        <f t="shared" si="145"/>
        <v>1.8190413463486482E-4</v>
      </c>
      <c r="EO106" s="210">
        <f t="shared" si="145"/>
        <v>2.1022355506597528E-4</v>
      </c>
      <c r="EP106" s="210">
        <f t="shared" si="145"/>
        <v>2.4209595202304951E-4</v>
      </c>
      <c r="EQ106" s="210">
        <f t="shared" si="145"/>
        <v>2.7781841279204722E-4</v>
      </c>
      <c r="ER106" s="210">
        <f t="shared" si="145"/>
        <v>3.176887749537939E-4</v>
      </c>
      <c r="ES106" s="210">
        <f t="shared" si="145"/>
        <v>3.6200124180214496E-4</v>
      </c>
      <c r="ET106" s="210">
        <f t="shared" si="145"/>
        <v>4.1104142912860115E-4</v>
      </c>
      <c r="EU106" s="210">
        <f t="shared" si="145"/>
        <v>4.6508087371897118E-4</v>
      </c>
      <c r="EV106" s="210">
        <f t="shared" si="145"/>
        <v>5.243710523451918E-4</v>
      </c>
      <c r="EW106" s="210">
        <f t="shared" si="145"/>
        <v>5.8913697957454591E-4</v>
      </c>
      <c r="EX106" s="210">
        <f t="shared" si="145"/>
        <v>6.5957047285174902E-4</v>
      </c>
      <c r="EY106" s="210">
        <f t="shared" si="145"/>
        <v>7.3582319343841137E-4</v>
      </c>
      <c r="EZ106" s="210">
        <f t="shared" si="145"/>
        <v>8.1799959124272928E-4</v>
      </c>
      <c r="FA106" s="210">
        <f t="shared" si="145"/>
        <v>9.0614989960273624E-4</v>
      </c>
      <c r="FB106" s="210">
        <f t="shared" si="145"/>
        <v>0</v>
      </c>
      <c r="FC106" s="210">
        <f t="shared" si="145"/>
        <v>0</v>
      </c>
      <c r="FD106" s="210">
        <f t="shared" si="145"/>
        <v>0</v>
      </c>
      <c r="FE106" s="210">
        <f t="shared" si="145"/>
        <v>0</v>
      </c>
      <c r="FF106" s="210">
        <f t="shared" si="145"/>
        <v>0</v>
      </c>
      <c r="FG106" s="210">
        <f t="shared" si="145"/>
        <v>0</v>
      </c>
      <c r="FH106" s="210">
        <f t="shared" si="145"/>
        <v>0</v>
      </c>
      <c r="FI106" s="210">
        <f t="shared" si="145"/>
        <v>0</v>
      </c>
      <c r="FJ106" s="210">
        <f t="shared" si="145"/>
        <v>0</v>
      </c>
      <c r="FK106" s="210">
        <f t="shared" si="145"/>
        <v>0</v>
      </c>
      <c r="FL106" s="210">
        <f t="shared" si="145"/>
        <v>0</v>
      </c>
      <c r="FM106" s="210">
        <f t="shared" si="145"/>
        <v>0</v>
      </c>
      <c r="FN106" s="210">
        <f t="shared" si="145"/>
        <v>0</v>
      </c>
      <c r="FO106" s="210">
        <f t="shared" si="145"/>
        <v>0</v>
      </c>
      <c r="FP106" s="210">
        <f t="shared" si="145"/>
        <v>0</v>
      </c>
      <c r="FQ106" s="210">
        <f t="shared" si="145"/>
        <v>0</v>
      </c>
      <c r="FR106" s="210">
        <f t="shared" si="145"/>
        <v>0</v>
      </c>
      <c r="FS106" s="210">
        <f t="shared" si="145"/>
        <v>0</v>
      </c>
      <c r="FT106" s="210">
        <f t="shared" si="145"/>
        <v>0</v>
      </c>
      <c r="FU106" s="210">
        <f t="shared" si="145"/>
        <v>0</v>
      </c>
      <c r="FV106" s="210">
        <f t="shared" si="145"/>
        <v>0</v>
      </c>
      <c r="FW106" s="210">
        <f t="shared" si="145"/>
        <v>0</v>
      </c>
      <c r="FX106" s="210">
        <f t="shared" si="145"/>
        <v>0</v>
      </c>
      <c r="FY106" s="210">
        <f t="shared" si="145"/>
        <v>0</v>
      </c>
      <c r="FZ106" s="210">
        <f t="shared" si="145"/>
        <v>0</v>
      </c>
      <c r="GA106" s="210">
        <f t="shared" si="145"/>
        <v>0</v>
      </c>
      <c r="GB106" s="210">
        <f t="shared" si="145"/>
        <v>0</v>
      </c>
      <c r="GC106" s="210">
        <f t="shared" si="145"/>
        <v>0</v>
      </c>
      <c r="GD106" s="210">
        <f t="shared" si="145"/>
        <v>0</v>
      </c>
      <c r="GE106" s="210">
        <f t="shared" si="145"/>
        <v>0</v>
      </c>
      <c r="GF106" s="210">
        <f t="shared" si="145"/>
        <v>0</v>
      </c>
      <c r="GG106" s="210">
        <f t="shared" si="145"/>
        <v>0</v>
      </c>
      <c r="GH106" s="210">
        <f t="shared" si="145"/>
        <v>0</v>
      </c>
      <c r="GI106" s="210">
        <f t="shared" si="145"/>
        <v>0</v>
      </c>
      <c r="GJ106" s="210">
        <f t="shared" si="145"/>
        <v>0</v>
      </c>
      <c r="GK106" s="210">
        <f t="shared" si="145"/>
        <v>0</v>
      </c>
      <c r="GL106" s="210">
        <f t="shared" si="145"/>
        <v>0</v>
      </c>
      <c r="GM106" s="210">
        <f t="shared" si="145"/>
        <v>0</v>
      </c>
      <c r="GN106" s="210">
        <f t="shared" si="145"/>
        <v>0</v>
      </c>
      <c r="GO106" s="210">
        <f t="shared" si="145"/>
        <v>0</v>
      </c>
      <c r="GP106" s="210">
        <f t="shared" si="145"/>
        <v>0</v>
      </c>
      <c r="GQ106" s="210">
        <f t="shared" si="145"/>
        <v>0</v>
      </c>
      <c r="GR106" s="210">
        <f t="shared" si="145"/>
        <v>0</v>
      </c>
      <c r="GS106" s="210">
        <f t="shared" ref="GS106:IB106" si="146">IF(AND($D$112&gt;0,$D$113&gt;0),IF(OR(CV104&lt;$D$112,CV104=$D$112),GS104,0),"")</f>
        <v>0</v>
      </c>
      <c r="GT106" s="210">
        <f t="shared" si="146"/>
        <v>0</v>
      </c>
      <c r="GU106" s="210">
        <f t="shared" si="146"/>
        <v>0</v>
      </c>
      <c r="GV106" s="210">
        <f t="shared" si="146"/>
        <v>0</v>
      </c>
      <c r="GW106" s="210">
        <f t="shared" si="146"/>
        <v>0</v>
      </c>
      <c r="GX106" s="210">
        <f t="shared" si="146"/>
        <v>0</v>
      </c>
      <c r="GY106" s="210">
        <f t="shared" si="146"/>
        <v>0</v>
      </c>
      <c r="GZ106" s="210">
        <f t="shared" si="146"/>
        <v>0</v>
      </c>
      <c r="HA106" s="210">
        <f t="shared" si="146"/>
        <v>0</v>
      </c>
      <c r="HB106" s="210">
        <f t="shared" si="146"/>
        <v>0</v>
      </c>
      <c r="HC106" s="210">
        <f t="shared" si="146"/>
        <v>0</v>
      </c>
      <c r="HD106" s="210">
        <f t="shared" si="146"/>
        <v>0</v>
      </c>
      <c r="HE106" s="210">
        <f t="shared" si="146"/>
        <v>0</v>
      </c>
      <c r="HF106" s="210">
        <f t="shared" si="146"/>
        <v>0</v>
      </c>
      <c r="HG106" s="210">
        <f t="shared" si="146"/>
        <v>0</v>
      </c>
      <c r="HH106" s="210">
        <f t="shared" si="146"/>
        <v>0</v>
      </c>
      <c r="HI106" s="210">
        <f t="shared" si="146"/>
        <v>0</v>
      </c>
      <c r="HJ106" s="210">
        <f t="shared" si="146"/>
        <v>0</v>
      </c>
      <c r="HK106" s="210">
        <f t="shared" si="146"/>
        <v>0</v>
      </c>
      <c r="HL106" s="210">
        <f t="shared" si="146"/>
        <v>0</v>
      </c>
      <c r="HM106" s="210">
        <f t="shared" si="146"/>
        <v>0</v>
      </c>
      <c r="HN106" s="210">
        <f t="shared" si="146"/>
        <v>0</v>
      </c>
      <c r="HO106" s="210">
        <f t="shared" si="146"/>
        <v>0</v>
      </c>
      <c r="HP106" s="210">
        <f t="shared" si="146"/>
        <v>0</v>
      </c>
      <c r="HQ106" s="210">
        <f t="shared" si="146"/>
        <v>0</v>
      </c>
      <c r="HR106" s="210">
        <f t="shared" si="146"/>
        <v>0</v>
      </c>
      <c r="HS106" s="210">
        <f t="shared" si="146"/>
        <v>0</v>
      </c>
      <c r="HT106" s="210">
        <f t="shared" si="146"/>
        <v>0</v>
      </c>
      <c r="HU106" s="210">
        <f t="shared" si="146"/>
        <v>0</v>
      </c>
      <c r="HV106" s="210">
        <f t="shared" si="146"/>
        <v>0</v>
      </c>
      <c r="HW106" s="210">
        <f t="shared" si="146"/>
        <v>0</v>
      </c>
      <c r="HX106" s="210">
        <f t="shared" si="146"/>
        <v>0</v>
      </c>
      <c r="HY106" s="210">
        <f t="shared" si="146"/>
        <v>0</v>
      </c>
      <c r="HZ106" s="210">
        <f t="shared" si="146"/>
        <v>0</v>
      </c>
      <c r="IA106" s="210">
        <f t="shared" si="146"/>
        <v>0</v>
      </c>
      <c r="IB106" s="210">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0">
        <f>IF(AND($D$112&gt;0,$D$113&gt;0),IF(AND(AI104&gt;$D$112,OR(AI104&lt;$D$113,AI104=$D$113)),EF104,0),"")</f>
        <v>0</v>
      </c>
      <c r="EG107" s="210">
        <f t="shared" ref="EG107:GR107" si="147">IF(AND($D$112&gt;0,$D$113&gt;0),IF(AND(AJ104&gt;$D$112,OR(AJ104&lt;$D$113,AJ104=$D$113)),EG104,0),"")</f>
        <v>0</v>
      </c>
      <c r="EH107" s="210">
        <f t="shared" si="147"/>
        <v>0</v>
      </c>
      <c r="EI107" s="210">
        <f t="shared" si="147"/>
        <v>0</v>
      </c>
      <c r="EJ107" s="210">
        <f t="shared" si="147"/>
        <v>0</v>
      </c>
      <c r="EK107" s="210">
        <f t="shared" si="147"/>
        <v>0</v>
      </c>
      <c r="EL107" s="210">
        <f t="shared" si="147"/>
        <v>0</v>
      </c>
      <c r="EM107" s="210">
        <f t="shared" si="147"/>
        <v>0</v>
      </c>
      <c r="EN107" s="210">
        <f t="shared" si="147"/>
        <v>0</v>
      </c>
      <c r="EO107" s="210">
        <f t="shared" si="147"/>
        <v>0</v>
      </c>
      <c r="EP107" s="210">
        <f t="shared" si="147"/>
        <v>0</v>
      </c>
      <c r="EQ107" s="210">
        <f t="shared" si="147"/>
        <v>0</v>
      </c>
      <c r="ER107" s="210">
        <f t="shared" si="147"/>
        <v>0</v>
      </c>
      <c r="ES107" s="210">
        <f t="shared" si="147"/>
        <v>0</v>
      </c>
      <c r="ET107" s="210">
        <f t="shared" si="147"/>
        <v>0</v>
      </c>
      <c r="EU107" s="210">
        <f t="shared" si="147"/>
        <v>0</v>
      </c>
      <c r="EV107" s="210">
        <f t="shared" si="147"/>
        <v>0</v>
      </c>
      <c r="EW107" s="210">
        <f t="shared" si="147"/>
        <v>0</v>
      </c>
      <c r="EX107" s="210">
        <f t="shared" si="147"/>
        <v>0</v>
      </c>
      <c r="EY107" s="210">
        <f t="shared" si="147"/>
        <v>0</v>
      </c>
      <c r="EZ107" s="210">
        <f t="shared" si="147"/>
        <v>0</v>
      </c>
      <c r="FA107" s="210">
        <f t="shared" si="147"/>
        <v>0</v>
      </c>
      <c r="FB107" s="210">
        <f t="shared" si="147"/>
        <v>1.0002633419239201E-3</v>
      </c>
      <c r="FC107" s="210">
        <f t="shared" si="147"/>
        <v>1.1002617249303035E-3</v>
      </c>
      <c r="FD107" s="210">
        <f t="shared" si="147"/>
        <v>1.205993602400877E-3</v>
      </c>
      <c r="FE107" s="210">
        <f t="shared" si="147"/>
        <v>1.3172291979174271E-3</v>
      </c>
      <c r="FF107" s="210">
        <f t="shared" si="147"/>
        <v>1.4336562747202502E-3</v>
      </c>
      <c r="FG107" s="210">
        <f t="shared" si="147"/>
        <v>1.5548771347525527E-3</v>
      </c>
      <c r="FH107" s="210">
        <f t="shared" si="147"/>
        <v>1.6804069170255596E-3</v>
      </c>
      <c r="FI107" s="210">
        <f t="shared" si="147"/>
        <v>1.8096733473921785E-3</v>
      </c>
      <c r="FJ107" s="210">
        <f t="shared" si="147"/>
        <v>1.9420180677237862E-3</v>
      </c>
      <c r="FK107" s="210">
        <f t="shared" si="147"/>
        <v>2.076699642614008E-3</v>
      </c>
      <c r="FL107" s="210">
        <f t="shared" si="147"/>
        <v>2.2128983065909727E-3</v>
      </c>
      <c r="FM107" s="210">
        <f t="shared" si="147"/>
        <v>2.349722475144029E-3</v>
      </c>
      <c r="FN107" s="210">
        <f t="shared" si="147"/>
        <v>2.4862169996226419E-3</v>
      </c>
      <c r="FO107" s="210">
        <f t="shared" si="147"/>
        <v>2.621373100404245E-3</v>
      </c>
      <c r="FP107" s="210">
        <f t="shared" si="147"/>
        <v>2.7541398659821055E-3</v>
      </c>
      <c r="FQ107" s="210">
        <f t="shared" si="147"/>
        <v>2.8834371592476463E-3</v>
      </c>
      <c r="FR107" s="210">
        <f t="shared" si="147"/>
        <v>3.0081697277645303E-3</v>
      </c>
      <c r="FS107" s="210">
        <f t="shared" si="147"/>
        <v>3.1272422738043361E-3</v>
      </c>
      <c r="FT107" s="210">
        <f t="shared" si="147"/>
        <v>3.2395752038460826E-3</v>
      </c>
      <c r="FU107" s="210">
        <f t="shared" si="147"/>
        <v>3.3441207475421691E-3</v>
      </c>
      <c r="FV107" s="210">
        <f t="shared" si="147"/>
        <v>3.4398791140669558E-3</v>
      </c>
      <c r="FW107" s="210">
        <f t="shared" si="147"/>
        <v>3.5259143403175547E-3</v>
      </c>
      <c r="FX107" s="210">
        <f t="shared" si="147"/>
        <v>3.6013694813874621E-3</v>
      </c>
      <c r="FY107" s="210">
        <f t="shared" si="147"/>
        <v>3.6654807995318904E-3</v>
      </c>
      <c r="FZ107" s="210">
        <f t="shared" si="147"/>
        <v>3.71759062360238E-3</v>
      </c>
      <c r="GA107" s="210">
        <f t="shared" si="147"/>
        <v>3.7571585764093677E-3</v>
      </c>
      <c r="GB107" s="210">
        <f t="shared" si="147"/>
        <v>3.7837709020859594E-3</v>
      </c>
      <c r="GC107" s="210">
        <f t="shared" si="147"/>
        <v>3.7971476683486094E-3</v>
      </c>
      <c r="GD107" s="210">
        <f t="shared" si="147"/>
        <v>3.7971476683486007E-3</v>
      </c>
      <c r="GE107" s="210">
        <f t="shared" si="147"/>
        <v>3.7837709020859321E-3</v>
      </c>
      <c r="GF107" s="210">
        <f t="shared" si="147"/>
        <v>3.7571585764093226E-3</v>
      </c>
      <c r="GG107" s="210">
        <f t="shared" si="147"/>
        <v>3.717590623602318E-3</v>
      </c>
      <c r="GH107" s="210">
        <f t="shared" si="147"/>
        <v>3.6654807995318123E-3</v>
      </c>
      <c r="GI107" s="210">
        <f t="shared" si="147"/>
        <v>3.601369481387368E-3</v>
      </c>
      <c r="GJ107" s="210">
        <f t="shared" si="147"/>
        <v>3.5259143403174454E-3</v>
      </c>
      <c r="GK107" s="210">
        <f t="shared" si="147"/>
        <v>3.4398791140668327E-3</v>
      </c>
      <c r="GL107" s="210">
        <f t="shared" si="147"/>
        <v>3.3441207475420334E-3</v>
      </c>
      <c r="GM107" s="210">
        <f t="shared" si="147"/>
        <v>3.239575203845936E-3</v>
      </c>
      <c r="GN107" s="210">
        <f t="shared" si="147"/>
        <v>3.12724227380418E-3</v>
      </c>
      <c r="GO107" s="210">
        <f t="shared" si="147"/>
        <v>3.0081697277643659E-3</v>
      </c>
      <c r="GP107" s="210">
        <f t="shared" si="147"/>
        <v>2.883437159247475E-3</v>
      </c>
      <c r="GQ107" s="210">
        <f t="shared" si="147"/>
        <v>2.754139865981929E-3</v>
      </c>
      <c r="GR107" s="210">
        <f t="shared" si="147"/>
        <v>2.6213731004040646E-3</v>
      </c>
      <c r="GS107" s="210">
        <f t="shared" ref="GS107:IB107" si="148">IF(AND($D$112&gt;0,$D$113&gt;0),IF(AND(CV104&gt;$D$112,OR(CV104&lt;$D$113,CV104=$D$113)),GS104,0),"")</f>
        <v>2.4862169996224585E-3</v>
      </c>
      <c r="GT107" s="210">
        <f t="shared" si="148"/>
        <v>2.3497224751438442E-3</v>
      </c>
      <c r="GU107" s="210">
        <f t="shared" si="148"/>
        <v>2.2128983065907879E-3</v>
      </c>
      <c r="GV107" s="210">
        <f t="shared" si="148"/>
        <v>2.076699642613825E-3</v>
      </c>
      <c r="GW107" s="210">
        <f t="shared" si="148"/>
        <v>1.9420180677236058E-3</v>
      </c>
      <c r="GX107" s="210">
        <f t="shared" si="148"/>
        <v>1.8096733473920018E-3</v>
      </c>
      <c r="GY107" s="210">
        <f t="shared" si="148"/>
        <v>1.6804069170253872E-3</v>
      </c>
      <c r="GZ107" s="210">
        <f t="shared" si="148"/>
        <v>1.554877134752386E-3</v>
      </c>
      <c r="HA107" s="210">
        <f t="shared" si="148"/>
        <v>1.4336562747200899E-3</v>
      </c>
      <c r="HB107" s="210">
        <f t="shared" si="148"/>
        <v>1.3172291979172738E-3</v>
      </c>
      <c r="HC107" s="210">
        <f t="shared" si="148"/>
        <v>1.2059936024007307E-3</v>
      </c>
      <c r="HD107" s="210">
        <f t="shared" si="148"/>
        <v>1.1002617249301647E-3</v>
      </c>
      <c r="HE107" s="210">
        <f t="shared" si="148"/>
        <v>1.0002633419237889E-3</v>
      </c>
      <c r="HF107" s="210">
        <f t="shared" si="148"/>
        <v>0</v>
      </c>
      <c r="HG107" s="210">
        <f t="shared" si="148"/>
        <v>0</v>
      </c>
      <c r="HH107" s="210">
        <f t="shared" si="148"/>
        <v>0</v>
      </c>
      <c r="HI107" s="210">
        <f t="shared" si="148"/>
        <v>0</v>
      </c>
      <c r="HJ107" s="210">
        <f t="shared" si="148"/>
        <v>0</v>
      </c>
      <c r="HK107" s="210">
        <f t="shared" si="148"/>
        <v>0</v>
      </c>
      <c r="HL107" s="210">
        <f t="shared" si="148"/>
        <v>0</v>
      </c>
      <c r="HM107" s="210">
        <f t="shared" si="148"/>
        <v>0</v>
      </c>
      <c r="HN107" s="210">
        <f t="shared" si="148"/>
        <v>0</v>
      </c>
      <c r="HO107" s="210">
        <f t="shared" si="148"/>
        <v>0</v>
      </c>
      <c r="HP107" s="210">
        <f t="shared" si="148"/>
        <v>0</v>
      </c>
      <c r="HQ107" s="210">
        <f t="shared" si="148"/>
        <v>0</v>
      </c>
      <c r="HR107" s="210">
        <f t="shared" si="148"/>
        <v>0</v>
      </c>
      <c r="HS107" s="210">
        <f t="shared" si="148"/>
        <v>0</v>
      </c>
      <c r="HT107" s="210">
        <f t="shared" si="148"/>
        <v>0</v>
      </c>
      <c r="HU107" s="210">
        <f t="shared" si="148"/>
        <v>0</v>
      </c>
      <c r="HV107" s="210">
        <f t="shared" si="148"/>
        <v>0</v>
      </c>
      <c r="HW107" s="210">
        <f t="shared" si="148"/>
        <v>0</v>
      </c>
      <c r="HX107" s="210">
        <f t="shared" si="148"/>
        <v>0</v>
      </c>
      <c r="HY107" s="210">
        <f t="shared" si="148"/>
        <v>0</v>
      </c>
      <c r="HZ107" s="210">
        <f t="shared" si="148"/>
        <v>0</v>
      </c>
      <c r="IA107" s="210">
        <f t="shared" si="148"/>
        <v>0</v>
      </c>
      <c r="IB107" s="210">
        <f t="shared" si="148"/>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0">
        <f>IF(AND($D$112&gt;0,$D$113&gt;0),IF(AND(AI104&gt;$D$113),EF104,0),"")</f>
        <v>0</v>
      </c>
      <c r="EG108" s="210">
        <f t="shared" ref="EG108:GR108" si="149">IF(AND($D$112&gt;0,$D$113&gt;0),IF(AND(AJ104&gt;$D$113),EG104,0),"")</f>
        <v>0</v>
      </c>
      <c r="EH108" s="210">
        <f t="shared" si="149"/>
        <v>0</v>
      </c>
      <c r="EI108" s="210">
        <f t="shared" si="149"/>
        <v>0</v>
      </c>
      <c r="EJ108" s="210">
        <f t="shared" si="149"/>
        <v>0</v>
      </c>
      <c r="EK108" s="210">
        <f t="shared" si="149"/>
        <v>0</v>
      </c>
      <c r="EL108" s="210">
        <f t="shared" si="149"/>
        <v>0</v>
      </c>
      <c r="EM108" s="210">
        <f t="shared" si="149"/>
        <v>0</v>
      </c>
      <c r="EN108" s="210">
        <f t="shared" si="149"/>
        <v>0</v>
      </c>
      <c r="EO108" s="210">
        <f t="shared" si="149"/>
        <v>0</v>
      </c>
      <c r="EP108" s="210">
        <f t="shared" si="149"/>
        <v>0</v>
      </c>
      <c r="EQ108" s="210">
        <f t="shared" si="149"/>
        <v>0</v>
      </c>
      <c r="ER108" s="210">
        <f t="shared" si="149"/>
        <v>0</v>
      </c>
      <c r="ES108" s="210">
        <f t="shared" si="149"/>
        <v>0</v>
      </c>
      <c r="ET108" s="210">
        <f t="shared" si="149"/>
        <v>0</v>
      </c>
      <c r="EU108" s="210">
        <f t="shared" si="149"/>
        <v>0</v>
      </c>
      <c r="EV108" s="210">
        <f t="shared" si="149"/>
        <v>0</v>
      </c>
      <c r="EW108" s="210">
        <f t="shared" si="149"/>
        <v>0</v>
      </c>
      <c r="EX108" s="210">
        <f t="shared" si="149"/>
        <v>0</v>
      </c>
      <c r="EY108" s="210">
        <f t="shared" si="149"/>
        <v>0</v>
      </c>
      <c r="EZ108" s="210">
        <f t="shared" si="149"/>
        <v>0</v>
      </c>
      <c r="FA108" s="210">
        <f t="shared" si="149"/>
        <v>0</v>
      </c>
      <c r="FB108" s="210">
        <f t="shared" si="149"/>
        <v>0</v>
      </c>
      <c r="FC108" s="210">
        <f t="shared" si="149"/>
        <v>0</v>
      </c>
      <c r="FD108" s="210">
        <f t="shared" si="149"/>
        <v>0</v>
      </c>
      <c r="FE108" s="210">
        <f t="shared" si="149"/>
        <v>0</v>
      </c>
      <c r="FF108" s="210">
        <f t="shared" si="149"/>
        <v>0</v>
      </c>
      <c r="FG108" s="210">
        <f t="shared" si="149"/>
        <v>0</v>
      </c>
      <c r="FH108" s="210">
        <f t="shared" si="149"/>
        <v>0</v>
      </c>
      <c r="FI108" s="210">
        <f t="shared" si="149"/>
        <v>0</v>
      </c>
      <c r="FJ108" s="210">
        <f t="shared" si="149"/>
        <v>0</v>
      </c>
      <c r="FK108" s="210">
        <f t="shared" si="149"/>
        <v>0</v>
      </c>
      <c r="FL108" s="210">
        <f t="shared" si="149"/>
        <v>0</v>
      </c>
      <c r="FM108" s="210">
        <f t="shared" si="149"/>
        <v>0</v>
      </c>
      <c r="FN108" s="210">
        <f t="shared" si="149"/>
        <v>0</v>
      </c>
      <c r="FO108" s="210">
        <f t="shared" si="149"/>
        <v>0</v>
      </c>
      <c r="FP108" s="210">
        <f t="shared" si="149"/>
        <v>0</v>
      </c>
      <c r="FQ108" s="210">
        <f t="shared" si="149"/>
        <v>0</v>
      </c>
      <c r="FR108" s="210">
        <f t="shared" si="149"/>
        <v>0</v>
      </c>
      <c r="FS108" s="210">
        <f t="shared" si="149"/>
        <v>0</v>
      </c>
      <c r="FT108" s="210">
        <f t="shared" si="149"/>
        <v>0</v>
      </c>
      <c r="FU108" s="210">
        <f t="shared" si="149"/>
        <v>0</v>
      </c>
      <c r="FV108" s="210">
        <f t="shared" si="149"/>
        <v>0</v>
      </c>
      <c r="FW108" s="210">
        <f t="shared" si="149"/>
        <v>0</v>
      </c>
      <c r="FX108" s="210">
        <f t="shared" si="149"/>
        <v>0</v>
      </c>
      <c r="FY108" s="210">
        <f t="shared" si="149"/>
        <v>0</v>
      </c>
      <c r="FZ108" s="210">
        <f t="shared" si="149"/>
        <v>0</v>
      </c>
      <c r="GA108" s="210">
        <f t="shared" si="149"/>
        <v>0</v>
      </c>
      <c r="GB108" s="210">
        <f t="shared" si="149"/>
        <v>0</v>
      </c>
      <c r="GC108" s="210">
        <f t="shared" si="149"/>
        <v>0</v>
      </c>
      <c r="GD108" s="210">
        <f t="shared" si="149"/>
        <v>0</v>
      </c>
      <c r="GE108" s="210">
        <f t="shared" si="149"/>
        <v>0</v>
      </c>
      <c r="GF108" s="210">
        <f t="shared" si="149"/>
        <v>0</v>
      </c>
      <c r="GG108" s="210">
        <f t="shared" si="149"/>
        <v>0</v>
      </c>
      <c r="GH108" s="210">
        <f t="shared" si="149"/>
        <v>0</v>
      </c>
      <c r="GI108" s="210">
        <f t="shared" si="149"/>
        <v>0</v>
      </c>
      <c r="GJ108" s="210">
        <f t="shared" si="149"/>
        <v>0</v>
      </c>
      <c r="GK108" s="210">
        <f t="shared" si="149"/>
        <v>0</v>
      </c>
      <c r="GL108" s="210">
        <f t="shared" si="149"/>
        <v>0</v>
      </c>
      <c r="GM108" s="210">
        <f t="shared" si="149"/>
        <v>0</v>
      </c>
      <c r="GN108" s="210">
        <f t="shared" si="149"/>
        <v>0</v>
      </c>
      <c r="GO108" s="210">
        <f t="shared" si="149"/>
        <v>0</v>
      </c>
      <c r="GP108" s="210">
        <f t="shared" si="149"/>
        <v>0</v>
      </c>
      <c r="GQ108" s="210">
        <f t="shared" si="149"/>
        <v>0</v>
      </c>
      <c r="GR108" s="210">
        <f t="shared" si="149"/>
        <v>0</v>
      </c>
      <c r="GS108" s="210">
        <f t="shared" ref="GS108:IB108" si="150">IF(AND($D$112&gt;0,$D$113&gt;0),IF(AND(CV104&gt;$D$113),GS104,0),"")</f>
        <v>0</v>
      </c>
      <c r="GT108" s="210">
        <f t="shared" si="150"/>
        <v>0</v>
      </c>
      <c r="GU108" s="210">
        <f t="shared" si="150"/>
        <v>0</v>
      </c>
      <c r="GV108" s="210">
        <f t="shared" si="150"/>
        <v>0</v>
      </c>
      <c r="GW108" s="210">
        <f t="shared" si="150"/>
        <v>0</v>
      </c>
      <c r="GX108" s="210">
        <f t="shared" si="150"/>
        <v>0</v>
      </c>
      <c r="GY108" s="210">
        <f t="shared" si="150"/>
        <v>0</v>
      </c>
      <c r="GZ108" s="210">
        <f t="shared" si="150"/>
        <v>0</v>
      </c>
      <c r="HA108" s="210">
        <f t="shared" si="150"/>
        <v>0</v>
      </c>
      <c r="HB108" s="210">
        <f t="shared" si="150"/>
        <v>0</v>
      </c>
      <c r="HC108" s="210">
        <f t="shared" si="150"/>
        <v>0</v>
      </c>
      <c r="HD108" s="210">
        <f t="shared" si="150"/>
        <v>0</v>
      </c>
      <c r="HE108" s="210">
        <f t="shared" si="150"/>
        <v>0</v>
      </c>
      <c r="HF108" s="210">
        <f t="shared" si="150"/>
        <v>9.061498996026134E-4</v>
      </c>
      <c r="HG108" s="210">
        <f t="shared" si="150"/>
        <v>8.1799959124261425E-4</v>
      </c>
      <c r="HH108" s="210">
        <f t="shared" si="150"/>
        <v>7.3582319343830458E-4</v>
      </c>
      <c r="HI108" s="210">
        <f t="shared" si="150"/>
        <v>6.5957047285165004E-4</v>
      </c>
      <c r="HJ108" s="210">
        <f t="shared" si="150"/>
        <v>5.8913697957445517E-4</v>
      </c>
      <c r="HK108" s="210">
        <f t="shared" si="150"/>
        <v>5.2437105234510854E-4</v>
      </c>
      <c r="HL108" s="210">
        <f t="shared" si="150"/>
        <v>4.6508087371889496E-4</v>
      </c>
      <c r="HM108" s="210">
        <f t="shared" si="150"/>
        <v>4.1104142912853176E-4</v>
      </c>
      <c r="HN108" s="210">
        <f t="shared" si="150"/>
        <v>3.620012418020823E-4</v>
      </c>
      <c r="HO108" s="210">
        <f t="shared" si="150"/>
        <v>3.176887749537373E-4</v>
      </c>
      <c r="HP108" s="210">
        <f t="shared" si="150"/>
        <v>2.778184127919961E-4</v>
      </c>
      <c r="HQ108" s="210">
        <f t="shared" si="150"/>
        <v>2.4209595202300397E-4</v>
      </c>
      <c r="HR108" s="210">
        <f t="shared" si="150"/>
        <v>2.1022355506593459E-4</v>
      </c>
      <c r="HS108" s="210">
        <f t="shared" si="150"/>
        <v>1.8190413463482869E-4</v>
      </c>
      <c r="HT108" s="210">
        <f t="shared" si="150"/>
        <v>1.5684515626786038E-4</v>
      </c>
      <c r="HU108" s="210">
        <f t="shared" si="150"/>
        <v>1.3476186049212713E-4</v>
      </c>
      <c r="HV108" s="210">
        <f t="shared" si="150"/>
        <v>1.1537991939040846E-4</v>
      </c>
      <c r="HW108" s="210">
        <f t="shared" si="150"/>
        <v>9.8437553270472845E-5</v>
      </c>
      <c r="HX108" s="210">
        <f t="shared" si="150"/>
        <v>8.3687141897516564E-5</v>
      </c>
      <c r="HY108" s="210">
        <f t="shared" si="150"/>
        <v>7.0896371381273153E-5</v>
      </c>
      <c r="HZ108" s="210">
        <f t="shared" si="150"/>
        <v>5.984896241930188E-5</v>
      </c>
      <c r="IA108" s="210">
        <f t="shared" si="150"/>
        <v>5.03450283451604E-5</v>
      </c>
      <c r="IB108" s="210">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1">
        <f>MAX(EF106:EF108)</f>
        <v>5.034502834517301E-5</v>
      </c>
      <c r="EG109" s="211">
        <f t="shared" ref="EG109:GR109" si="151">MAX(EG106:EG108)</f>
        <v>5.9848962419316449E-5</v>
      </c>
      <c r="EH109" s="211">
        <f t="shared" si="151"/>
        <v>7.0896371381289782E-5</v>
      </c>
      <c r="EI109" s="211">
        <f t="shared" si="151"/>
        <v>8.3687141897535578E-5</v>
      </c>
      <c r="EJ109" s="211">
        <f t="shared" si="151"/>
        <v>9.843755327049434E-5</v>
      </c>
      <c r="EK109" s="211">
        <f t="shared" si="151"/>
        <v>1.1537991939043285E-4</v>
      </c>
      <c r="EL109" s="211">
        <f t="shared" si="151"/>
        <v>1.347618604921551E-4</v>
      </c>
      <c r="EM109" s="211">
        <f t="shared" si="151"/>
        <v>1.5684515626789226E-4</v>
      </c>
      <c r="EN109" s="211">
        <f t="shared" si="151"/>
        <v>1.8190413463486482E-4</v>
      </c>
      <c r="EO109" s="211">
        <f t="shared" si="151"/>
        <v>2.1022355506597528E-4</v>
      </c>
      <c r="EP109" s="211">
        <f t="shared" si="151"/>
        <v>2.4209595202304951E-4</v>
      </c>
      <c r="EQ109" s="211">
        <f t="shared" si="151"/>
        <v>2.7781841279204722E-4</v>
      </c>
      <c r="ER109" s="211">
        <f t="shared" si="151"/>
        <v>3.176887749537939E-4</v>
      </c>
      <c r="ES109" s="211">
        <f t="shared" si="151"/>
        <v>3.6200124180214496E-4</v>
      </c>
      <c r="ET109" s="211">
        <f t="shared" si="151"/>
        <v>4.1104142912860115E-4</v>
      </c>
      <c r="EU109" s="211">
        <f t="shared" si="151"/>
        <v>4.6508087371897118E-4</v>
      </c>
      <c r="EV109" s="211">
        <f t="shared" si="151"/>
        <v>5.243710523451918E-4</v>
      </c>
      <c r="EW109" s="211">
        <f t="shared" si="151"/>
        <v>5.8913697957454591E-4</v>
      </c>
      <c r="EX109" s="211">
        <f t="shared" si="151"/>
        <v>6.5957047285174902E-4</v>
      </c>
      <c r="EY109" s="211">
        <f t="shared" si="151"/>
        <v>7.3582319343841137E-4</v>
      </c>
      <c r="EZ109" s="211">
        <f t="shared" si="151"/>
        <v>8.1799959124272928E-4</v>
      </c>
      <c r="FA109" s="211">
        <f t="shared" si="151"/>
        <v>9.0614989960273624E-4</v>
      </c>
      <c r="FB109" s="211">
        <f t="shared" si="151"/>
        <v>1.0002633419239201E-3</v>
      </c>
      <c r="FC109" s="211">
        <f t="shared" si="151"/>
        <v>1.1002617249303035E-3</v>
      </c>
      <c r="FD109" s="211">
        <f t="shared" si="151"/>
        <v>1.205993602400877E-3</v>
      </c>
      <c r="FE109" s="211">
        <f t="shared" si="151"/>
        <v>1.3172291979174271E-3</v>
      </c>
      <c r="FF109" s="211">
        <f t="shared" si="151"/>
        <v>1.4336562747202502E-3</v>
      </c>
      <c r="FG109" s="211">
        <f t="shared" si="151"/>
        <v>1.5548771347525527E-3</v>
      </c>
      <c r="FH109" s="211">
        <f t="shared" si="151"/>
        <v>1.6804069170255596E-3</v>
      </c>
      <c r="FI109" s="211">
        <f t="shared" si="151"/>
        <v>1.8096733473921785E-3</v>
      </c>
      <c r="FJ109" s="211">
        <f t="shared" si="151"/>
        <v>1.9420180677237862E-3</v>
      </c>
      <c r="FK109" s="211">
        <f t="shared" si="151"/>
        <v>2.076699642614008E-3</v>
      </c>
      <c r="FL109" s="211">
        <f t="shared" si="151"/>
        <v>2.2128983065909727E-3</v>
      </c>
      <c r="FM109" s="211">
        <f t="shared" si="151"/>
        <v>2.349722475144029E-3</v>
      </c>
      <c r="FN109" s="211">
        <f t="shared" si="151"/>
        <v>2.4862169996226419E-3</v>
      </c>
      <c r="FO109" s="211">
        <f t="shared" si="151"/>
        <v>2.621373100404245E-3</v>
      </c>
      <c r="FP109" s="211">
        <f t="shared" si="151"/>
        <v>2.7541398659821055E-3</v>
      </c>
      <c r="FQ109" s="211">
        <f t="shared" si="151"/>
        <v>2.8834371592476463E-3</v>
      </c>
      <c r="FR109" s="211">
        <f t="shared" si="151"/>
        <v>3.0081697277645303E-3</v>
      </c>
      <c r="FS109" s="211">
        <f t="shared" si="151"/>
        <v>3.1272422738043361E-3</v>
      </c>
      <c r="FT109" s="211">
        <f t="shared" si="151"/>
        <v>3.2395752038460826E-3</v>
      </c>
      <c r="FU109" s="211">
        <f t="shared" si="151"/>
        <v>3.3441207475421691E-3</v>
      </c>
      <c r="FV109" s="211">
        <f t="shared" si="151"/>
        <v>3.4398791140669558E-3</v>
      </c>
      <c r="FW109" s="211">
        <f t="shared" si="151"/>
        <v>3.5259143403175547E-3</v>
      </c>
      <c r="FX109" s="211">
        <f t="shared" si="151"/>
        <v>3.6013694813874621E-3</v>
      </c>
      <c r="FY109" s="211">
        <f t="shared" si="151"/>
        <v>3.6654807995318904E-3</v>
      </c>
      <c r="FZ109" s="211">
        <f t="shared" si="151"/>
        <v>3.71759062360238E-3</v>
      </c>
      <c r="GA109" s="211">
        <f t="shared" si="151"/>
        <v>3.7571585764093677E-3</v>
      </c>
      <c r="GB109" s="211">
        <f t="shared" si="151"/>
        <v>3.7837709020859594E-3</v>
      </c>
      <c r="GC109" s="211">
        <f t="shared" si="151"/>
        <v>3.7971476683486094E-3</v>
      </c>
      <c r="GD109" s="211">
        <f t="shared" si="151"/>
        <v>3.7971476683486007E-3</v>
      </c>
      <c r="GE109" s="211">
        <f t="shared" si="151"/>
        <v>3.7837709020859321E-3</v>
      </c>
      <c r="GF109" s="211">
        <f t="shared" si="151"/>
        <v>3.7571585764093226E-3</v>
      </c>
      <c r="GG109" s="211">
        <f t="shared" si="151"/>
        <v>3.717590623602318E-3</v>
      </c>
      <c r="GH109" s="211">
        <f t="shared" si="151"/>
        <v>3.6654807995318123E-3</v>
      </c>
      <c r="GI109" s="211">
        <f t="shared" si="151"/>
        <v>3.601369481387368E-3</v>
      </c>
      <c r="GJ109" s="211">
        <f t="shared" si="151"/>
        <v>3.5259143403174454E-3</v>
      </c>
      <c r="GK109" s="211">
        <f t="shared" si="151"/>
        <v>3.4398791140668327E-3</v>
      </c>
      <c r="GL109" s="211">
        <f t="shared" si="151"/>
        <v>3.3441207475420334E-3</v>
      </c>
      <c r="GM109" s="211">
        <f t="shared" si="151"/>
        <v>3.239575203845936E-3</v>
      </c>
      <c r="GN109" s="211">
        <f t="shared" si="151"/>
        <v>3.12724227380418E-3</v>
      </c>
      <c r="GO109" s="211">
        <f t="shared" si="151"/>
        <v>3.0081697277643659E-3</v>
      </c>
      <c r="GP109" s="211">
        <f t="shared" si="151"/>
        <v>2.883437159247475E-3</v>
      </c>
      <c r="GQ109" s="211">
        <f t="shared" si="151"/>
        <v>2.754139865981929E-3</v>
      </c>
      <c r="GR109" s="211">
        <f t="shared" si="151"/>
        <v>2.6213731004040646E-3</v>
      </c>
      <c r="GS109" s="211">
        <f t="shared" ref="GS109:IB109" si="152">MAX(GS106:GS108)</f>
        <v>2.4862169996224585E-3</v>
      </c>
      <c r="GT109" s="211">
        <f t="shared" si="152"/>
        <v>2.3497224751438442E-3</v>
      </c>
      <c r="GU109" s="211">
        <f t="shared" si="152"/>
        <v>2.2128983065907879E-3</v>
      </c>
      <c r="GV109" s="211">
        <f t="shared" si="152"/>
        <v>2.076699642613825E-3</v>
      </c>
      <c r="GW109" s="211">
        <f t="shared" si="152"/>
        <v>1.9420180677236058E-3</v>
      </c>
      <c r="GX109" s="211">
        <f t="shared" si="152"/>
        <v>1.8096733473920018E-3</v>
      </c>
      <c r="GY109" s="211">
        <f t="shared" si="152"/>
        <v>1.6804069170253872E-3</v>
      </c>
      <c r="GZ109" s="211">
        <f t="shared" si="152"/>
        <v>1.554877134752386E-3</v>
      </c>
      <c r="HA109" s="211">
        <f t="shared" si="152"/>
        <v>1.4336562747200899E-3</v>
      </c>
      <c r="HB109" s="211">
        <f t="shared" si="152"/>
        <v>1.3172291979172738E-3</v>
      </c>
      <c r="HC109" s="211">
        <f t="shared" si="152"/>
        <v>1.2059936024007307E-3</v>
      </c>
      <c r="HD109" s="211">
        <f t="shared" si="152"/>
        <v>1.1002617249301647E-3</v>
      </c>
      <c r="HE109" s="211">
        <f t="shared" si="152"/>
        <v>1.0002633419237889E-3</v>
      </c>
      <c r="HF109" s="211">
        <f t="shared" si="152"/>
        <v>9.061498996026134E-4</v>
      </c>
      <c r="HG109" s="211">
        <f t="shared" si="152"/>
        <v>8.1799959124261425E-4</v>
      </c>
      <c r="HH109" s="211">
        <f t="shared" si="152"/>
        <v>7.3582319343830458E-4</v>
      </c>
      <c r="HI109" s="211">
        <f t="shared" si="152"/>
        <v>6.5957047285165004E-4</v>
      </c>
      <c r="HJ109" s="211">
        <f t="shared" si="152"/>
        <v>5.8913697957445517E-4</v>
      </c>
      <c r="HK109" s="211">
        <f t="shared" si="152"/>
        <v>5.2437105234510854E-4</v>
      </c>
      <c r="HL109" s="211">
        <f t="shared" si="152"/>
        <v>4.6508087371889496E-4</v>
      </c>
      <c r="HM109" s="211">
        <f t="shared" si="152"/>
        <v>4.1104142912853176E-4</v>
      </c>
      <c r="HN109" s="211">
        <f t="shared" si="152"/>
        <v>3.620012418020823E-4</v>
      </c>
      <c r="HO109" s="211">
        <f t="shared" si="152"/>
        <v>3.176887749537373E-4</v>
      </c>
      <c r="HP109" s="211">
        <f t="shared" si="152"/>
        <v>2.778184127919961E-4</v>
      </c>
      <c r="HQ109" s="211">
        <f t="shared" si="152"/>
        <v>2.4209595202300397E-4</v>
      </c>
      <c r="HR109" s="211">
        <f t="shared" si="152"/>
        <v>2.1022355506593459E-4</v>
      </c>
      <c r="HS109" s="211">
        <f t="shared" si="152"/>
        <v>1.8190413463482869E-4</v>
      </c>
      <c r="HT109" s="211">
        <f t="shared" si="152"/>
        <v>1.5684515626786038E-4</v>
      </c>
      <c r="HU109" s="211">
        <f t="shared" si="152"/>
        <v>1.3476186049212713E-4</v>
      </c>
      <c r="HV109" s="211">
        <f t="shared" si="152"/>
        <v>1.1537991939040846E-4</v>
      </c>
      <c r="HW109" s="211">
        <f t="shared" si="152"/>
        <v>9.8437553270472845E-5</v>
      </c>
      <c r="HX109" s="211">
        <f t="shared" si="152"/>
        <v>8.3687141897516564E-5</v>
      </c>
      <c r="HY109" s="211">
        <f t="shared" si="152"/>
        <v>7.0896371381273153E-5</v>
      </c>
      <c r="HZ109" s="211">
        <f t="shared" si="152"/>
        <v>5.984896241930188E-5</v>
      </c>
      <c r="IA109" s="211">
        <f t="shared" si="152"/>
        <v>5.03450283451604E-5</v>
      </c>
      <c r="IB109" s="211">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Log'!$B$3," – © 2015-",YEAR('Change Log'!$A$3),", William W. Davis, MSPM, PMP")</f>
        <v>Version 3.0.t – © 2015-2020,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350" t="s">
        <v>131</v>
      </c>
      <c r="C150" s="350"/>
      <c r="D150" s="350"/>
      <c r="E150" s="350"/>
      <c r="F150" s="350"/>
      <c r="G150" s="350"/>
      <c r="H150" s="350"/>
      <c r="I150" s="350"/>
      <c r="J150" s="350"/>
      <c r="K150" s="350"/>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350" t="s">
        <v>130</v>
      </c>
      <c r="C151" s="350"/>
      <c r="D151" s="350"/>
      <c r="E151" s="350"/>
      <c r="F151" s="350"/>
      <c r="G151" s="350"/>
      <c r="H151" s="350"/>
      <c r="I151" s="350"/>
      <c r="J151" s="350"/>
      <c r="K151" s="350"/>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350" t="s">
        <v>90</v>
      </c>
      <c r="C152" s="350"/>
      <c r="D152" s="350"/>
      <c r="E152" s="350"/>
      <c r="F152" s="350"/>
      <c r="G152" s="350"/>
      <c r="H152" s="350"/>
      <c r="I152" s="350"/>
      <c r="J152" s="350"/>
      <c r="K152" s="350"/>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350" t="s">
        <v>143</v>
      </c>
      <c r="C153" s="350"/>
      <c r="D153" s="350"/>
      <c r="E153" s="350"/>
      <c r="F153" s="350"/>
      <c r="G153" s="350"/>
      <c r="H153" s="350"/>
      <c r="I153" s="350"/>
      <c r="J153" s="350"/>
      <c r="K153" s="350"/>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350" t="s">
        <v>749</v>
      </c>
      <c r="C154" s="350"/>
      <c r="D154" s="350"/>
      <c r="E154" s="350"/>
      <c r="F154" s="350"/>
      <c r="G154" s="350"/>
      <c r="H154" s="350"/>
      <c r="I154" s="350"/>
      <c r="J154" s="350"/>
      <c r="K154" s="35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4" t="s">
        <v>144</v>
      </c>
      <c r="C155" s="130"/>
      <c r="D155" s="130"/>
      <c r="E155" s="130"/>
      <c r="F155" s="130"/>
      <c r="G155" s="130"/>
      <c r="H155" s="130"/>
      <c r="I155" s="130"/>
      <c r="J155" s="130"/>
      <c r="K155" s="130"/>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145</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146</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684</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t="s">
        <v>685</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686</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4"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349" t="s">
        <v>719</v>
      </c>
      <c r="C164" s="349"/>
      <c r="D164" s="349"/>
      <c r="E164" s="349"/>
      <c r="F164" s="349"/>
      <c r="G164" s="349"/>
      <c r="H164" s="349"/>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B164:H164"/>
    <mergeCell ref="B154:K154"/>
    <mergeCell ref="B150:K150"/>
    <mergeCell ref="B151:K151"/>
    <mergeCell ref="B152:K152"/>
    <mergeCell ref="B153:K153"/>
    <mergeCell ref="U1:AF1"/>
    <mergeCell ref="S2:S3"/>
    <mergeCell ref="T2:T3"/>
    <mergeCell ref="U2:AF2"/>
    <mergeCell ref="B106:D106"/>
    <mergeCell ref="S1:T1"/>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J169"/>
  <sheetViews>
    <sheetView showGridLines="0" zoomScaleNormal="100" workbookViewId="0">
      <pane ySplit="3" topLeftCell="A4" activePane="bottomLeft" state="frozen"/>
      <selection activeCell="D1" sqref="D1"/>
      <selection pane="bottomLeft" activeCell="A4" sqref="A4"/>
    </sheetView>
  </sheetViews>
  <sheetFormatPr defaultColWidth="8.7109375" defaultRowHeight="15" outlineLevelCol="1" x14ac:dyDescent="0.25"/>
  <cols>
    <col min="1" max="1" width="30.7109375" style="19" customWidth="1"/>
    <col min="2" max="2" width="16.7109375" style="19" customWidth="1" outlineLevel="1"/>
    <col min="3" max="4" width="15.7109375" style="19" customWidth="1" outlineLevel="1"/>
    <col min="5" max="5" width="8.7109375" style="19" customWidth="1"/>
    <col min="6" max="10" width="11.7109375" style="19" customWidth="1"/>
    <col min="11" max="11" width="8.7109375" style="19" customWidth="1"/>
    <col min="12" max="12" width="4.7109375" style="19" customWidth="1"/>
    <col min="13" max="13" width="8.7109375" style="19" hidden="1" customWidth="1"/>
    <col min="14" max="14" width="8.7109375" style="38" hidden="1" customWidth="1"/>
    <col min="15" max="15" width="21.7109375" style="19" hidden="1" customWidth="1"/>
    <col min="16" max="16" width="4.7109375" style="19" hidden="1" customWidth="1"/>
    <col min="17" max="17" width="8.5703125" style="19" hidden="1" customWidth="1"/>
    <col min="18" max="18" width="26.7109375" style="38" customWidth="1"/>
    <col min="19" max="19" width="4.7109375" style="19" hidden="1" customWidth="1"/>
    <col min="20" max="21" width="6.5703125" style="19" hidden="1" customWidth="1"/>
    <col min="22" max="22" width="7.7109375" style="19" customWidth="1"/>
    <col min="23" max="23" width="10.7109375" style="19" hidden="1" customWidth="1"/>
    <col min="24" max="24" width="8.7109375" style="19" hidden="1" customWidth="1"/>
    <col min="25" max="25" width="12.5703125" style="19" hidden="1" customWidth="1"/>
    <col min="26" max="26" width="10.7109375" style="19" customWidth="1"/>
    <col min="27" max="27" width="10.7109375" style="223" customWidth="1"/>
    <col min="28" max="39" width="10.7109375" style="19" customWidth="1"/>
    <col min="40" max="40" width="8.7109375" style="19"/>
    <col min="41" max="243" width="8.7109375" style="19" hidden="1" customWidth="1"/>
    <col min="244" max="16384" width="8.7109375" style="19"/>
  </cols>
  <sheetData>
    <row r="1" spans="1:244" ht="24" customHeight="1" x14ac:dyDescent="0.25">
      <c r="A1" s="316" t="s">
        <v>824</v>
      </c>
      <c r="B1" s="331" t="s">
        <v>823</v>
      </c>
      <c r="C1" s="315">
        <v>44044</v>
      </c>
      <c r="D1" s="309">
        <f>IF(C1="","",WORKDAY(C1,SUM(B104,B105),$B$108:$B$147))</f>
        <v>44421</v>
      </c>
      <c r="E1" s="55" t="s">
        <v>830</v>
      </c>
      <c r="G1" s="112"/>
      <c r="H1" s="17"/>
      <c r="I1" s="17"/>
      <c r="J1" s="17"/>
      <c r="K1" s="17"/>
      <c r="L1" s="17"/>
      <c r="M1" s="17"/>
      <c r="N1" s="18"/>
      <c r="O1" s="17"/>
      <c r="P1" s="17"/>
      <c r="Q1" s="17"/>
      <c r="R1" s="18"/>
      <c r="S1" s="17"/>
      <c r="T1" s="17"/>
      <c r="U1" s="17"/>
      <c r="V1" s="17"/>
      <c r="W1" s="17"/>
      <c r="X1" s="17"/>
      <c r="Y1" s="17"/>
      <c r="Z1" s="342" t="s">
        <v>77</v>
      </c>
      <c r="AA1" s="343"/>
      <c r="AB1" s="351" t="str">
        <f>VLOOKUP(Z1,VLookups!A30:C31,3,FALSE)</f>
        <v>Show the likelihood that the SPERT estimates will be EQUAL TO or GREATER THAN an uncertainty</v>
      </c>
      <c r="AC1" s="351"/>
      <c r="AD1" s="351"/>
      <c r="AE1" s="351"/>
      <c r="AF1" s="351"/>
      <c r="AG1" s="351"/>
      <c r="AH1" s="351"/>
      <c r="AI1" s="351"/>
      <c r="AJ1" s="351"/>
      <c r="AK1" s="351"/>
      <c r="AL1" s="351"/>
      <c r="AM1" s="351"/>
      <c r="AN1" s="17"/>
      <c r="AO1" s="17"/>
      <c r="AP1" s="17"/>
    </row>
    <row r="2" spans="1:244" ht="15" customHeight="1" x14ac:dyDescent="0.25">
      <c r="A2" s="320" t="s">
        <v>831</v>
      </c>
      <c r="B2" s="102">
        <v>0.9</v>
      </c>
      <c r="C2" s="306"/>
      <c r="D2" s="332">
        <f>POWER(B2,COUNTIF(B4:B103,"&gt;0"))</f>
        <v>0.34867844010000015</v>
      </c>
      <c r="E2" s="20"/>
      <c r="F2" s="20"/>
      <c r="G2" s="101">
        <v>-0.5</v>
      </c>
      <c r="H2" s="141" t="s">
        <v>99</v>
      </c>
      <c r="I2" s="117">
        <v>0.5</v>
      </c>
      <c r="J2" s="139"/>
      <c r="K2" s="139"/>
      <c r="L2" s="17"/>
      <c r="M2" s="17"/>
      <c r="N2" s="18"/>
      <c r="O2" s="17"/>
      <c r="P2" s="17"/>
      <c r="Q2" s="17"/>
      <c r="R2" s="18"/>
      <c r="S2" s="17"/>
      <c r="T2" s="17"/>
      <c r="U2" s="17"/>
      <c r="V2" s="17"/>
      <c r="W2" s="17"/>
      <c r="X2" s="17"/>
      <c r="Y2" s="17"/>
      <c r="Z2" s="345" t="s">
        <v>15</v>
      </c>
      <c r="AA2" s="352" t="s">
        <v>94</v>
      </c>
      <c r="AB2" s="346" t="s">
        <v>138</v>
      </c>
      <c r="AC2" s="346"/>
      <c r="AD2" s="346"/>
      <c r="AE2" s="346"/>
      <c r="AF2" s="346"/>
      <c r="AG2" s="346"/>
      <c r="AH2" s="346"/>
      <c r="AI2" s="346"/>
      <c r="AJ2" s="346"/>
      <c r="AK2" s="346"/>
      <c r="AL2" s="346"/>
      <c r="AM2" s="346"/>
      <c r="AN2" s="17"/>
      <c r="AO2" s="207" t="s">
        <v>672</v>
      </c>
      <c r="AP2" s="17"/>
    </row>
    <row r="3" spans="1:244" x14ac:dyDescent="0.25">
      <c r="A3" s="84" t="s">
        <v>797</v>
      </c>
      <c r="B3" s="84" t="s">
        <v>800</v>
      </c>
      <c r="C3" s="84" t="s">
        <v>798</v>
      </c>
      <c r="D3" s="84" t="s">
        <v>799</v>
      </c>
      <c r="E3" s="140" t="s">
        <v>95</v>
      </c>
      <c r="F3" s="140" t="s">
        <v>96</v>
      </c>
      <c r="G3" s="84" t="s">
        <v>30</v>
      </c>
      <c r="H3" s="84" t="s">
        <v>19</v>
      </c>
      <c r="I3" s="84" t="s">
        <v>31</v>
      </c>
      <c r="J3" s="140" t="s">
        <v>97</v>
      </c>
      <c r="K3" s="140" t="s">
        <v>98</v>
      </c>
      <c r="L3" s="84"/>
      <c r="M3" s="84" t="s">
        <v>9</v>
      </c>
      <c r="N3" s="84" t="s">
        <v>24</v>
      </c>
      <c r="O3" s="84" t="s">
        <v>10</v>
      </c>
      <c r="P3" s="84" t="s">
        <v>13</v>
      </c>
      <c r="Q3" s="84" t="s">
        <v>25</v>
      </c>
      <c r="R3" s="84" t="s">
        <v>20</v>
      </c>
      <c r="S3" s="84" t="s">
        <v>14</v>
      </c>
      <c r="T3" s="84" t="s">
        <v>11</v>
      </c>
      <c r="U3" s="85" t="s">
        <v>12</v>
      </c>
      <c r="V3" s="85" t="s">
        <v>667</v>
      </c>
      <c r="W3" s="85" t="s">
        <v>34</v>
      </c>
      <c r="X3" s="85" t="s">
        <v>68</v>
      </c>
      <c r="Y3" s="21" t="s">
        <v>33</v>
      </c>
      <c r="Z3" s="345"/>
      <c r="AA3" s="352"/>
      <c r="AB3" s="102">
        <v>0.8</v>
      </c>
      <c r="AC3" s="102">
        <v>0.95</v>
      </c>
      <c r="AD3" s="102">
        <v>0.1</v>
      </c>
      <c r="AE3" s="102">
        <v>0.2</v>
      </c>
      <c r="AF3" s="102">
        <v>0.3</v>
      </c>
      <c r="AG3" s="102">
        <v>0.4</v>
      </c>
      <c r="AH3" s="102">
        <v>0.5</v>
      </c>
      <c r="AI3" s="102">
        <v>0.6</v>
      </c>
      <c r="AJ3" s="102">
        <v>0.7</v>
      </c>
      <c r="AK3" s="102">
        <v>0.8</v>
      </c>
      <c r="AL3" s="102">
        <v>0.9</v>
      </c>
      <c r="AM3" s="102">
        <v>0.99</v>
      </c>
      <c r="AN3" s="17"/>
      <c r="AO3" s="207" t="s">
        <v>675</v>
      </c>
      <c r="AP3" s="17"/>
      <c r="EM3" s="207" t="s">
        <v>673</v>
      </c>
      <c r="IJ3" s="189" t="s">
        <v>674</v>
      </c>
    </row>
    <row r="4" spans="1:244" x14ac:dyDescent="0.25">
      <c r="A4" s="307" t="s">
        <v>808</v>
      </c>
      <c r="B4" s="308">
        <f>IF(OR($T4="",$U4=""),"",ROUND(_xlfn.BETA.INV(ABS(VLOOKUP($Z$1,VLookups!$A$30:$B$31,2,FALSE)-B$2),IF($N4="L",$U4,$T4),IF($N4="L",$T4,$U4),$G4,$I4),0))</f>
        <v>6</v>
      </c>
      <c r="C4" s="317">
        <f>IF(ISBLANK(C1),"",C1)</f>
        <v>44044</v>
      </c>
      <c r="D4" s="317">
        <f>IFERROR(IF(OR(ISBLANK(C1),ISBLANK(B4)),"",WORKDAY(C4,B4,$B$108:$B$147)),"")</f>
        <v>44053</v>
      </c>
      <c r="E4" s="142"/>
      <c r="F4" s="310"/>
      <c r="G4" s="311">
        <f>IF(ISBLANK(H4),"",IF(NOT(ISBLANK(F4)),F4,IF(NOT(ISBLANK(E4)),H4*(1+E4),H4*(1+$G$2))))</f>
        <v>2.5</v>
      </c>
      <c r="H4" s="312">
        <v>5</v>
      </c>
      <c r="I4" s="311">
        <f>IF(ISBLANK(H4),"",IF(NOT(ISBLANK(J4)),J4,IF(NOT(ISBLANK(K4)),H4*(1+K4),H4*(1+$I$2))))</f>
        <v>7.5</v>
      </c>
      <c r="J4" s="310"/>
      <c r="K4" s="143"/>
      <c r="L4" s="118">
        <f>IF(OR(ISBLANK(H4),ISBLANK(I4),ISBLANK(G4)),"",IF(OR(G4=0,H4=0,I4=0),-1,IF(AND(G4&gt;0,H4&gt;0,I4&gt;0),IF(OR(H4&gt;G4,H4=G4),IF(OR(I4&gt;H4,I4=H4),1,-1),-1))))</f>
        <v>1</v>
      </c>
      <c r="M4" s="23">
        <f>IF(AND(G4&gt;0,H4&gt;0,I4&gt;0),MIN(((H4-G4)/(I4-G4))*100,((I4-H4)/(I4-G4))*100),"")</f>
        <v>50</v>
      </c>
      <c r="N4" s="24" t="str">
        <f>IF(AND(G4&gt;0,H4&gt;0,I4&gt;0),IF((H4-G4)&gt;(I4-H4),"L",IF((H4-G4)=(I4-H4),"EQ","R")),"")</f>
        <v>EQ</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No skew</v>
      </c>
      <c r="P4" s="24">
        <f>IF(M4="","",MATCH(O4,Skew!$A$3:$A$17,0))</f>
        <v>1</v>
      </c>
      <c r="Q4" s="24">
        <f t="shared" ref="Q4:Q67" si="0">IF(AND(G4&gt;0,H4&gt;0,I4&gt;0),G4+((I4-G4)/2),"")</f>
        <v>5</v>
      </c>
      <c r="R4" s="26" t="s">
        <v>26</v>
      </c>
      <c r="S4" s="24">
        <f>IF(OR(M4="",R4=""),"",MATCH(R4,Confidence!$A$3:$A$12,0))</f>
        <v>4</v>
      </c>
      <c r="T4" s="27">
        <f t="shared" ref="T4:T67" si="1">IF(OR(M4="",R4=""),"",INDEX(Alpha_Chart,P4,S4))</f>
        <v>7</v>
      </c>
      <c r="U4" s="27">
        <f t="shared" ref="U4:U67" si="2">IF(OR(M4="",R4=""),"",INDEX(Beta_Chart,P4,S4))</f>
        <v>7</v>
      </c>
      <c r="V4" s="24"/>
      <c r="W4" s="110">
        <f t="shared" ref="W4:W67" si="3">IF(OR(M4="",R4=""),"",IF(N4="R",((I4-G4)*(INDEX(Mean_Ratios,P4,S4)))+G4,((I4-G4)*(1-INDEX(Mean_Ratios,P4,S4)))+G4))</f>
        <v>5</v>
      </c>
      <c r="X4" s="110">
        <f t="shared" ref="X4:X67" si="4">IF(OR(M4="",R4=""),"",(I4-G4)*INDEX(Standard_Deviation_Ratios,P4,S4))</f>
        <v>0.625</v>
      </c>
      <c r="Y4" s="39">
        <f t="shared" ref="Y4:Y67" si="5">IF(OR(M4="",R4=""),"",X4^2)</f>
        <v>0.390625</v>
      </c>
      <c r="Z4" s="123">
        <v>5</v>
      </c>
      <c r="AA4" s="216">
        <f>IF(AND(G4&gt;0,H4&gt;0,I4&gt;0,T4&gt;0,U4&gt;0,Z4&gt;0,NOT(R4="")),ABS(VLOOKUP($Z$1,VLookups!$A$30:$B$31,2,FALSE)-_xlfn.BETA.DIST(Z4,IF(N4="L",U4,T4),IF(N4="L",T4,U4),TRUE,G4,I4)),"")</f>
        <v>0.50000000000000011</v>
      </c>
      <c r="AB4" s="120">
        <f>IF(OR($T4="",$U4=""),"",_xlfn.BETA.INV(ABS(VLOOKUP($Z$1,VLookups!$A$30:$B$31,2,FALSE)-AB$3),IF($N4="L",$U4,$T4),IF($N4="L",$T4,$U4),$G4,$I4))</f>
        <v>5.5649881390633995</v>
      </c>
      <c r="AC4" s="121">
        <f>IF(OR($T4="",$U4=""),"",_xlfn.BETA.INV(ABS(VLOOKUP($Z$1,VLookups!$A$30:$B$31,2,FALSE)-AC$3),IF($N4="L",$U4,$T4),IF($N4="L",$T4,$U4),$G4,$I4))</f>
        <v>6.0647549860280554</v>
      </c>
      <c r="AD4" s="120">
        <f>IF(OR($T4="",$U4=""),"",_xlfn.BETA.INV(ABS(VLOOKUP($Z$1,VLookups!$A$30:$B$31,2,FALSE)-AD$3),IF($N4="L",$U4,$T4),IF($N4="L",$T4,$U4),$G4,$I4))</f>
        <v>4.1542959016099648</v>
      </c>
      <c r="AE4" s="121">
        <f>IF(OR($T4="",$U4=""),"",_xlfn.BETA.INV(ABS(VLOOKUP($Z$1,VLookups!$A$30:$B$31,2,FALSE)-AE$3),IF($N4="L",$U4,$T4),IF($N4="L",$T4,$U4),$G4,$I4))</f>
        <v>4.4350118609366005</v>
      </c>
      <c r="AF4" s="120">
        <f>IF(OR($T4="",$U4=""),"",_xlfn.BETA.INV(ABS(VLOOKUP($Z$1,VLookups!$A$30:$B$31,2,FALSE)-AF$3),IF($N4="L",$U4,$T4),IF($N4="L",$T4,$U4),$G4,$I4))</f>
        <v>4.6451310921057765</v>
      </c>
      <c r="AG4" s="121">
        <f>IF(OR($T4="",$U4=""),"",_xlfn.BETA.INV(ABS(VLOOKUP($Z$1,VLookups!$A$30:$B$31,2,FALSE)-AG$3),IF($N4="L",$U4,$T4),IF($N4="L",$T4,$U4),$G4,$I4))</f>
        <v>4.8278837710447622</v>
      </c>
      <c r="AH4" s="120">
        <f>IF(OR($T4="",$U4=""),"",_xlfn.BETA.INV(ABS(VLOOKUP($Z$1,VLookups!$A$30:$B$31,2,FALSE)-AH$3),IF($N4="L",$U4,$T4),IF($N4="L",$T4,$U4),$G4,$I4))</f>
        <v>5</v>
      </c>
      <c r="AI4" s="121">
        <f>IF(OR($T4="",$U4=""),"",_xlfn.BETA.INV(ABS(VLOOKUP($Z$1,VLookups!$A$30:$B$31,2,FALSE)-AI$3),IF($N4="L",$U4,$T4),IF($N4="L",$T4,$U4),$G4,$I4))</f>
        <v>5.1721162289552378</v>
      </c>
      <c r="AJ4" s="120">
        <f>IF(OR($T4="",$U4=""),"",_xlfn.BETA.INV(ABS(VLOOKUP($Z$1,VLookups!$A$30:$B$31,2,FALSE)-AJ$3),IF($N4="L",$U4,$T4),IF($N4="L",$T4,$U4),$G4,$I4))</f>
        <v>5.3548689078942235</v>
      </c>
      <c r="AK4" s="121">
        <f>IF(OR($T4="",$U4=""),"",_xlfn.BETA.INV(ABS(VLOOKUP($Z$1,VLookups!$A$30:$B$31,2,FALSE)-AK$3),IF($N4="L",$U4,$T4),IF($N4="L",$T4,$U4),$G4,$I4))</f>
        <v>5.5649881390633995</v>
      </c>
      <c r="AL4" s="120">
        <f>IF(OR($T4="",$U4=""),"",_xlfn.BETA.INV(ABS(VLOOKUP($Z$1,VLookups!$A$30:$B$31,2,FALSE)-AL$3),IF($N4="L",$U4,$T4),IF($N4="L",$T4,$U4),$G4,$I4))</f>
        <v>5.8457040983900352</v>
      </c>
      <c r="AM4" s="121">
        <f>IF(OR($T4="",$U4=""),"",_xlfn.BETA.INV(ABS(VLOOKUP($Z$1,VLookups!$A$30:$B$31,2,FALSE)-AM$3),IF($N4="L",$U4,$T4),IF($N4="L",$T4,$U4),$G4,$I4))</f>
        <v>6.4356133749684323</v>
      </c>
      <c r="AN4" s="17"/>
      <c r="AO4" s="206">
        <f>IF(AND(G4&gt;0,H4&gt;0,I4&gt;0),ABS(I4-G4)/100,"")</f>
        <v>0.05</v>
      </c>
      <c r="AP4" s="204">
        <f>IF(ISNONTEXT($AO4),G4,"")</f>
        <v>2.5</v>
      </c>
      <c r="AQ4" s="188">
        <f>IF(ISNONTEXT($AO4),AP4+$AO4,"")</f>
        <v>2.5499999999999998</v>
      </c>
      <c r="AR4" s="188">
        <f t="shared" ref="AR4:DC4" si="6">IF(ISNONTEXT($AO4),AQ4+$AO4,"")</f>
        <v>2.5999999999999996</v>
      </c>
      <c r="AS4" s="188">
        <f t="shared" si="6"/>
        <v>2.6499999999999995</v>
      </c>
      <c r="AT4" s="188">
        <f t="shared" si="6"/>
        <v>2.6999999999999993</v>
      </c>
      <c r="AU4" s="188">
        <f t="shared" si="6"/>
        <v>2.7499999999999991</v>
      </c>
      <c r="AV4" s="188">
        <f t="shared" si="6"/>
        <v>2.7999999999999989</v>
      </c>
      <c r="AW4" s="188">
        <f t="shared" si="6"/>
        <v>2.8499999999999988</v>
      </c>
      <c r="AX4" s="188">
        <f t="shared" si="6"/>
        <v>2.8999999999999986</v>
      </c>
      <c r="AY4" s="188">
        <f t="shared" si="6"/>
        <v>2.9499999999999984</v>
      </c>
      <c r="AZ4" s="188">
        <f t="shared" si="6"/>
        <v>2.9999999999999982</v>
      </c>
      <c r="BA4" s="188">
        <f t="shared" si="6"/>
        <v>3.049999999999998</v>
      </c>
      <c r="BB4" s="188">
        <f t="shared" si="6"/>
        <v>3.0999999999999979</v>
      </c>
      <c r="BC4" s="188">
        <f t="shared" si="6"/>
        <v>3.1499999999999977</v>
      </c>
      <c r="BD4" s="188">
        <f t="shared" si="6"/>
        <v>3.1999999999999975</v>
      </c>
      <c r="BE4" s="188">
        <f t="shared" si="6"/>
        <v>3.2499999999999973</v>
      </c>
      <c r="BF4" s="188">
        <f t="shared" si="6"/>
        <v>3.2999999999999972</v>
      </c>
      <c r="BG4" s="188">
        <f t="shared" si="6"/>
        <v>3.349999999999997</v>
      </c>
      <c r="BH4" s="188">
        <f t="shared" si="6"/>
        <v>3.3999999999999968</v>
      </c>
      <c r="BI4" s="188">
        <f t="shared" si="6"/>
        <v>3.4499999999999966</v>
      </c>
      <c r="BJ4" s="188">
        <f t="shared" si="6"/>
        <v>3.4999999999999964</v>
      </c>
      <c r="BK4" s="188">
        <f t="shared" si="6"/>
        <v>3.5499999999999963</v>
      </c>
      <c r="BL4" s="188">
        <f t="shared" si="6"/>
        <v>3.5999999999999961</v>
      </c>
      <c r="BM4" s="188">
        <f t="shared" si="6"/>
        <v>3.6499999999999959</v>
      </c>
      <c r="BN4" s="188">
        <f t="shared" si="6"/>
        <v>3.6999999999999957</v>
      </c>
      <c r="BO4" s="188">
        <f t="shared" si="6"/>
        <v>3.7499999999999956</v>
      </c>
      <c r="BP4" s="188">
        <f t="shared" si="6"/>
        <v>3.7999999999999954</v>
      </c>
      <c r="BQ4" s="188">
        <f t="shared" si="6"/>
        <v>3.8499999999999952</v>
      </c>
      <c r="BR4" s="188">
        <f t="shared" si="6"/>
        <v>3.899999999999995</v>
      </c>
      <c r="BS4" s="188">
        <f t="shared" si="6"/>
        <v>3.9499999999999948</v>
      </c>
      <c r="BT4" s="188">
        <f t="shared" si="6"/>
        <v>3.9999999999999947</v>
      </c>
      <c r="BU4" s="188">
        <f t="shared" si="6"/>
        <v>4.0499999999999945</v>
      </c>
      <c r="BV4" s="188">
        <f t="shared" si="6"/>
        <v>4.0999999999999943</v>
      </c>
      <c r="BW4" s="188">
        <f t="shared" si="6"/>
        <v>4.1499999999999941</v>
      </c>
      <c r="BX4" s="188">
        <f t="shared" si="6"/>
        <v>4.199999999999994</v>
      </c>
      <c r="BY4" s="188">
        <f t="shared" si="6"/>
        <v>4.2499999999999938</v>
      </c>
      <c r="BZ4" s="188">
        <f t="shared" si="6"/>
        <v>4.2999999999999936</v>
      </c>
      <c r="CA4" s="188">
        <f t="shared" si="6"/>
        <v>4.3499999999999934</v>
      </c>
      <c r="CB4" s="188">
        <f t="shared" si="6"/>
        <v>4.3999999999999932</v>
      </c>
      <c r="CC4" s="188">
        <f t="shared" si="6"/>
        <v>4.4499999999999931</v>
      </c>
      <c r="CD4" s="188">
        <f t="shared" si="6"/>
        <v>4.4999999999999929</v>
      </c>
      <c r="CE4" s="188">
        <f t="shared" si="6"/>
        <v>4.5499999999999927</v>
      </c>
      <c r="CF4" s="188">
        <f t="shared" si="6"/>
        <v>4.5999999999999925</v>
      </c>
      <c r="CG4" s="188">
        <f t="shared" si="6"/>
        <v>4.6499999999999924</v>
      </c>
      <c r="CH4" s="188">
        <f t="shared" si="6"/>
        <v>4.6999999999999922</v>
      </c>
      <c r="CI4" s="188">
        <f t="shared" si="6"/>
        <v>4.749999999999992</v>
      </c>
      <c r="CJ4" s="188">
        <f t="shared" si="6"/>
        <v>4.7999999999999918</v>
      </c>
      <c r="CK4" s="188">
        <f t="shared" si="6"/>
        <v>4.8499999999999917</v>
      </c>
      <c r="CL4" s="188">
        <f t="shared" si="6"/>
        <v>4.8999999999999915</v>
      </c>
      <c r="CM4" s="188">
        <f t="shared" si="6"/>
        <v>4.9499999999999913</v>
      </c>
      <c r="CN4" s="188">
        <f t="shared" si="6"/>
        <v>4.9999999999999911</v>
      </c>
      <c r="CO4" s="188">
        <f t="shared" si="6"/>
        <v>5.0499999999999909</v>
      </c>
      <c r="CP4" s="188">
        <f t="shared" si="6"/>
        <v>5.0999999999999908</v>
      </c>
      <c r="CQ4" s="188">
        <f t="shared" si="6"/>
        <v>5.1499999999999906</v>
      </c>
      <c r="CR4" s="188">
        <f t="shared" si="6"/>
        <v>5.1999999999999904</v>
      </c>
      <c r="CS4" s="188">
        <f t="shared" si="6"/>
        <v>5.2499999999999902</v>
      </c>
      <c r="CT4" s="188">
        <f t="shared" si="6"/>
        <v>5.2999999999999901</v>
      </c>
      <c r="CU4" s="188">
        <f t="shared" si="6"/>
        <v>5.3499999999999899</v>
      </c>
      <c r="CV4" s="188">
        <f t="shared" si="6"/>
        <v>5.3999999999999897</v>
      </c>
      <c r="CW4" s="188">
        <f t="shared" si="6"/>
        <v>5.4499999999999895</v>
      </c>
      <c r="CX4" s="188">
        <f t="shared" si="6"/>
        <v>5.4999999999999893</v>
      </c>
      <c r="CY4" s="188">
        <f t="shared" si="6"/>
        <v>5.5499999999999892</v>
      </c>
      <c r="CZ4" s="188">
        <f t="shared" si="6"/>
        <v>5.599999999999989</v>
      </c>
      <c r="DA4" s="188">
        <f t="shared" si="6"/>
        <v>5.6499999999999888</v>
      </c>
      <c r="DB4" s="188">
        <f t="shared" si="6"/>
        <v>5.6999999999999886</v>
      </c>
      <c r="DC4" s="188">
        <f t="shared" si="6"/>
        <v>5.7499999999999885</v>
      </c>
      <c r="DD4" s="188">
        <f t="shared" ref="DD4:EK4" si="7">IF(ISNONTEXT($AO4),DC4+$AO4,"")</f>
        <v>5.7999999999999883</v>
      </c>
      <c r="DE4" s="188">
        <f t="shared" si="7"/>
        <v>5.8499999999999881</v>
      </c>
      <c r="DF4" s="188">
        <f t="shared" si="7"/>
        <v>5.8999999999999879</v>
      </c>
      <c r="DG4" s="188">
        <f t="shared" si="7"/>
        <v>5.9499999999999877</v>
      </c>
      <c r="DH4" s="188">
        <f t="shared" si="7"/>
        <v>5.9999999999999876</v>
      </c>
      <c r="DI4" s="188">
        <f t="shared" si="7"/>
        <v>6.0499999999999874</v>
      </c>
      <c r="DJ4" s="188">
        <f t="shared" si="7"/>
        <v>6.0999999999999872</v>
      </c>
      <c r="DK4" s="188">
        <f t="shared" si="7"/>
        <v>6.149999999999987</v>
      </c>
      <c r="DL4" s="188">
        <f t="shared" si="7"/>
        <v>6.1999999999999869</v>
      </c>
      <c r="DM4" s="188">
        <f t="shared" si="7"/>
        <v>6.2499999999999867</v>
      </c>
      <c r="DN4" s="188">
        <f t="shared" si="7"/>
        <v>6.2999999999999865</v>
      </c>
      <c r="DO4" s="188">
        <f t="shared" si="7"/>
        <v>6.3499999999999863</v>
      </c>
      <c r="DP4" s="188">
        <f t="shared" si="7"/>
        <v>6.3999999999999861</v>
      </c>
      <c r="DQ4" s="188">
        <f t="shared" si="7"/>
        <v>6.449999999999986</v>
      </c>
      <c r="DR4" s="188">
        <f t="shared" si="7"/>
        <v>6.4999999999999858</v>
      </c>
      <c r="DS4" s="188">
        <f t="shared" si="7"/>
        <v>6.5499999999999856</v>
      </c>
      <c r="DT4" s="188">
        <f t="shared" si="7"/>
        <v>6.5999999999999854</v>
      </c>
      <c r="DU4" s="188">
        <f t="shared" si="7"/>
        <v>6.6499999999999853</v>
      </c>
      <c r="DV4" s="188">
        <f t="shared" si="7"/>
        <v>6.6999999999999851</v>
      </c>
      <c r="DW4" s="188">
        <f t="shared" si="7"/>
        <v>6.7499999999999849</v>
      </c>
      <c r="DX4" s="188">
        <f t="shared" si="7"/>
        <v>6.7999999999999847</v>
      </c>
      <c r="DY4" s="188">
        <f t="shared" si="7"/>
        <v>6.8499999999999845</v>
      </c>
      <c r="DZ4" s="188">
        <f t="shared" si="7"/>
        <v>6.8999999999999844</v>
      </c>
      <c r="EA4" s="188">
        <f t="shared" si="7"/>
        <v>6.9499999999999842</v>
      </c>
      <c r="EB4" s="188">
        <f t="shared" si="7"/>
        <v>6.999999999999984</v>
      </c>
      <c r="EC4" s="188">
        <f t="shared" si="7"/>
        <v>7.0499999999999838</v>
      </c>
      <c r="ED4" s="188">
        <f t="shared" si="7"/>
        <v>7.0999999999999837</v>
      </c>
      <c r="EE4" s="188">
        <f t="shared" si="7"/>
        <v>7.1499999999999835</v>
      </c>
      <c r="EF4" s="188">
        <f t="shared" si="7"/>
        <v>7.1999999999999833</v>
      </c>
      <c r="EG4" s="188">
        <f t="shared" si="7"/>
        <v>7.2499999999999831</v>
      </c>
      <c r="EH4" s="188">
        <f t="shared" si="7"/>
        <v>7.2999999999999829</v>
      </c>
      <c r="EI4" s="188">
        <f t="shared" si="7"/>
        <v>7.3499999999999828</v>
      </c>
      <c r="EJ4" s="188">
        <f t="shared" si="7"/>
        <v>7.3999999999999826</v>
      </c>
      <c r="EK4" s="188">
        <f t="shared" si="7"/>
        <v>7.4499999999999824</v>
      </c>
      <c r="EL4" s="204">
        <f>IF(ISNONTEXT($AO4),I4-0.001,"")</f>
        <v>7.4989999999999997</v>
      </c>
      <c r="EM4" s="205">
        <f>IF(ISNONTEXT($X4),IF($N4="R",_xlfn.BETA.DIST(AP4,$T4,$U4,FALSE,$G4,$I4),_xlfn.BETA.DIST(AP4,$U4,$T4,FALSE,$G4,$I4)),NA())</f>
        <v>0</v>
      </c>
      <c r="EN4" s="205">
        <f t="shared" ref="EN4:GY4" si="8">IF(ISNONTEXT($X4),IF($N4="R",_xlfn.BETA.DIST(AQ4,$T4,$U4,FALSE,$G4,$I4),_xlfn.BETA.DIST(AQ4,$U4,$T4,FALSE,$G4,$I4)),NA())</f>
        <v>2.261811910920916E-9</v>
      </c>
      <c r="EO4" s="205">
        <f t="shared" si="8"/>
        <v>1.3620145509040859E-7</v>
      </c>
      <c r="EP4" s="205">
        <f t="shared" si="8"/>
        <v>1.4588251876435662E-6</v>
      </c>
      <c r="EQ4" s="205">
        <f t="shared" si="8"/>
        <v>7.7025169980032107E-6</v>
      </c>
      <c r="ER4" s="205">
        <f t="shared" si="8"/>
        <v>2.7593511844335316E-5</v>
      </c>
      <c r="ES4" s="205">
        <f t="shared" si="8"/>
        <v>7.7325002566687337E-5</v>
      </c>
      <c r="ET4" s="205">
        <f t="shared" si="8"/>
        <v>1.828652780176379E-4</v>
      </c>
      <c r="EU4" s="205">
        <f t="shared" si="8"/>
        <v>3.8186706671469782E-4</v>
      </c>
      <c r="EV4" s="205">
        <f t="shared" si="8"/>
        <v>7.250179012250115E-4</v>
      </c>
      <c r="EW4" s="205">
        <f t="shared" si="8"/>
        <v>1.2767338583999763E-3</v>
      </c>
      <c r="EX4" s="205">
        <f t="shared" si="8"/>
        <v>2.1151514531254625E-3</v>
      </c>
      <c r="EY4" s="205">
        <f t="shared" si="8"/>
        <v>3.3314157020262747E-3</v>
      </c>
      <c r="EZ4" s="205">
        <f t="shared" si="8"/>
        <v>5.0282973132376252E-3</v>
      </c>
      <c r="FA4" s="205">
        <f t="shared" si="8"/>
        <v>7.3181994358519258E-3</v>
      </c>
      <c r="FB4" s="205">
        <f t="shared" si="8"/>
        <v>1.0320635208281656E-2</v>
      </c>
      <c r="FC4" s="205">
        <f t="shared" si="8"/>
        <v>1.4159272223407588E-2</v>
      </c>
      <c r="FD4" s="205">
        <f t="shared" si="8"/>
        <v>1.8958649680562299E-2</v>
      </c>
      <c r="FE4" s="205">
        <f t="shared" si="8"/>
        <v>2.4840679077535892E-2</v>
      </c>
      <c r="FF4" s="205">
        <f t="shared" si="8"/>
        <v>3.1921040425282154E-2</v>
      </c>
      <c r="FG4" s="205">
        <f t="shared" si="8"/>
        <v>4.0305583718399346E-2</v>
      </c>
      <c r="FH4" s="205">
        <f t="shared" si="8"/>
        <v>5.0086840300607227E-2</v>
      </c>
      <c r="FI4" s="205">
        <f t="shared" si="8"/>
        <v>6.1340741322638739E-2</v>
      </c>
      <c r="FJ4" s="205">
        <f t="shared" si="8"/>
        <v>7.4123631159106904E-2</v>
      </c>
      <c r="FK4" s="205">
        <f t="shared" si="8"/>
        <v>8.8469652853647246E-2</v>
      </c>
      <c r="FL4" s="205">
        <f t="shared" si="8"/>
        <v>0.10438857078552108</v>
      </c>
      <c r="FM4" s="205">
        <f t="shared" si="8"/>
        <v>0.12186408314950008</v>
      </c>
      <c r="FN4" s="205">
        <f t="shared" si="8"/>
        <v>0.14085266383505171</v>
      </c>
      <c r="FO4" s="205">
        <f t="shared" si="8"/>
        <v>0.1612829601697526</v>
      </c>
      <c r="FP4" s="205">
        <f t="shared" si="8"/>
        <v>0.18305576001416174</v>
      </c>
      <c r="FQ4" s="205">
        <f t="shared" si="8"/>
        <v>0.20604452909039753</v>
      </c>
      <c r="FR4" s="205">
        <f t="shared" si="8"/>
        <v>0.230096507395502</v>
      </c>
      <c r="FS4" s="205">
        <f t="shared" si="8"/>
        <v>0.2550343422674588</v>
      </c>
      <c r="FT4" s="205">
        <f t="shared" si="8"/>
        <v>0.28065822528461226</v>
      </c>
      <c r="FU4" s="205">
        <f t="shared" si="8"/>
        <v>0.30674849081170402</v>
      </c>
      <c r="FV4" s="205">
        <f t="shared" si="8"/>
        <v>0.33306862575763796</v>
      </c>
      <c r="FW4" s="205">
        <f t="shared" si="8"/>
        <v>0.35936863305884265</v>
      </c>
      <c r="FX4" s="205">
        <f t="shared" si="8"/>
        <v>0.38538868560384121</v>
      </c>
      <c r="FY4" s="205">
        <f t="shared" si="8"/>
        <v>0.41086300280538091</v>
      </c>
      <c r="FZ4" s="205">
        <f t="shared" si="8"/>
        <v>0.43552387882319732</v>
      </c>
      <c r="GA4" s="205">
        <f t="shared" si="8"/>
        <v>0.45910578954239656</v>
      </c>
      <c r="GB4" s="205">
        <f t="shared" si="8"/>
        <v>0.48134950480198013</v>
      </c>
      <c r="GC4" s="205">
        <f t="shared" si="8"/>
        <v>0.50200613301220187</v>
      </c>
      <c r="GD4" s="205">
        <f t="shared" si="8"/>
        <v>0.52084102715077685</v>
      </c>
      <c r="GE4" s="205">
        <f t="shared" si="8"/>
        <v>0.53763748412578161</v>
      </c>
      <c r="GF4" s="205">
        <f t="shared" si="8"/>
        <v>0.55220017356468598</v>
      </c>
      <c r="GG4" s="205">
        <f t="shared" si="8"/>
        <v>0.56435823715059774</v>
      </c>
      <c r="GH4" s="205">
        <f t="shared" si="8"/>
        <v>0.57396800558507333</v>
      </c>
      <c r="GI4" s="205">
        <f t="shared" si="8"/>
        <v>0.58091528700961981</v>
      </c>
      <c r="GJ4" s="205">
        <f t="shared" si="8"/>
        <v>0.58511718815572478</v>
      </c>
      <c r="GK4" s="205">
        <f t="shared" si="8"/>
        <v>0.58652343750000013</v>
      </c>
      <c r="GL4" s="205">
        <f t="shared" si="8"/>
        <v>0.58511718815572578</v>
      </c>
      <c r="GM4" s="205">
        <f t="shared" si="8"/>
        <v>0.58091528700962181</v>
      </c>
      <c r="GN4" s="205">
        <f t="shared" si="8"/>
        <v>0.57396800558507621</v>
      </c>
      <c r="GO4" s="205">
        <f t="shared" si="8"/>
        <v>0.56435823715060163</v>
      </c>
      <c r="GP4" s="205">
        <f t="shared" si="8"/>
        <v>0.55220017356469087</v>
      </c>
      <c r="GQ4" s="205">
        <f t="shared" si="8"/>
        <v>0.53763748412578716</v>
      </c>
      <c r="GR4" s="205">
        <f t="shared" si="8"/>
        <v>0.52084102715078329</v>
      </c>
      <c r="GS4" s="205">
        <f t="shared" si="8"/>
        <v>0.50200613301220898</v>
      </c>
      <c r="GT4" s="205">
        <f t="shared" si="8"/>
        <v>0.48134950480198785</v>
      </c>
      <c r="GU4" s="205">
        <f t="shared" si="8"/>
        <v>0.45910578954240477</v>
      </c>
      <c r="GV4" s="205">
        <f t="shared" si="8"/>
        <v>0.43552387882320581</v>
      </c>
      <c r="GW4" s="205">
        <f t="shared" si="8"/>
        <v>0.41086300280538979</v>
      </c>
      <c r="GX4" s="205">
        <f t="shared" si="8"/>
        <v>0.38538868560385031</v>
      </c>
      <c r="GY4" s="205">
        <f t="shared" si="8"/>
        <v>0.35936863305885203</v>
      </c>
      <c r="GZ4" s="205">
        <f t="shared" ref="GZ4:II4" si="9">IF(ISNONTEXT($X4),IF($N4="R",_xlfn.BETA.DIST(DC4,$T4,$U4,FALSE,$G4,$I4),_xlfn.BETA.DIST(DC4,$U4,$T4,FALSE,$G4,$I4)),NA())</f>
        <v>0.33306862575764745</v>
      </c>
      <c r="HA4" s="205">
        <f t="shared" si="9"/>
        <v>0.30674849081171313</v>
      </c>
      <c r="HB4" s="205">
        <f t="shared" si="9"/>
        <v>0.28065822528462175</v>
      </c>
      <c r="HC4" s="205">
        <f t="shared" si="9"/>
        <v>0.25503434226746774</v>
      </c>
      <c r="HD4" s="205">
        <f t="shared" si="9"/>
        <v>0.23009650739551088</v>
      </c>
      <c r="HE4" s="205">
        <f t="shared" si="9"/>
        <v>0.20604452909040605</v>
      </c>
      <c r="HF4" s="205">
        <f t="shared" si="9"/>
        <v>0.18305576001416959</v>
      </c>
      <c r="HG4" s="205">
        <f t="shared" si="9"/>
        <v>0.16128296016976024</v>
      </c>
      <c r="HH4" s="205">
        <f t="shared" si="9"/>
        <v>0.14085266383505868</v>
      </c>
      <c r="HI4" s="205">
        <f t="shared" si="9"/>
        <v>0.12186408314950663</v>
      </c>
      <c r="HJ4" s="205">
        <f t="shared" si="9"/>
        <v>0.10438857078552696</v>
      </c>
      <c r="HK4" s="205">
        <f t="shared" si="9"/>
        <v>8.8469652853652561E-2</v>
      </c>
      <c r="HL4" s="205">
        <f t="shared" si="9"/>
        <v>7.4123631159111664E-2</v>
      </c>
      <c r="HM4" s="205">
        <f t="shared" si="9"/>
        <v>6.1340741322642875E-2</v>
      </c>
      <c r="HN4" s="205">
        <f t="shared" si="9"/>
        <v>5.0086840300611057E-2</v>
      </c>
      <c r="HO4" s="205">
        <f t="shared" si="9"/>
        <v>4.0305583718402573E-2</v>
      </c>
      <c r="HP4" s="205">
        <f t="shared" si="9"/>
        <v>3.1921040425284895E-2</v>
      </c>
      <c r="HQ4" s="205">
        <f t="shared" si="9"/>
        <v>2.4840679077538209E-2</v>
      </c>
      <c r="HR4" s="205">
        <f t="shared" si="9"/>
        <v>1.8958649680564137E-2</v>
      </c>
      <c r="HS4" s="205">
        <f t="shared" si="9"/>
        <v>1.4159272223409129E-2</v>
      </c>
      <c r="HT4" s="205">
        <f t="shared" si="9"/>
        <v>1.0320635208282867E-2</v>
      </c>
      <c r="HU4" s="205">
        <f t="shared" si="9"/>
        <v>7.3181994358528348E-3</v>
      </c>
      <c r="HV4" s="205">
        <f t="shared" si="9"/>
        <v>5.0282973132383399E-3</v>
      </c>
      <c r="HW4" s="205">
        <f t="shared" si="9"/>
        <v>3.3314157020267869E-3</v>
      </c>
      <c r="HX4" s="205">
        <f t="shared" si="9"/>
        <v>2.1151514531258251E-3</v>
      </c>
      <c r="HY4" s="205">
        <f t="shared" si="9"/>
        <v>1.2767338584002189E-3</v>
      </c>
      <c r="HZ4" s="205">
        <f t="shared" si="9"/>
        <v>7.2501790122516535E-4</v>
      </c>
      <c r="IA4" s="205">
        <f t="shared" si="9"/>
        <v>3.8186706671479106E-4</v>
      </c>
      <c r="IB4" s="205">
        <f t="shared" si="9"/>
        <v>1.8286527801768924E-4</v>
      </c>
      <c r="IC4" s="205">
        <f t="shared" si="9"/>
        <v>7.7325002566713453E-5</v>
      </c>
      <c r="ID4" s="205">
        <f t="shared" si="9"/>
        <v>2.7593511844346487E-5</v>
      </c>
      <c r="IE4" s="205">
        <f t="shared" si="9"/>
        <v>7.7025169980071104E-6</v>
      </c>
      <c r="IF4" s="205">
        <f t="shared" si="9"/>
        <v>1.4588251876445843E-6</v>
      </c>
      <c r="IG4" s="205">
        <f t="shared" si="9"/>
        <v>1.3620145509054989E-7</v>
      </c>
      <c r="IH4" s="205">
        <f t="shared" si="9"/>
        <v>2.2618119109257455E-9</v>
      </c>
      <c r="II4" s="205">
        <f t="shared" si="9"/>
        <v>1.5356918790797308E-19</v>
      </c>
    </row>
    <row r="5" spans="1:244" x14ac:dyDescent="0.25">
      <c r="A5" s="307" t="s">
        <v>809</v>
      </c>
      <c r="B5" s="308">
        <f>IF(OR($T5="",$U5=""),"",ROUND(_xlfn.BETA.INV(ABS(VLOOKUP($Z$1,VLookups!$A$30:$B$31,2,FALSE)-B$2),IF($N5="L",$U5,$T5),IF($N5="L",$T5,$U5),$G5,$I5),0))</f>
        <v>24</v>
      </c>
      <c r="C5" s="318">
        <f>IF(OR(D4="",B5=""),"",D4)</f>
        <v>44053</v>
      </c>
      <c r="D5" s="319">
        <f>IFERROR(IF(B5="","",WORKDAY(C5,B5,$B$108:$B$147)),"")</f>
        <v>44088</v>
      </c>
      <c r="E5" s="142">
        <v>-0.25</v>
      </c>
      <c r="F5" s="310"/>
      <c r="G5" s="311">
        <f t="shared" ref="G5:G68" si="10">IF(ISBLANK(H5),"",IF(NOT(ISBLANK(F5)),F5,IF(NOT(ISBLANK(E5)),H5*(1+E5),H5*(1+$G$2))))</f>
        <v>15</v>
      </c>
      <c r="H5" s="312">
        <v>20</v>
      </c>
      <c r="I5" s="311">
        <f t="shared" ref="I5:I68" si="11">IF(ISBLANK(H5),"",IF(NOT(ISBLANK(J5)),J5,IF(NOT(ISBLANK(K5)),H5*(1+K5),H5*(1+$I$2))))</f>
        <v>30</v>
      </c>
      <c r="J5" s="310"/>
      <c r="K5" s="143"/>
      <c r="L5" s="118">
        <f t="shared" ref="L5:L68" si="12">IF(OR(ISBLANK(H5),ISBLANK(I5),ISBLANK(G5)),"",IF(OR(G5=0,H5=0,I5=0),-1,IF(AND(G5&gt;0,H5&gt;0,I5&gt;0),IF(OR(H5&gt;G5,H5=G5),IF(OR(I5&gt;H5,I5=H5),1,-1),-1))))</f>
        <v>1</v>
      </c>
      <c r="M5" s="23">
        <f t="shared" ref="M5:M68" si="13">IF(AND(G5&gt;0,H5&gt;0,I5&gt;0),MIN(((H5-G5)/(I5-G5))*100,((I5-H5)/(I5-G5))*100),"")</f>
        <v>33.333333333333329</v>
      </c>
      <c r="N5" s="24" t="str">
        <f t="shared" ref="N5:N68" si="14">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Slight skew</v>
      </c>
      <c r="P5" s="24">
        <f>IF(M5="","",MATCH(O5,Skew!$A$3:$A$17,0))</f>
        <v>3</v>
      </c>
      <c r="Q5" s="24">
        <f t="shared" si="0"/>
        <v>22.5</v>
      </c>
      <c r="R5" s="26" t="s">
        <v>27</v>
      </c>
      <c r="S5" s="24">
        <f>IF(OR(M5="",R5=""),"",MATCH(R5,Confidence!$A$3:$A$12,0))</f>
        <v>5</v>
      </c>
      <c r="T5" s="27">
        <f t="shared" si="1"/>
        <v>3</v>
      </c>
      <c r="U5" s="27">
        <f t="shared" si="2"/>
        <v>5</v>
      </c>
      <c r="V5" s="24"/>
      <c r="W5" s="110">
        <f t="shared" si="3"/>
        <v>20.625</v>
      </c>
      <c r="X5" s="110">
        <f t="shared" si="4"/>
        <v>2.4209999999999998</v>
      </c>
      <c r="Y5" s="39">
        <f t="shared" si="5"/>
        <v>5.8612409999999988</v>
      </c>
      <c r="Z5" s="123">
        <v>25</v>
      </c>
      <c r="AA5" s="216">
        <f>IF(AND(G5&gt;0,H5&gt;0,I5&gt;0,T5&gt;0,U5&gt;0,Z5&gt;0,NOT(R5="")),ABS(VLOOKUP($Z$1,VLookups!$A$30:$B$31,2,FALSE)-_xlfn.BETA.DIST(Z5,IF(N5="L",U5,T5),IF(N5="L",T5,U5),TRUE,G5,I5)),"")</f>
        <v>0.95473251028806583</v>
      </c>
      <c r="AB5" s="120">
        <f>IF(OR($T5="",$U5=""),"",_xlfn.BETA.INV(ABS(VLOOKUP($Z$1,VLookups!$A$30:$B$31,2,FALSE)-AB$3),IF($N5="L",$U5,$T5),IF($N5="L",$T5,$U5),$G5,$I5))</f>
        <v>22.751366551463676</v>
      </c>
      <c r="AC5" s="121">
        <f>IF(OR($T5="",$U5=""),"",_xlfn.BETA.INV(ABS(VLOOKUP($Z$1,VLookups!$A$30:$B$31,2,FALSE)-AC$3),IF($N5="L",$U5,$T5),IF($N5="L",$T5,$U5),$G5,$I5))</f>
        <v>24.881078457669958</v>
      </c>
      <c r="AD5" s="120">
        <f>IF(OR($T5="",$U5=""),"",_xlfn.BETA.INV(ABS(VLOOKUP($Z$1,VLookups!$A$30:$B$31,2,FALSE)-AD$3),IF($N5="L",$U5,$T5),IF($N5="L",$T5,$U5),$G5,$I5))</f>
        <v>17.544576260958006</v>
      </c>
      <c r="AE5" s="121">
        <f>IF(OR($T5="",$U5=""),"",_xlfn.BETA.INV(ABS(VLOOKUP($Z$1,VLookups!$A$30:$B$31,2,FALSE)-AE$3),IF($N5="L",$U5,$T5),IF($N5="L",$T5,$U5),$G5,$I5))</f>
        <v>18.424896965247587</v>
      </c>
      <c r="AF5" s="120">
        <f>IF(OR($T5="",$U5=""),"",_xlfn.BETA.INV(ABS(VLOOKUP($Z$1,VLookups!$A$30:$B$31,2,FALSE)-AF$3),IF($N5="L",$U5,$T5),IF($N5="L",$T5,$U5),$G5,$I5))</f>
        <v>19.145095408573603</v>
      </c>
      <c r="AG5" s="121">
        <f>IF(OR($T5="",$U5=""),"",_xlfn.BETA.INV(ABS(VLOOKUP($Z$1,VLookups!$A$30:$B$31,2,FALSE)-AG$3),IF($N5="L",$U5,$T5),IF($N5="L",$T5,$U5),$G5,$I5))</f>
        <v>19.808787458463009</v>
      </c>
      <c r="AH5" s="120">
        <f>IF(OR($T5="",$U5=""),"",_xlfn.BETA.INV(ABS(VLOOKUP($Z$1,VLookups!$A$30:$B$31,2,FALSE)-AH$3),IF($N5="L",$U5,$T5),IF($N5="L",$T5,$U5),$G5,$I5))</f>
        <v>20.46174129672124</v>
      </c>
      <c r="AI5" s="121">
        <f>IF(OR($T5="",$U5=""),"",_xlfn.BETA.INV(ABS(VLOOKUP($Z$1,VLookups!$A$30:$B$31,2,FALSE)-AI$3),IF($N5="L",$U5,$T5),IF($N5="L",$T5,$U5),$G5,$I5))</f>
        <v>21.138226828643326</v>
      </c>
      <c r="AJ5" s="120">
        <f>IF(OR($T5="",$U5=""),"",_xlfn.BETA.INV(ABS(VLOOKUP($Z$1,VLookups!$A$30:$B$31,2,FALSE)-AJ$3),IF($N5="L",$U5,$T5),IF($N5="L",$T5,$U5),$G5,$I5))</f>
        <v>21.87831997975961</v>
      </c>
      <c r="AK5" s="121">
        <f>IF(OR($T5="",$U5=""),"",_xlfn.BETA.INV(ABS(VLOOKUP($Z$1,VLookups!$A$30:$B$31,2,FALSE)-AK$3),IF($N5="L",$U5,$T5),IF($N5="L",$T5,$U5),$G5,$I5))</f>
        <v>22.751366551463676</v>
      </c>
      <c r="AL5" s="120">
        <f>IF(OR($T5="",$U5=""),"",_xlfn.BETA.INV(ABS(VLOOKUP($Z$1,VLookups!$A$30:$B$31,2,FALSE)-AL$3),IF($N5="L",$U5,$T5),IF($N5="L",$T5,$U5),$G5,$I5))</f>
        <v>23.942695917720663</v>
      </c>
      <c r="AM5" s="121">
        <f>IF(OR($T5="",$U5=""),"",_xlfn.BETA.INV(ABS(VLOOKUP($Z$1,VLookups!$A$30:$B$31,2,FALSE)-AM$3),IF($N5="L",$U5,$T5),IF($N5="L",$T5,$U5),$G5,$I5))</f>
        <v>26.455146542442805</v>
      </c>
      <c r="AN5" s="17"/>
      <c r="AO5" s="206">
        <f t="shared" ref="AO5:AO68" si="15">IF(AND(G5&gt;0,H5&gt;0,I5&gt;0),ABS(I5-G5)/100,"")</f>
        <v>0.15</v>
      </c>
      <c r="AP5" s="204">
        <f t="shared" ref="AP5:AP68" si="16">IF(ISNONTEXT($AO5),G5,"")</f>
        <v>15</v>
      </c>
      <c r="AQ5" s="188">
        <f t="shared" ref="AQ5:DB5" si="17">IF(ISNONTEXT($AO5),AP5+$AO5,"")</f>
        <v>15.15</v>
      </c>
      <c r="AR5" s="188">
        <f t="shared" si="17"/>
        <v>15.3</v>
      </c>
      <c r="AS5" s="188">
        <f t="shared" si="17"/>
        <v>15.450000000000001</v>
      </c>
      <c r="AT5" s="188">
        <f t="shared" si="17"/>
        <v>15.600000000000001</v>
      </c>
      <c r="AU5" s="188">
        <f t="shared" si="17"/>
        <v>15.750000000000002</v>
      </c>
      <c r="AV5" s="188">
        <f t="shared" si="17"/>
        <v>15.900000000000002</v>
      </c>
      <c r="AW5" s="188">
        <f t="shared" si="17"/>
        <v>16.05</v>
      </c>
      <c r="AX5" s="188">
        <f t="shared" si="17"/>
        <v>16.2</v>
      </c>
      <c r="AY5" s="188">
        <f t="shared" si="17"/>
        <v>16.349999999999998</v>
      </c>
      <c r="AZ5" s="188">
        <f t="shared" si="17"/>
        <v>16.499999999999996</v>
      </c>
      <c r="BA5" s="188">
        <f t="shared" si="17"/>
        <v>16.649999999999995</v>
      </c>
      <c r="BB5" s="188">
        <f t="shared" si="17"/>
        <v>16.799999999999994</v>
      </c>
      <c r="BC5" s="188">
        <f t="shared" si="17"/>
        <v>16.949999999999992</v>
      </c>
      <c r="BD5" s="188">
        <f t="shared" si="17"/>
        <v>17.099999999999991</v>
      </c>
      <c r="BE5" s="188">
        <f t="shared" si="17"/>
        <v>17.249999999999989</v>
      </c>
      <c r="BF5" s="188">
        <f t="shared" si="17"/>
        <v>17.399999999999988</v>
      </c>
      <c r="BG5" s="188">
        <f t="shared" si="17"/>
        <v>17.549999999999986</v>
      </c>
      <c r="BH5" s="188">
        <f t="shared" si="17"/>
        <v>17.699999999999985</v>
      </c>
      <c r="BI5" s="188">
        <f t="shared" si="17"/>
        <v>17.849999999999984</v>
      </c>
      <c r="BJ5" s="188">
        <f t="shared" si="17"/>
        <v>17.999999999999982</v>
      </c>
      <c r="BK5" s="188">
        <f t="shared" si="17"/>
        <v>18.149999999999981</v>
      </c>
      <c r="BL5" s="188">
        <f t="shared" si="17"/>
        <v>18.299999999999979</v>
      </c>
      <c r="BM5" s="188">
        <f t="shared" si="17"/>
        <v>18.449999999999978</v>
      </c>
      <c r="BN5" s="188">
        <f t="shared" si="17"/>
        <v>18.599999999999977</v>
      </c>
      <c r="BO5" s="188">
        <f t="shared" si="17"/>
        <v>18.749999999999975</v>
      </c>
      <c r="BP5" s="188">
        <f t="shared" si="17"/>
        <v>18.899999999999974</v>
      </c>
      <c r="BQ5" s="188">
        <f t="shared" si="17"/>
        <v>19.049999999999972</v>
      </c>
      <c r="BR5" s="188">
        <f t="shared" si="17"/>
        <v>19.199999999999971</v>
      </c>
      <c r="BS5" s="188">
        <f t="shared" si="17"/>
        <v>19.349999999999969</v>
      </c>
      <c r="BT5" s="188">
        <f t="shared" si="17"/>
        <v>19.499999999999968</v>
      </c>
      <c r="BU5" s="188">
        <f t="shared" si="17"/>
        <v>19.649999999999967</v>
      </c>
      <c r="BV5" s="188">
        <f t="shared" si="17"/>
        <v>19.799999999999965</v>
      </c>
      <c r="BW5" s="188">
        <f t="shared" si="17"/>
        <v>19.949999999999964</v>
      </c>
      <c r="BX5" s="188">
        <f t="shared" si="17"/>
        <v>20.099999999999962</v>
      </c>
      <c r="BY5" s="188">
        <f t="shared" si="17"/>
        <v>20.249999999999961</v>
      </c>
      <c r="BZ5" s="188">
        <f t="shared" si="17"/>
        <v>20.399999999999959</v>
      </c>
      <c r="CA5" s="188">
        <f t="shared" si="17"/>
        <v>20.549999999999958</v>
      </c>
      <c r="CB5" s="188">
        <f t="shared" si="17"/>
        <v>20.699999999999957</v>
      </c>
      <c r="CC5" s="188">
        <f t="shared" si="17"/>
        <v>20.849999999999955</v>
      </c>
      <c r="CD5" s="188">
        <f t="shared" si="17"/>
        <v>20.999999999999954</v>
      </c>
      <c r="CE5" s="188">
        <f t="shared" si="17"/>
        <v>21.149999999999952</v>
      </c>
      <c r="CF5" s="188">
        <f t="shared" si="17"/>
        <v>21.299999999999951</v>
      </c>
      <c r="CG5" s="188">
        <f t="shared" si="17"/>
        <v>21.44999999999995</v>
      </c>
      <c r="CH5" s="188">
        <f t="shared" si="17"/>
        <v>21.599999999999948</v>
      </c>
      <c r="CI5" s="188">
        <f t="shared" si="17"/>
        <v>21.749999999999947</v>
      </c>
      <c r="CJ5" s="188">
        <f t="shared" si="17"/>
        <v>21.899999999999945</v>
      </c>
      <c r="CK5" s="188">
        <f t="shared" si="17"/>
        <v>22.049999999999944</v>
      </c>
      <c r="CL5" s="188">
        <f t="shared" si="17"/>
        <v>22.199999999999942</v>
      </c>
      <c r="CM5" s="188">
        <f t="shared" si="17"/>
        <v>22.349999999999941</v>
      </c>
      <c r="CN5" s="188">
        <f t="shared" si="17"/>
        <v>22.49999999999994</v>
      </c>
      <c r="CO5" s="188">
        <f t="shared" si="17"/>
        <v>22.649999999999938</v>
      </c>
      <c r="CP5" s="188">
        <f t="shared" si="17"/>
        <v>22.799999999999937</v>
      </c>
      <c r="CQ5" s="188">
        <f t="shared" si="17"/>
        <v>22.949999999999935</v>
      </c>
      <c r="CR5" s="188">
        <f t="shared" si="17"/>
        <v>23.099999999999934</v>
      </c>
      <c r="CS5" s="188">
        <f t="shared" si="17"/>
        <v>23.249999999999932</v>
      </c>
      <c r="CT5" s="188">
        <f t="shared" si="17"/>
        <v>23.399999999999931</v>
      </c>
      <c r="CU5" s="188">
        <f t="shared" si="17"/>
        <v>23.54999999999993</v>
      </c>
      <c r="CV5" s="188">
        <f t="shared" si="17"/>
        <v>23.699999999999928</v>
      </c>
      <c r="CW5" s="188">
        <f t="shared" si="17"/>
        <v>23.849999999999927</v>
      </c>
      <c r="CX5" s="188">
        <f t="shared" si="17"/>
        <v>23.999999999999925</v>
      </c>
      <c r="CY5" s="188">
        <f t="shared" si="17"/>
        <v>24.149999999999924</v>
      </c>
      <c r="CZ5" s="188">
        <f t="shared" si="17"/>
        <v>24.299999999999923</v>
      </c>
      <c r="DA5" s="188">
        <f t="shared" si="17"/>
        <v>24.449999999999921</v>
      </c>
      <c r="DB5" s="188">
        <f t="shared" si="17"/>
        <v>24.59999999999992</v>
      </c>
      <c r="DC5" s="188">
        <f t="shared" ref="DC5:EK5" si="18">IF(ISNONTEXT($AO5),DB5+$AO5,"")</f>
        <v>24.749999999999918</v>
      </c>
      <c r="DD5" s="188">
        <f t="shared" si="18"/>
        <v>24.899999999999917</v>
      </c>
      <c r="DE5" s="188">
        <f t="shared" si="18"/>
        <v>25.049999999999915</v>
      </c>
      <c r="DF5" s="188">
        <f t="shared" si="18"/>
        <v>25.199999999999914</v>
      </c>
      <c r="DG5" s="188">
        <f t="shared" si="18"/>
        <v>25.349999999999913</v>
      </c>
      <c r="DH5" s="188">
        <f t="shared" si="18"/>
        <v>25.499999999999911</v>
      </c>
      <c r="DI5" s="188">
        <f t="shared" si="18"/>
        <v>25.64999999999991</v>
      </c>
      <c r="DJ5" s="188">
        <f t="shared" si="18"/>
        <v>25.799999999999908</v>
      </c>
      <c r="DK5" s="188">
        <f t="shared" si="18"/>
        <v>25.949999999999907</v>
      </c>
      <c r="DL5" s="188">
        <f t="shared" si="18"/>
        <v>26.099999999999905</v>
      </c>
      <c r="DM5" s="188">
        <f t="shared" si="18"/>
        <v>26.249999999999904</v>
      </c>
      <c r="DN5" s="188">
        <f t="shared" si="18"/>
        <v>26.399999999999903</v>
      </c>
      <c r="DO5" s="188">
        <f t="shared" si="18"/>
        <v>26.549999999999901</v>
      </c>
      <c r="DP5" s="188">
        <f t="shared" si="18"/>
        <v>26.6999999999999</v>
      </c>
      <c r="DQ5" s="188">
        <f t="shared" si="18"/>
        <v>26.849999999999898</v>
      </c>
      <c r="DR5" s="188">
        <f t="shared" si="18"/>
        <v>26.999999999999897</v>
      </c>
      <c r="DS5" s="188">
        <f t="shared" si="18"/>
        <v>27.149999999999896</v>
      </c>
      <c r="DT5" s="188">
        <f t="shared" si="18"/>
        <v>27.299999999999894</v>
      </c>
      <c r="DU5" s="188">
        <f t="shared" si="18"/>
        <v>27.449999999999893</v>
      </c>
      <c r="DV5" s="188">
        <f t="shared" si="18"/>
        <v>27.599999999999891</v>
      </c>
      <c r="DW5" s="188">
        <f t="shared" si="18"/>
        <v>27.74999999999989</v>
      </c>
      <c r="DX5" s="188">
        <f t="shared" si="18"/>
        <v>27.899999999999888</v>
      </c>
      <c r="DY5" s="188">
        <f t="shared" si="18"/>
        <v>28.049999999999887</v>
      </c>
      <c r="DZ5" s="188">
        <f t="shared" si="18"/>
        <v>28.199999999999886</v>
      </c>
      <c r="EA5" s="188">
        <f t="shared" si="18"/>
        <v>28.349999999999884</v>
      </c>
      <c r="EB5" s="188">
        <f t="shared" si="18"/>
        <v>28.499999999999883</v>
      </c>
      <c r="EC5" s="188">
        <f t="shared" si="18"/>
        <v>28.649999999999881</v>
      </c>
      <c r="ED5" s="188">
        <f t="shared" si="18"/>
        <v>28.79999999999988</v>
      </c>
      <c r="EE5" s="188">
        <f t="shared" si="18"/>
        <v>28.949999999999878</v>
      </c>
      <c r="EF5" s="188">
        <f t="shared" si="18"/>
        <v>29.099999999999877</v>
      </c>
      <c r="EG5" s="188">
        <f t="shared" si="18"/>
        <v>29.249999999999876</v>
      </c>
      <c r="EH5" s="188">
        <f t="shared" si="18"/>
        <v>29.399999999999874</v>
      </c>
      <c r="EI5" s="188">
        <f t="shared" si="18"/>
        <v>29.549999999999873</v>
      </c>
      <c r="EJ5" s="188">
        <f t="shared" si="18"/>
        <v>29.699999999999871</v>
      </c>
      <c r="EK5" s="188">
        <f t="shared" si="18"/>
        <v>29.84999999999987</v>
      </c>
      <c r="EL5" s="204">
        <f t="shared" ref="EL5:EL68" si="19">IF(ISNONTEXT($AO5),I5-0.001,"")</f>
        <v>29.998999999999999</v>
      </c>
      <c r="EM5" s="205">
        <f t="shared" ref="EM5:EM68" si="20">IF(ISNONTEXT($X5),IF($N5="R",_xlfn.BETA.DIST(AP5,$T5,$U5,FALSE,$G5,$I5),_xlfn.BETA.DIST(AP5,$U5,$T5,FALSE,$G5,$I5)),NA())</f>
        <v>0</v>
      </c>
      <c r="EN5" s="205">
        <f t="shared" ref="EN5:EN68" si="21">IF(ISNONTEXT($X5),IF($N5="R",_xlfn.BETA.DIST(AQ5,$T5,$U5,FALSE,$G5,$I5),_xlfn.BETA.DIST(AQ5,$U5,$T5,FALSE,$G5,$I5)),NA())</f>
        <v>6.7241720700000277E-4</v>
      </c>
      <c r="EO5" s="205">
        <f t="shared" ref="EO5:EO68" si="22">IF(ISNONTEXT($X5),IF($N5="R",_xlfn.BETA.DIST(AR5,$T5,$U5,FALSE,$G5,$I5),_xlfn.BETA.DIST(AR5,$U5,$T5,FALSE,$G5,$I5)),NA())</f>
        <v>2.5826308480000138E-3</v>
      </c>
      <c r="EP5" s="205">
        <f t="shared" ref="EP5:EP68" si="23">IF(ISNONTEXT($X5),IF($N5="R",_xlfn.BETA.DIST(AS5,$T5,$U5,FALSE,$G5,$I5),_xlfn.BETA.DIST(AS5,$U5,$T5,FALSE,$G5,$I5)),NA())</f>
        <v>5.5773447030000216E-3</v>
      </c>
      <c r="EQ5" s="205">
        <f t="shared" ref="EQ5:EQ68" si="24">IF(ISNONTEXT($X5),IF($N5="R",_xlfn.BETA.DIST(AT5,$T5,$U5,FALSE,$G5,$I5),_xlfn.BETA.DIST(AT5,$U5,$T5,FALSE,$G5,$I5)),NA())</f>
        <v>9.5126814720000383E-3</v>
      </c>
      <c r="ER5" s="205">
        <f t="shared" ref="ER5:ER68" si="25">IF(ISNONTEXT($X5),IF($N5="R",_xlfn.BETA.DIST(AU5,$T5,$U5,FALSE,$G5,$I5),_xlfn.BETA.DIST(AU5,$U5,$T5,FALSE,$G5,$I5)),NA())</f>
        <v>1.4253859375000059E-2</v>
      </c>
      <c r="ES5" s="205">
        <f t="shared" ref="ES5:ES68" si="26">IF(ISNONTEXT($X5),IF($N5="R",_xlfn.BETA.DIST(AV5,$T5,$U5,FALSE,$G5,$I5),_xlfn.BETA.DIST(AV5,$U5,$T5,FALSE,$G5,$I5)),NA())</f>
        <v>1.9674873792000083E-2</v>
      </c>
      <c r="ET5" s="205">
        <f t="shared" ref="ET5:ET68" si="27">IF(ISNONTEXT($X5),IF($N5="R",_xlfn.BETA.DIST(AW5,$T5,$U5,FALSE,$G5,$I5),_xlfn.BETA.DIST(AW5,$U5,$T5,FALSE,$G5,$I5)),NA())</f>
        <v>2.5658183943000012E-2</v>
      </c>
      <c r="EU5" s="205">
        <f t="shared" ref="EU5:EU68" si="28">IF(ISNONTEXT($X5),IF($N5="R",_xlfn.BETA.DIST(AX5,$T5,$U5,FALSE,$G5,$I5),_xlfn.BETA.DIST(AX5,$U5,$T5,FALSE,$G5,$I5)),NA())</f>
        <v>3.2094404607999963E-2</v>
      </c>
      <c r="EV5" s="205">
        <f t="shared" ref="EV5:EV68" si="29">IF(ISNONTEXT($X5),IF($N5="R",_xlfn.BETA.DIST(AY5,$T5,$U5,FALSE,$G5,$I5),_xlfn.BETA.DIST(AY5,$U5,$T5,FALSE,$G5,$I5)),NA())</f>
        <v>3.888200288699991E-2</v>
      </c>
      <c r="EW5" s="205">
        <f t="shared" ref="EW5:EW68" si="30">IF(ISNONTEXT($X5),IF($N5="R",_xlfn.BETA.DIST(AZ5,$T5,$U5,FALSE,$G5,$I5),_xlfn.BETA.DIST(AZ5,$U5,$T5,FALSE,$G5,$I5)),NA())</f>
        <v>4.5926999999999822E-2</v>
      </c>
      <c r="EX5" s="205">
        <f t="shared" ref="EX5:EX68" si="31">IF(ISNONTEXT($X5),IF($N5="R",_xlfn.BETA.DIST(BA5,$T5,$U5,FALSE,$G5,$I5),_xlfn.BETA.DIST(BA5,$U5,$T5,FALSE,$G5,$I5)),NA())</f>
        <v>5.3142678126999784E-2</v>
      </c>
      <c r="EY5" s="205">
        <f t="shared" ref="EY5:EY68" si="32">IF(ISNONTEXT($X5),IF($N5="R",_xlfn.BETA.DIST(BB5,$T5,$U5,FALSE,$G5,$I5),_xlfn.BETA.DIST(BB5,$U5,$T5,FALSE,$G5,$I5)),NA())</f>
        <v>6.0449292287999695E-2</v>
      </c>
      <c r="EZ5" s="205">
        <f t="shared" ref="EZ5:EZ68" si="33">IF(ISNONTEXT($X5),IF($N5="R",_xlfn.BETA.DIST(BC5,$T5,$U5,FALSE,$G5,$I5),_xlfn.BETA.DIST(BC5,$U5,$T5,FALSE,$G5,$I5)),NA())</f>
        <v>6.7773787262999638E-2</v>
      </c>
      <c r="FA5" s="205">
        <f t="shared" ref="FA5:FA68" si="34">IF(ISNONTEXT($X5),IF($N5="R",_xlfn.BETA.DIST(BD5,$T5,$U5,FALSE,$G5,$I5),_xlfn.BETA.DIST(BD5,$U5,$T5,FALSE,$G5,$I5)),NA())</f>
        <v>7.5049519551999566E-2</v>
      </c>
      <c r="FB5" s="205">
        <f t="shared" ref="FB5:FB68" si="35">IF(ISNONTEXT($X5),IF($N5="R",_xlfn.BETA.DIST(BE5,$T5,$U5,FALSE,$G5,$I5),_xlfn.BETA.DIST(BE5,$U5,$T5,FALSE,$G5,$I5)),NA())</f>
        <v>8.2215984374999482E-2</v>
      </c>
      <c r="FC5" s="205">
        <f t="shared" ref="FC5:FC68" si="36">IF(ISNONTEXT($X5),IF($N5="R",_xlfn.BETA.DIST(BF5,$T5,$U5,FALSE,$G5,$I5),_xlfn.BETA.DIST(BF5,$U5,$T5,FALSE,$G5,$I5)),NA())</f>
        <v>8.9218547711999482E-2</v>
      </c>
      <c r="FD5" s="205">
        <f t="shared" ref="FD5:FD68" si="37">IF(ISNONTEXT($X5),IF($N5="R",_xlfn.BETA.DIST(BG5,$T5,$U5,FALSE,$G5,$I5),_xlfn.BETA.DIST(BG5,$U5,$T5,FALSE,$G5,$I5)),NA())</f>
        <v>9.6008183382999421E-2</v>
      </c>
      <c r="FE5" s="205">
        <f t="shared" ref="FE5:FE68" si="38">IF(ISNONTEXT($X5),IF($N5="R",_xlfn.BETA.DIST(BH5,$T5,$U5,FALSE,$G5,$I5),_xlfn.BETA.DIST(BH5,$U5,$T5,FALSE,$G5,$I5)),NA())</f>
        <v>0.10254121516799938</v>
      </c>
      <c r="FF5" s="205">
        <f t="shared" ref="FF5:FF68" si="39">IF(ISNONTEXT($X5),IF($N5="R",_xlfn.BETA.DIST(BI5,$T5,$U5,FALSE,$G5,$I5),_xlfn.BETA.DIST(BI5,$U5,$T5,FALSE,$G5,$I5)),NA())</f>
        <v>0.10877906396699935</v>
      </c>
      <c r="FG5" s="205">
        <f t="shared" ref="FG5:FG68" si="40">IF(ISNONTEXT($X5),IF($N5="R",_xlfn.BETA.DIST(BJ5,$T5,$U5,FALSE,$G5,$I5),_xlfn.BETA.DIST(BJ5,$U5,$T5,FALSE,$G5,$I5)),NA())</f>
        <v>0.11468799999999936</v>
      </c>
      <c r="FH5" s="205">
        <f t="shared" ref="FH5:FH68" si="41">IF(ISNONTEXT($X5),IF($N5="R",_xlfn.BETA.DIST(BK5,$T5,$U5,FALSE,$G5,$I5),_xlfn.BETA.DIST(BK5,$U5,$T5,FALSE,$G5,$I5)),NA())</f>
        <v>0.12023890004699934</v>
      </c>
      <c r="FI5" s="205">
        <f t="shared" ref="FI5:FI68" si="42">IF(ISNONTEXT($X5),IF($N5="R",_xlfn.BETA.DIST(BL5,$T5,$U5,FALSE,$G5,$I5),_xlfn.BETA.DIST(BL5,$U5,$T5,FALSE,$G5,$I5)),NA())</f>
        <v>0.12540700972799931</v>
      </c>
      <c r="FJ5" s="205">
        <f t="shared" ref="FJ5:FJ68" si="43">IF(ISNONTEXT($X5),IF($N5="R",_xlfn.BETA.DIST(BM5,$T5,$U5,FALSE,$G5,$I5),_xlfn.BETA.DIST(BM5,$U5,$T5,FALSE,$G5,$I5)),NA())</f>
        <v>0.13017171082299933</v>
      </c>
      <c r="FK5" s="205">
        <f t="shared" ref="FK5:FK68" si="44">IF(ISNONTEXT($X5),IF($N5="R",_xlfn.BETA.DIST(BN5,$T5,$U5,FALSE,$G5,$I5),_xlfn.BETA.DIST(BN5,$U5,$T5,FALSE,$G5,$I5)),NA())</f>
        <v>0.13451629363199932</v>
      </c>
      <c r="FL5" s="205">
        <f t="shared" ref="FL5:FL68" si="45">IF(ISNONTEXT($X5),IF($N5="R",_xlfn.BETA.DIST(BO5,$T5,$U5,FALSE,$G5,$I5),_xlfn.BETA.DIST(BO5,$U5,$T5,FALSE,$G5,$I5)),NA())</f>
        <v>0.13842773437499939</v>
      </c>
      <c r="FM5" s="205">
        <f t="shared" ref="FM5:FM68" si="46">IF(ISNONTEXT($X5),IF($N5="R",_xlfn.BETA.DIST(BP5,$T5,$U5,FALSE,$G5,$I5),_xlfn.BETA.DIST(BP5,$U5,$T5,FALSE,$G5,$I5)),NA())</f>
        <v>0.14189647763199945</v>
      </c>
      <c r="FN5" s="205">
        <f t="shared" ref="FN5:FN68" si="47">IF(ISNONTEXT($X5),IF($N5="R",_xlfn.BETA.DIST(BQ5,$T5,$U5,FALSE,$G5,$I5),_xlfn.BETA.DIST(BQ5,$U5,$T5,FALSE,$G5,$I5)),NA())</f>
        <v>0.14491622382299946</v>
      </c>
      <c r="FO5" s="205">
        <f t="shared" ref="FO5:FO68" si="48">IF(ISNONTEXT($X5),IF($N5="R",_xlfn.BETA.DIST(BR5,$T5,$U5,FALSE,$G5,$I5),_xlfn.BETA.DIST(BR5,$U5,$T5,FALSE,$G5,$I5)),NA())</f>
        <v>0.14748372172799953</v>
      </c>
      <c r="FP5" s="205">
        <f t="shared" ref="FP5:FP68" si="49">IF(ISNONTEXT($X5),IF($N5="R",_xlfn.BETA.DIST(BS5,$T5,$U5,FALSE,$G5,$I5),_xlfn.BETA.DIST(BS5,$U5,$T5,FALSE,$G5,$I5)),NA())</f>
        <v>0.14959856604699961</v>
      </c>
      <c r="FQ5" s="205">
        <f t="shared" ref="FQ5:FQ68" si="50">IF(ISNONTEXT($X5),IF($N5="R",_xlfn.BETA.DIST(BT5,$T5,$U5,FALSE,$G5,$I5),_xlfn.BETA.DIST(BT5,$U5,$T5,FALSE,$G5,$I5)),NA())</f>
        <v>0.1512629999999997</v>
      </c>
      <c r="FR5" s="205">
        <f t="shared" ref="FR5:FR68" si="51">IF(ISNONTEXT($X5),IF($N5="R",_xlfn.BETA.DIST(BU5,$T5,$U5,FALSE,$G5,$I5),_xlfn.BETA.DIST(BU5,$U5,$T5,FALSE,$G5,$I5)),NA())</f>
        <v>0.1524817229669998</v>
      </c>
      <c r="FS5" s="205">
        <f t="shared" ref="FS5:FS68" si="52">IF(ISNONTEXT($X5),IF($N5="R",_xlfn.BETA.DIST(BV5,$T5,$U5,FALSE,$G5,$I5),_xlfn.BETA.DIST(BV5,$U5,$T5,FALSE,$G5,$I5)),NA())</f>
        <v>0.15326170316799986</v>
      </c>
      <c r="FT5" s="205">
        <f t="shared" ref="FT5:FT68" si="53">IF(ISNONTEXT($X5),IF($N5="R",_xlfn.BETA.DIST(BW5,$T5,$U5,FALSE,$G5,$I5),_xlfn.BETA.DIST(BW5,$U5,$T5,FALSE,$G5,$I5)),NA())</f>
        <v>0.15361199538299994</v>
      </c>
      <c r="FU5" s="205">
        <f t="shared" ref="FU5:FU68" si="54">IF(ISNONTEXT($X5),IF($N5="R",_xlfn.BETA.DIST(BX5,$T5,$U5,FALSE,$G5,$I5),_xlfn.BETA.DIST(BX5,$U5,$T5,FALSE,$G5,$I5)),NA())</f>
        <v>0.15354356371200006</v>
      </c>
      <c r="FV5" s="205">
        <f t="shared" ref="FV5:FV68" si="55">IF(ISNONTEXT($X5),IF($N5="R",_xlfn.BETA.DIST(BY5,$T5,$U5,FALSE,$G5,$I5),_xlfn.BETA.DIST(BY5,$U5,$T5,FALSE,$G5,$I5)),NA())</f>
        <v>0.15306910937500015</v>
      </c>
      <c r="FW5" s="205">
        <f t="shared" ref="FW5:FW68" si="56">IF(ISNONTEXT($X5),IF($N5="R",_xlfn.BETA.DIST(BZ5,$T5,$U5,FALSE,$G5,$I5),_xlfn.BETA.DIST(BZ5,$U5,$T5,FALSE,$G5,$I5)),NA())</f>
        <v>0.15220290355200028</v>
      </c>
      <c r="FX5" s="205">
        <f t="shared" ref="FX5:FX68" si="57">IF(ISNONTEXT($X5),IF($N5="R",_xlfn.BETA.DIST(CA5,$T5,$U5,FALSE,$G5,$I5),_xlfn.BETA.DIST(CA5,$U5,$T5,FALSE,$G5,$I5)),NA())</f>
        <v>0.15096062526300041</v>
      </c>
      <c r="FY5" s="205">
        <f t="shared" ref="FY5:FY68" si="58">IF(ISNONTEXT($X5),IF($N5="R",_xlfn.BETA.DIST(CB5,$T5,$U5,FALSE,$G5,$I5),_xlfn.BETA.DIST(CB5,$U5,$T5,FALSE,$G5,$I5)),NA())</f>
        <v>0.14935920428800051</v>
      </c>
      <c r="FZ5" s="205">
        <f t="shared" ref="FZ5:FZ68" si="59">IF(ISNONTEXT($X5),IF($N5="R",_xlfn.BETA.DIST(CC5,$T5,$U5,FALSE,$G5,$I5),_xlfn.BETA.DIST(CC5,$U5,$T5,FALSE,$G5,$I5)),NA())</f>
        <v>0.14741666912700063</v>
      </c>
      <c r="GA5" s="205">
        <f t="shared" ref="GA5:GA68" si="60">IF(ISNONTEXT($X5),IF($N5="R",_xlfn.BETA.DIST(CD5,$T5,$U5,FALSE,$G5,$I5),_xlfn.BETA.DIST(CD5,$U5,$T5,FALSE,$G5,$I5)),NA())</f>
        <v>0.14515200000000072</v>
      </c>
      <c r="GB5" s="205">
        <f t="shared" ref="GB5:GB68" si="61">IF(ISNONTEXT($X5),IF($N5="R",_xlfn.BETA.DIST(CE5,$T5,$U5,FALSE,$G5,$I5),_xlfn.BETA.DIST(CE5,$U5,$T5,FALSE,$G5,$I5)),NA())</f>
        <v>0.14258498688700089</v>
      </c>
      <c r="GC5" s="205">
        <f t="shared" ref="GC5:GC68" si="62">IF(ISNONTEXT($X5),IF($N5="R",_xlfn.BETA.DIST(CF5,$T5,$U5,FALSE,$G5,$I5),_xlfn.BETA.DIST(CF5,$U5,$T5,FALSE,$G5,$I5)),NA())</f>
        <v>0.13973609260800099</v>
      </c>
      <c r="GD5" s="205">
        <f t="shared" ref="GD5:GD68" si="63">IF(ISNONTEXT($X5),IF($N5="R",_xlfn.BETA.DIST(CG5,$T5,$U5,FALSE,$G5,$I5),_xlfn.BETA.DIST(CG5,$U5,$T5,FALSE,$G5,$I5)),NA())</f>
        <v>0.13662632094300109</v>
      </c>
      <c r="GE5" s="205">
        <f t="shared" ref="GE5:GE68" si="64">IF(ISNONTEXT($X5),IF($N5="R",_xlfn.BETA.DIST(CH5,$T5,$U5,FALSE,$G5,$I5),_xlfn.BETA.DIST(CH5,$U5,$T5,FALSE,$G5,$I5)),NA())</f>
        <v>0.13327708979200117</v>
      </c>
      <c r="GF5" s="205">
        <f t="shared" ref="GF5:GF68" si="65">IF(ISNONTEXT($X5),IF($N5="R",_xlfn.BETA.DIST(CI5,$T5,$U5,FALSE,$G5,$I5),_xlfn.BETA.DIST(CI5,$U5,$T5,FALSE,$G5,$I5)),NA())</f>
        <v>0.1297101093750013</v>
      </c>
      <c r="GG5" s="205">
        <f t="shared" ref="GG5:GG68" si="66">IF(ISNONTEXT($X5),IF($N5="R",_xlfn.BETA.DIST(CJ5,$T5,$U5,FALSE,$G5,$I5),_xlfn.BETA.DIST(CJ5,$U5,$T5,FALSE,$G5,$I5)),NA())</f>
        <v>0.12594726547200141</v>
      </c>
      <c r="GH5" s="205">
        <f t="shared" ref="GH5:GH68" si="67">IF(ISNONTEXT($X5),IF($N5="R",_xlfn.BETA.DIST(CK5,$T5,$U5,FALSE,$G5,$I5),_xlfn.BETA.DIST(CK5,$U5,$T5,FALSE,$G5,$I5)),NA())</f>
        <v>0.12201050770300152</v>
      </c>
      <c r="GI5" s="205">
        <f t="shared" ref="GI5:GI68" si="68">IF(ISNONTEXT($X5),IF($N5="R",_xlfn.BETA.DIST(CL5,$T5,$U5,FALSE,$G5,$I5),_xlfn.BETA.DIST(CL5,$U5,$T5,FALSE,$G5,$I5)),NA())</f>
        <v>0.1179217428480016</v>
      </c>
      <c r="GJ5" s="205">
        <f t="shared" ref="GJ5:GJ68" si="69">IF(ISNONTEXT($X5),IF($N5="R",_xlfn.BETA.DIST(CM5,$T5,$U5,FALSE,$G5,$I5),_xlfn.BETA.DIST(CM5,$U5,$T5,FALSE,$G5,$I5)),NA())</f>
        <v>0.11370273320700169</v>
      </c>
      <c r="GK5" s="205">
        <f t="shared" ref="GK5:GK68" si="70">IF(ISNONTEXT($X5),IF($N5="R",_xlfn.BETA.DIST(CN5,$T5,$U5,FALSE,$G5,$I5),_xlfn.BETA.DIST(CN5,$U5,$T5,FALSE,$G5,$I5)),NA())</f>
        <v>0.10937500000000176</v>
      </c>
      <c r="GL5" s="205">
        <f t="shared" ref="GL5:GL68" si="71">IF(ISNONTEXT($X5),IF($N5="R",_xlfn.BETA.DIST(CO5,$T5,$U5,FALSE,$G5,$I5),_xlfn.BETA.DIST(CO5,$U5,$T5,FALSE,$G5,$I5)),NA())</f>
        <v>0.10495973180700179</v>
      </c>
      <c r="GM5" s="205">
        <f t="shared" ref="GM5:GM68" si="72">IF(ISNONTEXT($X5),IF($N5="R",_xlfn.BETA.DIST(CP5,$T5,$U5,FALSE,$G5,$I5),_xlfn.BETA.DIST(CP5,$U5,$T5,FALSE,$G5,$I5)),NA())</f>
        <v>0.10047769804800191</v>
      </c>
      <c r="GN5" s="205">
        <f t="shared" ref="GN5:GN68" si="73">IF(ISNONTEXT($X5),IF($N5="R",_xlfn.BETA.DIST(CQ5,$T5,$U5,FALSE,$G5,$I5),_xlfn.BETA.DIST(CQ5,$U5,$T5,FALSE,$G5,$I5)),NA())</f>
        <v>9.5949167503001961E-2</v>
      </c>
      <c r="GO5" s="205">
        <f t="shared" ref="GO5:GO68" si="74">IF(ISNONTEXT($X5),IF($N5="R",_xlfn.BETA.DIST(CR5,$T5,$U5,FALSE,$G5,$I5),_xlfn.BETA.DIST(CR5,$U5,$T5,FALSE,$G5,$I5)),NA())</f>
        <v>9.1393831872001993E-2</v>
      </c>
      <c r="GP5" s="205">
        <f t="shared" ref="GP5:GP68" si="75">IF(ISNONTEXT($X5),IF($N5="R",_xlfn.BETA.DIST(CS5,$T5,$U5,FALSE,$G5,$I5),_xlfn.BETA.DIST(CS5,$U5,$T5,FALSE,$G5,$I5)),NA())</f>
        <v>8.683073437500205E-2</v>
      </c>
      <c r="GQ5" s="205">
        <f t="shared" ref="GQ5:GQ68" si="76">IF(ISNONTEXT($X5),IF($N5="R",_xlfn.BETA.DIST(CT5,$T5,$U5,FALSE,$G5,$I5),_xlfn.BETA.DIST(CT5,$U5,$T5,FALSE,$G5,$I5)),NA())</f>
        <v>8.2278203392002078E-2</v>
      </c>
      <c r="GR5" s="205">
        <f t="shared" ref="GR5:GR68" si="77">IF(ISNONTEXT($X5),IF($N5="R",_xlfn.BETA.DIST(CU5,$T5,$U5,FALSE,$G5,$I5),_xlfn.BETA.DIST(CU5,$U5,$T5,FALSE,$G5,$I5)),NA())</f>
        <v>7.7753791143002168E-2</v>
      </c>
      <c r="GS5" s="205">
        <f t="shared" ref="GS5:GS68" si="78">IF(ISNONTEXT($X5),IF($N5="R",_xlfn.BETA.DIST(CV5,$T5,$U5,FALSE,$G5,$I5),_xlfn.BETA.DIST(CV5,$U5,$T5,FALSE,$G5,$I5)),NA())</f>
        <v>7.3274217408002176E-2</v>
      </c>
      <c r="GT5" s="205">
        <f t="shared" ref="GT5:GT68" si="79">IF(ISNONTEXT($X5),IF($N5="R",_xlfn.BETA.DIST(CW5,$T5,$U5,FALSE,$G5,$I5),_xlfn.BETA.DIST(CW5,$U5,$T5,FALSE,$G5,$I5)),NA())</f>
        <v>6.8855318287002143E-2</v>
      </c>
      <c r="GU5" s="205">
        <f t="shared" ref="GU5:GU68" si="80">IF(ISNONTEXT($X5),IF($N5="R",_xlfn.BETA.DIST(CX5,$T5,$U5,FALSE,$G5,$I5),_xlfn.BETA.DIST(CX5,$U5,$T5,FALSE,$G5,$I5)),NA())</f>
        <v>6.4512000000002165E-2</v>
      </c>
      <c r="GV5" s="205">
        <f t="shared" ref="GV5:GV68" si="81">IF(ISNONTEXT($X5),IF($N5="R",_xlfn.BETA.DIST(CY5,$T5,$U5,FALSE,$G5,$I5),_xlfn.BETA.DIST(CY5,$U5,$T5,FALSE,$G5,$I5)),NA())</f>
        <v>6.0258197727002159E-2</v>
      </c>
      <c r="GW5" s="205">
        <f t="shared" ref="GW5:GW68" si="82">IF(ISNONTEXT($X5),IF($N5="R",_xlfn.BETA.DIST(CZ5,$T5,$U5,FALSE,$G5,$I5),_xlfn.BETA.DIST(CZ5,$U5,$T5,FALSE,$G5,$I5)),NA())</f>
        <v>5.6106839488002068E-2</v>
      </c>
      <c r="GX5" s="205">
        <f t="shared" ref="GX5:GX68" si="83">IF(ISNONTEXT($X5),IF($N5="R",_xlfn.BETA.DIST(DA5,$T5,$U5,FALSE,$G5,$I5),_xlfn.BETA.DIST(DA5,$U5,$T5,FALSE,$G5,$I5)),NA())</f>
        <v>5.2069815063002053E-2</v>
      </c>
      <c r="GY5" s="205">
        <f t="shared" ref="GY5:GY68" si="84">IF(ISNONTEXT($X5),IF($N5="R",_xlfn.BETA.DIST(DB5,$T5,$U5,FALSE,$G5,$I5),_xlfn.BETA.DIST(DB5,$U5,$T5,FALSE,$G5,$I5)),NA())</f>
        <v>4.815794995200208E-2</v>
      </c>
      <c r="GZ5" s="205">
        <f t="shared" ref="GZ5:GZ68" si="85">IF(ISNONTEXT($X5),IF($N5="R",_xlfn.BETA.DIST(DC5,$T5,$U5,FALSE,$G5,$I5),_xlfn.BETA.DIST(DC5,$U5,$T5,FALSE,$G5,$I5)),NA())</f>
        <v>4.4380984375002007E-2</v>
      </c>
      <c r="HA5" s="205">
        <f t="shared" ref="HA5:HA68" si="86">IF(ISNONTEXT($X5),IF($N5="R",_xlfn.BETA.DIST(DD5,$T5,$U5,FALSE,$G5,$I5),_xlfn.BETA.DIST(DD5,$U5,$T5,FALSE,$G5,$I5)),NA())</f>
        <v>4.0747557312001983E-2</v>
      </c>
      <c r="HB5" s="205">
        <f t="shared" ref="HB5:HB68" si="87">IF(ISNONTEXT($X5),IF($N5="R",_xlfn.BETA.DIST(DE5,$T5,$U5,FALSE,$G5,$I5),_xlfn.BETA.DIST(DE5,$U5,$T5,FALSE,$G5,$I5)),NA())</f>
        <v>3.7265195583001932E-2</v>
      </c>
      <c r="HC5" s="205">
        <f t="shared" ref="HC5:HC68" si="88">IF(ISNONTEXT($X5),IF($N5="R",_xlfn.BETA.DIST(DF5,$T5,$U5,FALSE,$G5,$I5),_xlfn.BETA.DIST(DF5,$U5,$T5,FALSE,$G5,$I5)),NA())</f>
        <v>3.3940307968001862E-2</v>
      </c>
      <c r="HD5" s="205">
        <f t="shared" ref="HD5:HD68" si="89">IF(ISNONTEXT($X5),IF($N5="R",_xlfn.BETA.DIST(DG5,$T5,$U5,FALSE,$G5,$I5),_xlfn.BETA.DIST(DG5,$U5,$T5,FALSE,$G5,$I5)),NA())</f>
        <v>3.077818436700179E-2</v>
      </c>
      <c r="HE5" s="205">
        <f t="shared" ref="HE5:HE68" si="90">IF(ISNONTEXT($X5),IF($N5="R",_xlfn.BETA.DIST(DH5,$T5,$U5,FALSE,$G5,$I5),_xlfn.BETA.DIST(DH5,$U5,$T5,FALSE,$G5,$I5)),NA())</f>
        <v>2.7783000000001723E-2</v>
      </c>
      <c r="HF5" s="205">
        <f t="shared" ref="HF5:HF68" si="91">IF(ISNONTEXT($X5),IF($N5="R",_xlfn.BETA.DIST(DI5,$T5,$U5,FALSE,$G5,$I5),_xlfn.BETA.DIST(DI5,$U5,$T5,FALSE,$G5,$I5)),NA())</f>
        <v>2.495782464700165E-2</v>
      </c>
      <c r="HG5" s="205">
        <f t="shared" ref="HG5:HG68" si="92">IF(ISNONTEXT($X5),IF($N5="R",_xlfn.BETA.DIST(DJ5,$T5,$U5,FALSE,$G5,$I5),_xlfn.BETA.DIST(DJ5,$U5,$T5,FALSE,$G5,$I5)),NA())</f>
        <v>2.2304636928001571E-2</v>
      </c>
      <c r="HH5" s="205">
        <f t="shared" ref="HH5:HH68" si="93">IF(ISNONTEXT($X5),IF($N5="R",_xlfn.BETA.DIST(DK5,$T5,$U5,FALSE,$G5,$I5),_xlfn.BETA.DIST(DK5,$U5,$T5,FALSE,$G5,$I5)),NA())</f>
        <v>1.9824343623001492E-2</v>
      </c>
      <c r="HI5" s="205">
        <f t="shared" ref="HI5:HI68" si="94">IF(ISNONTEXT($X5),IF($N5="R",_xlfn.BETA.DIST(DL5,$T5,$U5,FALSE,$G5,$I5),_xlfn.BETA.DIST(DL5,$U5,$T5,FALSE,$G5,$I5)),NA())</f>
        <v>1.7516804032001402E-2</v>
      </c>
      <c r="HJ5" s="205">
        <f t="shared" ref="HJ5:HJ68" si="95">IF(ISNONTEXT($X5),IF($N5="R",_xlfn.BETA.DIST(DM5,$T5,$U5,FALSE,$G5,$I5),_xlfn.BETA.DIST(DM5,$U5,$T5,FALSE,$G5,$I5)),NA())</f>
        <v>1.5380859375001322E-2</v>
      </c>
      <c r="HK5" s="205">
        <f t="shared" ref="HK5:HK68" si="96">IF(ISNONTEXT($X5),IF($N5="R",_xlfn.BETA.DIST(DN5,$T5,$U5,FALSE,$G5,$I5),_xlfn.BETA.DIST(DN5,$U5,$T5,FALSE,$G5,$I5)),NA())</f>
        <v>1.3414367232001231E-2</v>
      </c>
      <c r="HL5" s="205">
        <f t="shared" ref="HL5:HL68" si="97">IF(ISNONTEXT($X5),IF($N5="R",_xlfn.BETA.DIST(DO5,$T5,$U5,FALSE,$G5,$I5),_xlfn.BETA.DIST(DO5,$U5,$T5,FALSE,$G5,$I5)),NA())</f>
        <v>1.1614241023001123E-2</v>
      </c>
      <c r="HM5" s="205">
        <f t="shared" ref="HM5:HM68" si="98">IF(ISNONTEXT($X5),IF($N5="R",_xlfn.BETA.DIST(DP5,$T5,$U5,FALSE,$G5,$I5),_xlfn.BETA.DIST(DP5,$U5,$T5,FALSE,$G5,$I5)),NA())</f>
        <v>9.9764945280010342E-3</v>
      </c>
      <c r="HN5" s="205">
        <f t="shared" ref="HN5:HN68" si="99">IF(ISNONTEXT($X5),IF($N5="R",_xlfn.BETA.DIST(DQ5,$T5,$U5,FALSE,$G5,$I5),_xlfn.BETA.DIST(DQ5,$U5,$T5,FALSE,$G5,$I5)),NA())</f>
        <v>8.4962914470009428E-3</v>
      </c>
      <c r="HO5" s="205">
        <f t="shared" ref="HO5:HO68" si="100">IF(ISNONTEXT($X5),IF($N5="R",_xlfn.BETA.DIST(DR5,$T5,$U5,FALSE,$G5,$I5),_xlfn.BETA.DIST(DR5,$U5,$T5,FALSE,$G5,$I5)),NA())</f>
        <v>7.1680000000008603E-3</v>
      </c>
      <c r="HP5" s="205">
        <f t="shared" ref="HP5:HP68" si="101">IF(ISNONTEXT($X5),IF($N5="R",_xlfn.BETA.DIST(DS5,$T5,$U5,FALSE,$G5,$I5),_xlfn.BETA.DIST(DS5,$U5,$T5,FALSE,$G5,$I5)),NA())</f>
        <v>5.9852525670007718E-3</v>
      </c>
      <c r="HQ5" s="205">
        <f t="shared" ref="HQ5:HQ68" si="102">IF(ISNONTEXT($X5),IF($N5="R",_xlfn.BETA.DIST(DT5,$T5,$U5,FALSE,$G5,$I5),_xlfn.BETA.DIST(DT5,$U5,$T5,FALSE,$G5,$I5)),NA())</f>
        <v>4.941010368000689E-3</v>
      </c>
      <c r="HR5" s="205">
        <f t="shared" ref="HR5:HR68" si="103">IF(ISNONTEXT($X5),IF($N5="R",_xlfn.BETA.DIST(DU5,$T5,$U5,FALSE,$G5,$I5),_xlfn.BETA.DIST(DU5,$U5,$T5,FALSE,$G5,$I5)),NA())</f>
        <v>4.0276331830006078E-3</v>
      </c>
      <c r="HS5" s="205">
        <f t="shared" ref="HS5:HS68" si="104">IF(ISNONTEXT($X5),IF($N5="R",_xlfn.BETA.DIST(DV5,$T5,$U5,FALSE,$G5,$I5),_xlfn.BETA.DIST(DV5,$U5,$T5,FALSE,$G5,$I5)),NA())</f>
        <v>3.2369541120005328E-3</v>
      </c>
      <c r="HT5" s="205">
        <f t="shared" ref="HT5:HT68" si="105">IF(ISNONTEXT($X5),IF($N5="R",_xlfn.BETA.DIST(DW5,$T5,$U5,FALSE,$G5,$I5),_xlfn.BETA.DIST(DW5,$U5,$T5,FALSE,$G5,$I5)),NA())</f>
        <v>2.5603593750004564E-3</v>
      </c>
      <c r="HU5" s="205">
        <f t="shared" ref="HU5:HU68" si="106">IF(ISNONTEXT($X5),IF($N5="R",_xlfn.BETA.DIST(DX5,$T5,$U5,FALSE,$G5,$I5),_xlfn.BETA.DIST(DX5,$U5,$T5,FALSE,$G5,$I5)),NA())</f>
        <v>1.9888731520003875E-3</v>
      </c>
      <c r="HV5" s="205">
        <f t="shared" ref="HV5:HV68" si="107">IF(ISNONTEXT($X5),IF($N5="R",_xlfn.BETA.DIST(DY5,$T5,$U5,FALSE,$G5,$I5),_xlfn.BETA.DIST(DY5,$U5,$T5,FALSE,$G5,$I5)),NA())</f>
        <v>1.5132474630003255E-3</v>
      </c>
      <c r="HW5" s="205">
        <f t="shared" ref="HW5:HW68" si="108">IF(ISNONTEXT($X5),IF($N5="R",_xlfn.BETA.DIST(DZ5,$T5,$U5,FALSE,$G5,$I5),_xlfn.BETA.DIST(DZ5,$U5,$T5,FALSE,$G5,$I5)),NA())</f>
        <v>1.1240570880002669E-3</v>
      </c>
      <c r="HX5" s="205">
        <f t="shared" ref="HX5:HX68" si="109">IF(ISNONTEXT($X5),IF($N5="R",_xlfn.BETA.DIST(EA5,$T5,$U5,FALSE,$G5,$I5),_xlfn.BETA.DIST(EA5,$U5,$T5,FALSE,$G5,$I5)),NA())</f>
        <v>8.1179952700021504E-4</v>
      </c>
      <c r="HY5" s="205">
        <f t="shared" ref="HY5:HY68" si="110">IF(ISNONTEXT($X5),IF($N5="R",_xlfn.BETA.DIST(EB5,$T5,$U5,FALSE,$G5,$I5),_xlfn.BETA.DIST(EB5,$U5,$T5,FALSE,$G5,$I5)),NA())</f>
        <v>5.6700000000016817E-4</v>
      </c>
      <c r="HZ5" s="205">
        <f t="shared" ref="HZ5:HZ68" si="111">IF(ISNONTEXT($X5),IF($N5="R",_xlfn.BETA.DIST(EC5,$T5,$U5,FALSE,$G5,$I5),_xlfn.BETA.DIST(EC5,$U5,$T5,FALSE,$G5,$I5)),NA())</f>
        <v>3.8032148700012781E-4</v>
      </c>
      <c r="IA5" s="205">
        <f t="shared" ref="IA5:IA68" si="112">IF(ISNONTEXT($X5),IF($N5="R",_xlfn.BETA.DIST(ED5,$T5,$U5,FALSE,$G5,$I5),_xlfn.BETA.DIST(ED5,$U5,$T5,FALSE,$G5,$I5)),NA())</f>
        <v>2.4267980800009244E-4</v>
      </c>
      <c r="IB5" s="205">
        <f t="shared" ref="IB5:IB68" si="113">IF(ISNONTEXT($X5),IF($N5="R",_xlfn.BETA.DIST(EE5,$T5,$U5,FALSE,$G5,$I5),_xlfn.BETA.DIST(EE5,$U5,$T5,FALSE,$G5,$I5)),NA())</f>
        <v>1.4536374300006441E-4</v>
      </c>
      <c r="IC5" s="205">
        <f t="shared" ref="IC5:IC68" si="114">IF(ISNONTEXT($X5),IF($N5="R",_xlfn.BETA.DIST(EF5,$T5,$U5,FALSE,$G5,$I5),_xlfn.BETA.DIST(EF5,$U5,$T5,FALSE,$G5,$I5)),NA())</f>
        <v>8.0160192000042281E-5</v>
      </c>
      <c r="ID5" s="205">
        <f t="shared" ref="ID5:ID68" si="115">IF(ISNONTEXT($X5),IF($N5="R",_xlfn.BETA.DIST(EG5,$T5,$U5,FALSE,$G5,$I5),_xlfn.BETA.DIST(EG5,$U5,$T5,FALSE,$G5,$I5)),NA())</f>
        <v>3.9484375000025414E-5</v>
      </c>
      <c r="IE5" s="205">
        <f t="shared" ref="IE5:IE68" si="116">IF(ISNONTEXT($X5),IF($N5="R",_xlfn.BETA.DIST(EH5,$T5,$U5,FALSE,$G5,$I5),_xlfn.BETA.DIST(EH5,$U5,$T5,FALSE,$G5,$I5)),NA())</f>
        <v>1.6515072000013533E-5</v>
      </c>
      <c r="IF5" s="205">
        <f t="shared" ref="IF5:IF68" si="117">IF(ISNONTEXT($X5),IF($N5="R",_xlfn.BETA.DIST(EI5,$T5,$U5,FALSE,$G5,$I5),_xlfn.BETA.DIST(EI5,$U5,$T5,FALSE,$G5,$I5)),NA())</f>
        <v>5.3349030000059303E-6</v>
      </c>
      <c r="IG5" s="205">
        <f t="shared" ref="IG5:IG68" si="118">IF(ISNONTEXT($X5),IF($N5="R",_xlfn.BETA.DIST(EJ5,$T5,$U5,FALSE,$G5,$I5),_xlfn.BETA.DIST(EJ5,$U5,$T5,FALSE,$G5,$I5)),NA())</f>
        <v>1.0756480000018224E-6</v>
      </c>
      <c r="IH5" s="205">
        <f t="shared" ref="IH5:IH68" si="119">IF(ISNONTEXT($X5),IF($N5="R",_xlfn.BETA.DIST(EK5,$T5,$U5,FALSE,$G5,$I5),_xlfn.BETA.DIST(EK5,$U5,$T5,FALSE,$G5,$I5)),NA())</f>
        <v>6.8607000000236666E-8</v>
      </c>
      <c r="II5" s="205">
        <f t="shared" ref="II5:II68" si="120">IF(ISNONTEXT($X5),IF($N5="R",_xlfn.BETA.DIST(EL5,$T5,$U5,FALSE,$G5,$I5),_xlfn.BETA.DIST(EL5,$U5,$T5,FALSE,$G5,$I5)),NA())</f>
        <v>1.382531693396805E-16</v>
      </c>
    </row>
    <row r="6" spans="1:244" x14ac:dyDescent="0.25">
      <c r="A6" s="307" t="s">
        <v>810</v>
      </c>
      <c r="B6" s="308">
        <f>IF(OR($T6="",$U6=""),"",ROUND(_xlfn.BETA.INV(ABS(VLOOKUP($Z$1,VLookups!$A$30:$B$31,2,FALSE)-B$2),IF($N6="L",$U6,$T6),IF($N6="L",$T6,$U6),$G6,$I6),0))</f>
        <v>18</v>
      </c>
      <c r="C6" s="318">
        <f t="shared" ref="C6:C69" si="121">IF(OR(D5="",B6=""),"",D5)</f>
        <v>44088</v>
      </c>
      <c r="D6" s="319">
        <f t="shared" ref="D6:D69" si="122">IFERROR(IF(B6="","",WORKDAY(C6,B6,$B$108:$B$147)),"")</f>
        <v>44112</v>
      </c>
      <c r="E6" s="142">
        <v>-0.25</v>
      </c>
      <c r="F6" s="310"/>
      <c r="G6" s="311">
        <f t="shared" si="10"/>
        <v>11.25</v>
      </c>
      <c r="H6" s="312">
        <v>15</v>
      </c>
      <c r="I6" s="311">
        <f t="shared" si="11"/>
        <v>22.5</v>
      </c>
      <c r="J6" s="310"/>
      <c r="K6" s="143"/>
      <c r="L6" s="118">
        <f t="shared" si="12"/>
        <v>1</v>
      </c>
      <c r="M6" s="23">
        <f t="shared" si="13"/>
        <v>33.333333333333329</v>
      </c>
      <c r="N6" s="24" t="str">
        <f t="shared" si="14"/>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Slight skew</v>
      </c>
      <c r="P6" s="24">
        <f>IF(M6="","",MATCH(O6,Skew!$A$3:$A$17,0))</f>
        <v>3</v>
      </c>
      <c r="Q6" s="24">
        <f t="shared" si="0"/>
        <v>16.875</v>
      </c>
      <c r="R6" s="26" t="s">
        <v>37</v>
      </c>
      <c r="S6" s="24">
        <f>IF(OR(M6="",R6=""),"",MATCH(R6,Confidence!$A$3:$A$12,0))</f>
        <v>6</v>
      </c>
      <c r="T6" s="27">
        <f t="shared" si="1"/>
        <v>2.5</v>
      </c>
      <c r="U6" s="27">
        <f t="shared" si="2"/>
        <v>4</v>
      </c>
      <c r="V6" s="24"/>
      <c r="W6" s="110">
        <f t="shared" si="3"/>
        <v>15.576750000000001</v>
      </c>
      <c r="X6" s="110">
        <f t="shared" si="4"/>
        <v>1.998</v>
      </c>
      <c r="Y6" s="39">
        <f t="shared" si="5"/>
        <v>3.9920040000000001</v>
      </c>
      <c r="Z6" s="123">
        <v>20</v>
      </c>
      <c r="AA6" s="216">
        <f>IF(AND(G6&gt;0,H6&gt;0,I6&gt;0,T6&gt;0,U6&gt;0,Z6&gt;0,NOT(R6="")),ABS(VLOOKUP($Z$1,VLookups!$A$30:$B$31,2,FALSE)-_xlfn.BETA.DIST(Z6,IF(N6="L",U6,T6),IF(N6="L",T6,U6),TRUE,G6,I6)),"")</f>
        <v>0.98358198751020165</v>
      </c>
      <c r="AB6" s="120">
        <f>IF(OR($T6="",$U6=""),"",_xlfn.BETA.INV(ABS(VLOOKUP($Z$1,VLookups!$A$30:$B$31,2,FALSE)-AB$3),IF($N6="L",$U6,$T6),IF($N6="L",$T6,$U6),$G6,$I6))</f>
        <v>17.357846878800895</v>
      </c>
      <c r="AC6" s="121">
        <f>IF(OR($T6="",$U6=""),"",_xlfn.BETA.INV(ABS(VLOOKUP($Z$1,VLookups!$A$30:$B$31,2,FALSE)-AC$3),IF($N6="L",$U6,$T6),IF($N6="L",$T6,$U6),$G6,$I6))</f>
        <v>19.095743822199488</v>
      </c>
      <c r="AD6" s="120">
        <f>IF(OR($T6="",$U6=""),"",_xlfn.BETA.INV(ABS(VLOOKUP($Z$1,VLookups!$A$30:$B$31,2,FALSE)-AD$3),IF($N6="L",$U6,$T6),IF($N6="L",$T6,$U6),$G6,$I6))</f>
        <v>13.023653124129606</v>
      </c>
      <c r="AE6" s="121">
        <f>IF(OR($T6="",$U6=""),"",_xlfn.BETA.INV(ABS(VLOOKUP($Z$1,VLookups!$A$30:$B$31,2,FALSE)-AE$3),IF($N6="L",$U6,$T6),IF($N6="L",$T6,$U6),$G6,$I6))</f>
        <v>13.73711114869139</v>
      </c>
      <c r="AF6" s="120">
        <f>IF(OR($T6="",$U6=""),"",_xlfn.BETA.INV(ABS(VLOOKUP($Z$1,VLookups!$A$30:$B$31,2,FALSE)-AF$3),IF($N6="L",$U6,$T6),IF($N6="L",$T6,$U6),$G6,$I6))</f>
        <v>14.332885277636253</v>
      </c>
      <c r="AG6" s="121">
        <f>IF(OR($T6="",$U6=""),"",_xlfn.BETA.INV(ABS(VLOOKUP($Z$1,VLookups!$A$30:$B$31,2,FALSE)-AG$3),IF($N6="L",$U6,$T6),IF($N6="L",$T6,$U6),$G6,$I6))</f>
        <v>14.88769361679012</v>
      </c>
      <c r="AH6" s="120">
        <f>IF(OR($T6="",$U6=""),"",_xlfn.BETA.INV(ABS(VLOOKUP($Z$1,VLookups!$A$30:$B$31,2,FALSE)-AH$3),IF($N6="L",$U6,$T6),IF($N6="L",$T6,$U6),$G6,$I6))</f>
        <v>15.436489850635571</v>
      </c>
      <c r="AI6" s="121">
        <f>IF(OR($T6="",$U6=""),"",_xlfn.BETA.INV(ABS(VLOOKUP($Z$1,VLookups!$A$30:$B$31,2,FALSE)-AI$3),IF($N6="L",$U6,$T6),IF($N6="L",$T6,$U6),$G6,$I6))</f>
        <v>16.006094313578124</v>
      </c>
      <c r="AJ6" s="120">
        <f>IF(OR($T6="",$U6=""),"",_xlfn.BETA.INV(ABS(VLOOKUP($Z$1,VLookups!$A$30:$B$31,2,FALSE)-AJ$3),IF($N6="L",$U6,$T6),IF($N6="L",$T6,$U6),$G6,$I6))</f>
        <v>16.628259865340031</v>
      </c>
      <c r="AK6" s="121">
        <f>IF(OR($T6="",$U6=""),"",_xlfn.BETA.INV(ABS(VLOOKUP($Z$1,VLookups!$A$30:$B$31,2,FALSE)-AK$3),IF($N6="L",$U6,$T6),IF($N6="L",$T6,$U6),$G6,$I6))</f>
        <v>17.357846878800895</v>
      </c>
      <c r="AL6" s="120">
        <f>IF(OR($T6="",$U6=""),"",_xlfn.BETA.INV(ABS(VLOOKUP($Z$1,VLookups!$A$30:$B$31,2,FALSE)-AL$3),IF($N6="L",$U6,$T6),IF($N6="L",$T6,$U6),$G6,$I6))</f>
        <v>18.339542157337384</v>
      </c>
      <c r="AM6" s="121">
        <f>IF(OR($T6="",$U6=""),"",_xlfn.BETA.INV(ABS(VLOOKUP($Z$1,VLookups!$A$30:$B$31,2,FALSE)-AM$3),IF($N6="L",$U6,$T6),IF($N6="L",$T6,$U6),$G6,$I6))</f>
        <v>20.313364637819983</v>
      </c>
      <c r="AN6" s="17"/>
      <c r="AO6" s="206">
        <f t="shared" si="15"/>
        <v>0.1125</v>
      </c>
      <c r="AP6" s="204">
        <f t="shared" si="16"/>
        <v>11.25</v>
      </c>
      <c r="AQ6" s="188">
        <f t="shared" ref="AQ6:DB6" si="123">IF(ISNONTEXT($AO6),AP6+$AO6,"")</f>
        <v>11.362500000000001</v>
      </c>
      <c r="AR6" s="188">
        <f t="shared" si="123"/>
        <v>11.475000000000001</v>
      </c>
      <c r="AS6" s="188">
        <f t="shared" si="123"/>
        <v>11.587500000000002</v>
      </c>
      <c r="AT6" s="188">
        <f t="shared" si="123"/>
        <v>11.700000000000003</v>
      </c>
      <c r="AU6" s="188">
        <f t="shared" si="123"/>
        <v>11.812500000000004</v>
      </c>
      <c r="AV6" s="188">
        <f t="shared" si="123"/>
        <v>11.925000000000004</v>
      </c>
      <c r="AW6" s="188">
        <f t="shared" si="123"/>
        <v>12.037500000000005</v>
      </c>
      <c r="AX6" s="188">
        <f t="shared" si="123"/>
        <v>12.150000000000006</v>
      </c>
      <c r="AY6" s="188">
        <f t="shared" si="123"/>
        <v>12.262500000000006</v>
      </c>
      <c r="AZ6" s="188">
        <f t="shared" si="123"/>
        <v>12.375000000000007</v>
      </c>
      <c r="BA6" s="188">
        <f t="shared" si="123"/>
        <v>12.487500000000008</v>
      </c>
      <c r="BB6" s="188">
        <f t="shared" si="123"/>
        <v>12.600000000000009</v>
      </c>
      <c r="BC6" s="188">
        <f t="shared" si="123"/>
        <v>12.712500000000009</v>
      </c>
      <c r="BD6" s="188">
        <f t="shared" si="123"/>
        <v>12.82500000000001</v>
      </c>
      <c r="BE6" s="188">
        <f t="shared" si="123"/>
        <v>12.937500000000011</v>
      </c>
      <c r="BF6" s="188">
        <f t="shared" si="123"/>
        <v>13.050000000000011</v>
      </c>
      <c r="BG6" s="188">
        <f t="shared" si="123"/>
        <v>13.162500000000012</v>
      </c>
      <c r="BH6" s="188">
        <f t="shared" si="123"/>
        <v>13.275000000000013</v>
      </c>
      <c r="BI6" s="188">
        <f t="shared" si="123"/>
        <v>13.387500000000014</v>
      </c>
      <c r="BJ6" s="188">
        <f t="shared" si="123"/>
        <v>13.500000000000014</v>
      </c>
      <c r="BK6" s="188">
        <f t="shared" si="123"/>
        <v>13.612500000000015</v>
      </c>
      <c r="BL6" s="188">
        <f t="shared" si="123"/>
        <v>13.725000000000016</v>
      </c>
      <c r="BM6" s="188">
        <f t="shared" si="123"/>
        <v>13.837500000000016</v>
      </c>
      <c r="BN6" s="188">
        <f t="shared" si="123"/>
        <v>13.950000000000017</v>
      </c>
      <c r="BO6" s="188">
        <f t="shared" si="123"/>
        <v>14.062500000000018</v>
      </c>
      <c r="BP6" s="188">
        <f t="shared" si="123"/>
        <v>14.175000000000018</v>
      </c>
      <c r="BQ6" s="188">
        <f t="shared" si="123"/>
        <v>14.287500000000019</v>
      </c>
      <c r="BR6" s="188">
        <f t="shared" si="123"/>
        <v>14.40000000000002</v>
      </c>
      <c r="BS6" s="188">
        <f t="shared" si="123"/>
        <v>14.512500000000021</v>
      </c>
      <c r="BT6" s="188">
        <f t="shared" si="123"/>
        <v>14.625000000000021</v>
      </c>
      <c r="BU6" s="188">
        <f t="shared" si="123"/>
        <v>14.737500000000022</v>
      </c>
      <c r="BV6" s="188">
        <f t="shared" si="123"/>
        <v>14.850000000000023</v>
      </c>
      <c r="BW6" s="188">
        <f t="shared" si="123"/>
        <v>14.962500000000023</v>
      </c>
      <c r="BX6" s="188">
        <f t="shared" si="123"/>
        <v>15.075000000000024</v>
      </c>
      <c r="BY6" s="188">
        <f t="shared" si="123"/>
        <v>15.187500000000025</v>
      </c>
      <c r="BZ6" s="188">
        <f t="shared" si="123"/>
        <v>15.300000000000026</v>
      </c>
      <c r="CA6" s="188">
        <f t="shared" si="123"/>
        <v>15.412500000000026</v>
      </c>
      <c r="CB6" s="188">
        <f t="shared" si="123"/>
        <v>15.525000000000027</v>
      </c>
      <c r="CC6" s="188">
        <f t="shared" si="123"/>
        <v>15.637500000000028</v>
      </c>
      <c r="CD6" s="188">
        <f t="shared" si="123"/>
        <v>15.750000000000028</v>
      </c>
      <c r="CE6" s="188">
        <f t="shared" si="123"/>
        <v>15.862500000000029</v>
      </c>
      <c r="CF6" s="188">
        <f t="shared" si="123"/>
        <v>15.97500000000003</v>
      </c>
      <c r="CG6" s="188">
        <f t="shared" si="123"/>
        <v>16.087500000000031</v>
      </c>
      <c r="CH6" s="188">
        <f t="shared" si="123"/>
        <v>16.200000000000031</v>
      </c>
      <c r="CI6" s="188">
        <f t="shared" si="123"/>
        <v>16.312500000000032</v>
      </c>
      <c r="CJ6" s="188">
        <f t="shared" si="123"/>
        <v>16.425000000000033</v>
      </c>
      <c r="CK6" s="188">
        <f t="shared" si="123"/>
        <v>16.537500000000033</v>
      </c>
      <c r="CL6" s="188">
        <f t="shared" si="123"/>
        <v>16.650000000000034</v>
      </c>
      <c r="CM6" s="188">
        <f t="shared" si="123"/>
        <v>16.762500000000035</v>
      </c>
      <c r="CN6" s="188">
        <f t="shared" si="123"/>
        <v>16.875000000000036</v>
      </c>
      <c r="CO6" s="188">
        <f t="shared" si="123"/>
        <v>16.987500000000036</v>
      </c>
      <c r="CP6" s="188">
        <f t="shared" si="123"/>
        <v>17.100000000000037</v>
      </c>
      <c r="CQ6" s="188">
        <f t="shared" si="123"/>
        <v>17.212500000000038</v>
      </c>
      <c r="CR6" s="188">
        <f t="shared" si="123"/>
        <v>17.325000000000038</v>
      </c>
      <c r="CS6" s="188">
        <f t="shared" si="123"/>
        <v>17.437500000000039</v>
      </c>
      <c r="CT6" s="188">
        <f t="shared" si="123"/>
        <v>17.55000000000004</v>
      </c>
      <c r="CU6" s="188">
        <f t="shared" si="123"/>
        <v>17.662500000000041</v>
      </c>
      <c r="CV6" s="188">
        <f t="shared" si="123"/>
        <v>17.775000000000041</v>
      </c>
      <c r="CW6" s="188">
        <f t="shared" si="123"/>
        <v>17.887500000000042</v>
      </c>
      <c r="CX6" s="188">
        <f t="shared" si="123"/>
        <v>18.000000000000043</v>
      </c>
      <c r="CY6" s="188">
        <f t="shared" si="123"/>
        <v>18.112500000000043</v>
      </c>
      <c r="CZ6" s="188">
        <f t="shared" si="123"/>
        <v>18.225000000000044</v>
      </c>
      <c r="DA6" s="188">
        <f t="shared" si="123"/>
        <v>18.337500000000045</v>
      </c>
      <c r="DB6" s="188">
        <f t="shared" si="123"/>
        <v>18.450000000000045</v>
      </c>
      <c r="DC6" s="188">
        <f t="shared" ref="DC6:EK6" si="124">IF(ISNONTEXT($AO6),DB6+$AO6,"")</f>
        <v>18.562500000000046</v>
      </c>
      <c r="DD6" s="188">
        <f t="shared" si="124"/>
        <v>18.675000000000047</v>
      </c>
      <c r="DE6" s="188">
        <f t="shared" si="124"/>
        <v>18.787500000000048</v>
      </c>
      <c r="DF6" s="188">
        <f t="shared" si="124"/>
        <v>18.900000000000048</v>
      </c>
      <c r="DG6" s="188">
        <f t="shared" si="124"/>
        <v>19.012500000000049</v>
      </c>
      <c r="DH6" s="188">
        <f t="shared" si="124"/>
        <v>19.12500000000005</v>
      </c>
      <c r="DI6" s="188">
        <f t="shared" si="124"/>
        <v>19.23750000000005</v>
      </c>
      <c r="DJ6" s="188">
        <f t="shared" si="124"/>
        <v>19.350000000000051</v>
      </c>
      <c r="DK6" s="188">
        <f t="shared" si="124"/>
        <v>19.462500000000052</v>
      </c>
      <c r="DL6" s="188">
        <f t="shared" si="124"/>
        <v>19.575000000000053</v>
      </c>
      <c r="DM6" s="188">
        <f t="shared" si="124"/>
        <v>19.687500000000053</v>
      </c>
      <c r="DN6" s="188">
        <f t="shared" si="124"/>
        <v>19.800000000000054</v>
      </c>
      <c r="DO6" s="188">
        <f t="shared" si="124"/>
        <v>19.912500000000055</v>
      </c>
      <c r="DP6" s="188">
        <f t="shared" si="124"/>
        <v>20.025000000000055</v>
      </c>
      <c r="DQ6" s="188">
        <f t="shared" si="124"/>
        <v>20.137500000000056</v>
      </c>
      <c r="DR6" s="188">
        <f t="shared" si="124"/>
        <v>20.250000000000057</v>
      </c>
      <c r="DS6" s="188">
        <f t="shared" si="124"/>
        <v>20.362500000000058</v>
      </c>
      <c r="DT6" s="188">
        <f t="shared" si="124"/>
        <v>20.475000000000058</v>
      </c>
      <c r="DU6" s="188">
        <f t="shared" si="124"/>
        <v>20.587500000000059</v>
      </c>
      <c r="DV6" s="188">
        <f t="shared" si="124"/>
        <v>20.70000000000006</v>
      </c>
      <c r="DW6" s="188">
        <f t="shared" si="124"/>
        <v>20.81250000000006</v>
      </c>
      <c r="DX6" s="188">
        <f t="shared" si="124"/>
        <v>20.925000000000061</v>
      </c>
      <c r="DY6" s="188">
        <f t="shared" si="124"/>
        <v>21.037500000000062</v>
      </c>
      <c r="DZ6" s="188">
        <f t="shared" si="124"/>
        <v>21.150000000000063</v>
      </c>
      <c r="EA6" s="188">
        <f t="shared" si="124"/>
        <v>21.262500000000063</v>
      </c>
      <c r="EB6" s="188">
        <f t="shared" si="124"/>
        <v>21.375000000000064</v>
      </c>
      <c r="EC6" s="188">
        <f t="shared" si="124"/>
        <v>21.487500000000065</v>
      </c>
      <c r="ED6" s="188">
        <f t="shared" si="124"/>
        <v>21.600000000000065</v>
      </c>
      <c r="EE6" s="188">
        <f t="shared" si="124"/>
        <v>21.712500000000066</v>
      </c>
      <c r="EF6" s="188">
        <f t="shared" si="124"/>
        <v>21.825000000000067</v>
      </c>
      <c r="EG6" s="188">
        <f t="shared" si="124"/>
        <v>21.937500000000068</v>
      </c>
      <c r="EH6" s="188">
        <f t="shared" si="124"/>
        <v>22.050000000000068</v>
      </c>
      <c r="EI6" s="188">
        <f t="shared" si="124"/>
        <v>22.162500000000069</v>
      </c>
      <c r="EJ6" s="188">
        <f t="shared" si="124"/>
        <v>22.27500000000007</v>
      </c>
      <c r="EK6" s="188">
        <f t="shared" si="124"/>
        <v>22.38750000000007</v>
      </c>
      <c r="EL6" s="204">
        <f t="shared" si="19"/>
        <v>22.498999999999999</v>
      </c>
      <c r="EM6" s="205">
        <f t="shared" si="20"/>
        <v>0</v>
      </c>
      <c r="EN6" s="205">
        <f t="shared" si="21"/>
        <v>3.1130426250000338E-3</v>
      </c>
      <c r="EO6" s="205">
        <f t="shared" si="22"/>
        <v>8.5408816518478693E-3</v>
      </c>
      <c r="EP6" s="205">
        <f t="shared" si="23"/>
        <v>1.5215161564452124E-2</v>
      </c>
      <c r="EQ6" s="205">
        <f t="shared" si="24"/>
        <v>2.2708224000000207E-2</v>
      </c>
      <c r="ER6" s="205">
        <f t="shared" si="25"/>
        <v>3.0754261714601088E-2</v>
      </c>
      <c r="ES6" s="205">
        <f t="shared" si="26"/>
        <v>3.9164259529006915E-2</v>
      </c>
      <c r="ET6" s="205">
        <f t="shared" si="27"/>
        <v>4.7794221190093543E-2</v>
      </c>
      <c r="EU6" s="205">
        <f t="shared" si="28"/>
        <v>5.6529864696802393E-2</v>
      </c>
      <c r="EV6" s="205">
        <f t="shared" si="29"/>
        <v>6.5278087875000529E-2</v>
      </c>
      <c r="EW6" s="205">
        <f t="shared" si="30"/>
        <v>7.396172162426376E-2</v>
      </c>
      <c r="EX6" s="205">
        <f t="shared" si="31"/>
        <v>8.2516069148823562E-2</v>
      </c>
      <c r="EY6" s="205">
        <f t="shared" si="32"/>
        <v>9.0886497851040166E-2</v>
      </c>
      <c r="EZ6" s="205">
        <f t="shared" si="33"/>
        <v>9.9026691578267767E-2</v>
      </c>
      <c r="FA6" s="205">
        <f t="shared" si="34"/>
        <v>0.10689733808351873</v>
      </c>
      <c r="FB6" s="205">
        <f t="shared" si="35"/>
        <v>0.11446511506668919</v>
      </c>
      <c r="FC6" s="205">
        <f t="shared" si="36"/>
        <v>0.12170188800000077</v>
      </c>
      <c r="FD6" s="205">
        <f t="shared" si="37"/>
        <v>0.12858406245953219</v>
      </c>
      <c r="FE6" s="205">
        <f t="shared" si="38"/>
        <v>0.13509205192419088</v>
      </c>
      <c r="FF6" s="205">
        <f t="shared" si="39"/>
        <v>0.14120983368681297</v>
      </c>
      <c r="FG6" s="205">
        <f t="shared" si="40"/>
        <v>0.14692457324158695</v>
      </c>
      <c r="FH6" s="205">
        <f t="shared" si="41"/>
        <v>0.15222630275215249</v>
      </c>
      <c r="FI6" s="205">
        <f t="shared" si="42"/>
        <v>0.15710764284736753</v>
      </c>
      <c r="FJ6" s="205">
        <f t="shared" si="43"/>
        <v>0.16156355957776747</v>
      </c>
      <c r="FK6" s="205">
        <f t="shared" si="44"/>
        <v>0.16559115023651089</v>
      </c>
      <c r="FL6" s="205">
        <f t="shared" si="45"/>
        <v>0.16918945312500058</v>
      </c>
      <c r="FM6" s="205">
        <f t="shared" si="46"/>
        <v>0.17235927737162543</v>
      </c>
      <c r="FN6" s="205">
        <f t="shared" si="47"/>
        <v>0.17510304969096022</v>
      </c>
      <c r="FO6" s="205">
        <f t="shared" si="48"/>
        <v>0.17742467556828559</v>
      </c>
      <c r="FP6" s="205">
        <f t="shared" si="49"/>
        <v>0.17932941281801484</v>
      </c>
      <c r="FQ6" s="205">
        <f t="shared" si="50"/>
        <v>0.1808237558283621</v>
      </c>
      <c r="FR6" s="205">
        <f t="shared" si="51"/>
        <v>0.18191532909273067</v>
      </c>
      <c r="FS6" s="205">
        <f t="shared" si="52"/>
        <v>0.18261278885864268</v>
      </c>
      <c r="FT6" s="205">
        <f t="shared" si="53"/>
        <v>0.1829257319107285</v>
      </c>
      <c r="FU6" s="205">
        <f t="shared" si="54"/>
        <v>0.18286461065518517</v>
      </c>
      <c r="FV6" s="205">
        <f t="shared" si="55"/>
        <v>0.18244065379662111</v>
      </c>
      <c r="FW6" s="205">
        <f t="shared" si="56"/>
        <v>0.18166579199999985</v>
      </c>
      <c r="FX6" s="205">
        <f t="shared" si="57"/>
        <v>0.18055258801483318</v>
      </c>
      <c r="FY6" s="205">
        <f t="shared" si="58"/>
        <v>0.17911417080924141</v>
      </c>
      <c r="FZ6" s="205">
        <f t="shared" si="59"/>
        <v>0.17736417332064228</v>
      </c>
      <c r="GA6" s="205">
        <f t="shared" si="60"/>
        <v>0.17531667347973445</v>
      </c>
      <c r="GB6" s="205">
        <f t="shared" si="61"/>
        <v>0.17298613820676773</v>
      </c>
      <c r="GC6" s="205">
        <f t="shared" si="62"/>
        <v>0.17038737011515925</v>
      </c>
      <c r="GD6" s="205">
        <f t="shared" si="63"/>
        <v>0.16753545668839262</v>
      </c>
      <c r="GE6" s="205">
        <f t="shared" si="64"/>
        <v>0.16444572172268138</v>
      </c>
      <c r="GF6" s="205">
        <f t="shared" si="65"/>
        <v>0.16113367885079508</v>
      </c>
      <c r="GG6" s="205">
        <f t="shared" si="66"/>
        <v>0.15761498698230608</v>
      </c>
      <c r="GH6" s="205">
        <f t="shared" si="67"/>
        <v>0.15390540751279044</v>
      </c>
      <c r="GI6" s="205">
        <f t="shared" si="68"/>
        <v>0.15002076316959598</v>
      </c>
      <c r="GJ6" s="205">
        <f t="shared" si="69"/>
        <v>0.1459768983749988</v>
      </c>
      <c r="GK6" s="205">
        <f t="shared" si="70"/>
        <v>0.14178964101917618</v>
      </c>
      <c r="GL6" s="205">
        <f t="shared" si="71"/>
        <v>0.1374747655456531</v>
      </c>
      <c r="GM6" s="205">
        <f t="shared" si="72"/>
        <v>0.13304795726092178</v>
      </c>
      <c r="GN6" s="205">
        <f t="shared" si="73"/>
        <v>0.12852477778795277</v>
      </c>
      <c r="GO6" s="205">
        <f t="shared" si="74"/>
        <v>0.12392063159044019</v>
      </c>
      <c r="GP6" s="205">
        <f t="shared" si="75"/>
        <v>0.1192507335009763</v>
      </c>
      <c r="GQ6" s="205">
        <f t="shared" si="76"/>
        <v>0.11453007719202432</v>
      </c>
      <c r="GR6" s="205">
        <f t="shared" si="77"/>
        <v>0.10977340453364073</v>
      </c>
      <c r="GS6" s="205">
        <f t="shared" si="78"/>
        <v>0.10499517578646154</v>
      </c>
      <c r="GT6" s="205">
        <f t="shared" si="79"/>
        <v>0.10020954058256727</v>
      </c>
      <c r="GU6" s="205">
        <f t="shared" si="80"/>
        <v>9.5430309650549008E-2</v>
      </c>
      <c r="GV6" s="205">
        <f t="shared" si="81"/>
        <v>9.0670927244432639E-2</v>
      </c>
      <c r="GW6" s="205">
        <f t="shared" si="82"/>
        <v>8.5944444239152082E-2</v>
      </c>
      <c r="GX6" s="205">
        <f t="shared" si="83"/>
        <v>8.1263491858001871E-2</v>
      </c>
      <c r="GY6" s="205">
        <f t="shared" si="84"/>
        <v>7.66402559999982E-2</v>
      </c>
      <c r="GZ6" s="205">
        <f t="shared" si="85"/>
        <v>7.2086452137343743E-2</v>
      </c>
      <c r="HA6" s="205">
        <f t="shared" si="86"/>
        <v>6.7613300755266337E-2</v>
      </c>
      <c r="HB6" s="205">
        <f t="shared" si="87"/>
        <v>6.3231503308389142E-2</v>
      </c>
      <c r="HC6" s="205">
        <f t="shared" si="88"/>
        <v>5.8951218669522715E-2</v>
      </c>
      <c r="HD6" s="205">
        <f t="shared" si="89"/>
        <v>5.4782040048353312E-2</v>
      </c>
      <c r="HE6" s="205">
        <f t="shared" si="90"/>
        <v>5.073297235895826E-2</v>
      </c>
      <c r="HF6" s="205">
        <f t="shared" si="91"/>
        <v>4.6812410016414771E-2</v>
      </c>
      <c r="HG6" s="205">
        <f t="shared" si="92"/>
        <v>4.3028115144001199E-2</v>
      </c>
      <c r="HH6" s="205">
        <f t="shared" si="93"/>
        <v>3.9387196173622373E-2</v>
      </c>
      <c r="HI6" s="205">
        <f t="shared" si="94"/>
        <v>3.5896086823140001E-2</v>
      </c>
      <c r="HJ6" s="205">
        <f t="shared" si="95"/>
        <v>3.256052543525325E-2</v>
      </c>
      <c r="HK6" s="205">
        <f t="shared" si="96"/>
        <v>2.938553466347377E-2</v>
      </c>
      <c r="HL6" s="205">
        <f t="shared" si="97"/>
        <v>2.6375401491565257E-2</v>
      </c>
      <c r="HM6" s="205">
        <f t="shared" si="98"/>
        <v>2.3533657573589557E-2</v>
      </c>
      <c r="HN6" s="205">
        <f t="shared" si="99"/>
        <v>2.08630598824135E-2</v>
      </c>
      <c r="HO6" s="205">
        <f t="shared" si="100"/>
        <v>1.8365571655197064E-2</v>
      </c>
      <c r="HP6" s="205">
        <f t="shared" si="101"/>
        <v>1.6042343624998859E-2</v>
      </c>
      <c r="HQ6" s="205">
        <f t="shared" si="102"/>
        <v>1.3893695528213464E-2</v>
      </c>
      <c r="HR6" s="205">
        <f t="shared" si="103"/>
        <v>1.1919097878089879E-2</v>
      </c>
      <c r="HS6" s="205">
        <f t="shared" si="104"/>
        <v>1.0117153995083679E-2</v>
      </c>
      <c r="HT6" s="205">
        <f t="shared" si="105"/>
        <v>8.4855822852622532E-3</v>
      </c>
      <c r="HU6" s="205">
        <f t="shared" si="106"/>
        <v>7.0211987584226487E-3</v>
      </c>
      <c r="HV6" s="205">
        <f t="shared" si="107"/>
        <v>5.7198997779902587E-3</v>
      </c>
      <c r="HW6" s="205">
        <f t="shared" si="108"/>
        <v>4.5766450351525578E-3</v>
      </c>
      <c r="HX6" s="205">
        <f t="shared" si="109"/>
        <v>3.5854407400418391E-3</v>
      </c>
      <c r="HY6" s="205">
        <f t="shared" si="110"/>
        <v>2.7393230231204189E-3</v>
      </c>
      <c r="HZ6" s="205">
        <f t="shared" si="111"/>
        <v>2.0303415402394259E-3</v>
      </c>
      <c r="IA6" s="205">
        <f t="shared" si="112"/>
        <v>1.4495432751419834E-3</v>
      </c>
      <c r="IB6" s="205">
        <f t="shared" si="113"/>
        <v>9.869565334630296E-4</v>
      </c>
      <c r="IC6" s="205">
        <f t="shared" si="114"/>
        <v>6.3157512254344739E-4</v>
      </c>
      <c r="ID6" s="205">
        <f t="shared" si="115"/>
        <v>3.7134271162631678E-4</v>
      </c>
      <c r="IE6" s="205">
        <f t="shared" si="116"/>
        <v>1.9313736723888187E-4</v>
      </c>
      <c r="IF6" s="205">
        <f t="shared" si="117"/>
        <v>8.2756258786767343E-5</v>
      </c>
      <c r="IG6" s="205">
        <f t="shared" si="118"/>
        <v>2.4900529597200975E-5</v>
      </c>
      <c r="IH6" s="205">
        <f t="shared" si="119"/>
        <v>3.1603288471040455E-6</v>
      </c>
      <c r="II6" s="205">
        <f t="shared" si="120"/>
        <v>2.2530146081198171E-12</v>
      </c>
    </row>
    <row r="7" spans="1:244" x14ac:dyDescent="0.25">
      <c r="A7" s="307" t="s">
        <v>811</v>
      </c>
      <c r="B7" s="308">
        <f>IF(OR($T7="",$U7=""),"",ROUND(_xlfn.BETA.INV(ABS(VLOOKUP($Z$1,VLookups!$A$30:$B$31,2,FALSE)-B$2),IF($N7="L",$U7,$T7),IF($N7="L",$T7,$U7),$G7,$I7),0))</f>
        <v>25</v>
      </c>
      <c r="C7" s="318">
        <f t="shared" si="121"/>
        <v>44112</v>
      </c>
      <c r="D7" s="319">
        <f t="shared" si="122"/>
        <v>44147</v>
      </c>
      <c r="E7" s="142"/>
      <c r="F7" s="310"/>
      <c r="G7" s="311">
        <f t="shared" si="10"/>
        <v>10</v>
      </c>
      <c r="H7" s="312">
        <v>20</v>
      </c>
      <c r="I7" s="311">
        <f t="shared" si="11"/>
        <v>30</v>
      </c>
      <c r="J7" s="310"/>
      <c r="K7" s="143"/>
      <c r="L7" s="118">
        <f t="shared" si="12"/>
        <v>1</v>
      </c>
      <c r="M7" s="23">
        <f t="shared" si="13"/>
        <v>50</v>
      </c>
      <c r="N7" s="24" t="str">
        <f t="shared" si="14"/>
        <v>EQ</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No skew</v>
      </c>
      <c r="P7" s="24">
        <f>IF(M7="","",MATCH(O7,Skew!$A$3:$A$17,0))</f>
        <v>1</v>
      </c>
      <c r="Q7" s="24">
        <f t="shared" si="0"/>
        <v>20</v>
      </c>
      <c r="R7" s="26" t="s">
        <v>29</v>
      </c>
      <c r="S7" s="24">
        <f>IF(OR(M7="",R7=""),"",MATCH(R7,Confidence!$A$3:$A$12,0))</f>
        <v>7</v>
      </c>
      <c r="T7" s="27">
        <f t="shared" si="1"/>
        <v>3</v>
      </c>
      <c r="U7" s="27">
        <f t="shared" si="2"/>
        <v>3</v>
      </c>
      <c r="V7" s="24"/>
      <c r="W7" s="110">
        <f t="shared" si="3"/>
        <v>20</v>
      </c>
      <c r="X7" s="110">
        <f t="shared" si="4"/>
        <v>3.7800000000000002</v>
      </c>
      <c r="Y7" s="39">
        <f t="shared" si="5"/>
        <v>14.288400000000001</v>
      </c>
      <c r="Z7" s="123">
        <v>25</v>
      </c>
      <c r="AA7" s="216">
        <f>IF(AND(G7&gt;0,H7&gt;0,I7&gt;0,T7&gt;0,U7&gt;0,Z7&gt;0,NOT(R7="")),ABS(VLOOKUP($Z$1,VLookups!$A$30:$B$31,2,FALSE)-_xlfn.BETA.DIST(Z7,IF(N7="L",U7,T7),IF(N7="L",T7,U7),TRUE,G7,I7)),"")</f>
        <v>0.896484375</v>
      </c>
      <c r="AB7" s="120">
        <f>IF(OR($T7="",$U7=""),"",_xlfn.BETA.INV(ABS(VLOOKUP($Z$1,VLookups!$A$30:$B$31,2,FALSE)-AB$3),IF($N7="L",$U7,$T7),IF($N7="L",$T7,$U7),$G7,$I7))</f>
        <v>23.468041243171779</v>
      </c>
      <c r="AC7" s="121">
        <f>IF(OR($T7="",$U7=""),"",_xlfn.BETA.INV(ABS(VLOOKUP($Z$1,VLookups!$A$30:$B$31,2,FALSE)-AC$3),IF($N7="L",$U7,$T7),IF($N7="L",$T7,$U7),$G7,$I7))</f>
        <v>26.214892451244584</v>
      </c>
      <c r="AD7" s="120">
        <f>IF(OR($T7="",$U7=""),"",_xlfn.BETA.INV(ABS(VLOOKUP($Z$1,VLookups!$A$30:$B$31,2,FALSE)-AD$3),IF($N7="L",$U7,$T7),IF($N7="L",$T7,$U7),$G7,$I7))</f>
        <v>14.932729065769333</v>
      </c>
      <c r="AE7" s="121">
        <f>IF(OR($T7="",$U7=""),"",_xlfn.BETA.INV(ABS(VLOOKUP($Z$1,VLookups!$A$30:$B$31,2,FALSE)-AE$3),IF($N7="L",$U7,$T7),IF($N7="L",$T7,$U7),$G7,$I7))</f>
        <v>16.531958756828221</v>
      </c>
      <c r="AF7" s="120">
        <f>IF(OR($T7="",$U7=""),"",_xlfn.BETA.INV(ABS(VLOOKUP($Z$1,VLookups!$A$30:$B$31,2,FALSE)-AF$3),IF($N7="L",$U7,$T7),IF($N7="L",$T7,$U7),$G7,$I7))</f>
        <v>17.796367010619168</v>
      </c>
      <c r="AG7" s="121">
        <f>IF(OR($T7="",$U7=""),"",_xlfn.BETA.INV(ABS(VLOOKUP($Z$1,VLookups!$A$30:$B$31,2,FALSE)-AG$3),IF($N7="L",$U7,$T7),IF($N7="L",$T7,$U7),$G7,$I7))</f>
        <v>18.925081949729464</v>
      </c>
      <c r="AH7" s="120">
        <f>IF(OR($T7="",$U7=""),"",_xlfn.BETA.INV(ABS(VLOOKUP($Z$1,VLookups!$A$30:$B$31,2,FALSE)-AH$3),IF($N7="L",$U7,$T7),IF($N7="L",$T7,$U7),$G7,$I7))</f>
        <v>20</v>
      </c>
      <c r="AI7" s="121">
        <f>IF(OR($T7="",$U7=""),"",_xlfn.BETA.INV(ABS(VLOOKUP($Z$1,VLookups!$A$30:$B$31,2,FALSE)-AI$3),IF($N7="L",$U7,$T7),IF($N7="L",$T7,$U7),$G7,$I7))</f>
        <v>21.074918050270533</v>
      </c>
      <c r="AJ7" s="120">
        <f>IF(OR($T7="",$U7=""),"",_xlfn.BETA.INV(ABS(VLOOKUP($Z$1,VLookups!$A$30:$B$31,2,FALSE)-AJ$3),IF($N7="L",$U7,$T7),IF($N7="L",$T7,$U7),$G7,$I7))</f>
        <v>22.203632989380832</v>
      </c>
      <c r="AK7" s="121">
        <f>IF(OR($T7="",$U7=""),"",_xlfn.BETA.INV(ABS(VLOOKUP($Z$1,VLookups!$A$30:$B$31,2,FALSE)-AK$3),IF($N7="L",$U7,$T7),IF($N7="L",$T7,$U7),$G7,$I7))</f>
        <v>23.468041243171779</v>
      </c>
      <c r="AL7" s="120">
        <f>IF(OR($T7="",$U7=""),"",_xlfn.BETA.INV(ABS(VLOOKUP($Z$1,VLookups!$A$30:$B$31,2,FALSE)-AL$3),IF($N7="L",$U7,$T7),IF($N7="L",$T7,$U7),$G7,$I7))</f>
        <v>25.067270934230667</v>
      </c>
      <c r="AM7" s="121">
        <f>IF(OR($T7="",$U7=""),"",_xlfn.BETA.INV(ABS(VLOOKUP($Z$1,VLookups!$A$30:$B$31,2,FALSE)-AM$3),IF($N7="L",$U7,$T7),IF($N7="L",$T7,$U7),$G7,$I7))</f>
        <v>27.887203128984513</v>
      </c>
      <c r="AN7" s="17"/>
      <c r="AO7" s="206">
        <f t="shared" si="15"/>
        <v>0.2</v>
      </c>
      <c r="AP7" s="204">
        <f t="shared" si="16"/>
        <v>10</v>
      </c>
      <c r="AQ7" s="188">
        <f t="shared" ref="AQ7:DB7" si="125">IF(ISNONTEXT($AO7),AP7+$AO7,"")</f>
        <v>10.199999999999999</v>
      </c>
      <c r="AR7" s="188">
        <f t="shared" si="125"/>
        <v>10.399999999999999</v>
      </c>
      <c r="AS7" s="188">
        <f t="shared" si="125"/>
        <v>10.599999999999998</v>
      </c>
      <c r="AT7" s="188">
        <f t="shared" si="125"/>
        <v>10.799999999999997</v>
      </c>
      <c r="AU7" s="188">
        <f t="shared" si="125"/>
        <v>10.999999999999996</v>
      </c>
      <c r="AV7" s="188">
        <f t="shared" si="125"/>
        <v>11.199999999999996</v>
      </c>
      <c r="AW7" s="188">
        <f t="shared" si="125"/>
        <v>11.399999999999995</v>
      </c>
      <c r="AX7" s="188">
        <f t="shared" si="125"/>
        <v>11.599999999999994</v>
      </c>
      <c r="AY7" s="188">
        <f t="shared" si="125"/>
        <v>11.799999999999994</v>
      </c>
      <c r="AZ7" s="188">
        <f t="shared" si="125"/>
        <v>11.999999999999993</v>
      </c>
      <c r="BA7" s="188">
        <f t="shared" si="125"/>
        <v>12.199999999999992</v>
      </c>
      <c r="BB7" s="188">
        <f t="shared" si="125"/>
        <v>12.399999999999991</v>
      </c>
      <c r="BC7" s="188">
        <f t="shared" si="125"/>
        <v>12.599999999999991</v>
      </c>
      <c r="BD7" s="188">
        <f t="shared" si="125"/>
        <v>12.79999999999999</v>
      </c>
      <c r="BE7" s="188">
        <f t="shared" si="125"/>
        <v>12.999999999999989</v>
      </c>
      <c r="BF7" s="188">
        <f t="shared" si="125"/>
        <v>13.199999999999989</v>
      </c>
      <c r="BG7" s="188">
        <f t="shared" si="125"/>
        <v>13.399999999999988</v>
      </c>
      <c r="BH7" s="188">
        <f t="shared" si="125"/>
        <v>13.599999999999987</v>
      </c>
      <c r="BI7" s="188">
        <f t="shared" si="125"/>
        <v>13.799999999999986</v>
      </c>
      <c r="BJ7" s="188">
        <f t="shared" si="125"/>
        <v>13.999999999999986</v>
      </c>
      <c r="BK7" s="188">
        <f t="shared" si="125"/>
        <v>14.199999999999985</v>
      </c>
      <c r="BL7" s="188">
        <f t="shared" si="125"/>
        <v>14.399999999999984</v>
      </c>
      <c r="BM7" s="188">
        <f t="shared" si="125"/>
        <v>14.599999999999984</v>
      </c>
      <c r="BN7" s="188">
        <f t="shared" si="125"/>
        <v>14.799999999999983</v>
      </c>
      <c r="BO7" s="188">
        <f t="shared" si="125"/>
        <v>14.999999999999982</v>
      </c>
      <c r="BP7" s="188">
        <f t="shared" si="125"/>
        <v>15.199999999999982</v>
      </c>
      <c r="BQ7" s="188">
        <f t="shared" si="125"/>
        <v>15.399999999999981</v>
      </c>
      <c r="BR7" s="188">
        <f t="shared" si="125"/>
        <v>15.59999999999998</v>
      </c>
      <c r="BS7" s="188">
        <f t="shared" si="125"/>
        <v>15.799999999999979</v>
      </c>
      <c r="BT7" s="188">
        <f t="shared" si="125"/>
        <v>15.999999999999979</v>
      </c>
      <c r="BU7" s="188">
        <f t="shared" si="125"/>
        <v>16.199999999999978</v>
      </c>
      <c r="BV7" s="188">
        <f t="shared" si="125"/>
        <v>16.399999999999977</v>
      </c>
      <c r="BW7" s="188">
        <f t="shared" si="125"/>
        <v>16.599999999999977</v>
      </c>
      <c r="BX7" s="188">
        <f t="shared" si="125"/>
        <v>16.799999999999976</v>
      </c>
      <c r="BY7" s="188">
        <f t="shared" si="125"/>
        <v>16.999999999999975</v>
      </c>
      <c r="BZ7" s="188">
        <f t="shared" si="125"/>
        <v>17.199999999999974</v>
      </c>
      <c r="CA7" s="188">
        <f t="shared" si="125"/>
        <v>17.399999999999974</v>
      </c>
      <c r="CB7" s="188">
        <f t="shared" si="125"/>
        <v>17.599999999999973</v>
      </c>
      <c r="CC7" s="188">
        <f t="shared" si="125"/>
        <v>17.799999999999972</v>
      </c>
      <c r="CD7" s="188">
        <f t="shared" si="125"/>
        <v>17.999999999999972</v>
      </c>
      <c r="CE7" s="188">
        <f t="shared" si="125"/>
        <v>18.199999999999971</v>
      </c>
      <c r="CF7" s="188">
        <f t="shared" si="125"/>
        <v>18.39999999999997</v>
      </c>
      <c r="CG7" s="188">
        <f t="shared" si="125"/>
        <v>18.599999999999969</v>
      </c>
      <c r="CH7" s="188">
        <f t="shared" si="125"/>
        <v>18.799999999999969</v>
      </c>
      <c r="CI7" s="188">
        <f t="shared" si="125"/>
        <v>18.999999999999968</v>
      </c>
      <c r="CJ7" s="188">
        <f t="shared" si="125"/>
        <v>19.199999999999967</v>
      </c>
      <c r="CK7" s="188">
        <f t="shared" si="125"/>
        <v>19.399999999999967</v>
      </c>
      <c r="CL7" s="188">
        <f t="shared" si="125"/>
        <v>19.599999999999966</v>
      </c>
      <c r="CM7" s="188">
        <f t="shared" si="125"/>
        <v>19.799999999999965</v>
      </c>
      <c r="CN7" s="188">
        <f t="shared" si="125"/>
        <v>19.999999999999964</v>
      </c>
      <c r="CO7" s="188">
        <f t="shared" si="125"/>
        <v>20.199999999999964</v>
      </c>
      <c r="CP7" s="188">
        <f t="shared" si="125"/>
        <v>20.399999999999963</v>
      </c>
      <c r="CQ7" s="188">
        <f t="shared" si="125"/>
        <v>20.599999999999962</v>
      </c>
      <c r="CR7" s="188">
        <f t="shared" si="125"/>
        <v>20.799999999999962</v>
      </c>
      <c r="CS7" s="188">
        <f t="shared" si="125"/>
        <v>20.999999999999961</v>
      </c>
      <c r="CT7" s="188">
        <f t="shared" si="125"/>
        <v>21.19999999999996</v>
      </c>
      <c r="CU7" s="188">
        <f t="shared" si="125"/>
        <v>21.399999999999959</v>
      </c>
      <c r="CV7" s="188">
        <f t="shared" si="125"/>
        <v>21.599999999999959</v>
      </c>
      <c r="CW7" s="188">
        <f t="shared" si="125"/>
        <v>21.799999999999958</v>
      </c>
      <c r="CX7" s="188">
        <f t="shared" si="125"/>
        <v>21.999999999999957</v>
      </c>
      <c r="CY7" s="188">
        <f t="shared" si="125"/>
        <v>22.199999999999957</v>
      </c>
      <c r="CZ7" s="188">
        <f t="shared" si="125"/>
        <v>22.399999999999956</v>
      </c>
      <c r="DA7" s="188">
        <f t="shared" si="125"/>
        <v>22.599999999999955</v>
      </c>
      <c r="DB7" s="188">
        <f t="shared" si="125"/>
        <v>22.799999999999955</v>
      </c>
      <c r="DC7" s="188">
        <f t="shared" ref="DC7:EK7" si="126">IF(ISNONTEXT($AO7),DB7+$AO7,"")</f>
        <v>22.999999999999954</v>
      </c>
      <c r="DD7" s="188">
        <f t="shared" si="126"/>
        <v>23.199999999999953</v>
      </c>
      <c r="DE7" s="188">
        <f t="shared" si="126"/>
        <v>23.399999999999952</v>
      </c>
      <c r="DF7" s="188">
        <f t="shared" si="126"/>
        <v>23.599999999999952</v>
      </c>
      <c r="DG7" s="188">
        <f t="shared" si="126"/>
        <v>23.799999999999951</v>
      </c>
      <c r="DH7" s="188">
        <f t="shared" si="126"/>
        <v>23.99999999999995</v>
      </c>
      <c r="DI7" s="188">
        <f t="shared" si="126"/>
        <v>24.19999999999995</v>
      </c>
      <c r="DJ7" s="188">
        <f t="shared" si="126"/>
        <v>24.399999999999949</v>
      </c>
      <c r="DK7" s="188">
        <f t="shared" si="126"/>
        <v>24.599999999999948</v>
      </c>
      <c r="DL7" s="188">
        <f t="shared" si="126"/>
        <v>24.799999999999947</v>
      </c>
      <c r="DM7" s="188">
        <f t="shared" si="126"/>
        <v>24.999999999999947</v>
      </c>
      <c r="DN7" s="188">
        <f t="shared" si="126"/>
        <v>25.199999999999946</v>
      </c>
      <c r="DO7" s="188">
        <f t="shared" si="126"/>
        <v>25.399999999999945</v>
      </c>
      <c r="DP7" s="188">
        <f t="shared" si="126"/>
        <v>25.599999999999945</v>
      </c>
      <c r="DQ7" s="188">
        <f t="shared" si="126"/>
        <v>25.799999999999944</v>
      </c>
      <c r="DR7" s="188">
        <f t="shared" si="126"/>
        <v>25.999999999999943</v>
      </c>
      <c r="DS7" s="188">
        <f t="shared" si="126"/>
        <v>26.199999999999942</v>
      </c>
      <c r="DT7" s="188">
        <f t="shared" si="126"/>
        <v>26.399999999999942</v>
      </c>
      <c r="DU7" s="188">
        <f t="shared" si="126"/>
        <v>26.599999999999941</v>
      </c>
      <c r="DV7" s="188">
        <f t="shared" si="126"/>
        <v>26.79999999999994</v>
      </c>
      <c r="DW7" s="188">
        <f t="shared" si="126"/>
        <v>26.99999999999994</v>
      </c>
      <c r="DX7" s="188">
        <f t="shared" si="126"/>
        <v>27.199999999999939</v>
      </c>
      <c r="DY7" s="188">
        <f t="shared" si="126"/>
        <v>27.399999999999938</v>
      </c>
      <c r="DZ7" s="188">
        <f t="shared" si="126"/>
        <v>27.599999999999937</v>
      </c>
      <c r="EA7" s="188">
        <f t="shared" si="126"/>
        <v>27.799999999999937</v>
      </c>
      <c r="EB7" s="188">
        <f t="shared" si="126"/>
        <v>27.999999999999936</v>
      </c>
      <c r="EC7" s="188">
        <f t="shared" si="126"/>
        <v>28.199999999999935</v>
      </c>
      <c r="ED7" s="188">
        <f t="shared" si="126"/>
        <v>28.399999999999935</v>
      </c>
      <c r="EE7" s="188">
        <f t="shared" si="126"/>
        <v>28.599999999999934</v>
      </c>
      <c r="EF7" s="188">
        <f t="shared" si="126"/>
        <v>28.799999999999933</v>
      </c>
      <c r="EG7" s="188">
        <f t="shared" si="126"/>
        <v>28.999999999999932</v>
      </c>
      <c r="EH7" s="188">
        <f t="shared" si="126"/>
        <v>29.199999999999932</v>
      </c>
      <c r="EI7" s="188">
        <f t="shared" si="126"/>
        <v>29.399999999999931</v>
      </c>
      <c r="EJ7" s="188">
        <f t="shared" si="126"/>
        <v>29.59999999999993</v>
      </c>
      <c r="EK7" s="188">
        <f t="shared" si="126"/>
        <v>29.79999999999993</v>
      </c>
      <c r="EL7" s="204">
        <f t="shared" si="19"/>
        <v>29.998999999999999</v>
      </c>
      <c r="EM7" s="205">
        <f t="shared" si="20"/>
        <v>0</v>
      </c>
      <c r="EN7" s="205">
        <f t="shared" si="21"/>
        <v>1.4701499999999898E-4</v>
      </c>
      <c r="EO7" s="205">
        <f t="shared" si="22"/>
        <v>5.7623999999999675E-4</v>
      </c>
      <c r="EP7" s="205">
        <f t="shared" si="23"/>
        <v>1.2702149999999901E-3</v>
      </c>
      <c r="EQ7" s="205">
        <f t="shared" si="24"/>
        <v>2.2118399999999836E-3</v>
      </c>
      <c r="ER7" s="205">
        <f t="shared" si="25"/>
        <v>3.3843749999999755E-3</v>
      </c>
      <c r="ES7" s="205">
        <f t="shared" si="26"/>
        <v>4.771439999999968E-3</v>
      </c>
      <c r="ET7" s="205">
        <f t="shared" si="27"/>
        <v>6.3570149999999563E-3</v>
      </c>
      <c r="EU7" s="205">
        <f t="shared" si="28"/>
        <v>8.1254399999999439E-3</v>
      </c>
      <c r="EV7" s="205">
        <f t="shared" si="29"/>
        <v>1.0061414999999928E-2</v>
      </c>
      <c r="EW7" s="205">
        <f t="shared" si="30"/>
        <v>1.2149999999999926E-2</v>
      </c>
      <c r="EX7" s="205">
        <f t="shared" si="31"/>
        <v>1.4376614999999907E-2</v>
      </c>
      <c r="EY7" s="205">
        <f t="shared" si="32"/>
        <v>1.6727039999999898E-2</v>
      </c>
      <c r="EZ7" s="205">
        <f t="shared" si="33"/>
        <v>1.9187414999999867E-2</v>
      </c>
      <c r="FA7" s="205">
        <f t="shared" si="34"/>
        <v>2.1744239999999873E-2</v>
      </c>
      <c r="FB7" s="205">
        <f t="shared" si="35"/>
        <v>2.4384374999999854E-2</v>
      </c>
      <c r="FC7" s="205">
        <f t="shared" si="36"/>
        <v>2.7095039999999841E-2</v>
      </c>
      <c r="FD7" s="205">
        <f t="shared" si="37"/>
        <v>2.9863814999999832E-2</v>
      </c>
      <c r="FE7" s="205">
        <f t="shared" si="38"/>
        <v>3.2678639999999808E-2</v>
      </c>
      <c r="FF7" s="205">
        <f t="shared" si="39"/>
        <v>3.552781499999981E-2</v>
      </c>
      <c r="FG7" s="205">
        <f t="shared" si="40"/>
        <v>3.8399999999999795E-2</v>
      </c>
      <c r="FH7" s="205">
        <f t="shared" si="41"/>
        <v>4.1284214999999777E-2</v>
      </c>
      <c r="FI7" s="205">
        <f t="shared" si="42"/>
        <v>4.4169839999999766E-2</v>
      </c>
      <c r="FJ7" s="205">
        <f t="shared" si="43"/>
        <v>4.7046614999999757E-2</v>
      </c>
      <c r="FK7" s="205">
        <f t="shared" si="44"/>
        <v>4.9904639999999757E-2</v>
      </c>
      <c r="FL7" s="205">
        <f t="shared" si="45"/>
        <v>5.2734374999999757E-2</v>
      </c>
      <c r="FM7" s="205">
        <f t="shared" si="46"/>
        <v>5.5526639999999752E-2</v>
      </c>
      <c r="FN7" s="205">
        <f t="shared" si="47"/>
        <v>5.8272614999999736E-2</v>
      </c>
      <c r="FO7" s="205">
        <f t="shared" si="48"/>
        <v>6.0963839999999728E-2</v>
      </c>
      <c r="FP7" s="205">
        <f t="shared" si="49"/>
        <v>6.359221499999973E-2</v>
      </c>
      <c r="FQ7" s="205">
        <f t="shared" si="50"/>
        <v>6.6149999999999737E-2</v>
      </c>
      <c r="FR7" s="205">
        <f t="shared" si="51"/>
        <v>6.8629814999999719E-2</v>
      </c>
      <c r="FS7" s="205">
        <f t="shared" si="52"/>
        <v>7.1024639999999722E-2</v>
      </c>
      <c r="FT7" s="205">
        <f t="shared" si="53"/>
        <v>7.3327814999999727E-2</v>
      </c>
      <c r="FU7" s="205">
        <f t="shared" si="54"/>
        <v>7.5533039999999732E-2</v>
      </c>
      <c r="FV7" s="205">
        <f t="shared" si="55"/>
        <v>7.7634374999999728E-2</v>
      </c>
      <c r="FW7" s="205">
        <f t="shared" si="56"/>
        <v>7.9626239999999765E-2</v>
      </c>
      <c r="FX7" s="205">
        <f t="shared" si="57"/>
        <v>8.1503414999999774E-2</v>
      </c>
      <c r="FY7" s="205">
        <f t="shared" si="58"/>
        <v>8.3261039999999772E-2</v>
      </c>
      <c r="FZ7" s="205">
        <f t="shared" si="59"/>
        <v>8.4894614999999785E-2</v>
      </c>
      <c r="GA7" s="205">
        <f t="shared" si="60"/>
        <v>8.6399999999999783E-2</v>
      </c>
      <c r="GB7" s="205">
        <f t="shared" si="61"/>
        <v>8.7773414999999813E-2</v>
      </c>
      <c r="GC7" s="205">
        <f t="shared" si="62"/>
        <v>8.9011439999999803E-2</v>
      </c>
      <c r="GD7" s="205">
        <f t="shared" si="63"/>
        <v>9.011101499999985E-2</v>
      </c>
      <c r="GE7" s="205">
        <f t="shared" si="64"/>
        <v>9.1069439999999863E-2</v>
      </c>
      <c r="GF7" s="205">
        <f t="shared" si="65"/>
        <v>9.1884374999999879E-2</v>
      </c>
      <c r="GG7" s="205">
        <f t="shared" si="66"/>
        <v>9.2553839999999915E-2</v>
      </c>
      <c r="GH7" s="205">
        <f t="shared" si="67"/>
        <v>9.3076214999999934E-2</v>
      </c>
      <c r="GI7" s="205">
        <f t="shared" si="68"/>
        <v>9.3450239999999934E-2</v>
      </c>
      <c r="GJ7" s="205">
        <f t="shared" si="69"/>
        <v>9.3675014999999959E-2</v>
      </c>
      <c r="GK7" s="205">
        <f t="shared" si="70"/>
        <v>9.375E-2</v>
      </c>
      <c r="GL7" s="205">
        <f t="shared" si="71"/>
        <v>9.3675015000000028E-2</v>
      </c>
      <c r="GM7" s="205">
        <f t="shared" si="72"/>
        <v>9.3450240000000045E-2</v>
      </c>
      <c r="GN7" s="205">
        <f t="shared" si="73"/>
        <v>9.3076215000000087E-2</v>
      </c>
      <c r="GO7" s="205">
        <f t="shared" si="74"/>
        <v>9.2553840000000109E-2</v>
      </c>
      <c r="GP7" s="205">
        <f t="shared" si="75"/>
        <v>9.1884375000000143E-2</v>
      </c>
      <c r="GQ7" s="205">
        <f t="shared" si="76"/>
        <v>9.1069440000000182E-2</v>
      </c>
      <c r="GR7" s="205">
        <f t="shared" si="77"/>
        <v>9.0111015000000211E-2</v>
      </c>
      <c r="GS7" s="205">
        <f t="shared" si="78"/>
        <v>8.9011440000000233E-2</v>
      </c>
      <c r="GT7" s="205">
        <f t="shared" si="79"/>
        <v>8.7773415000000271E-2</v>
      </c>
      <c r="GU7" s="205">
        <f t="shared" si="80"/>
        <v>8.6400000000000296E-2</v>
      </c>
      <c r="GV7" s="205">
        <f t="shared" si="81"/>
        <v>8.4894615000000326E-2</v>
      </c>
      <c r="GW7" s="205">
        <f t="shared" si="82"/>
        <v>8.3261040000000383E-2</v>
      </c>
      <c r="GX7" s="205">
        <f t="shared" si="83"/>
        <v>8.1503415000000384E-2</v>
      </c>
      <c r="GY7" s="205">
        <f t="shared" si="84"/>
        <v>7.9626240000000431E-2</v>
      </c>
      <c r="GZ7" s="205">
        <f t="shared" si="85"/>
        <v>7.7634375000000463E-2</v>
      </c>
      <c r="HA7" s="205">
        <f t="shared" si="86"/>
        <v>7.5533040000000481E-2</v>
      </c>
      <c r="HB7" s="205">
        <f t="shared" si="87"/>
        <v>7.3327815000000546E-2</v>
      </c>
      <c r="HC7" s="205">
        <f t="shared" si="88"/>
        <v>7.1024640000000555E-2</v>
      </c>
      <c r="HD7" s="205">
        <f t="shared" si="89"/>
        <v>6.8629815000000607E-2</v>
      </c>
      <c r="HE7" s="205">
        <f t="shared" si="90"/>
        <v>6.6150000000000639E-2</v>
      </c>
      <c r="HF7" s="205">
        <f t="shared" si="91"/>
        <v>6.3592215000000632E-2</v>
      </c>
      <c r="HG7" s="205">
        <f t="shared" si="92"/>
        <v>6.0963840000000699E-2</v>
      </c>
      <c r="HH7" s="205">
        <f t="shared" si="93"/>
        <v>5.8272615000000694E-2</v>
      </c>
      <c r="HI7" s="205">
        <f t="shared" si="94"/>
        <v>5.5526640000000738E-2</v>
      </c>
      <c r="HJ7" s="205">
        <f t="shared" si="95"/>
        <v>5.2734375000000756E-2</v>
      </c>
      <c r="HK7" s="205">
        <f t="shared" si="96"/>
        <v>4.9904640000000756E-2</v>
      </c>
      <c r="HL7" s="205">
        <f t="shared" si="97"/>
        <v>4.7046615000000777E-2</v>
      </c>
      <c r="HM7" s="205">
        <f t="shared" si="98"/>
        <v>4.4169840000000779E-2</v>
      </c>
      <c r="HN7" s="205">
        <f t="shared" si="99"/>
        <v>4.1284215000000832E-2</v>
      </c>
      <c r="HO7" s="205">
        <f t="shared" si="100"/>
        <v>3.8400000000000815E-2</v>
      </c>
      <c r="HP7" s="205">
        <f t="shared" si="101"/>
        <v>3.5527815000000809E-2</v>
      </c>
      <c r="HQ7" s="205">
        <f t="shared" si="102"/>
        <v>3.2678640000000828E-2</v>
      </c>
      <c r="HR7" s="205">
        <f t="shared" si="103"/>
        <v>2.9863815000000803E-2</v>
      </c>
      <c r="HS7" s="205">
        <f t="shared" si="104"/>
        <v>2.709504000000083E-2</v>
      </c>
      <c r="HT7" s="205">
        <f t="shared" si="105"/>
        <v>2.4384375000000808E-2</v>
      </c>
      <c r="HU7" s="205">
        <f t="shared" si="106"/>
        <v>2.1744240000000782E-2</v>
      </c>
      <c r="HV7" s="205">
        <f t="shared" si="107"/>
        <v>1.9187415000000787E-2</v>
      </c>
      <c r="HW7" s="205">
        <f t="shared" si="108"/>
        <v>1.6727040000000745E-2</v>
      </c>
      <c r="HX7" s="205">
        <f t="shared" si="109"/>
        <v>1.4376615000000736E-2</v>
      </c>
      <c r="HY7" s="205">
        <f t="shared" si="110"/>
        <v>1.2150000000000691E-2</v>
      </c>
      <c r="HZ7" s="205">
        <f t="shared" si="111"/>
        <v>1.0061415000000639E-2</v>
      </c>
      <c r="IA7" s="205">
        <f t="shared" si="112"/>
        <v>8.1254400000006066E-3</v>
      </c>
      <c r="IB7" s="205">
        <f t="shared" si="113"/>
        <v>6.3570150000005514E-3</v>
      </c>
      <c r="IC7" s="205">
        <f t="shared" si="114"/>
        <v>4.7714400000005049E-3</v>
      </c>
      <c r="ID7" s="205">
        <f t="shared" si="115"/>
        <v>3.3843750000004309E-3</v>
      </c>
      <c r="IE7" s="205">
        <f t="shared" si="116"/>
        <v>2.211840000000357E-3</v>
      </c>
      <c r="IF7" s="205">
        <f t="shared" si="117"/>
        <v>1.2702150000002848E-3</v>
      </c>
      <c r="IG7" s="205">
        <f t="shared" si="118"/>
        <v>5.7624000000019483E-4</v>
      </c>
      <c r="IH7" s="205">
        <f t="shared" si="119"/>
        <v>1.4701500000010372E-4</v>
      </c>
      <c r="II7" s="205">
        <f t="shared" si="120"/>
        <v>3.7496250093908335E-9</v>
      </c>
    </row>
    <row r="8" spans="1:244" x14ac:dyDescent="0.25">
      <c r="A8" s="307" t="s">
        <v>812</v>
      </c>
      <c r="B8" s="308">
        <f>IF(OR($T8="",$U8=""),"",ROUND(_xlfn.BETA.INV(ABS(VLOOKUP($Z$1,VLookups!$A$30:$B$31,2,FALSE)-B$2),IF($N8="L",$U8,$T8),IF($N8="L",$T8,$U8),$G8,$I8),0))</f>
        <v>98</v>
      </c>
      <c r="C8" s="318">
        <f t="shared" si="121"/>
        <v>44147</v>
      </c>
      <c r="D8" s="319">
        <f t="shared" si="122"/>
        <v>44301</v>
      </c>
      <c r="E8" s="142">
        <v>-0.25</v>
      </c>
      <c r="F8" s="310"/>
      <c r="G8" s="311">
        <f t="shared" si="10"/>
        <v>60</v>
      </c>
      <c r="H8" s="312">
        <v>80</v>
      </c>
      <c r="I8" s="311">
        <f t="shared" si="11"/>
        <v>120</v>
      </c>
      <c r="J8" s="310"/>
      <c r="K8" s="143"/>
      <c r="L8" s="118">
        <f t="shared" si="12"/>
        <v>1</v>
      </c>
      <c r="M8" s="23">
        <f t="shared" si="13"/>
        <v>33.333333333333329</v>
      </c>
      <c r="N8" s="24" t="str">
        <f t="shared" si="14"/>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Slight skew</v>
      </c>
      <c r="P8" s="24">
        <f>IF(M8="","",MATCH(O8,Skew!$A$3:$A$17,0))</f>
        <v>3</v>
      </c>
      <c r="Q8" s="24">
        <f t="shared" si="0"/>
        <v>90</v>
      </c>
      <c r="R8" s="26" t="s">
        <v>37</v>
      </c>
      <c r="S8" s="24">
        <f>IF(OR(M8="",R8=""),"",MATCH(R8,Confidence!$A$3:$A$12,0))</f>
        <v>6</v>
      </c>
      <c r="T8" s="27">
        <f t="shared" si="1"/>
        <v>2.5</v>
      </c>
      <c r="U8" s="27">
        <f t="shared" si="2"/>
        <v>4</v>
      </c>
      <c r="V8" s="24"/>
      <c r="W8" s="110">
        <f t="shared" si="3"/>
        <v>83.075999999999993</v>
      </c>
      <c r="X8" s="110">
        <f t="shared" si="4"/>
        <v>10.656000000000001</v>
      </c>
      <c r="Y8" s="39">
        <f t="shared" si="5"/>
        <v>113.55033600000002</v>
      </c>
      <c r="Z8" s="123">
        <v>100</v>
      </c>
      <c r="AA8" s="216">
        <f>IF(AND(G8&gt;0,H8&gt;0,I8&gt;0,T8&gt;0,U8&gt;0,Z8&gt;0,NOT(R8="")),ABS(VLOOKUP($Z$1,VLookups!$A$30:$B$31,2,FALSE)-_xlfn.BETA.DIST(Z8,IF(N8="L",U8,T8),IF(N8="L",T8,U8),TRUE,G8,I8)),"")</f>
        <v>0.92989888383435459</v>
      </c>
      <c r="AB8" s="120">
        <f>IF(OR($T8="",$U8=""),"",_xlfn.BETA.INV(ABS(VLOOKUP($Z$1,VLookups!$A$30:$B$31,2,FALSE)-AB$3),IF($N8="L",$U8,$T8),IF($N8="L",$T8,$U8),$G8,$I8))</f>
        <v>92.575183353604785</v>
      </c>
      <c r="AC8" s="121">
        <f>IF(OR($T8="",$U8=""),"",_xlfn.BETA.INV(ABS(VLOOKUP($Z$1,VLookups!$A$30:$B$31,2,FALSE)-AC$3),IF($N8="L",$U8,$T8),IF($N8="L",$T8,$U8),$G8,$I8))</f>
        <v>101.8439670517306</v>
      </c>
      <c r="AD8" s="120">
        <f>IF(OR($T8="",$U8=""),"",_xlfn.BETA.INV(ABS(VLOOKUP($Z$1,VLookups!$A$30:$B$31,2,FALSE)-AD$3),IF($N8="L",$U8,$T8),IF($N8="L",$T8,$U8),$G8,$I8))</f>
        <v>69.459483328691235</v>
      </c>
      <c r="AE8" s="121">
        <f>IF(OR($T8="",$U8=""),"",_xlfn.BETA.INV(ABS(VLOOKUP($Z$1,VLookups!$A$30:$B$31,2,FALSE)-AE$3),IF($N8="L",$U8,$T8),IF($N8="L",$T8,$U8),$G8,$I8))</f>
        <v>73.264592793020753</v>
      </c>
      <c r="AF8" s="120">
        <f>IF(OR($T8="",$U8=""),"",_xlfn.BETA.INV(ABS(VLOOKUP($Z$1,VLookups!$A$30:$B$31,2,FALSE)-AF$3),IF($N8="L",$U8,$T8),IF($N8="L",$T8,$U8),$G8,$I8))</f>
        <v>76.442054814060015</v>
      </c>
      <c r="AG8" s="121">
        <f>IF(OR($T8="",$U8=""),"",_xlfn.BETA.INV(ABS(VLOOKUP($Z$1,VLookups!$A$30:$B$31,2,FALSE)-AG$3),IF($N8="L",$U8,$T8),IF($N8="L",$T8,$U8),$G8,$I8))</f>
        <v>79.401032622880649</v>
      </c>
      <c r="AH8" s="120">
        <f>IF(OR($T8="",$U8=""),"",_xlfn.BETA.INV(ABS(VLOOKUP($Z$1,VLookups!$A$30:$B$31,2,FALSE)-AH$3),IF($N8="L",$U8,$T8),IF($N8="L",$T8,$U8),$G8,$I8))</f>
        <v>82.327945870056382</v>
      </c>
      <c r="AI8" s="121">
        <f>IF(OR($T8="",$U8=""),"",_xlfn.BETA.INV(ABS(VLOOKUP($Z$1,VLookups!$A$30:$B$31,2,FALSE)-AI$3),IF($N8="L",$U8,$T8),IF($N8="L",$T8,$U8),$G8,$I8))</f>
        <v>85.365836339083316</v>
      </c>
      <c r="AJ8" s="120">
        <f>IF(OR($T8="",$U8=""),"",_xlfn.BETA.INV(ABS(VLOOKUP($Z$1,VLookups!$A$30:$B$31,2,FALSE)-AJ$3),IF($N8="L",$U8,$T8),IF($N8="L",$T8,$U8),$G8,$I8))</f>
        <v>88.684052615146825</v>
      </c>
      <c r="AK8" s="121">
        <f>IF(OR($T8="",$U8=""),"",_xlfn.BETA.INV(ABS(VLOOKUP($Z$1,VLookups!$A$30:$B$31,2,FALSE)-AK$3),IF($N8="L",$U8,$T8),IF($N8="L",$T8,$U8),$G8,$I8))</f>
        <v>92.575183353604785</v>
      </c>
      <c r="AL8" s="120">
        <f>IF(OR($T8="",$U8=""),"",_xlfn.BETA.INV(ABS(VLOOKUP($Z$1,VLookups!$A$30:$B$31,2,FALSE)-AL$3),IF($N8="L",$U8,$T8),IF($N8="L",$T8,$U8),$G8,$I8))</f>
        <v>97.81089150579939</v>
      </c>
      <c r="AM8" s="121">
        <f>IF(OR($T8="",$U8=""),"",_xlfn.BETA.INV(ABS(VLOOKUP($Z$1,VLookups!$A$30:$B$31,2,FALSE)-AM$3),IF($N8="L",$U8,$T8),IF($N8="L",$T8,$U8),$G8,$I8))</f>
        <v>108.33794473503991</v>
      </c>
      <c r="AN8" s="17"/>
      <c r="AO8" s="206">
        <f t="shared" si="15"/>
        <v>0.6</v>
      </c>
      <c r="AP8" s="204">
        <f t="shared" si="16"/>
        <v>60</v>
      </c>
      <c r="AQ8" s="188">
        <f t="shared" ref="AQ8:DB8" si="127">IF(ISNONTEXT($AO8),AP8+$AO8,"")</f>
        <v>60.6</v>
      </c>
      <c r="AR8" s="188">
        <f t="shared" si="127"/>
        <v>61.2</v>
      </c>
      <c r="AS8" s="188">
        <f t="shared" si="127"/>
        <v>61.800000000000004</v>
      </c>
      <c r="AT8" s="188">
        <f t="shared" si="127"/>
        <v>62.400000000000006</v>
      </c>
      <c r="AU8" s="188">
        <f t="shared" si="127"/>
        <v>63.000000000000007</v>
      </c>
      <c r="AV8" s="188">
        <f t="shared" si="127"/>
        <v>63.600000000000009</v>
      </c>
      <c r="AW8" s="188">
        <f t="shared" si="127"/>
        <v>64.2</v>
      </c>
      <c r="AX8" s="188">
        <f t="shared" si="127"/>
        <v>64.8</v>
      </c>
      <c r="AY8" s="188">
        <f t="shared" si="127"/>
        <v>65.399999999999991</v>
      </c>
      <c r="AZ8" s="188">
        <f t="shared" si="127"/>
        <v>65.999999999999986</v>
      </c>
      <c r="BA8" s="188">
        <f t="shared" si="127"/>
        <v>66.59999999999998</v>
      </c>
      <c r="BB8" s="188">
        <f t="shared" si="127"/>
        <v>67.199999999999974</v>
      </c>
      <c r="BC8" s="188">
        <f t="shared" si="127"/>
        <v>67.799999999999969</v>
      </c>
      <c r="BD8" s="188">
        <f t="shared" si="127"/>
        <v>68.399999999999963</v>
      </c>
      <c r="BE8" s="188">
        <f t="shared" si="127"/>
        <v>68.999999999999957</v>
      </c>
      <c r="BF8" s="188">
        <f t="shared" si="127"/>
        <v>69.599999999999952</v>
      </c>
      <c r="BG8" s="188">
        <f t="shared" si="127"/>
        <v>70.199999999999946</v>
      </c>
      <c r="BH8" s="188">
        <f t="shared" si="127"/>
        <v>70.79999999999994</v>
      </c>
      <c r="BI8" s="188">
        <f t="shared" si="127"/>
        <v>71.399999999999935</v>
      </c>
      <c r="BJ8" s="188">
        <f t="shared" si="127"/>
        <v>71.999999999999929</v>
      </c>
      <c r="BK8" s="188">
        <f t="shared" si="127"/>
        <v>72.599999999999923</v>
      </c>
      <c r="BL8" s="188">
        <f t="shared" si="127"/>
        <v>73.199999999999918</v>
      </c>
      <c r="BM8" s="188">
        <f t="shared" si="127"/>
        <v>73.799999999999912</v>
      </c>
      <c r="BN8" s="188">
        <f t="shared" si="127"/>
        <v>74.399999999999906</v>
      </c>
      <c r="BO8" s="188">
        <f t="shared" si="127"/>
        <v>74.999999999999901</v>
      </c>
      <c r="BP8" s="188">
        <f t="shared" si="127"/>
        <v>75.599999999999895</v>
      </c>
      <c r="BQ8" s="188">
        <f t="shared" si="127"/>
        <v>76.199999999999889</v>
      </c>
      <c r="BR8" s="188">
        <f t="shared" si="127"/>
        <v>76.799999999999883</v>
      </c>
      <c r="BS8" s="188">
        <f t="shared" si="127"/>
        <v>77.399999999999878</v>
      </c>
      <c r="BT8" s="188">
        <f t="shared" si="127"/>
        <v>77.999999999999872</v>
      </c>
      <c r="BU8" s="188">
        <f t="shared" si="127"/>
        <v>78.599999999999866</v>
      </c>
      <c r="BV8" s="188">
        <f t="shared" si="127"/>
        <v>79.199999999999861</v>
      </c>
      <c r="BW8" s="188">
        <f t="shared" si="127"/>
        <v>79.799999999999855</v>
      </c>
      <c r="BX8" s="188">
        <f t="shared" si="127"/>
        <v>80.399999999999849</v>
      </c>
      <c r="BY8" s="188">
        <f t="shared" si="127"/>
        <v>80.999999999999844</v>
      </c>
      <c r="BZ8" s="188">
        <f t="shared" si="127"/>
        <v>81.599999999999838</v>
      </c>
      <c r="CA8" s="188">
        <f t="shared" si="127"/>
        <v>82.199999999999832</v>
      </c>
      <c r="CB8" s="188">
        <f t="shared" si="127"/>
        <v>82.799999999999827</v>
      </c>
      <c r="CC8" s="188">
        <f t="shared" si="127"/>
        <v>83.399999999999821</v>
      </c>
      <c r="CD8" s="188">
        <f t="shared" si="127"/>
        <v>83.999999999999815</v>
      </c>
      <c r="CE8" s="188">
        <f t="shared" si="127"/>
        <v>84.59999999999981</v>
      </c>
      <c r="CF8" s="188">
        <f t="shared" si="127"/>
        <v>85.199999999999804</v>
      </c>
      <c r="CG8" s="188">
        <f t="shared" si="127"/>
        <v>85.799999999999798</v>
      </c>
      <c r="CH8" s="188">
        <f t="shared" si="127"/>
        <v>86.399999999999793</v>
      </c>
      <c r="CI8" s="188">
        <f t="shared" si="127"/>
        <v>86.999999999999787</v>
      </c>
      <c r="CJ8" s="188">
        <f t="shared" si="127"/>
        <v>87.599999999999781</v>
      </c>
      <c r="CK8" s="188">
        <f t="shared" si="127"/>
        <v>88.199999999999775</v>
      </c>
      <c r="CL8" s="188">
        <f t="shared" si="127"/>
        <v>88.79999999999977</v>
      </c>
      <c r="CM8" s="188">
        <f t="shared" si="127"/>
        <v>89.399999999999764</v>
      </c>
      <c r="CN8" s="188">
        <f t="shared" si="127"/>
        <v>89.999999999999758</v>
      </c>
      <c r="CO8" s="188">
        <f t="shared" si="127"/>
        <v>90.599999999999753</v>
      </c>
      <c r="CP8" s="188">
        <f t="shared" si="127"/>
        <v>91.199999999999747</v>
      </c>
      <c r="CQ8" s="188">
        <f t="shared" si="127"/>
        <v>91.799999999999741</v>
      </c>
      <c r="CR8" s="188">
        <f t="shared" si="127"/>
        <v>92.399999999999736</v>
      </c>
      <c r="CS8" s="188">
        <f t="shared" si="127"/>
        <v>92.99999999999973</v>
      </c>
      <c r="CT8" s="188">
        <f t="shared" si="127"/>
        <v>93.599999999999724</v>
      </c>
      <c r="CU8" s="188">
        <f t="shared" si="127"/>
        <v>94.199999999999719</v>
      </c>
      <c r="CV8" s="188">
        <f t="shared" si="127"/>
        <v>94.799999999999713</v>
      </c>
      <c r="CW8" s="188">
        <f t="shared" si="127"/>
        <v>95.399999999999707</v>
      </c>
      <c r="CX8" s="188">
        <f t="shared" si="127"/>
        <v>95.999999999999702</v>
      </c>
      <c r="CY8" s="188">
        <f t="shared" si="127"/>
        <v>96.599999999999696</v>
      </c>
      <c r="CZ8" s="188">
        <f t="shared" si="127"/>
        <v>97.19999999999969</v>
      </c>
      <c r="DA8" s="188">
        <f t="shared" si="127"/>
        <v>97.799999999999685</v>
      </c>
      <c r="DB8" s="188">
        <f t="shared" si="127"/>
        <v>98.399999999999679</v>
      </c>
      <c r="DC8" s="188">
        <f t="shared" ref="DC8:EK8" si="128">IF(ISNONTEXT($AO8),DB8+$AO8,"")</f>
        <v>98.999999999999673</v>
      </c>
      <c r="DD8" s="188">
        <f t="shared" si="128"/>
        <v>99.599999999999667</v>
      </c>
      <c r="DE8" s="188">
        <f t="shared" si="128"/>
        <v>100.19999999999966</v>
      </c>
      <c r="DF8" s="188">
        <f t="shared" si="128"/>
        <v>100.79999999999966</v>
      </c>
      <c r="DG8" s="188">
        <f t="shared" si="128"/>
        <v>101.39999999999965</v>
      </c>
      <c r="DH8" s="188">
        <f t="shared" si="128"/>
        <v>101.99999999999964</v>
      </c>
      <c r="DI8" s="188">
        <f t="shared" si="128"/>
        <v>102.59999999999964</v>
      </c>
      <c r="DJ8" s="188">
        <f t="shared" si="128"/>
        <v>103.19999999999963</v>
      </c>
      <c r="DK8" s="188">
        <f t="shared" si="128"/>
        <v>103.79999999999963</v>
      </c>
      <c r="DL8" s="188">
        <f t="shared" si="128"/>
        <v>104.39999999999962</v>
      </c>
      <c r="DM8" s="188">
        <f t="shared" si="128"/>
        <v>104.99999999999962</v>
      </c>
      <c r="DN8" s="188">
        <f t="shared" si="128"/>
        <v>105.59999999999961</v>
      </c>
      <c r="DO8" s="188">
        <f t="shared" si="128"/>
        <v>106.1999999999996</v>
      </c>
      <c r="DP8" s="188">
        <f t="shared" si="128"/>
        <v>106.7999999999996</v>
      </c>
      <c r="DQ8" s="188">
        <f t="shared" si="128"/>
        <v>107.39999999999959</v>
      </c>
      <c r="DR8" s="188">
        <f t="shared" si="128"/>
        <v>107.99999999999959</v>
      </c>
      <c r="DS8" s="188">
        <f t="shared" si="128"/>
        <v>108.59999999999958</v>
      </c>
      <c r="DT8" s="188">
        <f t="shared" si="128"/>
        <v>109.19999999999958</v>
      </c>
      <c r="DU8" s="188">
        <f t="shared" si="128"/>
        <v>109.79999999999957</v>
      </c>
      <c r="DV8" s="188">
        <f t="shared" si="128"/>
        <v>110.39999999999957</v>
      </c>
      <c r="DW8" s="188">
        <f t="shared" si="128"/>
        <v>110.99999999999956</v>
      </c>
      <c r="DX8" s="188">
        <f t="shared" si="128"/>
        <v>111.59999999999955</v>
      </c>
      <c r="DY8" s="188">
        <f t="shared" si="128"/>
        <v>112.19999999999955</v>
      </c>
      <c r="DZ8" s="188">
        <f t="shared" si="128"/>
        <v>112.79999999999954</v>
      </c>
      <c r="EA8" s="188">
        <f t="shared" si="128"/>
        <v>113.39999999999954</v>
      </c>
      <c r="EB8" s="188">
        <f t="shared" si="128"/>
        <v>113.99999999999953</v>
      </c>
      <c r="EC8" s="188">
        <f t="shared" si="128"/>
        <v>114.59999999999953</v>
      </c>
      <c r="ED8" s="188">
        <f t="shared" si="128"/>
        <v>115.19999999999952</v>
      </c>
      <c r="EE8" s="188">
        <f t="shared" si="128"/>
        <v>115.79999999999951</v>
      </c>
      <c r="EF8" s="188">
        <f t="shared" si="128"/>
        <v>116.39999999999951</v>
      </c>
      <c r="EG8" s="188">
        <f t="shared" si="128"/>
        <v>116.9999999999995</v>
      </c>
      <c r="EH8" s="188">
        <f t="shared" si="128"/>
        <v>117.5999999999995</v>
      </c>
      <c r="EI8" s="188">
        <f t="shared" si="128"/>
        <v>118.19999999999949</v>
      </c>
      <c r="EJ8" s="188">
        <f t="shared" si="128"/>
        <v>118.79999999999949</v>
      </c>
      <c r="EK8" s="188">
        <f t="shared" si="128"/>
        <v>119.39999999999948</v>
      </c>
      <c r="EL8" s="204">
        <f t="shared" si="19"/>
        <v>119.999</v>
      </c>
      <c r="EM8" s="205">
        <f t="shared" si="20"/>
        <v>0</v>
      </c>
      <c r="EN8" s="205">
        <f t="shared" si="21"/>
        <v>5.8369549218750263E-4</v>
      </c>
      <c r="EO8" s="205">
        <f t="shared" si="22"/>
        <v>1.6014153097214678E-3</v>
      </c>
      <c r="EP8" s="205">
        <f t="shared" si="23"/>
        <v>2.8528427933347594E-3</v>
      </c>
      <c r="EQ8" s="205">
        <f t="shared" si="24"/>
        <v>4.2577920000000137E-3</v>
      </c>
      <c r="ER8" s="205">
        <f t="shared" si="25"/>
        <v>5.7664240714876734E-3</v>
      </c>
      <c r="ES8" s="205">
        <f t="shared" si="26"/>
        <v>7.34329866168876E-3</v>
      </c>
      <c r="ET8" s="205">
        <f t="shared" si="27"/>
        <v>8.9614164731424764E-3</v>
      </c>
      <c r="EU8" s="205">
        <f t="shared" si="28"/>
        <v>1.0599349630650354E-2</v>
      </c>
      <c r="EV8" s="205">
        <f t="shared" si="29"/>
        <v>1.2239641476562479E-2</v>
      </c>
      <c r="EW8" s="205">
        <f t="shared" si="30"/>
        <v>1.3867822804549318E-2</v>
      </c>
      <c r="EX8" s="205">
        <f t="shared" si="31"/>
        <v>1.5471762965404255E-2</v>
      </c>
      <c r="EY8" s="205">
        <f t="shared" si="32"/>
        <v>1.7041218347069845E-2</v>
      </c>
      <c r="EZ8" s="205">
        <f t="shared" si="33"/>
        <v>1.8567504670925005E-2</v>
      </c>
      <c r="FA8" s="205">
        <f t="shared" si="34"/>
        <v>2.0043250890659552E-2</v>
      </c>
      <c r="FB8" s="205">
        <f t="shared" si="35"/>
        <v>2.1462209075003996E-2</v>
      </c>
      <c r="FC8" s="205">
        <f t="shared" si="36"/>
        <v>2.2819103999999906E-2</v>
      </c>
      <c r="FD8" s="205">
        <f t="shared" si="37"/>
        <v>2.4109511711162039E-2</v>
      </c>
      <c r="FE8" s="205">
        <f t="shared" si="38"/>
        <v>2.532975973578554E-2</v>
      </c>
      <c r="FF8" s="205">
        <f t="shared" si="39"/>
        <v>2.6476843816277181E-2</v>
      </c>
      <c r="FG8" s="205">
        <f t="shared" si="40"/>
        <v>2.7548357482797305E-2</v>
      </c>
      <c r="FH8" s="205">
        <f t="shared" si="41"/>
        <v>2.8542431766028348E-2</v>
      </c>
      <c r="FI8" s="205">
        <f t="shared" si="42"/>
        <v>2.9457683033881171E-2</v>
      </c>
      <c r="FJ8" s="205">
        <f t="shared" si="43"/>
        <v>3.0293167420831175E-2</v>
      </c>
      <c r="FK8" s="205">
        <f t="shared" si="44"/>
        <v>3.1048340669345566E-2</v>
      </c>
      <c r="FL8" s="205">
        <f t="shared" si="45"/>
        <v>3.172302246093741E-2</v>
      </c>
      <c r="FM8" s="205">
        <f t="shared" si="46"/>
        <v>3.2317364507179577E-2</v>
      </c>
      <c r="FN8" s="205">
        <f t="shared" si="47"/>
        <v>3.2831821817054872E-2</v>
      </c>
      <c r="FO8" s="205">
        <f t="shared" si="48"/>
        <v>3.3267126669053397E-2</v>
      </c>
      <c r="FP8" s="205">
        <f t="shared" si="49"/>
        <v>3.3624264903377665E-2</v>
      </c>
      <c r="FQ8" s="205">
        <f t="shared" si="50"/>
        <v>3.3904454217817799E-2</v>
      </c>
      <c r="FR8" s="205">
        <f t="shared" si="51"/>
        <v>3.4109124204886938E-2</v>
      </c>
      <c r="FS8" s="205">
        <f t="shared" si="52"/>
        <v>3.4239897910995465E-2</v>
      </c>
      <c r="FT8" s="205">
        <f t="shared" si="53"/>
        <v>3.4298574733261589E-2</v>
      </c>
      <c r="FU8" s="205">
        <f t="shared" si="54"/>
        <v>3.4287114497847243E-2</v>
      </c>
      <c r="FV8" s="205">
        <f t="shared" si="55"/>
        <v>3.4207622586866507E-2</v>
      </c>
      <c r="FW8" s="205">
        <f t="shared" si="56"/>
        <v>3.4062336000000068E-2</v>
      </c>
      <c r="FX8" s="205">
        <f t="shared" si="57"/>
        <v>3.3853610252781344E-2</v>
      </c>
      <c r="FY8" s="205">
        <f t="shared" si="58"/>
        <v>3.3583907026732925E-2</v>
      </c>
      <c r="FZ8" s="205">
        <f t="shared" si="59"/>
        <v>3.3255782497620616E-2</v>
      </c>
      <c r="GA8" s="205">
        <f t="shared" si="60"/>
        <v>3.2871876277450439E-2</v>
      </c>
      <c r="GB8" s="205">
        <f t="shared" si="61"/>
        <v>3.2434900913769223E-2</v>
      </c>
      <c r="GC8" s="205">
        <f t="shared" si="62"/>
        <v>3.1947631896592665E-2</v>
      </c>
      <c r="GD8" s="205">
        <f t="shared" si="63"/>
        <v>3.1412898129073961E-2</v>
      </c>
      <c r="GE8" s="205">
        <f t="shared" si="64"/>
        <v>3.0833572823003134E-2</v>
      </c>
      <c r="GF8" s="205">
        <f t="shared" si="65"/>
        <v>3.0212564784524488E-2</v>
      </c>
      <c r="GG8" s="205">
        <f t="shared" si="66"/>
        <v>2.9552810059182831E-2</v>
      </c>
      <c r="GH8" s="205">
        <f t="shared" si="67"/>
        <v>2.8857263908648689E-2</v>
      </c>
      <c r="GI8" s="205">
        <f t="shared" si="68"/>
        <v>2.8128893094299761E-2</v>
      </c>
      <c r="GJ8" s="205">
        <f t="shared" si="69"/>
        <v>2.7370668445312815E-2</v>
      </c>
      <c r="GK8" s="205">
        <f t="shared" si="70"/>
        <v>2.6585557691096114E-2</v>
      </c>
      <c r="GL8" s="205">
        <f t="shared" si="71"/>
        <v>2.5776518539810552E-2</v>
      </c>
      <c r="GM8" s="205">
        <f t="shared" si="72"/>
        <v>2.4946491986423465E-2</v>
      </c>
      <c r="GN8" s="205">
        <f t="shared" si="73"/>
        <v>2.4098395835241794E-2</v>
      </c>
      <c r="GO8" s="205">
        <f t="shared" si="74"/>
        <v>2.3235118423208207E-2</v>
      </c>
      <c r="GP8" s="205">
        <f t="shared" si="75"/>
        <v>2.2359512531433749E-2</v>
      </c>
      <c r="GQ8" s="205">
        <f t="shared" si="76"/>
        <v>2.1474389473505284E-2</v>
      </c>
      <c r="GR8" s="205">
        <f t="shared" si="77"/>
        <v>2.0582513350058396E-2</v>
      </c>
      <c r="GS8" s="205">
        <f t="shared" si="78"/>
        <v>1.9686595459962302E-2</v>
      </c>
      <c r="GT8" s="205">
        <f t="shared" si="79"/>
        <v>1.8789288859232142E-2</v>
      </c>
      <c r="GU8" s="205">
        <f t="shared" si="80"/>
        <v>1.7893183059478724E-2</v>
      </c>
      <c r="GV8" s="205">
        <f t="shared" si="81"/>
        <v>1.7000798858331913E-2</v>
      </c>
      <c r="GW8" s="205">
        <f t="shared" si="82"/>
        <v>1.6114583294841809E-2</v>
      </c>
      <c r="GX8" s="205">
        <f t="shared" si="83"/>
        <v>1.5236904723376157E-2</v>
      </c>
      <c r="GY8" s="205">
        <f t="shared" si="84"/>
        <v>1.4370048000000463E-2</v>
      </c>
      <c r="GZ8" s="205">
        <f t="shared" si="85"/>
        <v>1.3516209775752748E-2</v>
      </c>
      <c r="HA8" s="205">
        <f t="shared" si="86"/>
        <v>1.2677493891613243E-2</v>
      </c>
      <c r="HB8" s="205">
        <f t="shared" si="87"/>
        <v>1.1855906870323762E-2</v>
      </c>
      <c r="HC8" s="205">
        <f t="shared" si="88"/>
        <v>1.1053353500536298E-2</v>
      </c>
      <c r="HD8" s="205">
        <f t="shared" si="89"/>
        <v>1.0271632509067031E-2</v>
      </c>
      <c r="HE8" s="205">
        <f t="shared" si="90"/>
        <v>9.512432317305447E-3</v>
      </c>
      <c r="HF8" s="205">
        <f t="shared" si="91"/>
        <v>8.7773268780785372E-3</v>
      </c>
      <c r="HG8" s="205">
        <f t="shared" si="92"/>
        <v>8.0677715895009668E-3</v>
      </c>
      <c r="HH8" s="205">
        <f t="shared" si="93"/>
        <v>7.3850992825549265E-3</v>
      </c>
      <c r="HI8" s="205">
        <f t="shared" si="94"/>
        <v>6.7305162793394515E-3</v>
      </c>
      <c r="HJ8" s="205">
        <f t="shared" si="95"/>
        <v>6.105098519110664E-3</v>
      </c>
      <c r="HK8" s="205">
        <f t="shared" si="96"/>
        <v>5.5097877494019879E-3</v>
      </c>
      <c r="HL8" s="205">
        <f t="shared" si="97"/>
        <v>4.9453877796691139E-3</v>
      </c>
      <c r="HM8" s="205">
        <f t="shared" si="98"/>
        <v>4.4125607950486374E-3</v>
      </c>
      <c r="HN8" s="205">
        <f t="shared" si="99"/>
        <v>3.9118237279531006E-3</v>
      </c>
      <c r="HO8" s="205">
        <f t="shared" si="100"/>
        <v>3.4435446853499892E-3</v>
      </c>
      <c r="HP8" s="205">
        <f t="shared" si="101"/>
        <v>3.0079394296877921E-3</v>
      </c>
      <c r="HQ8" s="205">
        <f t="shared" si="102"/>
        <v>2.6050679115404954E-3</v>
      </c>
      <c r="HR8" s="205">
        <f t="shared" si="103"/>
        <v>2.2348308521422931E-3</v>
      </c>
      <c r="HS8" s="205">
        <f t="shared" si="104"/>
        <v>1.8969663740785944E-3</v>
      </c>
      <c r="HT8" s="205">
        <f t="shared" si="105"/>
        <v>1.5910466784870435E-3</v>
      </c>
      <c r="HU8" s="205">
        <f t="shared" si="106"/>
        <v>1.3164747672045794E-3</v>
      </c>
      <c r="HV8" s="205">
        <f t="shared" si="107"/>
        <v>1.0724812083734736E-3</v>
      </c>
      <c r="HW8" s="205">
        <f t="shared" si="108"/>
        <v>8.5812094409136897E-4</v>
      </c>
      <c r="HX8" s="205">
        <f t="shared" si="109"/>
        <v>6.722701387580763E-4</v>
      </c>
      <c r="HY8" s="205">
        <f t="shared" si="110"/>
        <v>5.1362306683527608E-4</v>
      </c>
      <c r="HZ8" s="205">
        <f t="shared" si="111"/>
        <v>3.8068903879505731E-4</v>
      </c>
      <c r="IA8" s="205">
        <f t="shared" si="112"/>
        <v>2.7178936408925607E-4</v>
      </c>
      <c r="IB8" s="205">
        <f t="shared" si="113"/>
        <v>1.8505435002442389E-4</v>
      </c>
      <c r="IC8" s="205">
        <f t="shared" si="114"/>
        <v>1.1842033547697726E-4</v>
      </c>
      <c r="ID8" s="205">
        <f t="shared" si="115"/>
        <v>6.9626758429992163E-5</v>
      </c>
      <c r="IE8" s="205">
        <f t="shared" si="116"/>
        <v>3.6213256357328818E-5</v>
      </c>
      <c r="IF8" s="205">
        <f t="shared" si="117"/>
        <v>1.5516798522541122E-5</v>
      </c>
      <c r="IG8" s="205">
        <f t="shared" si="118"/>
        <v>4.6688492994854163E-6</v>
      </c>
      <c r="IH8" s="205">
        <f t="shared" si="119"/>
        <v>5.9256165883463904E-7</v>
      </c>
      <c r="II8" s="205">
        <f t="shared" si="120"/>
        <v>2.7849419491295692E-15</v>
      </c>
    </row>
    <row r="9" spans="1:244" x14ac:dyDescent="0.25">
      <c r="A9" s="307" t="s">
        <v>813</v>
      </c>
      <c r="B9" s="308">
        <f>IF(OR($T9="",$U9=""),"",ROUND(_xlfn.BETA.INV(ABS(VLOOKUP($Z$1,VLookups!$A$30:$B$31,2,FALSE)-B$2),IF($N9="L",$U9,$T9),IF($N9="L",$T9,$U9),$G9,$I9),0))</f>
        <v>8</v>
      </c>
      <c r="C9" s="318">
        <f t="shared" si="121"/>
        <v>44301</v>
      </c>
      <c r="D9" s="319">
        <f t="shared" si="122"/>
        <v>44313</v>
      </c>
      <c r="E9" s="142"/>
      <c r="F9" s="310"/>
      <c r="G9" s="311">
        <f t="shared" si="10"/>
        <v>2.5</v>
      </c>
      <c r="H9" s="312">
        <v>5</v>
      </c>
      <c r="I9" s="311">
        <f t="shared" si="11"/>
        <v>10</v>
      </c>
      <c r="J9" s="310"/>
      <c r="K9" s="143">
        <v>1</v>
      </c>
      <c r="L9" s="118">
        <f t="shared" si="12"/>
        <v>1</v>
      </c>
      <c r="M9" s="23">
        <f t="shared" si="13"/>
        <v>33.333333333333329</v>
      </c>
      <c r="N9" s="24" t="str">
        <f t="shared" si="14"/>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10">
        <f t="shared" si="3"/>
        <v>5.7137500000000001</v>
      </c>
      <c r="X9" s="110">
        <f t="shared" si="4"/>
        <v>1.7497500000000001</v>
      </c>
      <c r="Y9" s="39">
        <f t="shared" si="5"/>
        <v>3.0616250625000005</v>
      </c>
      <c r="Z9" s="123">
        <v>7</v>
      </c>
      <c r="AA9" s="216">
        <f>IF(AND(G9&gt;0,H9&gt;0,I9&gt;0,T9&gt;0,U9&gt;0,Z9&gt;0,NOT(R9="")),ABS(VLOOKUP($Z$1,VLookups!$A$30:$B$31,2,FALSE)-_xlfn.BETA.DIST(Z9,IF(N9="L",U9,T9),IF(N9="L",T9,U9),TRUE,G9,I9)),"")</f>
        <v>0.74361280247182382</v>
      </c>
      <c r="AB9" s="120">
        <f>IF(OR($T9="",$U9=""),"",_xlfn.BETA.INV(ABS(VLOOKUP($Z$1,VLookups!$A$30:$B$31,2,FALSE)-AB$3),IF($N9="L",$U9,$T9),IF($N9="L",$T9,$U9),$G9,$I9))</f>
        <v>7.3808783941474632</v>
      </c>
      <c r="AC9" s="121">
        <f>IF(OR($T9="",$U9=""),"",_xlfn.BETA.INV(ABS(VLOOKUP($Z$1,VLookups!$A$30:$B$31,2,FALSE)-AC$3),IF($N9="L",$U9,$T9),IF($N9="L",$T9,$U9),$G9,$I9))</f>
        <v>8.7381250388865102</v>
      </c>
      <c r="AD9" s="120">
        <f>IF(OR($T9="",$U9=""),"",_xlfn.BETA.INV(ABS(VLOOKUP($Z$1,VLookups!$A$30:$B$31,2,FALSE)-AD$3),IF($N9="L",$U9,$T9),IF($N9="L",$T9,$U9),$G9,$I9))</f>
        <v>3.4232444170781449</v>
      </c>
      <c r="AE9" s="121">
        <f>IF(OR($T9="",$U9=""),"",_xlfn.BETA.INV(ABS(VLOOKUP($Z$1,VLookups!$A$30:$B$31,2,FALSE)-AE$3),IF($N9="L",$U9,$T9),IF($N9="L",$T9,$U9),$G9,$I9))</f>
        <v>4.0180071827299866</v>
      </c>
      <c r="AF9" s="120">
        <f>IF(OR($T9="",$U9=""),"",_xlfn.BETA.INV(ABS(VLOOKUP($Z$1,VLookups!$A$30:$B$31,2,FALSE)-AF$3),IF($N9="L",$U9,$T9),IF($N9="L",$T9,$U9),$G9,$I9))</f>
        <v>4.5570234040538722</v>
      </c>
      <c r="AG9" s="121">
        <f>IF(OR($T9="",$U9=""),"",_xlfn.BETA.INV(ABS(VLOOKUP($Z$1,VLookups!$A$30:$B$31,2,FALSE)-AG$3),IF($N9="L",$U9,$T9),IF($N9="L",$T9,$U9),$G9,$I9))</f>
        <v>5.0784705581535725</v>
      </c>
      <c r="AH9" s="120">
        <f>IF(OR($T9="",$U9=""),"",_xlfn.BETA.INV(ABS(VLOOKUP($Z$1,VLookups!$A$30:$B$31,2,FALSE)-AH$3),IF($N9="L",$U9,$T9),IF($N9="L",$T9,$U9),$G9,$I9))</f>
        <v>5.602206198419216</v>
      </c>
      <c r="AI9" s="121">
        <f>IF(OR($T9="",$U9=""),"",_xlfn.BETA.INV(ABS(VLOOKUP($Z$1,VLookups!$A$30:$B$31,2,FALSE)-AI$3),IF($N9="L",$U9,$T9),IF($N9="L",$T9,$U9),$G9,$I9))</f>
        <v>6.1448325535573334</v>
      </c>
      <c r="AJ9" s="120">
        <f>IF(OR($T9="",$U9=""),"",_xlfn.BETA.INV(ABS(VLOOKUP($Z$1,VLookups!$A$30:$B$31,2,FALSE)-AJ$3),IF($N9="L",$U9,$T9),IF($N9="L",$T9,$U9),$G9,$I9))</f>
        <v>6.7264936859250026</v>
      </c>
      <c r="AK9" s="121">
        <f>IF(OR($T9="",$U9=""),"",_xlfn.BETA.INV(ABS(VLOOKUP($Z$1,VLookups!$A$30:$B$31,2,FALSE)-AK$3),IF($N9="L",$U9,$T9),IF($N9="L",$T9,$U9),$G9,$I9))</f>
        <v>7.3808783941474632</v>
      </c>
      <c r="AL9" s="120">
        <f>IF(OR($T9="",$U9=""),"",_xlfn.BETA.INV(ABS(VLOOKUP($Z$1,VLookups!$A$30:$B$31,2,FALSE)-AL$3),IF($N9="L",$U9,$T9),IF($N9="L",$T9,$U9),$G9,$I9))</f>
        <v>8.189781095240722</v>
      </c>
      <c r="AM9" s="121">
        <f>IF(OR($T9="",$U9=""),"",_xlfn.BETA.INV(ABS(VLOOKUP($Z$1,VLookups!$A$30:$B$31,2,FALSE)-AM$3),IF($N9="L",$U9,$T9),IF($N9="L",$T9,$U9),$G9,$I9))</f>
        <v>9.4452981481756275</v>
      </c>
      <c r="AN9" s="17"/>
      <c r="AO9" s="206">
        <f t="shared" si="15"/>
        <v>7.4999999999999997E-2</v>
      </c>
      <c r="AP9" s="204">
        <f t="shared" si="16"/>
        <v>2.5</v>
      </c>
      <c r="AQ9" s="188">
        <f t="shared" ref="AQ9:DB9" si="129">IF(ISNONTEXT($AO9),AP9+$AO9,"")</f>
        <v>2.5750000000000002</v>
      </c>
      <c r="AR9" s="188">
        <f t="shared" si="129"/>
        <v>2.6500000000000004</v>
      </c>
      <c r="AS9" s="188">
        <f t="shared" si="129"/>
        <v>2.7250000000000005</v>
      </c>
      <c r="AT9" s="188">
        <f t="shared" si="129"/>
        <v>2.8000000000000007</v>
      </c>
      <c r="AU9" s="188">
        <f t="shared" si="129"/>
        <v>2.8750000000000009</v>
      </c>
      <c r="AV9" s="188">
        <f t="shared" si="129"/>
        <v>2.9500000000000011</v>
      </c>
      <c r="AW9" s="188">
        <f t="shared" si="129"/>
        <v>3.0250000000000012</v>
      </c>
      <c r="AX9" s="188">
        <f t="shared" si="129"/>
        <v>3.1000000000000014</v>
      </c>
      <c r="AY9" s="188">
        <f t="shared" si="129"/>
        <v>3.1750000000000016</v>
      </c>
      <c r="AZ9" s="188">
        <f t="shared" si="129"/>
        <v>3.2500000000000018</v>
      </c>
      <c r="BA9" s="188">
        <f t="shared" si="129"/>
        <v>3.325000000000002</v>
      </c>
      <c r="BB9" s="188">
        <f t="shared" si="129"/>
        <v>3.4000000000000021</v>
      </c>
      <c r="BC9" s="188">
        <f t="shared" si="129"/>
        <v>3.4750000000000023</v>
      </c>
      <c r="BD9" s="188">
        <f t="shared" si="129"/>
        <v>3.5500000000000025</v>
      </c>
      <c r="BE9" s="188">
        <f t="shared" si="129"/>
        <v>3.6250000000000027</v>
      </c>
      <c r="BF9" s="188">
        <f t="shared" si="129"/>
        <v>3.7000000000000028</v>
      </c>
      <c r="BG9" s="188">
        <f t="shared" si="129"/>
        <v>3.775000000000003</v>
      </c>
      <c r="BH9" s="188">
        <f t="shared" si="129"/>
        <v>3.8500000000000032</v>
      </c>
      <c r="BI9" s="188">
        <f t="shared" si="129"/>
        <v>3.9250000000000034</v>
      </c>
      <c r="BJ9" s="188">
        <f t="shared" si="129"/>
        <v>4.0000000000000036</v>
      </c>
      <c r="BK9" s="188">
        <f t="shared" si="129"/>
        <v>4.0750000000000037</v>
      </c>
      <c r="BL9" s="188">
        <f t="shared" si="129"/>
        <v>4.1500000000000039</v>
      </c>
      <c r="BM9" s="188">
        <f t="shared" si="129"/>
        <v>4.2250000000000041</v>
      </c>
      <c r="BN9" s="188">
        <f t="shared" si="129"/>
        <v>4.3000000000000043</v>
      </c>
      <c r="BO9" s="188">
        <f t="shared" si="129"/>
        <v>4.3750000000000044</v>
      </c>
      <c r="BP9" s="188">
        <f t="shared" si="129"/>
        <v>4.4500000000000046</v>
      </c>
      <c r="BQ9" s="188">
        <f t="shared" si="129"/>
        <v>4.5250000000000048</v>
      </c>
      <c r="BR9" s="188">
        <f t="shared" si="129"/>
        <v>4.600000000000005</v>
      </c>
      <c r="BS9" s="188">
        <f t="shared" si="129"/>
        <v>4.6750000000000052</v>
      </c>
      <c r="BT9" s="188">
        <f t="shared" si="129"/>
        <v>4.7500000000000053</v>
      </c>
      <c r="BU9" s="188">
        <f t="shared" si="129"/>
        <v>4.8250000000000055</v>
      </c>
      <c r="BV9" s="188">
        <f t="shared" si="129"/>
        <v>4.9000000000000057</v>
      </c>
      <c r="BW9" s="188">
        <f t="shared" si="129"/>
        <v>4.9750000000000059</v>
      </c>
      <c r="BX9" s="188">
        <f t="shared" si="129"/>
        <v>5.050000000000006</v>
      </c>
      <c r="BY9" s="188">
        <f t="shared" si="129"/>
        <v>5.1250000000000062</v>
      </c>
      <c r="BZ9" s="188">
        <f t="shared" si="129"/>
        <v>5.2000000000000064</v>
      </c>
      <c r="CA9" s="188">
        <f t="shared" si="129"/>
        <v>5.2750000000000066</v>
      </c>
      <c r="CB9" s="188">
        <f t="shared" si="129"/>
        <v>5.3500000000000068</v>
      </c>
      <c r="CC9" s="188">
        <f t="shared" si="129"/>
        <v>5.4250000000000069</v>
      </c>
      <c r="CD9" s="188">
        <f t="shared" si="129"/>
        <v>5.5000000000000071</v>
      </c>
      <c r="CE9" s="188">
        <f t="shared" si="129"/>
        <v>5.5750000000000073</v>
      </c>
      <c r="CF9" s="188">
        <f t="shared" si="129"/>
        <v>5.6500000000000075</v>
      </c>
      <c r="CG9" s="188">
        <f t="shared" si="129"/>
        <v>5.7250000000000076</v>
      </c>
      <c r="CH9" s="188">
        <f t="shared" si="129"/>
        <v>5.8000000000000078</v>
      </c>
      <c r="CI9" s="188">
        <f t="shared" si="129"/>
        <v>5.875000000000008</v>
      </c>
      <c r="CJ9" s="188">
        <f t="shared" si="129"/>
        <v>5.9500000000000082</v>
      </c>
      <c r="CK9" s="188">
        <f t="shared" si="129"/>
        <v>6.0250000000000083</v>
      </c>
      <c r="CL9" s="188">
        <f t="shared" si="129"/>
        <v>6.1000000000000085</v>
      </c>
      <c r="CM9" s="188">
        <f t="shared" si="129"/>
        <v>6.1750000000000087</v>
      </c>
      <c r="CN9" s="188">
        <f t="shared" si="129"/>
        <v>6.2500000000000089</v>
      </c>
      <c r="CO9" s="188">
        <f t="shared" si="129"/>
        <v>6.3250000000000091</v>
      </c>
      <c r="CP9" s="188">
        <f t="shared" si="129"/>
        <v>6.4000000000000092</v>
      </c>
      <c r="CQ9" s="188">
        <f t="shared" si="129"/>
        <v>6.4750000000000094</v>
      </c>
      <c r="CR9" s="188">
        <f t="shared" si="129"/>
        <v>6.5500000000000096</v>
      </c>
      <c r="CS9" s="188">
        <f t="shared" si="129"/>
        <v>6.6250000000000098</v>
      </c>
      <c r="CT9" s="188">
        <f t="shared" si="129"/>
        <v>6.7000000000000099</v>
      </c>
      <c r="CU9" s="188">
        <f t="shared" si="129"/>
        <v>6.7750000000000101</v>
      </c>
      <c r="CV9" s="188">
        <f t="shared" si="129"/>
        <v>6.8500000000000103</v>
      </c>
      <c r="CW9" s="188">
        <f t="shared" si="129"/>
        <v>6.9250000000000105</v>
      </c>
      <c r="CX9" s="188">
        <f t="shared" si="129"/>
        <v>7.0000000000000107</v>
      </c>
      <c r="CY9" s="188">
        <f t="shared" si="129"/>
        <v>7.0750000000000108</v>
      </c>
      <c r="CZ9" s="188">
        <f t="shared" si="129"/>
        <v>7.150000000000011</v>
      </c>
      <c r="DA9" s="188">
        <f t="shared" si="129"/>
        <v>7.2250000000000112</v>
      </c>
      <c r="DB9" s="188">
        <f t="shared" si="129"/>
        <v>7.3000000000000114</v>
      </c>
      <c r="DC9" s="188">
        <f t="shared" ref="DC9:EK9" si="130">IF(ISNONTEXT($AO9),DB9+$AO9,"")</f>
        <v>7.3750000000000115</v>
      </c>
      <c r="DD9" s="188">
        <f t="shared" si="130"/>
        <v>7.4500000000000117</v>
      </c>
      <c r="DE9" s="188">
        <f t="shared" si="130"/>
        <v>7.5250000000000119</v>
      </c>
      <c r="DF9" s="188">
        <f t="shared" si="130"/>
        <v>7.6000000000000121</v>
      </c>
      <c r="DG9" s="188">
        <f t="shared" si="130"/>
        <v>7.6750000000000123</v>
      </c>
      <c r="DH9" s="188">
        <f t="shared" si="130"/>
        <v>7.7500000000000124</v>
      </c>
      <c r="DI9" s="188">
        <f t="shared" si="130"/>
        <v>7.8250000000000126</v>
      </c>
      <c r="DJ9" s="188">
        <f t="shared" si="130"/>
        <v>7.9000000000000128</v>
      </c>
      <c r="DK9" s="188">
        <f t="shared" si="130"/>
        <v>7.975000000000013</v>
      </c>
      <c r="DL9" s="188">
        <f t="shared" si="130"/>
        <v>8.0500000000000131</v>
      </c>
      <c r="DM9" s="188">
        <f t="shared" si="130"/>
        <v>8.1250000000000124</v>
      </c>
      <c r="DN9" s="188">
        <f t="shared" si="130"/>
        <v>8.2000000000000117</v>
      </c>
      <c r="DO9" s="188">
        <f t="shared" si="130"/>
        <v>8.275000000000011</v>
      </c>
      <c r="DP9" s="188">
        <f t="shared" si="130"/>
        <v>8.3500000000000103</v>
      </c>
      <c r="DQ9" s="188">
        <f t="shared" si="130"/>
        <v>8.4250000000000096</v>
      </c>
      <c r="DR9" s="188">
        <f t="shared" si="130"/>
        <v>8.5000000000000089</v>
      </c>
      <c r="DS9" s="188">
        <f t="shared" si="130"/>
        <v>8.5750000000000082</v>
      </c>
      <c r="DT9" s="188">
        <f t="shared" si="130"/>
        <v>8.6500000000000075</v>
      </c>
      <c r="DU9" s="188">
        <f t="shared" si="130"/>
        <v>8.7250000000000068</v>
      </c>
      <c r="DV9" s="188">
        <f t="shared" si="130"/>
        <v>8.800000000000006</v>
      </c>
      <c r="DW9" s="188">
        <f t="shared" si="130"/>
        <v>8.8750000000000053</v>
      </c>
      <c r="DX9" s="188">
        <f t="shared" si="130"/>
        <v>8.9500000000000046</v>
      </c>
      <c r="DY9" s="188">
        <f t="shared" si="130"/>
        <v>9.0250000000000039</v>
      </c>
      <c r="DZ9" s="188">
        <f t="shared" si="130"/>
        <v>9.1000000000000032</v>
      </c>
      <c r="EA9" s="188">
        <f t="shared" si="130"/>
        <v>9.1750000000000025</v>
      </c>
      <c r="EB9" s="188">
        <f t="shared" si="130"/>
        <v>9.2500000000000018</v>
      </c>
      <c r="EC9" s="188">
        <f t="shared" si="130"/>
        <v>9.3250000000000011</v>
      </c>
      <c r="ED9" s="188">
        <f t="shared" si="130"/>
        <v>9.4</v>
      </c>
      <c r="EE9" s="188">
        <f t="shared" si="130"/>
        <v>9.4749999999999996</v>
      </c>
      <c r="EF9" s="188">
        <f t="shared" si="130"/>
        <v>9.5499999999999989</v>
      </c>
      <c r="EG9" s="188">
        <f t="shared" si="130"/>
        <v>9.6249999999999982</v>
      </c>
      <c r="EH9" s="188">
        <f t="shared" si="130"/>
        <v>9.6999999999999975</v>
      </c>
      <c r="EI9" s="188">
        <f t="shared" si="130"/>
        <v>9.7749999999999968</v>
      </c>
      <c r="EJ9" s="188">
        <f t="shared" si="130"/>
        <v>9.8499999999999961</v>
      </c>
      <c r="EK9" s="188">
        <f t="shared" si="130"/>
        <v>9.9249999999999954</v>
      </c>
      <c r="EL9" s="204">
        <f t="shared" si="19"/>
        <v>9.9990000000000006</v>
      </c>
      <c r="EM9" s="205">
        <f t="shared" si="20"/>
        <v>0</v>
      </c>
      <c r="EN9" s="205">
        <f t="shared" si="21"/>
        <v>4.9500000000000065E-2</v>
      </c>
      <c r="EO9" s="205">
        <f t="shared" si="22"/>
        <v>6.9296464556281745E-2</v>
      </c>
      <c r="EP9" s="205">
        <f t="shared" si="23"/>
        <v>8.4004464167090648E-2</v>
      </c>
      <c r="EQ9" s="205">
        <f t="shared" si="24"/>
        <v>9.6000000000000085E-2</v>
      </c>
      <c r="ER9" s="205">
        <f t="shared" si="25"/>
        <v>0.10621322893124011</v>
      </c>
      <c r="ES9" s="205">
        <f t="shared" si="26"/>
        <v>0.11512601791080949</v>
      </c>
      <c r="ET9" s="205">
        <f t="shared" si="27"/>
        <v>0.12302743596450358</v>
      </c>
      <c r="EU9" s="205">
        <f t="shared" si="28"/>
        <v>0.13010764773832487</v>
      </c>
      <c r="EV9" s="205">
        <f t="shared" si="29"/>
        <v>0.13650000000000015</v>
      </c>
      <c r="EW9" s="205">
        <f t="shared" si="30"/>
        <v>0.14230249470757717</v>
      </c>
      <c r="EX9" s="205">
        <f t="shared" si="31"/>
        <v>0.14758980317081544</v>
      </c>
      <c r="EY9" s="205">
        <f t="shared" si="32"/>
        <v>0.15242047106606135</v>
      </c>
      <c r="EZ9" s="205">
        <f t="shared" si="33"/>
        <v>0.15684148048268362</v>
      </c>
      <c r="FA9" s="205">
        <f t="shared" si="34"/>
        <v>0.16089126763127959</v>
      </c>
      <c r="FB9" s="205">
        <f t="shared" si="35"/>
        <v>0.16460179221381532</v>
      </c>
      <c r="FC9" s="205">
        <f t="shared" si="36"/>
        <v>0.16800000000000012</v>
      </c>
      <c r="FD9" s="205">
        <f t="shared" si="37"/>
        <v>0.17110888346313302</v>
      </c>
      <c r="FE9" s="205">
        <f t="shared" si="38"/>
        <v>0.1739482681718908</v>
      </c>
      <c r="FF9" s="205">
        <f t="shared" si="39"/>
        <v>0.17653540721339739</v>
      </c>
      <c r="FG9" s="205">
        <f t="shared" si="40"/>
        <v>0.17888543819998326</v>
      </c>
      <c r="FH9" s="205">
        <f t="shared" si="41"/>
        <v>0.18101173995075576</v>
      </c>
      <c r="FI9" s="205">
        <f t="shared" si="42"/>
        <v>0.18292621463311382</v>
      </c>
      <c r="FJ9" s="205">
        <f t="shared" si="43"/>
        <v>0.18463951364753978</v>
      </c>
      <c r="FK9" s="205">
        <f t="shared" si="44"/>
        <v>0.18616122045152161</v>
      </c>
      <c r="FL9" s="205">
        <f t="shared" si="45"/>
        <v>0.18750000000000006</v>
      </c>
      <c r="FM9" s="205">
        <f t="shared" si="46"/>
        <v>0.1886637220029331</v>
      </c>
      <c r="FN9" s="205">
        <f t="shared" si="47"/>
        <v>0.18965956342879212</v>
      </c>
      <c r="FO9" s="205">
        <f t="shared" si="48"/>
        <v>0.19049409439665058</v>
      </c>
      <c r="FP9" s="205">
        <f t="shared" si="49"/>
        <v>0.19117335065327493</v>
      </c>
      <c r="FQ9" s="205">
        <f t="shared" si="50"/>
        <v>0.19170289512680816</v>
      </c>
      <c r="FR9" s="205">
        <f t="shared" si="51"/>
        <v>0.19208787051763576</v>
      </c>
      <c r="FS9" s="205">
        <f t="shared" si="52"/>
        <v>0.19233304448274097</v>
      </c>
      <c r="FT9" s="205">
        <f t="shared" si="53"/>
        <v>0.19244284865902397</v>
      </c>
      <c r="FU9" s="205">
        <f t="shared" si="54"/>
        <v>0.19242141252989492</v>
      </c>
      <c r="FV9" s="205">
        <f t="shared" si="55"/>
        <v>0.19227259295073748</v>
      </c>
      <c r="FW9" s="205">
        <f t="shared" si="56"/>
        <v>0.19199999999999998</v>
      </c>
      <c r="FX9" s="205">
        <f t="shared" si="57"/>
        <v>0.19160701970439387</v>
      </c>
      <c r="FY9" s="205">
        <f t="shared" si="58"/>
        <v>0.1910968340920382</v>
      </c>
      <c r="FZ9" s="205">
        <f t="shared" si="59"/>
        <v>0.1904724389511511</v>
      </c>
      <c r="GA9" s="205">
        <f t="shared" si="60"/>
        <v>0.18973665961010269</v>
      </c>
      <c r="GB9" s="205">
        <f t="shared" si="61"/>
        <v>0.18889216500426895</v>
      </c>
      <c r="GC9" s="205">
        <f t="shared" si="62"/>
        <v>0.18794148025382784</v>
      </c>
      <c r="GD9" s="205">
        <f t="shared" si="63"/>
        <v>0.18688699794260691</v>
      </c>
      <c r="GE9" s="205">
        <f t="shared" si="64"/>
        <v>0.18573098825990225</v>
      </c>
      <c r="GF9" s="205">
        <f t="shared" si="65"/>
        <v>0.18447560814373251</v>
      </c>
      <c r="GG9" s="205">
        <f t="shared" si="66"/>
        <v>0.18312290954438207</v>
      </c>
      <c r="GH9" s="205">
        <f t="shared" si="67"/>
        <v>0.18167484691062749</v>
      </c>
      <c r="GI9" s="205">
        <f t="shared" si="68"/>
        <v>0.18013328398716305</v>
      </c>
      <c r="GJ9" s="205">
        <f t="shared" si="69"/>
        <v>0.17849999999999977</v>
      </c>
      <c r="GK9" s="205">
        <f t="shared" si="70"/>
        <v>0.17677669529663667</v>
      </c>
      <c r="GL9" s="205">
        <f t="shared" si="71"/>
        <v>0.17496499649929959</v>
      </c>
      <c r="GM9" s="205">
        <f t="shared" si="72"/>
        <v>0.17306646122227126</v>
      </c>
      <c r="GN9" s="205">
        <f t="shared" si="73"/>
        <v>0.1710825823980919</v>
      </c>
      <c r="GO9" s="205">
        <f t="shared" si="74"/>
        <v>0.16901479225203903</v>
      </c>
      <c r="GP9" s="205">
        <f t="shared" si="75"/>
        <v>0.16686446595965213</v>
      </c>
      <c r="GQ9" s="205">
        <f t="shared" si="76"/>
        <v>0.16463292501805313</v>
      </c>
      <c r="GR9" s="205">
        <f t="shared" si="77"/>
        <v>0.1623214403583208</v>
      </c>
      <c r="GS9" s="205">
        <f t="shared" si="78"/>
        <v>0.15993123522314173</v>
      </c>
      <c r="GT9" s="205">
        <f t="shared" si="79"/>
        <v>0.15746348783130609</v>
      </c>
      <c r="GU9" s="205">
        <f t="shared" si="80"/>
        <v>0.15491933384829631</v>
      </c>
      <c r="GV9" s="205">
        <f t="shared" si="81"/>
        <v>0.15229986868017939</v>
      </c>
      <c r="GW9" s="205">
        <f t="shared" si="82"/>
        <v>0.14960614960622404</v>
      </c>
      <c r="GX9" s="205">
        <f t="shared" si="83"/>
        <v>0.14683919776408436</v>
      </c>
      <c r="GY9" s="205">
        <f t="shared" si="84"/>
        <v>0.14399999999999955</v>
      </c>
      <c r="GZ9" s="205">
        <f t="shared" si="85"/>
        <v>0.14108951059522418</v>
      </c>
      <c r="HA9" s="205">
        <f t="shared" si="86"/>
        <v>0.13810865287881083</v>
      </c>
      <c r="HB9" s="205">
        <f t="shared" si="87"/>
        <v>0.13505832073589494</v>
      </c>
      <c r="HC9" s="205">
        <f t="shared" si="88"/>
        <v>0.13193938001976463</v>
      </c>
      <c r="HD9" s="205">
        <f t="shared" si="89"/>
        <v>0.12875266987522965</v>
      </c>
      <c r="HE9" s="205">
        <f t="shared" si="90"/>
        <v>0.1254990039801108</v>
      </c>
      <c r="HF9" s="205">
        <f t="shared" si="91"/>
        <v>0.12217917171105666</v>
      </c>
      <c r="HG9" s="205">
        <f t="shared" si="92"/>
        <v>0.11879393923933937</v>
      </c>
      <c r="HH9" s="205">
        <f t="shared" si="93"/>
        <v>0.11534405056178602</v>
      </c>
      <c r="HI9" s="205">
        <f t="shared" si="94"/>
        <v>0.11183022847155352</v>
      </c>
      <c r="HJ9" s="205">
        <f t="shared" si="95"/>
        <v>0.10825317547305423</v>
      </c>
      <c r="HK9" s="205">
        <f t="shared" si="96"/>
        <v>0.10461357464497559</v>
      </c>
      <c r="HL9" s="205">
        <f t="shared" si="97"/>
        <v>0.10091209045500886</v>
      </c>
      <c r="HM9" s="205">
        <f t="shared" si="98"/>
        <v>9.7149369529605775E-2</v>
      </c>
      <c r="HN9" s="205">
        <f t="shared" si="99"/>
        <v>9.3326041381813191E-2</v>
      </c>
      <c r="HO9" s="205">
        <f t="shared" si="100"/>
        <v>8.9442719099991144E-2</v>
      </c>
      <c r="HP9" s="205">
        <f t="shared" si="101"/>
        <v>8.549999999999959E-2</v>
      </c>
      <c r="HQ9" s="205">
        <f t="shared" si="102"/>
        <v>8.1498466243236367E-2</v>
      </c>
      <c r="HR9" s="205">
        <f t="shared" si="103"/>
        <v>7.7438685422726194E-2</v>
      </c>
      <c r="HS9" s="205">
        <f t="shared" si="104"/>
        <v>7.3321211119293087E-2</v>
      </c>
      <c r="HT9" s="205">
        <f t="shared" si="105"/>
        <v>6.9146583429696318E-2</v>
      </c>
      <c r="HU9" s="205">
        <f t="shared" si="106"/>
        <v>6.4915329468469646E-2</v>
      </c>
      <c r="HV9" s="205">
        <f t="shared" si="107"/>
        <v>6.0627963845077071E-2</v>
      </c>
      <c r="HW9" s="205">
        <f t="shared" si="108"/>
        <v>5.6284989117880956E-2</v>
      </c>
      <c r="HX9" s="205">
        <f t="shared" si="109"/>
        <v>5.1886896226311173E-2</v>
      </c>
      <c r="HY9" s="205">
        <f t="shared" si="110"/>
        <v>4.743416490252559E-2</v>
      </c>
      <c r="HZ9" s="205">
        <f t="shared" si="111"/>
        <v>4.2927264063762502E-2</v>
      </c>
      <c r="IA9" s="205">
        <f t="shared" si="112"/>
        <v>3.8366652186501746E-2</v>
      </c>
      <c r="IB9" s="205">
        <f t="shared" si="113"/>
        <v>3.375277766347537E-2</v>
      </c>
      <c r="IC9" s="205">
        <f t="shared" si="114"/>
        <v>2.9086079144498057E-2</v>
      </c>
      <c r="ID9" s="205">
        <f t="shared" si="115"/>
        <v>2.4366985862022537E-2</v>
      </c>
      <c r="IE9" s="205">
        <f t="shared" si="116"/>
        <v>1.9595917942265607E-2</v>
      </c>
      <c r="IF9" s="205">
        <f t="shared" si="117"/>
        <v>1.4773286702694382E-2</v>
      </c>
      <c r="IG9" s="205">
        <f t="shared" si="118"/>
        <v>9.8994949366119477E-3</v>
      </c>
      <c r="IH9" s="205">
        <f t="shared" si="119"/>
        <v>4.9749371855333816E-3</v>
      </c>
      <c r="II9" s="205">
        <f t="shared" si="120"/>
        <v>6.6662222074001434E-5</v>
      </c>
    </row>
    <row r="10" spans="1:244" x14ac:dyDescent="0.25">
      <c r="A10" s="307" t="s">
        <v>814</v>
      </c>
      <c r="B10" s="308">
        <f>IF(OR($T10="",$U10=""),"",ROUND(_xlfn.BETA.INV(ABS(VLOOKUP($Z$1,VLookups!$A$30:$B$31,2,FALSE)-B$2),IF($N10="L",$U10,$T10),IF($N10="L",$T10,$U10),$G10,$I10),0))</f>
        <v>42</v>
      </c>
      <c r="C10" s="318">
        <f t="shared" si="121"/>
        <v>44313</v>
      </c>
      <c r="D10" s="319">
        <f t="shared" si="122"/>
        <v>44372</v>
      </c>
      <c r="E10" s="142">
        <v>-0.25</v>
      </c>
      <c r="F10" s="310"/>
      <c r="G10" s="311">
        <f t="shared" si="10"/>
        <v>22.5</v>
      </c>
      <c r="H10" s="312">
        <v>30</v>
      </c>
      <c r="I10" s="311">
        <f t="shared" si="11"/>
        <v>60</v>
      </c>
      <c r="J10" s="310"/>
      <c r="K10" s="143">
        <v>1</v>
      </c>
      <c r="L10" s="118">
        <f t="shared" si="12"/>
        <v>1</v>
      </c>
      <c r="M10" s="23">
        <f t="shared" si="13"/>
        <v>20</v>
      </c>
      <c r="N10" s="24" t="str">
        <f t="shared" si="14"/>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10">
        <f t="shared" si="3"/>
        <v>33.213750000000005</v>
      </c>
      <c r="X10" s="110">
        <f t="shared" si="4"/>
        <v>5.9887500000000005</v>
      </c>
      <c r="Y10" s="39">
        <f t="shared" si="5"/>
        <v>35.865126562500002</v>
      </c>
      <c r="Z10" s="123">
        <v>40</v>
      </c>
      <c r="AA10" s="216">
        <f>IF(AND(G10&gt;0,H10&gt;0,I10&gt;0,T10&gt;0,U10&gt;0,Z10&gt;0,NOT(R10="")),ABS(VLOOKUP($Z$1,VLookups!$A$30:$B$31,2,FALSE)-_xlfn.BETA.DIST(Z10,IF(N10="L",U10,T10),IF(N10="L",T10,U10),TRUE,G10,I10)),"")</f>
        <v>0.85616241426611805</v>
      </c>
      <c r="AB10" s="120">
        <f>IF(OR($T10="",$U10=""),"",_xlfn.BETA.INV(ABS(VLOOKUP($Z$1,VLookups!$A$30:$B$31,2,FALSE)-AB$3),IF($N10="L",$U10,$T10),IF($N10="L",$T10,$U10),$G10,$I10))</f>
        <v>38.341782181735198</v>
      </c>
      <c r="AC10" s="121">
        <f>IF(OR($T10="",$U10=""),"",_xlfn.BETA.INV(ABS(VLOOKUP($Z$1,VLookups!$A$30:$B$31,2,FALSE)-AC$3),IF($N10="L",$U10,$T10),IF($N10="L",$T10,$U10),$G10,$I10))</f>
        <v>44.317627846950963</v>
      </c>
      <c r="AD10" s="120">
        <f>IF(OR($T10="",$U10=""),"",_xlfn.BETA.INV(ABS(VLOOKUP($Z$1,VLookups!$A$30:$B$31,2,FALSE)-AD$3),IF($N10="L",$U10,$T10),IF($N10="L",$T10,$U10),$G10,$I10))</f>
        <v>25.972322209242328</v>
      </c>
      <c r="AE10" s="121">
        <f>IF(OR($T10="",$U10=""),"",_xlfn.BETA.INV(ABS(VLOOKUP($Z$1,VLookups!$A$30:$B$31,2,FALSE)-AE$3),IF($N10="L",$U10,$T10),IF($N10="L",$T10,$U10),$G10,$I10))</f>
        <v>27.745525810123418</v>
      </c>
      <c r="AF10" s="120">
        <f>IF(OR($T10="",$U10=""),"",_xlfn.BETA.INV(ABS(VLOOKUP($Z$1,VLookups!$A$30:$B$31,2,FALSE)-AF$3),IF($N10="L",$U10,$T10),IF($N10="L",$T10,$U10),$G10,$I10))</f>
        <v>29.317630174460596</v>
      </c>
      <c r="AG10" s="121">
        <f>IF(OR($T10="",$U10=""),"",_xlfn.BETA.INV(ABS(VLOOKUP($Z$1,VLookups!$A$30:$B$31,2,FALSE)-AG$3),IF($N10="L",$U10,$T10),IF($N10="L",$T10,$U10),$G10,$I10))</f>
        <v>30.846882510578396</v>
      </c>
      <c r="AH10" s="120">
        <f>IF(OR($T10="",$U10=""),"",_xlfn.BETA.INV(ABS(VLOOKUP($Z$1,VLookups!$A$30:$B$31,2,FALSE)-AH$3),IF($N10="L",$U10,$T10),IF($N10="L",$T10,$U10),$G10,$I10))</f>
        <v>32.416874373587248</v>
      </c>
      <c r="AI10" s="121">
        <f>IF(OR($T10="",$U10=""),"",_xlfn.BETA.INV(ABS(VLOOKUP($Z$1,VLookups!$A$30:$B$31,2,FALSE)-AI$3),IF($N10="L",$U10,$T10),IF($N10="L",$T10,$U10),$G10,$I10))</f>
        <v>34.104166032949294</v>
      </c>
      <c r="AJ10" s="120">
        <f>IF(OR($T10="",$U10=""),"",_xlfn.BETA.INV(ABS(VLOOKUP($Z$1,VLookups!$A$30:$B$31,2,FALSE)-AJ$3),IF($N10="L",$U10,$T10),IF($N10="L",$T10,$U10),$G10,$I10))</f>
        <v>36.013413389250758</v>
      </c>
      <c r="AK10" s="121">
        <f>IF(OR($T10="",$U10=""),"",_xlfn.BETA.INV(ABS(VLOOKUP($Z$1,VLookups!$A$30:$B$31,2,FALSE)-AK$3),IF($N10="L",$U10,$T10),IF($N10="L",$T10,$U10),$G10,$I10))</f>
        <v>38.341782181735198</v>
      </c>
      <c r="AL10" s="120">
        <f>IF(OR($T10="",$U10=""),"",_xlfn.BETA.INV(ABS(VLOOKUP($Z$1,VLookups!$A$30:$B$31,2,FALSE)-AL$3),IF($N10="L",$U10,$T10),IF($N10="L",$T10,$U10),$G10,$I10))</f>
        <v>41.636861495680932</v>
      </c>
      <c r="AM10" s="121">
        <f>IF(OR($T10="",$U10=""),"",_xlfn.BETA.INV(ABS(VLOOKUP($Z$1,VLookups!$A$30:$B$31,2,FALSE)-AM$3),IF($N10="L",$U10,$T10),IF($N10="L",$T10,$U10),$G10,$I10))</f>
        <v>48.963237311989033</v>
      </c>
      <c r="AN10" s="17"/>
      <c r="AO10" s="206">
        <f t="shared" si="15"/>
        <v>0.375</v>
      </c>
      <c r="AP10" s="204">
        <f t="shared" si="16"/>
        <v>22.5</v>
      </c>
      <c r="AQ10" s="188">
        <f t="shared" ref="AQ10:DB10" si="131">IF(ISNONTEXT($AO10),AP10+$AO10,"")</f>
        <v>22.875</v>
      </c>
      <c r="AR10" s="188">
        <f t="shared" si="131"/>
        <v>23.25</v>
      </c>
      <c r="AS10" s="188">
        <f t="shared" si="131"/>
        <v>23.625</v>
      </c>
      <c r="AT10" s="188">
        <f t="shared" si="131"/>
        <v>24</v>
      </c>
      <c r="AU10" s="188">
        <f t="shared" si="131"/>
        <v>24.375</v>
      </c>
      <c r="AV10" s="188">
        <f t="shared" si="131"/>
        <v>24.75</v>
      </c>
      <c r="AW10" s="188">
        <f t="shared" si="131"/>
        <v>25.125</v>
      </c>
      <c r="AX10" s="188">
        <f t="shared" si="131"/>
        <v>25.5</v>
      </c>
      <c r="AY10" s="188">
        <f t="shared" si="131"/>
        <v>25.875</v>
      </c>
      <c r="AZ10" s="188">
        <f t="shared" si="131"/>
        <v>26.25</v>
      </c>
      <c r="BA10" s="188">
        <f t="shared" si="131"/>
        <v>26.625</v>
      </c>
      <c r="BB10" s="188">
        <f t="shared" si="131"/>
        <v>27</v>
      </c>
      <c r="BC10" s="188">
        <f t="shared" si="131"/>
        <v>27.375</v>
      </c>
      <c r="BD10" s="188">
        <f t="shared" si="131"/>
        <v>27.75</v>
      </c>
      <c r="BE10" s="188">
        <f t="shared" si="131"/>
        <v>28.125</v>
      </c>
      <c r="BF10" s="188">
        <f t="shared" si="131"/>
        <v>28.5</v>
      </c>
      <c r="BG10" s="188">
        <f t="shared" si="131"/>
        <v>28.875</v>
      </c>
      <c r="BH10" s="188">
        <f t="shared" si="131"/>
        <v>29.25</v>
      </c>
      <c r="BI10" s="188">
        <f t="shared" si="131"/>
        <v>29.625</v>
      </c>
      <c r="BJ10" s="188">
        <f t="shared" si="131"/>
        <v>30</v>
      </c>
      <c r="BK10" s="188">
        <f t="shared" si="131"/>
        <v>30.375</v>
      </c>
      <c r="BL10" s="188">
        <f t="shared" si="131"/>
        <v>30.75</v>
      </c>
      <c r="BM10" s="188">
        <f t="shared" si="131"/>
        <v>31.125</v>
      </c>
      <c r="BN10" s="188">
        <f t="shared" si="131"/>
        <v>31.5</v>
      </c>
      <c r="BO10" s="188">
        <f t="shared" si="131"/>
        <v>31.875</v>
      </c>
      <c r="BP10" s="188">
        <f t="shared" si="131"/>
        <v>32.25</v>
      </c>
      <c r="BQ10" s="188">
        <f t="shared" si="131"/>
        <v>32.625</v>
      </c>
      <c r="BR10" s="188">
        <f t="shared" si="131"/>
        <v>33</v>
      </c>
      <c r="BS10" s="188">
        <f t="shared" si="131"/>
        <v>33.375</v>
      </c>
      <c r="BT10" s="188">
        <f t="shared" si="131"/>
        <v>33.75</v>
      </c>
      <c r="BU10" s="188">
        <f t="shared" si="131"/>
        <v>34.125</v>
      </c>
      <c r="BV10" s="188">
        <f t="shared" si="131"/>
        <v>34.5</v>
      </c>
      <c r="BW10" s="188">
        <f t="shared" si="131"/>
        <v>34.875</v>
      </c>
      <c r="BX10" s="188">
        <f t="shared" si="131"/>
        <v>35.25</v>
      </c>
      <c r="BY10" s="188">
        <f t="shared" si="131"/>
        <v>35.625</v>
      </c>
      <c r="BZ10" s="188">
        <f t="shared" si="131"/>
        <v>36</v>
      </c>
      <c r="CA10" s="188">
        <f t="shared" si="131"/>
        <v>36.375</v>
      </c>
      <c r="CB10" s="188">
        <f t="shared" si="131"/>
        <v>36.75</v>
      </c>
      <c r="CC10" s="188">
        <f t="shared" si="131"/>
        <v>37.125</v>
      </c>
      <c r="CD10" s="188">
        <f t="shared" si="131"/>
        <v>37.5</v>
      </c>
      <c r="CE10" s="188">
        <f t="shared" si="131"/>
        <v>37.875</v>
      </c>
      <c r="CF10" s="188">
        <f t="shared" si="131"/>
        <v>38.25</v>
      </c>
      <c r="CG10" s="188">
        <f t="shared" si="131"/>
        <v>38.625</v>
      </c>
      <c r="CH10" s="188">
        <f t="shared" si="131"/>
        <v>39</v>
      </c>
      <c r="CI10" s="188">
        <f t="shared" si="131"/>
        <v>39.375</v>
      </c>
      <c r="CJ10" s="188">
        <f t="shared" si="131"/>
        <v>39.75</v>
      </c>
      <c r="CK10" s="188">
        <f t="shared" si="131"/>
        <v>40.125</v>
      </c>
      <c r="CL10" s="188">
        <f t="shared" si="131"/>
        <v>40.5</v>
      </c>
      <c r="CM10" s="188">
        <f t="shared" si="131"/>
        <v>40.875</v>
      </c>
      <c r="CN10" s="188">
        <f t="shared" si="131"/>
        <v>41.25</v>
      </c>
      <c r="CO10" s="188">
        <f t="shared" si="131"/>
        <v>41.625</v>
      </c>
      <c r="CP10" s="188">
        <f t="shared" si="131"/>
        <v>42</v>
      </c>
      <c r="CQ10" s="188">
        <f t="shared" si="131"/>
        <v>42.375</v>
      </c>
      <c r="CR10" s="188">
        <f t="shared" si="131"/>
        <v>42.75</v>
      </c>
      <c r="CS10" s="188">
        <f t="shared" si="131"/>
        <v>43.125</v>
      </c>
      <c r="CT10" s="188">
        <f t="shared" si="131"/>
        <v>43.5</v>
      </c>
      <c r="CU10" s="188">
        <f t="shared" si="131"/>
        <v>43.875</v>
      </c>
      <c r="CV10" s="188">
        <f t="shared" si="131"/>
        <v>44.25</v>
      </c>
      <c r="CW10" s="188">
        <f t="shared" si="131"/>
        <v>44.625</v>
      </c>
      <c r="CX10" s="188">
        <f t="shared" si="131"/>
        <v>45</v>
      </c>
      <c r="CY10" s="188">
        <f t="shared" si="131"/>
        <v>45.375</v>
      </c>
      <c r="CZ10" s="188">
        <f t="shared" si="131"/>
        <v>45.75</v>
      </c>
      <c r="DA10" s="188">
        <f t="shared" si="131"/>
        <v>46.125</v>
      </c>
      <c r="DB10" s="188">
        <f t="shared" si="131"/>
        <v>46.5</v>
      </c>
      <c r="DC10" s="188">
        <f t="shared" ref="DC10:EK10" si="132">IF(ISNONTEXT($AO10),DB10+$AO10,"")</f>
        <v>46.875</v>
      </c>
      <c r="DD10" s="188">
        <f t="shared" si="132"/>
        <v>47.25</v>
      </c>
      <c r="DE10" s="188">
        <f t="shared" si="132"/>
        <v>47.625</v>
      </c>
      <c r="DF10" s="188">
        <f t="shared" si="132"/>
        <v>48</v>
      </c>
      <c r="DG10" s="188">
        <f t="shared" si="132"/>
        <v>48.375</v>
      </c>
      <c r="DH10" s="188">
        <f t="shared" si="132"/>
        <v>48.75</v>
      </c>
      <c r="DI10" s="188">
        <f t="shared" si="132"/>
        <v>49.125</v>
      </c>
      <c r="DJ10" s="188">
        <f t="shared" si="132"/>
        <v>49.5</v>
      </c>
      <c r="DK10" s="188">
        <f t="shared" si="132"/>
        <v>49.875</v>
      </c>
      <c r="DL10" s="188">
        <f t="shared" si="132"/>
        <v>50.25</v>
      </c>
      <c r="DM10" s="188">
        <f t="shared" si="132"/>
        <v>50.625</v>
      </c>
      <c r="DN10" s="188">
        <f t="shared" si="132"/>
        <v>51</v>
      </c>
      <c r="DO10" s="188">
        <f t="shared" si="132"/>
        <v>51.375</v>
      </c>
      <c r="DP10" s="188">
        <f t="shared" si="132"/>
        <v>51.75</v>
      </c>
      <c r="DQ10" s="188">
        <f t="shared" si="132"/>
        <v>52.125</v>
      </c>
      <c r="DR10" s="188">
        <f t="shared" si="132"/>
        <v>52.5</v>
      </c>
      <c r="DS10" s="188">
        <f t="shared" si="132"/>
        <v>52.875</v>
      </c>
      <c r="DT10" s="188">
        <f t="shared" si="132"/>
        <v>53.25</v>
      </c>
      <c r="DU10" s="188">
        <f t="shared" si="132"/>
        <v>53.625</v>
      </c>
      <c r="DV10" s="188">
        <f t="shared" si="132"/>
        <v>54</v>
      </c>
      <c r="DW10" s="188">
        <f t="shared" si="132"/>
        <v>54.375</v>
      </c>
      <c r="DX10" s="188">
        <f t="shared" si="132"/>
        <v>54.75</v>
      </c>
      <c r="DY10" s="188">
        <f t="shared" si="132"/>
        <v>55.125</v>
      </c>
      <c r="DZ10" s="188">
        <f t="shared" si="132"/>
        <v>55.5</v>
      </c>
      <c r="EA10" s="188">
        <f t="shared" si="132"/>
        <v>55.875</v>
      </c>
      <c r="EB10" s="188">
        <f t="shared" si="132"/>
        <v>56.25</v>
      </c>
      <c r="EC10" s="188">
        <f t="shared" si="132"/>
        <v>56.625</v>
      </c>
      <c r="ED10" s="188">
        <f t="shared" si="132"/>
        <v>57</v>
      </c>
      <c r="EE10" s="188">
        <f t="shared" si="132"/>
        <v>57.375</v>
      </c>
      <c r="EF10" s="188">
        <f t="shared" si="132"/>
        <v>57.75</v>
      </c>
      <c r="EG10" s="188">
        <f t="shared" si="132"/>
        <v>58.125</v>
      </c>
      <c r="EH10" s="188">
        <f t="shared" si="132"/>
        <v>58.5</v>
      </c>
      <c r="EI10" s="188">
        <f t="shared" si="132"/>
        <v>58.875</v>
      </c>
      <c r="EJ10" s="188">
        <f t="shared" si="132"/>
        <v>59.25</v>
      </c>
      <c r="EK10" s="188">
        <f t="shared" si="132"/>
        <v>59.625</v>
      </c>
      <c r="EL10" s="204">
        <f t="shared" si="19"/>
        <v>59.999000000000002</v>
      </c>
      <c r="EM10" s="205">
        <f t="shared" si="20"/>
        <v>0</v>
      </c>
      <c r="EN10" s="205">
        <f t="shared" si="21"/>
        <v>7.6847680799999978E-3</v>
      </c>
      <c r="EO10" s="205">
        <f t="shared" si="22"/>
        <v>1.4757890559999993E-2</v>
      </c>
      <c r="EP10" s="205">
        <f t="shared" si="23"/>
        <v>2.1247027440000007E-2</v>
      </c>
      <c r="EQ10" s="205">
        <f t="shared" si="24"/>
        <v>2.717908992E-2</v>
      </c>
      <c r="ER10" s="205">
        <f t="shared" si="25"/>
        <v>3.2580249999999998E-2</v>
      </c>
      <c r="ES10" s="205">
        <f t="shared" si="26"/>
        <v>3.7475950080000001E-2</v>
      </c>
      <c r="ET10" s="205">
        <f t="shared" si="27"/>
        <v>4.1890912559999993E-2</v>
      </c>
      <c r="EU10" s="205">
        <f t="shared" si="28"/>
        <v>4.5849149439999994E-2</v>
      </c>
      <c r="EV10" s="205">
        <f t="shared" si="29"/>
        <v>4.9373971920000002E-2</v>
      </c>
      <c r="EW10" s="205">
        <f t="shared" si="30"/>
        <v>5.2488E-2</v>
      </c>
      <c r="EX10" s="205">
        <f t="shared" si="31"/>
        <v>5.5213172079999991E-2</v>
      </c>
      <c r="EY10" s="205">
        <f t="shared" si="32"/>
        <v>5.7570754559999993E-2</v>
      </c>
      <c r="EZ10" s="205">
        <f t="shared" si="33"/>
        <v>5.9581351439999999E-2</v>
      </c>
      <c r="FA10" s="205">
        <f t="shared" si="34"/>
        <v>6.1264913919999997E-2</v>
      </c>
      <c r="FB10" s="205">
        <f t="shared" si="35"/>
        <v>6.2640749999999995E-2</v>
      </c>
      <c r="FC10" s="205">
        <f t="shared" si="36"/>
        <v>6.3727534079999995E-2</v>
      </c>
      <c r="FD10" s="205">
        <f t="shared" si="37"/>
        <v>6.4543316559999994E-2</v>
      </c>
      <c r="FE10" s="205">
        <f t="shared" si="38"/>
        <v>6.5105533439999988E-2</v>
      </c>
      <c r="FF10" s="205">
        <f t="shared" si="39"/>
        <v>6.5431015919999988E-2</v>
      </c>
      <c r="FG10" s="205">
        <f t="shared" si="40"/>
        <v>6.5535999999999997E-2</v>
      </c>
      <c r="FH10" s="205">
        <f t="shared" si="41"/>
        <v>6.5436136079999999E-2</v>
      </c>
      <c r="FI10" s="205">
        <f t="shared" si="42"/>
        <v>6.5146498560000002E-2</v>
      </c>
      <c r="FJ10" s="205">
        <f t="shared" si="43"/>
        <v>6.4681595439999989E-2</v>
      </c>
      <c r="FK10" s="205">
        <f t="shared" si="44"/>
        <v>6.405537791999999E-2</v>
      </c>
      <c r="FL10" s="205">
        <f t="shared" si="45"/>
        <v>6.3281249999999997E-2</v>
      </c>
      <c r="FM10" s="205">
        <f t="shared" si="46"/>
        <v>6.2372078079999997E-2</v>
      </c>
      <c r="FN10" s="205">
        <f t="shared" si="47"/>
        <v>6.1340200559999995E-2</v>
      </c>
      <c r="FO10" s="205">
        <f t="shared" si="48"/>
        <v>6.0197437439999994E-2</v>
      </c>
      <c r="FP10" s="205">
        <f t="shared" si="49"/>
        <v>5.8955099919999997E-2</v>
      </c>
      <c r="FQ10" s="205">
        <f t="shared" si="50"/>
        <v>5.7623999999999995E-2</v>
      </c>
      <c r="FR10" s="205">
        <f t="shared" si="51"/>
        <v>5.6214460079999994E-2</v>
      </c>
      <c r="FS10" s="205">
        <f t="shared" si="52"/>
        <v>5.4736322559999995E-2</v>
      </c>
      <c r="FT10" s="205">
        <f t="shared" si="53"/>
        <v>5.3198959439999992E-2</v>
      </c>
      <c r="FU10" s="205">
        <f t="shared" si="54"/>
        <v>5.1611281919999995E-2</v>
      </c>
      <c r="FV10" s="205">
        <f t="shared" si="55"/>
        <v>4.9981750000000005E-2</v>
      </c>
      <c r="FW10" s="205">
        <f t="shared" si="56"/>
        <v>4.8318382080000007E-2</v>
      </c>
      <c r="FX10" s="205">
        <f t="shared" si="57"/>
        <v>4.6628764560000001E-2</v>
      </c>
      <c r="FY10" s="205">
        <f t="shared" si="58"/>
        <v>4.4920061439999999E-2</v>
      </c>
      <c r="FZ10" s="205">
        <f t="shared" si="59"/>
        <v>4.3199023919999996E-2</v>
      </c>
      <c r="GA10" s="205">
        <f t="shared" si="60"/>
        <v>4.1471999999999995E-2</v>
      </c>
      <c r="GB10" s="205">
        <f t="shared" si="61"/>
        <v>3.9744944080000004E-2</v>
      </c>
      <c r="GC10" s="205">
        <f t="shared" si="62"/>
        <v>3.8023426560000004E-2</v>
      </c>
      <c r="GD10" s="205">
        <f t="shared" si="63"/>
        <v>3.6312643440000007E-2</v>
      </c>
      <c r="GE10" s="205">
        <f t="shared" si="64"/>
        <v>3.4617425919999993E-2</v>
      </c>
      <c r="GF10" s="205">
        <f t="shared" si="65"/>
        <v>3.2942249999999999E-2</v>
      </c>
      <c r="GG10" s="205">
        <f t="shared" si="66"/>
        <v>3.1291246079999994E-2</v>
      </c>
      <c r="GH10" s="205">
        <f t="shared" si="67"/>
        <v>2.9668208560000006E-2</v>
      </c>
      <c r="GI10" s="205">
        <f t="shared" si="68"/>
        <v>2.8076605440000003E-2</v>
      </c>
      <c r="GJ10" s="205">
        <f t="shared" si="69"/>
        <v>2.6519587919999987E-2</v>
      </c>
      <c r="GK10" s="205">
        <f t="shared" si="70"/>
        <v>2.4999999999999988E-2</v>
      </c>
      <c r="GL10" s="205">
        <f t="shared" si="71"/>
        <v>2.3520388080000006E-2</v>
      </c>
      <c r="GM10" s="205">
        <f t="shared" si="72"/>
        <v>2.2083010559999998E-2</v>
      </c>
      <c r="GN10" s="205">
        <f t="shared" si="73"/>
        <v>2.0689847439999982E-2</v>
      </c>
      <c r="GO10" s="205">
        <f t="shared" si="74"/>
        <v>1.9342609919999993E-2</v>
      </c>
      <c r="GP10" s="205">
        <f t="shared" si="75"/>
        <v>1.8042750000000003E-2</v>
      </c>
      <c r="GQ10" s="205">
        <f t="shared" si="76"/>
        <v>1.6791470079999996E-2</v>
      </c>
      <c r="GR10" s="205">
        <f t="shared" si="77"/>
        <v>1.5589732560000003E-2</v>
      </c>
      <c r="GS10" s="205">
        <f t="shared" si="78"/>
        <v>1.4438269440000002E-2</v>
      </c>
      <c r="GT10" s="205">
        <f t="shared" si="79"/>
        <v>1.3337591920000004E-2</v>
      </c>
      <c r="GU10" s="205">
        <f t="shared" si="80"/>
        <v>1.2288E-2</v>
      </c>
      <c r="GV10" s="205">
        <f t="shared" si="81"/>
        <v>1.1289592080000001E-2</v>
      </c>
      <c r="GW10" s="205">
        <f t="shared" si="82"/>
        <v>1.0342274560000003E-2</v>
      </c>
      <c r="GX10" s="205">
        <f t="shared" si="83"/>
        <v>9.4457714400000073E-3</v>
      </c>
      <c r="GY10" s="205">
        <f t="shared" si="84"/>
        <v>8.5996339199999969E-3</v>
      </c>
      <c r="GZ10" s="205">
        <f t="shared" si="85"/>
        <v>7.803250000000002E-3</v>
      </c>
      <c r="HA10" s="205">
        <f t="shared" si="86"/>
        <v>7.0558540799999956E-3</v>
      </c>
      <c r="HB10" s="205">
        <f t="shared" si="87"/>
        <v>6.3565365600000007E-3</v>
      </c>
      <c r="HC10" s="205">
        <f t="shared" si="88"/>
        <v>5.7042534399999985E-3</v>
      </c>
      <c r="HD10" s="205">
        <f t="shared" si="89"/>
        <v>5.0978359200000043E-3</v>
      </c>
      <c r="HE10" s="205">
        <f t="shared" si="90"/>
        <v>4.5360000000000053E-3</v>
      </c>
      <c r="HF10" s="205">
        <f t="shared" si="91"/>
        <v>4.0173560800000003E-3</v>
      </c>
      <c r="HG10" s="205">
        <f t="shared" si="92"/>
        <v>3.5404185599999995E-3</v>
      </c>
      <c r="HH10" s="205">
        <f t="shared" si="93"/>
        <v>3.1036154400000001E-3</v>
      </c>
      <c r="HI10" s="205">
        <f t="shared" si="94"/>
        <v>2.7052979200000008E-3</v>
      </c>
      <c r="HJ10" s="205">
        <f t="shared" si="95"/>
        <v>2.3437500000000008E-3</v>
      </c>
      <c r="HK10" s="205">
        <f t="shared" si="96"/>
        <v>2.0171980799999992E-3</v>
      </c>
      <c r="HL10" s="205">
        <f t="shared" si="97"/>
        <v>1.7238205599999993E-3</v>
      </c>
      <c r="HM10" s="205">
        <f t="shared" si="98"/>
        <v>1.4617574400000001E-3</v>
      </c>
      <c r="HN10" s="205">
        <f t="shared" si="99"/>
        <v>1.2291199199999994E-3</v>
      </c>
      <c r="HO10" s="205">
        <f t="shared" si="100"/>
        <v>1.0239999999999993E-3</v>
      </c>
      <c r="HP10" s="205">
        <f t="shared" si="101"/>
        <v>8.4448007999999783E-4</v>
      </c>
      <c r="HQ10" s="205">
        <f t="shared" si="102"/>
        <v>6.8864256000000128E-4</v>
      </c>
      <c r="HR10" s="205">
        <f t="shared" si="103"/>
        <v>5.5457944000000022E-4</v>
      </c>
      <c r="HS10" s="205">
        <f t="shared" si="104"/>
        <v>4.4040191999999994E-4</v>
      </c>
      <c r="HT10" s="205">
        <f t="shared" si="105"/>
        <v>3.4425000000000026E-4</v>
      </c>
      <c r="HU10" s="205">
        <f t="shared" si="106"/>
        <v>2.6430208000000034E-4</v>
      </c>
      <c r="HV10" s="205">
        <f t="shared" si="107"/>
        <v>1.9878456000000028E-4</v>
      </c>
      <c r="HW10" s="205">
        <f t="shared" si="108"/>
        <v>1.4598144000000003E-4</v>
      </c>
      <c r="HX10" s="205">
        <f t="shared" si="109"/>
        <v>1.0424391999999991E-4</v>
      </c>
      <c r="HY10" s="205">
        <f t="shared" si="110"/>
        <v>7.1999999999999975E-5</v>
      </c>
      <c r="HZ10" s="205">
        <f t="shared" si="111"/>
        <v>4.7764080000000004E-5</v>
      </c>
      <c r="IA10" s="205">
        <f t="shared" si="112"/>
        <v>3.0146559999999893E-5</v>
      </c>
      <c r="IB10" s="205">
        <f t="shared" si="113"/>
        <v>1.7863439999999965E-5</v>
      </c>
      <c r="IC10" s="205">
        <f t="shared" si="114"/>
        <v>9.7459200000000278E-6</v>
      </c>
      <c r="ID10" s="205">
        <f t="shared" si="115"/>
        <v>4.7500000000000172E-6</v>
      </c>
      <c r="IE10" s="205">
        <f t="shared" si="116"/>
        <v>1.9660800000000055E-6</v>
      </c>
      <c r="IF10" s="205">
        <f t="shared" si="117"/>
        <v>6.2856000000000112E-7</v>
      </c>
      <c r="IG10" s="205">
        <f t="shared" si="118"/>
        <v>1.2544000000000036E-7</v>
      </c>
      <c r="IH10" s="205">
        <f t="shared" si="119"/>
        <v>7.9200000000000372E-9</v>
      </c>
      <c r="II10" s="205">
        <f t="shared" si="120"/>
        <v>4.0453242205474274E-19</v>
      </c>
    </row>
    <row r="11" spans="1:244" x14ac:dyDescent="0.25">
      <c r="A11" s="307" t="s">
        <v>815</v>
      </c>
      <c r="B11" s="308">
        <f>IF(OR($T11="",$U11=""),"",ROUND(_xlfn.BETA.INV(ABS(VLOOKUP($Z$1,VLookups!$A$30:$B$31,2,FALSE)-B$2),IF($N11="L",$U11,$T11),IF($N11="L",$T11,$U11),$G11,$I11),0))</f>
        <v>11</v>
      </c>
      <c r="C11" s="318">
        <f t="shared" si="121"/>
        <v>44372</v>
      </c>
      <c r="D11" s="319">
        <f t="shared" si="122"/>
        <v>44390</v>
      </c>
      <c r="E11" s="142"/>
      <c r="F11" s="310"/>
      <c r="G11" s="311">
        <f t="shared" si="10"/>
        <v>5</v>
      </c>
      <c r="H11" s="312">
        <v>10</v>
      </c>
      <c r="I11" s="311">
        <f t="shared" si="11"/>
        <v>15</v>
      </c>
      <c r="J11" s="310"/>
      <c r="K11" s="143"/>
      <c r="L11" s="118">
        <f t="shared" si="12"/>
        <v>1</v>
      </c>
      <c r="M11" s="23">
        <f t="shared" si="13"/>
        <v>50</v>
      </c>
      <c r="N11" s="24" t="str">
        <f t="shared" si="14"/>
        <v>EQ</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No skew</v>
      </c>
      <c r="P11" s="24">
        <f>IF(M11="","",MATCH(O11,Skew!$A$3:$A$17,0))</f>
        <v>1</v>
      </c>
      <c r="Q11" s="24">
        <f t="shared" si="0"/>
        <v>10</v>
      </c>
      <c r="R11" s="26" t="s">
        <v>49</v>
      </c>
      <c r="S11" s="24">
        <f>IF(OR(M11="",R11=""),"",MATCH(R11,Confidence!$A$3:$A$12,0))</f>
        <v>3</v>
      </c>
      <c r="T11" s="27">
        <f t="shared" si="1"/>
        <v>10</v>
      </c>
      <c r="U11" s="27">
        <f t="shared" si="2"/>
        <v>10</v>
      </c>
      <c r="V11" s="24"/>
      <c r="W11" s="110">
        <f t="shared" si="3"/>
        <v>10</v>
      </c>
      <c r="X11" s="110">
        <f t="shared" si="4"/>
        <v>1.091</v>
      </c>
      <c r="Y11" s="39">
        <f t="shared" si="5"/>
        <v>1.1902809999999999</v>
      </c>
      <c r="Z11" s="123">
        <v>10</v>
      </c>
      <c r="AA11" s="216">
        <f>IF(AND(G11&gt;0,H11&gt;0,I11&gt;0,T11&gt;0,U11&gt;0,Z11&gt;0,NOT(R11="")),ABS(VLOOKUP($Z$1,VLookups!$A$30:$B$31,2,FALSE)-_xlfn.BETA.DIST(Z11,IF(N11="L",U11,T11),IF(N11="L",T11,U11),TRUE,G11,I11)),"")</f>
        <v>0.50000000000000022</v>
      </c>
      <c r="AB11" s="120">
        <f>IF(OR($T11="",$U11=""),"",_xlfn.BETA.INV(ABS(VLOOKUP($Z$1,VLookups!$A$30:$B$31,2,FALSE)-AB$3),IF($N11="L",$U11,$T11),IF($N11="L",$T11,$U11),$G11,$I11))</f>
        <v>10.944171636652271</v>
      </c>
      <c r="AC11" s="121">
        <f>IF(OR($T11="",$U11=""),"",_xlfn.BETA.INV(ABS(VLOOKUP($Z$1,VLookups!$A$30:$B$31,2,FALSE)-AC$3),IF($N11="L",$U11,$T11),IF($N11="L",$T11,$U11),$G11,$I11))</f>
        <v>11.799134704112756</v>
      </c>
      <c r="AD11" s="120">
        <f>IF(OR($T11="",$U11=""),"",_xlfn.BETA.INV(ABS(VLOOKUP($Z$1,VLookups!$A$30:$B$31,2,FALSE)-AD$3),IF($N11="L",$U11,$T11),IF($N11="L",$T11,$U11),$G11,$I11))</f>
        <v>8.5792988019345788</v>
      </c>
      <c r="AE11" s="121">
        <f>IF(OR($T11="",$U11=""),"",_xlfn.BETA.INV(ABS(VLOOKUP($Z$1,VLookups!$A$30:$B$31,2,FALSE)-AE$3),IF($N11="L",$U11,$T11),IF($N11="L",$T11,$U11),$G11,$I11))</f>
        <v>9.0558283633477288</v>
      </c>
      <c r="AF11" s="120">
        <f>IF(OR($T11="",$U11=""),"",_xlfn.BETA.INV(ABS(VLOOKUP($Z$1,VLookups!$A$30:$B$31,2,FALSE)-AF$3),IF($N11="L",$U11,$T11),IF($N11="L",$T11,$U11),$G11,$I11))</f>
        <v>9.4084258179591096</v>
      </c>
      <c r="AG11" s="121">
        <f>IF(OR($T11="",$U11=""),"",_xlfn.BETA.INV(ABS(VLOOKUP($Z$1,VLookups!$A$30:$B$31,2,FALSE)-AG$3),IF($N11="L",$U11,$T11),IF($N11="L",$T11,$U11),$G11,$I11))</f>
        <v>9.713424739748497</v>
      </c>
      <c r="AH11" s="120">
        <f>IF(OR($T11="",$U11=""),"",_xlfn.BETA.INV(ABS(VLOOKUP($Z$1,VLookups!$A$30:$B$31,2,FALSE)-AH$3),IF($N11="L",$U11,$T11),IF($N11="L",$T11,$U11),$G11,$I11))</f>
        <v>10</v>
      </c>
      <c r="AI11" s="121">
        <f>IF(OR($T11="",$U11=""),"",_xlfn.BETA.INV(ABS(VLOOKUP($Z$1,VLookups!$A$30:$B$31,2,FALSE)-AI$3),IF($N11="L",$U11,$T11),IF($N11="L",$T11,$U11),$G11,$I11))</f>
        <v>10.286575260251503</v>
      </c>
      <c r="AJ11" s="120">
        <f>IF(OR($T11="",$U11=""),"",_xlfn.BETA.INV(ABS(VLOOKUP($Z$1,VLookups!$A$30:$B$31,2,FALSE)-AJ$3),IF($N11="L",$U11,$T11),IF($N11="L",$T11,$U11),$G11,$I11))</f>
        <v>10.59157418204089</v>
      </c>
      <c r="AK11" s="121">
        <f>IF(OR($T11="",$U11=""),"",_xlfn.BETA.INV(ABS(VLOOKUP($Z$1,VLookups!$A$30:$B$31,2,FALSE)-AK$3),IF($N11="L",$U11,$T11),IF($N11="L",$T11,$U11),$G11,$I11))</f>
        <v>10.944171636652271</v>
      </c>
      <c r="AL11" s="120">
        <f>IF(OR($T11="",$U11=""),"",_xlfn.BETA.INV(ABS(VLOOKUP($Z$1,VLookups!$A$30:$B$31,2,FALSE)-AL$3),IF($N11="L",$U11,$T11),IF($N11="L",$T11,$U11),$G11,$I11))</f>
        <v>11.420701198065421</v>
      </c>
      <c r="AM11" s="121">
        <f>IF(OR($T11="",$U11=""),"",_xlfn.BETA.INV(ABS(VLOOKUP($Z$1,VLookups!$A$30:$B$31,2,FALSE)-AM$3),IF($N11="L",$U11,$T11),IF($N11="L",$T11,$U11),$G11,$I11))</f>
        <v>12.46046920485483</v>
      </c>
      <c r="AN11" s="17"/>
      <c r="AO11" s="206">
        <f t="shared" si="15"/>
        <v>0.1</v>
      </c>
      <c r="AP11" s="204">
        <f t="shared" si="16"/>
        <v>5</v>
      </c>
      <c r="AQ11" s="188">
        <f t="shared" ref="AQ11:DB11" si="133">IF(ISNONTEXT($AO11),AP11+$AO11,"")</f>
        <v>5.0999999999999996</v>
      </c>
      <c r="AR11" s="188">
        <f t="shared" si="133"/>
        <v>5.1999999999999993</v>
      </c>
      <c r="AS11" s="188">
        <f t="shared" si="133"/>
        <v>5.2999999999999989</v>
      </c>
      <c r="AT11" s="188">
        <f t="shared" si="133"/>
        <v>5.3999999999999986</v>
      </c>
      <c r="AU11" s="188">
        <f t="shared" si="133"/>
        <v>5.4999999999999982</v>
      </c>
      <c r="AV11" s="188">
        <f t="shared" si="133"/>
        <v>5.5999999999999979</v>
      </c>
      <c r="AW11" s="188">
        <f t="shared" si="133"/>
        <v>5.6999999999999975</v>
      </c>
      <c r="AX11" s="188">
        <f t="shared" si="133"/>
        <v>5.7999999999999972</v>
      </c>
      <c r="AY11" s="188">
        <f t="shared" si="133"/>
        <v>5.8999999999999968</v>
      </c>
      <c r="AZ11" s="188">
        <f t="shared" si="133"/>
        <v>5.9999999999999964</v>
      </c>
      <c r="BA11" s="188">
        <f t="shared" si="133"/>
        <v>6.0999999999999961</v>
      </c>
      <c r="BB11" s="188">
        <f t="shared" si="133"/>
        <v>6.1999999999999957</v>
      </c>
      <c r="BC11" s="188">
        <f t="shared" si="133"/>
        <v>6.2999999999999954</v>
      </c>
      <c r="BD11" s="188">
        <f t="shared" si="133"/>
        <v>6.399999999999995</v>
      </c>
      <c r="BE11" s="188">
        <f t="shared" si="133"/>
        <v>6.4999999999999947</v>
      </c>
      <c r="BF11" s="188">
        <f t="shared" si="133"/>
        <v>6.5999999999999943</v>
      </c>
      <c r="BG11" s="188">
        <f t="shared" si="133"/>
        <v>6.699999999999994</v>
      </c>
      <c r="BH11" s="188">
        <f t="shared" si="133"/>
        <v>6.7999999999999936</v>
      </c>
      <c r="BI11" s="188">
        <f t="shared" si="133"/>
        <v>6.8999999999999932</v>
      </c>
      <c r="BJ11" s="188">
        <f t="shared" si="133"/>
        <v>6.9999999999999929</v>
      </c>
      <c r="BK11" s="188">
        <f t="shared" si="133"/>
        <v>7.0999999999999925</v>
      </c>
      <c r="BL11" s="188">
        <f t="shared" si="133"/>
        <v>7.1999999999999922</v>
      </c>
      <c r="BM11" s="188">
        <f t="shared" si="133"/>
        <v>7.2999999999999918</v>
      </c>
      <c r="BN11" s="188">
        <f t="shared" si="133"/>
        <v>7.3999999999999915</v>
      </c>
      <c r="BO11" s="188">
        <f t="shared" si="133"/>
        <v>7.4999999999999911</v>
      </c>
      <c r="BP11" s="188">
        <f t="shared" si="133"/>
        <v>7.5999999999999908</v>
      </c>
      <c r="BQ11" s="188">
        <f t="shared" si="133"/>
        <v>7.6999999999999904</v>
      </c>
      <c r="BR11" s="188">
        <f t="shared" si="133"/>
        <v>7.7999999999999901</v>
      </c>
      <c r="BS11" s="188">
        <f t="shared" si="133"/>
        <v>7.8999999999999897</v>
      </c>
      <c r="BT11" s="188">
        <f t="shared" si="133"/>
        <v>7.9999999999999893</v>
      </c>
      <c r="BU11" s="188">
        <f t="shared" si="133"/>
        <v>8.099999999999989</v>
      </c>
      <c r="BV11" s="188">
        <f t="shared" si="133"/>
        <v>8.1999999999999886</v>
      </c>
      <c r="BW11" s="188">
        <f t="shared" si="133"/>
        <v>8.2999999999999883</v>
      </c>
      <c r="BX11" s="188">
        <f t="shared" si="133"/>
        <v>8.3999999999999879</v>
      </c>
      <c r="BY11" s="188">
        <f t="shared" si="133"/>
        <v>8.4999999999999876</v>
      </c>
      <c r="BZ11" s="188">
        <f t="shared" si="133"/>
        <v>8.5999999999999872</v>
      </c>
      <c r="CA11" s="188">
        <f t="shared" si="133"/>
        <v>8.6999999999999869</v>
      </c>
      <c r="CB11" s="188">
        <f t="shared" si="133"/>
        <v>8.7999999999999865</v>
      </c>
      <c r="CC11" s="188">
        <f t="shared" si="133"/>
        <v>8.8999999999999861</v>
      </c>
      <c r="CD11" s="188">
        <f t="shared" si="133"/>
        <v>8.9999999999999858</v>
      </c>
      <c r="CE11" s="188">
        <f t="shared" si="133"/>
        <v>9.0999999999999854</v>
      </c>
      <c r="CF11" s="188">
        <f t="shared" si="133"/>
        <v>9.1999999999999851</v>
      </c>
      <c r="CG11" s="188">
        <f t="shared" si="133"/>
        <v>9.2999999999999847</v>
      </c>
      <c r="CH11" s="188">
        <f t="shared" si="133"/>
        <v>9.3999999999999844</v>
      </c>
      <c r="CI11" s="188">
        <f t="shared" si="133"/>
        <v>9.499999999999984</v>
      </c>
      <c r="CJ11" s="188">
        <f t="shared" si="133"/>
        <v>9.5999999999999837</v>
      </c>
      <c r="CK11" s="188">
        <f t="shared" si="133"/>
        <v>9.6999999999999833</v>
      </c>
      <c r="CL11" s="188">
        <f t="shared" si="133"/>
        <v>9.7999999999999829</v>
      </c>
      <c r="CM11" s="188">
        <f t="shared" si="133"/>
        <v>9.8999999999999826</v>
      </c>
      <c r="CN11" s="188">
        <f t="shared" si="133"/>
        <v>9.9999999999999822</v>
      </c>
      <c r="CO11" s="188">
        <f t="shared" si="133"/>
        <v>10.099999999999982</v>
      </c>
      <c r="CP11" s="188">
        <f t="shared" si="133"/>
        <v>10.199999999999982</v>
      </c>
      <c r="CQ11" s="188">
        <f t="shared" si="133"/>
        <v>10.299999999999981</v>
      </c>
      <c r="CR11" s="188">
        <f t="shared" si="133"/>
        <v>10.399999999999981</v>
      </c>
      <c r="CS11" s="188">
        <f t="shared" si="133"/>
        <v>10.49999999999998</v>
      </c>
      <c r="CT11" s="188">
        <f t="shared" si="133"/>
        <v>10.59999999999998</v>
      </c>
      <c r="CU11" s="188">
        <f t="shared" si="133"/>
        <v>10.69999999999998</v>
      </c>
      <c r="CV11" s="188">
        <f t="shared" si="133"/>
        <v>10.799999999999979</v>
      </c>
      <c r="CW11" s="188">
        <f t="shared" si="133"/>
        <v>10.899999999999979</v>
      </c>
      <c r="CX11" s="188">
        <f t="shared" si="133"/>
        <v>10.999999999999979</v>
      </c>
      <c r="CY11" s="188">
        <f t="shared" si="133"/>
        <v>11.099999999999978</v>
      </c>
      <c r="CZ11" s="188">
        <f t="shared" si="133"/>
        <v>11.199999999999978</v>
      </c>
      <c r="DA11" s="188">
        <f t="shared" si="133"/>
        <v>11.299999999999978</v>
      </c>
      <c r="DB11" s="188">
        <f t="shared" si="133"/>
        <v>11.399999999999977</v>
      </c>
      <c r="DC11" s="188">
        <f t="shared" ref="DC11:EK11" si="134">IF(ISNONTEXT($AO11),DB11+$AO11,"")</f>
        <v>11.499999999999977</v>
      </c>
      <c r="DD11" s="188">
        <f t="shared" si="134"/>
        <v>11.599999999999977</v>
      </c>
      <c r="DE11" s="188">
        <f t="shared" si="134"/>
        <v>11.699999999999976</v>
      </c>
      <c r="DF11" s="188">
        <f t="shared" si="134"/>
        <v>11.799999999999976</v>
      </c>
      <c r="DG11" s="188">
        <f t="shared" si="134"/>
        <v>11.899999999999975</v>
      </c>
      <c r="DH11" s="188">
        <f t="shared" si="134"/>
        <v>11.999999999999975</v>
      </c>
      <c r="DI11" s="188">
        <f t="shared" si="134"/>
        <v>12.099999999999975</v>
      </c>
      <c r="DJ11" s="188">
        <f t="shared" si="134"/>
        <v>12.199999999999974</v>
      </c>
      <c r="DK11" s="188">
        <f t="shared" si="134"/>
        <v>12.299999999999974</v>
      </c>
      <c r="DL11" s="188">
        <f t="shared" si="134"/>
        <v>12.399999999999974</v>
      </c>
      <c r="DM11" s="188">
        <f t="shared" si="134"/>
        <v>12.499999999999973</v>
      </c>
      <c r="DN11" s="188">
        <f t="shared" si="134"/>
        <v>12.599999999999973</v>
      </c>
      <c r="DO11" s="188">
        <f t="shared" si="134"/>
        <v>12.699999999999973</v>
      </c>
      <c r="DP11" s="188">
        <f t="shared" si="134"/>
        <v>12.799999999999972</v>
      </c>
      <c r="DQ11" s="188">
        <f t="shared" si="134"/>
        <v>12.899999999999972</v>
      </c>
      <c r="DR11" s="188">
        <f t="shared" si="134"/>
        <v>12.999999999999972</v>
      </c>
      <c r="DS11" s="188">
        <f t="shared" si="134"/>
        <v>13.099999999999971</v>
      </c>
      <c r="DT11" s="188">
        <f t="shared" si="134"/>
        <v>13.199999999999971</v>
      </c>
      <c r="DU11" s="188">
        <f t="shared" si="134"/>
        <v>13.299999999999971</v>
      </c>
      <c r="DV11" s="188">
        <f t="shared" si="134"/>
        <v>13.39999999999997</v>
      </c>
      <c r="DW11" s="188">
        <f t="shared" si="134"/>
        <v>13.49999999999997</v>
      </c>
      <c r="DX11" s="188">
        <f t="shared" si="134"/>
        <v>13.599999999999969</v>
      </c>
      <c r="DY11" s="188">
        <f t="shared" si="134"/>
        <v>13.699999999999969</v>
      </c>
      <c r="DZ11" s="188">
        <f t="shared" si="134"/>
        <v>13.799999999999969</v>
      </c>
      <c r="EA11" s="188">
        <f t="shared" si="134"/>
        <v>13.899999999999968</v>
      </c>
      <c r="EB11" s="188">
        <f t="shared" si="134"/>
        <v>13.999999999999968</v>
      </c>
      <c r="EC11" s="188">
        <f t="shared" si="134"/>
        <v>14.099999999999968</v>
      </c>
      <c r="ED11" s="188">
        <f t="shared" si="134"/>
        <v>14.199999999999967</v>
      </c>
      <c r="EE11" s="188">
        <f t="shared" si="134"/>
        <v>14.299999999999967</v>
      </c>
      <c r="EF11" s="188">
        <f t="shared" si="134"/>
        <v>14.399999999999967</v>
      </c>
      <c r="EG11" s="188">
        <f t="shared" si="134"/>
        <v>14.499999999999966</v>
      </c>
      <c r="EH11" s="188">
        <f t="shared" si="134"/>
        <v>14.599999999999966</v>
      </c>
      <c r="EI11" s="188">
        <f t="shared" si="134"/>
        <v>14.699999999999966</v>
      </c>
      <c r="EJ11" s="188">
        <f t="shared" si="134"/>
        <v>14.799999999999965</v>
      </c>
      <c r="EK11" s="188">
        <f t="shared" si="134"/>
        <v>14.899999999999965</v>
      </c>
      <c r="EL11" s="204">
        <f t="shared" si="19"/>
        <v>14.999000000000001</v>
      </c>
      <c r="EM11" s="205">
        <f t="shared" si="20"/>
        <v>0</v>
      </c>
      <c r="EN11" s="205">
        <f t="shared" si="21"/>
        <v>8.438889628804109E-14</v>
      </c>
      <c r="EO11" s="205">
        <f t="shared" si="22"/>
        <v>3.9434214794268992E-11</v>
      </c>
      <c r="EP11" s="205">
        <f t="shared" si="23"/>
        <v>1.382310020686349E-9</v>
      </c>
      <c r="EQ11" s="205">
        <f t="shared" si="24"/>
        <v>1.6770637618550364E-8</v>
      </c>
      <c r="ER11" s="205">
        <f t="shared" si="25"/>
        <v>1.1371324213191025E-7</v>
      </c>
      <c r="ES11" s="205">
        <f t="shared" si="26"/>
        <v>5.3343375191966929E-7</v>
      </c>
      <c r="ET11" s="205">
        <f t="shared" si="27"/>
        <v>1.9399808930787009E-6</v>
      </c>
      <c r="EU11" s="205">
        <f t="shared" si="28"/>
        <v>5.8542179163450465E-6</v>
      </c>
      <c r="EV11" s="205">
        <f t="shared" si="29"/>
        <v>1.5315235218979641E-5</v>
      </c>
      <c r="EW11" s="205">
        <f t="shared" si="30"/>
        <v>3.5789129932841022E-5</v>
      </c>
      <c r="EX11" s="205">
        <f t="shared" si="31"/>
        <v>7.631550487336801E-5</v>
      </c>
      <c r="EY11" s="205">
        <f t="shared" si="32"/>
        <v>1.5084948062613941E-4</v>
      </c>
      <c r="EZ11" s="205">
        <f t="shared" si="33"/>
        <v>2.7972546198647369E-4</v>
      </c>
      <c r="FA11" s="205">
        <f t="shared" si="34"/>
        <v>4.9114184546452592E-4</v>
      </c>
      <c r="FB11" s="205">
        <f t="shared" si="35"/>
        <v>8.2254604476831043E-4</v>
      </c>
      <c r="FC11" s="205">
        <f t="shared" si="36"/>
        <v>1.3217885148406241E-3</v>
      </c>
      <c r="FD11" s="205">
        <f t="shared" si="37"/>
        <v>2.0479138316742526E-3</v>
      </c>
      <c r="FE11" s="205">
        <f t="shared" si="38"/>
        <v>3.0714664288754982E-3</v>
      </c>
      <c r="FF11" s="205">
        <f t="shared" si="39"/>
        <v>4.4742076284871816E-3</v>
      </c>
      <c r="FG11" s="205">
        <f t="shared" si="40"/>
        <v>6.3481678219180476E-3</v>
      </c>
      <c r="FH11" s="205">
        <f t="shared" si="41"/>
        <v>8.7939912604775433E-3</v>
      </c>
      <c r="FI11" s="205">
        <f t="shared" si="42"/>
        <v>1.1918568780401931E-2</v>
      </c>
      <c r="FJ11" s="205">
        <f t="shared" si="43"/>
        <v>1.5831993619455406E-2</v>
      </c>
      <c r="FK11" s="205">
        <f t="shared" si="44"/>
        <v>2.0643914960540612E-2</v>
      </c>
      <c r="FL11" s="205">
        <f t="shared" si="45"/>
        <v>2.645940074580665E-2</v>
      </c>
      <c r="FM11" s="205">
        <f t="shared" si="46"/>
        <v>3.3374453640684407E-2</v>
      </c>
      <c r="FN11" s="205">
        <f t="shared" si="47"/>
        <v>4.1471350092555211E-2</v>
      </c>
      <c r="FO11" s="205">
        <f t="shared" si="48"/>
        <v>5.0813990893766023E-2</v>
      </c>
      <c r="FP11" s="205">
        <f t="shared" si="49"/>
        <v>6.1443461605587689E-2</v>
      </c>
      <c r="FQ11" s="205">
        <f t="shared" si="50"/>
        <v>7.3374002143058281E-2</v>
      </c>
      <c r="FR11" s="205">
        <f t="shared" si="51"/>
        <v>8.6589576707631427E-2</v>
      </c>
      <c r="FS11" s="205">
        <f t="shared" si="52"/>
        <v>0.10104121844660974</v>
      </c>
      <c r="FT11" s="205">
        <f t="shared" si="53"/>
        <v>0.1166452984568405</v>
      </c>
      <c r="FU11" s="205">
        <f t="shared" si="54"/>
        <v>0.13328283710874192</v>
      </c>
      <c r="FV11" s="205">
        <f t="shared" si="55"/>
        <v>0.15079993849330514</v>
      </c>
      <c r="FW11" s="205">
        <f t="shared" si="56"/>
        <v>0.16900938764591739</v>
      </c>
      <c r="FX11" s="205">
        <f t="shared" si="57"/>
        <v>0.18769340677195806</v>
      </c>
      <c r="FY11" s="205">
        <f t="shared" si="58"/>
        <v>0.20660752275218425</v>
      </c>
      <c r="FZ11" s="205">
        <f t="shared" si="59"/>
        <v>0.22548545549873081</v>
      </c>
      <c r="GA11" s="205">
        <f t="shared" si="60"/>
        <v>0.24404489695080991</v>
      </c>
      <c r="GB11" s="205">
        <f t="shared" si="61"/>
        <v>0.26199401519400839</v>
      </c>
      <c r="GC11" s="205">
        <f t="shared" si="62"/>
        <v>0.27903848871967601</v>
      </c>
      <c r="GD11" s="205">
        <f t="shared" si="63"/>
        <v>0.29488885333592862</v>
      </c>
      <c r="GE11" s="205">
        <f t="shared" si="64"/>
        <v>0.30926792955044802</v>
      </c>
      <c r="GF11" s="205">
        <f t="shared" si="65"/>
        <v>0.32191809191911025</v>
      </c>
      <c r="GG11" s="205">
        <f t="shared" si="66"/>
        <v>0.33260814413016815</v>
      </c>
      <c r="GH11" s="205">
        <f t="shared" si="67"/>
        <v>0.34113957438918946</v>
      </c>
      <c r="GI11" s="205">
        <f t="shared" si="68"/>
        <v>0.34735198459127459</v>
      </c>
      <c r="GJ11" s="205">
        <f t="shared" si="69"/>
        <v>0.35112751312619611</v>
      </c>
      <c r="GK11" s="205">
        <f t="shared" si="70"/>
        <v>0.35239410400390608</v>
      </c>
      <c r="GL11" s="205">
        <f t="shared" si="71"/>
        <v>0.35112751312619706</v>
      </c>
      <c r="GM11" s="205">
        <f t="shared" si="72"/>
        <v>0.34735198459127642</v>
      </c>
      <c r="GN11" s="205">
        <f t="shared" si="73"/>
        <v>0.34113957438919218</v>
      </c>
      <c r="GO11" s="205">
        <f t="shared" si="74"/>
        <v>0.3326081441301717</v>
      </c>
      <c r="GP11" s="205">
        <f t="shared" si="75"/>
        <v>0.32191809191911447</v>
      </c>
      <c r="GQ11" s="205">
        <f t="shared" si="76"/>
        <v>0.3092679295504529</v>
      </c>
      <c r="GR11" s="205">
        <f t="shared" si="77"/>
        <v>0.2948888533359339</v>
      </c>
      <c r="GS11" s="205">
        <f t="shared" si="78"/>
        <v>0.27903848871968184</v>
      </c>
      <c r="GT11" s="205">
        <f t="shared" si="79"/>
        <v>0.26199401519401466</v>
      </c>
      <c r="GU11" s="205">
        <f t="shared" si="80"/>
        <v>0.24404489695081644</v>
      </c>
      <c r="GV11" s="205">
        <f t="shared" si="81"/>
        <v>0.22548545549873739</v>
      </c>
      <c r="GW11" s="205">
        <f t="shared" si="82"/>
        <v>0.20660752275219113</v>
      </c>
      <c r="GX11" s="205">
        <f t="shared" si="83"/>
        <v>0.18769340677196486</v>
      </c>
      <c r="GY11" s="205">
        <f t="shared" si="84"/>
        <v>0.16900938764592394</v>
      </c>
      <c r="GZ11" s="205">
        <f t="shared" si="85"/>
        <v>0.15079993849331158</v>
      </c>
      <c r="HA11" s="205">
        <f t="shared" si="86"/>
        <v>0.13328283710874797</v>
      </c>
      <c r="HB11" s="205">
        <f t="shared" si="87"/>
        <v>0.11664529845684624</v>
      </c>
      <c r="HC11" s="205">
        <f t="shared" si="88"/>
        <v>0.10104121844661504</v>
      </c>
      <c r="HD11" s="205">
        <f t="shared" si="89"/>
        <v>8.6589576707636312E-2</v>
      </c>
      <c r="HE11" s="205">
        <f t="shared" si="90"/>
        <v>7.3374002143062778E-2</v>
      </c>
      <c r="HF11" s="205">
        <f t="shared" si="91"/>
        <v>6.1443461605591686E-2</v>
      </c>
      <c r="HG11" s="205">
        <f t="shared" si="92"/>
        <v>5.0813990893769589E-2</v>
      </c>
      <c r="HH11" s="205">
        <f t="shared" si="93"/>
        <v>4.147135009255834E-2</v>
      </c>
      <c r="HI11" s="205">
        <f t="shared" si="94"/>
        <v>3.3374453640687092E-2</v>
      </c>
      <c r="HJ11" s="205">
        <f t="shared" si="95"/>
        <v>2.6459400745808891E-2</v>
      </c>
      <c r="HK11" s="205">
        <f t="shared" si="96"/>
        <v>2.0643914960542499E-2</v>
      </c>
      <c r="HL11" s="205">
        <f t="shared" si="97"/>
        <v>1.5831993619456943E-2</v>
      </c>
      <c r="HM11" s="205">
        <f t="shared" si="98"/>
        <v>1.1918568780403172E-2</v>
      </c>
      <c r="HN11" s="205">
        <f t="shared" si="99"/>
        <v>8.7939912604785443E-3</v>
      </c>
      <c r="HO11" s="205">
        <f t="shared" si="100"/>
        <v>6.3481678219188082E-3</v>
      </c>
      <c r="HP11" s="205">
        <f t="shared" si="101"/>
        <v>4.4742076284877532E-3</v>
      </c>
      <c r="HQ11" s="205">
        <f t="shared" si="102"/>
        <v>3.071466428875921E-3</v>
      </c>
      <c r="HR11" s="205">
        <f t="shared" si="103"/>
        <v>2.0479138316745527E-3</v>
      </c>
      <c r="HS11" s="205">
        <f t="shared" si="104"/>
        <v>1.3217885148408448E-3</v>
      </c>
      <c r="HT11" s="205">
        <f t="shared" si="105"/>
        <v>8.2254604476845355E-4</v>
      </c>
      <c r="HU11" s="205">
        <f t="shared" si="106"/>
        <v>4.911418454646183E-4</v>
      </c>
      <c r="HV11" s="205">
        <f t="shared" si="107"/>
        <v>2.7972546198653278E-4</v>
      </c>
      <c r="HW11" s="205">
        <f t="shared" si="108"/>
        <v>1.50849480626174E-4</v>
      </c>
      <c r="HX11" s="205">
        <f t="shared" si="109"/>
        <v>7.6315504873387811E-5</v>
      </c>
      <c r="HY11" s="205">
        <f t="shared" si="110"/>
        <v>3.5789129932851132E-5</v>
      </c>
      <c r="HZ11" s="205">
        <f t="shared" si="111"/>
        <v>1.531523521898451E-5</v>
      </c>
      <c r="IA11" s="205">
        <f t="shared" si="112"/>
        <v>5.8542179163472089E-6</v>
      </c>
      <c r="IB11" s="205">
        <f t="shared" si="113"/>
        <v>1.9399808930795179E-6</v>
      </c>
      <c r="IC11" s="205">
        <f t="shared" si="114"/>
        <v>5.3343375191993843E-7</v>
      </c>
      <c r="ID11" s="205">
        <f t="shared" si="115"/>
        <v>1.1371324213197914E-7</v>
      </c>
      <c r="IE11" s="205">
        <f t="shared" si="116"/>
        <v>1.6770637618563057E-8</v>
      </c>
      <c r="IF11" s="205">
        <f t="shared" si="117"/>
        <v>1.3823100206877881E-9</v>
      </c>
      <c r="IG11" s="205">
        <f t="shared" si="118"/>
        <v>3.943421479433021E-11</v>
      </c>
      <c r="IH11" s="205">
        <f t="shared" si="119"/>
        <v>8.4388896288311815E-14</v>
      </c>
      <c r="II11" s="205">
        <f t="shared" si="120"/>
        <v>9.2294893048228E-32</v>
      </c>
    </row>
    <row r="12" spans="1:244" x14ac:dyDescent="0.25">
      <c r="A12" s="307" t="s">
        <v>816</v>
      </c>
      <c r="B12" s="308">
        <f>IF(OR($T12="",$U12=""),"",ROUND(_xlfn.BETA.INV(ABS(VLOOKUP($Z$1,VLookups!$A$30:$B$31,2,FALSE)-B$2),IF($N12="L",$U12,$T12),IF($N12="L",$T12,$U12),$G12,$I12),0))</f>
        <v>2</v>
      </c>
      <c r="C12" s="318">
        <f t="shared" si="121"/>
        <v>44390</v>
      </c>
      <c r="D12" s="319">
        <f t="shared" si="122"/>
        <v>44392</v>
      </c>
      <c r="E12" s="142"/>
      <c r="F12" s="310"/>
      <c r="G12" s="311">
        <f t="shared" si="10"/>
        <v>1</v>
      </c>
      <c r="H12" s="312">
        <v>2</v>
      </c>
      <c r="I12" s="311">
        <f t="shared" si="11"/>
        <v>3</v>
      </c>
      <c r="J12" s="310"/>
      <c r="K12" s="143"/>
      <c r="L12" s="118">
        <f t="shared" si="12"/>
        <v>1</v>
      </c>
      <c r="M12" s="23">
        <f t="shared" si="13"/>
        <v>50</v>
      </c>
      <c r="N12" s="24" t="str">
        <f t="shared" si="14"/>
        <v>EQ</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No skew</v>
      </c>
      <c r="P12" s="24">
        <f>IF(M12="","",MATCH(O12,Skew!$A$3:$A$17,0))</f>
        <v>1</v>
      </c>
      <c r="Q12" s="24">
        <f t="shared" si="0"/>
        <v>2</v>
      </c>
      <c r="R12" s="26" t="s">
        <v>53</v>
      </c>
      <c r="S12" s="24">
        <f>IF(OR(M12="",R12=""),"",MATCH(R12,Confidence!$A$3:$A$12,0))</f>
        <v>2</v>
      </c>
      <c r="T12" s="27">
        <f t="shared" si="1"/>
        <v>15</v>
      </c>
      <c r="U12" s="27">
        <f t="shared" si="2"/>
        <v>15</v>
      </c>
      <c r="V12" s="24"/>
      <c r="W12" s="110">
        <f t="shared" si="3"/>
        <v>2</v>
      </c>
      <c r="X12" s="110">
        <f t="shared" si="4"/>
        <v>0.17960000000000001</v>
      </c>
      <c r="Y12" s="39">
        <f t="shared" si="5"/>
        <v>3.2256160000000006E-2</v>
      </c>
      <c r="Z12" s="123">
        <v>2</v>
      </c>
      <c r="AA12" s="216">
        <f>IF(AND(G12&gt;0,H12&gt;0,I12&gt;0,T12&gt;0,U12&gt;0,Z12&gt;0,NOT(R12="")),ABS(VLOOKUP($Z$1,VLookups!$A$30:$B$31,2,FALSE)-_xlfn.BETA.DIST(Z12,IF(N12="L",U12,T12),IF(N12="L",T12,U12),TRUE,G12,I12)),"")</f>
        <v>0.50000000000000022</v>
      </c>
      <c r="AB12" s="120">
        <f>IF(OR($T12="",$U12=""),"",_xlfn.BETA.INV(ABS(VLOOKUP($Z$1,VLookups!$A$30:$B$31,2,FALSE)-AB$3),IF($N12="L",$U12,$T12),IF($N12="L",$T12,$U12),$G12,$I12))</f>
        <v>2.1540160068422489</v>
      </c>
      <c r="AC12" s="121">
        <f>IF(OR($T12="",$U12=""),"",_xlfn.BETA.INV(ABS(VLOOKUP($Z$1,VLookups!$A$30:$B$31,2,FALSE)-AC$3),IF($N12="L",$U12,$T12),IF($N12="L",$T12,$U12),$G12,$I12))</f>
        <v>2.2959907314133816</v>
      </c>
      <c r="AD12" s="120">
        <f>IF(OR($T12="",$U12=""),"",_xlfn.BETA.INV(ABS(VLOOKUP($Z$1,VLookups!$A$30:$B$31,2,FALSE)-AD$3),IF($N12="L",$U12,$T12),IF($N12="L",$T12,$U12),$G12,$I12))</f>
        <v>1.7673186745455292</v>
      </c>
      <c r="AE12" s="121">
        <f>IF(OR($T12="",$U12=""),"",_xlfn.BETA.INV(ABS(VLOOKUP($Z$1,VLookups!$A$30:$B$31,2,FALSE)-AE$3),IF($N12="L",$U12,$T12),IF($N12="L",$T12,$U12),$G12,$I12))</f>
        <v>1.8459839931577511</v>
      </c>
      <c r="AF12" s="120">
        <f>IF(OR($T12="",$U12=""),"",_xlfn.BETA.INV(ABS(VLOOKUP($Z$1,VLookups!$A$30:$B$31,2,FALSE)-AF$3),IF($N12="L",$U12,$T12),IF($N12="L",$T12,$U12),$G12,$I12))</f>
        <v>1.9036821216380055</v>
      </c>
      <c r="AG12" s="121">
        <f>IF(OR($T12="",$U12=""),"",_xlfn.BETA.INV(ABS(VLOOKUP($Z$1,VLookups!$A$30:$B$31,2,FALSE)-AG$3),IF($N12="L",$U12,$T12),IF($N12="L",$T12,$U12),$G12,$I12))</f>
        <v>1.9533837914614895</v>
      </c>
      <c r="AH12" s="120">
        <f>IF(OR($T12="",$U12=""),"",_xlfn.BETA.INV(ABS(VLOOKUP($Z$1,VLookups!$A$30:$B$31,2,FALSE)-AH$3),IF($N12="L",$U12,$T12),IF($N12="L",$T12,$U12),$G12,$I12))</f>
        <v>2</v>
      </c>
      <c r="AI12" s="121">
        <f>IF(OR($T12="",$U12=""),"",_xlfn.BETA.INV(ABS(VLOOKUP($Z$1,VLookups!$A$30:$B$31,2,FALSE)-AI$3),IF($N12="L",$U12,$T12),IF($N12="L",$T12,$U12),$G12,$I12))</f>
        <v>2.0466162085385102</v>
      </c>
      <c r="AJ12" s="120">
        <f>IF(OR($T12="",$U12=""),"",_xlfn.BETA.INV(ABS(VLOOKUP($Z$1,VLookups!$A$30:$B$31,2,FALSE)-AJ$3),IF($N12="L",$U12,$T12),IF($N12="L",$T12,$U12),$G12,$I12))</f>
        <v>2.0963178783619947</v>
      </c>
      <c r="AK12" s="121">
        <f>IF(OR($T12="",$U12=""),"",_xlfn.BETA.INV(ABS(VLOOKUP($Z$1,VLookups!$A$30:$B$31,2,FALSE)-AK$3),IF($N12="L",$U12,$T12),IF($N12="L",$T12,$U12),$G12,$I12))</f>
        <v>2.1540160068422489</v>
      </c>
      <c r="AL12" s="120">
        <f>IF(OR($T12="",$U12=""),"",_xlfn.BETA.INV(ABS(VLOOKUP($Z$1,VLookups!$A$30:$B$31,2,FALSE)-AL$3),IF($N12="L",$U12,$T12),IF($N12="L",$T12,$U12),$G12,$I12))</f>
        <v>2.2326813254544708</v>
      </c>
      <c r="AM12" s="121">
        <f>IF(OR($T12="",$U12=""),"",_xlfn.BETA.INV(ABS(VLOOKUP($Z$1,VLookups!$A$30:$B$31,2,FALSE)-AM$3),IF($N12="L",$U12,$T12),IF($N12="L",$T12,$U12),$G12,$I12))</f>
        <v>2.4093268507278589</v>
      </c>
      <c r="AN12" s="17"/>
      <c r="AO12" s="206">
        <f t="shared" si="15"/>
        <v>0.02</v>
      </c>
      <c r="AP12" s="204">
        <f t="shared" si="16"/>
        <v>1</v>
      </c>
      <c r="AQ12" s="188">
        <f t="shared" ref="AQ12:DB12" si="135">IF(ISNONTEXT($AO12),AP12+$AO12,"")</f>
        <v>1.02</v>
      </c>
      <c r="AR12" s="188">
        <f t="shared" si="135"/>
        <v>1.04</v>
      </c>
      <c r="AS12" s="188">
        <f t="shared" si="135"/>
        <v>1.06</v>
      </c>
      <c r="AT12" s="188">
        <f t="shared" si="135"/>
        <v>1.08</v>
      </c>
      <c r="AU12" s="188">
        <f t="shared" si="135"/>
        <v>1.1000000000000001</v>
      </c>
      <c r="AV12" s="188">
        <f t="shared" si="135"/>
        <v>1.1200000000000001</v>
      </c>
      <c r="AW12" s="188">
        <f t="shared" si="135"/>
        <v>1.1400000000000001</v>
      </c>
      <c r="AX12" s="188">
        <f t="shared" si="135"/>
        <v>1.1600000000000001</v>
      </c>
      <c r="AY12" s="188">
        <f t="shared" si="135"/>
        <v>1.1800000000000002</v>
      </c>
      <c r="AZ12" s="188">
        <f t="shared" si="135"/>
        <v>1.2000000000000002</v>
      </c>
      <c r="BA12" s="188">
        <f t="shared" si="135"/>
        <v>1.2200000000000002</v>
      </c>
      <c r="BB12" s="188">
        <f t="shared" si="135"/>
        <v>1.2400000000000002</v>
      </c>
      <c r="BC12" s="188">
        <f t="shared" si="135"/>
        <v>1.2600000000000002</v>
      </c>
      <c r="BD12" s="188">
        <f t="shared" si="135"/>
        <v>1.2800000000000002</v>
      </c>
      <c r="BE12" s="188">
        <f t="shared" si="135"/>
        <v>1.3000000000000003</v>
      </c>
      <c r="BF12" s="188">
        <f t="shared" si="135"/>
        <v>1.3200000000000003</v>
      </c>
      <c r="BG12" s="188">
        <f t="shared" si="135"/>
        <v>1.3400000000000003</v>
      </c>
      <c r="BH12" s="188">
        <f t="shared" si="135"/>
        <v>1.3600000000000003</v>
      </c>
      <c r="BI12" s="188">
        <f t="shared" si="135"/>
        <v>1.3800000000000003</v>
      </c>
      <c r="BJ12" s="188">
        <f t="shared" si="135"/>
        <v>1.4000000000000004</v>
      </c>
      <c r="BK12" s="188">
        <f t="shared" si="135"/>
        <v>1.4200000000000004</v>
      </c>
      <c r="BL12" s="188">
        <f t="shared" si="135"/>
        <v>1.4400000000000004</v>
      </c>
      <c r="BM12" s="188">
        <f t="shared" si="135"/>
        <v>1.4600000000000004</v>
      </c>
      <c r="BN12" s="188">
        <f t="shared" si="135"/>
        <v>1.4800000000000004</v>
      </c>
      <c r="BO12" s="188">
        <f t="shared" si="135"/>
        <v>1.5000000000000004</v>
      </c>
      <c r="BP12" s="188">
        <f t="shared" si="135"/>
        <v>1.5200000000000005</v>
      </c>
      <c r="BQ12" s="188">
        <f t="shared" si="135"/>
        <v>1.5400000000000005</v>
      </c>
      <c r="BR12" s="188">
        <f t="shared" si="135"/>
        <v>1.5600000000000005</v>
      </c>
      <c r="BS12" s="188">
        <f t="shared" si="135"/>
        <v>1.5800000000000005</v>
      </c>
      <c r="BT12" s="188">
        <f t="shared" si="135"/>
        <v>1.6000000000000005</v>
      </c>
      <c r="BU12" s="188">
        <f t="shared" si="135"/>
        <v>1.6200000000000006</v>
      </c>
      <c r="BV12" s="188">
        <f t="shared" si="135"/>
        <v>1.6400000000000006</v>
      </c>
      <c r="BW12" s="188">
        <f t="shared" si="135"/>
        <v>1.6600000000000006</v>
      </c>
      <c r="BX12" s="188">
        <f t="shared" si="135"/>
        <v>1.6800000000000006</v>
      </c>
      <c r="BY12" s="188">
        <f t="shared" si="135"/>
        <v>1.7000000000000006</v>
      </c>
      <c r="BZ12" s="188">
        <f t="shared" si="135"/>
        <v>1.7200000000000006</v>
      </c>
      <c r="CA12" s="188">
        <f t="shared" si="135"/>
        <v>1.7400000000000007</v>
      </c>
      <c r="CB12" s="188">
        <f t="shared" si="135"/>
        <v>1.7600000000000007</v>
      </c>
      <c r="CC12" s="188">
        <f t="shared" si="135"/>
        <v>1.7800000000000007</v>
      </c>
      <c r="CD12" s="188">
        <f t="shared" si="135"/>
        <v>1.8000000000000007</v>
      </c>
      <c r="CE12" s="188">
        <f t="shared" si="135"/>
        <v>1.8200000000000007</v>
      </c>
      <c r="CF12" s="188">
        <f t="shared" si="135"/>
        <v>1.8400000000000007</v>
      </c>
      <c r="CG12" s="188">
        <f t="shared" si="135"/>
        <v>1.8600000000000008</v>
      </c>
      <c r="CH12" s="188">
        <f t="shared" si="135"/>
        <v>1.8800000000000008</v>
      </c>
      <c r="CI12" s="188">
        <f t="shared" si="135"/>
        <v>1.9000000000000008</v>
      </c>
      <c r="CJ12" s="188">
        <f t="shared" si="135"/>
        <v>1.9200000000000008</v>
      </c>
      <c r="CK12" s="188">
        <f t="shared" si="135"/>
        <v>1.9400000000000008</v>
      </c>
      <c r="CL12" s="188">
        <f t="shared" si="135"/>
        <v>1.9600000000000009</v>
      </c>
      <c r="CM12" s="188">
        <f t="shared" si="135"/>
        <v>1.9800000000000009</v>
      </c>
      <c r="CN12" s="188">
        <f t="shared" si="135"/>
        <v>2.0000000000000009</v>
      </c>
      <c r="CO12" s="188">
        <f t="shared" si="135"/>
        <v>2.0200000000000009</v>
      </c>
      <c r="CP12" s="188">
        <f t="shared" si="135"/>
        <v>2.0400000000000009</v>
      </c>
      <c r="CQ12" s="188">
        <f t="shared" si="135"/>
        <v>2.0600000000000009</v>
      </c>
      <c r="CR12" s="188">
        <f t="shared" si="135"/>
        <v>2.080000000000001</v>
      </c>
      <c r="CS12" s="188">
        <f t="shared" si="135"/>
        <v>2.100000000000001</v>
      </c>
      <c r="CT12" s="188">
        <f t="shared" si="135"/>
        <v>2.120000000000001</v>
      </c>
      <c r="CU12" s="188">
        <f t="shared" si="135"/>
        <v>2.140000000000001</v>
      </c>
      <c r="CV12" s="188">
        <f t="shared" si="135"/>
        <v>2.160000000000001</v>
      </c>
      <c r="CW12" s="188">
        <f t="shared" si="135"/>
        <v>2.180000000000001</v>
      </c>
      <c r="CX12" s="188">
        <f t="shared" si="135"/>
        <v>2.2000000000000011</v>
      </c>
      <c r="CY12" s="188">
        <f t="shared" si="135"/>
        <v>2.2200000000000011</v>
      </c>
      <c r="CZ12" s="188">
        <f t="shared" si="135"/>
        <v>2.2400000000000011</v>
      </c>
      <c r="DA12" s="188">
        <f t="shared" si="135"/>
        <v>2.2600000000000011</v>
      </c>
      <c r="DB12" s="188">
        <f t="shared" si="135"/>
        <v>2.2800000000000011</v>
      </c>
      <c r="DC12" s="188">
        <f t="shared" ref="DC12:EK12" si="136">IF(ISNONTEXT($AO12),DB12+$AO12,"")</f>
        <v>2.3000000000000012</v>
      </c>
      <c r="DD12" s="188">
        <f t="shared" si="136"/>
        <v>2.3200000000000012</v>
      </c>
      <c r="DE12" s="188">
        <f t="shared" si="136"/>
        <v>2.3400000000000012</v>
      </c>
      <c r="DF12" s="188">
        <f t="shared" si="136"/>
        <v>2.3600000000000012</v>
      </c>
      <c r="DG12" s="188">
        <f t="shared" si="136"/>
        <v>2.3800000000000012</v>
      </c>
      <c r="DH12" s="188">
        <f t="shared" si="136"/>
        <v>2.4000000000000012</v>
      </c>
      <c r="DI12" s="188">
        <f t="shared" si="136"/>
        <v>2.4200000000000013</v>
      </c>
      <c r="DJ12" s="188">
        <f t="shared" si="136"/>
        <v>2.4400000000000013</v>
      </c>
      <c r="DK12" s="188">
        <f t="shared" si="136"/>
        <v>2.4600000000000013</v>
      </c>
      <c r="DL12" s="188">
        <f t="shared" si="136"/>
        <v>2.4800000000000013</v>
      </c>
      <c r="DM12" s="188">
        <f t="shared" si="136"/>
        <v>2.5000000000000013</v>
      </c>
      <c r="DN12" s="188">
        <f t="shared" si="136"/>
        <v>2.5200000000000014</v>
      </c>
      <c r="DO12" s="188">
        <f t="shared" si="136"/>
        <v>2.5400000000000014</v>
      </c>
      <c r="DP12" s="188">
        <f t="shared" si="136"/>
        <v>2.5600000000000014</v>
      </c>
      <c r="DQ12" s="188">
        <f t="shared" si="136"/>
        <v>2.5800000000000014</v>
      </c>
      <c r="DR12" s="188">
        <f t="shared" si="136"/>
        <v>2.6000000000000014</v>
      </c>
      <c r="DS12" s="188">
        <f t="shared" si="136"/>
        <v>2.6200000000000014</v>
      </c>
      <c r="DT12" s="188">
        <f t="shared" si="136"/>
        <v>2.6400000000000015</v>
      </c>
      <c r="DU12" s="188">
        <f t="shared" si="136"/>
        <v>2.6600000000000015</v>
      </c>
      <c r="DV12" s="188">
        <f t="shared" si="136"/>
        <v>2.6800000000000015</v>
      </c>
      <c r="DW12" s="188">
        <f t="shared" si="136"/>
        <v>2.7000000000000015</v>
      </c>
      <c r="DX12" s="188">
        <f t="shared" si="136"/>
        <v>2.7200000000000015</v>
      </c>
      <c r="DY12" s="188">
        <f t="shared" si="136"/>
        <v>2.7400000000000015</v>
      </c>
      <c r="DZ12" s="188">
        <f t="shared" si="136"/>
        <v>2.7600000000000016</v>
      </c>
      <c r="EA12" s="188">
        <f t="shared" si="136"/>
        <v>2.7800000000000016</v>
      </c>
      <c r="EB12" s="188">
        <f t="shared" si="136"/>
        <v>2.8000000000000016</v>
      </c>
      <c r="EC12" s="188">
        <f t="shared" si="136"/>
        <v>2.8200000000000016</v>
      </c>
      <c r="ED12" s="188">
        <f t="shared" si="136"/>
        <v>2.8400000000000016</v>
      </c>
      <c r="EE12" s="188">
        <f t="shared" si="136"/>
        <v>2.8600000000000017</v>
      </c>
      <c r="EF12" s="188">
        <f t="shared" si="136"/>
        <v>2.8800000000000017</v>
      </c>
      <c r="EG12" s="188">
        <f t="shared" si="136"/>
        <v>2.9000000000000017</v>
      </c>
      <c r="EH12" s="188">
        <f t="shared" si="136"/>
        <v>2.9200000000000017</v>
      </c>
      <c r="EI12" s="188">
        <f t="shared" si="136"/>
        <v>2.9400000000000017</v>
      </c>
      <c r="EJ12" s="188">
        <f t="shared" si="136"/>
        <v>2.9600000000000017</v>
      </c>
      <c r="EK12" s="188">
        <f t="shared" si="136"/>
        <v>2.9800000000000018</v>
      </c>
      <c r="EL12" s="204">
        <f t="shared" si="19"/>
        <v>2.9990000000000001</v>
      </c>
      <c r="EM12" s="205">
        <f t="shared" si="20"/>
        <v>0</v>
      </c>
      <c r="EN12" s="205">
        <f t="shared" si="21"/>
        <v>5.0534135995166237E-20</v>
      </c>
      <c r="EO12" s="205">
        <f t="shared" si="22"/>
        <v>7.1825245550330148E-16</v>
      </c>
      <c r="EP12" s="205">
        <f t="shared" si="23"/>
        <v>1.8163266961997197E-13</v>
      </c>
      <c r="EQ12" s="205">
        <f t="shared" si="24"/>
        <v>8.8171709590198862E-12</v>
      </c>
      <c r="ER12" s="205">
        <f t="shared" si="25"/>
        <v>1.7314208982800223E-10</v>
      </c>
      <c r="ES12" s="205">
        <f t="shared" si="26"/>
        <v>1.9169005243132643E-9</v>
      </c>
      <c r="ET12" s="205">
        <f t="shared" si="27"/>
        <v>1.4283214567265641E-8</v>
      </c>
      <c r="EU12" s="205">
        <f t="shared" si="28"/>
        <v>7.9612547522096018E-8</v>
      </c>
      <c r="EV12" s="205">
        <f t="shared" si="29"/>
        <v>3.5535853030778804E-7</v>
      </c>
      <c r="EW12" s="205">
        <f t="shared" si="30"/>
        <v>1.3307217416881137E-6</v>
      </c>
      <c r="EX12" s="205">
        <f t="shared" si="31"/>
        <v>4.3216521309081263E-6</v>
      </c>
      <c r="EY12" s="205">
        <f t="shared" si="32"/>
        <v>1.2473461048166395E-5</v>
      </c>
      <c r="EZ12" s="205">
        <f t="shared" si="33"/>
        <v>3.2596321254594898E-5</v>
      </c>
      <c r="FA12" s="205">
        <f t="shared" si="34"/>
        <v>7.8246142696447672E-5</v>
      </c>
      <c r="FB12" s="205">
        <f t="shared" si="35"/>
        <v>1.7451578180980226E-4</v>
      </c>
      <c r="FC12" s="205">
        <f t="shared" si="36"/>
        <v>3.6499077036507662E-4</v>
      </c>
      <c r="FD12" s="205">
        <f t="shared" si="37"/>
        <v>7.2122423708233577E-4</v>
      </c>
      <c r="FE12" s="205">
        <f t="shared" si="38"/>
        <v>1.3548809147716976E-3</v>
      </c>
      <c r="FF12" s="205">
        <f t="shared" si="39"/>
        <v>2.4323876967738169E-3</v>
      </c>
      <c r="FG12" s="205">
        <f t="shared" si="40"/>
        <v>4.1915232316238529E-3</v>
      </c>
      <c r="FH12" s="205">
        <f t="shared" si="41"/>
        <v>6.9589148867298511E-3</v>
      </c>
      <c r="FI12" s="205">
        <f t="shared" si="42"/>
        <v>1.1166937606274152E-2</v>
      </c>
      <c r="FJ12" s="205">
        <f t="shared" si="43"/>
        <v>1.736808664621501E-2</v>
      </c>
      <c r="FK12" s="205">
        <f t="shared" si="44"/>
        <v>2.6244590230090743E-2</v>
      </c>
      <c r="FL12" s="205">
        <f t="shared" si="45"/>
        <v>3.8610900389262119E-2</v>
      </c>
      <c r="FM12" s="205">
        <f t="shared" si="46"/>
        <v>5.5406799983502827E-2</v>
      </c>
      <c r="FN12" s="205">
        <f t="shared" si="47"/>
        <v>7.7679220764857421E-2</v>
      </c>
      <c r="FO12" s="205">
        <f t="shared" si="48"/>
        <v>0.10655148559217993</v>
      </c>
      <c r="FP12" s="205">
        <f t="shared" si="49"/>
        <v>0.14317954338070832</v>
      </c>
      <c r="FQ12" s="205">
        <f t="shared" si="50"/>
        <v>0.18869580562924002</v>
      </c>
      <c r="FR12" s="205">
        <f t="shared" si="51"/>
        <v>0.24414234091302064</v>
      </c>
      <c r="FS12" s="205">
        <f t="shared" si="52"/>
        <v>0.31039634220552692</v>
      </c>
      <c r="FT12" s="205">
        <f t="shared" si="53"/>
        <v>0.38809184458165835</v>
      </c>
      <c r="FU12" s="205">
        <f t="shared" si="54"/>
        <v>0.4775425306806011</v>
      </c>
      <c r="FV12" s="205">
        <f t="shared" si="55"/>
        <v>0.5786710213145283</v>
      </c>
      <c r="FW12" s="205">
        <f t="shared" si="56"/>
        <v>0.69095023189511451</v>
      </c>
      <c r="FX12" s="205">
        <f t="shared" si="57"/>
        <v>0.81336213342979413</v>
      </c>
      <c r="FY12" s="205">
        <f t="shared" si="58"/>
        <v>0.94437857561824678</v>
      </c>
      <c r="FZ12" s="205">
        <f t="shared" si="59"/>
        <v>1.0819677322994854</v>
      </c>
      <c r="GA12" s="205">
        <f t="shared" si="60"/>
        <v>1.223628276345007</v>
      </c>
      <c r="GB12" s="205">
        <f t="shared" si="61"/>
        <v>1.3664516754272282</v>
      </c>
      <c r="GC12" s="205">
        <f t="shared" si="62"/>
        <v>1.5072111416271361</v>
      </c>
      <c r="GD12" s="205">
        <f t="shared" si="63"/>
        <v>1.6424739033150151</v>
      </c>
      <c r="GE12" s="205">
        <f t="shared" si="64"/>
        <v>1.7687317398773941</v>
      </c>
      <c r="GF12" s="205">
        <f t="shared" si="65"/>
        <v>1.8825432656394587</v>
      </c>
      <c r="GG12" s="205">
        <f t="shared" si="66"/>
        <v>1.9806803884539961</v>
      </c>
      <c r="GH12" s="205">
        <f t="shared" si="67"/>
        <v>2.0602707931230717</v>
      </c>
      <c r="GI12" s="205">
        <f t="shared" si="68"/>
        <v>2.1189282667674578</v>
      </c>
      <c r="GJ12" s="205">
        <f t="shared" si="69"/>
        <v>2.1548632083848869</v>
      </c>
      <c r="GK12" s="205">
        <f t="shared" si="70"/>
        <v>2.1669667214155202</v>
      </c>
      <c r="GL12" s="205">
        <f t="shared" si="71"/>
        <v>2.1548632083848847</v>
      </c>
      <c r="GM12" s="205">
        <f t="shared" si="72"/>
        <v>2.1189282667674529</v>
      </c>
      <c r="GN12" s="205">
        <f t="shared" si="73"/>
        <v>2.0602707931230655</v>
      </c>
      <c r="GO12" s="205">
        <f t="shared" si="74"/>
        <v>1.9806803884539879</v>
      </c>
      <c r="GP12" s="205">
        <f t="shared" si="75"/>
        <v>1.8825432656394494</v>
      </c>
      <c r="GQ12" s="205">
        <f t="shared" si="76"/>
        <v>1.7687317398773832</v>
      </c>
      <c r="GR12" s="205">
        <f t="shared" si="77"/>
        <v>1.6424739033150029</v>
      </c>
      <c r="GS12" s="205">
        <f t="shared" si="78"/>
        <v>1.5072111416271228</v>
      </c>
      <c r="GT12" s="205">
        <f t="shared" si="79"/>
        <v>1.3664516754272154</v>
      </c>
      <c r="GU12" s="205">
        <f t="shared" si="80"/>
        <v>1.2236282763449944</v>
      </c>
      <c r="GV12" s="205">
        <f t="shared" si="81"/>
        <v>1.081967732299473</v>
      </c>
      <c r="GW12" s="205">
        <f t="shared" si="82"/>
        <v>0.94437857561823457</v>
      </c>
      <c r="GX12" s="205">
        <f t="shared" si="83"/>
        <v>0.81336213342978225</v>
      </c>
      <c r="GY12" s="205">
        <f t="shared" si="84"/>
        <v>0.69095023189510396</v>
      </c>
      <c r="GZ12" s="205">
        <f t="shared" si="85"/>
        <v>0.57867102131451886</v>
      </c>
      <c r="HA12" s="205">
        <f t="shared" si="86"/>
        <v>0.47754253068059199</v>
      </c>
      <c r="HB12" s="205">
        <f t="shared" si="87"/>
        <v>0.38809184458165052</v>
      </c>
      <c r="HC12" s="205">
        <f t="shared" si="88"/>
        <v>0.31039634220552065</v>
      </c>
      <c r="HD12" s="205">
        <f t="shared" si="89"/>
        <v>0.24414234091301501</v>
      </c>
      <c r="HE12" s="205">
        <f t="shared" si="90"/>
        <v>0.18869580562923599</v>
      </c>
      <c r="HF12" s="205">
        <f t="shared" si="91"/>
        <v>0.14317954338070452</v>
      </c>
      <c r="HG12" s="205">
        <f t="shared" si="92"/>
        <v>0.10655148559217691</v>
      </c>
      <c r="HH12" s="205">
        <f t="shared" si="93"/>
        <v>7.7679220764855145E-2</v>
      </c>
      <c r="HI12" s="205">
        <f t="shared" si="94"/>
        <v>5.5406799983501037E-2</v>
      </c>
      <c r="HJ12" s="205">
        <f t="shared" si="95"/>
        <v>3.8610900389260884E-2</v>
      </c>
      <c r="HK12" s="205">
        <f t="shared" si="96"/>
        <v>2.6244590230089741E-2</v>
      </c>
      <c r="HL12" s="205">
        <f t="shared" si="97"/>
        <v>1.7368086646214313E-2</v>
      </c>
      <c r="HM12" s="205">
        <f t="shared" si="98"/>
        <v>1.1166937606273696E-2</v>
      </c>
      <c r="HN12" s="205">
        <f t="shared" si="99"/>
        <v>6.9589148867295423E-3</v>
      </c>
      <c r="HO12" s="205">
        <f t="shared" si="100"/>
        <v>4.191523231623656E-3</v>
      </c>
      <c r="HP12" s="205">
        <f t="shared" si="101"/>
        <v>2.4323876967737002E-3</v>
      </c>
      <c r="HQ12" s="205">
        <f t="shared" si="102"/>
        <v>1.3548809147716243E-3</v>
      </c>
      <c r="HR12" s="205">
        <f t="shared" si="103"/>
        <v>7.2122423708229479E-4</v>
      </c>
      <c r="HS12" s="205">
        <f t="shared" si="104"/>
        <v>3.6499077036505326E-4</v>
      </c>
      <c r="HT12" s="205">
        <f t="shared" si="105"/>
        <v>1.7451578180978987E-4</v>
      </c>
      <c r="HU12" s="205">
        <f t="shared" si="106"/>
        <v>7.8246142696442115E-5</v>
      </c>
      <c r="HV12" s="205">
        <f t="shared" si="107"/>
        <v>3.2596321254592235E-5</v>
      </c>
      <c r="HW12" s="205">
        <f t="shared" si="108"/>
        <v>1.2473461048165243E-5</v>
      </c>
      <c r="HX12" s="205">
        <f t="shared" si="109"/>
        <v>4.3216521309077045E-6</v>
      </c>
      <c r="HY12" s="205">
        <f t="shared" si="110"/>
        <v>1.3307217416879648E-6</v>
      </c>
      <c r="HZ12" s="205">
        <f t="shared" si="111"/>
        <v>3.5535853030774453E-7</v>
      </c>
      <c r="IA12" s="205">
        <f t="shared" si="112"/>
        <v>7.9612547522085272E-8</v>
      </c>
      <c r="IB12" s="205">
        <f t="shared" si="113"/>
        <v>1.4283214567263307E-8</v>
      </c>
      <c r="IC12" s="205">
        <f t="shared" si="114"/>
        <v>1.9169005243129033E-9</v>
      </c>
      <c r="ID12" s="205">
        <f t="shared" si="115"/>
        <v>1.7314208982796348E-10</v>
      </c>
      <c r="IE12" s="205">
        <f t="shared" si="116"/>
        <v>8.8171709590172237E-12</v>
      </c>
      <c r="IF12" s="205">
        <f t="shared" si="117"/>
        <v>1.8163266961989906E-13</v>
      </c>
      <c r="IG12" s="205">
        <f t="shared" si="118"/>
        <v>7.1825245550286258E-16</v>
      </c>
      <c r="IH12" s="205">
        <f t="shared" si="119"/>
        <v>5.0534135995104481E-20</v>
      </c>
      <c r="II12" s="205">
        <f t="shared" si="120"/>
        <v>3.5255863777586248E-38</v>
      </c>
    </row>
    <row r="13" spans="1:244" x14ac:dyDescent="0.25">
      <c r="A13" s="307" t="s">
        <v>817</v>
      </c>
      <c r="B13" s="308">
        <f>IF(OR($T13="",$U13=""),"",ROUND(_xlfn.BETA.INV(ABS(VLOOKUP($Z$1,VLookups!$A$30:$B$31,2,FALSE)-B$2),IF($N13="L",$U13,$T13),IF($N13="L",$T13,$U13),$G13,$I13),0))</f>
        <v>11</v>
      </c>
      <c r="C13" s="318">
        <f t="shared" si="121"/>
        <v>44392</v>
      </c>
      <c r="D13" s="319">
        <f t="shared" si="122"/>
        <v>44407</v>
      </c>
      <c r="E13" s="142">
        <v>-0.2</v>
      </c>
      <c r="F13" s="310"/>
      <c r="G13" s="311">
        <f t="shared" si="10"/>
        <v>8</v>
      </c>
      <c r="H13" s="312">
        <v>10</v>
      </c>
      <c r="I13" s="311">
        <f t="shared" si="11"/>
        <v>12</v>
      </c>
      <c r="J13" s="310"/>
      <c r="K13" s="143">
        <v>0.2</v>
      </c>
      <c r="L13" s="118">
        <f t="shared" si="12"/>
        <v>1</v>
      </c>
      <c r="M13" s="23">
        <f t="shared" si="13"/>
        <v>50</v>
      </c>
      <c r="N13" s="24" t="str">
        <f t="shared" si="14"/>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10">
        <f t="shared" si="3"/>
        <v>10</v>
      </c>
      <c r="X13" s="110">
        <f t="shared" si="4"/>
        <v>0.43640000000000001</v>
      </c>
      <c r="Y13" s="39">
        <f t="shared" si="5"/>
        <v>0.19044496</v>
      </c>
      <c r="Z13" s="123">
        <v>10</v>
      </c>
      <c r="AA13" s="216">
        <f>IF(AND(G13&gt;0,H13&gt;0,I13&gt;0,T13&gt;0,U13&gt;0,Z13&gt;0,NOT(R13="")),ABS(VLOOKUP($Z$1,VLookups!$A$30:$B$31,2,FALSE)-_xlfn.BETA.DIST(Z13,IF(N13="L",U13,T13),IF(N13="L",T13,U13),TRUE,G13,I13)),"")</f>
        <v>0.50000000000000022</v>
      </c>
      <c r="AB13" s="120">
        <f>IF(OR($T13="",$U13=""),"",_xlfn.BETA.INV(ABS(VLOOKUP($Z$1,VLookups!$A$30:$B$31,2,FALSE)-AB$3),IF($N13="L",$U13,$T13),IF($N13="L",$T13,$U13),$G13,$I13))</f>
        <v>10.377668654660908</v>
      </c>
      <c r="AC13" s="121">
        <f>IF(OR($T13="",$U13=""),"",_xlfn.BETA.INV(ABS(VLOOKUP($Z$1,VLookups!$A$30:$B$31,2,FALSE)-AC$3),IF($N13="L",$U13,$T13),IF($N13="L",$T13,$U13),$G13,$I13))</f>
        <v>10.719653881645103</v>
      </c>
      <c r="AD13" s="120">
        <f>IF(OR($T13="",$U13=""),"",_xlfn.BETA.INV(ABS(VLOOKUP($Z$1,VLookups!$A$30:$B$31,2,FALSE)-AD$3),IF($N13="L",$U13,$T13),IF($N13="L",$T13,$U13),$G13,$I13))</f>
        <v>9.4317195207738322</v>
      </c>
      <c r="AE13" s="121">
        <f>IF(OR($T13="",$U13=""),"",_xlfn.BETA.INV(ABS(VLOOKUP($Z$1,VLookups!$A$30:$B$31,2,FALSE)-AE$3),IF($N13="L",$U13,$T13),IF($N13="L",$T13,$U13),$G13,$I13))</f>
        <v>9.6223313453390915</v>
      </c>
      <c r="AF13" s="120">
        <f>IF(OR($T13="",$U13=""),"",_xlfn.BETA.INV(ABS(VLOOKUP($Z$1,VLookups!$A$30:$B$31,2,FALSE)-AF$3),IF($N13="L",$U13,$T13),IF($N13="L",$T13,$U13),$G13,$I13))</f>
        <v>9.7633703271836438</v>
      </c>
      <c r="AG13" s="121">
        <f>IF(OR($T13="",$U13=""),"",_xlfn.BETA.INV(ABS(VLOOKUP($Z$1,VLookups!$A$30:$B$31,2,FALSE)-AG$3),IF($N13="L",$U13,$T13),IF($N13="L",$T13,$U13),$G13,$I13))</f>
        <v>9.8853698958993981</v>
      </c>
      <c r="AH13" s="120">
        <f>IF(OR($T13="",$U13=""),"",_xlfn.BETA.INV(ABS(VLOOKUP($Z$1,VLookups!$A$30:$B$31,2,FALSE)-AH$3),IF($N13="L",$U13,$T13),IF($N13="L",$T13,$U13),$G13,$I13))</f>
        <v>10</v>
      </c>
      <c r="AI13" s="121">
        <f>IF(OR($T13="",$U13=""),"",_xlfn.BETA.INV(ABS(VLOOKUP($Z$1,VLookups!$A$30:$B$31,2,FALSE)-AI$3),IF($N13="L",$U13,$T13),IF($N13="L",$T13,$U13),$G13,$I13))</f>
        <v>10.114630104100602</v>
      </c>
      <c r="AJ13" s="120">
        <f>IF(OR($T13="",$U13=""),"",_xlfn.BETA.INV(ABS(VLOOKUP($Z$1,VLookups!$A$30:$B$31,2,FALSE)-AJ$3),IF($N13="L",$U13,$T13),IF($N13="L",$T13,$U13),$G13,$I13))</f>
        <v>10.236629672816356</v>
      </c>
      <c r="AK13" s="121">
        <f>IF(OR($T13="",$U13=""),"",_xlfn.BETA.INV(ABS(VLOOKUP($Z$1,VLookups!$A$30:$B$31,2,FALSE)-AK$3),IF($N13="L",$U13,$T13),IF($N13="L",$T13,$U13),$G13,$I13))</f>
        <v>10.377668654660908</v>
      </c>
      <c r="AL13" s="120">
        <f>IF(OR($T13="",$U13=""),"",_xlfn.BETA.INV(ABS(VLOOKUP($Z$1,VLookups!$A$30:$B$31,2,FALSE)-AL$3),IF($N13="L",$U13,$T13),IF($N13="L",$T13,$U13),$G13,$I13))</f>
        <v>10.568280479226168</v>
      </c>
      <c r="AM13" s="121">
        <f>IF(OR($T13="",$U13=""),"",_xlfn.BETA.INV(ABS(VLOOKUP($Z$1,VLookups!$A$30:$B$31,2,FALSE)-AM$3),IF($N13="L",$U13,$T13),IF($N13="L",$T13,$U13),$G13,$I13))</f>
        <v>10.984187681941933</v>
      </c>
      <c r="AN13" s="17"/>
      <c r="AO13" s="206">
        <f t="shared" si="15"/>
        <v>0.04</v>
      </c>
      <c r="AP13" s="204">
        <f t="shared" si="16"/>
        <v>8</v>
      </c>
      <c r="AQ13" s="188">
        <f t="shared" ref="AQ13:DB13" si="137">IF(ISNONTEXT($AO13),AP13+$AO13,"")</f>
        <v>8.0399999999999991</v>
      </c>
      <c r="AR13" s="188">
        <f t="shared" si="137"/>
        <v>8.0799999999999983</v>
      </c>
      <c r="AS13" s="188">
        <f t="shared" si="137"/>
        <v>8.1199999999999974</v>
      </c>
      <c r="AT13" s="188">
        <f t="shared" si="137"/>
        <v>8.1599999999999966</v>
      </c>
      <c r="AU13" s="188">
        <f t="shared" si="137"/>
        <v>8.1999999999999957</v>
      </c>
      <c r="AV13" s="188">
        <f t="shared" si="137"/>
        <v>8.2399999999999949</v>
      </c>
      <c r="AW13" s="188">
        <f t="shared" si="137"/>
        <v>8.279999999999994</v>
      </c>
      <c r="AX13" s="188">
        <f t="shared" si="137"/>
        <v>8.3199999999999932</v>
      </c>
      <c r="AY13" s="188">
        <f t="shared" si="137"/>
        <v>8.3599999999999923</v>
      </c>
      <c r="AZ13" s="188">
        <f t="shared" si="137"/>
        <v>8.3999999999999915</v>
      </c>
      <c r="BA13" s="188">
        <f t="shared" si="137"/>
        <v>8.4399999999999906</v>
      </c>
      <c r="BB13" s="188">
        <f t="shared" si="137"/>
        <v>8.4799999999999898</v>
      </c>
      <c r="BC13" s="188">
        <f t="shared" si="137"/>
        <v>8.5199999999999889</v>
      </c>
      <c r="BD13" s="188">
        <f t="shared" si="137"/>
        <v>8.5599999999999881</v>
      </c>
      <c r="BE13" s="188">
        <f t="shared" si="137"/>
        <v>8.5999999999999872</v>
      </c>
      <c r="BF13" s="188">
        <f t="shared" si="137"/>
        <v>8.6399999999999864</v>
      </c>
      <c r="BG13" s="188">
        <f t="shared" si="137"/>
        <v>8.6799999999999855</v>
      </c>
      <c r="BH13" s="188">
        <f t="shared" si="137"/>
        <v>8.7199999999999847</v>
      </c>
      <c r="BI13" s="188">
        <f t="shared" si="137"/>
        <v>8.7599999999999838</v>
      </c>
      <c r="BJ13" s="188">
        <f t="shared" si="137"/>
        <v>8.7999999999999829</v>
      </c>
      <c r="BK13" s="188">
        <f t="shared" si="137"/>
        <v>8.8399999999999821</v>
      </c>
      <c r="BL13" s="188">
        <f t="shared" si="137"/>
        <v>8.8799999999999812</v>
      </c>
      <c r="BM13" s="188">
        <f t="shared" si="137"/>
        <v>8.9199999999999804</v>
      </c>
      <c r="BN13" s="188">
        <f t="shared" si="137"/>
        <v>8.9599999999999795</v>
      </c>
      <c r="BO13" s="188">
        <f t="shared" si="137"/>
        <v>8.9999999999999787</v>
      </c>
      <c r="BP13" s="188">
        <f t="shared" si="137"/>
        <v>9.0399999999999778</v>
      </c>
      <c r="BQ13" s="188">
        <f t="shared" si="137"/>
        <v>9.079999999999977</v>
      </c>
      <c r="BR13" s="188">
        <f t="shared" si="137"/>
        <v>9.1199999999999761</v>
      </c>
      <c r="BS13" s="188">
        <f t="shared" si="137"/>
        <v>9.1599999999999753</v>
      </c>
      <c r="BT13" s="188">
        <f t="shared" si="137"/>
        <v>9.1999999999999744</v>
      </c>
      <c r="BU13" s="188">
        <f t="shared" si="137"/>
        <v>9.2399999999999736</v>
      </c>
      <c r="BV13" s="188">
        <f t="shared" si="137"/>
        <v>9.2799999999999727</v>
      </c>
      <c r="BW13" s="188">
        <f t="shared" si="137"/>
        <v>9.3199999999999719</v>
      </c>
      <c r="BX13" s="188">
        <f t="shared" si="137"/>
        <v>9.359999999999971</v>
      </c>
      <c r="BY13" s="188">
        <f t="shared" si="137"/>
        <v>9.3999999999999702</v>
      </c>
      <c r="BZ13" s="188">
        <f t="shared" si="137"/>
        <v>9.4399999999999693</v>
      </c>
      <c r="CA13" s="188">
        <f t="shared" si="137"/>
        <v>9.4799999999999685</v>
      </c>
      <c r="CB13" s="188">
        <f t="shared" si="137"/>
        <v>9.5199999999999676</v>
      </c>
      <c r="CC13" s="188">
        <f t="shared" si="137"/>
        <v>9.5599999999999667</v>
      </c>
      <c r="CD13" s="188">
        <f t="shared" si="137"/>
        <v>9.5999999999999659</v>
      </c>
      <c r="CE13" s="188">
        <f t="shared" si="137"/>
        <v>9.639999999999965</v>
      </c>
      <c r="CF13" s="188">
        <f t="shared" si="137"/>
        <v>9.6799999999999642</v>
      </c>
      <c r="CG13" s="188">
        <f t="shared" si="137"/>
        <v>9.7199999999999633</v>
      </c>
      <c r="CH13" s="188">
        <f t="shared" si="137"/>
        <v>9.7599999999999625</v>
      </c>
      <c r="CI13" s="188">
        <f t="shared" si="137"/>
        <v>9.7999999999999616</v>
      </c>
      <c r="CJ13" s="188">
        <f t="shared" si="137"/>
        <v>9.8399999999999608</v>
      </c>
      <c r="CK13" s="188">
        <f t="shared" si="137"/>
        <v>9.8799999999999599</v>
      </c>
      <c r="CL13" s="188">
        <f t="shared" si="137"/>
        <v>9.9199999999999591</v>
      </c>
      <c r="CM13" s="188">
        <f t="shared" si="137"/>
        <v>9.9599999999999582</v>
      </c>
      <c r="CN13" s="188">
        <f t="shared" si="137"/>
        <v>9.9999999999999574</v>
      </c>
      <c r="CO13" s="188">
        <f t="shared" si="137"/>
        <v>10.039999999999957</v>
      </c>
      <c r="CP13" s="188">
        <f t="shared" si="137"/>
        <v>10.079999999999956</v>
      </c>
      <c r="CQ13" s="188">
        <f t="shared" si="137"/>
        <v>10.119999999999955</v>
      </c>
      <c r="CR13" s="188">
        <f t="shared" si="137"/>
        <v>10.159999999999954</v>
      </c>
      <c r="CS13" s="188">
        <f t="shared" si="137"/>
        <v>10.199999999999953</v>
      </c>
      <c r="CT13" s="188">
        <f t="shared" si="137"/>
        <v>10.239999999999952</v>
      </c>
      <c r="CU13" s="188">
        <f t="shared" si="137"/>
        <v>10.279999999999951</v>
      </c>
      <c r="CV13" s="188">
        <f t="shared" si="137"/>
        <v>10.319999999999951</v>
      </c>
      <c r="CW13" s="188">
        <f t="shared" si="137"/>
        <v>10.35999999999995</v>
      </c>
      <c r="CX13" s="188">
        <f t="shared" si="137"/>
        <v>10.399999999999949</v>
      </c>
      <c r="CY13" s="188">
        <f t="shared" si="137"/>
        <v>10.439999999999948</v>
      </c>
      <c r="CZ13" s="188">
        <f t="shared" si="137"/>
        <v>10.479999999999947</v>
      </c>
      <c r="DA13" s="188">
        <f t="shared" si="137"/>
        <v>10.519999999999946</v>
      </c>
      <c r="DB13" s="188">
        <f t="shared" si="137"/>
        <v>10.559999999999945</v>
      </c>
      <c r="DC13" s="188">
        <f t="shared" ref="DC13:EK13" si="138">IF(ISNONTEXT($AO13),DB13+$AO13,"")</f>
        <v>10.599999999999945</v>
      </c>
      <c r="DD13" s="188">
        <f t="shared" si="138"/>
        <v>10.639999999999944</v>
      </c>
      <c r="DE13" s="188">
        <f t="shared" si="138"/>
        <v>10.679999999999943</v>
      </c>
      <c r="DF13" s="188">
        <f t="shared" si="138"/>
        <v>10.719999999999942</v>
      </c>
      <c r="DG13" s="188">
        <f t="shared" si="138"/>
        <v>10.759999999999941</v>
      </c>
      <c r="DH13" s="188">
        <f t="shared" si="138"/>
        <v>10.79999999999994</v>
      </c>
      <c r="DI13" s="188">
        <f t="shared" si="138"/>
        <v>10.839999999999939</v>
      </c>
      <c r="DJ13" s="188">
        <f t="shared" si="138"/>
        <v>10.879999999999939</v>
      </c>
      <c r="DK13" s="188">
        <f t="shared" si="138"/>
        <v>10.919999999999938</v>
      </c>
      <c r="DL13" s="188">
        <f t="shared" si="138"/>
        <v>10.959999999999937</v>
      </c>
      <c r="DM13" s="188">
        <f t="shared" si="138"/>
        <v>10.999999999999936</v>
      </c>
      <c r="DN13" s="188">
        <f t="shared" si="138"/>
        <v>11.039999999999935</v>
      </c>
      <c r="DO13" s="188">
        <f t="shared" si="138"/>
        <v>11.079999999999934</v>
      </c>
      <c r="DP13" s="188">
        <f t="shared" si="138"/>
        <v>11.119999999999933</v>
      </c>
      <c r="DQ13" s="188">
        <f t="shared" si="138"/>
        <v>11.159999999999933</v>
      </c>
      <c r="DR13" s="188">
        <f t="shared" si="138"/>
        <v>11.199999999999932</v>
      </c>
      <c r="DS13" s="188">
        <f t="shared" si="138"/>
        <v>11.239999999999931</v>
      </c>
      <c r="DT13" s="188">
        <f t="shared" si="138"/>
        <v>11.27999999999993</v>
      </c>
      <c r="DU13" s="188">
        <f t="shared" si="138"/>
        <v>11.319999999999929</v>
      </c>
      <c r="DV13" s="188">
        <f t="shared" si="138"/>
        <v>11.359999999999928</v>
      </c>
      <c r="DW13" s="188">
        <f t="shared" si="138"/>
        <v>11.399999999999928</v>
      </c>
      <c r="DX13" s="188">
        <f t="shared" si="138"/>
        <v>11.439999999999927</v>
      </c>
      <c r="DY13" s="188">
        <f t="shared" si="138"/>
        <v>11.479999999999926</v>
      </c>
      <c r="DZ13" s="188">
        <f t="shared" si="138"/>
        <v>11.519999999999925</v>
      </c>
      <c r="EA13" s="188">
        <f t="shared" si="138"/>
        <v>11.559999999999924</v>
      </c>
      <c r="EB13" s="188">
        <f t="shared" si="138"/>
        <v>11.599999999999923</v>
      </c>
      <c r="EC13" s="188">
        <f t="shared" si="138"/>
        <v>11.639999999999922</v>
      </c>
      <c r="ED13" s="188">
        <f t="shared" si="138"/>
        <v>11.679999999999922</v>
      </c>
      <c r="EE13" s="188">
        <f t="shared" si="138"/>
        <v>11.719999999999921</v>
      </c>
      <c r="EF13" s="188">
        <f t="shared" si="138"/>
        <v>11.75999999999992</v>
      </c>
      <c r="EG13" s="188">
        <f t="shared" si="138"/>
        <v>11.799999999999919</v>
      </c>
      <c r="EH13" s="188">
        <f t="shared" si="138"/>
        <v>11.839999999999918</v>
      </c>
      <c r="EI13" s="188">
        <f t="shared" si="138"/>
        <v>11.879999999999917</v>
      </c>
      <c r="EJ13" s="188">
        <f t="shared" si="138"/>
        <v>11.919999999999916</v>
      </c>
      <c r="EK13" s="188">
        <f t="shared" si="138"/>
        <v>11.959999999999916</v>
      </c>
      <c r="EL13" s="204">
        <f t="shared" si="19"/>
        <v>11.999000000000001</v>
      </c>
      <c r="EM13" s="205">
        <f t="shared" si="20"/>
        <v>0</v>
      </c>
      <c r="EN13" s="205">
        <f t="shared" si="21"/>
        <v>2.109722407200705E-13</v>
      </c>
      <c r="EO13" s="205">
        <f t="shared" si="22"/>
        <v>9.8585536985657058E-11</v>
      </c>
      <c r="EP13" s="205">
        <f t="shared" si="23"/>
        <v>3.455775051715345E-9</v>
      </c>
      <c r="EQ13" s="205">
        <f t="shared" si="24"/>
        <v>4.1926594046369507E-8</v>
      </c>
      <c r="ER13" s="205">
        <f t="shared" si="25"/>
        <v>2.8428310532973271E-7</v>
      </c>
      <c r="ES13" s="205">
        <f t="shared" si="26"/>
        <v>1.3335843797989719E-6</v>
      </c>
      <c r="ET13" s="205">
        <f t="shared" si="27"/>
        <v>4.8499522326960371E-6</v>
      </c>
      <c r="EU13" s="205">
        <f t="shared" si="28"/>
        <v>1.4635544790860432E-5</v>
      </c>
      <c r="EV13" s="205">
        <f t="shared" si="29"/>
        <v>3.8288088047443593E-5</v>
      </c>
      <c r="EW13" s="205">
        <f t="shared" si="30"/>
        <v>8.9472824832089837E-5</v>
      </c>
      <c r="EX13" s="205">
        <f t="shared" si="31"/>
        <v>1.9078876218339361E-4</v>
      </c>
      <c r="EY13" s="205">
        <f t="shared" si="32"/>
        <v>3.7712370156529565E-4</v>
      </c>
      <c r="EZ13" s="205">
        <f t="shared" si="33"/>
        <v>6.9931365496608974E-4</v>
      </c>
      <c r="FA13" s="205">
        <f t="shared" si="34"/>
        <v>1.2278546136611488E-3</v>
      </c>
      <c r="FB13" s="205">
        <f t="shared" si="35"/>
        <v>2.056365111920502E-3</v>
      </c>
      <c r="FC13" s="205">
        <f t="shared" si="36"/>
        <v>3.3044712871011378E-3</v>
      </c>
      <c r="FD13" s="205">
        <f t="shared" si="37"/>
        <v>5.1197845791849722E-3</v>
      </c>
      <c r="FE13" s="205">
        <f t="shared" si="38"/>
        <v>7.6786660721877772E-3</v>
      </c>
      <c r="FF13" s="205">
        <f t="shared" si="39"/>
        <v>1.1185519071216572E-2</v>
      </c>
      <c r="FG13" s="205">
        <f t="shared" si="40"/>
        <v>1.5870419554793215E-2</v>
      </c>
      <c r="FH13" s="205">
        <f t="shared" si="41"/>
        <v>2.1984978151191301E-2</v>
      </c>
      <c r="FI13" s="205">
        <f t="shared" si="42"/>
        <v>2.9796421951001417E-2</v>
      </c>
      <c r="FJ13" s="205">
        <f t="shared" si="43"/>
        <v>3.9579984048633998E-2</v>
      </c>
      <c r="FK13" s="205">
        <f t="shared" si="44"/>
        <v>5.1609787401345829E-2</v>
      </c>
      <c r="FL13" s="205">
        <f t="shared" si="45"/>
        <v>6.6148501864509518E-2</v>
      </c>
      <c r="FM13" s="205">
        <f t="shared" si="46"/>
        <v>8.3436134101702461E-2</v>
      </c>
      <c r="FN13" s="205">
        <f t="shared" si="47"/>
        <v>0.10367837523137761</v>
      </c>
      <c r="FO13" s="205">
        <f t="shared" si="48"/>
        <v>0.1270349772344026</v>
      </c>
      <c r="FP13" s="205">
        <f t="shared" si="49"/>
        <v>0.15360865401395457</v>
      </c>
      <c r="FQ13" s="205">
        <f t="shared" si="50"/>
        <v>0.18343500535762874</v>
      </c>
      <c r="FR13" s="205">
        <f t="shared" si="51"/>
        <v>0.21647394176905954</v>
      </c>
      <c r="FS13" s="205">
        <f t="shared" si="52"/>
        <v>0.25260304611650303</v>
      </c>
      <c r="FT13" s="205">
        <f t="shared" si="53"/>
        <v>0.29161324614207734</v>
      </c>
      <c r="FU13" s="205">
        <f t="shared" si="54"/>
        <v>0.33320709277182881</v>
      </c>
      <c r="FV13" s="205">
        <f t="shared" si="55"/>
        <v>0.3769998462332349</v>
      </c>
      <c r="FW13" s="205">
        <f t="shared" si="56"/>
        <v>0.42252346911476385</v>
      </c>
      <c r="FX13" s="205">
        <f t="shared" si="57"/>
        <v>0.46923351692986442</v>
      </c>
      <c r="FY13" s="205">
        <f t="shared" si="58"/>
        <v>0.51651880688042873</v>
      </c>
      <c r="FZ13" s="205">
        <f t="shared" si="59"/>
        <v>0.56371363874679437</v>
      </c>
      <c r="GA13" s="205">
        <f t="shared" si="60"/>
        <v>0.61011224237699258</v>
      </c>
      <c r="GB13" s="205">
        <f t="shared" si="61"/>
        <v>0.65498503798498908</v>
      </c>
      <c r="GC13" s="205">
        <f t="shared" si="62"/>
        <v>0.69759622179915959</v>
      </c>
      <c r="GD13" s="205">
        <f t="shared" si="63"/>
        <v>0.73722213333979225</v>
      </c>
      <c r="GE13" s="205">
        <f t="shared" si="64"/>
        <v>0.77316982387609379</v>
      </c>
      <c r="GF13" s="205">
        <f t="shared" si="65"/>
        <v>0.8047952297977522</v>
      </c>
      <c r="GG13" s="205">
        <f t="shared" si="66"/>
        <v>0.83152036032540044</v>
      </c>
      <c r="GH13" s="205">
        <f t="shared" si="67"/>
        <v>0.85284893597295819</v>
      </c>
      <c r="GI13" s="205">
        <f t="shared" si="68"/>
        <v>0.86837996147817587</v>
      </c>
      <c r="GJ13" s="205">
        <f t="shared" si="69"/>
        <v>0.87781878281548487</v>
      </c>
      <c r="GK13" s="205">
        <f t="shared" si="70"/>
        <v>0.88098526000976518</v>
      </c>
      <c r="GL13" s="205">
        <f t="shared" si="71"/>
        <v>0.8778187828154983</v>
      </c>
      <c r="GM13" s="205">
        <f t="shared" si="72"/>
        <v>0.8683799614782024</v>
      </c>
      <c r="GN13" s="205">
        <f t="shared" si="73"/>
        <v>0.85284893597299771</v>
      </c>
      <c r="GO13" s="205">
        <f t="shared" si="74"/>
        <v>0.83152036032545196</v>
      </c>
      <c r="GP13" s="205">
        <f t="shared" si="75"/>
        <v>0.80479522979781459</v>
      </c>
      <c r="GQ13" s="205">
        <f t="shared" si="76"/>
        <v>0.77316982387616606</v>
      </c>
      <c r="GR13" s="205">
        <f t="shared" si="77"/>
        <v>0.73722213333987319</v>
      </c>
      <c r="GS13" s="205">
        <f t="shared" si="78"/>
        <v>0.69759622179924741</v>
      </c>
      <c r="GT13" s="205">
        <f t="shared" si="79"/>
        <v>0.65498503798508245</v>
      </c>
      <c r="GU13" s="205">
        <f t="shared" si="80"/>
        <v>0.61011224237708983</v>
      </c>
      <c r="GV13" s="205">
        <f t="shared" si="81"/>
        <v>0.5637136387468944</v>
      </c>
      <c r="GW13" s="205">
        <f t="shared" si="82"/>
        <v>0.51651880688052976</v>
      </c>
      <c r="GX13" s="205">
        <f t="shared" si="83"/>
        <v>0.46923351692996484</v>
      </c>
      <c r="GY13" s="205">
        <f t="shared" si="84"/>
        <v>0.42252346911486222</v>
      </c>
      <c r="GZ13" s="205">
        <f t="shared" si="85"/>
        <v>0.37699984623333049</v>
      </c>
      <c r="HA13" s="205">
        <f t="shared" si="86"/>
        <v>0.33320709277192029</v>
      </c>
      <c r="HB13" s="205">
        <f t="shared" si="87"/>
        <v>0.29161324614216361</v>
      </c>
      <c r="HC13" s="205">
        <f t="shared" si="88"/>
        <v>0.25260304611658319</v>
      </c>
      <c r="HD13" s="205">
        <f t="shared" si="89"/>
        <v>0.21647394176913337</v>
      </c>
      <c r="HE13" s="205">
        <f t="shared" si="90"/>
        <v>0.18343500535769605</v>
      </c>
      <c r="HF13" s="205">
        <f t="shared" si="91"/>
        <v>0.15360865401401461</v>
      </c>
      <c r="HG13" s="205">
        <f t="shared" si="92"/>
        <v>0.12703497723445589</v>
      </c>
      <c r="HH13" s="205">
        <f t="shared" si="93"/>
        <v>0.10367837523142412</v>
      </c>
      <c r="HI13" s="205">
        <f t="shared" si="94"/>
        <v>8.3436134101742318E-2</v>
      </c>
      <c r="HJ13" s="205">
        <f t="shared" si="95"/>
        <v>6.6148501864543421E-2</v>
      </c>
      <c r="HK13" s="205">
        <f t="shared" si="96"/>
        <v>5.1609787401374105E-2</v>
      </c>
      <c r="HL13" s="205">
        <f t="shared" si="97"/>
        <v>3.9579984048657181E-2</v>
      </c>
      <c r="HM13" s="205">
        <f t="shared" si="98"/>
        <v>2.9796421951020047E-2</v>
      </c>
      <c r="HN13" s="205">
        <f t="shared" si="99"/>
        <v>2.1984978151206026E-2</v>
      </c>
      <c r="HO13" s="205">
        <f t="shared" si="100"/>
        <v>1.5870419554804633E-2</v>
      </c>
      <c r="HP13" s="205">
        <f t="shared" si="101"/>
        <v>1.1185519071225215E-2</v>
      </c>
      <c r="HQ13" s="205">
        <f t="shared" si="102"/>
        <v>7.6786660721941671E-3</v>
      </c>
      <c r="HR13" s="205">
        <f t="shared" si="103"/>
        <v>5.1197845791895649E-3</v>
      </c>
      <c r="HS13" s="205">
        <f t="shared" si="104"/>
        <v>3.3044712871043488E-3</v>
      </c>
      <c r="HT13" s="205">
        <f t="shared" si="105"/>
        <v>2.0563651119226718E-3</v>
      </c>
      <c r="HU13" s="205">
        <f t="shared" si="106"/>
        <v>1.22785461366256E-3</v>
      </c>
      <c r="HV13" s="205">
        <f t="shared" si="107"/>
        <v>6.9931365496696751E-4</v>
      </c>
      <c r="HW13" s="205">
        <f t="shared" si="108"/>
        <v>3.7712370156581791E-4</v>
      </c>
      <c r="HX13" s="205">
        <f t="shared" si="109"/>
        <v>1.9078876218368474E-4</v>
      </c>
      <c r="HY13" s="205">
        <f t="shared" si="110"/>
        <v>8.9472824832242424E-5</v>
      </c>
      <c r="HZ13" s="205">
        <f t="shared" si="111"/>
        <v>3.8288088047517184E-5</v>
      </c>
      <c r="IA13" s="205">
        <f t="shared" si="112"/>
        <v>1.4635544790892513E-5</v>
      </c>
      <c r="IB13" s="205">
        <f t="shared" si="113"/>
        <v>4.8499522327083225E-6</v>
      </c>
      <c r="IC13" s="205">
        <f t="shared" si="114"/>
        <v>1.3335843798029661E-6</v>
      </c>
      <c r="ID13" s="205">
        <f t="shared" si="115"/>
        <v>2.8428310533076593E-7</v>
      </c>
      <c r="IE13" s="205">
        <f t="shared" si="116"/>
        <v>4.1926594046562108E-8</v>
      </c>
      <c r="IF13" s="205">
        <f t="shared" si="117"/>
        <v>3.4557750517367566E-9</v>
      </c>
      <c r="IG13" s="205">
        <f t="shared" si="118"/>
        <v>9.8585536986583461E-11</v>
      </c>
      <c r="IH13" s="205">
        <f t="shared" si="119"/>
        <v>2.1097224072407673E-13</v>
      </c>
      <c r="II13" s="205">
        <f t="shared" si="120"/>
        <v>8.7900502423133527E-28</v>
      </c>
    </row>
    <row r="14" spans="1:244" x14ac:dyDescent="0.25">
      <c r="A14" s="307"/>
      <c r="B14" s="308" t="str">
        <f>IF(OR($T14="",$U14=""),"",ROUND(_xlfn.BETA.INV(ABS(VLOOKUP($Z$1,VLookups!$A$30:$B$31,2,FALSE)-B$2),IF($N14="L",$U14,$T14),IF($N14="L",$T14,$U14),$G14,$I14),0))</f>
        <v/>
      </c>
      <c r="C14" s="318" t="str">
        <f t="shared" si="121"/>
        <v/>
      </c>
      <c r="D14" s="319" t="str">
        <f t="shared" si="122"/>
        <v/>
      </c>
      <c r="E14" s="142"/>
      <c r="F14" s="310"/>
      <c r="G14" s="311" t="str">
        <f t="shared" si="10"/>
        <v/>
      </c>
      <c r="H14" s="312"/>
      <c r="I14" s="311" t="str">
        <f t="shared" si="11"/>
        <v/>
      </c>
      <c r="J14" s="310"/>
      <c r="K14" s="143"/>
      <c r="L14" s="118" t="str">
        <f t="shared" si="12"/>
        <v/>
      </c>
      <c r="M14" s="23" t="str">
        <f t="shared" si="13"/>
        <v/>
      </c>
      <c r="N14" s="24" t="str">
        <f t="shared" si="14"/>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10" t="str">
        <f t="shared" si="3"/>
        <v/>
      </c>
      <c r="X14" s="110" t="str">
        <f t="shared" si="4"/>
        <v/>
      </c>
      <c r="Y14" s="39" t="str">
        <f t="shared" si="5"/>
        <v/>
      </c>
      <c r="Z14" s="123"/>
      <c r="AA14" s="216" t="str">
        <f>IF(AND(G14&gt;0,H14&gt;0,I14&gt;0,T14&gt;0,U14&gt;0,Z14&gt;0,NOT(R14="")),ABS(VLOOKUP($Z$1,VLookups!$A$30:$B$31,2,FALSE)-_xlfn.BETA.DIST(Z14,IF(N14="L",U14,T14),IF(N14="L",T14,U14),TRUE,G14,I14)),"")</f>
        <v/>
      </c>
      <c r="AB14" s="120" t="str">
        <f>IF(OR($T14="",$U14=""),"",_xlfn.BETA.INV(ABS(VLOOKUP($Z$1,VLookups!$A$30:$B$31,2,FALSE)-AB$3),IF($N14="L",$U14,$T14),IF($N14="L",$T14,$U14),$G14,$I14))</f>
        <v/>
      </c>
      <c r="AC14" s="121" t="str">
        <f>IF(OR($T14="",$U14=""),"",_xlfn.BETA.INV(ABS(VLOOKUP($Z$1,VLookups!$A$30:$B$31,2,FALSE)-AC$3),IF($N14="L",$U14,$T14),IF($N14="L",$T14,$U14),$G14,$I14))</f>
        <v/>
      </c>
      <c r="AD14" s="120" t="str">
        <f>IF(OR($T14="",$U14=""),"",_xlfn.BETA.INV(ABS(VLOOKUP($Z$1,VLookups!$A$30:$B$31,2,FALSE)-AD$3),IF($N14="L",$U14,$T14),IF($N14="L",$T14,$U14),$G14,$I14))</f>
        <v/>
      </c>
      <c r="AE14" s="121" t="str">
        <f>IF(OR($T14="",$U14=""),"",_xlfn.BETA.INV(ABS(VLOOKUP($Z$1,VLookups!$A$30:$B$31,2,FALSE)-AE$3),IF($N14="L",$U14,$T14),IF($N14="L",$T14,$U14),$G14,$I14))</f>
        <v/>
      </c>
      <c r="AF14" s="120" t="str">
        <f>IF(OR($T14="",$U14=""),"",_xlfn.BETA.INV(ABS(VLOOKUP($Z$1,VLookups!$A$30:$B$31,2,FALSE)-AF$3),IF($N14="L",$U14,$T14),IF($N14="L",$T14,$U14),$G14,$I14))</f>
        <v/>
      </c>
      <c r="AG14" s="121" t="str">
        <f>IF(OR($T14="",$U14=""),"",_xlfn.BETA.INV(ABS(VLOOKUP($Z$1,VLookups!$A$30:$B$31,2,FALSE)-AG$3),IF($N14="L",$U14,$T14),IF($N14="L",$T14,$U14),$G14,$I14))</f>
        <v/>
      </c>
      <c r="AH14" s="120" t="str">
        <f>IF(OR($T14="",$U14=""),"",_xlfn.BETA.INV(ABS(VLOOKUP($Z$1,VLookups!$A$30:$B$31,2,FALSE)-AH$3),IF($N14="L",$U14,$T14),IF($N14="L",$T14,$U14),$G14,$I14))</f>
        <v/>
      </c>
      <c r="AI14" s="121" t="str">
        <f>IF(OR($T14="",$U14=""),"",_xlfn.BETA.INV(ABS(VLOOKUP($Z$1,VLookups!$A$30:$B$31,2,FALSE)-AI$3),IF($N14="L",$U14,$T14),IF($N14="L",$T14,$U14),$G14,$I14))</f>
        <v/>
      </c>
      <c r="AJ14" s="120" t="str">
        <f>IF(OR($T14="",$U14=""),"",_xlfn.BETA.INV(ABS(VLOOKUP($Z$1,VLookups!$A$30:$B$31,2,FALSE)-AJ$3),IF($N14="L",$U14,$T14),IF($N14="L",$T14,$U14),$G14,$I14))</f>
        <v/>
      </c>
      <c r="AK14" s="121" t="str">
        <f>IF(OR($T14="",$U14=""),"",_xlfn.BETA.INV(ABS(VLOOKUP($Z$1,VLookups!$A$30:$B$31,2,FALSE)-AK$3),IF($N14="L",$U14,$T14),IF($N14="L",$T14,$U14),$G14,$I14))</f>
        <v/>
      </c>
      <c r="AL14" s="120" t="str">
        <f>IF(OR($T14="",$U14=""),"",_xlfn.BETA.INV(ABS(VLOOKUP($Z$1,VLookups!$A$30:$B$31,2,FALSE)-AL$3),IF($N14="L",$U14,$T14),IF($N14="L",$T14,$U14),$G14,$I14))</f>
        <v/>
      </c>
      <c r="AM14" s="121" t="str">
        <f>IF(OR($T14="",$U14=""),"",_xlfn.BETA.INV(ABS(VLOOKUP($Z$1,VLookups!$A$30:$B$31,2,FALSE)-AM$3),IF($N14="L",$U14,$T14),IF($N14="L",$T14,$U14),$G14,$I14))</f>
        <v/>
      </c>
      <c r="AN14" s="17"/>
      <c r="AO14" s="206" t="str">
        <f t="shared" si="15"/>
        <v/>
      </c>
      <c r="AP14" s="204" t="str">
        <f t="shared" si="16"/>
        <v/>
      </c>
      <c r="AQ14" s="188" t="str">
        <f t="shared" ref="AQ14:DB14" si="139">IF(ISNONTEXT($AO14),AP14+$AO14,"")</f>
        <v/>
      </c>
      <c r="AR14" s="188" t="str">
        <f t="shared" si="139"/>
        <v/>
      </c>
      <c r="AS14" s="188" t="str">
        <f t="shared" si="139"/>
        <v/>
      </c>
      <c r="AT14" s="188" t="str">
        <f t="shared" si="139"/>
        <v/>
      </c>
      <c r="AU14" s="188" t="str">
        <f t="shared" si="139"/>
        <v/>
      </c>
      <c r="AV14" s="188" t="str">
        <f t="shared" si="139"/>
        <v/>
      </c>
      <c r="AW14" s="188" t="str">
        <f t="shared" si="139"/>
        <v/>
      </c>
      <c r="AX14" s="188" t="str">
        <f t="shared" si="139"/>
        <v/>
      </c>
      <c r="AY14" s="188" t="str">
        <f t="shared" si="139"/>
        <v/>
      </c>
      <c r="AZ14" s="188" t="str">
        <f t="shared" si="139"/>
        <v/>
      </c>
      <c r="BA14" s="188" t="str">
        <f t="shared" si="139"/>
        <v/>
      </c>
      <c r="BB14" s="188" t="str">
        <f t="shared" si="139"/>
        <v/>
      </c>
      <c r="BC14" s="188" t="str">
        <f t="shared" si="139"/>
        <v/>
      </c>
      <c r="BD14" s="188" t="str">
        <f t="shared" si="139"/>
        <v/>
      </c>
      <c r="BE14" s="188" t="str">
        <f t="shared" si="139"/>
        <v/>
      </c>
      <c r="BF14" s="188" t="str">
        <f t="shared" si="139"/>
        <v/>
      </c>
      <c r="BG14" s="188" t="str">
        <f t="shared" si="139"/>
        <v/>
      </c>
      <c r="BH14" s="188" t="str">
        <f t="shared" si="139"/>
        <v/>
      </c>
      <c r="BI14" s="188" t="str">
        <f t="shared" si="139"/>
        <v/>
      </c>
      <c r="BJ14" s="188" t="str">
        <f t="shared" si="139"/>
        <v/>
      </c>
      <c r="BK14" s="188" t="str">
        <f t="shared" si="139"/>
        <v/>
      </c>
      <c r="BL14" s="188" t="str">
        <f t="shared" si="139"/>
        <v/>
      </c>
      <c r="BM14" s="188" t="str">
        <f t="shared" si="139"/>
        <v/>
      </c>
      <c r="BN14" s="188" t="str">
        <f t="shared" si="139"/>
        <v/>
      </c>
      <c r="BO14" s="188" t="str">
        <f t="shared" si="139"/>
        <v/>
      </c>
      <c r="BP14" s="188" t="str">
        <f t="shared" si="139"/>
        <v/>
      </c>
      <c r="BQ14" s="188" t="str">
        <f t="shared" si="139"/>
        <v/>
      </c>
      <c r="BR14" s="188" t="str">
        <f t="shared" si="139"/>
        <v/>
      </c>
      <c r="BS14" s="188" t="str">
        <f t="shared" si="139"/>
        <v/>
      </c>
      <c r="BT14" s="188" t="str">
        <f t="shared" si="139"/>
        <v/>
      </c>
      <c r="BU14" s="188" t="str">
        <f t="shared" si="139"/>
        <v/>
      </c>
      <c r="BV14" s="188" t="str">
        <f t="shared" si="139"/>
        <v/>
      </c>
      <c r="BW14" s="188" t="str">
        <f t="shared" si="139"/>
        <v/>
      </c>
      <c r="BX14" s="188" t="str">
        <f t="shared" si="139"/>
        <v/>
      </c>
      <c r="BY14" s="188" t="str">
        <f t="shared" si="139"/>
        <v/>
      </c>
      <c r="BZ14" s="188" t="str">
        <f t="shared" si="139"/>
        <v/>
      </c>
      <c r="CA14" s="188" t="str">
        <f t="shared" si="139"/>
        <v/>
      </c>
      <c r="CB14" s="188" t="str">
        <f t="shared" si="139"/>
        <v/>
      </c>
      <c r="CC14" s="188" t="str">
        <f t="shared" si="139"/>
        <v/>
      </c>
      <c r="CD14" s="188" t="str">
        <f t="shared" si="139"/>
        <v/>
      </c>
      <c r="CE14" s="188" t="str">
        <f t="shared" si="139"/>
        <v/>
      </c>
      <c r="CF14" s="188" t="str">
        <f t="shared" si="139"/>
        <v/>
      </c>
      <c r="CG14" s="188" t="str">
        <f t="shared" si="139"/>
        <v/>
      </c>
      <c r="CH14" s="188" t="str">
        <f t="shared" si="139"/>
        <v/>
      </c>
      <c r="CI14" s="188" t="str">
        <f t="shared" si="139"/>
        <v/>
      </c>
      <c r="CJ14" s="188" t="str">
        <f t="shared" si="139"/>
        <v/>
      </c>
      <c r="CK14" s="188" t="str">
        <f t="shared" si="139"/>
        <v/>
      </c>
      <c r="CL14" s="188" t="str">
        <f t="shared" si="139"/>
        <v/>
      </c>
      <c r="CM14" s="188" t="str">
        <f t="shared" si="139"/>
        <v/>
      </c>
      <c r="CN14" s="188" t="str">
        <f t="shared" si="139"/>
        <v/>
      </c>
      <c r="CO14" s="188" t="str">
        <f t="shared" si="139"/>
        <v/>
      </c>
      <c r="CP14" s="188" t="str">
        <f t="shared" si="139"/>
        <v/>
      </c>
      <c r="CQ14" s="188" t="str">
        <f t="shared" si="139"/>
        <v/>
      </c>
      <c r="CR14" s="188" t="str">
        <f t="shared" si="139"/>
        <v/>
      </c>
      <c r="CS14" s="188" t="str">
        <f t="shared" si="139"/>
        <v/>
      </c>
      <c r="CT14" s="188" t="str">
        <f t="shared" si="139"/>
        <v/>
      </c>
      <c r="CU14" s="188" t="str">
        <f t="shared" si="139"/>
        <v/>
      </c>
      <c r="CV14" s="188" t="str">
        <f t="shared" si="139"/>
        <v/>
      </c>
      <c r="CW14" s="188" t="str">
        <f t="shared" si="139"/>
        <v/>
      </c>
      <c r="CX14" s="188" t="str">
        <f t="shared" si="139"/>
        <v/>
      </c>
      <c r="CY14" s="188" t="str">
        <f t="shared" si="139"/>
        <v/>
      </c>
      <c r="CZ14" s="188" t="str">
        <f t="shared" si="139"/>
        <v/>
      </c>
      <c r="DA14" s="188" t="str">
        <f t="shared" si="139"/>
        <v/>
      </c>
      <c r="DB14" s="188" t="str">
        <f t="shared" si="139"/>
        <v/>
      </c>
      <c r="DC14" s="188" t="str">
        <f t="shared" ref="DC14:EK14" si="140">IF(ISNONTEXT($AO14),DB14+$AO14,"")</f>
        <v/>
      </c>
      <c r="DD14" s="188" t="str">
        <f t="shared" si="140"/>
        <v/>
      </c>
      <c r="DE14" s="188" t="str">
        <f t="shared" si="140"/>
        <v/>
      </c>
      <c r="DF14" s="188" t="str">
        <f t="shared" si="140"/>
        <v/>
      </c>
      <c r="DG14" s="188" t="str">
        <f t="shared" si="140"/>
        <v/>
      </c>
      <c r="DH14" s="188" t="str">
        <f t="shared" si="140"/>
        <v/>
      </c>
      <c r="DI14" s="188" t="str">
        <f t="shared" si="140"/>
        <v/>
      </c>
      <c r="DJ14" s="188" t="str">
        <f t="shared" si="140"/>
        <v/>
      </c>
      <c r="DK14" s="188" t="str">
        <f t="shared" si="140"/>
        <v/>
      </c>
      <c r="DL14" s="188" t="str">
        <f t="shared" si="140"/>
        <v/>
      </c>
      <c r="DM14" s="188" t="str">
        <f t="shared" si="140"/>
        <v/>
      </c>
      <c r="DN14" s="188" t="str">
        <f t="shared" si="140"/>
        <v/>
      </c>
      <c r="DO14" s="188" t="str">
        <f t="shared" si="140"/>
        <v/>
      </c>
      <c r="DP14" s="188" t="str">
        <f t="shared" si="140"/>
        <v/>
      </c>
      <c r="DQ14" s="188" t="str">
        <f t="shared" si="140"/>
        <v/>
      </c>
      <c r="DR14" s="188" t="str">
        <f t="shared" si="140"/>
        <v/>
      </c>
      <c r="DS14" s="188" t="str">
        <f t="shared" si="140"/>
        <v/>
      </c>
      <c r="DT14" s="188" t="str">
        <f t="shared" si="140"/>
        <v/>
      </c>
      <c r="DU14" s="188" t="str">
        <f t="shared" si="140"/>
        <v/>
      </c>
      <c r="DV14" s="188" t="str">
        <f t="shared" si="140"/>
        <v/>
      </c>
      <c r="DW14" s="188" t="str">
        <f t="shared" si="140"/>
        <v/>
      </c>
      <c r="DX14" s="188" t="str">
        <f t="shared" si="140"/>
        <v/>
      </c>
      <c r="DY14" s="188" t="str">
        <f t="shared" si="140"/>
        <v/>
      </c>
      <c r="DZ14" s="188" t="str">
        <f t="shared" si="140"/>
        <v/>
      </c>
      <c r="EA14" s="188" t="str">
        <f t="shared" si="140"/>
        <v/>
      </c>
      <c r="EB14" s="188" t="str">
        <f t="shared" si="140"/>
        <v/>
      </c>
      <c r="EC14" s="188" t="str">
        <f t="shared" si="140"/>
        <v/>
      </c>
      <c r="ED14" s="188" t="str">
        <f t="shared" si="140"/>
        <v/>
      </c>
      <c r="EE14" s="188" t="str">
        <f t="shared" si="140"/>
        <v/>
      </c>
      <c r="EF14" s="188" t="str">
        <f t="shared" si="140"/>
        <v/>
      </c>
      <c r="EG14" s="188" t="str">
        <f t="shared" si="140"/>
        <v/>
      </c>
      <c r="EH14" s="188" t="str">
        <f t="shared" si="140"/>
        <v/>
      </c>
      <c r="EI14" s="188" t="str">
        <f t="shared" si="140"/>
        <v/>
      </c>
      <c r="EJ14" s="188" t="str">
        <f t="shared" si="140"/>
        <v/>
      </c>
      <c r="EK14" s="188" t="str">
        <f t="shared" si="140"/>
        <v/>
      </c>
      <c r="EL14" s="204" t="str">
        <f t="shared" si="19"/>
        <v/>
      </c>
      <c r="EM14" s="205" t="e">
        <f t="shared" si="20"/>
        <v>#N/A</v>
      </c>
      <c r="EN14" s="205" t="e">
        <f t="shared" si="21"/>
        <v>#N/A</v>
      </c>
      <c r="EO14" s="205" t="e">
        <f t="shared" si="22"/>
        <v>#N/A</v>
      </c>
      <c r="EP14" s="205" t="e">
        <f t="shared" si="23"/>
        <v>#N/A</v>
      </c>
      <c r="EQ14" s="205" t="e">
        <f t="shared" si="24"/>
        <v>#N/A</v>
      </c>
      <c r="ER14" s="205" t="e">
        <f t="shared" si="25"/>
        <v>#N/A</v>
      </c>
      <c r="ES14" s="205" t="e">
        <f t="shared" si="26"/>
        <v>#N/A</v>
      </c>
      <c r="ET14" s="205" t="e">
        <f t="shared" si="27"/>
        <v>#N/A</v>
      </c>
      <c r="EU14" s="205" t="e">
        <f t="shared" si="28"/>
        <v>#N/A</v>
      </c>
      <c r="EV14" s="205" t="e">
        <f t="shared" si="29"/>
        <v>#N/A</v>
      </c>
      <c r="EW14" s="205" t="e">
        <f t="shared" si="30"/>
        <v>#N/A</v>
      </c>
      <c r="EX14" s="205" t="e">
        <f t="shared" si="31"/>
        <v>#N/A</v>
      </c>
      <c r="EY14" s="205" t="e">
        <f t="shared" si="32"/>
        <v>#N/A</v>
      </c>
      <c r="EZ14" s="205" t="e">
        <f t="shared" si="33"/>
        <v>#N/A</v>
      </c>
      <c r="FA14" s="205" t="e">
        <f t="shared" si="34"/>
        <v>#N/A</v>
      </c>
      <c r="FB14" s="205" t="e">
        <f t="shared" si="35"/>
        <v>#N/A</v>
      </c>
      <c r="FC14" s="205" t="e">
        <f t="shared" si="36"/>
        <v>#N/A</v>
      </c>
      <c r="FD14" s="205" t="e">
        <f t="shared" si="37"/>
        <v>#N/A</v>
      </c>
      <c r="FE14" s="205" t="e">
        <f t="shared" si="38"/>
        <v>#N/A</v>
      </c>
      <c r="FF14" s="205" t="e">
        <f t="shared" si="39"/>
        <v>#N/A</v>
      </c>
      <c r="FG14" s="205" t="e">
        <f t="shared" si="40"/>
        <v>#N/A</v>
      </c>
      <c r="FH14" s="205" t="e">
        <f t="shared" si="41"/>
        <v>#N/A</v>
      </c>
      <c r="FI14" s="205" t="e">
        <f t="shared" si="42"/>
        <v>#N/A</v>
      </c>
      <c r="FJ14" s="205" t="e">
        <f t="shared" si="43"/>
        <v>#N/A</v>
      </c>
      <c r="FK14" s="205" t="e">
        <f t="shared" si="44"/>
        <v>#N/A</v>
      </c>
      <c r="FL14" s="205" t="e">
        <f t="shared" si="45"/>
        <v>#N/A</v>
      </c>
      <c r="FM14" s="205" t="e">
        <f t="shared" si="46"/>
        <v>#N/A</v>
      </c>
      <c r="FN14" s="205" t="e">
        <f t="shared" si="47"/>
        <v>#N/A</v>
      </c>
      <c r="FO14" s="205" t="e">
        <f t="shared" si="48"/>
        <v>#N/A</v>
      </c>
      <c r="FP14" s="205" t="e">
        <f t="shared" si="49"/>
        <v>#N/A</v>
      </c>
      <c r="FQ14" s="205" t="e">
        <f t="shared" si="50"/>
        <v>#N/A</v>
      </c>
      <c r="FR14" s="205" t="e">
        <f t="shared" si="51"/>
        <v>#N/A</v>
      </c>
      <c r="FS14" s="205" t="e">
        <f t="shared" si="52"/>
        <v>#N/A</v>
      </c>
      <c r="FT14" s="205" t="e">
        <f t="shared" si="53"/>
        <v>#N/A</v>
      </c>
      <c r="FU14" s="205" t="e">
        <f t="shared" si="54"/>
        <v>#N/A</v>
      </c>
      <c r="FV14" s="205" t="e">
        <f t="shared" si="55"/>
        <v>#N/A</v>
      </c>
      <c r="FW14" s="205" t="e">
        <f t="shared" si="56"/>
        <v>#N/A</v>
      </c>
      <c r="FX14" s="205" t="e">
        <f t="shared" si="57"/>
        <v>#N/A</v>
      </c>
      <c r="FY14" s="205" t="e">
        <f t="shared" si="58"/>
        <v>#N/A</v>
      </c>
      <c r="FZ14" s="205" t="e">
        <f t="shared" si="59"/>
        <v>#N/A</v>
      </c>
      <c r="GA14" s="205" t="e">
        <f t="shared" si="60"/>
        <v>#N/A</v>
      </c>
      <c r="GB14" s="205" t="e">
        <f t="shared" si="61"/>
        <v>#N/A</v>
      </c>
      <c r="GC14" s="205" t="e">
        <f t="shared" si="62"/>
        <v>#N/A</v>
      </c>
      <c r="GD14" s="205" t="e">
        <f t="shared" si="63"/>
        <v>#N/A</v>
      </c>
      <c r="GE14" s="205" t="e">
        <f t="shared" si="64"/>
        <v>#N/A</v>
      </c>
      <c r="GF14" s="205" t="e">
        <f t="shared" si="65"/>
        <v>#N/A</v>
      </c>
      <c r="GG14" s="205" t="e">
        <f t="shared" si="66"/>
        <v>#N/A</v>
      </c>
      <c r="GH14" s="205" t="e">
        <f t="shared" si="67"/>
        <v>#N/A</v>
      </c>
      <c r="GI14" s="205" t="e">
        <f t="shared" si="68"/>
        <v>#N/A</v>
      </c>
      <c r="GJ14" s="205" t="e">
        <f t="shared" si="69"/>
        <v>#N/A</v>
      </c>
      <c r="GK14" s="205" t="e">
        <f t="shared" si="70"/>
        <v>#N/A</v>
      </c>
      <c r="GL14" s="205" t="e">
        <f t="shared" si="71"/>
        <v>#N/A</v>
      </c>
      <c r="GM14" s="205" t="e">
        <f t="shared" si="72"/>
        <v>#N/A</v>
      </c>
      <c r="GN14" s="205" t="e">
        <f t="shared" si="73"/>
        <v>#N/A</v>
      </c>
      <c r="GO14" s="205" t="e">
        <f t="shared" si="74"/>
        <v>#N/A</v>
      </c>
      <c r="GP14" s="205" t="e">
        <f t="shared" si="75"/>
        <v>#N/A</v>
      </c>
      <c r="GQ14" s="205" t="e">
        <f t="shared" si="76"/>
        <v>#N/A</v>
      </c>
      <c r="GR14" s="205" t="e">
        <f t="shared" si="77"/>
        <v>#N/A</v>
      </c>
      <c r="GS14" s="205" t="e">
        <f t="shared" si="78"/>
        <v>#N/A</v>
      </c>
      <c r="GT14" s="205" t="e">
        <f t="shared" si="79"/>
        <v>#N/A</v>
      </c>
      <c r="GU14" s="205" t="e">
        <f t="shared" si="80"/>
        <v>#N/A</v>
      </c>
      <c r="GV14" s="205" t="e">
        <f t="shared" si="81"/>
        <v>#N/A</v>
      </c>
      <c r="GW14" s="205" t="e">
        <f t="shared" si="82"/>
        <v>#N/A</v>
      </c>
      <c r="GX14" s="205" t="e">
        <f t="shared" si="83"/>
        <v>#N/A</v>
      </c>
      <c r="GY14" s="205" t="e">
        <f t="shared" si="84"/>
        <v>#N/A</v>
      </c>
      <c r="GZ14" s="205" t="e">
        <f t="shared" si="85"/>
        <v>#N/A</v>
      </c>
      <c r="HA14" s="205" t="e">
        <f t="shared" si="86"/>
        <v>#N/A</v>
      </c>
      <c r="HB14" s="205" t="e">
        <f t="shared" si="87"/>
        <v>#N/A</v>
      </c>
      <c r="HC14" s="205" t="e">
        <f t="shared" si="88"/>
        <v>#N/A</v>
      </c>
      <c r="HD14" s="205" t="e">
        <f t="shared" si="89"/>
        <v>#N/A</v>
      </c>
      <c r="HE14" s="205" t="e">
        <f t="shared" si="90"/>
        <v>#N/A</v>
      </c>
      <c r="HF14" s="205" t="e">
        <f t="shared" si="91"/>
        <v>#N/A</v>
      </c>
      <c r="HG14" s="205" t="e">
        <f t="shared" si="92"/>
        <v>#N/A</v>
      </c>
      <c r="HH14" s="205" t="e">
        <f t="shared" si="93"/>
        <v>#N/A</v>
      </c>
      <c r="HI14" s="205" t="e">
        <f t="shared" si="94"/>
        <v>#N/A</v>
      </c>
      <c r="HJ14" s="205" t="e">
        <f t="shared" si="95"/>
        <v>#N/A</v>
      </c>
      <c r="HK14" s="205" t="e">
        <f t="shared" si="96"/>
        <v>#N/A</v>
      </c>
      <c r="HL14" s="205" t="e">
        <f t="shared" si="97"/>
        <v>#N/A</v>
      </c>
      <c r="HM14" s="205" t="e">
        <f t="shared" si="98"/>
        <v>#N/A</v>
      </c>
      <c r="HN14" s="205" t="e">
        <f t="shared" si="99"/>
        <v>#N/A</v>
      </c>
      <c r="HO14" s="205" t="e">
        <f t="shared" si="100"/>
        <v>#N/A</v>
      </c>
      <c r="HP14" s="205" t="e">
        <f t="shared" si="101"/>
        <v>#N/A</v>
      </c>
      <c r="HQ14" s="205" t="e">
        <f t="shared" si="102"/>
        <v>#N/A</v>
      </c>
      <c r="HR14" s="205" t="e">
        <f t="shared" si="103"/>
        <v>#N/A</v>
      </c>
      <c r="HS14" s="205" t="e">
        <f t="shared" si="104"/>
        <v>#N/A</v>
      </c>
      <c r="HT14" s="205" t="e">
        <f t="shared" si="105"/>
        <v>#N/A</v>
      </c>
      <c r="HU14" s="205" t="e">
        <f t="shared" si="106"/>
        <v>#N/A</v>
      </c>
      <c r="HV14" s="205" t="e">
        <f t="shared" si="107"/>
        <v>#N/A</v>
      </c>
      <c r="HW14" s="205" t="e">
        <f t="shared" si="108"/>
        <v>#N/A</v>
      </c>
      <c r="HX14" s="205" t="e">
        <f t="shared" si="109"/>
        <v>#N/A</v>
      </c>
      <c r="HY14" s="205" t="e">
        <f t="shared" si="110"/>
        <v>#N/A</v>
      </c>
      <c r="HZ14" s="205" t="e">
        <f t="shared" si="111"/>
        <v>#N/A</v>
      </c>
      <c r="IA14" s="205" t="e">
        <f t="shared" si="112"/>
        <v>#N/A</v>
      </c>
      <c r="IB14" s="205" t="e">
        <f t="shared" si="113"/>
        <v>#N/A</v>
      </c>
      <c r="IC14" s="205" t="e">
        <f t="shared" si="114"/>
        <v>#N/A</v>
      </c>
      <c r="ID14" s="205" t="e">
        <f t="shared" si="115"/>
        <v>#N/A</v>
      </c>
      <c r="IE14" s="205" t="e">
        <f t="shared" si="116"/>
        <v>#N/A</v>
      </c>
      <c r="IF14" s="205" t="e">
        <f t="shared" si="117"/>
        <v>#N/A</v>
      </c>
      <c r="IG14" s="205" t="e">
        <f t="shared" si="118"/>
        <v>#N/A</v>
      </c>
      <c r="IH14" s="205" t="e">
        <f t="shared" si="119"/>
        <v>#N/A</v>
      </c>
      <c r="II14" s="205" t="e">
        <f t="shared" si="120"/>
        <v>#N/A</v>
      </c>
    </row>
    <row r="15" spans="1:244" x14ac:dyDescent="0.25">
      <c r="A15" s="307"/>
      <c r="B15" s="308" t="str">
        <f>IF(OR($T15="",$U15=""),"",ROUND(_xlfn.BETA.INV(ABS(VLOOKUP($Z$1,VLookups!$A$30:$B$31,2,FALSE)-B$2),IF($N15="L",$U15,$T15),IF($N15="L",$T15,$U15),$G15,$I15),0))</f>
        <v/>
      </c>
      <c r="C15" s="318" t="str">
        <f t="shared" si="121"/>
        <v/>
      </c>
      <c r="D15" s="319" t="str">
        <f t="shared" si="122"/>
        <v/>
      </c>
      <c r="E15" s="142"/>
      <c r="F15" s="310"/>
      <c r="G15" s="311" t="str">
        <f t="shared" si="10"/>
        <v/>
      </c>
      <c r="H15" s="312"/>
      <c r="I15" s="311" t="str">
        <f t="shared" si="11"/>
        <v/>
      </c>
      <c r="J15" s="310"/>
      <c r="K15" s="143"/>
      <c r="L15" s="118" t="str">
        <f t="shared" si="12"/>
        <v/>
      </c>
      <c r="M15" s="23" t="str">
        <f t="shared" si="13"/>
        <v/>
      </c>
      <c r="N15" s="24" t="str">
        <f t="shared" si="14"/>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10" t="str">
        <f t="shared" si="3"/>
        <v/>
      </c>
      <c r="X15" s="110" t="str">
        <f t="shared" si="4"/>
        <v/>
      </c>
      <c r="Y15" s="39" t="str">
        <f t="shared" si="5"/>
        <v/>
      </c>
      <c r="Z15" s="123"/>
      <c r="AA15" s="216" t="str">
        <f>IF(AND(G15&gt;0,H15&gt;0,I15&gt;0,T15&gt;0,U15&gt;0,Z15&gt;0,NOT(R15="")),ABS(VLOOKUP($Z$1,VLookups!$A$30:$B$31,2,FALSE)-_xlfn.BETA.DIST(Z15,IF(N15="L",U15,T15),IF(N15="L",T15,U15),TRUE,G15,I15)),"")</f>
        <v/>
      </c>
      <c r="AB15" s="120" t="str">
        <f>IF(OR($T15="",$U15=""),"",_xlfn.BETA.INV(ABS(VLOOKUP($Z$1,VLookups!$A$30:$B$31,2,FALSE)-AB$3),IF($N15="L",$U15,$T15),IF($N15="L",$T15,$U15),$G15,$I15))</f>
        <v/>
      </c>
      <c r="AC15" s="121" t="str">
        <f>IF(OR($T15="",$U15=""),"",_xlfn.BETA.INV(ABS(VLOOKUP($Z$1,VLookups!$A$30:$B$31,2,FALSE)-AC$3),IF($N15="L",$U15,$T15),IF($N15="L",$T15,$U15),$G15,$I15))</f>
        <v/>
      </c>
      <c r="AD15" s="120" t="str">
        <f>IF(OR($T15="",$U15=""),"",_xlfn.BETA.INV(ABS(VLOOKUP($Z$1,VLookups!$A$30:$B$31,2,FALSE)-AD$3),IF($N15="L",$U15,$T15),IF($N15="L",$T15,$U15),$G15,$I15))</f>
        <v/>
      </c>
      <c r="AE15" s="121" t="str">
        <f>IF(OR($T15="",$U15=""),"",_xlfn.BETA.INV(ABS(VLOOKUP($Z$1,VLookups!$A$30:$B$31,2,FALSE)-AE$3),IF($N15="L",$U15,$T15),IF($N15="L",$T15,$U15),$G15,$I15))</f>
        <v/>
      </c>
      <c r="AF15" s="120" t="str">
        <f>IF(OR($T15="",$U15=""),"",_xlfn.BETA.INV(ABS(VLOOKUP($Z$1,VLookups!$A$30:$B$31,2,FALSE)-AF$3),IF($N15="L",$U15,$T15),IF($N15="L",$T15,$U15),$G15,$I15))</f>
        <v/>
      </c>
      <c r="AG15" s="121" t="str">
        <f>IF(OR($T15="",$U15=""),"",_xlfn.BETA.INV(ABS(VLOOKUP($Z$1,VLookups!$A$30:$B$31,2,FALSE)-AG$3),IF($N15="L",$U15,$T15),IF($N15="L",$T15,$U15),$G15,$I15))</f>
        <v/>
      </c>
      <c r="AH15" s="120" t="str">
        <f>IF(OR($T15="",$U15=""),"",_xlfn.BETA.INV(ABS(VLOOKUP($Z$1,VLookups!$A$30:$B$31,2,FALSE)-AH$3),IF($N15="L",$U15,$T15),IF($N15="L",$T15,$U15),$G15,$I15))</f>
        <v/>
      </c>
      <c r="AI15" s="121" t="str">
        <f>IF(OR($T15="",$U15=""),"",_xlfn.BETA.INV(ABS(VLOOKUP($Z$1,VLookups!$A$30:$B$31,2,FALSE)-AI$3),IF($N15="L",$U15,$T15),IF($N15="L",$T15,$U15),$G15,$I15))</f>
        <v/>
      </c>
      <c r="AJ15" s="120" t="str">
        <f>IF(OR($T15="",$U15=""),"",_xlfn.BETA.INV(ABS(VLOOKUP($Z$1,VLookups!$A$30:$B$31,2,FALSE)-AJ$3),IF($N15="L",$U15,$T15),IF($N15="L",$T15,$U15),$G15,$I15))</f>
        <v/>
      </c>
      <c r="AK15" s="121" t="str">
        <f>IF(OR($T15="",$U15=""),"",_xlfn.BETA.INV(ABS(VLOOKUP($Z$1,VLookups!$A$30:$B$31,2,FALSE)-AK$3),IF($N15="L",$U15,$T15),IF($N15="L",$T15,$U15),$G15,$I15))</f>
        <v/>
      </c>
      <c r="AL15" s="120" t="str">
        <f>IF(OR($T15="",$U15=""),"",_xlfn.BETA.INV(ABS(VLOOKUP($Z$1,VLookups!$A$30:$B$31,2,FALSE)-AL$3),IF($N15="L",$U15,$T15),IF($N15="L",$T15,$U15),$G15,$I15))</f>
        <v/>
      </c>
      <c r="AM15" s="121" t="str">
        <f>IF(OR($T15="",$U15=""),"",_xlfn.BETA.INV(ABS(VLOOKUP($Z$1,VLookups!$A$30:$B$31,2,FALSE)-AM$3),IF($N15="L",$U15,$T15),IF($N15="L",$T15,$U15),$G15,$I15))</f>
        <v/>
      </c>
      <c r="AN15" s="17"/>
      <c r="AO15" s="206" t="str">
        <f t="shared" si="15"/>
        <v/>
      </c>
      <c r="AP15" s="204" t="str">
        <f t="shared" si="16"/>
        <v/>
      </c>
      <c r="AQ15" s="188" t="str">
        <f t="shared" ref="AQ15:DB15" si="141">IF(ISNONTEXT($AO15),AP15+$AO15,"")</f>
        <v/>
      </c>
      <c r="AR15" s="188" t="str">
        <f t="shared" si="141"/>
        <v/>
      </c>
      <c r="AS15" s="188" t="str">
        <f t="shared" si="141"/>
        <v/>
      </c>
      <c r="AT15" s="188" t="str">
        <f t="shared" si="141"/>
        <v/>
      </c>
      <c r="AU15" s="188" t="str">
        <f t="shared" si="141"/>
        <v/>
      </c>
      <c r="AV15" s="188" t="str">
        <f t="shared" si="141"/>
        <v/>
      </c>
      <c r="AW15" s="188" t="str">
        <f t="shared" si="141"/>
        <v/>
      </c>
      <c r="AX15" s="188" t="str">
        <f t="shared" si="141"/>
        <v/>
      </c>
      <c r="AY15" s="188" t="str">
        <f t="shared" si="141"/>
        <v/>
      </c>
      <c r="AZ15" s="188" t="str">
        <f t="shared" si="141"/>
        <v/>
      </c>
      <c r="BA15" s="188" t="str">
        <f t="shared" si="141"/>
        <v/>
      </c>
      <c r="BB15" s="188" t="str">
        <f t="shared" si="141"/>
        <v/>
      </c>
      <c r="BC15" s="188" t="str">
        <f t="shared" si="141"/>
        <v/>
      </c>
      <c r="BD15" s="188" t="str">
        <f t="shared" si="141"/>
        <v/>
      </c>
      <c r="BE15" s="188" t="str">
        <f t="shared" si="141"/>
        <v/>
      </c>
      <c r="BF15" s="188" t="str">
        <f t="shared" si="141"/>
        <v/>
      </c>
      <c r="BG15" s="188" t="str">
        <f t="shared" si="141"/>
        <v/>
      </c>
      <c r="BH15" s="188" t="str">
        <f t="shared" si="141"/>
        <v/>
      </c>
      <c r="BI15" s="188" t="str">
        <f t="shared" si="141"/>
        <v/>
      </c>
      <c r="BJ15" s="188" t="str">
        <f t="shared" si="141"/>
        <v/>
      </c>
      <c r="BK15" s="188" t="str">
        <f t="shared" si="141"/>
        <v/>
      </c>
      <c r="BL15" s="188" t="str">
        <f t="shared" si="141"/>
        <v/>
      </c>
      <c r="BM15" s="188" t="str">
        <f t="shared" si="141"/>
        <v/>
      </c>
      <c r="BN15" s="188" t="str">
        <f t="shared" si="141"/>
        <v/>
      </c>
      <c r="BO15" s="188" t="str">
        <f t="shared" si="141"/>
        <v/>
      </c>
      <c r="BP15" s="188" t="str">
        <f t="shared" si="141"/>
        <v/>
      </c>
      <c r="BQ15" s="188" t="str">
        <f t="shared" si="141"/>
        <v/>
      </c>
      <c r="BR15" s="188" t="str">
        <f t="shared" si="141"/>
        <v/>
      </c>
      <c r="BS15" s="188" t="str">
        <f t="shared" si="141"/>
        <v/>
      </c>
      <c r="BT15" s="188" t="str">
        <f t="shared" si="141"/>
        <v/>
      </c>
      <c r="BU15" s="188" t="str">
        <f t="shared" si="141"/>
        <v/>
      </c>
      <c r="BV15" s="188" t="str">
        <f t="shared" si="141"/>
        <v/>
      </c>
      <c r="BW15" s="188" t="str">
        <f t="shared" si="141"/>
        <v/>
      </c>
      <c r="BX15" s="188" t="str">
        <f t="shared" si="141"/>
        <v/>
      </c>
      <c r="BY15" s="188" t="str">
        <f t="shared" si="141"/>
        <v/>
      </c>
      <c r="BZ15" s="188" t="str">
        <f t="shared" si="141"/>
        <v/>
      </c>
      <c r="CA15" s="188" t="str">
        <f t="shared" si="141"/>
        <v/>
      </c>
      <c r="CB15" s="188" t="str">
        <f t="shared" si="141"/>
        <v/>
      </c>
      <c r="CC15" s="188" t="str">
        <f t="shared" si="141"/>
        <v/>
      </c>
      <c r="CD15" s="188" t="str">
        <f t="shared" si="141"/>
        <v/>
      </c>
      <c r="CE15" s="188" t="str">
        <f t="shared" si="141"/>
        <v/>
      </c>
      <c r="CF15" s="188" t="str">
        <f t="shared" si="141"/>
        <v/>
      </c>
      <c r="CG15" s="188" t="str">
        <f t="shared" si="141"/>
        <v/>
      </c>
      <c r="CH15" s="188" t="str">
        <f t="shared" si="141"/>
        <v/>
      </c>
      <c r="CI15" s="188" t="str">
        <f t="shared" si="141"/>
        <v/>
      </c>
      <c r="CJ15" s="188" t="str">
        <f t="shared" si="141"/>
        <v/>
      </c>
      <c r="CK15" s="188" t="str">
        <f t="shared" si="141"/>
        <v/>
      </c>
      <c r="CL15" s="188" t="str">
        <f t="shared" si="141"/>
        <v/>
      </c>
      <c r="CM15" s="188" t="str">
        <f t="shared" si="141"/>
        <v/>
      </c>
      <c r="CN15" s="188" t="str">
        <f t="shared" si="141"/>
        <v/>
      </c>
      <c r="CO15" s="188" t="str">
        <f t="shared" si="141"/>
        <v/>
      </c>
      <c r="CP15" s="188" t="str">
        <f t="shared" si="141"/>
        <v/>
      </c>
      <c r="CQ15" s="188" t="str">
        <f t="shared" si="141"/>
        <v/>
      </c>
      <c r="CR15" s="188" t="str">
        <f t="shared" si="141"/>
        <v/>
      </c>
      <c r="CS15" s="188" t="str">
        <f t="shared" si="141"/>
        <v/>
      </c>
      <c r="CT15" s="188" t="str">
        <f t="shared" si="141"/>
        <v/>
      </c>
      <c r="CU15" s="188" t="str">
        <f t="shared" si="141"/>
        <v/>
      </c>
      <c r="CV15" s="188" t="str">
        <f t="shared" si="141"/>
        <v/>
      </c>
      <c r="CW15" s="188" t="str">
        <f t="shared" si="141"/>
        <v/>
      </c>
      <c r="CX15" s="188" t="str">
        <f t="shared" si="141"/>
        <v/>
      </c>
      <c r="CY15" s="188" t="str">
        <f t="shared" si="141"/>
        <v/>
      </c>
      <c r="CZ15" s="188" t="str">
        <f t="shared" si="141"/>
        <v/>
      </c>
      <c r="DA15" s="188" t="str">
        <f t="shared" si="141"/>
        <v/>
      </c>
      <c r="DB15" s="188" t="str">
        <f t="shared" si="141"/>
        <v/>
      </c>
      <c r="DC15" s="188" t="str">
        <f t="shared" ref="DC15:EK15" si="142">IF(ISNONTEXT($AO15),DB15+$AO15,"")</f>
        <v/>
      </c>
      <c r="DD15" s="188" t="str">
        <f t="shared" si="142"/>
        <v/>
      </c>
      <c r="DE15" s="188" t="str">
        <f t="shared" si="142"/>
        <v/>
      </c>
      <c r="DF15" s="188" t="str">
        <f t="shared" si="142"/>
        <v/>
      </c>
      <c r="DG15" s="188" t="str">
        <f t="shared" si="142"/>
        <v/>
      </c>
      <c r="DH15" s="188" t="str">
        <f t="shared" si="142"/>
        <v/>
      </c>
      <c r="DI15" s="188" t="str">
        <f t="shared" si="142"/>
        <v/>
      </c>
      <c r="DJ15" s="188" t="str">
        <f t="shared" si="142"/>
        <v/>
      </c>
      <c r="DK15" s="188" t="str">
        <f t="shared" si="142"/>
        <v/>
      </c>
      <c r="DL15" s="188" t="str">
        <f t="shared" si="142"/>
        <v/>
      </c>
      <c r="DM15" s="188" t="str">
        <f t="shared" si="142"/>
        <v/>
      </c>
      <c r="DN15" s="188" t="str">
        <f t="shared" si="142"/>
        <v/>
      </c>
      <c r="DO15" s="188" t="str">
        <f t="shared" si="142"/>
        <v/>
      </c>
      <c r="DP15" s="188" t="str">
        <f t="shared" si="142"/>
        <v/>
      </c>
      <c r="DQ15" s="188" t="str">
        <f t="shared" si="142"/>
        <v/>
      </c>
      <c r="DR15" s="188" t="str">
        <f t="shared" si="142"/>
        <v/>
      </c>
      <c r="DS15" s="188" t="str">
        <f t="shared" si="142"/>
        <v/>
      </c>
      <c r="DT15" s="188" t="str">
        <f t="shared" si="142"/>
        <v/>
      </c>
      <c r="DU15" s="188" t="str">
        <f t="shared" si="142"/>
        <v/>
      </c>
      <c r="DV15" s="188" t="str">
        <f t="shared" si="142"/>
        <v/>
      </c>
      <c r="DW15" s="188" t="str">
        <f t="shared" si="142"/>
        <v/>
      </c>
      <c r="DX15" s="188" t="str">
        <f t="shared" si="142"/>
        <v/>
      </c>
      <c r="DY15" s="188" t="str">
        <f t="shared" si="142"/>
        <v/>
      </c>
      <c r="DZ15" s="188" t="str">
        <f t="shared" si="142"/>
        <v/>
      </c>
      <c r="EA15" s="188" t="str">
        <f t="shared" si="142"/>
        <v/>
      </c>
      <c r="EB15" s="188" t="str">
        <f t="shared" si="142"/>
        <v/>
      </c>
      <c r="EC15" s="188" t="str">
        <f t="shared" si="142"/>
        <v/>
      </c>
      <c r="ED15" s="188" t="str">
        <f t="shared" si="142"/>
        <v/>
      </c>
      <c r="EE15" s="188" t="str">
        <f t="shared" si="142"/>
        <v/>
      </c>
      <c r="EF15" s="188" t="str">
        <f t="shared" si="142"/>
        <v/>
      </c>
      <c r="EG15" s="188" t="str">
        <f t="shared" si="142"/>
        <v/>
      </c>
      <c r="EH15" s="188" t="str">
        <f t="shared" si="142"/>
        <v/>
      </c>
      <c r="EI15" s="188" t="str">
        <f t="shared" si="142"/>
        <v/>
      </c>
      <c r="EJ15" s="188" t="str">
        <f t="shared" si="142"/>
        <v/>
      </c>
      <c r="EK15" s="188" t="str">
        <f t="shared" si="142"/>
        <v/>
      </c>
      <c r="EL15" s="204" t="str">
        <f t="shared" si="19"/>
        <v/>
      </c>
      <c r="EM15" s="205" t="e">
        <f t="shared" si="20"/>
        <v>#N/A</v>
      </c>
      <c r="EN15" s="205" t="e">
        <f t="shared" si="21"/>
        <v>#N/A</v>
      </c>
      <c r="EO15" s="205" t="e">
        <f t="shared" si="22"/>
        <v>#N/A</v>
      </c>
      <c r="EP15" s="205" t="e">
        <f t="shared" si="23"/>
        <v>#N/A</v>
      </c>
      <c r="EQ15" s="205" t="e">
        <f t="shared" si="24"/>
        <v>#N/A</v>
      </c>
      <c r="ER15" s="205" t="e">
        <f t="shared" si="25"/>
        <v>#N/A</v>
      </c>
      <c r="ES15" s="205" t="e">
        <f t="shared" si="26"/>
        <v>#N/A</v>
      </c>
      <c r="ET15" s="205" t="e">
        <f t="shared" si="27"/>
        <v>#N/A</v>
      </c>
      <c r="EU15" s="205" t="e">
        <f t="shared" si="28"/>
        <v>#N/A</v>
      </c>
      <c r="EV15" s="205" t="e">
        <f t="shared" si="29"/>
        <v>#N/A</v>
      </c>
      <c r="EW15" s="205" t="e">
        <f t="shared" si="30"/>
        <v>#N/A</v>
      </c>
      <c r="EX15" s="205" t="e">
        <f t="shared" si="31"/>
        <v>#N/A</v>
      </c>
      <c r="EY15" s="205" t="e">
        <f t="shared" si="32"/>
        <v>#N/A</v>
      </c>
      <c r="EZ15" s="205" t="e">
        <f t="shared" si="33"/>
        <v>#N/A</v>
      </c>
      <c r="FA15" s="205" t="e">
        <f t="shared" si="34"/>
        <v>#N/A</v>
      </c>
      <c r="FB15" s="205" t="e">
        <f t="shared" si="35"/>
        <v>#N/A</v>
      </c>
      <c r="FC15" s="205" t="e">
        <f t="shared" si="36"/>
        <v>#N/A</v>
      </c>
      <c r="FD15" s="205" t="e">
        <f t="shared" si="37"/>
        <v>#N/A</v>
      </c>
      <c r="FE15" s="205" t="e">
        <f t="shared" si="38"/>
        <v>#N/A</v>
      </c>
      <c r="FF15" s="205" t="e">
        <f t="shared" si="39"/>
        <v>#N/A</v>
      </c>
      <c r="FG15" s="205" t="e">
        <f t="shared" si="40"/>
        <v>#N/A</v>
      </c>
      <c r="FH15" s="205" t="e">
        <f t="shared" si="41"/>
        <v>#N/A</v>
      </c>
      <c r="FI15" s="205" t="e">
        <f t="shared" si="42"/>
        <v>#N/A</v>
      </c>
      <c r="FJ15" s="205" t="e">
        <f t="shared" si="43"/>
        <v>#N/A</v>
      </c>
      <c r="FK15" s="205" t="e">
        <f t="shared" si="44"/>
        <v>#N/A</v>
      </c>
      <c r="FL15" s="205" t="e">
        <f t="shared" si="45"/>
        <v>#N/A</v>
      </c>
      <c r="FM15" s="205" t="e">
        <f t="shared" si="46"/>
        <v>#N/A</v>
      </c>
      <c r="FN15" s="205" t="e">
        <f t="shared" si="47"/>
        <v>#N/A</v>
      </c>
      <c r="FO15" s="205" t="e">
        <f t="shared" si="48"/>
        <v>#N/A</v>
      </c>
      <c r="FP15" s="205" t="e">
        <f t="shared" si="49"/>
        <v>#N/A</v>
      </c>
      <c r="FQ15" s="205" t="e">
        <f t="shared" si="50"/>
        <v>#N/A</v>
      </c>
      <c r="FR15" s="205" t="e">
        <f t="shared" si="51"/>
        <v>#N/A</v>
      </c>
      <c r="FS15" s="205" t="e">
        <f t="shared" si="52"/>
        <v>#N/A</v>
      </c>
      <c r="FT15" s="205" t="e">
        <f t="shared" si="53"/>
        <v>#N/A</v>
      </c>
      <c r="FU15" s="205" t="e">
        <f t="shared" si="54"/>
        <v>#N/A</v>
      </c>
      <c r="FV15" s="205" t="e">
        <f t="shared" si="55"/>
        <v>#N/A</v>
      </c>
      <c r="FW15" s="205" t="e">
        <f t="shared" si="56"/>
        <v>#N/A</v>
      </c>
      <c r="FX15" s="205" t="e">
        <f t="shared" si="57"/>
        <v>#N/A</v>
      </c>
      <c r="FY15" s="205" t="e">
        <f t="shared" si="58"/>
        <v>#N/A</v>
      </c>
      <c r="FZ15" s="205" t="e">
        <f t="shared" si="59"/>
        <v>#N/A</v>
      </c>
      <c r="GA15" s="205" t="e">
        <f t="shared" si="60"/>
        <v>#N/A</v>
      </c>
      <c r="GB15" s="205" t="e">
        <f t="shared" si="61"/>
        <v>#N/A</v>
      </c>
      <c r="GC15" s="205" t="e">
        <f t="shared" si="62"/>
        <v>#N/A</v>
      </c>
      <c r="GD15" s="205" t="e">
        <f t="shared" si="63"/>
        <v>#N/A</v>
      </c>
      <c r="GE15" s="205" t="e">
        <f t="shared" si="64"/>
        <v>#N/A</v>
      </c>
      <c r="GF15" s="205" t="e">
        <f t="shared" si="65"/>
        <v>#N/A</v>
      </c>
      <c r="GG15" s="205" t="e">
        <f t="shared" si="66"/>
        <v>#N/A</v>
      </c>
      <c r="GH15" s="205" t="e">
        <f t="shared" si="67"/>
        <v>#N/A</v>
      </c>
      <c r="GI15" s="205" t="e">
        <f t="shared" si="68"/>
        <v>#N/A</v>
      </c>
      <c r="GJ15" s="205" t="e">
        <f t="shared" si="69"/>
        <v>#N/A</v>
      </c>
      <c r="GK15" s="205" t="e">
        <f t="shared" si="70"/>
        <v>#N/A</v>
      </c>
      <c r="GL15" s="205" t="e">
        <f t="shared" si="71"/>
        <v>#N/A</v>
      </c>
      <c r="GM15" s="205" t="e">
        <f t="shared" si="72"/>
        <v>#N/A</v>
      </c>
      <c r="GN15" s="205" t="e">
        <f t="shared" si="73"/>
        <v>#N/A</v>
      </c>
      <c r="GO15" s="205" t="e">
        <f t="shared" si="74"/>
        <v>#N/A</v>
      </c>
      <c r="GP15" s="205" t="e">
        <f t="shared" si="75"/>
        <v>#N/A</v>
      </c>
      <c r="GQ15" s="205" t="e">
        <f t="shared" si="76"/>
        <v>#N/A</v>
      </c>
      <c r="GR15" s="205" t="e">
        <f t="shared" si="77"/>
        <v>#N/A</v>
      </c>
      <c r="GS15" s="205" t="e">
        <f t="shared" si="78"/>
        <v>#N/A</v>
      </c>
      <c r="GT15" s="205" t="e">
        <f t="shared" si="79"/>
        <v>#N/A</v>
      </c>
      <c r="GU15" s="205" t="e">
        <f t="shared" si="80"/>
        <v>#N/A</v>
      </c>
      <c r="GV15" s="205" t="e">
        <f t="shared" si="81"/>
        <v>#N/A</v>
      </c>
      <c r="GW15" s="205" t="e">
        <f t="shared" si="82"/>
        <v>#N/A</v>
      </c>
      <c r="GX15" s="205" t="e">
        <f t="shared" si="83"/>
        <v>#N/A</v>
      </c>
      <c r="GY15" s="205" t="e">
        <f t="shared" si="84"/>
        <v>#N/A</v>
      </c>
      <c r="GZ15" s="205" t="e">
        <f t="shared" si="85"/>
        <v>#N/A</v>
      </c>
      <c r="HA15" s="205" t="e">
        <f t="shared" si="86"/>
        <v>#N/A</v>
      </c>
      <c r="HB15" s="205" t="e">
        <f t="shared" si="87"/>
        <v>#N/A</v>
      </c>
      <c r="HC15" s="205" t="e">
        <f t="shared" si="88"/>
        <v>#N/A</v>
      </c>
      <c r="HD15" s="205" t="e">
        <f t="shared" si="89"/>
        <v>#N/A</v>
      </c>
      <c r="HE15" s="205" t="e">
        <f t="shared" si="90"/>
        <v>#N/A</v>
      </c>
      <c r="HF15" s="205" t="e">
        <f t="shared" si="91"/>
        <v>#N/A</v>
      </c>
      <c r="HG15" s="205" t="e">
        <f t="shared" si="92"/>
        <v>#N/A</v>
      </c>
      <c r="HH15" s="205" t="e">
        <f t="shared" si="93"/>
        <v>#N/A</v>
      </c>
      <c r="HI15" s="205" t="e">
        <f t="shared" si="94"/>
        <v>#N/A</v>
      </c>
      <c r="HJ15" s="205" t="e">
        <f t="shared" si="95"/>
        <v>#N/A</v>
      </c>
      <c r="HK15" s="205" t="e">
        <f t="shared" si="96"/>
        <v>#N/A</v>
      </c>
      <c r="HL15" s="205" t="e">
        <f t="shared" si="97"/>
        <v>#N/A</v>
      </c>
      <c r="HM15" s="205" t="e">
        <f t="shared" si="98"/>
        <v>#N/A</v>
      </c>
      <c r="HN15" s="205" t="e">
        <f t="shared" si="99"/>
        <v>#N/A</v>
      </c>
      <c r="HO15" s="205" t="e">
        <f t="shared" si="100"/>
        <v>#N/A</v>
      </c>
      <c r="HP15" s="205" t="e">
        <f t="shared" si="101"/>
        <v>#N/A</v>
      </c>
      <c r="HQ15" s="205" t="e">
        <f t="shared" si="102"/>
        <v>#N/A</v>
      </c>
      <c r="HR15" s="205" t="e">
        <f t="shared" si="103"/>
        <v>#N/A</v>
      </c>
      <c r="HS15" s="205" t="e">
        <f t="shared" si="104"/>
        <v>#N/A</v>
      </c>
      <c r="HT15" s="205" t="e">
        <f t="shared" si="105"/>
        <v>#N/A</v>
      </c>
      <c r="HU15" s="205" t="e">
        <f t="shared" si="106"/>
        <v>#N/A</v>
      </c>
      <c r="HV15" s="205" t="e">
        <f t="shared" si="107"/>
        <v>#N/A</v>
      </c>
      <c r="HW15" s="205" t="e">
        <f t="shared" si="108"/>
        <v>#N/A</v>
      </c>
      <c r="HX15" s="205" t="e">
        <f t="shared" si="109"/>
        <v>#N/A</v>
      </c>
      <c r="HY15" s="205" t="e">
        <f t="shared" si="110"/>
        <v>#N/A</v>
      </c>
      <c r="HZ15" s="205" t="e">
        <f t="shared" si="111"/>
        <v>#N/A</v>
      </c>
      <c r="IA15" s="205" t="e">
        <f t="shared" si="112"/>
        <v>#N/A</v>
      </c>
      <c r="IB15" s="205" t="e">
        <f t="shared" si="113"/>
        <v>#N/A</v>
      </c>
      <c r="IC15" s="205" t="e">
        <f t="shared" si="114"/>
        <v>#N/A</v>
      </c>
      <c r="ID15" s="205" t="e">
        <f t="shared" si="115"/>
        <v>#N/A</v>
      </c>
      <c r="IE15" s="205" t="e">
        <f t="shared" si="116"/>
        <v>#N/A</v>
      </c>
      <c r="IF15" s="205" t="e">
        <f t="shared" si="117"/>
        <v>#N/A</v>
      </c>
      <c r="IG15" s="205" t="e">
        <f t="shared" si="118"/>
        <v>#N/A</v>
      </c>
      <c r="IH15" s="205" t="e">
        <f t="shared" si="119"/>
        <v>#N/A</v>
      </c>
      <c r="II15" s="205" t="e">
        <f t="shared" si="120"/>
        <v>#N/A</v>
      </c>
    </row>
    <row r="16" spans="1:244" hidden="1" x14ac:dyDescent="0.25">
      <c r="A16" s="307"/>
      <c r="B16" s="308" t="str">
        <f>IF(OR($T16="",$U16=""),"",ROUND(_xlfn.BETA.INV(ABS(VLOOKUP($Z$1,VLookups!$A$30:$B$31,2,FALSE)-B$2),IF($N16="L",$U16,$T16),IF($N16="L",$T16,$U16),$G16,$I16),0))</f>
        <v/>
      </c>
      <c r="C16" s="318" t="str">
        <f t="shared" si="121"/>
        <v/>
      </c>
      <c r="D16" s="319" t="str">
        <f t="shared" si="122"/>
        <v/>
      </c>
      <c r="E16" s="142"/>
      <c r="F16" s="310"/>
      <c r="G16" s="311" t="str">
        <f t="shared" si="10"/>
        <v/>
      </c>
      <c r="H16" s="312"/>
      <c r="I16" s="311" t="str">
        <f t="shared" si="11"/>
        <v/>
      </c>
      <c r="J16" s="310"/>
      <c r="K16" s="143"/>
      <c r="L16" s="118" t="str">
        <f t="shared" si="12"/>
        <v/>
      </c>
      <c r="M16" s="23" t="str">
        <f t="shared" si="13"/>
        <v/>
      </c>
      <c r="N16" s="24" t="str">
        <f t="shared" si="14"/>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10" t="str">
        <f t="shared" si="3"/>
        <v/>
      </c>
      <c r="X16" s="110" t="str">
        <f t="shared" si="4"/>
        <v/>
      </c>
      <c r="Y16" s="39" t="str">
        <f t="shared" si="5"/>
        <v/>
      </c>
      <c r="Z16" s="123"/>
      <c r="AA16" s="216" t="str">
        <f>IF(AND(G16&gt;0,H16&gt;0,I16&gt;0,T16&gt;0,U16&gt;0,Z16&gt;0,NOT(R16="")),ABS(VLOOKUP($Z$1,VLookups!$A$30:$B$31,2,FALSE)-_xlfn.BETA.DIST(Z16,IF(N16="L",U16,T16),IF(N16="L",T16,U16),TRUE,G16,I16)),"")</f>
        <v/>
      </c>
      <c r="AB16" s="120" t="str">
        <f>IF(OR($T16="",$U16=""),"",_xlfn.BETA.INV(ABS(VLOOKUP($Z$1,VLookups!$A$30:$B$31,2,FALSE)-AB$3),IF($N16="L",$U16,$T16),IF($N16="L",$T16,$U16),$G16,$I16))</f>
        <v/>
      </c>
      <c r="AC16" s="121" t="str">
        <f>IF(OR($T16="",$U16=""),"",_xlfn.BETA.INV(ABS(VLOOKUP($Z$1,VLookups!$A$30:$B$31,2,FALSE)-AC$3),IF($N16="L",$U16,$T16),IF($N16="L",$T16,$U16),$G16,$I16))</f>
        <v/>
      </c>
      <c r="AD16" s="120" t="str">
        <f>IF(OR($T16="",$U16=""),"",_xlfn.BETA.INV(ABS(VLOOKUP($Z$1,VLookups!$A$30:$B$31,2,FALSE)-AD$3),IF($N16="L",$U16,$T16),IF($N16="L",$T16,$U16),$G16,$I16))</f>
        <v/>
      </c>
      <c r="AE16" s="121" t="str">
        <f>IF(OR($T16="",$U16=""),"",_xlfn.BETA.INV(ABS(VLOOKUP($Z$1,VLookups!$A$30:$B$31,2,FALSE)-AE$3),IF($N16="L",$U16,$T16),IF($N16="L",$T16,$U16),$G16,$I16))</f>
        <v/>
      </c>
      <c r="AF16" s="120" t="str">
        <f>IF(OR($T16="",$U16=""),"",_xlfn.BETA.INV(ABS(VLOOKUP($Z$1,VLookups!$A$30:$B$31,2,FALSE)-AF$3),IF($N16="L",$U16,$T16),IF($N16="L",$T16,$U16),$G16,$I16))</f>
        <v/>
      </c>
      <c r="AG16" s="121" t="str">
        <f>IF(OR($T16="",$U16=""),"",_xlfn.BETA.INV(ABS(VLOOKUP($Z$1,VLookups!$A$30:$B$31,2,FALSE)-AG$3),IF($N16="L",$U16,$T16),IF($N16="L",$T16,$U16),$G16,$I16))</f>
        <v/>
      </c>
      <c r="AH16" s="120" t="str">
        <f>IF(OR($T16="",$U16=""),"",_xlfn.BETA.INV(ABS(VLOOKUP($Z$1,VLookups!$A$30:$B$31,2,FALSE)-AH$3),IF($N16="L",$U16,$T16),IF($N16="L",$T16,$U16),$G16,$I16))</f>
        <v/>
      </c>
      <c r="AI16" s="121" t="str">
        <f>IF(OR($T16="",$U16=""),"",_xlfn.BETA.INV(ABS(VLOOKUP($Z$1,VLookups!$A$30:$B$31,2,FALSE)-AI$3),IF($N16="L",$U16,$T16),IF($N16="L",$T16,$U16),$G16,$I16))</f>
        <v/>
      </c>
      <c r="AJ16" s="120" t="str">
        <f>IF(OR($T16="",$U16=""),"",_xlfn.BETA.INV(ABS(VLOOKUP($Z$1,VLookups!$A$30:$B$31,2,FALSE)-AJ$3),IF($N16="L",$U16,$T16),IF($N16="L",$T16,$U16),$G16,$I16))</f>
        <v/>
      </c>
      <c r="AK16" s="121" t="str">
        <f>IF(OR($T16="",$U16=""),"",_xlfn.BETA.INV(ABS(VLOOKUP($Z$1,VLookups!$A$30:$B$31,2,FALSE)-AK$3),IF($N16="L",$U16,$T16),IF($N16="L",$T16,$U16),$G16,$I16))</f>
        <v/>
      </c>
      <c r="AL16" s="120" t="str">
        <f>IF(OR($T16="",$U16=""),"",_xlfn.BETA.INV(ABS(VLOOKUP($Z$1,VLookups!$A$30:$B$31,2,FALSE)-AL$3),IF($N16="L",$U16,$T16),IF($N16="L",$T16,$U16),$G16,$I16))</f>
        <v/>
      </c>
      <c r="AM16" s="121" t="str">
        <f>IF(OR($T16="",$U16=""),"",_xlfn.BETA.INV(ABS(VLOOKUP($Z$1,VLookups!$A$30:$B$31,2,FALSE)-AM$3),IF($N16="L",$U16,$T16),IF($N16="L",$T16,$U16),$G16,$I16))</f>
        <v/>
      </c>
      <c r="AN16" s="17"/>
      <c r="AO16" s="206" t="str">
        <f t="shared" si="15"/>
        <v/>
      </c>
      <c r="AP16" s="204" t="str">
        <f t="shared" si="16"/>
        <v/>
      </c>
      <c r="AQ16" s="188" t="str">
        <f t="shared" ref="AQ16:DB16" si="143">IF(ISNONTEXT($AO16),AP16+$AO16,"")</f>
        <v/>
      </c>
      <c r="AR16" s="188" t="str">
        <f t="shared" si="143"/>
        <v/>
      </c>
      <c r="AS16" s="188" t="str">
        <f t="shared" si="143"/>
        <v/>
      </c>
      <c r="AT16" s="188" t="str">
        <f t="shared" si="143"/>
        <v/>
      </c>
      <c r="AU16" s="188" t="str">
        <f t="shared" si="143"/>
        <v/>
      </c>
      <c r="AV16" s="188" t="str">
        <f t="shared" si="143"/>
        <v/>
      </c>
      <c r="AW16" s="188" t="str">
        <f t="shared" si="143"/>
        <v/>
      </c>
      <c r="AX16" s="188" t="str">
        <f t="shared" si="143"/>
        <v/>
      </c>
      <c r="AY16" s="188" t="str">
        <f t="shared" si="143"/>
        <v/>
      </c>
      <c r="AZ16" s="188" t="str">
        <f t="shared" si="143"/>
        <v/>
      </c>
      <c r="BA16" s="188" t="str">
        <f t="shared" si="143"/>
        <v/>
      </c>
      <c r="BB16" s="188" t="str">
        <f t="shared" si="143"/>
        <v/>
      </c>
      <c r="BC16" s="188" t="str">
        <f t="shared" si="143"/>
        <v/>
      </c>
      <c r="BD16" s="188" t="str">
        <f t="shared" si="143"/>
        <v/>
      </c>
      <c r="BE16" s="188" t="str">
        <f t="shared" si="143"/>
        <v/>
      </c>
      <c r="BF16" s="188" t="str">
        <f t="shared" si="143"/>
        <v/>
      </c>
      <c r="BG16" s="188" t="str">
        <f t="shared" si="143"/>
        <v/>
      </c>
      <c r="BH16" s="188" t="str">
        <f t="shared" si="143"/>
        <v/>
      </c>
      <c r="BI16" s="188" t="str">
        <f t="shared" si="143"/>
        <v/>
      </c>
      <c r="BJ16" s="188" t="str">
        <f t="shared" si="143"/>
        <v/>
      </c>
      <c r="BK16" s="188" t="str">
        <f t="shared" si="143"/>
        <v/>
      </c>
      <c r="BL16" s="188" t="str">
        <f t="shared" si="143"/>
        <v/>
      </c>
      <c r="BM16" s="188" t="str">
        <f t="shared" si="143"/>
        <v/>
      </c>
      <c r="BN16" s="188" t="str">
        <f t="shared" si="143"/>
        <v/>
      </c>
      <c r="BO16" s="188" t="str">
        <f t="shared" si="143"/>
        <v/>
      </c>
      <c r="BP16" s="188" t="str">
        <f t="shared" si="143"/>
        <v/>
      </c>
      <c r="BQ16" s="188" t="str">
        <f t="shared" si="143"/>
        <v/>
      </c>
      <c r="BR16" s="188" t="str">
        <f t="shared" si="143"/>
        <v/>
      </c>
      <c r="BS16" s="188" t="str">
        <f t="shared" si="143"/>
        <v/>
      </c>
      <c r="BT16" s="188" t="str">
        <f t="shared" si="143"/>
        <v/>
      </c>
      <c r="BU16" s="188" t="str">
        <f t="shared" si="143"/>
        <v/>
      </c>
      <c r="BV16" s="188" t="str">
        <f t="shared" si="143"/>
        <v/>
      </c>
      <c r="BW16" s="188" t="str">
        <f t="shared" si="143"/>
        <v/>
      </c>
      <c r="BX16" s="188" t="str">
        <f t="shared" si="143"/>
        <v/>
      </c>
      <c r="BY16" s="188" t="str">
        <f t="shared" si="143"/>
        <v/>
      </c>
      <c r="BZ16" s="188" t="str">
        <f t="shared" si="143"/>
        <v/>
      </c>
      <c r="CA16" s="188" t="str">
        <f t="shared" si="143"/>
        <v/>
      </c>
      <c r="CB16" s="188" t="str">
        <f t="shared" si="143"/>
        <v/>
      </c>
      <c r="CC16" s="188" t="str">
        <f t="shared" si="143"/>
        <v/>
      </c>
      <c r="CD16" s="188" t="str">
        <f t="shared" si="143"/>
        <v/>
      </c>
      <c r="CE16" s="188" t="str">
        <f t="shared" si="143"/>
        <v/>
      </c>
      <c r="CF16" s="188" t="str">
        <f t="shared" si="143"/>
        <v/>
      </c>
      <c r="CG16" s="188" t="str">
        <f t="shared" si="143"/>
        <v/>
      </c>
      <c r="CH16" s="188" t="str">
        <f t="shared" si="143"/>
        <v/>
      </c>
      <c r="CI16" s="188" t="str">
        <f t="shared" si="143"/>
        <v/>
      </c>
      <c r="CJ16" s="188" t="str">
        <f t="shared" si="143"/>
        <v/>
      </c>
      <c r="CK16" s="188" t="str">
        <f t="shared" si="143"/>
        <v/>
      </c>
      <c r="CL16" s="188" t="str">
        <f t="shared" si="143"/>
        <v/>
      </c>
      <c r="CM16" s="188" t="str">
        <f t="shared" si="143"/>
        <v/>
      </c>
      <c r="CN16" s="188" t="str">
        <f t="shared" si="143"/>
        <v/>
      </c>
      <c r="CO16" s="188" t="str">
        <f t="shared" si="143"/>
        <v/>
      </c>
      <c r="CP16" s="188" t="str">
        <f t="shared" si="143"/>
        <v/>
      </c>
      <c r="CQ16" s="188" t="str">
        <f t="shared" si="143"/>
        <v/>
      </c>
      <c r="CR16" s="188" t="str">
        <f t="shared" si="143"/>
        <v/>
      </c>
      <c r="CS16" s="188" t="str">
        <f t="shared" si="143"/>
        <v/>
      </c>
      <c r="CT16" s="188" t="str">
        <f t="shared" si="143"/>
        <v/>
      </c>
      <c r="CU16" s="188" t="str">
        <f t="shared" si="143"/>
        <v/>
      </c>
      <c r="CV16" s="188" t="str">
        <f t="shared" si="143"/>
        <v/>
      </c>
      <c r="CW16" s="188" t="str">
        <f t="shared" si="143"/>
        <v/>
      </c>
      <c r="CX16" s="188" t="str">
        <f t="shared" si="143"/>
        <v/>
      </c>
      <c r="CY16" s="188" t="str">
        <f t="shared" si="143"/>
        <v/>
      </c>
      <c r="CZ16" s="188" t="str">
        <f t="shared" si="143"/>
        <v/>
      </c>
      <c r="DA16" s="188" t="str">
        <f t="shared" si="143"/>
        <v/>
      </c>
      <c r="DB16" s="188" t="str">
        <f t="shared" si="143"/>
        <v/>
      </c>
      <c r="DC16" s="188" t="str">
        <f t="shared" ref="DC16:EK16" si="144">IF(ISNONTEXT($AO16),DB16+$AO16,"")</f>
        <v/>
      </c>
      <c r="DD16" s="188" t="str">
        <f t="shared" si="144"/>
        <v/>
      </c>
      <c r="DE16" s="188" t="str">
        <f t="shared" si="144"/>
        <v/>
      </c>
      <c r="DF16" s="188" t="str">
        <f t="shared" si="144"/>
        <v/>
      </c>
      <c r="DG16" s="188" t="str">
        <f t="shared" si="144"/>
        <v/>
      </c>
      <c r="DH16" s="188" t="str">
        <f t="shared" si="144"/>
        <v/>
      </c>
      <c r="DI16" s="188" t="str">
        <f t="shared" si="144"/>
        <v/>
      </c>
      <c r="DJ16" s="188" t="str">
        <f t="shared" si="144"/>
        <v/>
      </c>
      <c r="DK16" s="188" t="str">
        <f t="shared" si="144"/>
        <v/>
      </c>
      <c r="DL16" s="188" t="str">
        <f t="shared" si="144"/>
        <v/>
      </c>
      <c r="DM16" s="188" t="str">
        <f t="shared" si="144"/>
        <v/>
      </c>
      <c r="DN16" s="188" t="str">
        <f t="shared" si="144"/>
        <v/>
      </c>
      <c r="DO16" s="188" t="str">
        <f t="shared" si="144"/>
        <v/>
      </c>
      <c r="DP16" s="188" t="str">
        <f t="shared" si="144"/>
        <v/>
      </c>
      <c r="DQ16" s="188" t="str">
        <f t="shared" si="144"/>
        <v/>
      </c>
      <c r="DR16" s="188" t="str">
        <f t="shared" si="144"/>
        <v/>
      </c>
      <c r="DS16" s="188" t="str">
        <f t="shared" si="144"/>
        <v/>
      </c>
      <c r="DT16" s="188" t="str">
        <f t="shared" si="144"/>
        <v/>
      </c>
      <c r="DU16" s="188" t="str">
        <f t="shared" si="144"/>
        <v/>
      </c>
      <c r="DV16" s="188" t="str">
        <f t="shared" si="144"/>
        <v/>
      </c>
      <c r="DW16" s="188" t="str">
        <f t="shared" si="144"/>
        <v/>
      </c>
      <c r="DX16" s="188" t="str">
        <f t="shared" si="144"/>
        <v/>
      </c>
      <c r="DY16" s="188" t="str">
        <f t="shared" si="144"/>
        <v/>
      </c>
      <c r="DZ16" s="188" t="str">
        <f t="shared" si="144"/>
        <v/>
      </c>
      <c r="EA16" s="188" t="str">
        <f t="shared" si="144"/>
        <v/>
      </c>
      <c r="EB16" s="188" t="str">
        <f t="shared" si="144"/>
        <v/>
      </c>
      <c r="EC16" s="188" t="str">
        <f t="shared" si="144"/>
        <v/>
      </c>
      <c r="ED16" s="188" t="str">
        <f t="shared" si="144"/>
        <v/>
      </c>
      <c r="EE16" s="188" t="str">
        <f t="shared" si="144"/>
        <v/>
      </c>
      <c r="EF16" s="188" t="str">
        <f t="shared" si="144"/>
        <v/>
      </c>
      <c r="EG16" s="188" t="str">
        <f t="shared" si="144"/>
        <v/>
      </c>
      <c r="EH16" s="188" t="str">
        <f t="shared" si="144"/>
        <v/>
      </c>
      <c r="EI16" s="188" t="str">
        <f t="shared" si="144"/>
        <v/>
      </c>
      <c r="EJ16" s="188" t="str">
        <f t="shared" si="144"/>
        <v/>
      </c>
      <c r="EK16" s="188" t="str">
        <f t="shared" si="144"/>
        <v/>
      </c>
      <c r="EL16" s="204" t="str">
        <f t="shared" si="19"/>
        <v/>
      </c>
      <c r="EM16" s="205" t="e">
        <f t="shared" si="20"/>
        <v>#N/A</v>
      </c>
      <c r="EN16" s="205" t="e">
        <f t="shared" si="21"/>
        <v>#N/A</v>
      </c>
      <c r="EO16" s="205" t="e">
        <f t="shared" si="22"/>
        <v>#N/A</v>
      </c>
      <c r="EP16" s="205" t="e">
        <f t="shared" si="23"/>
        <v>#N/A</v>
      </c>
      <c r="EQ16" s="205" t="e">
        <f t="shared" si="24"/>
        <v>#N/A</v>
      </c>
      <c r="ER16" s="205" t="e">
        <f t="shared" si="25"/>
        <v>#N/A</v>
      </c>
      <c r="ES16" s="205" t="e">
        <f t="shared" si="26"/>
        <v>#N/A</v>
      </c>
      <c r="ET16" s="205" t="e">
        <f t="shared" si="27"/>
        <v>#N/A</v>
      </c>
      <c r="EU16" s="205" t="e">
        <f t="shared" si="28"/>
        <v>#N/A</v>
      </c>
      <c r="EV16" s="205" t="e">
        <f t="shared" si="29"/>
        <v>#N/A</v>
      </c>
      <c r="EW16" s="205" t="e">
        <f t="shared" si="30"/>
        <v>#N/A</v>
      </c>
      <c r="EX16" s="205" t="e">
        <f t="shared" si="31"/>
        <v>#N/A</v>
      </c>
      <c r="EY16" s="205" t="e">
        <f t="shared" si="32"/>
        <v>#N/A</v>
      </c>
      <c r="EZ16" s="205" t="e">
        <f t="shared" si="33"/>
        <v>#N/A</v>
      </c>
      <c r="FA16" s="205" t="e">
        <f t="shared" si="34"/>
        <v>#N/A</v>
      </c>
      <c r="FB16" s="205" t="e">
        <f t="shared" si="35"/>
        <v>#N/A</v>
      </c>
      <c r="FC16" s="205" t="e">
        <f t="shared" si="36"/>
        <v>#N/A</v>
      </c>
      <c r="FD16" s="205" t="e">
        <f t="shared" si="37"/>
        <v>#N/A</v>
      </c>
      <c r="FE16" s="205" t="e">
        <f t="shared" si="38"/>
        <v>#N/A</v>
      </c>
      <c r="FF16" s="205" t="e">
        <f t="shared" si="39"/>
        <v>#N/A</v>
      </c>
      <c r="FG16" s="205" t="e">
        <f t="shared" si="40"/>
        <v>#N/A</v>
      </c>
      <c r="FH16" s="205" t="e">
        <f t="shared" si="41"/>
        <v>#N/A</v>
      </c>
      <c r="FI16" s="205" t="e">
        <f t="shared" si="42"/>
        <v>#N/A</v>
      </c>
      <c r="FJ16" s="205" t="e">
        <f t="shared" si="43"/>
        <v>#N/A</v>
      </c>
      <c r="FK16" s="205" t="e">
        <f t="shared" si="44"/>
        <v>#N/A</v>
      </c>
      <c r="FL16" s="205" t="e">
        <f t="shared" si="45"/>
        <v>#N/A</v>
      </c>
      <c r="FM16" s="205" t="e">
        <f t="shared" si="46"/>
        <v>#N/A</v>
      </c>
      <c r="FN16" s="205" t="e">
        <f t="shared" si="47"/>
        <v>#N/A</v>
      </c>
      <c r="FO16" s="205" t="e">
        <f t="shared" si="48"/>
        <v>#N/A</v>
      </c>
      <c r="FP16" s="205" t="e">
        <f t="shared" si="49"/>
        <v>#N/A</v>
      </c>
      <c r="FQ16" s="205" t="e">
        <f t="shared" si="50"/>
        <v>#N/A</v>
      </c>
      <c r="FR16" s="205" t="e">
        <f t="shared" si="51"/>
        <v>#N/A</v>
      </c>
      <c r="FS16" s="205" t="e">
        <f t="shared" si="52"/>
        <v>#N/A</v>
      </c>
      <c r="FT16" s="205" t="e">
        <f t="shared" si="53"/>
        <v>#N/A</v>
      </c>
      <c r="FU16" s="205" t="e">
        <f t="shared" si="54"/>
        <v>#N/A</v>
      </c>
      <c r="FV16" s="205" t="e">
        <f t="shared" si="55"/>
        <v>#N/A</v>
      </c>
      <c r="FW16" s="205" t="e">
        <f t="shared" si="56"/>
        <v>#N/A</v>
      </c>
      <c r="FX16" s="205" t="e">
        <f t="shared" si="57"/>
        <v>#N/A</v>
      </c>
      <c r="FY16" s="205" t="e">
        <f t="shared" si="58"/>
        <v>#N/A</v>
      </c>
      <c r="FZ16" s="205" t="e">
        <f t="shared" si="59"/>
        <v>#N/A</v>
      </c>
      <c r="GA16" s="205" t="e">
        <f t="shared" si="60"/>
        <v>#N/A</v>
      </c>
      <c r="GB16" s="205" t="e">
        <f t="shared" si="61"/>
        <v>#N/A</v>
      </c>
      <c r="GC16" s="205" t="e">
        <f t="shared" si="62"/>
        <v>#N/A</v>
      </c>
      <c r="GD16" s="205" t="e">
        <f t="shared" si="63"/>
        <v>#N/A</v>
      </c>
      <c r="GE16" s="205" t="e">
        <f t="shared" si="64"/>
        <v>#N/A</v>
      </c>
      <c r="GF16" s="205" t="e">
        <f t="shared" si="65"/>
        <v>#N/A</v>
      </c>
      <c r="GG16" s="205" t="e">
        <f t="shared" si="66"/>
        <v>#N/A</v>
      </c>
      <c r="GH16" s="205" t="e">
        <f t="shared" si="67"/>
        <v>#N/A</v>
      </c>
      <c r="GI16" s="205" t="e">
        <f t="shared" si="68"/>
        <v>#N/A</v>
      </c>
      <c r="GJ16" s="205" t="e">
        <f t="shared" si="69"/>
        <v>#N/A</v>
      </c>
      <c r="GK16" s="205" t="e">
        <f t="shared" si="70"/>
        <v>#N/A</v>
      </c>
      <c r="GL16" s="205" t="e">
        <f t="shared" si="71"/>
        <v>#N/A</v>
      </c>
      <c r="GM16" s="205" t="e">
        <f t="shared" si="72"/>
        <v>#N/A</v>
      </c>
      <c r="GN16" s="205" t="e">
        <f t="shared" si="73"/>
        <v>#N/A</v>
      </c>
      <c r="GO16" s="205" t="e">
        <f t="shared" si="74"/>
        <v>#N/A</v>
      </c>
      <c r="GP16" s="205" t="e">
        <f t="shared" si="75"/>
        <v>#N/A</v>
      </c>
      <c r="GQ16" s="205" t="e">
        <f t="shared" si="76"/>
        <v>#N/A</v>
      </c>
      <c r="GR16" s="205" t="e">
        <f t="shared" si="77"/>
        <v>#N/A</v>
      </c>
      <c r="GS16" s="205" t="e">
        <f t="shared" si="78"/>
        <v>#N/A</v>
      </c>
      <c r="GT16" s="205" t="e">
        <f t="shared" si="79"/>
        <v>#N/A</v>
      </c>
      <c r="GU16" s="205" t="e">
        <f t="shared" si="80"/>
        <v>#N/A</v>
      </c>
      <c r="GV16" s="205" t="e">
        <f t="shared" si="81"/>
        <v>#N/A</v>
      </c>
      <c r="GW16" s="205" t="e">
        <f t="shared" si="82"/>
        <v>#N/A</v>
      </c>
      <c r="GX16" s="205" t="e">
        <f t="shared" si="83"/>
        <v>#N/A</v>
      </c>
      <c r="GY16" s="205" t="e">
        <f t="shared" si="84"/>
        <v>#N/A</v>
      </c>
      <c r="GZ16" s="205" t="e">
        <f t="shared" si="85"/>
        <v>#N/A</v>
      </c>
      <c r="HA16" s="205" t="e">
        <f t="shared" si="86"/>
        <v>#N/A</v>
      </c>
      <c r="HB16" s="205" t="e">
        <f t="shared" si="87"/>
        <v>#N/A</v>
      </c>
      <c r="HC16" s="205" t="e">
        <f t="shared" si="88"/>
        <v>#N/A</v>
      </c>
      <c r="HD16" s="205" t="e">
        <f t="shared" si="89"/>
        <v>#N/A</v>
      </c>
      <c r="HE16" s="205" t="e">
        <f t="shared" si="90"/>
        <v>#N/A</v>
      </c>
      <c r="HF16" s="205" t="e">
        <f t="shared" si="91"/>
        <v>#N/A</v>
      </c>
      <c r="HG16" s="205" t="e">
        <f t="shared" si="92"/>
        <v>#N/A</v>
      </c>
      <c r="HH16" s="205" t="e">
        <f t="shared" si="93"/>
        <v>#N/A</v>
      </c>
      <c r="HI16" s="205" t="e">
        <f t="shared" si="94"/>
        <v>#N/A</v>
      </c>
      <c r="HJ16" s="205" t="e">
        <f t="shared" si="95"/>
        <v>#N/A</v>
      </c>
      <c r="HK16" s="205" t="e">
        <f t="shared" si="96"/>
        <v>#N/A</v>
      </c>
      <c r="HL16" s="205" t="e">
        <f t="shared" si="97"/>
        <v>#N/A</v>
      </c>
      <c r="HM16" s="205" t="e">
        <f t="shared" si="98"/>
        <v>#N/A</v>
      </c>
      <c r="HN16" s="205" t="e">
        <f t="shared" si="99"/>
        <v>#N/A</v>
      </c>
      <c r="HO16" s="205" t="e">
        <f t="shared" si="100"/>
        <v>#N/A</v>
      </c>
      <c r="HP16" s="205" t="e">
        <f t="shared" si="101"/>
        <v>#N/A</v>
      </c>
      <c r="HQ16" s="205" t="e">
        <f t="shared" si="102"/>
        <v>#N/A</v>
      </c>
      <c r="HR16" s="205" t="e">
        <f t="shared" si="103"/>
        <v>#N/A</v>
      </c>
      <c r="HS16" s="205" t="e">
        <f t="shared" si="104"/>
        <v>#N/A</v>
      </c>
      <c r="HT16" s="205" t="e">
        <f t="shared" si="105"/>
        <v>#N/A</v>
      </c>
      <c r="HU16" s="205" t="e">
        <f t="shared" si="106"/>
        <v>#N/A</v>
      </c>
      <c r="HV16" s="205" t="e">
        <f t="shared" si="107"/>
        <v>#N/A</v>
      </c>
      <c r="HW16" s="205" t="e">
        <f t="shared" si="108"/>
        <v>#N/A</v>
      </c>
      <c r="HX16" s="205" t="e">
        <f t="shared" si="109"/>
        <v>#N/A</v>
      </c>
      <c r="HY16" s="205" t="e">
        <f t="shared" si="110"/>
        <v>#N/A</v>
      </c>
      <c r="HZ16" s="205" t="e">
        <f t="shared" si="111"/>
        <v>#N/A</v>
      </c>
      <c r="IA16" s="205" t="e">
        <f t="shared" si="112"/>
        <v>#N/A</v>
      </c>
      <c r="IB16" s="205" t="e">
        <f t="shared" si="113"/>
        <v>#N/A</v>
      </c>
      <c r="IC16" s="205" t="e">
        <f t="shared" si="114"/>
        <v>#N/A</v>
      </c>
      <c r="ID16" s="205" t="e">
        <f t="shared" si="115"/>
        <v>#N/A</v>
      </c>
      <c r="IE16" s="205" t="e">
        <f t="shared" si="116"/>
        <v>#N/A</v>
      </c>
      <c r="IF16" s="205" t="e">
        <f t="shared" si="117"/>
        <v>#N/A</v>
      </c>
      <c r="IG16" s="205" t="e">
        <f t="shared" si="118"/>
        <v>#N/A</v>
      </c>
      <c r="IH16" s="205" t="e">
        <f t="shared" si="119"/>
        <v>#N/A</v>
      </c>
      <c r="II16" s="205" t="e">
        <f t="shared" si="120"/>
        <v>#N/A</v>
      </c>
    </row>
    <row r="17" spans="1:243" hidden="1" x14ac:dyDescent="0.25">
      <c r="A17" s="307"/>
      <c r="B17" s="308" t="str">
        <f>IF(OR($T17="",$U17=""),"",ROUND(_xlfn.BETA.INV(ABS(VLOOKUP($Z$1,VLookups!$A$30:$B$31,2,FALSE)-B$2),IF($N17="L",$U17,$T17),IF($N17="L",$T17,$U17),$G17,$I17),0))</f>
        <v/>
      </c>
      <c r="C17" s="318" t="str">
        <f t="shared" si="121"/>
        <v/>
      </c>
      <c r="D17" s="319" t="str">
        <f t="shared" si="122"/>
        <v/>
      </c>
      <c r="E17" s="142"/>
      <c r="F17" s="310"/>
      <c r="G17" s="311" t="str">
        <f t="shared" si="10"/>
        <v/>
      </c>
      <c r="H17" s="312"/>
      <c r="I17" s="311" t="str">
        <f t="shared" si="11"/>
        <v/>
      </c>
      <c r="J17" s="310"/>
      <c r="K17" s="143"/>
      <c r="L17" s="118" t="str">
        <f t="shared" si="12"/>
        <v/>
      </c>
      <c r="M17" s="23" t="str">
        <f t="shared" si="13"/>
        <v/>
      </c>
      <c r="N17" s="24" t="str">
        <f t="shared" si="14"/>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10" t="str">
        <f t="shared" si="3"/>
        <v/>
      </c>
      <c r="X17" s="110" t="str">
        <f t="shared" si="4"/>
        <v/>
      </c>
      <c r="Y17" s="39" t="str">
        <f t="shared" si="5"/>
        <v/>
      </c>
      <c r="Z17" s="123"/>
      <c r="AA17" s="216" t="str">
        <f>IF(AND(G17&gt;0,H17&gt;0,I17&gt;0,T17&gt;0,U17&gt;0,Z17&gt;0,NOT(R17="")),ABS(VLOOKUP($Z$1,VLookups!$A$30:$B$31,2,FALSE)-_xlfn.BETA.DIST(Z17,IF(N17="L",U17,T17),IF(N17="L",T17,U17),TRUE,G17,I17)),"")</f>
        <v/>
      </c>
      <c r="AB17" s="120" t="str">
        <f>IF(OR($T17="",$U17=""),"",_xlfn.BETA.INV(ABS(VLOOKUP($Z$1,VLookups!$A$30:$B$31,2,FALSE)-AB$3),IF($N17="L",$U17,$T17),IF($N17="L",$T17,$U17),$G17,$I17))</f>
        <v/>
      </c>
      <c r="AC17" s="121" t="str">
        <f>IF(OR($T17="",$U17=""),"",_xlfn.BETA.INV(ABS(VLOOKUP($Z$1,VLookups!$A$30:$B$31,2,FALSE)-AC$3),IF($N17="L",$U17,$T17),IF($N17="L",$T17,$U17),$G17,$I17))</f>
        <v/>
      </c>
      <c r="AD17" s="120" t="str">
        <f>IF(OR($T17="",$U17=""),"",_xlfn.BETA.INV(ABS(VLOOKUP($Z$1,VLookups!$A$30:$B$31,2,FALSE)-AD$3),IF($N17="L",$U17,$T17),IF($N17="L",$T17,$U17),$G17,$I17))</f>
        <v/>
      </c>
      <c r="AE17" s="121" t="str">
        <f>IF(OR($T17="",$U17=""),"",_xlfn.BETA.INV(ABS(VLOOKUP($Z$1,VLookups!$A$30:$B$31,2,FALSE)-AE$3),IF($N17="L",$U17,$T17),IF($N17="L",$T17,$U17),$G17,$I17))</f>
        <v/>
      </c>
      <c r="AF17" s="120" t="str">
        <f>IF(OR($T17="",$U17=""),"",_xlfn.BETA.INV(ABS(VLOOKUP($Z$1,VLookups!$A$30:$B$31,2,FALSE)-AF$3),IF($N17="L",$U17,$T17),IF($N17="L",$T17,$U17),$G17,$I17))</f>
        <v/>
      </c>
      <c r="AG17" s="121" t="str">
        <f>IF(OR($T17="",$U17=""),"",_xlfn.BETA.INV(ABS(VLOOKUP($Z$1,VLookups!$A$30:$B$31,2,FALSE)-AG$3),IF($N17="L",$U17,$T17),IF($N17="L",$T17,$U17),$G17,$I17))</f>
        <v/>
      </c>
      <c r="AH17" s="120" t="str">
        <f>IF(OR($T17="",$U17=""),"",_xlfn.BETA.INV(ABS(VLOOKUP($Z$1,VLookups!$A$30:$B$31,2,FALSE)-AH$3),IF($N17="L",$U17,$T17),IF($N17="L",$T17,$U17),$G17,$I17))</f>
        <v/>
      </c>
      <c r="AI17" s="121" t="str">
        <f>IF(OR($T17="",$U17=""),"",_xlfn.BETA.INV(ABS(VLOOKUP($Z$1,VLookups!$A$30:$B$31,2,FALSE)-AI$3),IF($N17="L",$U17,$T17),IF($N17="L",$T17,$U17),$G17,$I17))</f>
        <v/>
      </c>
      <c r="AJ17" s="120" t="str">
        <f>IF(OR($T17="",$U17=""),"",_xlfn.BETA.INV(ABS(VLOOKUP($Z$1,VLookups!$A$30:$B$31,2,FALSE)-AJ$3),IF($N17="L",$U17,$T17),IF($N17="L",$T17,$U17),$G17,$I17))</f>
        <v/>
      </c>
      <c r="AK17" s="121" t="str">
        <f>IF(OR($T17="",$U17=""),"",_xlfn.BETA.INV(ABS(VLOOKUP($Z$1,VLookups!$A$30:$B$31,2,FALSE)-AK$3),IF($N17="L",$U17,$T17),IF($N17="L",$T17,$U17),$G17,$I17))</f>
        <v/>
      </c>
      <c r="AL17" s="120" t="str">
        <f>IF(OR($T17="",$U17=""),"",_xlfn.BETA.INV(ABS(VLOOKUP($Z$1,VLookups!$A$30:$B$31,2,FALSE)-AL$3),IF($N17="L",$U17,$T17),IF($N17="L",$T17,$U17),$G17,$I17))</f>
        <v/>
      </c>
      <c r="AM17" s="121" t="str">
        <f>IF(OR($T17="",$U17=""),"",_xlfn.BETA.INV(ABS(VLOOKUP($Z$1,VLookups!$A$30:$B$31,2,FALSE)-AM$3),IF($N17="L",$U17,$T17),IF($N17="L",$T17,$U17),$G17,$I17))</f>
        <v/>
      </c>
      <c r="AN17" s="17"/>
      <c r="AO17" s="206" t="str">
        <f t="shared" si="15"/>
        <v/>
      </c>
      <c r="AP17" s="204" t="str">
        <f t="shared" si="16"/>
        <v/>
      </c>
      <c r="AQ17" s="188" t="str">
        <f t="shared" ref="AQ17:DB17" si="145">IF(ISNONTEXT($AO17),AP17+$AO17,"")</f>
        <v/>
      </c>
      <c r="AR17" s="188" t="str">
        <f t="shared" si="145"/>
        <v/>
      </c>
      <c r="AS17" s="188" t="str">
        <f t="shared" si="145"/>
        <v/>
      </c>
      <c r="AT17" s="188" t="str">
        <f t="shared" si="145"/>
        <v/>
      </c>
      <c r="AU17" s="188" t="str">
        <f t="shared" si="145"/>
        <v/>
      </c>
      <c r="AV17" s="188" t="str">
        <f t="shared" si="145"/>
        <v/>
      </c>
      <c r="AW17" s="188" t="str">
        <f t="shared" si="145"/>
        <v/>
      </c>
      <c r="AX17" s="188" t="str">
        <f t="shared" si="145"/>
        <v/>
      </c>
      <c r="AY17" s="188" t="str">
        <f t="shared" si="145"/>
        <v/>
      </c>
      <c r="AZ17" s="188" t="str">
        <f t="shared" si="145"/>
        <v/>
      </c>
      <c r="BA17" s="188" t="str">
        <f t="shared" si="145"/>
        <v/>
      </c>
      <c r="BB17" s="188" t="str">
        <f t="shared" si="145"/>
        <v/>
      </c>
      <c r="BC17" s="188" t="str">
        <f t="shared" si="145"/>
        <v/>
      </c>
      <c r="BD17" s="188" t="str">
        <f t="shared" si="145"/>
        <v/>
      </c>
      <c r="BE17" s="188" t="str">
        <f t="shared" si="145"/>
        <v/>
      </c>
      <c r="BF17" s="188" t="str">
        <f t="shared" si="145"/>
        <v/>
      </c>
      <c r="BG17" s="188" t="str">
        <f t="shared" si="145"/>
        <v/>
      </c>
      <c r="BH17" s="188" t="str">
        <f t="shared" si="145"/>
        <v/>
      </c>
      <c r="BI17" s="188" t="str">
        <f t="shared" si="145"/>
        <v/>
      </c>
      <c r="BJ17" s="188" t="str">
        <f t="shared" si="145"/>
        <v/>
      </c>
      <c r="BK17" s="188" t="str">
        <f t="shared" si="145"/>
        <v/>
      </c>
      <c r="BL17" s="188" t="str">
        <f t="shared" si="145"/>
        <v/>
      </c>
      <c r="BM17" s="188" t="str">
        <f t="shared" si="145"/>
        <v/>
      </c>
      <c r="BN17" s="188" t="str">
        <f t="shared" si="145"/>
        <v/>
      </c>
      <c r="BO17" s="188" t="str">
        <f t="shared" si="145"/>
        <v/>
      </c>
      <c r="BP17" s="188" t="str">
        <f t="shared" si="145"/>
        <v/>
      </c>
      <c r="BQ17" s="188" t="str">
        <f t="shared" si="145"/>
        <v/>
      </c>
      <c r="BR17" s="188" t="str">
        <f t="shared" si="145"/>
        <v/>
      </c>
      <c r="BS17" s="188" t="str">
        <f t="shared" si="145"/>
        <v/>
      </c>
      <c r="BT17" s="188" t="str">
        <f t="shared" si="145"/>
        <v/>
      </c>
      <c r="BU17" s="188" t="str">
        <f t="shared" si="145"/>
        <v/>
      </c>
      <c r="BV17" s="188" t="str">
        <f t="shared" si="145"/>
        <v/>
      </c>
      <c r="BW17" s="188" t="str">
        <f t="shared" si="145"/>
        <v/>
      </c>
      <c r="BX17" s="188" t="str">
        <f t="shared" si="145"/>
        <v/>
      </c>
      <c r="BY17" s="188" t="str">
        <f t="shared" si="145"/>
        <v/>
      </c>
      <c r="BZ17" s="188" t="str">
        <f t="shared" si="145"/>
        <v/>
      </c>
      <c r="CA17" s="188" t="str">
        <f t="shared" si="145"/>
        <v/>
      </c>
      <c r="CB17" s="188" t="str">
        <f t="shared" si="145"/>
        <v/>
      </c>
      <c r="CC17" s="188" t="str">
        <f t="shared" si="145"/>
        <v/>
      </c>
      <c r="CD17" s="188" t="str">
        <f t="shared" si="145"/>
        <v/>
      </c>
      <c r="CE17" s="188" t="str">
        <f t="shared" si="145"/>
        <v/>
      </c>
      <c r="CF17" s="188" t="str">
        <f t="shared" si="145"/>
        <v/>
      </c>
      <c r="CG17" s="188" t="str">
        <f t="shared" si="145"/>
        <v/>
      </c>
      <c r="CH17" s="188" t="str">
        <f t="shared" si="145"/>
        <v/>
      </c>
      <c r="CI17" s="188" t="str">
        <f t="shared" si="145"/>
        <v/>
      </c>
      <c r="CJ17" s="188" t="str">
        <f t="shared" si="145"/>
        <v/>
      </c>
      <c r="CK17" s="188" t="str">
        <f t="shared" si="145"/>
        <v/>
      </c>
      <c r="CL17" s="188" t="str">
        <f t="shared" si="145"/>
        <v/>
      </c>
      <c r="CM17" s="188" t="str">
        <f t="shared" si="145"/>
        <v/>
      </c>
      <c r="CN17" s="188" t="str">
        <f t="shared" si="145"/>
        <v/>
      </c>
      <c r="CO17" s="188" t="str">
        <f t="shared" si="145"/>
        <v/>
      </c>
      <c r="CP17" s="188" t="str">
        <f t="shared" si="145"/>
        <v/>
      </c>
      <c r="CQ17" s="188" t="str">
        <f t="shared" si="145"/>
        <v/>
      </c>
      <c r="CR17" s="188" t="str">
        <f t="shared" si="145"/>
        <v/>
      </c>
      <c r="CS17" s="188" t="str">
        <f t="shared" si="145"/>
        <v/>
      </c>
      <c r="CT17" s="188" t="str">
        <f t="shared" si="145"/>
        <v/>
      </c>
      <c r="CU17" s="188" t="str">
        <f t="shared" si="145"/>
        <v/>
      </c>
      <c r="CV17" s="188" t="str">
        <f t="shared" si="145"/>
        <v/>
      </c>
      <c r="CW17" s="188" t="str">
        <f t="shared" si="145"/>
        <v/>
      </c>
      <c r="CX17" s="188" t="str">
        <f t="shared" si="145"/>
        <v/>
      </c>
      <c r="CY17" s="188" t="str">
        <f t="shared" si="145"/>
        <v/>
      </c>
      <c r="CZ17" s="188" t="str">
        <f t="shared" si="145"/>
        <v/>
      </c>
      <c r="DA17" s="188" t="str">
        <f t="shared" si="145"/>
        <v/>
      </c>
      <c r="DB17" s="188" t="str">
        <f t="shared" si="145"/>
        <v/>
      </c>
      <c r="DC17" s="188" t="str">
        <f t="shared" ref="DC17:EK17" si="146">IF(ISNONTEXT($AO17),DB17+$AO17,"")</f>
        <v/>
      </c>
      <c r="DD17" s="188" t="str">
        <f t="shared" si="146"/>
        <v/>
      </c>
      <c r="DE17" s="188" t="str">
        <f t="shared" si="146"/>
        <v/>
      </c>
      <c r="DF17" s="188" t="str">
        <f t="shared" si="146"/>
        <v/>
      </c>
      <c r="DG17" s="188" t="str">
        <f t="shared" si="146"/>
        <v/>
      </c>
      <c r="DH17" s="188" t="str">
        <f t="shared" si="146"/>
        <v/>
      </c>
      <c r="DI17" s="188" t="str">
        <f t="shared" si="146"/>
        <v/>
      </c>
      <c r="DJ17" s="188" t="str">
        <f t="shared" si="146"/>
        <v/>
      </c>
      <c r="DK17" s="188" t="str">
        <f t="shared" si="146"/>
        <v/>
      </c>
      <c r="DL17" s="188" t="str">
        <f t="shared" si="146"/>
        <v/>
      </c>
      <c r="DM17" s="188" t="str">
        <f t="shared" si="146"/>
        <v/>
      </c>
      <c r="DN17" s="188" t="str">
        <f t="shared" si="146"/>
        <v/>
      </c>
      <c r="DO17" s="188" t="str">
        <f t="shared" si="146"/>
        <v/>
      </c>
      <c r="DP17" s="188" t="str">
        <f t="shared" si="146"/>
        <v/>
      </c>
      <c r="DQ17" s="188" t="str">
        <f t="shared" si="146"/>
        <v/>
      </c>
      <c r="DR17" s="188" t="str">
        <f t="shared" si="146"/>
        <v/>
      </c>
      <c r="DS17" s="188" t="str">
        <f t="shared" si="146"/>
        <v/>
      </c>
      <c r="DT17" s="188" t="str">
        <f t="shared" si="146"/>
        <v/>
      </c>
      <c r="DU17" s="188" t="str">
        <f t="shared" si="146"/>
        <v/>
      </c>
      <c r="DV17" s="188" t="str">
        <f t="shared" si="146"/>
        <v/>
      </c>
      <c r="DW17" s="188" t="str">
        <f t="shared" si="146"/>
        <v/>
      </c>
      <c r="DX17" s="188" t="str">
        <f t="shared" si="146"/>
        <v/>
      </c>
      <c r="DY17" s="188" t="str">
        <f t="shared" si="146"/>
        <v/>
      </c>
      <c r="DZ17" s="188" t="str">
        <f t="shared" si="146"/>
        <v/>
      </c>
      <c r="EA17" s="188" t="str">
        <f t="shared" si="146"/>
        <v/>
      </c>
      <c r="EB17" s="188" t="str">
        <f t="shared" si="146"/>
        <v/>
      </c>
      <c r="EC17" s="188" t="str">
        <f t="shared" si="146"/>
        <v/>
      </c>
      <c r="ED17" s="188" t="str">
        <f t="shared" si="146"/>
        <v/>
      </c>
      <c r="EE17" s="188" t="str">
        <f t="shared" si="146"/>
        <v/>
      </c>
      <c r="EF17" s="188" t="str">
        <f t="shared" si="146"/>
        <v/>
      </c>
      <c r="EG17" s="188" t="str">
        <f t="shared" si="146"/>
        <v/>
      </c>
      <c r="EH17" s="188" t="str">
        <f t="shared" si="146"/>
        <v/>
      </c>
      <c r="EI17" s="188" t="str">
        <f t="shared" si="146"/>
        <v/>
      </c>
      <c r="EJ17" s="188" t="str">
        <f t="shared" si="146"/>
        <v/>
      </c>
      <c r="EK17" s="188" t="str">
        <f t="shared" si="146"/>
        <v/>
      </c>
      <c r="EL17" s="204" t="str">
        <f t="shared" si="19"/>
        <v/>
      </c>
      <c r="EM17" s="205" t="e">
        <f t="shared" si="20"/>
        <v>#N/A</v>
      </c>
      <c r="EN17" s="205" t="e">
        <f t="shared" si="21"/>
        <v>#N/A</v>
      </c>
      <c r="EO17" s="205" t="e">
        <f t="shared" si="22"/>
        <v>#N/A</v>
      </c>
      <c r="EP17" s="205" t="e">
        <f t="shared" si="23"/>
        <v>#N/A</v>
      </c>
      <c r="EQ17" s="205" t="e">
        <f t="shared" si="24"/>
        <v>#N/A</v>
      </c>
      <c r="ER17" s="205" t="e">
        <f t="shared" si="25"/>
        <v>#N/A</v>
      </c>
      <c r="ES17" s="205" t="e">
        <f t="shared" si="26"/>
        <v>#N/A</v>
      </c>
      <c r="ET17" s="205" t="e">
        <f t="shared" si="27"/>
        <v>#N/A</v>
      </c>
      <c r="EU17" s="205" t="e">
        <f t="shared" si="28"/>
        <v>#N/A</v>
      </c>
      <c r="EV17" s="205" t="e">
        <f t="shared" si="29"/>
        <v>#N/A</v>
      </c>
      <c r="EW17" s="205" t="e">
        <f t="shared" si="30"/>
        <v>#N/A</v>
      </c>
      <c r="EX17" s="205" t="e">
        <f t="shared" si="31"/>
        <v>#N/A</v>
      </c>
      <c r="EY17" s="205" t="e">
        <f t="shared" si="32"/>
        <v>#N/A</v>
      </c>
      <c r="EZ17" s="205" t="e">
        <f t="shared" si="33"/>
        <v>#N/A</v>
      </c>
      <c r="FA17" s="205" t="e">
        <f t="shared" si="34"/>
        <v>#N/A</v>
      </c>
      <c r="FB17" s="205" t="e">
        <f t="shared" si="35"/>
        <v>#N/A</v>
      </c>
      <c r="FC17" s="205" t="e">
        <f t="shared" si="36"/>
        <v>#N/A</v>
      </c>
      <c r="FD17" s="205" t="e">
        <f t="shared" si="37"/>
        <v>#N/A</v>
      </c>
      <c r="FE17" s="205" t="e">
        <f t="shared" si="38"/>
        <v>#N/A</v>
      </c>
      <c r="FF17" s="205" t="e">
        <f t="shared" si="39"/>
        <v>#N/A</v>
      </c>
      <c r="FG17" s="205" t="e">
        <f t="shared" si="40"/>
        <v>#N/A</v>
      </c>
      <c r="FH17" s="205" t="e">
        <f t="shared" si="41"/>
        <v>#N/A</v>
      </c>
      <c r="FI17" s="205" t="e">
        <f t="shared" si="42"/>
        <v>#N/A</v>
      </c>
      <c r="FJ17" s="205" t="e">
        <f t="shared" si="43"/>
        <v>#N/A</v>
      </c>
      <c r="FK17" s="205" t="e">
        <f t="shared" si="44"/>
        <v>#N/A</v>
      </c>
      <c r="FL17" s="205" t="e">
        <f t="shared" si="45"/>
        <v>#N/A</v>
      </c>
      <c r="FM17" s="205" t="e">
        <f t="shared" si="46"/>
        <v>#N/A</v>
      </c>
      <c r="FN17" s="205" t="e">
        <f t="shared" si="47"/>
        <v>#N/A</v>
      </c>
      <c r="FO17" s="205" t="e">
        <f t="shared" si="48"/>
        <v>#N/A</v>
      </c>
      <c r="FP17" s="205" t="e">
        <f t="shared" si="49"/>
        <v>#N/A</v>
      </c>
      <c r="FQ17" s="205" t="e">
        <f t="shared" si="50"/>
        <v>#N/A</v>
      </c>
      <c r="FR17" s="205" t="e">
        <f t="shared" si="51"/>
        <v>#N/A</v>
      </c>
      <c r="FS17" s="205" t="e">
        <f t="shared" si="52"/>
        <v>#N/A</v>
      </c>
      <c r="FT17" s="205" t="e">
        <f t="shared" si="53"/>
        <v>#N/A</v>
      </c>
      <c r="FU17" s="205" t="e">
        <f t="shared" si="54"/>
        <v>#N/A</v>
      </c>
      <c r="FV17" s="205" t="e">
        <f t="shared" si="55"/>
        <v>#N/A</v>
      </c>
      <c r="FW17" s="205" t="e">
        <f t="shared" si="56"/>
        <v>#N/A</v>
      </c>
      <c r="FX17" s="205" t="e">
        <f t="shared" si="57"/>
        <v>#N/A</v>
      </c>
      <c r="FY17" s="205" t="e">
        <f t="shared" si="58"/>
        <v>#N/A</v>
      </c>
      <c r="FZ17" s="205" t="e">
        <f t="shared" si="59"/>
        <v>#N/A</v>
      </c>
      <c r="GA17" s="205" t="e">
        <f t="shared" si="60"/>
        <v>#N/A</v>
      </c>
      <c r="GB17" s="205" t="e">
        <f t="shared" si="61"/>
        <v>#N/A</v>
      </c>
      <c r="GC17" s="205" t="e">
        <f t="shared" si="62"/>
        <v>#N/A</v>
      </c>
      <c r="GD17" s="205" t="e">
        <f t="shared" si="63"/>
        <v>#N/A</v>
      </c>
      <c r="GE17" s="205" t="e">
        <f t="shared" si="64"/>
        <v>#N/A</v>
      </c>
      <c r="GF17" s="205" t="e">
        <f t="shared" si="65"/>
        <v>#N/A</v>
      </c>
      <c r="GG17" s="205" t="e">
        <f t="shared" si="66"/>
        <v>#N/A</v>
      </c>
      <c r="GH17" s="205" t="e">
        <f t="shared" si="67"/>
        <v>#N/A</v>
      </c>
      <c r="GI17" s="205" t="e">
        <f t="shared" si="68"/>
        <v>#N/A</v>
      </c>
      <c r="GJ17" s="205" t="e">
        <f t="shared" si="69"/>
        <v>#N/A</v>
      </c>
      <c r="GK17" s="205" t="e">
        <f t="shared" si="70"/>
        <v>#N/A</v>
      </c>
      <c r="GL17" s="205" t="e">
        <f t="shared" si="71"/>
        <v>#N/A</v>
      </c>
      <c r="GM17" s="205" t="e">
        <f t="shared" si="72"/>
        <v>#N/A</v>
      </c>
      <c r="GN17" s="205" t="e">
        <f t="shared" si="73"/>
        <v>#N/A</v>
      </c>
      <c r="GO17" s="205" t="e">
        <f t="shared" si="74"/>
        <v>#N/A</v>
      </c>
      <c r="GP17" s="205" t="e">
        <f t="shared" si="75"/>
        <v>#N/A</v>
      </c>
      <c r="GQ17" s="205" t="e">
        <f t="shared" si="76"/>
        <v>#N/A</v>
      </c>
      <c r="GR17" s="205" t="e">
        <f t="shared" si="77"/>
        <v>#N/A</v>
      </c>
      <c r="GS17" s="205" t="e">
        <f t="shared" si="78"/>
        <v>#N/A</v>
      </c>
      <c r="GT17" s="205" t="e">
        <f t="shared" si="79"/>
        <v>#N/A</v>
      </c>
      <c r="GU17" s="205" t="e">
        <f t="shared" si="80"/>
        <v>#N/A</v>
      </c>
      <c r="GV17" s="205" t="e">
        <f t="shared" si="81"/>
        <v>#N/A</v>
      </c>
      <c r="GW17" s="205" t="e">
        <f t="shared" si="82"/>
        <v>#N/A</v>
      </c>
      <c r="GX17" s="205" t="e">
        <f t="shared" si="83"/>
        <v>#N/A</v>
      </c>
      <c r="GY17" s="205" t="e">
        <f t="shared" si="84"/>
        <v>#N/A</v>
      </c>
      <c r="GZ17" s="205" t="e">
        <f t="shared" si="85"/>
        <v>#N/A</v>
      </c>
      <c r="HA17" s="205" t="e">
        <f t="shared" si="86"/>
        <v>#N/A</v>
      </c>
      <c r="HB17" s="205" t="e">
        <f t="shared" si="87"/>
        <v>#N/A</v>
      </c>
      <c r="HC17" s="205" t="e">
        <f t="shared" si="88"/>
        <v>#N/A</v>
      </c>
      <c r="HD17" s="205" t="e">
        <f t="shared" si="89"/>
        <v>#N/A</v>
      </c>
      <c r="HE17" s="205" t="e">
        <f t="shared" si="90"/>
        <v>#N/A</v>
      </c>
      <c r="HF17" s="205" t="e">
        <f t="shared" si="91"/>
        <v>#N/A</v>
      </c>
      <c r="HG17" s="205" t="e">
        <f t="shared" si="92"/>
        <v>#N/A</v>
      </c>
      <c r="HH17" s="205" t="e">
        <f t="shared" si="93"/>
        <v>#N/A</v>
      </c>
      <c r="HI17" s="205" t="e">
        <f t="shared" si="94"/>
        <v>#N/A</v>
      </c>
      <c r="HJ17" s="205" t="e">
        <f t="shared" si="95"/>
        <v>#N/A</v>
      </c>
      <c r="HK17" s="205" t="e">
        <f t="shared" si="96"/>
        <v>#N/A</v>
      </c>
      <c r="HL17" s="205" t="e">
        <f t="shared" si="97"/>
        <v>#N/A</v>
      </c>
      <c r="HM17" s="205" t="e">
        <f t="shared" si="98"/>
        <v>#N/A</v>
      </c>
      <c r="HN17" s="205" t="e">
        <f t="shared" si="99"/>
        <v>#N/A</v>
      </c>
      <c r="HO17" s="205" t="e">
        <f t="shared" si="100"/>
        <v>#N/A</v>
      </c>
      <c r="HP17" s="205" t="e">
        <f t="shared" si="101"/>
        <v>#N/A</v>
      </c>
      <c r="HQ17" s="205" t="e">
        <f t="shared" si="102"/>
        <v>#N/A</v>
      </c>
      <c r="HR17" s="205" t="e">
        <f t="shared" si="103"/>
        <v>#N/A</v>
      </c>
      <c r="HS17" s="205" t="e">
        <f t="shared" si="104"/>
        <v>#N/A</v>
      </c>
      <c r="HT17" s="205" t="e">
        <f t="shared" si="105"/>
        <v>#N/A</v>
      </c>
      <c r="HU17" s="205" t="e">
        <f t="shared" si="106"/>
        <v>#N/A</v>
      </c>
      <c r="HV17" s="205" t="e">
        <f t="shared" si="107"/>
        <v>#N/A</v>
      </c>
      <c r="HW17" s="205" t="e">
        <f t="shared" si="108"/>
        <v>#N/A</v>
      </c>
      <c r="HX17" s="205" t="e">
        <f t="shared" si="109"/>
        <v>#N/A</v>
      </c>
      <c r="HY17" s="205" t="e">
        <f t="shared" si="110"/>
        <v>#N/A</v>
      </c>
      <c r="HZ17" s="205" t="e">
        <f t="shared" si="111"/>
        <v>#N/A</v>
      </c>
      <c r="IA17" s="205" t="e">
        <f t="shared" si="112"/>
        <v>#N/A</v>
      </c>
      <c r="IB17" s="205" t="e">
        <f t="shared" si="113"/>
        <v>#N/A</v>
      </c>
      <c r="IC17" s="205" t="e">
        <f t="shared" si="114"/>
        <v>#N/A</v>
      </c>
      <c r="ID17" s="205" t="e">
        <f t="shared" si="115"/>
        <v>#N/A</v>
      </c>
      <c r="IE17" s="205" t="e">
        <f t="shared" si="116"/>
        <v>#N/A</v>
      </c>
      <c r="IF17" s="205" t="e">
        <f t="shared" si="117"/>
        <v>#N/A</v>
      </c>
      <c r="IG17" s="205" t="e">
        <f t="shared" si="118"/>
        <v>#N/A</v>
      </c>
      <c r="IH17" s="205" t="e">
        <f t="shared" si="119"/>
        <v>#N/A</v>
      </c>
      <c r="II17" s="205" t="e">
        <f t="shared" si="120"/>
        <v>#N/A</v>
      </c>
    </row>
    <row r="18" spans="1:243" hidden="1" x14ac:dyDescent="0.25">
      <c r="A18" s="307"/>
      <c r="B18" s="308" t="str">
        <f>IF(OR($T18="",$U18=""),"",ROUND(_xlfn.BETA.INV(ABS(VLOOKUP($Z$1,VLookups!$A$30:$B$31,2,FALSE)-B$2),IF($N18="L",$U18,$T18),IF($N18="L",$T18,$U18),$G18,$I18),0))</f>
        <v/>
      </c>
      <c r="C18" s="318" t="str">
        <f t="shared" si="121"/>
        <v/>
      </c>
      <c r="D18" s="319" t="str">
        <f t="shared" si="122"/>
        <v/>
      </c>
      <c r="E18" s="142"/>
      <c r="F18" s="310"/>
      <c r="G18" s="311" t="str">
        <f t="shared" si="10"/>
        <v/>
      </c>
      <c r="H18" s="312"/>
      <c r="I18" s="311" t="str">
        <f t="shared" si="11"/>
        <v/>
      </c>
      <c r="J18" s="310"/>
      <c r="K18" s="143"/>
      <c r="L18" s="118" t="str">
        <f t="shared" si="12"/>
        <v/>
      </c>
      <c r="M18" s="23" t="str">
        <f t="shared" si="13"/>
        <v/>
      </c>
      <c r="N18" s="24" t="str">
        <f t="shared" si="14"/>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10" t="str">
        <f t="shared" si="3"/>
        <v/>
      </c>
      <c r="X18" s="110" t="str">
        <f t="shared" si="4"/>
        <v/>
      </c>
      <c r="Y18" s="39" t="str">
        <f t="shared" si="5"/>
        <v/>
      </c>
      <c r="Z18" s="123"/>
      <c r="AA18" s="216" t="str">
        <f>IF(AND(G18&gt;0,H18&gt;0,I18&gt;0,T18&gt;0,U18&gt;0,Z18&gt;0,NOT(R18="")),ABS(VLOOKUP($Z$1,VLookups!$A$30:$B$31,2,FALSE)-_xlfn.BETA.DIST(Z18,IF(N18="L",U18,T18),IF(N18="L",T18,U18),TRUE,G18,I18)),"")</f>
        <v/>
      </c>
      <c r="AB18" s="120" t="str">
        <f>IF(OR($T18="",$U18=""),"",_xlfn.BETA.INV(ABS(VLOOKUP($Z$1,VLookups!$A$30:$B$31,2,FALSE)-AB$3),IF($N18="L",$U18,$T18),IF($N18="L",$T18,$U18),$G18,$I18))</f>
        <v/>
      </c>
      <c r="AC18" s="121" t="str">
        <f>IF(OR($T18="",$U18=""),"",_xlfn.BETA.INV(ABS(VLOOKUP($Z$1,VLookups!$A$30:$B$31,2,FALSE)-AC$3),IF($N18="L",$U18,$T18),IF($N18="L",$T18,$U18),$G18,$I18))</f>
        <v/>
      </c>
      <c r="AD18" s="120" t="str">
        <f>IF(OR($T18="",$U18=""),"",_xlfn.BETA.INV(ABS(VLOOKUP($Z$1,VLookups!$A$30:$B$31,2,FALSE)-AD$3),IF($N18="L",$U18,$T18),IF($N18="L",$T18,$U18),$G18,$I18))</f>
        <v/>
      </c>
      <c r="AE18" s="121" t="str">
        <f>IF(OR($T18="",$U18=""),"",_xlfn.BETA.INV(ABS(VLOOKUP($Z$1,VLookups!$A$30:$B$31,2,FALSE)-AE$3),IF($N18="L",$U18,$T18),IF($N18="L",$T18,$U18),$G18,$I18))</f>
        <v/>
      </c>
      <c r="AF18" s="120" t="str">
        <f>IF(OR($T18="",$U18=""),"",_xlfn.BETA.INV(ABS(VLOOKUP($Z$1,VLookups!$A$30:$B$31,2,FALSE)-AF$3),IF($N18="L",$U18,$T18),IF($N18="L",$T18,$U18),$G18,$I18))</f>
        <v/>
      </c>
      <c r="AG18" s="121" t="str">
        <f>IF(OR($T18="",$U18=""),"",_xlfn.BETA.INV(ABS(VLOOKUP($Z$1,VLookups!$A$30:$B$31,2,FALSE)-AG$3),IF($N18="L",$U18,$T18),IF($N18="L",$T18,$U18),$G18,$I18))</f>
        <v/>
      </c>
      <c r="AH18" s="120" t="str">
        <f>IF(OR($T18="",$U18=""),"",_xlfn.BETA.INV(ABS(VLOOKUP($Z$1,VLookups!$A$30:$B$31,2,FALSE)-AH$3),IF($N18="L",$U18,$T18),IF($N18="L",$T18,$U18),$G18,$I18))</f>
        <v/>
      </c>
      <c r="AI18" s="121" t="str">
        <f>IF(OR($T18="",$U18=""),"",_xlfn.BETA.INV(ABS(VLOOKUP($Z$1,VLookups!$A$30:$B$31,2,FALSE)-AI$3),IF($N18="L",$U18,$T18),IF($N18="L",$T18,$U18),$G18,$I18))</f>
        <v/>
      </c>
      <c r="AJ18" s="120" t="str">
        <f>IF(OR($T18="",$U18=""),"",_xlfn.BETA.INV(ABS(VLOOKUP($Z$1,VLookups!$A$30:$B$31,2,FALSE)-AJ$3),IF($N18="L",$U18,$T18),IF($N18="L",$T18,$U18),$G18,$I18))</f>
        <v/>
      </c>
      <c r="AK18" s="121" t="str">
        <f>IF(OR($T18="",$U18=""),"",_xlfn.BETA.INV(ABS(VLOOKUP($Z$1,VLookups!$A$30:$B$31,2,FALSE)-AK$3),IF($N18="L",$U18,$T18),IF($N18="L",$T18,$U18),$G18,$I18))</f>
        <v/>
      </c>
      <c r="AL18" s="120" t="str">
        <f>IF(OR($T18="",$U18=""),"",_xlfn.BETA.INV(ABS(VLOOKUP($Z$1,VLookups!$A$30:$B$31,2,FALSE)-AL$3),IF($N18="L",$U18,$T18),IF($N18="L",$T18,$U18),$G18,$I18))</f>
        <v/>
      </c>
      <c r="AM18" s="121" t="str">
        <f>IF(OR($T18="",$U18=""),"",_xlfn.BETA.INV(ABS(VLOOKUP($Z$1,VLookups!$A$30:$B$31,2,FALSE)-AM$3),IF($N18="L",$U18,$T18),IF($N18="L",$T18,$U18),$G18,$I18))</f>
        <v/>
      </c>
      <c r="AN18" s="17"/>
      <c r="AO18" s="206" t="str">
        <f t="shared" si="15"/>
        <v/>
      </c>
      <c r="AP18" s="204" t="str">
        <f t="shared" si="16"/>
        <v/>
      </c>
      <c r="AQ18" s="188" t="str">
        <f t="shared" ref="AQ18:DB18" si="147">IF(ISNONTEXT($AO18),AP18+$AO18,"")</f>
        <v/>
      </c>
      <c r="AR18" s="188" t="str">
        <f t="shared" si="147"/>
        <v/>
      </c>
      <c r="AS18" s="188" t="str">
        <f t="shared" si="147"/>
        <v/>
      </c>
      <c r="AT18" s="188" t="str">
        <f t="shared" si="147"/>
        <v/>
      </c>
      <c r="AU18" s="188" t="str">
        <f t="shared" si="147"/>
        <v/>
      </c>
      <c r="AV18" s="188" t="str">
        <f t="shared" si="147"/>
        <v/>
      </c>
      <c r="AW18" s="188" t="str">
        <f t="shared" si="147"/>
        <v/>
      </c>
      <c r="AX18" s="188" t="str">
        <f t="shared" si="147"/>
        <v/>
      </c>
      <c r="AY18" s="188" t="str">
        <f t="shared" si="147"/>
        <v/>
      </c>
      <c r="AZ18" s="188" t="str">
        <f t="shared" si="147"/>
        <v/>
      </c>
      <c r="BA18" s="188" t="str">
        <f t="shared" si="147"/>
        <v/>
      </c>
      <c r="BB18" s="188" t="str">
        <f t="shared" si="147"/>
        <v/>
      </c>
      <c r="BC18" s="188" t="str">
        <f t="shared" si="147"/>
        <v/>
      </c>
      <c r="BD18" s="188" t="str">
        <f t="shared" si="147"/>
        <v/>
      </c>
      <c r="BE18" s="188" t="str">
        <f t="shared" si="147"/>
        <v/>
      </c>
      <c r="BF18" s="188" t="str">
        <f t="shared" si="147"/>
        <v/>
      </c>
      <c r="BG18" s="188" t="str">
        <f t="shared" si="147"/>
        <v/>
      </c>
      <c r="BH18" s="188" t="str">
        <f t="shared" si="147"/>
        <v/>
      </c>
      <c r="BI18" s="188" t="str">
        <f t="shared" si="147"/>
        <v/>
      </c>
      <c r="BJ18" s="188" t="str">
        <f t="shared" si="147"/>
        <v/>
      </c>
      <c r="BK18" s="188" t="str">
        <f t="shared" si="147"/>
        <v/>
      </c>
      <c r="BL18" s="188" t="str">
        <f t="shared" si="147"/>
        <v/>
      </c>
      <c r="BM18" s="188" t="str">
        <f t="shared" si="147"/>
        <v/>
      </c>
      <c r="BN18" s="188" t="str">
        <f t="shared" si="147"/>
        <v/>
      </c>
      <c r="BO18" s="188" t="str">
        <f t="shared" si="147"/>
        <v/>
      </c>
      <c r="BP18" s="188" t="str">
        <f t="shared" si="147"/>
        <v/>
      </c>
      <c r="BQ18" s="188" t="str">
        <f t="shared" si="147"/>
        <v/>
      </c>
      <c r="BR18" s="188" t="str">
        <f t="shared" si="147"/>
        <v/>
      </c>
      <c r="BS18" s="188" t="str">
        <f t="shared" si="147"/>
        <v/>
      </c>
      <c r="BT18" s="188" t="str">
        <f t="shared" si="147"/>
        <v/>
      </c>
      <c r="BU18" s="188" t="str">
        <f t="shared" si="147"/>
        <v/>
      </c>
      <c r="BV18" s="188" t="str">
        <f t="shared" si="147"/>
        <v/>
      </c>
      <c r="BW18" s="188" t="str">
        <f t="shared" si="147"/>
        <v/>
      </c>
      <c r="BX18" s="188" t="str">
        <f t="shared" si="147"/>
        <v/>
      </c>
      <c r="BY18" s="188" t="str">
        <f t="shared" si="147"/>
        <v/>
      </c>
      <c r="BZ18" s="188" t="str">
        <f t="shared" si="147"/>
        <v/>
      </c>
      <c r="CA18" s="188" t="str">
        <f t="shared" si="147"/>
        <v/>
      </c>
      <c r="CB18" s="188" t="str">
        <f t="shared" si="147"/>
        <v/>
      </c>
      <c r="CC18" s="188" t="str">
        <f t="shared" si="147"/>
        <v/>
      </c>
      <c r="CD18" s="188" t="str">
        <f t="shared" si="147"/>
        <v/>
      </c>
      <c r="CE18" s="188" t="str">
        <f t="shared" si="147"/>
        <v/>
      </c>
      <c r="CF18" s="188" t="str">
        <f t="shared" si="147"/>
        <v/>
      </c>
      <c r="CG18" s="188" t="str">
        <f t="shared" si="147"/>
        <v/>
      </c>
      <c r="CH18" s="188" t="str">
        <f t="shared" si="147"/>
        <v/>
      </c>
      <c r="CI18" s="188" t="str">
        <f t="shared" si="147"/>
        <v/>
      </c>
      <c r="CJ18" s="188" t="str">
        <f t="shared" si="147"/>
        <v/>
      </c>
      <c r="CK18" s="188" t="str">
        <f t="shared" si="147"/>
        <v/>
      </c>
      <c r="CL18" s="188" t="str">
        <f t="shared" si="147"/>
        <v/>
      </c>
      <c r="CM18" s="188" t="str">
        <f t="shared" si="147"/>
        <v/>
      </c>
      <c r="CN18" s="188" t="str">
        <f t="shared" si="147"/>
        <v/>
      </c>
      <c r="CO18" s="188" t="str">
        <f t="shared" si="147"/>
        <v/>
      </c>
      <c r="CP18" s="188" t="str">
        <f t="shared" si="147"/>
        <v/>
      </c>
      <c r="CQ18" s="188" t="str">
        <f t="shared" si="147"/>
        <v/>
      </c>
      <c r="CR18" s="188" t="str">
        <f t="shared" si="147"/>
        <v/>
      </c>
      <c r="CS18" s="188" t="str">
        <f t="shared" si="147"/>
        <v/>
      </c>
      <c r="CT18" s="188" t="str">
        <f t="shared" si="147"/>
        <v/>
      </c>
      <c r="CU18" s="188" t="str">
        <f t="shared" si="147"/>
        <v/>
      </c>
      <c r="CV18" s="188" t="str">
        <f t="shared" si="147"/>
        <v/>
      </c>
      <c r="CW18" s="188" t="str">
        <f t="shared" si="147"/>
        <v/>
      </c>
      <c r="CX18" s="188" t="str">
        <f t="shared" si="147"/>
        <v/>
      </c>
      <c r="CY18" s="188" t="str">
        <f t="shared" si="147"/>
        <v/>
      </c>
      <c r="CZ18" s="188" t="str">
        <f t="shared" si="147"/>
        <v/>
      </c>
      <c r="DA18" s="188" t="str">
        <f t="shared" si="147"/>
        <v/>
      </c>
      <c r="DB18" s="188" t="str">
        <f t="shared" si="147"/>
        <v/>
      </c>
      <c r="DC18" s="188" t="str">
        <f t="shared" ref="DC18:EK18" si="148">IF(ISNONTEXT($AO18),DB18+$AO18,"")</f>
        <v/>
      </c>
      <c r="DD18" s="188" t="str">
        <f t="shared" si="148"/>
        <v/>
      </c>
      <c r="DE18" s="188" t="str">
        <f t="shared" si="148"/>
        <v/>
      </c>
      <c r="DF18" s="188" t="str">
        <f t="shared" si="148"/>
        <v/>
      </c>
      <c r="DG18" s="188" t="str">
        <f t="shared" si="148"/>
        <v/>
      </c>
      <c r="DH18" s="188" t="str">
        <f t="shared" si="148"/>
        <v/>
      </c>
      <c r="DI18" s="188" t="str">
        <f t="shared" si="148"/>
        <v/>
      </c>
      <c r="DJ18" s="188" t="str">
        <f t="shared" si="148"/>
        <v/>
      </c>
      <c r="DK18" s="188" t="str">
        <f t="shared" si="148"/>
        <v/>
      </c>
      <c r="DL18" s="188" t="str">
        <f t="shared" si="148"/>
        <v/>
      </c>
      <c r="DM18" s="188" t="str">
        <f t="shared" si="148"/>
        <v/>
      </c>
      <c r="DN18" s="188" t="str">
        <f t="shared" si="148"/>
        <v/>
      </c>
      <c r="DO18" s="188" t="str">
        <f t="shared" si="148"/>
        <v/>
      </c>
      <c r="DP18" s="188" t="str">
        <f t="shared" si="148"/>
        <v/>
      </c>
      <c r="DQ18" s="188" t="str">
        <f t="shared" si="148"/>
        <v/>
      </c>
      <c r="DR18" s="188" t="str">
        <f t="shared" si="148"/>
        <v/>
      </c>
      <c r="DS18" s="188" t="str">
        <f t="shared" si="148"/>
        <v/>
      </c>
      <c r="DT18" s="188" t="str">
        <f t="shared" si="148"/>
        <v/>
      </c>
      <c r="DU18" s="188" t="str">
        <f t="shared" si="148"/>
        <v/>
      </c>
      <c r="DV18" s="188" t="str">
        <f t="shared" si="148"/>
        <v/>
      </c>
      <c r="DW18" s="188" t="str">
        <f t="shared" si="148"/>
        <v/>
      </c>
      <c r="DX18" s="188" t="str">
        <f t="shared" si="148"/>
        <v/>
      </c>
      <c r="DY18" s="188" t="str">
        <f t="shared" si="148"/>
        <v/>
      </c>
      <c r="DZ18" s="188" t="str">
        <f t="shared" si="148"/>
        <v/>
      </c>
      <c r="EA18" s="188" t="str">
        <f t="shared" si="148"/>
        <v/>
      </c>
      <c r="EB18" s="188" t="str">
        <f t="shared" si="148"/>
        <v/>
      </c>
      <c r="EC18" s="188" t="str">
        <f t="shared" si="148"/>
        <v/>
      </c>
      <c r="ED18" s="188" t="str">
        <f t="shared" si="148"/>
        <v/>
      </c>
      <c r="EE18" s="188" t="str">
        <f t="shared" si="148"/>
        <v/>
      </c>
      <c r="EF18" s="188" t="str">
        <f t="shared" si="148"/>
        <v/>
      </c>
      <c r="EG18" s="188" t="str">
        <f t="shared" si="148"/>
        <v/>
      </c>
      <c r="EH18" s="188" t="str">
        <f t="shared" si="148"/>
        <v/>
      </c>
      <c r="EI18" s="188" t="str">
        <f t="shared" si="148"/>
        <v/>
      </c>
      <c r="EJ18" s="188" t="str">
        <f t="shared" si="148"/>
        <v/>
      </c>
      <c r="EK18" s="188" t="str">
        <f t="shared" si="148"/>
        <v/>
      </c>
      <c r="EL18" s="204" t="str">
        <f t="shared" si="19"/>
        <v/>
      </c>
      <c r="EM18" s="205" t="e">
        <f t="shared" si="20"/>
        <v>#N/A</v>
      </c>
      <c r="EN18" s="205" t="e">
        <f t="shared" si="21"/>
        <v>#N/A</v>
      </c>
      <c r="EO18" s="205" t="e">
        <f t="shared" si="22"/>
        <v>#N/A</v>
      </c>
      <c r="EP18" s="205" t="e">
        <f t="shared" si="23"/>
        <v>#N/A</v>
      </c>
      <c r="EQ18" s="205" t="e">
        <f t="shared" si="24"/>
        <v>#N/A</v>
      </c>
      <c r="ER18" s="205" t="e">
        <f t="shared" si="25"/>
        <v>#N/A</v>
      </c>
      <c r="ES18" s="205" t="e">
        <f t="shared" si="26"/>
        <v>#N/A</v>
      </c>
      <c r="ET18" s="205" t="e">
        <f t="shared" si="27"/>
        <v>#N/A</v>
      </c>
      <c r="EU18" s="205" t="e">
        <f t="shared" si="28"/>
        <v>#N/A</v>
      </c>
      <c r="EV18" s="205" t="e">
        <f t="shared" si="29"/>
        <v>#N/A</v>
      </c>
      <c r="EW18" s="205" t="e">
        <f t="shared" si="30"/>
        <v>#N/A</v>
      </c>
      <c r="EX18" s="205" t="e">
        <f t="shared" si="31"/>
        <v>#N/A</v>
      </c>
      <c r="EY18" s="205" t="e">
        <f t="shared" si="32"/>
        <v>#N/A</v>
      </c>
      <c r="EZ18" s="205" t="e">
        <f t="shared" si="33"/>
        <v>#N/A</v>
      </c>
      <c r="FA18" s="205" t="e">
        <f t="shared" si="34"/>
        <v>#N/A</v>
      </c>
      <c r="FB18" s="205" t="e">
        <f t="shared" si="35"/>
        <v>#N/A</v>
      </c>
      <c r="FC18" s="205" t="e">
        <f t="shared" si="36"/>
        <v>#N/A</v>
      </c>
      <c r="FD18" s="205" t="e">
        <f t="shared" si="37"/>
        <v>#N/A</v>
      </c>
      <c r="FE18" s="205" t="e">
        <f t="shared" si="38"/>
        <v>#N/A</v>
      </c>
      <c r="FF18" s="205" t="e">
        <f t="shared" si="39"/>
        <v>#N/A</v>
      </c>
      <c r="FG18" s="205" t="e">
        <f t="shared" si="40"/>
        <v>#N/A</v>
      </c>
      <c r="FH18" s="205" t="e">
        <f t="shared" si="41"/>
        <v>#N/A</v>
      </c>
      <c r="FI18" s="205" t="e">
        <f t="shared" si="42"/>
        <v>#N/A</v>
      </c>
      <c r="FJ18" s="205" t="e">
        <f t="shared" si="43"/>
        <v>#N/A</v>
      </c>
      <c r="FK18" s="205" t="e">
        <f t="shared" si="44"/>
        <v>#N/A</v>
      </c>
      <c r="FL18" s="205" t="e">
        <f t="shared" si="45"/>
        <v>#N/A</v>
      </c>
      <c r="FM18" s="205" t="e">
        <f t="shared" si="46"/>
        <v>#N/A</v>
      </c>
      <c r="FN18" s="205" t="e">
        <f t="shared" si="47"/>
        <v>#N/A</v>
      </c>
      <c r="FO18" s="205" t="e">
        <f t="shared" si="48"/>
        <v>#N/A</v>
      </c>
      <c r="FP18" s="205" t="e">
        <f t="shared" si="49"/>
        <v>#N/A</v>
      </c>
      <c r="FQ18" s="205" t="e">
        <f t="shared" si="50"/>
        <v>#N/A</v>
      </c>
      <c r="FR18" s="205" t="e">
        <f t="shared" si="51"/>
        <v>#N/A</v>
      </c>
      <c r="FS18" s="205" t="e">
        <f t="shared" si="52"/>
        <v>#N/A</v>
      </c>
      <c r="FT18" s="205" t="e">
        <f t="shared" si="53"/>
        <v>#N/A</v>
      </c>
      <c r="FU18" s="205" t="e">
        <f t="shared" si="54"/>
        <v>#N/A</v>
      </c>
      <c r="FV18" s="205" t="e">
        <f t="shared" si="55"/>
        <v>#N/A</v>
      </c>
      <c r="FW18" s="205" t="e">
        <f t="shared" si="56"/>
        <v>#N/A</v>
      </c>
      <c r="FX18" s="205" t="e">
        <f t="shared" si="57"/>
        <v>#N/A</v>
      </c>
      <c r="FY18" s="205" t="e">
        <f t="shared" si="58"/>
        <v>#N/A</v>
      </c>
      <c r="FZ18" s="205" t="e">
        <f t="shared" si="59"/>
        <v>#N/A</v>
      </c>
      <c r="GA18" s="205" t="e">
        <f t="shared" si="60"/>
        <v>#N/A</v>
      </c>
      <c r="GB18" s="205" t="e">
        <f t="shared" si="61"/>
        <v>#N/A</v>
      </c>
      <c r="GC18" s="205" t="e">
        <f t="shared" si="62"/>
        <v>#N/A</v>
      </c>
      <c r="GD18" s="205" t="e">
        <f t="shared" si="63"/>
        <v>#N/A</v>
      </c>
      <c r="GE18" s="205" t="e">
        <f t="shared" si="64"/>
        <v>#N/A</v>
      </c>
      <c r="GF18" s="205" t="e">
        <f t="shared" si="65"/>
        <v>#N/A</v>
      </c>
      <c r="GG18" s="205" t="e">
        <f t="shared" si="66"/>
        <v>#N/A</v>
      </c>
      <c r="GH18" s="205" t="e">
        <f t="shared" si="67"/>
        <v>#N/A</v>
      </c>
      <c r="GI18" s="205" t="e">
        <f t="shared" si="68"/>
        <v>#N/A</v>
      </c>
      <c r="GJ18" s="205" t="e">
        <f t="shared" si="69"/>
        <v>#N/A</v>
      </c>
      <c r="GK18" s="205" t="e">
        <f t="shared" si="70"/>
        <v>#N/A</v>
      </c>
      <c r="GL18" s="205" t="e">
        <f t="shared" si="71"/>
        <v>#N/A</v>
      </c>
      <c r="GM18" s="205" t="e">
        <f t="shared" si="72"/>
        <v>#N/A</v>
      </c>
      <c r="GN18" s="205" t="e">
        <f t="shared" si="73"/>
        <v>#N/A</v>
      </c>
      <c r="GO18" s="205" t="e">
        <f t="shared" si="74"/>
        <v>#N/A</v>
      </c>
      <c r="GP18" s="205" t="e">
        <f t="shared" si="75"/>
        <v>#N/A</v>
      </c>
      <c r="GQ18" s="205" t="e">
        <f t="shared" si="76"/>
        <v>#N/A</v>
      </c>
      <c r="GR18" s="205" t="e">
        <f t="shared" si="77"/>
        <v>#N/A</v>
      </c>
      <c r="GS18" s="205" t="e">
        <f t="shared" si="78"/>
        <v>#N/A</v>
      </c>
      <c r="GT18" s="205" t="e">
        <f t="shared" si="79"/>
        <v>#N/A</v>
      </c>
      <c r="GU18" s="205" t="e">
        <f t="shared" si="80"/>
        <v>#N/A</v>
      </c>
      <c r="GV18" s="205" t="e">
        <f t="shared" si="81"/>
        <v>#N/A</v>
      </c>
      <c r="GW18" s="205" t="e">
        <f t="shared" si="82"/>
        <v>#N/A</v>
      </c>
      <c r="GX18" s="205" t="e">
        <f t="shared" si="83"/>
        <v>#N/A</v>
      </c>
      <c r="GY18" s="205" t="e">
        <f t="shared" si="84"/>
        <v>#N/A</v>
      </c>
      <c r="GZ18" s="205" t="e">
        <f t="shared" si="85"/>
        <v>#N/A</v>
      </c>
      <c r="HA18" s="205" t="e">
        <f t="shared" si="86"/>
        <v>#N/A</v>
      </c>
      <c r="HB18" s="205" t="e">
        <f t="shared" si="87"/>
        <v>#N/A</v>
      </c>
      <c r="HC18" s="205" t="e">
        <f t="shared" si="88"/>
        <v>#N/A</v>
      </c>
      <c r="HD18" s="205" t="e">
        <f t="shared" si="89"/>
        <v>#N/A</v>
      </c>
      <c r="HE18" s="205" t="e">
        <f t="shared" si="90"/>
        <v>#N/A</v>
      </c>
      <c r="HF18" s="205" t="e">
        <f t="shared" si="91"/>
        <v>#N/A</v>
      </c>
      <c r="HG18" s="205" t="e">
        <f t="shared" si="92"/>
        <v>#N/A</v>
      </c>
      <c r="HH18" s="205" t="e">
        <f t="shared" si="93"/>
        <v>#N/A</v>
      </c>
      <c r="HI18" s="205" t="e">
        <f t="shared" si="94"/>
        <v>#N/A</v>
      </c>
      <c r="HJ18" s="205" t="e">
        <f t="shared" si="95"/>
        <v>#N/A</v>
      </c>
      <c r="HK18" s="205" t="e">
        <f t="shared" si="96"/>
        <v>#N/A</v>
      </c>
      <c r="HL18" s="205" t="e">
        <f t="shared" si="97"/>
        <v>#N/A</v>
      </c>
      <c r="HM18" s="205" t="e">
        <f t="shared" si="98"/>
        <v>#N/A</v>
      </c>
      <c r="HN18" s="205" t="e">
        <f t="shared" si="99"/>
        <v>#N/A</v>
      </c>
      <c r="HO18" s="205" t="e">
        <f t="shared" si="100"/>
        <v>#N/A</v>
      </c>
      <c r="HP18" s="205" t="e">
        <f t="shared" si="101"/>
        <v>#N/A</v>
      </c>
      <c r="HQ18" s="205" t="e">
        <f t="shared" si="102"/>
        <v>#N/A</v>
      </c>
      <c r="HR18" s="205" t="e">
        <f t="shared" si="103"/>
        <v>#N/A</v>
      </c>
      <c r="HS18" s="205" t="e">
        <f t="shared" si="104"/>
        <v>#N/A</v>
      </c>
      <c r="HT18" s="205" t="e">
        <f t="shared" si="105"/>
        <v>#N/A</v>
      </c>
      <c r="HU18" s="205" t="e">
        <f t="shared" si="106"/>
        <v>#N/A</v>
      </c>
      <c r="HV18" s="205" t="e">
        <f t="shared" si="107"/>
        <v>#N/A</v>
      </c>
      <c r="HW18" s="205" t="e">
        <f t="shared" si="108"/>
        <v>#N/A</v>
      </c>
      <c r="HX18" s="205" t="e">
        <f t="shared" si="109"/>
        <v>#N/A</v>
      </c>
      <c r="HY18" s="205" t="e">
        <f t="shared" si="110"/>
        <v>#N/A</v>
      </c>
      <c r="HZ18" s="205" t="e">
        <f t="shared" si="111"/>
        <v>#N/A</v>
      </c>
      <c r="IA18" s="205" t="e">
        <f t="shared" si="112"/>
        <v>#N/A</v>
      </c>
      <c r="IB18" s="205" t="e">
        <f t="shared" si="113"/>
        <v>#N/A</v>
      </c>
      <c r="IC18" s="205" t="e">
        <f t="shared" si="114"/>
        <v>#N/A</v>
      </c>
      <c r="ID18" s="205" t="e">
        <f t="shared" si="115"/>
        <v>#N/A</v>
      </c>
      <c r="IE18" s="205" t="e">
        <f t="shared" si="116"/>
        <v>#N/A</v>
      </c>
      <c r="IF18" s="205" t="e">
        <f t="shared" si="117"/>
        <v>#N/A</v>
      </c>
      <c r="IG18" s="205" t="e">
        <f t="shared" si="118"/>
        <v>#N/A</v>
      </c>
      <c r="IH18" s="205" t="e">
        <f t="shared" si="119"/>
        <v>#N/A</v>
      </c>
      <c r="II18" s="205" t="e">
        <f t="shared" si="120"/>
        <v>#N/A</v>
      </c>
    </row>
    <row r="19" spans="1:243" hidden="1" x14ac:dyDescent="0.25">
      <c r="A19" s="307"/>
      <c r="B19" s="308" t="str">
        <f>IF(OR($T19="",$U19=""),"",ROUND(_xlfn.BETA.INV(ABS(VLOOKUP($Z$1,VLookups!$A$30:$B$31,2,FALSE)-B$2),IF($N19="L",$U19,$T19),IF($N19="L",$T19,$U19),$G19,$I19),0))</f>
        <v/>
      </c>
      <c r="C19" s="318" t="str">
        <f t="shared" si="121"/>
        <v/>
      </c>
      <c r="D19" s="319" t="str">
        <f t="shared" si="122"/>
        <v/>
      </c>
      <c r="E19" s="142"/>
      <c r="F19" s="310"/>
      <c r="G19" s="311" t="str">
        <f t="shared" si="10"/>
        <v/>
      </c>
      <c r="H19" s="312"/>
      <c r="I19" s="311" t="str">
        <f t="shared" si="11"/>
        <v/>
      </c>
      <c r="J19" s="310"/>
      <c r="K19" s="143"/>
      <c r="L19" s="118" t="str">
        <f t="shared" si="12"/>
        <v/>
      </c>
      <c r="M19" s="23" t="str">
        <f t="shared" si="13"/>
        <v/>
      </c>
      <c r="N19" s="24" t="str">
        <f t="shared" si="14"/>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10" t="str">
        <f t="shared" si="3"/>
        <v/>
      </c>
      <c r="X19" s="110" t="str">
        <f t="shared" si="4"/>
        <v/>
      </c>
      <c r="Y19" s="39" t="str">
        <f t="shared" si="5"/>
        <v/>
      </c>
      <c r="Z19" s="123"/>
      <c r="AA19" s="216" t="str">
        <f>IF(AND(G19&gt;0,H19&gt;0,I19&gt;0,T19&gt;0,U19&gt;0,Z19&gt;0,NOT(R19="")),ABS(VLOOKUP($Z$1,VLookups!$A$30:$B$31,2,FALSE)-_xlfn.BETA.DIST(Z19,IF(N19="L",U19,T19),IF(N19="L",T19,U19),TRUE,G19,I19)),"")</f>
        <v/>
      </c>
      <c r="AB19" s="120" t="str">
        <f>IF(OR($T19="",$U19=""),"",_xlfn.BETA.INV(ABS(VLOOKUP($Z$1,VLookups!$A$30:$B$31,2,FALSE)-AB$3),IF($N19="L",$U19,$T19),IF($N19="L",$T19,$U19),$G19,$I19))</f>
        <v/>
      </c>
      <c r="AC19" s="121" t="str">
        <f>IF(OR($T19="",$U19=""),"",_xlfn.BETA.INV(ABS(VLOOKUP($Z$1,VLookups!$A$30:$B$31,2,FALSE)-AC$3),IF($N19="L",$U19,$T19),IF($N19="L",$T19,$U19),$G19,$I19))</f>
        <v/>
      </c>
      <c r="AD19" s="120" t="str">
        <f>IF(OR($T19="",$U19=""),"",_xlfn.BETA.INV(ABS(VLOOKUP($Z$1,VLookups!$A$30:$B$31,2,FALSE)-AD$3),IF($N19="L",$U19,$T19),IF($N19="L",$T19,$U19),$G19,$I19))</f>
        <v/>
      </c>
      <c r="AE19" s="121" t="str">
        <f>IF(OR($T19="",$U19=""),"",_xlfn.BETA.INV(ABS(VLOOKUP($Z$1,VLookups!$A$30:$B$31,2,FALSE)-AE$3),IF($N19="L",$U19,$T19),IF($N19="L",$T19,$U19),$G19,$I19))</f>
        <v/>
      </c>
      <c r="AF19" s="120" t="str">
        <f>IF(OR($T19="",$U19=""),"",_xlfn.BETA.INV(ABS(VLOOKUP($Z$1,VLookups!$A$30:$B$31,2,FALSE)-AF$3),IF($N19="L",$U19,$T19),IF($N19="L",$T19,$U19),$G19,$I19))</f>
        <v/>
      </c>
      <c r="AG19" s="121" t="str">
        <f>IF(OR($T19="",$U19=""),"",_xlfn.BETA.INV(ABS(VLOOKUP($Z$1,VLookups!$A$30:$B$31,2,FALSE)-AG$3),IF($N19="L",$U19,$T19),IF($N19="L",$T19,$U19),$G19,$I19))</f>
        <v/>
      </c>
      <c r="AH19" s="120" t="str">
        <f>IF(OR($T19="",$U19=""),"",_xlfn.BETA.INV(ABS(VLOOKUP($Z$1,VLookups!$A$30:$B$31,2,FALSE)-AH$3),IF($N19="L",$U19,$T19),IF($N19="L",$T19,$U19),$G19,$I19))</f>
        <v/>
      </c>
      <c r="AI19" s="121" t="str">
        <f>IF(OR($T19="",$U19=""),"",_xlfn.BETA.INV(ABS(VLOOKUP($Z$1,VLookups!$A$30:$B$31,2,FALSE)-AI$3),IF($N19="L",$U19,$T19),IF($N19="L",$T19,$U19),$G19,$I19))</f>
        <v/>
      </c>
      <c r="AJ19" s="120" t="str">
        <f>IF(OR($T19="",$U19=""),"",_xlfn.BETA.INV(ABS(VLOOKUP($Z$1,VLookups!$A$30:$B$31,2,FALSE)-AJ$3),IF($N19="L",$U19,$T19),IF($N19="L",$T19,$U19),$G19,$I19))</f>
        <v/>
      </c>
      <c r="AK19" s="121" t="str">
        <f>IF(OR($T19="",$U19=""),"",_xlfn.BETA.INV(ABS(VLOOKUP($Z$1,VLookups!$A$30:$B$31,2,FALSE)-AK$3),IF($N19="L",$U19,$T19),IF($N19="L",$T19,$U19),$G19,$I19))</f>
        <v/>
      </c>
      <c r="AL19" s="120" t="str">
        <f>IF(OR($T19="",$U19=""),"",_xlfn.BETA.INV(ABS(VLOOKUP($Z$1,VLookups!$A$30:$B$31,2,FALSE)-AL$3),IF($N19="L",$U19,$T19),IF($N19="L",$T19,$U19),$G19,$I19))</f>
        <v/>
      </c>
      <c r="AM19" s="121" t="str">
        <f>IF(OR($T19="",$U19=""),"",_xlfn.BETA.INV(ABS(VLOOKUP($Z$1,VLookups!$A$30:$B$31,2,FALSE)-AM$3),IF($N19="L",$U19,$T19),IF($N19="L",$T19,$U19),$G19,$I19))</f>
        <v/>
      </c>
      <c r="AN19" s="17"/>
      <c r="AO19" s="206" t="str">
        <f t="shared" si="15"/>
        <v/>
      </c>
      <c r="AP19" s="204" t="str">
        <f t="shared" si="16"/>
        <v/>
      </c>
      <c r="AQ19" s="188" t="str">
        <f t="shared" ref="AQ19:DB19" si="149">IF(ISNONTEXT($AO19),AP19+$AO19,"")</f>
        <v/>
      </c>
      <c r="AR19" s="188" t="str">
        <f t="shared" si="149"/>
        <v/>
      </c>
      <c r="AS19" s="188" t="str">
        <f t="shared" si="149"/>
        <v/>
      </c>
      <c r="AT19" s="188" t="str">
        <f t="shared" si="149"/>
        <v/>
      </c>
      <c r="AU19" s="188" t="str">
        <f t="shared" si="149"/>
        <v/>
      </c>
      <c r="AV19" s="188" t="str">
        <f t="shared" si="149"/>
        <v/>
      </c>
      <c r="AW19" s="188" t="str">
        <f t="shared" si="149"/>
        <v/>
      </c>
      <c r="AX19" s="188" t="str">
        <f t="shared" si="149"/>
        <v/>
      </c>
      <c r="AY19" s="188" t="str">
        <f t="shared" si="149"/>
        <v/>
      </c>
      <c r="AZ19" s="188" t="str">
        <f t="shared" si="149"/>
        <v/>
      </c>
      <c r="BA19" s="188" t="str">
        <f t="shared" si="149"/>
        <v/>
      </c>
      <c r="BB19" s="188" t="str">
        <f t="shared" si="149"/>
        <v/>
      </c>
      <c r="BC19" s="188" t="str">
        <f t="shared" si="149"/>
        <v/>
      </c>
      <c r="BD19" s="188" t="str">
        <f t="shared" si="149"/>
        <v/>
      </c>
      <c r="BE19" s="188" t="str">
        <f t="shared" si="149"/>
        <v/>
      </c>
      <c r="BF19" s="188" t="str">
        <f t="shared" si="149"/>
        <v/>
      </c>
      <c r="BG19" s="188" t="str">
        <f t="shared" si="149"/>
        <v/>
      </c>
      <c r="BH19" s="188" t="str">
        <f t="shared" si="149"/>
        <v/>
      </c>
      <c r="BI19" s="188" t="str">
        <f t="shared" si="149"/>
        <v/>
      </c>
      <c r="BJ19" s="188" t="str">
        <f t="shared" si="149"/>
        <v/>
      </c>
      <c r="BK19" s="188" t="str">
        <f t="shared" si="149"/>
        <v/>
      </c>
      <c r="BL19" s="188" t="str">
        <f t="shared" si="149"/>
        <v/>
      </c>
      <c r="BM19" s="188" t="str">
        <f t="shared" si="149"/>
        <v/>
      </c>
      <c r="BN19" s="188" t="str">
        <f t="shared" si="149"/>
        <v/>
      </c>
      <c r="BO19" s="188" t="str">
        <f t="shared" si="149"/>
        <v/>
      </c>
      <c r="BP19" s="188" t="str">
        <f t="shared" si="149"/>
        <v/>
      </c>
      <c r="BQ19" s="188" t="str">
        <f t="shared" si="149"/>
        <v/>
      </c>
      <c r="BR19" s="188" t="str">
        <f t="shared" si="149"/>
        <v/>
      </c>
      <c r="BS19" s="188" t="str">
        <f t="shared" si="149"/>
        <v/>
      </c>
      <c r="BT19" s="188" t="str">
        <f t="shared" si="149"/>
        <v/>
      </c>
      <c r="BU19" s="188" t="str">
        <f t="shared" si="149"/>
        <v/>
      </c>
      <c r="BV19" s="188" t="str">
        <f t="shared" si="149"/>
        <v/>
      </c>
      <c r="BW19" s="188" t="str">
        <f t="shared" si="149"/>
        <v/>
      </c>
      <c r="BX19" s="188" t="str">
        <f t="shared" si="149"/>
        <v/>
      </c>
      <c r="BY19" s="188" t="str">
        <f t="shared" si="149"/>
        <v/>
      </c>
      <c r="BZ19" s="188" t="str">
        <f t="shared" si="149"/>
        <v/>
      </c>
      <c r="CA19" s="188" t="str">
        <f t="shared" si="149"/>
        <v/>
      </c>
      <c r="CB19" s="188" t="str">
        <f t="shared" si="149"/>
        <v/>
      </c>
      <c r="CC19" s="188" t="str">
        <f t="shared" si="149"/>
        <v/>
      </c>
      <c r="CD19" s="188" t="str">
        <f t="shared" si="149"/>
        <v/>
      </c>
      <c r="CE19" s="188" t="str">
        <f t="shared" si="149"/>
        <v/>
      </c>
      <c r="CF19" s="188" t="str">
        <f t="shared" si="149"/>
        <v/>
      </c>
      <c r="CG19" s="188" t="str">
        <f t="shared" si="149"/>
        <v/>
      </c>
      <c r="CH19" s="188" t="str">
        <f t="shared" si="149"/>
        <v/>
      </c>
      <c r="CI19" s="188" t="str">
        <f t="shared" si="149"/>
        <v/>
      </c>
      <c r="CJ19" s="188" t="str">
        <f t="shared" si="149"/>
        <v/>
      </c>
      <c r="CK19" s="188" t="str">
        <f t="shared" si="149"/>
        <v/>
      </c>
      <c r="CL19" s="188" t="str">
        <f t="shared" si="149"/>
        <v/>
      </c>
      <c r="CM19" s="188" t="str">
        <f t="shared" si="149"/>
        <v/>
      </c>
      <c r="CN19" s="188" t="str">
        <f t="shared" si="149"/>
        <v/>
      </c>
      <c r="CO19" s="188" t="str">
        <f t="shared" si="149"/>
        <v/>
      </c>
      <c r="CP19" s="188" t="str">
        <f t="shared" si="149"/>
        <v/>
      </c>
      <c r="CQ19" s="188" t="str">
        <f t="shared" si="149"/>
        <v/>
      </c>
      <c r="CR19" s="188" t="str">
        <f t="shared" si="149"/>
        <v/>
      </c>
      <c r="CS19" s="188" t="str">
        <f t="shared" si="149"/>
        <v/>
      </c>
      <c r="CT19" s="188" t="str">
        <f t="shared" si="149"/>
        <v/>
      </c>
      <c r="CU19" s="188" t="str">
        <f t="shared" si="149"/>
        <v/>
      </c>
      <c r="CV19" s="188" t="str">
        <f t="shared" si="149"/>
        <v/>
      </c>
      <c r="CW19" s="188" t="str">
        <f t="shared" si="149"/>
        <v/>
      </c>
      <c r="CX19" s="188" t="str">
        <f t="shared" si="149"/>
        <v/>
      </c>
      <c r="CY19" s="188" t="str">
        <f t="shared" si="149"/>
        <v/>
      </c>
      <c r="CZ19" s="188" t="str">
        <f t="shared" si="149"/>
        <v/>
      </c>
      <c r="DA19" s="188" t="str">
        <f t="shared" si="149"/>
        <v/>
      </c>
      <c r="DB19" s="188" t="str">
        <f t="shared" si="149"/>
        <v/>
      </c>
      <c r="DC19" s="188" t="str">
        <f t="shared" ref="DC19:EK19" si="150">IF(ISNONTEXT($AO19),DB19+$AO19,"")</f>
        <v/>
      </c>
      <c r="DD19" s="188" t="str">
        <f t="shared" si="150"/>
        <v/>
      </c>
      <c r="DE19" s="188" t="str">
        <f t="shared" si="150"/>
        <v/>
      </c>
      <c r="DF19" s="188" t="str">
        <f t="shared" si="150"/>
        <v/>
      </c>
      <c r="DG19" s="188" t="str">
        <f t="shared" si="150"/>
        <v/>
      </c>
      <c r="DH19" s="188" t="str">
        <f t="shared" si="150"/>
        <v/>
      </c>
      <c r="DI19" s="188" t="str">
        <f t="shared" si="150"/>
        <v/>
      </c>
      <c r="DJ19" s="188" t="str">
        <f t="shared" si="150"/>
        <v/>
      </c>
      <c r="DK19" s="188" t="str">
        <f t="shared" si="150"/>
        <v/>
      </c>
      <c r="DL19" s="188" t="str">
        <f t="shared" si="150"/>
        <v/>
      </c>
      <c r="DM19" s="188" t="str">
        <f t="shared" si="150"/>
        <v/>
      </c>
      <c r="DN19" s="188" t="str">
        <f t="shared" si="150"/>
        <v/>
      </c>
      <c r="DO19" s="188" t="str">
        <f t="shared" si="150"/>
        <v/>
      </c>
      <c r="DP19" s="188" t="str">
        <f t="shared" si="150"/>
        <v/>
      </c>
      <c r="DQ19" s="188" t="str">
        <f t="shared" si="150"/>
        <v/>
      </c>
      <c r="DR19" s="188" t="str">
        <f t="shared" si="150"/>
        <v/>
      </c>
      <c r="DS19" s="188" t="str">
        <f t="shared" si="150"/>
        <v/>
      </c>
      <c r="DT19" s="188" t="str">
        <f t="shared" si="150"/>
        <v/>
      </c>
      <c r="DU19" s="188" t="str">
        <f t="shared" si="150"/>
        <v/>
      </c>
      <c r="DV19" s="188" t="str">
        <f t="shared" si="150"/>
        <v/>
      </c>
      <c r="DW19" s="188" t="str">
        <f t="shared" si="150"/>
        <v/>
      </c>
      <c r="DX19" s="188" t="str">
        <f t="shared" si="150"/>
        <v/>
      </c>
      <c r="DY19" s="188" t="str">
        <f t="shared" si="150"/>
        <v/>
      </c>
      <c r="DZ19" s="188" t="str">
        <f t="shared" si="150"/>
        <v/>
      </c>
      <c r="EA19" s="188" t="str">
        <f t="shared" si="150"/>
        <v/>
      </c>
      <c r="EB19" s="188" t="str">
        <f t="shared" si="150"/>
        <v/>
      </c>
      <c r="EC19" s="188" t="str">
        <f t="shared" si="150"/>
        <v/>
      </c>
      <c r="ED19" s="188" t="str">
        <f t="shared" si="150"/>
        <v/>
      </c>
      <c r="EE19" s="188" t="str">
        <f t="shared" si="150"/>
        <v/>
      </c>
      <c r="EF19" s="188" t="str">
        <f t="shared" si="150"/>
        <v/>
      </c>
      <c r="EG19" s="188" t="str">
        <f t="shared" si="150"/>
        <v/>
      </c>
      <c r="EH19" s="188" t="str">
        <f t="shared" si="150"/>
        <v/>
      </c>
      <c r="EI19" s="188" t="str">
        <f t="shared" si="150"/>
        <v/>
      </c>
      <c r="EJ19" s="188" t="str">
        <f t="shared" si="150"/>
        <v/>
      </c>
      <c r="EK19" s="188" t="str">
        <f t="shared" si="150"/>
        <v/>
      </c>
      <c r="EL19" s="204" t="str">
        <f t="shared" si="19"/>
        <v/>
      </c>
      <c r="EM19" s="205" t="e">
        <f t="shared" si="20"/>
        <v>#N/A</v>
      </c>
      <c r="EN19" s="205" t="e">
        <f t="shared" si="21"/>
        <v>#N/A</v>
      </c>
      <c r="EO19" s="205" t="e">
        <f t="shared" si="22"/>
        <v>#N/A</v>
      </c>
      <c r="EP19" s="205" t="e">
        <f t="shared" si="23"/>
        <v>#N/A</v>
      </c>
      <c r="EQ19" s="205" t="e">
        <f t="shared" si="24"/>
        <v>#N/A</v>
      </c>
      <c r="ER19" s="205" t="e">
        <f t="shared" si="25"/>
        <v>#N/A</v>
      </c>
      <c r="ES19" s="205" t="e">
        <f t="shared" si="26"/>
        <v>#N/A</v>
      </c>
      <c r="ET19" s="205" t="e">
        <f t="shared" si="27"/>
        <v>#N/A</v>
      </c>
      <c r="EU19" s="205" t="e">
        <f t="shared" si="28"/>
        <v>#N/A</v>
      </c>
      <c r="EV19" s="205" t="e">
        <f t="shared" si="29"/>
        <v>#N/A</v>
      </c>
      <c r="EW19" s="205" t="e">
        <f t="shared" si="30"/>
        <v>#N/A</v>
      </c>
      <c r="EX19" s="205" t="e">
        <f t="shared" si="31"/>
        <v>#N/A</v>
      </c>
      <c r="EY19" s="205" t="e">
        <f t="shared" si="32"/>
        <v>#N/A</v>
      </c>
      <c r="EZ19" s="205" t="e">
        <f t="shared" si="33"/>
        <v>#N/A</v>
      </c>
      <c r="FA19" s="205" t="e">
        <f t="shared" si="34"/>
        <v>#N/A</v>
      </c>
      <c r="FB19" s="205" t="e">
        <f t="shared" si="35"/>
        <v>#N/A</v>
      </c>
      <c r="FC19" s="205" t="e">
        <f t="shared" si="36"/>
        <v>#N/A</v>
      </c>
      <c r="FD19" s="205" t="e">
        <f t="shared" si="37"/>
        <v>#N/A</v>
      </c>
      <c r="FE19" s="205" t="e">
        <f t="shared" si="38"/>
        <v>#N/A</v>
      </c>
      <c r="FF19" s="205" t="e">
        <f t="shared" si="39"/>
        <v>#N/A</v>
      </c>
      <c r="FG19" s="205" t="e">
        <f t="shared" si="40"/>
        <v>#N/A</v>
      </c>
      <c r="FH19" s="205" t="e">
        <f t="shared" si="41"/>
        <v>#N/A</v>
      </c>
      <c r="FI19" s="205" t="e">
        <f t="shared" si="42"/>
        <v>#N/A</v>
      </c>
      <c r="FJ19" s="205" t="e">
        <f t="shared" si="43"/>
        <v>#N/A</v>
      </c>
      <c r="FK19" s="205" t="e">
        <f t="shared" si="44"/>
        <v>#N/A</v>
      </c>
      <c r="FL19" s="205" t="e">
        <f t="shared" si="45"/>
        <v>#N/A</v>
      </c>
      <c r="FM19" s="205" t="e">
        <f t="shared" si="46"/>
        <v>#N/A</v>
      </c>
      <c r="FN19" s="205" t="e">
        <f t="shared" si="47"/>
        <v>#N/A</v>
      </c>
      <c r="FO19" s="205" t="e">
        <f t="shared" si="48"/>
        <v>#N/A</v>
      </c>
      <c r="FP19" s="205" t="e">
        <f t="shared" si="49"/>
        <v>#N/A</v>
      </c>
      <c r="FQ19" s="205" t="e">
        <f t="shared" si="50"/>
        <v>#N/A</v>
      </c>
      <c r="FR19" s="205" t="e">
        <f t="shared" si="51"/>
        <v>#N/A</v>
      </c>
      <c r="FS19" s="205" t="e">
        <f t="shared" si="52"/>
        <v>#N/A</v>
      </c>
      <c r="FT19" s="205" t="e">
        <f t="shared" si="53"/>
        <v>#N/A</v>
      </c>
      <c r="FU19" s="205" t="e">
        <f t="shared" si="54"/>
        <v>#N/A</v>
      </c>
      <c r="FV19" s="205" t="e">
        <f t="shared" si="55"/>
        <v>#N/A</v>
      </c>
      <c r="FW19" s="205" t="e">
        <f t="shared" si="56"/>
        <v>#N/A</v>
      </c>
      <c r="FX19" s="205" t="e">
        <f t="shared" si="57"/>
        <v>#N/A</v>
      </c>
      <c r="FY19" s="205" t="e">
        <f t="shared" si="58"/>
        <v>#N/A</v>
      </c>
      <c r="FZ19" s="205" t="e">
        <f t="shared" si="59"/>
        <v>#N/A</v>
      </c>
      <c r="GA19" s="205" t="e">
        <f t="shared" si="60"/>
        <v>#N/A</v>
      </c>
      <c r="GB19" s="205" t="e">
        <f t="shared" si="61"/>
        <v>#N/A</v>
      </c>
      <c r="GC19" s="205" t="e">
        <f t="shared" si="62"/>
        <v>#N/A</v>
      </c>
      <c r="GD19" s="205" t="e">
        <f t="shared" si="63"/>
        <v>#N/A</v>
      </c>
      <c r="GE19" s="205" t="e">
        <f t="shared" si="64"/>
        <v>#N/A</v>
      </c>
      <c r="GF19" s="205" t="e">
        <f t="shared" si="65"/>
        <v>#N/A</v>
      </c>
      <c r="GG19" s="205" t="e">
        <f t="shared" si="66"/>
        <v>#N/A</v>
      </c>
      <c r="GH19" s="205" t="e">
        <f t="shared" si="67"/>
        <v>#N/A</v>
      </c>
      <c r="GI19" s="205" t="e">
        <f t="shared" si="68"/>
        <v>#N/A</v>
      </c>
      <c r="GJ19" s="205" t="e">
        <f t="shared" si="69"/>
        <v>#N/A</v>
      </c>
      <c r="GK19" s="205" t="e">
        <f t="shared" si="70"/>
        <v>#N/A</v>
      </c>
      <c r="GL19" s="205" t="e">
        <f t="shared" si="71"/>
        <v>#N/A</v>
      </c>
      <c r="GM19" s="205" t="e">
        <f t="shared" si="72"/>
        <v>#N/A</v>
      </c>
      <c r="GN19" s="205" t="e">
        <f t="shared" si="73"/>
        <v>#N/A</v>
      </c>
      <c r="GO19" s="205" t="e">
        <f t="shared" si="74"/>
        <v>#N/A</v>
      </c>
      <c r="GP19" s="205" t="e">
        <f t="shared" si="75"/>
        <v>#N/A</v>
      </c>
      <c r="GQ19" s="205" t="e">
        <f t="shared" si="76"/>
        <v>#N/A</v>
      </c>
      <c r="GR19" s="205" t="e">
        <f t="shared" si="77"/>
        <v>#N/A</v>
      </c>
      <c r="GS19" s="205" t="e">
        <f t="shared" si="78"/>
        <v>#N/A</v>
      </c>
      <c r="GT19" s="205" t="e">
        <f t="shared" si="79"/>
        <v>#N/A</v>
      </c>
      <c r="GU19" s="205" t="e">
        <f t="shared" si="80"/>
        <v>#N/A</v>
      </c>
      <c r="GV19" s="205" t="e">
        <f t="shared" si="81"/>
        <v>#N/A</v>
      </c>
      <c r="GW19" s="205" t="e">
        <f t="shared" si="82"/>
        <v>#N/A</v>
      </c>
      <c r="GX19" s="205" t="e">
        <f t="shared" si="83"/>
        <v>#N/A</v>
      </c>
      <c r="GY19" s="205" t="e">
        <f t="shared" si="84"/>
        <v>#N/A</v>
      </c>
      <c r="GZ19" s="205" t="e">
        <f t="shared" si="85"/>
        <v>#N/A</v>
      </c>
      <c r="HA19" s="205" t="e">
        <f t="shared" si="86"/>
        <v>#N/A</v>
      </c>
      <c r="HB19" s="205" t="e">
        <f t="shared" si="87"/>
        <v>#N/A</v>
      </c>
      <c r="HC19" s="205" t="e">
        <f t="shared" si="88"/>
        <v>#N/A</v>
      </c>
      <c r="HD19" s="205" t="e">
        <f t="shared" si="89"/>
        <v>#N/A</v>
      </c>
      <c r="HE19" s="205" t="e">
        <f t="shared" si="90"/>
        <v>#N/A</v>
      </c>
      <c r="HF19" s="205" t="e">
        <f t="shared" si="91"/>
        <v>#N/A</v>
      </c>
      <c r="HG19" s="205" t="e">
        <f t="shared" si="92"/>
        <v>#N/A</v>
      </c>
      <c r="HH19" s="205" t="e">
        <f t="shared" si="93"/>
        <v>#N/A</v>
      </c>
      <c r="HI19" s="205" t="e">
        <f t="shared" si="94"/>
        <v>#N/A</v>
      </c>
      <c r="HJ19" s="205" t="e">
        <f t="shared" si="95"/>
        <v>#N/A</v>
      </c>
      <c r="HK19" s="205" t="e">
        <f t="shared" si="96"/>
        <v>#N/A</v>
      </c>
      <c r="HL19" s="205" t="e">
        <f t="shared" si="97"/>
        <v>#N/A</v>
      </c>
      <c r="HM19" s="205" t="e">
        <f t="shared" si="98"/>
        <v>#N/A</v>
      </c>
      <c r="HN19" s="205" t="e">
        <f t="shared" si="99"/>
        <v>#N/A</v>
      </c>
      <c r="HO19" s="205" t="e">
        <f t="shared" si="100"/>
        <v>#N/A</v>
      </c>
      <c r="HP19" s="205" t="e">
        <f t="shared" si="101"/>
        <v>#N/A</v>
      </c>
      <c r="HQ19" s="205" t="e">
        <f t="shared" si="102"/>
        <v>#N/A</v>
      </c>
      <c r="HR19" s="205" t="e">
        <f t="shared" si="103"/>
        <v>#N/A</v>
      </c>
      <c r="HS19" s="205" t="e">
        <f t="shared" si="104"/>
        <v>#N/A</v>
      </c>
      <c r="HT19" s="205" t="e">
        <f t="shared" si="105"/>
        <v>#N/A</v>
      </c>
      <c r="HU19" s="205" t="e">
        <f t="shared" si="106"/>
        <v>#N/A</v>
      </c>
      <c r="HV19" s="205" t="e">
        <f t="shared" si="107"/>
        <v>#N/A</v>
      </c>
      <c r="HW19" s="205" t="e">
        <f t="shared" si="108"/>
        <v>#N/A</v>
      </c>
      <c r="HX19" s="205" t="e">
        <f t="shared" si="109"/>
        <v>#N/A</v>
      </c>
      <c r="HY19" s="205" t="e">
        <f t="shared" si="110"/>
        <v>#N/A</v>
      </c>
      <c r="HZ19" s="205" t="e">
        <f t="shared" si="111"/>
        <v>#N/A</v>
      </c>
      <c r="IA19" s="205" t="e">
        <f t="shared" si="112"/>
        <v>#N/A</v>
      </c>
      <c r="IB19" s="205" t="e">
        <f t="shared" si="113"/>
        <v>#N/A</v>
      </c>
      <c r="IC19" s="205" t="e">
        <f t="shared" si="114"/>
        <v>#N/A</v>
      </c>
      <c r="ID19" s="205" t="e">
        <f t="shared" si="115"/>
        <v>#N/A</v>
      </c>
      <c r="IE19" s="205" t="e">
        <f t="shared" si="116"/>
        <v>#N/A</v>
      </c>
      <c r="IF19" s="205" t="e">
        <f t="shared" si="117"/>
        <v>#N/A</v>
      </c>
      <c r="IG19" s="205" t="e">
        <f t="shared" si="118"/>
        <v>#N/A</v>
      </c>
      <c r="IH19" s="205" t="e">
        <f t="shared" si="119"/>
        <v>#N/A</v>
      </c>
      <c r="II19" s="205" t="e">
        <f t="shared" si="120"/>
        <v>#N/A</v>
      </c>
    </row>
    <row r="20" spans="1:243" hidden="1" x14ac:dyDescent="0.25">
      <c r="A20" s="307"/>
      <c r="B20" s="308" t="str">
        <f>IF(OR($T20="",$U20=""),"",ROUND(_xlfn.BETA.INV(ABS(VLOOKUP($Z$1,VLookups!$A$30:$B$31,2,FALSE)-B$2),IF($N20="L",$U20,$T20),IF($N20="L",$T20,$U20),$G20,$I20),0))</f>
        <v/>
      </c>
      <c r="C20" s="318" t="str">
        <f t="shared" si="121"/>
        <v/>
      </c>
      <c r="D20" s="319" t="str">
        <f t="shared" si="122"/>
        <v/>
      </c>
      <c r="E20" s="142"/>
      <c r="F20" s="310"/>
      <c r="G20" s="311" t="str">
        <f t="shared" si="10"/>
        <v/>
      </c>
      <c r="H20" s="312"/>
      <c r="I20" s="311" t="str">
        <f t="shared" si="11"/>
        <v/>
      </c>
      <c r="J20" s="310"/>
      <c r="K20" s="143"/>
      <c r="L20" s="118" t="str">
        <f t="shared" si="12"/>
        <v/>
      </c>
      <c r="M20" s="23" t="str">
        <f t="shared" si="13"/>
        <v/>
      </c>
      <c r="N20" s="24" t="str">
        <f t="shared" si="14"/>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10" t="str">
        <f t="shared" si="3"/>
        <v/>
      </c>
      <c r="X20" s="110" t="str">
        <f t="shared" si="4"/>
        <v/>
      </c>
      <c r="Y20" s="39" t="str">
        <f t="shared" si="5"/>
        <v/>
      </c>
      <c r="Z20" s="123"/>
      <c r="AA20" s="216" t="str">
        <f>IF(AND(G20&gt;0,H20&gt;0,I20&gt;0,T20&gt;0,U20&gt;0,Z20&gt;0,NOT(R20="")),ABS(VLOOKUP($Z$1,VLookups!$A$30:$B$31,2,FALSE)-_xlfn.BETA.DIST(Z20,IF(N20="L",U20,T20),IF(N20="L",T20,U20),TRUE,G20,I20)),"")</f>
        <v/>
      </c>
      <c r="AB20" s="120" t="str">
        <f>IF(OR($T20="",$U20=""),"",_xlfn.BETA.INV(ABS(VLOOKUP($Z$1,VLookups!$A$30:$B$31,2,FALSE)-AB$3),IF($N20="L",$U20,$T20),IF($N20="L",$T20,$U20),$G20,$I20))</f>
        <v/>
      </c>
      <c r="AC20" s="121" t="str">
        <f>IF(OR($T20="",$U20=""),"",_xlfn.BETA.INV(ABS(VLOOKUP($Z$1,VLookups!$A$30:$B$31,2,FALSE)-AC$3),IF($N20="L",$U20,$T20),IF($N20="L",$T20,$U20),$G20,$I20))</f>
        <v/>
      </c>
      <c r="AD20" s="120" t="str">
        <f>IF(OR($T20="",$U20=""),"",_xlfn.BETA.INV(ABS(VLOOKUP($Z$1,VLookups!$A$30:$B$31,2,FALSE)-AD$3),IF($N20="L",$U20,$T20),IF($N20="L",$T20,$U20),$G20,$I20))</f>
        <v/>
      </c>
      <c r="AE20" s="121" t="str">
        <f>IF(OR($T20="",$U20=""),"",_xlfn.BETA.INV(ABS(VLOOKUP($Z$1,VLookups!$A$30:$B$31,2,FALSE)-AE$3),IF($N20="L",$U20,$T20),IF($N20="L",$T20,$U20),$G20,$I20))</f>
        <v/>
      </c>
      <c r="AF20" s="120" t="str">
        <f>IF(OR($T20="",$U20=""),"",_xlfn.BETA.INV(ABS(VLOOKUP($Z$1,VLookups!$A$30:$B$31,2,FALSE)-AF$3),IF($N20="L",$U20,$T20),IF($N20="L",$T20,$U20),$G20,$I20))</f>
        <v/>
      </c>
      <c r="AG20" s="121" t="str">
        <f>IF(OR($T20="",$U20=""),"",_xlfn.BETA.INV(ABS(VLOOKUP($Z$1,VLookups!$A$30:$B$31,2,FALSE)-AG$3),IF($N20="L",$U20,$T20),IF($N20="L",$T20,$U20),$G20,$I20))</f>
        <v/>
      </c>
      <c r="AH20" s="120" t="str">
        <f>IF(OR($T20="",$U20=""),"",_xlfn.BETA.INV(ABS(VLOOKUP($Z$1,VLookups!$A$30:$B$31,2,FALSE)-AH$3),IF($N20="L",$U20,$T20),IF($N20="L",$T20,$U20),$G20,$I20))</f>
        <v/>
      </c>
      <c r="AI20" s="121" t="str">
        <f>IF(OR($T20="",$U20=""),"",_xlfn.BETA.INV(ABS(VLOOKUP($Z$1,VLookups!$A$30:$B$31,2,FALSE)-AI$3),IF($N20="L",$U20,$T20),IF($N20="L",$T20,$U20),$G20,$I20))</f>
        <v/>
      </c>
      <c r="AJ20" s="120" t="str">
        <f>IF(OR($T20="",$U20=""),"",_xlfn.BETA.INV(ABS(VLOOKUP($Z$1,VLookups!$A$30:$B$31,2,FALSE)-AJ$3),IF($N20="L",$U20,$T20),IF($N20="L",$T20,$U20),$G20,$I20))</f>
        <v/>
      </c>
      <c r="AK20" s="121" t="str">
        <f>IF(OR($T20="",$U20=""),"",_xlfn.BETA.INV(ABS(VLOOKUP($Z$1,VLookups!$A$30:$B$31,2,FALSE)-AK$3),IF($N20="L",$U20,$T20),IF($N20="L",$T20,$U20),$G20,$I20))</f>
        <v/>
      </c>
      <c r="AL20" s="120" t="str">
        <f>IF(OR($T20="",$U20=""),"",_xlfn.BETA.INV(ABS(VLOOKUP($Z$1,VLookups!$A$30:$B$31,2,FALSE)-AL$3),IF($N20="L",$U20,$T20),IF($N20="L",$T20,$U20),$G20,$I20))</f>
        <v/>
      </c>
      <c r="AM20" s="121" t="str">
        <f>IF(OR($T20="",$U20=""),"",_xlfn.BETA.INV(ABS(VLOOKUP($Z$1,VLookups!$A$30:$B$31,2,FALSE)-AM$3),IF($N20="L",$U20,$T20),IF($N20="L",$T20,$U20),$G20,$I20))</f>
        <v/>
      </c>
      <c r="AN20" s="17"/>
      <c r="AO20" s="206" t="str">
        <f t="shared" si="15"/>
        <v/>
      </c>
      <c r="AP20" s="204" t="str">
        <f t="shared" si="16"/>
        <v/>
      </c>
      <c r="AQ20" s="188" t="str">
        <f t="shared" ref="AQ20:DB20" si="151">IF(ISNONTEXT($AO20),AP20+$AO20,"")</f>
        <v/>
      </c>
      <c r="AR20" s="188" t="str">
        <f t="shared" si="151"/>
        <v/>
      </c>
      <c r="AS20" s="188" t="str">
        <f t="shared" si="151"/>
        <v/>
      </c>
      <c r="AT20" s="188" t="str">
        <f t="shared" si="151"/>
        <v/>
      </c>
      <c r="AU20" s="188" t="str">
        <f t="shared" si="151"/>
        <v/>
      </c>
      <c r="AV20" s="188" t="str">
        <f t="shared" si="151"/>
        <v/>
      </c>
      <c r="AW20" s="188" t="str">
        <f t="shared" si="151"/>
        <v/>
      </c>
      <c r="AX20" s="188" t="str">
        <f t="shared" si="151"/>
        <v/>
      </c>
      <c r="AY20" s="188" t="str">
        <f t="shared" si="151"/>
        <v/>
      </c>
      <c r="AZ20" s="188" t="str">
        <f t="shared" si="151"/>
        <v/>
      </c>
      <c r="BA20" s="188" t="str">
        <f t="shared" si="151"/>
        <v/>
      </c>
      <c r="BB20" s="188" t="str">
        <f t="shared" si="151"/>
        <v/>
      </c>
      <c r="BC20" s="188" t="str">
        <f t="shared" si="151"/>
        <v/>
      </c>
      <c r="BD20" s="188" t="str">
        <f t="shared" si="151"/>
        <v/>
      </c>
      <c r="BE20" s="188" t="str">
        <f t="shared" si="151"/>
        <v/>
      </c>
      <c r="BF20" s="188" t="str">
        <f t="shared" si="151"/>
        <v/>
      </c>
      <c r="BG20" s="188" t="str">
        <f t="shared" si="151"/>
        <v/>
      </c>
      <c r="BH20" s="188" t="str">
        <f t="shared" si="151"/>
        <v/>
      </c>
      <c r="BI20" s="188" t="str">
        <f t="shared" si="151"/>
        <v/>
      </c>
      <c r="BJ20" s="188" t="str">
        <f t="shared" si="151"/>
        <v/>
      </c>
      <c r="BK20" s="188" t="str">
        <f t="shared" si="151"/>
        <v/>
      </c>
      <c r="BL20" s="188" t="str">
        <f t="shared" si="151"/>
        <v/>
      </c>
      <c r="BM20" s="188" t="str">
        <f t="shared" si="151"/>
        <v/>
      </c>
      <c r="BN20" s="188" t="str">
        <f t="shared" si="151"/>
        <v/>
      </c>
      <c r="BO20" s="188" t="str">
        <f t="shared" si="151"/>
        <v/>
      </c>
      <c r="BP20" s="188" t="str">
        <f t="shared" si="151"/>
        <v/>
      </c>
      <c r="BQ20" s="188" t="str">
        <f t="shared" si="151"/>
        <v/>
      </c>
      <c r="BR20" s="188" t="str">
        <f t="shared" si="151"/>
        <v/>
      </c>
      <c r="BS20" s="188" t="str">
        <f t="shared" si="151"/>
        <v/>
      </c>
      <c r="BT20" s="188" t="str">
        <f t="shared" si="151"/>
        <v/>
      </c>
      <c r="BU20" s="188" t="str">
        <f t="shared" si="151"/>
        <v/>
      </c>
      <c r="BV20" s="188" t="str">
        <f t="shared" si="151"/>
        <v/>
      </c>
      <c r="BW20" s="188" t="str">
        <f t="shared" si="151"/>
        <v/>
      </c>
      <c r="BX20" s="188" t="str">
        <f t="shared" si="151"/>
        <v/>
      </c>
      <c r="BY20" s="188" t="str">
        <f t="shared" si="151"/>
        <v/>
      </c>
      <c r="BZ20" s="188" t="str">
        <f t="shared" si="151"/>
        <v/>
      </c>
      <c r="CA20" s="188" t="str">
        <f t="shared" si="151"/>
        <v/>
      </c>
      <c r="CB20" s="188" t="str">
        <f t="shared" si="151"/>
        <v/>
      </c>
      <c r="CC20" s="188" t="str">
        <f t="shared" si="151"/>
        <v/>
      </c>
      <c r="CD20" s="188" t="str">
        <f t="shared" si="151"/>
        <v/>
      </c>
      <c r="CE20" s="188" t="str">
        <f t="shared" si="151"/>
        <v/>
      </c>
      <c r="CF20" s="188" t="str">
        <f t="shared" si="151"/>
        <v/>
      </c>
      <c r="CG20" s="188" t="str">
        <f t="shared" si="151"/>
        <v/>
      </c>
      <c r="CH20" s="188" t="str">
        <f t="shared" si="151"/>
        <v/>
      </c>
      <c r="CI20" s="188" t="str">
        <f t="shared" si="151"/>
        <v/>
      </c>
      <c r="CJ20" s="188" t="str">
        <f t="shared" si="151"/>
        <v/>
      </c>
      <c r="CK20" s="188" t="str">
        <f t="shared" si="151"/>
        <v/>
      </c>
      <c r="CL20" s="188" t="str">
        <f t="shared" si="151"/>
        <v/>
      </c>
      <c r="CM20" s="188" t="str">
        <f t="shared" si="151"/>
        <v/>
      </c>
      <c r="CN20" s="188" t="str">
        <f t="shared" si="151"/>
        <v/>
      </c>
      <c r="CO20" s="188" t="str">
        <f t="shared" si="151"/>
        <v/>
      </c>
      <c r="CP20" s="188" t="str">
        <f t="shared" si="151"/>
        <v/>
      </c>
      <c r="CQ20" s="188" t="str">
        <f t="shared" si="151"/>
        <v/>
      </c>
      <c r="CR20" s="188" t="str">
        <f t="shared" si="151"/>
        <v/>
      </c>
      <c r="CS20" s="188" t="str">
        <f t="shared" si="151"/>
        <v/>
      </c>
      <c r="CT20" s="188" t="str">
        <f t="shared" si="151"/>
        <v/>
      </c>
      <c r="CU20" s="188" t="str">
        <f t="shared" si="151"/>
        <v/>
      </c>
      <c r="CV20" s="188" t="str">
        <f t="shared" si="151"/>
        <v/>
      </c>
      <c r="CW20" s="188" t="str">
        <f t="shared" si="151"/>
        <v/>
      </c>
      <c r="CX20" s="188" t="str">
        <f t="shared" si="151"/>
        <v/>
      </c>
      <c r="CY20" s="188" t="str">
        <f t="shared" si="151"/>
        <v/>
      </c>
      <c r="CZ20" s="188" t="str">
        <f t="shared" si="151"/>
        <v/>
      </c>
      <c r="DA20" s="188" t="str">
        <f t="shared" si="151"/>
        <v/>
      </c>
      <c r="DB20" s="188" t="str">
        <f t="shared" si="151"/>
        <v/>
      </c>
      <c r="DC20" s="188" t="str">
        <f t="shared" ref="DC20:EK20" si="152">IF(ISNONTEXT($AO20),DB20+$AO20,"")</f>
        <v/>
      </c>
      <c r="DD20" s="188" t="str">
        <f t="shared" si="152"/>
        <v/>
      </c>
      <c r="DE20" s="188" t="str">
        <f t="shared" si="152"/>
        <v/>
      </c>
      <c r="DF20" s="188" t="str">
        <f t="shared" si="152"/>
        <v/>
      </c>
      <c r="DG20" s="188" t="str">
        <f t="shared" si="152"/>
        <v/>
      </c>
      <c r="DH20" s="188" t="str">
        <f t="shared" si="152"/>
        <v/>
      </c>
      <c r="DI20" s="188" t="str">
        <f t="shared" si="152"/>
        <v/>
      </c>
      <c r="DJ20" s="188" t="str">
        <f t="shared" si="152"/>
        <v/>
      </c>
      <c r="DK20" s="188" t="str">
        <f t="shared" si="152"/>
        <v/>
      </c>
      <c r="DL20" s="188" t="str">
        <f t="shared" si="152"/>
        <v/>
      </c>
      <c r="DM20" s="188" t="str">
        <f t="shared" si="152"/>
        <v/>
      </c>
      <c r="DN20" s="188" t="str">
        <f t="shared" si="152"/>
        <v/>
      </c>
      <c r="DO20" s="188" t="str">
        <f t="shared" si="152"/>
        <v/>
      </c>
      <c r="DP20" s="188" t="str">
        <f t="shared" si="152"/>
        <v/>
      </c>
      <c r="DQ20" s="188" t="str">
        <f t="shared" si="152"/>
        <v/>
      </c>
      <c r="DR20" s="188" t="str">
        <f t="shared" si="152"/>
        <v/>
      </c>
      <c r="DS20" s="188" t="str">
        <f t="shared" si="152"/>
        <v/>
      </c>
      <c r="DT20" s="188" t="str">
        <f t="shared" si="152"/>
        <v/>
      </c>
      <c r="DU20" s="188" t="str">
        <f t="shared" si="152"/>
        <v/>
      </c>
      <c r="DV20" s="188" t="str">
        <f t="shared" si="152"/>
        <v/>
      </c>
      <c r="DW20" s="188" t="str">
        <f t="shared" si="152"/>
        <v/>
      </c>
      <c r="DX20" s="188" t="str">
        <f t="shared" si="152"/>
        <v/>
      </c>
      <c r="DY20" s="188" t="str">
        <f t="shared" si="152"/>
        <v/>
      </c>
      <c r="DZ20" s="188" t="str">
        <f t="shared" si="152"/>
        <v/>
      </c>
      <c r="EA20" s="188" t="str">
        <f t="shared" si="152"/>
        <v/>
      </c>
      <c r="EB20" s="188" t="str">
        <f t="shared" si="152"/>
        <v/>
      </c>
      <c r="EC20" s="188" t="str">
        <f t="shared" si="152"/>
        <v/>
      </c>
      <c r="ED20" s="188" t="str">
        <f t="shared" si="152"/>
        <v/>
      </c>
      <c r="EE20" s="188" t="str">
        <f t="shared" si="152"/>
        <v/>
      </c>
      <c r="EF20" s="188" t="str">
        <f t="shared" si="152"/>
        <v/>
      </c>
      <c r="EG20" s="188" t="str">
        <f t="shared" si="152"/>
        <v/>
      </c>
      <c r="EH20" s="188" t="str">
        <f t="shared" si="152"/>
        <v/>
      </c>
      <c r="EI20" s="188" t="str">
        <f t="shared" si="152"/>
        <v/>
      </c>
      <c r="EJ20" s="188" t="str">
        <f t="shared" si="152"/>
        <v/>
      </c>
      <c r="EK20" s="188" t="str">
        <f t="shared" si="152"/>
        <v/>
      </c>
      <c r="EL20" s="204" t="str">
        <f t="shared" si="19"/>
        <v/>
      </c>
      <c r="EM20" s="205" t="e">
        <f t="shared" si="20"/>
        <v>#N/A</v>
      </c>
      <c r="EN20" s="205" t="e">
        <f t="shared" si="21"/>
        <v>#N/A</v>
      </c>
      <c r="EO20" s="205" t="e">
        <f t="shared" si="22"/>
        <v>#N/A</v>
      </c>
      <c r="EP20" s="205" t="e">
        <f t="shared" si="23"/>
        <v>#N/A</v>
      </c>
      <c r="EQ20" s="205" t="e">
        <f t="shared" si="24"/>
        <v>#N/A</v>
      </c>
      <c r="ER20" s="205" t="e">
        <f t="shared" si="25"/>
        <v>#N/A</v>
      </c>
      <c r="ES20" s="205" t="e">
        <f t="shared" si="26"/>
        <v>#N/A</v>
      </c>
      <c r="ET20" s="205" t="e">
        <f t="shared" si="27"/>
        <v>#N/A</v>
      </c>
      <c r="EU20" s="205" t="e">
        <f t="shared" si="28"/>
        <v>#N/A</v>
      </c>
      <c r="EV20" s="205" t="e">
        <f t="shared" si="29"/>
        <v>#N/A</v>
      </c>
      <c r="EW20" s="205" t="e">
        <f t="shared" si="30"/>
        <v>#N/A</v>
      </c>
      <c r="EX20" s="205" t="e">
        <f t="shared" si="31"/>
        <v>#N/A</v>
      </c>
      <c r="EY20" s="205" t="e">
        <f t="shared" si="32"/>
        <v>#N/A</v>
      </c>
      <c r="EZ20" s="205" t="e">
        <f t="shared" si="33"/>
        <v>#N/A</v>
      </c>
      <c r="FA20" s="205" t="e">
        <f t="shared" si="34"/>
        <v>#N/A</v>
      </c>
      <c r="FB20" s="205" t="e">
        <f t="shared" si="35"/>
        <v>#N/A</v>
      </c>
      <c r="FC20" s="205" t="e">
        <f t="shared" si="36"/>
        <v>#N/A</v>
      </c>
      <c r="FD20" s="205" t="e">
        <f t="shared" si="37"/>
        <v>#N/A</v>
      </c>
      <c r="FE20" s="205" t="e">
        <f t="shared" si="38"/>
        <v>#N/A</v>
      </c>
      <c r="FF20" s="205" t="e">
        <f t="shared" si="39"/>
        <v>#N/A</v>
      </c>
      <c r="FG20" s="205" t="e">
        <f t="shared" si="40"/>
        <v>#N/A</v>
      </c>
      <c r="FH20" s="205" t="e">
        <f t="shared" si="41"/>
        <v>#N/A</v>
      </c>
      <c r="FI20" s="205" t="e">
        <f t="shared" si="42"/>
        <v>#N/A</v>
      </c>
      <c r="FJ20" s="205" t="e">
        <f t="shared" si="43"/>
        <v>#N/A</v>
      </c>
      <c r="FK20" s="205" t="e">
        <f t="shared" si="44"/>
        <v>#N/A</v>
      </c>
      <c r="FL20" s="205" t="e">
        <f t="shared" si="45"/>
        <v>#N/A</v>
      </c>
      <c r="FM20" s="205" t="e">
        <f t="shared" si="46"/>
        <v>#N/A</v>
      </c>
      <c r="FN20" s="205" t="e">
        <f t="shared" si="47"/>
        <v>#N/A</v>
      </c>
      <c r="FO20" s="205" t="e">
        <f t="shared" si="48"/>
        <v>#N/A</v>
      </c>
      <c r="FP20" s="205" t="e">
        <f t="shared" si="49"/>
        <v>#N/A</v>
      </c>
      <c r="FQ20" s="205" t="e">
        <f t="shared" si="50"/>
        <v>#N/A</v>
      </c>
      <c r="FR20" s="205" t="e">
        <f t="shared" si="51"/>
        <v>#N/A</v>
      </c>
      <c r="FS20" s="205" t="e">
        <f t="shared" si="52"/>
        <v>#N/A</v>
      </c>
      <c r="FT20" s="205" t="e">
        <f t="shared" si="53"/>
        <v>#N/A</v>
      </c>
      <c r="FU20" s="205" t="e">
        <f t="shared" si="54"/>
        <v>#N/A</v>
      </c>
      <c r="FV20" s="205" t="e">
        <f t="shared" si="55"/>
        <v>#N/A</v>
      </c>
      <c r="FW20" s="205" t="e">
        <f t="shared" si="56"/>
        <v>#N/A</v>
      </c>
      <c r="FX20" s="205" t="e">
        <f t="shared" si="57"/>
        <v>#N/A</v>
      </c>
      <c r="FY20" s="205" t="e">
        <f t="shared" si="58"/>
        <v>#N/A</v>
      </c>
      <c r="FZ20" s="205" t="e">
        <f t="shared" si="59"/>
        <v>#N/A</v>
      </c>
      <c r="GA20" s="205" t="e">
        <f t="shared" si="60"/>
        <v>#N/A</v>
      </c>
      <c r="GB20" s="205" t="e">
        <f t="shared" si="61"/>
        <v>#N/A</v>
      </c>
      <c r="GC20" s="205" t="e">
        <f t="shared" si="62"/>
        <v>#N/A</v>
      </c>
      <c r="GD20" s="205" t="e">
        <f t="shared" si="63"/>
        <v>#N/A</v>
      </c>
      <c r="GE20" s="205" t="e">
        <f t="shared" si="64"/>
        <v>#N/A</v>
      </c>
      <c r="GF20" s="205" t="e">
        <f t="shared" si="65"/>
        <v>#N/A</v>
      </c>
      <c r="GG20" s="205" t="e">
        <f t="shared" si="66"/>
        <v>#N/A</v>
      </c>
      <c r="GH20" s="205" t="e">
        <f t="shared" si="67"/>
        <v>#N/A</v>
      </c>
      <c r="GI20" s="205" t="e">
        <f t="shared" si="68"/>
        <v>#N/A</v>
      </c>
      <c r="GJ20" s="205" t="e">
        <f t="shared" si="69"/>
        <v>#N/A</v>
      </c>
      <c r="GK20" s="205" t="e">
        <f t="shared" si="70"/>
        <v>#N/A</v>
      </c>
      <c r="GL20" s="205" t="e">
        <f t="shared" si="71"/>
        <v>#N/A</v>
      </c>
      <c r="GM20" s="205" t="e">
        <f t="shared" si="72"/>
        <v>#N/A</v>
      </c>
      <c r="GN20" s="205" t="e">
        <f t="shared" si="73"/>
        <v>#N/A</v>
      </c>
      <c r="GO20" s="205" t="e">
        <f t="shared" si="74"/>
        <v>#N/A</v>
      </c>
      <c r="GP20" s="205" t="e">
        <f t="shared" si="75"/>
        <v>#N/A</v>
      </c>
      <c r="GQ20" s="205" t="e">
        <f t="shared" si="76"/>
        <v>#N/A</v>
      </c>
      <c r="GR20" s="205" t="e">
        <f t="shared" si="77"/>
        <v>#N/A</v>
      </c>
      <c r="GS20" s="205" t="e">
        <f t="shared" si="78"/>
        <v>#N/A</v>
      </c>
      <c r="GT20" s="205" t="e">
        <f t="shared" si="79"/>
        <v>#N/A</v>
      </c>
      <c r="GU20" s="205" t="e">
        <f t="shared" si="80"/>
        <v>#N/A</v>
      </c>
      <c r="GV20" s="205" t="e">
        <f t="shared" si="81"/>
        <v>#N/A</v>
      </c>
      <c r="GW20" s="205" t="e">
        <f t="shared" si="82"/>
        <v>#N/A</v>
      </c>
      <c r="GX20" s="205" t="e">
        <f t="shared" si="83"/>
        <v>#N/A</v>
      </c>
      <c r="GY20" s="205" t="e">
        <f t="shared" si="84"/>
        <v>#N/A</v>
      </c>
      <c r="GZ20" s="205" t="e">
        <f t="shared" si="85"/>
        <v>#N/A</v>
      </c>
      <c r="HA20" s="205" t="e">
        <f t="shared" si="86"/>
        <v>#N/A</v>
      </c>
      <c r="HB20" s="205" t="e">
        <f t="shared" si="87"/>
        <v>#N/A</v>
      </c>
      <c r="HC20" s="205" t="e">
        <f t="shared" si="88"/>
        <v>#N/A</v>
      </c>
      <c r="HD20" s="205" t="e">
        <f t="shared" si="89"/>
        <v>#N/A</v>
      </c>
      <c r="HE20" s="205" t="e">
        <f t="shared" si="90"/>
        <v>#N/A</v>
      </c>
      <c r="HF20" s="205" t="e">
        <f t="shared" si="91"/>
        <v>#N/A</v>
      </c>
      <c r="HG20" s="205" t="e">
        <f t="shared" si="92"/>
        <v>#N/A</v>
      </c>
      <c r="HH20" s="205" t="e">
        <f t="shared" si="93"/>
        <v>#N/A</v>
      </c>
      <c r="HI20" s="205" t="e">
        <f t="shared" si="94"/>
        <v>#N/A</v>
      </c>
      <c r="HJ20" s="205" t="e">
        <f t="shared" si="95"/>
        <v>#N/A</v>
      </c>
      <c r="HK20" s="205" t="e">
        <f t="shared" si="96"/>
        <v>#N/A</v>
      </c>
      <c r="HL20" s="205" t="e">
        <f t="shared" si="97"/>
        <v>#N/A</v>
      </c>
      <c r="HM20" s="205" t="e">
        <f t="shared" si="98"/>
        <v>#N/A</v>
      </c>
      <c r="HN20" s="205" t="e">
        <f t="shared" si="99"/>
        <v>#N/A</v>
      </c>
      <c r="HO20" s="205" t="e">
        <f t="shared" si="100"/>
        <v>#N/A</v>
      </c>
      <c r="HP20" s="205" t="e">
        <f t="shared" si="101"/>
        <v>#N/A</v>
      </c>
      <c r="HQ20" s="205" t="e">
        <f t="shared" si="102"/>
        <v>#N/A</v>
      </c>
      <c r="HR20" s="205" t="e">
        <f t="shared" si="103"/>
        <v>#N/A</v>
      </c>
      <c r="HS20" s="205" t="e">
        <f t="shared" si="104"/>
        <v>#N/A</v>
      </c>
      <c r="HT20" s="205" t="e">
        <f t="shared" si="105"/>
        <v>#N/A</v>
      </c>
      <c r="HU20" s="205" t="e">
        <f t="shared" si="106"/>
        <v>#N/A</v>
      </c>
      <c r="HV20" s="205" t="e">
        <f t="shared" si="107"/>
        <v>#N/A</v>
      </c>
      <c r="HW20" s="205" t="e">
        <f t="shared" si="108"/>
        <v>#N/A</v>
      </c>
      <c r="HX20" s="205" t="e">
        <f t="shared" si="109"/>
        <v>#N/A</v>
      </c>
      <c r="HY20" s="205" t="e">
        <f t="shared" si="110"/>
        <v>#N/A</v>
      </c>
      <c r="HZ20" s="205" t="e">
        <f t="shared" si="111"/>
        <v>#N/A</v>
      </c>
      <c r="IA20" s="205" t="e">
        <f t="shared" si="112"/>
        <v>#N/A</v>
      </c>
      <c r="IB20" s="205" t="e">
        <f t="shared" si="113"/>
        <v>#N/A</v>
      </c>
      <c r="IC20" s="205" t="e">
        <f t="shared" si="114"/>
        <v>#N/A</v>
      </c>
      <c r="ID20" s="205" t="e">
        <f t="shared" si="115"/>
        <v>#N/A</v>
      </c>
      <c r="IE20" s="205" t="e">
        <f t="shared" si="116"/>
        <v>#N/A</v>
      </c>
      <c r="IF20" s="205" t="e">
        <f t="shared" si="117"/>
        <v>#N/A</v>
      </c>
      <c r="IG20" s="205" t="e">
        <f t="shared" si="118"/>
        <v>#N/A</v>
      </c>
      <c r="IH20" s="205" t="e">
        <f t="shared" si="119"/>
        <v>#N/A</v>
      </c>
      <c r="II20" s="205" t="e">
        <f t="shared" si="120"/>
        <v>#N/A</v>
      </c>
    </row>
    <row r="21" spans="1:243" hidden="1" x14ac:dyDescent="0.25">
      <c r="A21" s="307"/>
      <c r="B21" s="308" t="str">
        <f>IF(OR($T21="",$U21=""),"",ROUND(_xlfn.BETA.INV(ABS(VLOOKUP($Z$1,VLookups!$A$30:$B$31,2,FALSE)-B$2),IF($N21="L",$U21,$T21),IF($N21="L",$T21,$U21),$G21,$I21),0))</f>
        <v/>
      </c>
      <c r="C21" s="318" t="str">
        <f t="shared" si="121"/>
        <v/>
      </c>
      <c r="D21" s="319" t="str">
        <f t="shared" si="122"/>
        <v/>
      </c>
      <c r="E21" s="142"/>
      <c r="F21" s="310"/>
      <c r="G21" s="311" t="str">
        <f t="shared" si="10"/>
        <v/>
      </c>
      <c r="H21" s="312"/>
      <c r="I21" s="311" t="str">
        <f t="shared" si="11"/>
        <v/>
      </c>
      <c r="J21" s="310"/>
      <c r="K21" s="143"/>
      <c r="L21" s="118" t="str">
        <f t="shared" si="12"/>
        <v/>
      </c>
      <c r="M21" s="23" t="str">
        <f t="shared" si="13"/>
        <v/>
      </c>
      <c r="N21" s="24" t="str">
        <f t="shared" si="14"/>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10" t="str">
        <f t="shared" si="3"/>
        <v/>
      </c>
      <c r="X21" s="110" t="str">
        <f t="shared" si="4"/>
        <v/>
      </c>
      <c r="Y21" s="39" t="str">
        <f t="shared" si="5"/>
        <v/>
      </c>
      <c r="Z21" s="123"/>
      <c r="AA21" s="216" t="str">
        <f>IF(AND(G21&gt;0,H21&gt;0,I21&gt;0,T21&gt;0,U21&gt;0,Z21&gt;0,NOT(R21="")),ABS(VLOOKUP($Z$1,VLookups!$A$30:$B$31,2,FALSE)-_xlfn.BETA.DIST(Z21,IF(N21="L",U21,T21),IF(N21="L",T21,U21),TRUE,G21,I21)),"")</f>
        <v/>
      </c>
      <c r="AB21" s="120" t="str">
        <f>IF(OR($T21="",$U21=""),"",_xlfn.BETA.INV(ABS(VLOOKUP($Z$1,VLookups!$A$30:$B$31,2,FALSE)-AB$3),IF($N21="L",$U21,$T21),IF($N21="L",$T21,$U21),$G21,$I21))</f>
        <v/>
      </c>
      <c r="AC21" s="121" t="str">
        <f>IF(OR($T21="",$U21=""),"",_xlfn.BETA.INV(ABS(VLOOKUP($Z$1,VLookups!$A$30:$B$31,2,FALSE)-AC$3),IF($N21="L",$U21,$T21),IF($N21="L",$T21,$U21),$G21,$I21))</f>
        <v/>
      </c>
      <c r="AD21" s="120" t="str">
        <f>IF(OR($T21="",$U21=""),"",_xlfn.BETA.INV(ABS(VLOOKUP($Z$1,VLookups!$A$30:$B$31,2,FALSE)-AD$3),IF($N21="L",$U21,$T21),IF($N21="L",$T21,$U21),$G21,$I21))</f>
        <v/>
      </c>
      <c r="AE21" s="121" t="str">
        <f>IF(OR($T21="",$U21=""),"",_xlfn.BETA.INV(ABS(VLOOKUP($Z$1,VLookups!$A$30:$B$31,2,FALSE)-AE$3),IF($N21="L",$U21,$T21),IF($N21="L",$T21,$U21),$G21,$I21))</f>
        <v/>
      </c>
      <c r="AF21" s="120" t="str">
        <f>IF(OR($T21="",$U21=""),"",_xlfn.BETA.INV(ABS(VLOOKUP($Z$1,VLookups!$A$30:$B$31,2,FALSE)-AF$3),IF($N21="L",$U21,$T21),IF($N21="L",$T21,$U21),$G21,$I21))</f>
        <v/>
      </c>
      <c r="AG21" s="121" t="str">
        <f>IF(OR($T21="",$U21=""),"",_xlfn.BETA.INV(ABS(VLOOKUP($Z$1,VLookups!$A$30:$B$31,2,FALSE)-AG$3),IF($N21="L",$U21,$T21),IF($N21="L",$T21,$U21),$G21,$I21))</f>
        <v/>
      </c>
      <c r="AH21" s="120" t="str">
        <f>IF(OR($T21="",$U21=""),"",_xlfn.BETA.INV(ABS(VLOOKUP($Z$1,VLookups!$A$30:$B$31,2,FALSE)-AH$3),IF($N21="L",$U21,$T21),IF($N21="L",$T21,$U21),$G21,$I21))</f>
        <v/>
      </c>
      <c r="AI21" s="121" t="str">
        <f>IF(OR($T21="",$U21=""),"",_xlfn.BETA.INV(ABS(VLOOKUP($Z$1,VLookups!$A$30:$B$31,2,FALSE)-AI$3),IF($N21="L",$U21,$T21),IF($N21="L",$T21,$U21),$G21,$I21))</f>
        <v/>
      </c>
      <c r="AJ21" s="120" t="str">
        <f>IF(OR($T21="",$U21=""),"",_xlfn.BETA.INV(ABS(VLOOKUP($Z$1,VLookups!$A$30:$B$31,2,FALSE)-AJ$3),IF($N21="L",$U21,$T21),IF($N21="L",$T21,$U21),$G21,$I21))</f>
        <v/>
      </c>
      <c r="AK21" s="121" t="str">
        <f>IF(OR($T21="",$U21=""),"",_xlfn.BETA.INV(ABS(VLOOKUP($Z$1,VLookups!$A$30:$B$31,2,FALSE)-AK$3),IF($N21="L",$U21,$T21),IF($N21="L",$T21,$U21),$G21,$I21))</f>
        <v/>
      </c>
      <c r="AL21" s="120" t="str">
        <f>IF(OR($T21="",$U21=""),"",_xlfn.BETA.INV(ABS(VLOOKUP($Z$1,VLookups!$A$30:$B$31,2,FALSE)-AL$3),IF($N21="L",$U21,$T21),IF($N21="L",$T21,$U21),$G21,$I21))</f>
        <v/>
      </c>
      <c r="AM21" s="121" t="str">
        <f>IF(OR($T21="",$U21=""),"",_xlfn.BETA.INV(ABS(VLOOKUP($Z$1,VLookups!$A$30:$B$31,2,FALSE)-AM$3),IF($N21="L",$U21,$T21),IF($N21="L",$T21,$U21),$G21,$I21))</f>
        <v/>
      </c>
      <c r="AN21" s="17"/>
      <c r="AO21" s="206" t="str">
        <f t="shared" si="15"/>
        <v/>
      </c>
      <c r="AP21" s="204" t="str">
        <f t="shared" si="16"/>
        <v/>
      </c>
      <c r="AQ21" s="188" t="str">
        <f t="shared" ref="AQ21:DB21" si="153">IF(ISNONTEXT($AO21),AP21+$AO21,"")</f>
        <v/>
      </c>
      <c r="AR21" s="188" t="str">
        <f t="shared" si="153"/>
        <v/>
      </c>
      <c r="AS21" s="188" t="str">
        <f t="shared" si="153"/>
        <v/>
      </c>
      <c r="AT21" s="188" t="str">
        <f t="shared" si="153"/>
        <v/>
      </c>
      <c r="AU21" s="188" t="str">
        <f t="shared" si="153"/>
        <v/>
      </c>
      <c r="AV21" s="188" t="str">
        <f t="shared" si="153"/>
        <v/>
      </c>
      <c r="AW21" s="188" t="str">
        <f t="shared" si="153"/>
        <v/>
      </c>
      <c r="AX21" s="188" t="str">
        <f t="shared" si="153"/>
        <v/>
      </c>
      <c r="AY21" s="188" t="str">
        <f t="shared" si="153"/>
        <v/>
      </c>
      <c r="AZ21" s="188" t="str">
        <f t="shared" si="153"/>
        <v/>
      </c>
      <c r="BA21" s="188" t="str">
        <f t="shared" si="153"/>
        <v/>
      </c>
      <c r="BB21" s="188" t="str">
        <f t="shared" si="153"/>
        <v/>
      </c>
      <c r="BC21" s="188" t="str">
        <f t="shared" si="153"/>
        <v/>
      </c>
      <c r="BD21" s="188" t="str">
        <f t="shared" si="153"/>
        <v/>
      </c>
      <c r="BE21" s="188" t="str">
        <f t="shared" si="153"/>
        <v/>
      </c>
      <c r="BF21" s="188" t="str">
        <f t="shared" si="153"/>
        <v/>
      </c>
      <c r="BG21" s="188" t="str">
        <f t="shared" si="153"/>
        <v/>
      </c>
      <c r="BH21" s="188" t="str">
        <f t="shared" si="153"/>
        <v/>
      </c>
      <c r="BI21" s="188" t="str">
        <f t="shared" si="153"/>
        <v/>
      </c>
      <c r="BJ21" s="188" t="str">
        <f t="shared" si="153"/>
        <v/>
      </c>
      <c r="BK21" s="188" t="str">
        <f t="shared" si="153"/>
        <v/>
      </c>
      <c r="BL21" s="188" t="str">
        <f t="shared" si="153"/>
        <v/>
      </c>
      <c r="BM21" s="188" t="str">
        <f t="shared" si="153"/>
        <v/>
      </c>
      <c r="BN21" s="188" t="str">
        <f t="shared" si="153"/>
        <v/>
      </c>
      <c r="BO21" s="188" t="str">
        <f t="shared" si="153"/>
        <v/>
      </c>
      <c r="BP21" s="188" t="str">
        <f t="shared" si="153"/>
        <v/>
      </c>
      <c r="BQ21" s="188" t="str">
        <f t="shared" si="153"/>
        <v/>
      </c>
      <c r="BR21" s="188" t="str">
        <f t="shared" si="153"/>
        <v/>
      </c>
      <c r="BS21" s="188" t="str">
        <f t="shared" si="153"/>
        <v/>
      </c>
      <c r="BT21" s="188" t="str">
        <f t="shared" si="153"/>
        <v/>
      </c>
      <c r="BU21" s="188" t="str">
        <f t="shared" si="153"/>
        <v/>
      </c>
      <c r="BV21" s="188" t="str">
        <f t="shared" si="153"/>
        <v/>
      </c>
      <c r="BW21" s="188" t="str">
        <f t="shared" si="153"/>
        <v/>
      </c>
      <c r="BX21" s="188" t="str">
        <f t="shared" si="153"/>
        <v/>
      </c>
      <c r="BY21" s="188" t="str">
        <f t="shared" si="153"/>
        <v/>
      </c>
      <c r="BZ21" s="188" t="str">
        <f t="shared" si="153"/>
        <v/>
      </c>
      <c r="CA21" s="188" t="str">
        <f t="shared" si="153"/>
        <v/>
      </c>
      <c r="CB21" s="188" t="str">
        <f t="shared" si="153"/>
        <v/>
      </c>
      <c r="CC21" s="188" t="str">
        <f t="shared" si="153"/>
        <v/>
      </c>
      <c r="CD21" s="188" t="str">
        <f t="shared" si="153"/>
        <v/>
      </c>
      <c r="CE21" s="188" t="str">
        <f t="shared" si="153"/>
        <v/>
      </c>
      <c r="CF21" s="188" t="str">
        <f t="shared" si="153"/>
        <v/>
      </c>
      <c r="CG21" s="188" t="str">
        <f t="shared" si="153"/>
        <v/>
      </c>
      <c r="CH21" s="188" t="str">
        <f t="shared" si="153"/>
        <v/>
      </c>
      <c r="CI21" s="188" t="str">
        <f t="shared" si="153"/>
        <v/>
      </c>
      <c r="CJ21" s="188" t="str">
        <f t="shared" si="153"/>
        <v/>
      </c>
      <c r="CK21" s="188" t="str">
        <f t="shared" si="153"/>
        <v/>
      </c>
      <c r="CL21" s="188" t="str">
        <f t="shared" si="153"/>
        <v/>
      </c>
      <c r="CM21" s="188" t="str">
        <f t="shared" si="153"/>
        <v/>
      </c>
      <c r="CN21" s="188" t="str">
        <f t="shared" si="153"/>
        <v/>
      </c>
      <c r="CO21" s="188" t="str">
        <f t="shared" si="153"/>
        <v/>
      </c>
      <c r="CP21" s="188" t="str">
        <f t="shared" si="153"/>
        <v/>
      </c>
      <c r="CQ21" s="188" t="str">
        <f t="shared" si="153"/>
        <v/>
      </c>
      <c r="CR21" s="188" t="str">
        <f t="shared" si="153"/>
        <v/>
      </c>
      <c r="CS21" s="188" t="str">
        <f t="shared" si="153"/>
        <v/>
      </c>
      <c r="CT21" s="188" t="str">
        <f t="shared" si="153"/>
        <v/>
      </c>
      <c r="CU21" s="188" t="str">
        <f t="shared" si="153"/>
        <v/>
      </c>
      <c r="CV21" s="188" t="str">
        <f t="shared" si="153"/>
        <v/>
      </c>
      <c r="CW21" s="188" t="str">
        <f t="shared" si="153"/>
        <v/>
      </c>
      <c r="CX21" s="188" t="str">
        <f t="shared" si="153"/>
        <v/>
      </c>
      <c r="CY21" s="188" t="str">
        <f t="shared" si="153"/>
        <v/>
      </c>
      <c r="CZ21" s="188" t="str">
        <f t="shared" si="153"/>
        <v/>
      </c>
      <c r="DA21" s="188" t="str">
        <f t="shared" si="153"/>
        <v/>
      </c>
      <c r="DB21" s="188" t="str">
        <f t="shared" si="153"/>
        <v/>
      </c>
      <c r="DC21" s="188" t="str">
        <f t="shared" ref="DC21:EK21" si="154">IF(ISNONTEXT($AO21),DB21+$AO21,"")</f>
        <v/>
      </c>
      <c r="DD21" s="188" t="str">
        <f t="shared" si="154"/>
        <v/>
      </c>
      <c r="DE21" s="188" t="str">
        <f t="shared" si="154"/>
        <v/>
      </c>
      <c r="DF21" s="188" t="str">
        <f t="shared" si="154"/>
        <v/>
      </c>
      <c r="DG21" s="188" t="str">
        <f t="shared" si="154"/>
        <v/>
      </c>
      <c r="DH21" s="188" t="str">
        <f t="shared" si="154"/>
        <v/>
      </c>
      <c r="DI21" s="188" t="str">
        <f t="shared" si="154"/>
        <v/>
      </c>
      <c r="DJ21" s="188" t="str">
        <f t="shared" si="154"/>
        <v/>
      </c>
      <c r="DK21" s="188" t="str">
        <f t="shared" si="154"/>
        <v/>
      </c>
      <c r="DL21" s="188" t="str">
        <f t="shared" si="154"/>
        <v/>
      </c>
      <c r="DM21" s="188" t="str">
        <f t="shared" si="154"/>
        <v/>
      </c>
      <c r="DN21" s="188" t="str">
        <f t="shared" si="154"/>
        <v/>
      </c>
      <c r="DO21" s="188" t="str">
        <f t="shared" si="154"/>
        <v/>
      </c>
      <c r="DP21" s="188" t="str">
        <f t="shared" si="154"/>
        <v/>
      </c>
      <c r="DQ21" s="188" t="str">
        <f t="shared" si="154"/>
        <v/>
      </c>
      <c r="DR21" s="188" t="str">
        <f t="shared" si="154"/>
        <v/>
      </c>
      <c r="DS21" s="188" t="str">
        <f t="shared" si="154"/>
        <v/>
      </c>
      <c r="DT21" s="188" t="str">
        <f t="shared" si="154"/>
        <v/>
      </c>
      <c r="DU21" s="188" t="str">
        <f t="shared" si="154"/>
        <v/>
      </c>
      <c r="DV21" s="188" t="str">
        <f t="shared" si="154"/>
        <v/>
      </c>
      <c r="DW21" s="188" t="str">
        <f t="shared" si="154"/>
        <v/>
      </c>
      <c r="DX21" s="188" t="str">
        <f t="shared" si="154"/>
        <v/>
      </c>
      <c r="DY21" s="188" t="str">
        <f t="shared" si="154"/>
        <v/>
      </c>
      <c r="DZ21" s="188" t="str">
        <f t="shared" si="154"/>
        <v/>
      </c>
      <c r="EA21" s="188" t="str">
        <f t="shared" si="154"/>
        <v/>
      </c>
      <c r="EB21" s="188" t="str">
        <f t="shared" si="154"/>
        <v/>
      </c>
      <c r="EC21" s="188" t="str">
        <f t="shared" si="154"/>
        <v/>
      </c>
      <c r="ED21" s="188" t="str">
        <f t="shared" si="154"/>
        <v/>
      </c>
      <c r="EE21" s="188" t="str">
        <f t="shared" si="154"/>
        <v/>
      </c>
      <c r="EF21" s="188" t="str">
        <f t="shared" si="154"/>
        <v/>
      </c>
      <c r="EG21" s="188" t="str">
        <f t="shared" si="154"/>
        <v/>
      </c>
      <c r="EH21" s="188" t="str">
        <f t="shared" si="154"/>
        <v/>
      </c>
      <c r="EI21" s="188" t="str">
        <f t="shared" si="154"/>
        <v/>
      </c>
      <c r="EJ21" s="188" t="str">
        <f t="shared" si="154"/>
        <v/>
      </c>
      <c r="EK21" s="188" t="str">
        <f t="shared" si="154"/>
        <v/>
      </c>
      <c r="EL21" s="204" t="str">
        <f t="shared" si="19"/>
        <v/>
      </c>
      <c r="EM21" s="205" t="e">
        <f t="shared" si="20"/>
        <v>#N/A</v>
      </c>
      <c r="EN21" s="205" t="e">
        <f t="shared" si="21"/>
        <v>#N/A</v>
      </c>
      <c r="EO21" s="205" t="e">
        <f t="shared" si="22"/>
        <v>#N/A</v>
      </c>
      <c r="EP21" s="205" t="e">
        <f t="shared" si="23"/>
        <v>#N/A</v>
      </c>
      <c r="EQ21" s="205" t="e">
        <f t="shared" si="24"/>
        <v>#N/A</v>
      </c>
      <c r="ER21" s="205" t="e">
        <f t="shared" si="25"/>
        <v>#N/A</v>
      </c>
      <c r="ES21" s="205" t="e">
        <f t="shared" si="26"/>
        <v>#N/A</v>
      </c>
      <c r="ET21" s="205" t="e">
        <f t="shared" si="27"/>
        <v>#N/A</v>
      </c>
      <c r="EU21" s="205" t="e">
        <f t="shared" si="28"/>
        <v>#N/A</v>
      </c>
      <c r="EV21" s="205" t="e">
        <f t="shared" si="29"/>
        <v>#N/A</v>
      </c>
      <c r="EW21" s="205" t="e">
        <f t="shared" si="30"/>
        <v>#N/A</v>
      </c>
      <c r="EX21" s="205" t="e">
        <f t="shared" si="31"/>
        <v>#N/A</v>
      </c>
      <c r="EY21" s="205" t="e">
        <f t="shared" si="32"/>
        <v>#N/A</v>
      </c>
      <c r="EZ21" s="205" t="e">
        <f t="shared" si="33"/>
        <v>#N/A</v>
      </c>
      <c r="FA21" s="205" t="e">
        <f t="shared" si="34"/>
        <v>#N/A</v>
      </c>
      <c r="FB21" s="205" t="e">
        <f t="shared" si="35"/>
        <v>#N/A</v>
      </c>
      <c r="FC21" s="205" t="e">
        <f t="shared" si="36"/>
        <v>#N/A</v>
      </c>
      <c r="FD21" s="205" t="e">
        <f t="shared" si="37"/>
        <v>#N/A</v>
      </c>
      <c r="FE21" s="205" t="e">
        <f t="shared" si="38"/>
        <v>#N/A</v>
      </c>
      <c r="FF21" s="205" t="e">
        <f t="shared" si="39"/>
        <v>#N/A</v>
      </c>
      <c r="FG21" s="205" t="e">
        <f t="shared" si="40"/>
        <v>#N/A</v>
      </c>
      <c r="FH21" s="205" t="e">
        <f t="shared" si="41"/>
        <v>#N/A</v>
      </c>
      <c r="FI21" s="205" t="e">
        <f t="shared" si="42"/>
        <v>#N/A</v>
      </c>
      <c r="FJ21" s="205" t="e">
        <f t="shared" si="43"/>
        <v>#N/A</v>
      </c>
      <c r="FK21" s="205" t="e">
        <f t="shared" si="44"/>
        <v>#N/A</v>
      </c>
      <c r="FL21" s="205" t="e">
        <f t="shared" si="45"/>
        <v>#N/A</v>
      </c>
      <c r="FM21" s="205" t="e">
        <f t="shared" si="46"/>
        <v>#N/A</v>
      </c>
      <c r="FN21" s="205" t="e">
        <f t="shared" si="47"/>
        <v>#N/A</v>
      </c>
      <c r="FO21" s="205" t="e">
        <f t="shared" si="48"/>
        <v>#N/A</v>
      </c>
      <c r="FP21" s="205" t="e">
        <f t="shared" si="49"/>
        <v>#N/A</v>
      </c>
      <c r="FQ21" s="205" t="e">
        <f t="shared" si="50"/>
        <v>#N/A</v>
      </c>
      <c r="FR21" s="205" t="e">
        <f t="shared" si="51"/>
        <v>#N/A</v>
      </c>
      <c r="FS21" s="205" t="e">
        <f t="shared" si="52"/>
        <v>#N/A</v>
      </c>
      <c r="FT21" s="205" t="e">
        <f t="shared" si="53"/>
        <v>#N/A</v>
      </c>
      <c r="FU21" s="205" t="e">
        <f t="shared" si="54"/>
        <v>#N/A</v>
      </c>
      <c r="FV21" s="205" t="e">
        <f t="shared" si="55"/>
        <v>#N/A</v>
      </c>
      <c r="FW21" s="205" t="e">
        <f t="shared" si="56"/>
        <v>#N/A</v>
      </c>
      <c r="FX21" s="205" t="e">
        <f t="shared" si="57"/>
        <v>#N/A</v>
      </c>
      <c r="FY21" s="205" t="e">
        <f t="shared" si="58"/>
        <v>#N/A</v>
      </c>
      <c r="FZ21" s="205" t="e">
        <f t="shared" si="59"/>
        <v>#N/A</v>
      </c>
      <c r="GA21" s="205" t="e">
        <f t="shared" si="60"/>
        <v>#N/A</v>
      </c>
      <c r="GB21" s="205" t="e">
        <f t="shared" si="61"/>
        <v>#N/A</v>
      </c>
      <c r="GC21" s="205" t="e">
        <f t="shared" si="62"/>
        <v>#N/A</v>
      </c>
      <c r="GD21" s="205" t="e">
        <f t="shared" si="63"/>
        <v>#N/A</v>
      </c>
      <c r="GE21" s="205" t="e">
        <f t="shared" si="64"/>
        <v>#N/A</v>
      </c>
      <c r="GF21" s="205" t="e">
        <f t="shared" si="65"/>
        <v>#N/A</v>
      </c>
      <c r="GG21" s="205" t="e">
        <f t="shared" si="66"/>
        <v>#N/A</v>
      </c>
      <c r="GH21" s="205" t="e">
        <f t="shared" si="67"/>
        <v>#N/A</v>
      </c>
      <c r="GI21" s="205" t="e">
        <f t="shared" si="68"/>
        <v>#N/A</v>
      </c>
      <c r="GJ21" s="205" t="e">
        <f t="shared" si="69"/>
        <v>#N/A</v>
      </c>
      <c r="GK21" s="205" t="e">
        <f t="shared" si="70"/>
        <v>#N/A</v>
      </c>
      <c r="GL21" s="205" t="e">
        <f t="shared" si="71"/>
        <v>#N/A</v>
      </c>
      <c r="GM21" s="205" t="e">
        <f t="shared" si="72"/>
        <v>#N/A</v>
      </c>
      <c r="GN21" s="205" t="e">
        <f t="shared" si="73"/>
        <v>#N/A</v>
      </c>
      <c r="GO21" s="205" t="e">
        <f t="shared" si="74"/>
        <v>#N/A</v>
      </c>
      <c r="GP21" s="205" t="e">
        <f t="shared" si="75"/>
        <v>#N/A</v>
      </c>
      <c r="GQ21" s="205" t="e">
        <f t="shared" si="76"/>
        <v>#N/A</v>
      </c>
      <c r="GR21" s="205" t="e">
        <f t="shared" si="77"/>
        <v>#N/A</v>
      </c>
      <c r="GS21" s="205" t="e">
        <f t="shared" si="78"/>
        <v>#N/A</v>
      </c>
      <c r="GT21" s="205" t="e">
        <f t="shared" si="79"/>
        <v>#N/A</v>
      </c>
      <c r="GU21" s="205" t="e">
        <f t="shared" si="80"/>
        <v>#N/A</v>
      </c>
      <c r="GV21" s="205" t="e">
        <f t="shared" si="81"/>
        <v>#N/A</v>
      </c>
      <c r="GW21" s="205" t="e">
        <f t="shared" si="82"/>
        <v>#N/A</v>
      </c>
      <c r="GX21" s="205" t="e">
        <f t="shared" si="83"/>
        <v>#N/A</v>
      </c>
      <c r="GY21" s="205" t="e">
        <f t="shared" si="84"/>
        <v>#N/A</v>
      </c>
      <c r="GZ21" s="205" t="e">
        <f t="shared" si="85"/>
        <v>#N/A</v>
      </c>
      <c r="HA21" s="205" t="e">
        <f t="shared" si="86"/>
        <v>#N/A</v>
      </c>
      <c r="HB21" s="205" t="e">
        <f t="shared" si="87"/>
        <v>#N/A</v>
      </c>
      <c r="HC21" s="205" t="e">
        <f t="shared" si="88"/>
        <v>#N/A</v>
      </c>
      <c r="HD21" s="205" t="e">
        <f t="shared" si="89"/>
        <v>#N/A</v>
      </c>
      <c r="HE21" s="205" t="e">
        <f t="shared" si="90"/>
        <v>#N/A</v>
      </c>
      <c r="HF21" s="205" t="e">
        <f t="shared" si="91"/>
        <v>#N/A</v>
      </c>
      <c r="HG21" s="205" t="e">
        <f t="shared" si="92"/>
        <v>#N/A</v>
      </c>
      <c r="HH21" s="205" t="e">
        <f t="shared" si="93"/>
        <v>#N/A</v>
      </c>
      <c r="HI21" s="205" t="e">
        <f t="shared" si="94"/>
        <v>#N/A</v>
      </c>
      <c r="HJ21" s="205" t="e">
        <f t="shared" si="95"/>
        <v>#N/A</v>
      </c>
      <c r="HK21" s="205" t="e">
        <f t="shared" si="96"/>
        <v>#N/A</v>
      </c>
      <c r="HL21" s="205" t="e">
        <f t="shared" si="97"/>
        <v>#N/A</v>
      </c>
      <c r="HM21" s="205" t="e">
        <f t="shared" si="98"/>
        <v>#N/A</v>
      </c>
      <c r="HN21" s="205" t="e">
        <f t="shared" si="99"/>
        <v>#N/A</v>
      </c>
      <c r="HO21" s="205" t="e">
        <f t="shared" si="100"/>
        <v>#N/A</v>
      </c>
      <c r="HP21" s="205" t="e">
        <f t="shared" si="101"/>
        <v>#N/A</v>
      </c>
      <c r="HQ21" s="205" t="e">
        <f t="shared" si="102"/>
        <v>#N/A</v>
      </c>
      <c r="HR21" s="205" t="e">
        <f t="shared" si="103"/>
        <v>#N/A</v>
      </c>
      <c r="HS21" s="205" t="e">
        <f t="shared" si="104"/>
        <v>#N/A</v>
      </c>
      <c r="HT21" s="205" t="e">
        <f t="shared" si="105"/>
        <v>#N/A</v>
      </c>
      <c r="HU21" s="205" t="e">
        <f t="shared" si="106"/>
        <v>#N/A</v>
      </c>
      <c r="HV21" s="205" t="e">
        <f t="shared" si="107"/>
        <v>#N/A</v>
      </c>
      <c r="HW21" s="205" t="e">
        <f t="shared" si="108"/>
        <v>#N/A</v>
      </c>
      <c r="HX21" s="205" t="e">
        <f t="shared" si="109"/>
        <v>#N/A</v>
      </c>
      <c r="HY21" s="205" t="e">
        <f t="shared" si="110"/>
        <v>#N/A</v>
      </c>
      <c r="HZ21" s="205" t="e">
        <f t="shared" si="111"/>
        <v>#N/A</v>
      </c>
      <c r="IA21" s="205" t="e">
        <f t="shared" si="112"/>
        <v>#N/A</v>
      </c>
      <c r="IB21" s="205" t="e">
        <f t="shared" si="113"/>
        <v>#N/A</v>
      </c>
      <c r="IC21" s="205" t="e">
        <f t="shared" si="114"/>
        <v>#N/A</v>
      </c>
      <c r="ID21" s="205" t="e">
        <f t="shared" si="115"/>
        <v>#N/A</v>
      </c>
      <c r="IE21" s="205" t="e">
        <f t="shared" si="116"/>
        <v>#N/A</v>
      </c>
      <c r="IF21" s="205" t="e">
        <f t="shared" si="117"/>
        <v>#N/A</v>
      </c>
      <c r="IG21" s="205" t="e">
        <f t="shared" si="118"/>
        <v>#N/A</v>
      </c>
      <c r="IH21" s="205" t="e">
        <f t="shared" si="119"/>
        <v>#N/A</v>
      </c>
      <c r="II21" s="205" t="e">
        <f t="shared" si="120"/>
        <v>#N/A</v>
      </c>
    </row>
    <row r="22" spans="1:243" hidden="1" x14ac:dyDescent="0.25">
      <c r="A22" s="307"/>
      <c r="B22" s="308" t="str">
        <f>IF(OR($T22="",$U22=""),"",ROUND(_xlfn.BETA.INV(ABS(VLOOKUP($Z$1,VLookups!$A$30:$B$31,2,FALSE)-B$2),IF($N22="L",$U22,$T22),IF($N22="L",$T22,$U22),$G22,$I22),0))</f>
        <v/>
      </c>
      <c r="C22" s="318" t="str">
        <f t="shared" si="121"/>
        <v/>
      </c>
      <c r="D22" s="319" t="str">
        <f t="shared" si="122"/>
        <v/>
      </c>
      <c r="E22" s="142"/>
      <c r="F22" s="310"/>
      <c r="G22" s="311" t="str">
        <f t="shared" si="10"/>
        <v/>
      </c>
      <c r="H22" s="312"/>
      <c r="I22" s="311" t="str">
        <f t="shared" si="11"/>
        <v/>
      </c>
      <c r="J22" s="310"/>
      <c r="K22" s="143"/>
      <c r="L22" s="118" t="str">
        <f t="shared" si="12"/>
        <v/>
      </c>
      <c r="M22" s="23" t="str">
        <f t="shared" si="13"/>
        <v/>
      </c>
      <c r="N22" s="24" t="str">
        <f t="shared" si="14"/>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10" t="str">
        <f t="shared" si="3"/>
        <v/>
      </c>
      <c r="X22" s="110" t="str">
        <f t="shared" si="4"/>
        <v/>
      </c>
      <c r="Y22" s="39" t="str">
        <f t="shared" si="5"/>
        <v/>
      </c>
      <c r="Z22" s="123"/>
      <c r="AA22" s="216" t="str">
        <f>IF(AND(G22&gt;0,H22&gt;0,I22&gt;0,T22&gt;0,U22&gt;0,Z22&gt;0,NOT(R22="")),ABS(VLOOKUP($Z$1,VLookups!$A$30:$B$31,2,FALSE)-_xlfn.BETA.DIST(Z22,IF(N22="L",U22,T22),IF(N22="L",T22,U22),TRUE,G22,I22)),"")</f>
        <v/>
      </c>
      <c r="AB22" s="120" t="str">
        <f>IF(OR($T22="",$U22=""),"",_xlfn.BETA.INV(ABS(VLOOKUP($Z$1,VLookups!$A$30:$B$31,2,FALSE)-AB$3),IF($N22="L",$U22,$T22),IF($N22="L",$T22,$U22),$G22,$I22))</f>
        <v/>
      </c>
      <c r="AC22" s="121" t="str">
        <f>IF(OR($T22="",$U22=""),"",_xlfn.BETA.INV(ABS(VLOOKUP($Z$1,VLookups!$A$30:$B$31,2,FALSE)-AC$3),IF($N22="L",$U22,$T22),IF($N22="L",$T22,$U22),$G22,$I22))</f>
        <v/>
      </c>
      <c r="AD22" s="120" t="str">
        <f>IF(OR($T22="",$U22=""),"",_xlfn.BETA.INV(ABS(VLOOKUP($Z$1,VLookups!$A$30:$B$31,2,FALSE)-AD$3),IF($N22="L",$U22,$T22),IF($N22="L",$T22,$U22),$G22,$I22))</f>
        <v/>
      </c>
      <c r="AE22" s="121" t="str">
        <f>IF(OR($T22="",$U22=""),"",_xlfn.BETA.INV(ABS(VLOOKUP($Z$1,VLookups!$A$30:$B$31,2,FALSE)-AE$3),IF($N22="L",$U22,$T22),IF($N22="L",$T22,$U22),$G22,$I22))</f>
        <v/>
      </c>
      <c r="AF22" s="120" t="str">
        <f>IF(OR($T22="",$U22=""),"",_xlfn.BETA.INV(ABS(VLOOKUP($Z$1,VLookups!$A$30:$B$31,2,FALSE)-AF$3),IF($N22="L",$U22,$T22),IF($N22="L",$T22,$U22),$G22,$I22))</f>
        <v/>
      </c>
      <c r="AG22" s="121" t="str">
        <f>IF(OR($T22="",$U22=""),"",_xlfn.BETA.INV(ABS(VLOOKUP($Z$1,VLookups!$A$30:$B$31,2,FALSE)-AG$3),IF($N22="L",$U22,$T22),IF($N22="L",$T22,$U22),$G22,$I22))</f>
        <v/>
      </c>
      <c r="AH22" s="120" t="str">
        <f>IF(OR($T22="",$U22=""),"",_xlfn.BETA.INV(ABS(VLOOKUP($Z$1,VLookups!$A$30:$B$31,2,FALSE)-AH$3),IF($N22="L",$U22,$T22),IF($N22="L",$T22,$U22),$G22,$I22))</f>
        <v/>
      </c>
      <c r="AI22" s="121" t="str">
        <f>IF(OR($T22="",$U22=""),"",_xlfn.BETA.INV(ABS(VLOOKUP($Z$1,VLookups!$A$30:$B$31,2,FALSE)-AI$3),IF($N22="L",$U22,$T22),IF($N22="L",$T22,$U22),$G22,$I22))</f>
        <v/>
      </c>
      <c r="AJ22" s="120" t="str">
        <f>IF(OR($T22="",$U22=""),"",_xlfn.BETA.INV(ABS(VLOOKUP($Z$1,VLookups!$A$30:$B$31,2,FALSE)-AJ$3),IF($N22="L",$U22,$T22),IF($N22="L",$T22,$U22),$G22,$I22))</f>
        <v/>
      </c>
      <c r="AK22" s="121" t="str">
        <f>IF(OR($T22="",$U22=""),"",_xlfn.BETA.INV(ABS(VLOOKUP($Z$1,VLookups!$A$30:$B$31,2,FALSE)-AK$3),IF($N22="L",$U22,$T22),IF($N22="L",$T22,$U22),$G22,$I22))</f>
        <v/>
      </c>
      <c r="AL22" s="120" t="str">
        <f>IF(OR($T22="",$U22=""),"",_xlfn.BETA.INV(ABS(VLOOKUP($Z$1,VLookups!$A$30:$B$31,2,FALSE)-AL$3),IF($N22="L",$U22,$T22),IF($N22="L",$T22,$U22),$G22,$I22))</f>
        <v/>
      </c>
      <c r="AM22" s="121" t="str">
        <f>IF(OR($T22="",$U22=""),"",_xlfn.BETA.INV(ABS(VLOOKUP($Z$1,VLookups!$A$30:$B$31,2,FALSE)-AM$3),IF($N22="L",$U22,$T22),IF($N22="L",$T22,$U22),$G22,$I22))</f>
        <v/>
      </c>
      <c r="AN22" s="17"/>
      <c r="AO22" s="206" t="str">
        <f t="shared" si="15"/>
        <v/>
      </c>
      <c r="AP22" s="204" t="str">
        <f t="shared" si="16"/>
        <v/>
      </c>
      <c r="AQ22" s="188" t="str">
        <f t="shared" ref="AQ22:DB22" si="155">IF(ISNONTEXT($AO22),AP22+$AO22,"")</f>
        <v/>
      </c>
      <c r="AR22" s="188" t="str">
        <f t="shared" si="155"/>
        <v/>
      </c>
      <c r="AS22" s="188" t="str">
        <f t="shared" si="155"/>
        <v/>
      </c>
      <c r="AT22" s="188" t="str">
        <f t="shared" si="155"/>
        <v/>
      </c>
      <c r="AU22" s="188" t="str">
        <f t="shared" si="155"/>
        <v/>
      </c>
      <c r="AV22" s="188" t="str">
        <f t="shared" si="155"/>
        <v/>
      </c>
      <c r="AW22" s="188" t="str">
        <f t="shared" si="155"/>
        <v/>
      </c>
      <c r="AX22" s="188" t="str">
        <f t="shared" si="155"/>
        <v/>
      </c>
      <c r="AY22" s="188" t="str">
        <f t="shared" si="155"/>
        <v/>
      </c>
      <c r="AZ22" s="188" t="str">
        <f t="shared" si="155"/>
        <v/>
      </c>
      <c r="BA22" s="188" t="str">
        <f t="shared" si="155"/>
        <v/>
      </c>
      <c r="BB22" s="188" t="str">
        <f t="shared" si="155"/>
        <v/>
      </c>
      <c r="BC22" s="188" t="str">
        <f t="shared" si="155"/>
        <v/>
      </c>
      <c r="BD22" s="188" t="str">
        <f t="shared" si="155"/>
        <v/>
      </c>
      <c r="BE22" s="188" t="str">
        <f t="shared" si="155"/>
        <v/>
      </c>
      <c r="BF22" s="188" t="str">
        <f t="shared" si="155"/>
        <v/>
      </c>
      <c r="BG22" s="188" t="str">
        <f t="shared" si="155"/>
        <v/>
      </c>
      <c r="BH22" s="188" t="str">
        <f t="shared" si="155"/>
        <v/>
      </c>
      <c r="BI22" s="188" t="str">
        <f t="shared" si="155"/>
        <v/>
      </c>
      <c r="BJ22" s="188" t="str">
        <f t="shared" si="155"/>
        <v/>
      </c>
      <c r="BK22" s="188" t="str">
        <f t="shared" si="155"/>
        <v/>
      </c>
      <c r="BL22" s="188" t="str">
        <f t="shared" si="155"/>
        <v/>
      </c>
      <c r="BM22" s="188" t="str">
        <f t="shared" si="155"/>
        <v/>
      </c>
      <c r="BN22" s="188" t="str">
        <f t="shared" si="155"/>
        <v/>
      </c>
      <c r="BO22" s="188" t="str">
        <f t="shared" si="155"/>
        <v/>
      </c>
      <c r="BP22" s="188" t="str">
        <f t="shared" si="155"/>
        <v/>
      </c>
      <c r="BQ22" s="188" t="str">
        <f t="shared" si="155"/>
        <v/>
      </c>
      <c r="BR22" s="188" t="str">
        <f t="shared" si="155"/>
        <v/>
      </c>
      <c r="BS22" s="188" t="str">
        <f t="shared" si="155"/>
        <v/>
      </c>
      <c r="BT22" s="188" t="str">
        <f t="shared" si="155"/>
        <v/>
      </c>
      <c r="BU22" s="188" t="str">
        <f t="shared" si="155"/>
        <v/>
      </c>
      <c r="BV22" s="188" t="str">
        <f t="shared" si="155"/>
        <v/>
      </c>
      <c r="BW22" s="188" t="str">
        <f t="shared" si="155"/>
        <v/>
      </c>
      <c r="BX22" s="188" t="str">
        <f t="shared" si="155"/>
        <v/>
      </c>
      <c r="BY22" s="188" t="str">
        <f t="shared" si="155"/>
        <v/>
      </c>
      <c r="BZ22" s="188" t="str">
        <f t="shared" si="155"/>
        <v/>
      </c>
      <c r="CA22" s="188" t="str">
        <f t="shared" si="155"/>
        <v/>
      </c>
      <c r="CB22" s="188" t="str">
        <f t="shared" si="155"/>
        <v/>
      </c>
      <c r="CC22" s="188" t="str">
        <f t="shared" si="155"/>
        <v/>
      </c>
      <c r="CD22" s="188" t="str">
        <f t="shared" si="155"/>
        <v/>
      </c>
      <c r="CE22" s="188" t="str">
        <f t="shared" si="155"/>
        <v/>
      </c>
      <c r="CF22" s="188" t="str">
        <f t="shared" si="155"/>
        <v/>
      </c>
      <c r="CG22" s="188" t="str">
        <f t="shared" si="155"/>
        <v/>
      </c>
      <c r="CH22" s="188" t="str">
        <f t="shared" si="155"/>
        <v/>
      </c>
      <c r="CI22" s="188" t="str">
        <f t="shared" si="155"/>
        <v/>
      </c>
      <c r="CJ22" s="188" t="str">
        <f t="shared" si="155"/>
        <v/>
      </c>
      <c r="CK22" s="188" t="str">
        <f t="shared" si="155"/>
        <v/>
      </c>
      <c r="CL22" s="188" t="str">
        <f t="shared" si="155"/>
        <v/>
      </c>
      <c r="CM22" s="188" t="str">
        <f t="shared" si="155"/>
        <v/>
      </c>
      <c r="CN22" s="188" t="str">
        <f t="shared" si="155"/>
        <v/>
      </c>
      <c r="CO22" s="188" t="str">
        <f t="shared" si="155"/>
        <v/>
      </c>
      <c r="CP22" s="188" t="str">
        <f t="shared" si="155"/>
        <v/>
      </c>
      <c r="CQ22" s="188" t="str">
        <f t="shared" si="155"/>
        <v/>
      </c>
      <c r="CR22" s="188" t="str">
        <f t="shared" si="155"/>
        <v/>
      </c>
      <c r="CS22" s="188" t="str">
        <f t="shared" si="155"/>
        <v/>
      </c>
      <c r="CT22" s="188" t="str">
        <f t="shared" si="155"/>
        <v/>
      </c>
      <c r="CU22" s="188" t="str">
        <f t="shared" si="155"/>
        <v/>
      </c>
      <c r="CV22" s="188" t="str">
        <f t="shared" si="155"/>
        <v/>
      </c>
      <c r="CW22" s="188" t="str">
        <f t="shared" si="155"/>
        <v/>
      </c>
      <c r="CX22" s="188" t="str">
        <f t="shared" si="155"/>
        <v/>
      </c>
      <c r="CY22" s="188" t="str">
        <f t="shared" si="155"/>
        <v/>
      </c>
      <c r="CZ22" s="188" t="str">
        <f t="shared" si="155"/>
        <v/>
      </c>
      <c r="DA22" s="188" t="str">
        <f t="shared" si="155"/>
        <v/>
      </c>
      <c r="DB22" s="188" t="str">
        <f t="shared" si="155"/>
        <v/>
      </c>
      <c r="DC22" s="188" t="str">
        <f t="shared" ref="DC22:EK22" si="156">IF(ISNONTEXT($AO22),DB22+$AO22,"")</f>
        <v/>
      </c>
      <c r="DD22" s="188" t="str">
        <f t="shared" si="156"/>
        <v/>
      </c>
      <c r="DE22" s="188" t="str">
        <f t="shared" si="156"/>
        <v/>
      </c>
      <c r="DF22" s="188" t="str">
        <f t="shared" si="156"/>
        <v/>
      </c>
      <c r="DG22" s="188" t="str">
        <f t="shared" si="156"/>
        <v/>
      </c>
      <c r="DH22" s="188" t="str">
        <f t="shared" si="156"/>
        <v/>
      </c>
      <c r="DI22" s="188" t="str">
        <f t="shared" si="156"/>
        <v/>
      </c>
      <c r="DJ22" s="188" t="str">
        <f t="shared" si="156"/>
        <v/>
      </c>
      <c r="DK22" s="188" t="str">
        <f t="shared" si="156"/>
        <v/>
      </c>
      <c r="DL22" s="188" t="str">
        <f t="shared" si="156"/>
        <v/>
      </c>
      <c r="DM22" s="188" t="str">
        <f t="shared" si="156"/>
        <v/>
      </c>
      <c r="DN22" s="188" t="str">
        <f t="shared" si="156"/>
        <v/>
      </c>
      <c r="DO22" s="188" t="str">
        <f t="shared" si="156"/>
        <v/>
      </c>
      <c r="DP22" s="188" t="str">
        <f t="shared" si="156"/>
        <v/>
      </c>
      <c r="DQ22" s="188" t="str">
        <f t="shared" si="156"/>
        <v/>
      </c>
      <c r="DR22" s="188" t="str">
        <f t="shared" si="156"/>
        <v/>
      </c>
      <c r="DS22" s="188" t="str">
        <f t="shared" si="156"/>
        <v/>
      </c>
      <c r="DT22" s="188" t="str">
        <f t="shared" si="156"/>
        <v/>
      </c>
      <c r="DU22" s="188" t="str">
        <f t="shared" si="156"/>
        <v/>
      </c>
      <c r="DV22" s="188" t="str">
        <f t="shared" si="156"/>
        <v/>
      </c>
      <c r="DW22" s="188" t="str">
        <f t="shared" si="156"/>
        <v/>
      </c>
      <c r="DX22" s="188" t="str">
        <f t="shared" si="156"/>
        <v/>
      </c>
      <c r="DY22" s="188" t="str">
        <f t="shared" si="156"/>
        <v/>
      </c>
      <c r="DZ22" s="188" t="str">
        <f t="shared" si="156"/>
        <v/>
      </c>
      <c r="EA22" s="188" t="str">
        <f t="shared" si="156"/>
        <v/>
      </c>
      <c r="EB22" s="188" t="str">
        <f t="shared" si="156"/>
        <v/>
      </c>
      <c r="EC22" s="188" t="str">
        <f t="shared" si="156"/>
        <v/>
      </c>
      <c r="ED22" s="188" t="str">
        <f t="shared" si="156"/>
        <v/>
      </c>
      <c r="EE22" s="188" t="str">
        <f t="shared" si="156"/>
        <v/>
      </c>
      <c r="EF22" s="188" t="str">
        <f t="shared" si="156"/>
        <v/>
      </c>
      <c r="EG22" s="188" t="str">
        <f t="shared" si="156"/>
        <v/>
      </c>
      <c r="EH22" s="188" t="str">
        <f t="shared" si="156"/>
        <v/>
      </c>
      <c r="EI22" s="188" t="str">
        <f t="shared" si="156"/>
        <v/>
      </c>
      <c r="EJ22" s="188" t="str">
        <f t="shared" si="156"/>
        <v/>
      </c>
      <c r="EK22" s="188" t="str">
        <f t="shared" si="156"/>
        <v/>
      </c>
      <c r="EL22" s="204" t="str">
        <f t="shared" si="19"/>
        <v/>
      </c>
      <c r="EM22" s="205" t="e">
        <f t="shared" si="20"/>
        <v>#N/A</v>
      </c>
      <c r="EN22" s="205" t="e">
        <f t="shared" si="21"/>
        <v>#N/A</v>
      </c>
      <c r="EO22" s="205" t="e">
        <f t="shared" si="22"/>
        <v>#N/A</v>
      </c>
      <c r="EP22" s="205" t="e">
        <f t="shared" si="23"/>
        <v>#N/A</v>
      </c>
      <c r="EQ22" s="205" t="e">
        <f t="shared" si="24"/>
        <v>#N/A</v>
      </c>
      <c r="ER22" s="205" t="e">
        <f t="shared" si="25"/>
        <v>#N/A</v>
      </c>
      <c r="ES22" s="205" t="e">
        <f t="shared" si="26"/>
        <v>#N/A</v>
      </c>
      <c r="ET22" s="205" t="e">
        <f t="shared" si="27"/>
        <v>#N/A</v>
      </c>
      <c r="EU22" s="205" t="e">
        <f t="shared" si="28"/>
        <v>#N/A</v>
      </c>
      <c r="EV22" s="205" t="e">
        <f t="shared" si="29"/>
        <v>#N/A</v>
      </c>
      <c r="EW22" s="205" t="e">
        <f t="shared" si="30"/>
        <v>#N/A</v>
      </c>
      <c r="EX22" s="205" t="e">
        <f t="shared" si="31"/>
        <v>#N/A</v>
      </c>
      <c r="EY22" s="205" t="e">
        <f t="shared" si="32"/>
        <v>#N/A</v>
      </c>
      <c r="EZ22" s="205" t="e">
        <f t="shared" si="33"/>
        <v>#N/A</v>
      </c>
      <c r="FA22" s="205" t="e">
        <f t="shared" si="34"/>
        <v>#N/A</v>
      </c>
      <c r="FB22" s="205" t="e">
        <f t="shared" si="35"/>
        <v>#N/A</v>
      </c>
      <c r="FC22" s="205" t="e">
        <f t="shared" si="36"/>
        <v>#N/A</v>
      </c>
      <c r="FD22" s="205" t="e">
        <f t="shared" si="37"/>
        <v>#N/A</v>
      </c>
      <c r="FE22" s="205" t="e">
        <f t="shared" si="38"/>
        <v>#N/A</v>
      </c>
      <c r="FF22" s="205" t="e">
        <f t="shared" si="39"/>
        <v>#N/A</v>
      </c>
      <c r="FG22" s="205" t="e">
        <f t="shared" si="40"/>
        <v>#N/A</v>
      </c>
      <c r="FH22" s="205" t="e">
        <f t="shared" si="41"/>
        <v>#N/A</v>
      </c>
      <c r="FI22" s="205" t="e">
        <f t="shared" si="42"/>
        <v>#N/A</v>
      </c>
      <c r="FJ22" s="205" t="e">
        <f t="shared" si="43"/>
        <v>#N/A</v>
      </c>
      <c r="FK22" s="205" t="e">
        <f t="shared" si="44"/>
        <v>#N/A</v>
      </c>
      <c r="FL22" s="205" t="e">
        <f t="shared" si="45"/>
        <v>#N/A</v>
      </c>
      <c r="FM22" s="205" t="e">
        <f t="shared" si="46"/>
        <v>#N/A</v>
      </c>
      <c r="FN22" s="205" t="e">
        <f t="shared" si="47"/>
        <v>#N/A</v>
      </c>
      <c r="FO22" s="205" t="e">
        <f t="shared" si="48"/>
        <v>#N/A</v>
      </c>
      <c r="FP22" s="205" t="e">
        <f t="shared" si="49"/>
        <v>#N/A</v>
      </c>
      <c r="FQ22" s="205" t="e">
        <f t="shared" si="50"/>
        <v>#N/A</v>
      </c>
      <c r="FR22" s="205" t="e">
        <f t="shared" si="51"/>
        <v>#N/A</v>
      </c>
      <c r="FS22" s="205" t="e">
        <f t="shared" si="52"/>
        <v>#N/A</v>
      </c>
      <c r="FT22" s="205" t="e">
        <f t="shared" si="53"/>
        <v>#N/A</v>
      </c>
      <c r="FU22" s="205" t="e">
        <f t="shared" si="54"/>
        <v>#N/A</v>
      </c>
      <c r="FV22" s="205" t="e">
        <f t="shared" si="55"/>
        <v>#N/A</v>
      </c>
      <c r="FW22" s="205" t="e">
        <f t="shared" si="56"/>
        <v>#N/A</v>
      </c>
      <c r="FX22" s="205" t="e">
        <f t="shared" si="57"/>
        <v>#N/A</v>
      </c>
      <c r="FY22" s="205" t="e">
        <f t="shared" si="58"/>
        <v>#N/A</v>
      </c>
      <c r="FZ22" s="205" t="e">
        <f t="shared" si="59"/>
        <v>#N/A</v>
      </c>
      <c r="GA22" s="205" t="e">
        <f t="shared" si="60"/>
        <v>#N/A</v>
      </c>
      <c r="GB22" s="205" t="e">
        <f t="shared" si="61"/>
        <v>#N/A</v>
      </c>
      <c r="GC22" s="205" t="e">
        <f t="shared" si="62"/>
        <v>#N/A</v>
      </c>
      <c r="GD22" s="205" t="e">
        <f t="shared" si="63"/>
        <v>#N/A</v>
      </c>
      <c r="GE22" s="205" t="e">
        <f t="shared" si="64"/>
        <v>#N/A</v>
      </c>
      <c r="GF22" s="205" t="e">
        <f t="shared" si="65"/>
        <v>#N/A</v>
      </c>
      <c r="GG22" s="205" t="e">
        <f t="shared" si="66"/>
        <v>#N/A</v>
      </c>
      <c r="GH22" s="205" t="e">
        <f t="shared" si="67"/>
        <v>#N/A</v>
      </c>
      <c r="GI22" s="205" t="e">
        <f t="shared" si="68"/>
        <v>#N/A</v>
      </c>
      <c r="GJ22" s="205" t="e">
        <f t="shared" si="69"/>
        <v>#N/A</v>
      </c>
      <c r="GK22" s="205" t="e">
        <f t="shared" si="70"/>
        <v>#N/A</v>
      </c>
      <c r="GL22" s="205" t="e">
        <f t="shared" si="71"/>
        <v>#N/A</v>
      </c>
      <c r="GM22" s="205" t="e">
        <f t="shared" si="72"/>
        <v>#N/A</v>
      </c>
      <c r="GN22" s="205" t="e">
        <f t="shared" si="73"/>
        <v>#N/A</v>
      </c>
      <c r="GO22" s="205" t="e">
        <f t="shared" si="74"/>
        <v>#N/A</v>
      </c>
      <c r="GP22" s="205" t="e">
        <f t="shared" si="75"/>
        <v>#N/A</v>
      </c>
      <c r="GQ22" s="205" t="e">
        <f t="shared" si="76"/>
        <v>#N/A</v>
      </c>
      <c r="GR22" s="205" t="e">
        <f t="shared" si="77"/>
        <v>#N/A</v>
      </c>
      <c r="GS22" s="205" t="e">
        <f t="shared" si="78"/>
        <v>#N/A</v>
      </c>
      <c r="GT22" s="205" t="e">
        <f t="shared" si="79"/>
        <v>#N/A</v>
      </c>
      <c r="GU22" s="205" t="e">
        <f t="shared" si="80"/>
        <v>#N/A</v>
      </c>
      <c r="GV22" s="205" t="e">
        <f t="shared" si="81"/>
        <v>#N/A</v>
      </c>
      <c r="GW22" s="205" t="e">
        <f t="shared" si="82"/>
        <v>#N/A</v>
      </c>
      <c r="GX22" s="205" t="e">
        <f t="shared" si="83"/>
        <v>#N/A</v>
      </c>
      <c r="GY22" s="205" t="e">
        <f t="shared" si="84"/>
        <v>#N/A</v>
      </c>
      <c r="GZ22" s="205" t="e">
        <f t="shared" si="85"/>
        <v>#N/A</v>
      </c>
      <c r="HA22" s="205" t="e">
        <f t="shared" si="86"/>
        <v>#N/A</v>
      </c>
      <c r="HB22" s="205" t="e">
        <f t="shared" si="87"/>
        <v>#N/A</v>
      </c>
      <c r="HC22" s="205" t="e">
        <f t="shared" si="88"/>
        <v>#N/A</v>
      </c>
      <c r="HD22" s="205" t="e">
        <f t="shared" si="89"/>
        <v>#N/A</v>
      </c>
      <c r="HE22" s="205" t="e">
        <f t="shared" si="90"/>
        <v>#N/A</v>
      </c>
      <c r="HF22" s="205" t="e">
        <f t="shared" si="91"/>
        <v>#N/A</v>
      </c>
      <c r="HG22" s="205" t="e">
        <f t="shared" si="92"/>
        <v>#N/A</v>
      </c>
      <c r="HH22" s="205" t="e">
        <f t="shared" si="93"/>
        <v>#N/A</v>
      </c>
      <c r="HI22" s="205" t="e">
        <f t="shared" si="94"/>
        <v>#N/A</v>
      </c>
      <c r="HJ22" s="205" t="e">
        <f t="shared" si="95"/>
        <v>#N/A</v>
      </c>
      <c r="HK22" s="205" t="e">
        <f t="shared" si="96"/>
        <v>#N/A</v>
      </c>
      <c r="HL22" s="205" t="e">
        <f t="shared" si="97"/>
        <v>#N/A</v>
      </c>
      <c r="HM22" s="205" t="e">
        <f t="shared" si="98"/>
        <v>#N/A</v>
      </c>
      <c r="HN22" s="205" t="e">
        <f t="shared" si="99"/>
        <v>#N/A</v>
      </c>
      <c r="HO22" s="205" t="e">
        <f t="shared" si="100"/>
        <v>#N/A</v>
      </c>
      <c r="HP22" s="205" t="e">
        <f t="shared" si="101"/>
        <v>#N/A</v>
      </c>
      <c r="HQ22" s="205" t="e">
        <f t="shared" si="102"/>
        <v>#N/A</v>
      </c>
      <c r="HR22" s="205" t="e">
        <f t="shared" si="103"/>
        <v>#N/A</v>
      </c>
      <c r="HS22" s="205" t="e">
        <f t="shared" si="104"/>
        <v>#N/A</v>
      </c>
      <c r="HT22" s="205" t="e">
        <f t="shared" si="105"/>
        <v>#N/A</v>
      </c>
      <c r="HU22" s="205" t="e">
        <f t="shared" si="106"/>
        <v>#N/A</v>
      </c>
      <c r="HV22" s="205" t="e">
        <f t="shared" si="107"/>
        <v>#N/A</v>
      </c>
      <c r="HW22" s="205" t="e">
        <f t="shared" si="108"/>
        <v>#N/A</v>
      </c>
      <c r="HX22" s="205" t="e">
        <f t="shared" si="109"/>
        <v>#N/A</v>
      </c>
      <c r="HY22" s="205" t="e">
        <f t="shared" si="110"/>
        <v>#N/A</v>
      </c>
      <c r="HZ22" s="205" t="e">
        <f t="shared" si="111"/>
        <v>#N/A</v>
      </c>
      <c r="IA22" s="205" t="e">
        <f t="shared" si="112"/>
        <v>#N/A</v>
      </c>
      <c r="IB22" s="205" t="e">
        <f t="shared" si="113"/>
        <v>#N/A</v>
      </c>
      <c r="IC22" s="205" t="e">
        <f t="shared" si="114"/>
        <v>#N/A</v>
      </c>
      <c r="ID22" s="205" t="e">
        <f t="shared" si="115"/>
        <v>#N/A</v>
      </c>
      <c r="IE22" s="205" t="e">
        <f t="shared" si="116"/>
        <v>#N/A</v>
      </c>
      <c r="IF22" s="205" t="e">
        <f t="shared" si="117"/>
        <v>#N/A</v>
      </c>
      <c r="IG22" s="205" t="e">
        <f t="shared" si="118"/>
        <v>#N/A</v>
      </c>
      <c r="IH22" s="205" t="e">
        <f t="shared" si="119"/>
        <v>#N/A</v>
      </c>
      <c r="II22" s="205" t="e">
        <f t="shared" si="120"/>
        <v>#N/A</v>
      </c>
    </row>
    <row r="23" spans="1:243" hidden="1" x14ac:dyDescent="0.25">
      <c r="A23" s="307"/>
      <c r="B23" s="308" t="str">
        <f>IF(OR($T23="",$U23=""),"",ROUND(_xlfn.BETA.INV(ABS(VLOOKUP($Z$1,VLookups!$A$30:$B$31,2,FALSE)-B$2),IF($N23="L",$U23,$T23),IF($N23="L",$T23,$U23),$G23,$I23),0))</f>
        <v/>
      </c>
      <c r="C23" s="318" t="str">
        <f t="shared" si="121"/>
        <v/>
      </c>
      <c r="D23" s="319" t="str">
        <f t="shared" si="122"/>
        <v/>
      </c>
      <c r="E23" s="142"/>
      <c r="F23" s="310"/>
      <c r="G23" s="311" t="str">
        <f t="shared" si="10"/>
        <v/>
      </c>
      <c r="H23" s="312"/>
      <c r="I23" s="311" t="str">
        <f t="shared" si="11"/>
        <v/>
      </c>
      <c r="J23" s="310"/>
      <c r="K23" s="143"/>
      <c r="L23" s="118" t="str">
        <f t="shared" si="12"/>
        <v/>
      </c>
      <c r="M23" s="23" t="str">
        <f t="shared" si="13"/>
        <v/>
      </c>
      <c r="N23" s="24" t="str">
        <f t="shared" si="14"/>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10" t="str">
        <f t="shared" si="3"/>
        <v/>
      </c>
      <c r="X23" s="110" t="str">
        <f t="shared" si="4"/>
        <v/>
      </c>
      <c r="Y23" s="39" t="str">
        <f t="shared" si="5"/>
        <v/>
      </c>
      <c r="Z23" s="123"/>
      <c r="AA23" s="216" t="str">
        <f>IF(AND(G23&gt;0,H23&gt;0,I23&gt;0,T23&gt;0,U23&gt;0,Z23&gt;0,NOT(R23="")),ABS(VLOOKUP($Z$1,VLookups!$A$30:$B$31,2,FALSE)-_xlfn.BETA.DIST(Z23,IF(N23="L",U23,T23),IF(N23="L",T23,U23),TRUE,G23,I23)),"")</f>
        <v/>
      </c>
      <c r="AB23" s="120" t="str">
        <f>IF(OR($T23="",$U23=""),"",_xlfn.BETA.INV(ABS(VLOOKUP($Z$1,VLookups!$A$30:$B$31,2,FALSE)-AB$3),IF($N23="L",$U23,$T23),IF($N23="L",$T23,$U23),$G23,$I23))</f>
        <v/>
      </c>
      <c r="AC23" s="121" t="str">
        <f>IF(OR($T23="",$U23=""),"",_xlfn.BETA.INV(ABS(VLOOKUP($Z$1,VLookups!$A$30:$B$31,2,FALSE)-AC$3),IF($N23="L",$U23,$T23),IF($N23="L",$T23,$U23),$G23,$I23))</f>
        <v/>
      </c>
      <c r="AD23" s="120" t="str">
        <f>IF(OR($T23="",$U23=""),"",_xlfn.BETA.INV(ABS(VLOOKUP($Z$1,VLookups!$A$30:$B$31,2,FALSE)-AD$3),IF($N23="L",$U23,$T23),IF($N23="L",$T23,$U23),$G23,$I23))</f>
        <v/>
      </c>
      <c r="AE23" s="121" t="str">
        <f>IF(OR($T23="",$U23=""),"",_xlfn.BETA.INV(ABS(VLOOKUP($Z$1,VLookups!$A$30:$B$31,2,FALSE)-AE$3),IF($N23="L",$U23,$T23),IF($N23="L",$T23,$U23),$G23,$I23))</f>
        <v/>
      </c>
      <c r="AF23" s="120" t="str">
        <f>IF(OR($T23="",$U23=""),"",_xlfn.BETA.INV(ABS(VLOOKUP($Z$1,VLookups!$A$30:$B$31,2,FALSE)-AF$3),IF($N23="L",$U23,$T23),IF($N23="L",$T23,$U23),$G23,$I23))</f>
        <v/>
      </c>
      <c r="AG23" s="121" t="str">
        <f>IF(OR($T23="",$U23=""),"",_xlfn.BETA.INV(ABS(VLOOKUP($Z$1,VLookups!$A$30:$B$31,2,FALSE)-AG$3),IF($N23="L",$U23,$T23),IF($N23="L",$T23,$U23),$G23,$I23))</f>
        <v/>
      </c>
      <c r="AH23" s="120" t="str">
        <f>IF(OR($T23="",$U23=""),"",_xlfn.BETA.INV(ABS(VLOOKUP($Z$1,VLookups!$A$30:$B$31,2,FALSE)-AH$3),IF($N23="L",$U23,$T23),IF($N23="L",$T23,$U23),$G23,$I23))</f>
        <v/>
      </c>
      <c r="AI23" s="121" t="str">
        <f>IF(OR($T23="",$U23=""),"",_xlfn.BETA.INV(ABS(VLOOKUP($Z$1,VLookups!$A$30:$B$31,2,FALSE)-AI$3),IF($N23="L",$U23,$T23),IF($N23="L",$T23,$U23),$G23,$I23))</f>
        <v/>
      </c>
      <c r="AJ23" s="120" t="str">
        <f>IF(OR($T23="",$U23=""),"",_xlfn.BETA.INV(ABS(VLOOKUP($Z$1,VLookups!$A$30:$B$31,2,FALSE)-AJ$3),IF($N23="L",$U23,$T23),IF($N23="L",$T23,$U23),$G23,$I23))</f>
        <v/>
      </c>
      <c r="AK23" s="121" t="str">
        <f>IF(OR($T23="",$U23=""),"",_xlfn.BETA.INV(ABS(VLOOKUP($Z$1,VLookups!$A$30:$B$31,2,FALSE)-AK$3),IF($N23="L",$U23,$T23),IF($N23="L",$T23,$U23),$G23,$I23))</f>
        <v/>
      </c>
      <c r="AL23" s="120" t="str">
        <f>IF(OR($T23="",$U23=""),"",_xlfn.BETA.INV(ABS(VLOOKUP($Z$1,VLookups!$A$30:$B$31,2,FALSE)-AL$3),IF($N23="L",$U23,$T23),IF($N23="L",$T23,$U23),$G23,$I23))</f>
        <v/>
      </c>
      <c r="AM23" s="121" t="str">
        <f>IF(OR($T23="",$U23=""),"",_xlfn.BETA.INV(ABS(VLOOKUP($Z$1,VLookups!$A$30:$B$31,2,FALSE)-AM$3),IF($N23="L",$U23,$T23),IF($N23="L",$T23,$U23),$G23,$I23))</f>
        <v/>
      </c>
      <c r="AN23" s="17"/>
      <c r="AO23" s="206" t="str">
        <f t="shared" si="15"/>
        <v/>
      </c>
      <c r="AP23" s="204" t="str">
        <f t="shared" si="16"/>
        <v/>
      </c>
      <c r="AQ23" s="188" t="str">
        <f t="shared" ref="AQ23:DB23" si="157">IF(ISNONTEXT($AO23),AP23+$AO23,"")</f>
        <v/>
      </c>
      <c r="AR23" s="188" t="str">
        <f t="shared" si="157"/>
        <v/>
      </c>
      <c r="AS23" s="188" t="str">
        <f t="shared" si="157"/>
        <v/>
      </c>
      <c r="AT23" s="188" t="str">
        <f t="shared" si="157"/>
        <v/>
      </c>
      <c r="AU23" s="188" t="str">
        <f t="shared" si="157"/>
        <v/>
      </c>
      <c r="AV23" s="188" t="str">
        <f t="shared" si="157"/>
        <v/>
      </c>
      <c r="AW23" s="188" t="str">
        <f t="shared" si="157"/>
        <v/>
      </c>
      <c r="AX23" s="188" t="str">
        <f t="shared" si="157"/>
        <v/>
      </c>
      <c r="AY23" s="188" t="str">
        <f t="shared" si="157"/>
        <v/>
      </c>
      <c r="AZ23" s="188" t="str">
        <f t="shared" si="157"/>
        <v/>
      </c>
      <c r="BA23" s="188" t="str">
        <f t="shared" si="157"/>
        <v/>
      </c>
      <c r="BB23" s="188" t="str">
        <f t="shared" si="157"/>
        <v/>
      </c>
      <c r="BC23" s="188" t="str">
        <f t="shared" si="157"/>
        <v/>
      </c>
      <c r="BD23" s="188" t="str">
        <f t="shared" si="157"/>
        <v/>
      </c>
      <c r="BE23" s="188" t="str">
        <f t="shared" si="157"/>
        <v/>
      </c>
      <c r="BF23" s="188" t="str">
        <f t="shared" si="157"/>
        <v/>
      </c>
      <c r="BG23" s="188" t="str">
        <f t="shared" si="157"/>
        <v/>
      </c>
      <c r="BH23" s="188" t="str">
        <f t="shared" si="157"/>
        <v/>
      </c>
      <c r="BI23" s="188" t="str">
        <f t="shared" si="157"/>
        <v/>
      </c>
      <c r="BJ23" s="188" t="str">
        <f t="shared" si="157"/>
        <v/>
      </c>
      <c r="BK23" s="188" t="str">
        <f t="shared" si="157"/>
        <v/>
      </c>
      <c r="BL23" s="188" t="str">
        <f t="shared" si="157"/>
        <v/>
      </c>
      <c r="BM23" s="188" t="str">
        <f t="shared" si="157"/>
        <v/>
      </c>
      <c r="BN23" s="188" t="str">
        <f t="shared" si="157"/>
        <v/>
      </c>
      <c r="BO23" s="188" t="str">
        <f t="shared" si="157"/>
        <v/>
      </c>
      <c r="BP23" s="188" t="str">
        <f t="shared" si="157"/>
        <v/>
      </c>
      <c r="BQ23" s="188" t="str">
        <f t="shared" si="157"/>
        <v/>
      </c>
      <c r="BR23" s="188" t="str">
        <f t="shared" si="157"/>
        <v/>
      </c>
      <c r="BS23" s="188" t="str">
        <f t="shared" si="157"/>
        <v/>
      </c>
      <c r="BT23" s="188" t="str">
        <f t="shared" si="157"/>
        <v/>
      </c>
      <c r="BU23" s="188" t="str">
        <f t="shared" si="157"/>
        <v/>
      </c>
      <c r="BV23" s="188" t="str">
        <f t="shared" si="157"/>
        <v/>
      </c>
      <c r="BW23" s="188" t="str">
        <f t="shared" si="157"/>
        <v/>
      </c>
      <c r="BX23" s="188" t="str">
        <f t="shared" si="157"/>
        <v/>
      </c>
      <c r="BY23" s="188" t="str">
        <f t="shared" si="157"/>
        <v/>
      </c>
      <c r="BZ23" s="188" t="str">
        <f t="shared" si="157"/>
        <v/>
      </c>
      <c r="CA23" s="188" t="str">
        <f t="shared" si="157"/>
        <v/>
      </c>
      <c r="CB23" s="188" t="str">
        <f t="shared" si="157"/>
        <v/>
      </c>
      <c r="CC23" s="188" t="str">
        <f t="shared" si="157"/>
        <v/>
      </c>
      <c r="CD23" s="188" t="str">
        <f t="shared" si="157"/>
        <v/>
      </c>
      <c r="CE23" s="188" t="str">
        <f t="shared" si="157"/>
        <v/>
      </c>
      <c r="CF23" s="188" t="str">
        <f t="shared" si="157"/>
        <v/>
      </c>
      <c r="CG23" s="188" t="str">
        <f t="shared" si="157"/>
        <v/>
      </c>
      <c r="CH23" s="188" t="str">
        <f t="shared" si="157"/>
        <v/>
      </c>
      <c r="CI23" s="188" t="str">
        <f t="shared" si="157"/>
        <v/>
      </c>
      <c r="CJ23" s="188" t="str">
        <f t="shared" si="157"/>
        <v/>
      </c>
      <c r="CK23" s="188" t="str">
        <f t="shared" si="157"/>
        <v/>
      </c>
      <c r="CL23" s="188" t="str">
        <f t="shared" si="157"/>
        <v/>
      </c>
      <c r="CM23" s="188" t="str">
        <f t="shared" si="157"/>
        <v/>
      </c>
      <c r="CN23" s="188" t="str">
        <f t="shared" si="157"/>
        <v/>
      </c>
      <c r="CO23" s="188" t="str">
        <f t="shared" si="157"/>
        <v/>
      </c>
      <c r="CP23" s="188" t="str">
        <f t="shared" si="157"/>
        <v/>
      </c>
      <c r="CQ23" s="188" t="str">
        <f t="shared" si="157"/>
        <v/>
      </c>
      <c r="CR23" s="188" t="str">
        <f t="shared" si="157"/>
        <v/>
      </c>
      <c r="CS23" s="188" t="str">
        <f t="shared" si="157"/>
        <v/>
      </c>
      <c r="CT23" s="188" t="str">
        <f t="shared" si="157"/>
        <v/>
      </c>
      <c r="CU23" s="188" t="str">
        <f t="shared" si="157"/>
        <v/>
      </c>
      <c r="CV23" s="188" t="str">
        <f t="shared" si="157"/>
        <v/>
      </c>
      <c r="CW23" s="188" t="str">
        <f t="shared" si="157"/>
        <v/>
      </c>
      <c r="CX23" s="188" t="str">
        <f t="shared" si="157"/>
        <v/>
      </c>
      <c r="CY23" s="188" t="str">
        <f t="shared" si="157"/>
        <v/>
      </c>
      <c r="CZ23" s="188" t="str">
        <f t="shared" si="157"/>
        <v/>
      </c>
      <c r="DA23" s="188" t="str">
        <f t="shared" si="157"/>
        <v/>
      </c>
      <c r="DB23" s="188" t="str">
        <f t="shared" si="157"/>
        <v/>
      </c>
      <c r="DC23" s="188" t="str">
        <f t="shared" ref="DC23:EK23" si="158">IF(ISNONTEXT($AO23),DB23+$AO23,"")</f>
        <v/>
      </c>
      <c r="DD23" s="188" t="str">
        <f t="shared" si="158"/>
        <v/>
      </c>
      <c r="DE23" s="188" t="str">
        <f t="shared" si="158"/>
        <v/>
      </c>
      <c r="DF23" s="188" t="str">
        <f t="shared" si="158"/>
        <v/>
      </c>
      <c r="DG23" s="188" t="str">
        <f t="shared" si="158"/>
        <v/>
      </c>
      <c r="DH23" s="188" t="str">
        <f t="shared" si="158"/>
        <v/>
      </c>
      <c r="DI23" s="188" t="str">
        <f t="shared" si="158"/>
        <v/>
      </c>
      <c r="DJ23" s="188" t="str">
        <f t="shared" si="158"/>
        <v/>
      </c>
      <c r="DK23" s="188" t="str">
        <f t="shared" si="158"/>
        <v/>
      </c>
      <c r="DL23" s="188" t="str">
        <f t="shared" si="158"/>
        <v/>
      </c>
      <c r="DM23" s="188" t="str">
        <f t="shared" si="158"/>
        <v/>
      </c>
      <c r="DN23" s="188" t="str">
        <f t="shared" si="158"/>
        <v/>
      </c>
      <c r="DO23" s="188" t="str">
        <f t="shared" si="158"/>
        <v/>
      </c>
      <c r="DP23" s="188" t="str">
        <f t="shared" si="158"/>
        <v/>
      </c>
      <c r="DQ23" s="188" t="str">
        <f t="shared" si="158"/>
        <v/>
      </c>
      <c r="DR23" s="188" t="str">
        <f t="shared" si="158"/>
        <v/>
      </c>
      <c r="DS23" s="188" t="str">
        <f t="shared" si="158"/>
        <v/>
      </c>
      <c r="DT23" s="188" t="str">
        <f t="shared" si="158"/>
        <v/>
      </c>
      <c r="DU23" s="188" t="str">
        <f t="shared" si="158"/>
        <v/>
      </c>
      <c r="DV23" s="188" t="str">
        <f t="shared" si="158"/>
        <v/>
      </c>
      <c r="DW23" s="188" t="str">
        <f t="shared" si="158"/>
        <v/>
      </c>
      <c r="DX23" s="188" t="str">
        <f t="shared" si="158"/>
        <v/>
      </c>
      <c r="DY23" s="188" t="str">
        <f t="shared" si="158"/>
        <v/>
      </c>
      <c r="DZ23" s="188" t="str">
        <f t="shared" si="158"/>
        <v/>
      </c>
      <c r="EA23" s="188" t="str">
        <f t="shared" si="158"/>
        <v/>
      </c>
      <c r="EB23" s="188" t="str">
        <f t="shared" si="158"/>
        <v/>
      </c>
      <c r="EC23" s="188" t="str">
        <f t="shared" si="158"/>
        <v/>
      </c>
      <c r="ED23" s="188" t="str">
        <f t="shared" si="158"/>
        <v/>
      </c>
      <c r="EE23" s="188" t="str">
        <f t="shared" si="158"/>
        <v/>
      </c>
      <c r="EF23" s="188" t="str">
        <f t="shared" si="158"/>
        <v/>
      </c>
      <c r="EG23" s="188" t="str">
        <f t="shared" si="158"/>
        <v/>
      </c>
      <c r="EH23" s="188" t="str">
        <f t="shared" si="158"/>
        <v/>
      </c>
      <c r="EI23" s="188" t="str">
        <f t="shared" si="158"/>
        <v/>
      </c>
      <c r="EJ23" s="188" t="str">
        <f t="shared" si="158"/>
        <v/>
      </c>
      <c r="EK23" s="188" t="str">
        <f t="shared" si="158"/>
        <v/>
      </c>
      <c r="EL23" s="204" t="str">
        <f t="shared" si="19"/>
        <v/>
      </c>
      <c r="EM23" s="205" t="e">
        <f t="shared" si="20"/>
        <v>#N/A</v>
      </c>
      <c r="EN23" s="205" t="e">
        <f t="shared" si="21"/>
        <v>#N/A</v>
      </c>
      <c r="EO23" s="205" t="e">
        <f t="shared" si="22"/>
        <v>#N/A</v>
      </c>
      <c r="EP23" s="205" t="e">
        <f t="shared" si="23"/>
        <v>#N/A</v>
      </c>
      <c r="EQ23" s="205" t="e">
        <f t="shared" si="24"/>
        <v>#N/A</v>
      </c>
      <c r="ER23" s="205" t="e">
        <f t="shared" si="25"/>
        <v>#N/A</v>
      </c>
      <c r="ES23" s="205" t="e">
        <f t="shared" si="26"/>
        <v>#N/A</v>
      </c>
      <c r="ET23" s="205" t="e">
        <f t="shared" si="27"/>
        <v>#N/A</v>
      </c>
      <c r="EU23" s="205" t="e">
        <f t="shared" si="28"/>
        <v>#N/A</v>
      </c>
      <c r="EV23" s="205" t="e">
        <f t="shared" si="29"/>
        <v>#N/A</v>
      </c>
      <c r="EW23" s="205" t="e">
        <f t="shared" si="30"/>
        <v>#N/A</v>
      </c>
      <c r="EX23" s="205" t="e">
        <f t="shared" si="31"/>
        <v>#N/A</v>
      </c>
      <c r="EY23" s="205" t="e">
        <f t="shared" si="32"/>
        <v>#N/A</v>
      </c>
      <c r="EZ23" s="205" t="e">
        <f t="shared" si="33"/>
        <v>#N/A</v>
      </c>
      <c r="FA23" s="205" t="e">
        <f t="shared" si="34"/>
        <v>#N/A</v>
      </c>
      <c r="FB23" s="205" t="e">
        <f t="shared" si="35"/>
        <v>#N/A</v>
      </c>
      <c r="FC23" s="205" t="e">
        <f t="shared" si="36"/>
        <v>#N/A</v>
      </c>
      <c r="FD23" s="205" t="e">
        <f t="shared" si="37"/>
        <v>#N/A</v>
      </c>
      <c r="FE23" s="205" t="e">
        <f t="shared" si="38"/>
        <v>#N/A</v>
      </c>
      <c r="FF23" s="205" t="e">
        <f t="shared" si="39"/>
        <v>#N/A</v>
      </c>
      <c r="FG23" s="205" t="e">
        <f t="shared" si="40"/>
        <v>#N/A</v>
      </c>
      <c r="FH23" s="205" t="e">
        <f t="shared" si="41"/>
        <v>#N/A</v>
      </c>
      <c r="FI23" s="205" t="e">
        <f t="shared" si="42"/>
        <v>#N/A</v>
      </c>
      <c r="FJ23" s="205" t="e">
        <f t="shared" si="43"/>
        <v>#N/A</v>
      </c>
      <c r="FK23" s="205" t="e">
        <f t="shared" si="44"/>
        <v>#N/A</v>
      </c>
      <c r="FL23" s="205" t="e">
        <f t="shared" si="45"/>
        <v>#N/A</v>
      </c>
      <c r="FM23" s="205" t="e">
        <f t="shared" si="46"/>
        <v>#N/A</v>
      </c>
      <c r="FN23" s="205" t="e">
        <f t="shared" si="47"/>
        <v>#N/A</v>
      </c>
      <c r="FO23" s="205" t="e">
        <f t="shared" si="48"/>
        <v>#N/A</v>
      </c>
      <c r="FP23" s="205" t="e">
        <f t="shared" si="49"/>
        <v>#N/A</v>
      </c>
      <c r="FQ23" s="205" t="e">
        <f t="shared" si="50"/>
        <v>#N/A</v>
      </c>
      <c r="FR23" s="205" t="e">
        <f t="shared" si="51"/>
        <v>#N/A</v>
      </c>
      <c r="FS23" s="205" t="e">
        <f t="shared" si="52"/>
        <v>#N/A</v>
      </c>
      <c r="FT23" s="205" t="e">
        <f t="shared" si="53"/>
        <v>#N/A</v>
      </c>
      <c r="FU23" s="205" t="e">
        <f t="shared" si="54"/>
        <v>#N/A</v>
      </c>
      <c r="FV23" s="205" t="e">
        <f t="shared" si="55"/>
        <v>#N/A</v>
      </c>
      <c r="FW23" s="205" t="e">
        <f t="shared" si="56"/>
        <v>#N/A</v>
      </c>
      <c r="FX23" s="205" t="e">
        <f t="shared" si="57"/>
        <v>#N/A</v>
      </c>
      <c r="FY23" s="205" t="e">
        <f t="shared" si="58"/>
        <v>#N/A</v>
      </c>
      <c r="FZ23" s="205" t="e">
        <f t="shared" si="59"/>
        <v>#N/A</v>
      </c>
      <c r="GA23" s="205" t="e">
        <f t="shared" si="60"/>
        <v>#N/A</v>
      </c>
      <c r="GB23" s="205" t="e">
        <f t="shared" si="61"/>
        <v>#N/A</v>
      </c>
      <c r="GC23" s="205" t="e">
        <f t="shared" si="62"/>
        <v>#N/A</v>
      </c>
      <c r="GD23" s="205" t="e">
        <f t="shared" si="63"/>
        <v>#N/A</v>
      </c>
      <c r="GE23" s="205" t="e">
        <f t="shared" si="64"/>
        <v>#N/A</v>
      </c>
      <c r="GF23" s="205" t="e">
        <f t="shared" si="65"/>
        <v>#N/A</v>
      </c>
      <c r="GG23" s="205" t="e">
        <f t="shared" si="66"/>
        <v>#N/A</v>
      </c>
      <c r="GH23" s="205" t="e">
        <f t="shared" si="67"/>
        <v>#N/A</v>
      </c>
      <c r="GI23" s="205" t="e">
        <f t="shared" si="68"/>
        <v>#N/A</v>
      </c>
      <c r="GJ23" s="205" t="e">
        <f t="shared" si="69"/>
        <v>#N/A</v>
      </c>
      <c r="GK23" s="205" t="e">
        <f t="shared" si="70"/>
        <v>#N/A</v>
      </c>
      <c r="GL23" s="205" t="e">
        <f t="shared" si="71"/>
        <v>#N/A</v>
      </c>
      <c r="GM23" s="205" t="e">
        <f t="shared" si="72"/>
        <v>#N/A</v>
      </c>
      <c r="GN23" s="205" t="e">
        <f t="shared" si="73"/>
        <v>#N/A</v>
      </c>
      <c r="GO23" s="205" t="e">
        <f t="shared" si="74"/>
        <v>#N/A</v>
      </c>
      <c r="GP23" s="205" t="e">
        <f t="shared" si="75"/>
        <v>#N/A</v>
      </c>
      <c r="GQ23" s="205" t="e">
        <f t="shared" si="76"/>
        <v>#N/A</v>
      </c>
      <c r="GR23" s="205" t="e">
        <f t="shared" si="77"/>
        <v>#N/A</v>
      </c>
      <c r="GS23" s="205" t="e">
        <f t="shared" si="78"/>
        <v>#N/A</v>
      </c>
      <c r="GT23" s="205" t="e">
        <f t="shared" si="79"/>
        <v>#N/A</v>
      </c>
      <c r="GU23" s="205" t="e">
        <f t="shared" si="80"/>
        <v>#N/A</v>
      </c>
      <c r="GV23" s="205" t="e">
        <f t="shared" si="81"/>
        <v>#N/A</v>
      </c>
      <c r="GW23" s="205" t="e">
        <f t="shared" si="82"/>
        <v>#N/A</v>
      </c>
      <c r="GX23" s="205" t="e">
        <f t="shared" si="83"/>
        <v>#N/A</v>
      </c>
      <c r="GY23" s="205" t="e">
        <f t="shared" si="84"/>
        <v>#N/A</v>
      </c>
      <c r="GZ23" s="205" t="e">
        <f t="shared" si="85"/>
        <v>#N/A</v>
      </c>
      <c r="HA23" s="205" t="e">
        <f t="shared" si="86"/>
        <v>#N/A</v>
      </c>
      <c r="HB23" s="205" t="e">
        <f t="shared" si="87"/>
        <v>#N/A</v>
      </c>
      <c r="HC23" s="205" t="e">
        <f t="shared" si="88"/>
        <v>#N/A</v>
      </c>
      <c r="HD23" s="205" t="e">
        <f t="shared" si="89"/>
        <v>#N/A</v>
      </c>
      <c r="HE23" s="205" t="e">
        <f t="shared" si="90"/>
        <v>#N/A</v>
      </c>
      <c r="HF23" s="205" t="e">
        <f t="shared" si="91"/>
        <v>#N/A</v>
      </c>
      <c r="HG23" s="205" t="e">
        <f t="shared" si="92"/>
        <v>#N/A</v>
      </c>
      <c r="HH23" s="205" t="e">
        <f t="shared" si="93"/>
        <v>#N/A</v>
      </c>
      <c r="HI23" s="205" t="e">
        <f t="shared" si="94"/>
        <v>#N/A</v>
      </c>
      <c r="HJ23" s="205" t="e">
        <f t="shared" si="95"/>
        <v>#N/A</v>
      </c>
      <c r="HK23" s="205" t="e">
        <f t="shared" si="96"/>
        <v>#N/A</v>
      </c>
      <c r="HL23" s="205" t="e">
        <f t="shared" si="97"/>
        <v>#N/A</v>
      </c>
      <c r="HM23" s="205" t="e">
        <f t="shared" si="98"/>
        <v>#N/A</v>
      </c>
      <c r="HN23" s="205" t="e">
        <f t="shared" si="99"/>
        <v>#N/A</v>
      </c>
      <c r="HO23" s="205" t="e">
        <f t="shared" si="100"/>
        <v>#N/A</v>
      </c>
      <c r="HP23" s="205" t="e">
        <f t="shared" si="101"/>
        <v>#N/A</v>
      </c>
      <c r="HQ23" s="205" t="e">
        <f t="shared" si="102"/>
        <v>#N/A</v>
      </c>
      <c r="HR23" s="205" t="e">
        <f t="shared" si="103"/>
        <v>#N/A</v>
      </c>
      <c r="HS23" s="205" t="e">
        <f t="shared" si="104"/>
        <v>#N/A</v>
      </c>
      <c r="HT23" s="205" t="e">
        <f t="shared" si="105"/>
        <v>#N/A</v>
      </c>
      <c r="HU23" s="205" t="e">
        <f t="shared" si="106"/>
        <v>#N/A</v>
      </c>
      <c r="HV23" s="205" t="e">
        <f t="shared" si="107"/>
        <v>#N/A</v>
      </c>
      <c r="HW23" s="205" t="e">
        <f t="shared" si="108"/>
        <v>#N/A</v>
      </c>
      <c r="HX23" s="205" t="e">
        <f t="shared" si="109"/>
        <v>#N/A</v>
      </c>
      <c r="HY23" s="205" t="e">
        <f t="shared" si="110"/>
        <v>#N/A</v>
      </c>
      <c r="HZ23" s="205" t="e">
        <f t="shared" si="111"/>
        <v>#N/A</v>
      </c>
      <c r="IA23" s="205" t="e">
        <f t="shared" si="112"/>
        <v>#N/A</v>
      </c>
      <c r="IB23" s="205" t="e">
        <f t="shared" si="113"/>
        <v>#N/A</v>
      </c>
      <c r="IC23" s="205" t="e">
        <f t="shared" si="114"/>
        <v>#N/A</v>
      </c>
      <c r="ID23" s="205" t="e">
        <f t="shared" si="115"/>
        <v>#N/A</v>
      </c>
      <c r="IE23" s="205" t="e">
        <f t="shared" si="116"/>
        <v>#N/A</v>
      </c>
      <c r="IF23" s="205" t="e">
        <f t="shared" si="117"/>
        <v>#N/A</v>
      </c>
      <c r="IG23" s="205" t="e">
        <f t="shared" si="118"/>
        <v>#N/A</v>
      </c>
      <c r="IH23" s="205" t="e">
        <f t="shared" si="119"/>
        <v>#N/A</v>
      </c>
      <c r="II23" s="205" t="e">
        <f t="shared" si="120"/>
        <v>#N/A</v>
      </c>
    </row>
    <row r="24" spans="1:243" hidden="1" x14ac:dyDescent="0.25">
      <c r="A24" s="307"/>
      <c r="B24" s="308" t="str">
        <f>IF(OR($T24="",$U24=""),"",ROUND(_xlfn.BETA.INV(ABS(VLOOKUP($Z$1,VLookups!$A$30:$B$31,2,FALSE)-B$2),IF($N24="L",$U24,$T24),IF($N24="L",$T24,$U24),$G24,$I24),0))</f>
        <v/>
      </c>
      <c r="C24" s="318" t="str">
        <f t="shared" si="121"/>
        <v/>
      </c>
      <c r="D24" s="319" t="str">
        <f t="shared" si="122"/>
        <v/>
      </c>
      <c r="E24" s="142"/>
      <c r="F24" s="310"/>
      <c r="G24" s="311" t="str">
        <f t="shared" si="10"/>
        <v/>
      </c>
      <c r="H24" s="312"/>
      <c r="I24" s="311" t="str">
        <f t="shared" si="11"/>
        <v/>
      </c>
      <c r="J24" s="310"/>
      <c r="K24" s="143"/>
      <c r="L24" s="118" t="str">
        <f t="shared" si="12"/>
        <v/>
      </c>
      <c r="M24" s="23" t="str">
        <f t="shared" si="13"/>
        <v/>
      </c>
      <c r="N24" s="24" t="str">
        <f t="shared" si="14"/>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10" t="str">
        <f t="shared" si="3"/>
        <v/>
      </c>
      <c r="X24" s="110" t="str">
        <f t="shared" si="4"/>
        <v/>
      </c>
      <c r="Y24" s="39" t="str">
        <f t="shared" si="5"/>
        <v/>
      </c>
      <c r="Z24" s="123"/>
      <c r="AA24" s="216" t="str">
        <f>IF(AND(G24&gt;0,H24&gt;0,I24&gt;0,T24&gt;0,U24&gt;0,Z24&gt;0,NOT(R24="")),ABS(VLOOKUP($Z$1,VLookups!$A$30:$B$31,2,FALSE)-_xlfn.BETA.DIST(Z24,IF(N24="L",U24,T24),IF(N24="L",T24,U24),TRUE,G24,I24)),"")</f>
        <v/>
      </c>
      <c r="AB24" s="120" t="str">
        <f>IF(OR($T24="",$U24=""),"",_xlfn.BETA.INV(ABS(VLOOKUP($Z$1,VLookups!$A$30:$B$31,2,FALSE)-AB$3),IF($N24="L",$U24,$T24),IF($N24="L",$T24,$U24),$G24,$I24))</f>
        <v/>
      </c>
      <c r="AC24" s="121" t="str">
        <f>IF(OR($T24="",$U24=""),"",_xlfn.BETA.INV(ABS(VLOOKUP($Z$1,VLookups!$A$30:$B$31,2,FALSE)-AC$3),IF($N24="L",$U24,$T24),IF($N24="L",$T24,$U24),$G24,$I24))</f>
        <v/>
      </c>
      <c r="AD24" s="120" t="str">
        <f>IF(OR($T24="",$U24=""),"",_xlfn.BETA.INV(ABS(VLOOKUP($Z$1,VLookups!$A$30:$B$31,2,FALSE)-AD$3),IF($N24="L",$U24,$T24),IF($N24="L",$T24,$U24),$G24,$I24))</f>
        <v/>
      </c>
      <c r="AE24" s="121" t="str">
        <f>IF(OR($T24="",$U24=""),"",_xlfn.BETA.INV(ABS(VLOOKUP($Z$1,VLookups!$A$30:$B$31,2,FALSE)-AE$3),IF($N24="L",$U24,$T24),IF($N24="L",$T24,$U24),$G24,$I24))</f>
        <v/>
      </c>
      <c r="AF24" s="120" t="str">
        <f>IF(OR($T24="",$U24=""),"",_xlfn.BETA.INV(ABS(VLOOKUP($Z$1,VLookups!$A$30:$B$31,2,FALSE)-AF$3),IF($N24="L",$U24,$T24),IF($N24="L",$T24,$U24),$G24,$I24))</f>
        <v/>
      </c>
      <c r="AG24" s="121" t="str">
        <f>IF(OR($T24="",$U24=""),"",_xlfn.BETA.INV(ABS(VLOOKUP($Z$1,VLookups!$A$30:$B$31,2,FALSE)-AG$3),IF($N24="L",$U24,$T24),IF($N24="L",$T24,$U24),$G24,$I24))</f>
        <v/>
      </c>
      <c r="AH24" s="120" t="str">
        <f>IF(OR($T24="",$U24=""),"",_xlfn.BETA.INV(ABS(VLOOKUP($Z$1,VLookups!$A$30:$B$31,2,FALSE)-AH$3),IF($N24="L",$U24,$T24),IF($N24="L",$T24,$U24),$G24,$I24))</f>
        <v/>
      </c>
      <c r="AI24" s="121" t="str">
        <f>IF(OR($T24="",$U24=""),"",_xlfn.BETA.INV(ABS(VLOOKUP($Z$1,VLookups!$A$30:$B$31,2,FALSE)-AI$3),IF($N24="L",$U24,$T24),IF($N24="L",$T24,$U24),$G24,$I24))</f>
        <v/>
      </c>
      <c r="AJ24" s="120" t="str">
        <f>IF(OR($T24="",$U24=""),"",_xlfn.BETA.INV(ABS(VLOOKUP($Z$1,VLookups!$A$30:$B$31,2,FALSE)-AJ$3),IF($N24="L",$U24,$T24),IF($N24="L",$T24,$U24),$G24,$I24))</f>
        <v/>
      </c>
      <c r="AK24" s="121" t="str">
        <f>IF(OR($T24="",$U24=""),"",_xlfn.BETA.INV(ABS(VLOOKUP($Z$1,VLookups!$A$30:$B$31,2,FALSE)-AK$3),IF($N24="L",$U24,$T24),IF($N24="L",$T24,$U24),$G24,$I24))</f>
        <v/>
      </c>
      <c r="AL24" s="120" t="str">
        <f>IF(OR($T24="",$U24=""),"",_xlfn.BETA.INV(ABS(VLOOKUP($Z$1,VLookups!$A$30:$B$31,2,FALSE)-AL$3),IF($N24="L",$U24,$T24),IF($N24="L",$T24,$U24),$G24,$I24))</f>
        <v/>
      </c>
      <c r="AM24" s="121" t="str">
        <f>IF(OR($T24="",$U24=""),"",_xlfn.BETA.INV(ABS(VLOOKUP($Z$1,VLookups!$A$30:$B$31,2,FALSE)-AM$3),IF($N24="L",$U24,$T24),IF($N24="L",$T24,$U24),$G24,$I24))</f>
        <v/>
      </c>
      <c r="AN24" s="17"/>
      <c r="AO24" s="206" t="str">
        <f t="shared" si="15"/>
        <v/>
      </c>
      <c r="AP24" s="204" t="str">
        <f t="shared" si="16"/>
        <v/>
      </c>
      <c r="AQ24" s="188" t="str">
        <f t="shared" ref="AQ24:DB24" si="159">IF(ISNONTEXT($AO24),AP24+$AO24,"")</f>
        <v/>
      </c>
      <c r="AR24" s="188" t="str">
        <f t="shared" si="159"/>
        <v/>
      </c>
      <c r="AS24" s="188" t="str">
        <f t="shared" si="159"/>
        <v/>
      </c>
      <c r="AT24" s="188" t="str">
        <f t="shared" si="159"/>
        <v/>
      </c>
      <c r="AU24" s="188" t="str">
        <f t="shared" si="159"/>
        <v/>
      </c>
      <c r="AV24" s="188" t="str">
        <f t="shared" si="159"/>
        <v/>
      </c>
      <c r="AW24" s="188" t="str">
        <f t="shared" si="159"/>
        <v/>
      </c>
      <c r="AX24" s="188" t="str">
        <f t="shared" si="159"/>
        <v/>
      </c>
      <c r="AY24" s="188" t="str">
        <f t="shared" si="159"/>
        <v/>
      </c>
      <c r="AZ24" s="188" t="str">
        <f t="shared" si="159"/>
        <v/>
      </c>
      <c r="BA24" s="188" t="str">
        <f t="shared" si="159"/>
        <v/>
      </c>
      <c r="BB24" s="188" t="str">
        <f t="shared" si="159"/>
        <v/>
      </c>
      <c r="BC24" s="188" t="str">
        <f t="shared" si="159"/>
        <v/>
      </c>
      <c r="BD24" s="188" t="str">
        <f t="shared" si="159"/>
        <v/>
      </c>
      <c r="BE24" s="188" t="str">
        <f t="shared" si="159"/>
        <v/>
      </c>
      <c r="BF24" s="188" t="str">
        <f t="shared" si="159"/>
        <v/>
      </c>
      <c r="BG24" s="188" t="str">
        <f t="shared" si="159"/>
        <v/>
      </c>
      <c r="BH24" s="188" t="str">
        <f t="shared" si="159"/>
        <v/>
      </c>
      <c r="BI24" s="188" t="str">
        <f t="shared" si="159"/>
        <v/>
      </c>
      <c r="BJ24" s="188" t="str">
        <f t="shared" si="159"/>
        <v/>
      </c>
      <c r="BK24" s="188" t="str">
        <f t="shared" si="159"/>
        <v/>
      </c>
      <c r="BL24" s="188" t="str">
        <f t="shared" si="159"/>
        <v/>
      </c>
      <c r="BM24" s="188" t="str">
        <f t="shared" si="159"/>
        <v/>
      </c>
      <c r="BN24" s="188" t="str">
        <f t="shared" si="159"/>
        <v/>
      </c>
      <c r="BO24" s="188" t="str">
        <f t="shared" si="159"/>
        <v/>
      </c>
      <c r="BP24" s="188" t="str">
        <f t="shared" si="159"/>
        <v/>
      </c>
      <c r="BQ24" s="188" t="str">
        <f t="shared" si="159"/>
        <v/>
      </c>
      <c r="BR24" s="188" t="str">
        <f t="shared" si="159"/>
        <v/>
      </c>
      <c r="BS24" s="188" t="str">
        <f t="shared" si="159"/>
        <v/>
      </c>
      <c r="BT24" s="188" t="str">
        <f t="shared" si="159"/>
        <v/>
      </c>
      <c r="BU24" s="188" t="str">
        <f t="shared" si="159"/>
        <v/>
      </c>
      <c r="BV24" s="188" t="str">
        <f t="shared" si="159"/>
        <v/>
      </c>
      <c r="BW24" s="188" t="str">
        <f t="shared" si="159"/>
        <v/>
      </c>
      <c r="BX24" s="188" t="str">
        <f t="shared" si="159"/>
        <v/>
      </c>
      <c r="BY24" s="188" t="str">
        <f t="shared" si="159"/>
        <v/>
      </c>
      <c r="BZ24" s="188" t="str">
        <f t="shared" si="159"/>
        <v/>
      </c>
      <c r="CA24" s="188" t="str">
        <f t="shared" si="159"/>
        <v/>
      </c>
      <c r="CB24" s="188" t="str">
        <f t="shared" si="159"/>
        <v/>
      </c>
      <c r="CC24" s="188" t="str">
        <f t="shared" si="159"/>
        <v/>
      </c>
      <c r="CD24" s="188" t="str">
        <f t="shared" si="159"/>
        <v/>
      </c>
      <c r="CE24" s="188" t="str">
        <f t="shared" si="159"/>
        <v/>
      </c>
      <c r="CF24" s="188" t="str">
        <f t="shared" si="159"/>
        <v/>
      </c>
      <c r="CG24" s="188" t="str">
        <f t="shared" si="159"/>
        <v/>
      </c>
      <c r="CH24" s="188" t="str">
        <f t="shared" si="159"/>
        <v/>
      </c>
      <c r="CI24" s="188" t="str">
        <f t="shared" si="159"/>
        <v/>
      </c>
      <c r="CJ24" s="188" t="str">
        <f t="shared" si="159"/>
        <v/>
      </c>
      <c r="CK24" s="188" t="str">
        <f t="shared" si="159"/>
        <v/>
      </c>
      <c r="CL24" s="188" t="str">
        <f t="shared" si="159"/>
        <v/>
      </c>
      <c r="CM24" s="188" t="str">
        <f t="shared" si="159"/>
        <v/>
      </c>
      <c r="CN24" s="188" t="str">
        <f t="shared" si="159"/>
        <v/>
      </c>
      <c r="CO24" s="188" t="str">
        <f t="shared" si="159"/>
        <v/>
      </c>
      <c r="CP24" s="188" t="str">
        <f t="shared" si="159"/>
        <v/>
      </c>
      <c r="CQ24" s="188" t="str">
        <f t="shared" si="159"/>
        <v/>
      </c>
      <c r="CR24" s="188" t="str">
        <f t="shared" si="159"/>
        <v/>
      </c>
      <c r="CS24" s="188" t="str">
        <f t="shared" si="159"/>
        <v/>
      </c>
      <c r="CT24" s="188" t="str">
        <f t="shared" si="159"/>
        <v/>
      </c>
      <c r="CU24" s="188" t="str">
        <f t="shared" si="159"/>
        <v/>
      </c>
      <c r="CV24" s="188" t="str">
        <f t="shared" si="159"/>
        <v/>
      </c>
      <c r="CW24" s="188" t="str">
        <f t="shared" si="159"/>
        <v/>
      </c>
      <c r="CX24" s="188" t="str">
        <f t="shared" si="159"/>
        <v/>
      </c>
      <c r="CY24" s="188" t="str">
        <f t="shared" si="159"/>
        <v/>
      </c>
      <c r="CZ24" s="188" t="str">
        <f t="shared" si="159"/>
        <v/>
      </c>
      <c r="DA24" s="188" t="str">
        <f t="shared" si="159"/>
        <v/>
      </c>
      <c r="DB24" s="188" t="str">
        <f t="shared" si="159"/>
        <v/>
      </c>
      <c r="DC24" s="188" t="str">
        <f t="shared" ref="DC24:EK24" si="160">IF(ISNONTEXT($AO24),DB24+$AO24,"")</f>
        <v/>
      </c>
      <c r="DD24" s="188" t="str">
        <f t="shared" si="160"/>
        <v/>
      </c>
      <c r="DE24" s="188" t="str">
        <f t="shared" si="160"/>
        <v/>
      </c>
      <c r="DF24" s="188" t="str">
        <f t="shared" si="160"/>
        <v/>
      </c>
      <c r="DG24" s="188" t="str">
        <f t="shared" si="160"/>
        <v/>
      </c>
      <c r="DH24" s="188" t="str">
        <f t="shared" si="160"/>
        <v/>
      </c>
      <c r="DI24" s="188" t="str">
        <f t="shared" si="160"/>
        <v/>
      </c>
      <c r="DJ24" s="188" t="str">
        <f t="shared" si="160"/>
        <v/>
      </c>
      <c r="DK24" s="188" t="str">
        <f t="shared" si="160"/>
        <v/>
      </c>
      <c r="DL24" s="188" t="str">
        <f t="shared" si="160"/>
        <v/>
      </c>
      <c r="DM24" s="188" t="str">
        <f t="shared" si="160"/>
        <v/>
      </c>
      <c r="DN24" s="188" t="str">
        <f t="shared" si="160"/>
        <v/>
      </c>
      <c r="DO24" s="188" t="str">
        <f t="shared" si="160"/>
        <v/>
      </c>
      <c r="DP24" s="188" t="str">
        <f t="shared" si="160"/>
        <v/>
      </c>
      <c r="DQ24" s="188" t="str">
        <f t="shared" si="160"/>
        <v/>
      </c>
      <c r="DR24" s="188" t="str">
        <f t="shared" si="160"/>
        <v/>
      </c>
      <c r="DS24" s="188" t="str">
        <f t="shared" si="160"/>
        <v/>
      </c>
      <c r="DT24" s="188" t="str">
        <f t="shared" si="160"/>
        <v/>
      </c>
      <c r="DU24" s="188" t="str">
        <f t="shared" si="160"/>
        <v/>
      </c>
      <c r="DV24" s="188" t="str">
        <f t="shared" si="160"/>
        <v/>
      </c>
      <c r="DW24" s="188" t="str">
        <f t="shared" si="160"/>
        <v/>
      </c>
      <c r="DX24" s="188" t="str">
        <f t="shared" si="160"/>
        <v/>
      </c>
      <c r="DY24" s="188" t="str">
        <f t="shared" si="160"/>
        <v/>
      </c>
      <c r="DZ24" s="188" t="str">
        <f t="shared" si="160"/>
        <v/>
      </c>
      <c r="EA24" s="188" t="str">
        <f t="shared" si="160"/>
        <v/>
      </c>
      <c r="EB24" s="188" t="str">
        <f t="shared" si="160"/>
        <v/>
      </c>
      <c r="EC24" s="188" t="str">
        <f t="shared" si="160"/>
        <v/>
      </c>
      <c r="ED24" s="188" t="str">
        <f t="shared" si="160"/>
        <v/>
      </c>
      <c r="EE24" s="188" t="str">
        <f t="shared" si="160"/>
        <v/>
      </c>
      <c r="EF24" s="188" t="str">
        <f t="shared" si="160"/>
        <v/>
      </c>
      <c r="EG24" s="188" t="str">
        <f t="shared" si="160"/>
        <v/>
      </c>
      <c r="EH24" s="188" t="str">
        <f t="shared" si="160"/>
        <v/>
      </c>
      <c r="EI24" s="188" t="str">
        <f t="shared" si="160"/>
        <v/>
      </c>
      <c r="EJ24" s="188" t="str">
        <f t="shared" si="160"/>
        <v/>
      </c>
      <c r="EK24" s="188" t="str">
        <f t="shared" si="160"/>
        <v/>
      </c>
      <c r="EL24" s="204" t="str">
        <f t="shared" si="19"/>
        <v/>
      </c>
      <c r="EM24" s="205" t="e">
        <f t="shared" si="20"/>
        <v>#N/A</v>
      </c>
      <c r="EN24" s="205" t="e">
        <f t="shared" si="21"/>
        <v>#N/A</v>
      </c>
      <c r="EO24" s="205" t="e">
        <f t="shared" si="22"/>
        <v>#N/A</v>
      </c>
      <c r="EP24" s="205" t="e">
        <f t="shared" si="23"/>
        <v>#N/A</v>
      </c>
      <c r="EQ24" s="205" t="e">
        <f t="shared" si="24"/>
        <v>#N/A</v>
      </c>
      <c r="ER24" s="205" t="e">
        <f t="shared" si="25"/>
        <v>#N/A</v>
      </c>
      <c r="ES24" s="205" t="e">
        <f t="shared" si="26"/>
        <v>#N/A</v>
      </c>
      <c r="ET24" s="205" t="e">
        <f t="shared" si="27"/>
        <v>#N/A</v>
      </c>
      <c r="EU24" s="205" t="e">
        <f t="shared" si="28"/>
        <v>#N/A</v>
      </c>
      <c r="EV24" s="205" t="e">
        <f t="shared" si="29"/>
        <v>#N/A</v>
      </c>
      <c r="EW24" s="205" t="e">
        <f t="shared" si="30"/>
        <v>#N/A</v>
      </c>
      <c r="EX24" s="205" t="e">
        <f t="shared" si="31"/>
        <v>#N/A</v>
      </c>
      <c r="EY24" s="205" t="e">
        <f t="shared" si="32"/>
        <v>#N/A</v>
      </c>
      <c r="EZ24" s="205" t="e">
        <f t="shared" si="33"/>
        <v>#N/A</v>
      </c>
      <c r="FA24" s="205" t="e">
        <f t="shared" si="34"/>
        <v>#N/A</v>
      </c>
      <c r="FB24" s="205" t="e">
        <f t="shared" si="35"/>
        <v>#N/A</v>
      </c>
      <c r="FC24" s="205" t="e">
        <f t="shared" si="36"/>
        <v>#N/A</v>
      </c>
      <c r="FD24" s="205" t="e">
        <f t="shared" si="37"/>
        <v>#N/A</v>
      </c>
      <c r="FE24" s="205" t="e">
        <f t="shared" si="38"/>
        <v>#N/A</v>
      </c>
      <c r="FF24" s="205" t="e">
        <f t="shared" si="39"/>
        <v>#N/A</v>
      </c>
      <c r="FG24" s="205" t="e">
        <f t="shared" si="40"/>
        <v>#N/A</v>
      </c>
      <c r="FH24" s="205" t="e">
        <f t="shared" si="41"/>
        <v>#N/A</v>
      </c>
      <c r="FI24" s="205" t="e">
        <f t="shared" si="42"/>
        <v>#N/A</v>
      </c>
      <c r="FJ24" s="205" t="e">
        <f t="shared" si="43"/>
        <v>#N/A</v>
      </c>
      <c r="FK24" s="205" t="e">
        <f t="shared" si="44"/>
        <v>#N/A</v>
      </c>
      <c r="FL24" s="205" t="e">
        <f t="shared" si="45"/>
        <v>#N/A</v>
      </c>
      <c r="FM24" s="205" t="e">
        <f t="shared" si="46"/>
        <v>#N/A</v>
      </c>
      <c r="FN24" s="205" t="e">
        <f t="shared" si="47"/>
        <v>#N/A</v>
      </c>
      <c r="FO24" s="205" t="e">
        <f t="shared" si="48"/>
        <v>#N/A</v>
      </c>
      <c r="FP24" s="205" t="e">
        <f t="shared" si="49"/>
        <v>#N/A</v>
      </c>
      <c r="FQ24" s="205" t="e">
        <f t="shared" si="50"/>
        <v>#N/A</v>
      </c>
      <c r="FR24" s="205" t="e">
        <f t="shared" si="51"/>
        <v>#N/A</v>
      </c>
      <c r="FS24" s="205" t="e">
        <f t="shared" si="52"/>
        <v>#N/A</v>
      </c>
      <c r="FT24" s="205" t="e">
        <f t="shared" si="53"/>
        <v>#N/A</v>
      </c>
      <c r="FU24" s="205" t="e">
        <f t="shared" si="54"/>
        <v>#N/A</v>
      </c>
      <c r="FV24" s="205" t="e">
        <f t="shared" si="55"/>
        <v>#N/A</v>
      </c>
      <c r="FW24" s="205" t="e">
        <f t="shared" si="56"/>
        <v>#N/A</v>
      </c>
      <c r="FX24" s="205" t="e">
        <f t="shared" si="57"/>
        <v>#N/A</v>
      </c>
      <c r="FY24" s="205" t="e">
        <f t="shared" si="58"/>
        <v>#N/A</v>
      </c>
      <c r="FZ24" s="205" t="e">
        <f t="shared" si="59"/>
        <v>#N/A</v>
      </c>
      <c r="GA24" s="205" t="e">
        <f t="shared" si="60"/>
        <v>#N/A</v>
      </c>
      <c r="GB24" s="205" t="e">
        <f t="shared" si="61"/>
        <v>#N/A</v>
      </c>
      <c r="GC24" s="205" t="e">
        <f t="shared" si="62"/>
        <v>#N/A</v>
      </c>
      <c r="GD24" s="205" t="e">
        <f t="shared" si="63"/>
        <v>#N/A</v>
      </c>
      <c r="GE24" s="205" t="e">
        <f t="shared" si="64"/>
        <v>#N/A</v>
      </c>
      <c r="GF24" s="205" t="e">
        <f t="shared" si="65"/>
        <v>#N/A</v>
      </c>
      <c r="GG24" s="205" t="e">
        <f t="shared" si="66"/>
        <v>#N/A</v>
      </c>
      <c r="GH24" s="205" t="e">
        <f t="shared" si="67"/>
        <v>#N/A</v>
      </c>
      <c r="GI24" s="205" t="e">
        <f t="shared" si="68"/>
        <v>#N/A</v>
      </c>
      <c r="GJ24" s="205" t="e">
        <f t="shared" si="69"/>
        <v>#N/A</v>
      </c>
      <c r="GK24" s="205" t="e">
        <f t="shared" si="70"/>
        <v>#N/A</v>
      </c>
      <c r="GL24" s="205" t="e">
        <f t="shared" si="71"/>
        <v>#N/A</v>
      </c>
      <c r="GM24" s="205" t="e">
        <f t="shared" si="72"/>
        <v>#N/A</v>
      </c>
      <c r="GN24" s="205" t="e">
        <f t="shared" si="73"/>
        <v>#N/A</v>
      </c>
      <c r="GO24" s="205" t="e">
        <f t="shared" si="74"/>
        <v>#N/A</v>
      </c>
      <c r="GP24" s="205" t="e">
        <f t="shared" si="75"/>
        <v>#N/A</v>
      </c>
      <c r="GQ24" s="205" t="e">
        <f t="shared" si="76"/>
        <v>#N/A</v>
      </c>
      <c r="GR24" s="205" t="e">
        <f t="shared" si="77"/>
        <v>#N/A</v>
      </c>
      <c r="GS24" s="205" t="e">
        <f t="shared" si="78"/>
        <v>#N/A</v>
      </c>
      <c r="GT24" s="205" t="e">
        <f t="shared" si="79"/>
        <v>#N/A</v>
      </c>
      <c r="GU24" s="205" t="e">
        <f t="shared" si="80"/>
        <v>#N/A</v>
      </c>
      <c r="GV24" s="205" t="e">
        <f t="shared" si="81"/>
        <v>#N/A</v>
      </c>
      <c r="GW24" s="205" t="e">
        <f t="shared" si="82"/>
        <v>#N/A</v>
      </c>
      <c r="GX24" s="205" t="e">
        <f t="shared" si="83"/>
        <v>#N/A</v>
      </c>
      <c r="GY24" s="205" t="e">
        <f t="shared" si="84"/>
        <v>#N/A</v>
      </c>
      <c r="GZ24" s="205" t="e">
        <f t="shared" si="85"/>
        <v>#N/A</v>
      </c>
      <c r="HA24" s="205" t="e">
        <f t="shared" si="86"/>
        <v>#N/A</v>
      </c>
      <c r="HB24" s="205" t="e">
        <f t="shared" si="87"/>
        <v>#N/A</v>
      </c>
      <c r="HC24" s="205" t="e">
        <f t="shared" si="88"/>
        <v>#N/A</v>
      </c>
      <c r="HD24" s="205" t="e">
        <f t="shared" si="89"/>
        <v>#N/A</v>
      </c>
      <c r="HE24" s="205" t="e">
        <f t="shared" si="90"/>
        <v>#N/A</v>
      </c>
      <c r="HF24" s="205" t="e">
        <f t="shared" si="91"/>
        <v>#N/A</v>
      </c>
      <c r="HG24" s="205" t="e">
        <f t="shared" si="92"/>
        <v>#N/A</v>
      </c>
      <c r="HH24" s="205" t="e">
        <f t="shared" si="93"/>
        <v>#N/A</v>
      </c>
      <c r="HI24" s="205" t="e">
        <f t="shared" si="94"/>
        <v>#N/A</v>
      </c>
      <c r="HJ24" s="205" t="e">
        <f t="shared" si="95"/>
        <v>#N/A</v>
      </c>
      <c r="HK24" s="205" t="e">
        <f t="shared" si="96"/>
        <v>#N/A</v>
      </c>
      <c r="HL24" s="205" t="e">
        <f t="shared" si="97"/>
        <v>#N/A</v>
      </c>
      <c r="HM24" s="205" t="e">
        <f t="shared" si="98"/>
        <v>#N/A</v>
      </c>
      <c r="HN24" s="205" t="e">
        <f t="shared" si="99"/>
        <v>#N/A</v>
      </c>
      <c r="HO24" s="205" t="e">
        <f t="shared" si="100"/>
        <v>#N/A</v>
      </c>
      <c r="HP24" s="205" t="e">
        <f t="shared" si="101"/>
        <v>#N/A</v>
      </c>
      <c r="HQ24" s="205" t="e">
        <f t="shared" si="102"/>
        <v>#N/A</v>
      </c>
      <c r="HR24" s="205" t="e">
        <f t="shared" si="103"/>
        <v>#N/A</v>
      </c>
      <c r="HS24" s="205" t="e">
        <f t="shared" si="104"/>
        <v>#N/A</v>
      </c>
      <c r="HT24" s="205" t="e">
        <f t="shared" si="105"/>
        <v>#N/A</v>
      </c>
      <c r="HU24" s="205" t="e">
        <f t="shared" si="106"/>
        <v>#N/A</v>
      </c>
      <c r="HV24" s="205" t="e">
        <f t="shared" si="107"/>
        <v>#N/A</v>
      </c>
      <c r="HW24" s="205" t="e">
        <f t="shared" si="108"/>
        <v>#N/A</v>
      </c>
      <c r="HX24" s="205" t="e">
        <f t="shared" si="109"/>
        <v>#N/A</v>
      </c>
      <c r="HY24" s="205" t="e">
        <f t="shared" si="110"/>
        <v>#N/A</v>
      </c>
      <c r="HZ24" s="205" t="e">
        <f t="shared" si="111"/>
        <v>#N/A</v>
      </c>
      <c r="IA24" s="205" t="e">
        <f t="shared" si="112"/>
        <v>#N/A</v>
      </c>
      <c r="IB24" s="205" t="e">
        <f t="shared" si="113"/>
        <v>#N/A</v>
      </c>
      <c r="IC24" s="205" t="e">
        <f t="shared" si="114"/>
        <v>#N/A</v>
      </c>
      <c r="ID24" s="205" t="e">
        <f t="shared" si="115"/>
        <v>#N/A</v>
      </c>
      <c r="IE24" s="205" t="e">
        <f t="shared" si="116"/>
        <v>#N/A</v>
      </c>
      <c r="IF24" s="205" t="e">
        <f t="shared" si="117"/>
        <v>#N/A</v>
      </c>
      <c r="IG24" s="205" t="e">
        <f t="shared" si="118"/>
        <v>#N/A</v>
      </c>
      <c r="IH24" s="205" t="e">
        <f t="shared" si="119"/>
        <v>#N/A</v>
      </c>
      <c r="II24" s="205" t="e">
        <f t="shared" si="120"/>
        <v>#N/A</v>
      </c>
    </row>
    <row r="25" spans="1:243" hidden="1" x14ac:dyDescent="0.25">
      <c r="A25" s="307"/>
      <c r="B25" s="308" t="str">
        <f>IF(OR($T25="",$U25=""),"",ROUND(_xlfn.BETA.INV(ABS(VLOOKUP($Z$1,VLookups!$A$30:$B$31,2,FALSE)-B$2),IF($N25="L",$U25,$T25),IF($N25="L",$T25,$U25),$G25,$I25),0))</f>
        <v/>
      </c>
      <c r="C25" s="318" t="str">
        <f t="shared" si="121"/>
        <v/>
      </c>
      <c r="D25" s="319" t="str">
        <f t="shared" si="122"/>
        <v/>
      </c>
      <c r="E25" s="142"/>
      <c r="F25" s="310"/>
      <c r="G25" s="311" t="str">
        <f t="shared" si="10"/>
        <v/>
      </c>
      <c r="H25" s="312"/>
      <c r="I25" s="311" t="str">
        <f t="shared" si="11"/>
        <v/>
      </c>
      <c r="J25" s="310"/>
      <c r="K25" s="143"/>
      <c r="L25" s="118" t="str">
        <f t="shared" si="12"/>
        <v/>
      </c>
      <c r="M25" s="23" t="str">
        <f t="shared" si="13"/>
        <v/>
      </c>
      <c r="N25" s="24" t="str">
        <f t="shared" si="14"/>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10" t="str">
        <f t="shared" si="3"/>
        <v/>
      </c>
      <c r="X25" s="110" t="str">
        <f t="shared" si="4"/>
        <v/>
      </c>
      <c r="Y25" s="39" t="str">
        <f t="shared" si="5"/>
        <v/>
      </c>
      <c r="Z25" s="123"/>
      <c r="AA25" s="216" t="str">
        <f>IF(AND(G25&gt;0,H25&gt;0,I25&gt;0,T25&gt;0,U25&gt;0,Z25&gt;0,NOT(R25="")),ABS(VLOOKUP($Z$1,VLookups!$A$30:$B$31,2,FALSE)-_xlfn.BETA.DIST(Z25,IF(N25="L",U25,T25),IF(N25="L",T25,U25),TRUE,G25,I25)),"")</f>
        <v/>
      </c>
      <c r="AB25" s="120" t="str">
        <f>IF(OR($T25="",$U25=""),"",_xlfn.BETA.INV(ABS(VLOOKUP($Z$1,VLookups!$A$30:$B$31,2,FALSE)-AB$3),IF($N25="L",$U25,$T25),IF($N25="L",$T25,$U25),$G25,$I25))</f>
        <v/>
      </c>
      <c r="AC25" s="121" t="str">
        <f>IF(OR($T25="",$U25=""),"",_xlfn.BETA.INV(ABS(VLOOKUP($Z$1,VLookups!$A$30:$B$31,2,FALSE)-AC$3),IF($N25="L",$U25,$T25),IF($N25="L",$T25,$U25),$G25,$I25))</f>
        <v/>
      </c>
      <c r="AD25" s="120" t="str">
        <f>IF(OR($T25="",$U25=""),"",_xlfn.BETA.INV(ABS(VLOOKUP($Z$1,VLookups!$A$30:$B$31,2,FALSE)-AD$3),IF($N25="L",$U25,$T25),IF($N25="L",$T25,$U25),$G25,$I25))</f>
        <v/>
      </c>
      <c r="AE25" s="121" t="str">
        <f>IF(OR($T25="",$U25=""),"",_xlfn.BETA.INV(ABS(VLOOKUP($Z$1,VLookups!$A$30:$B$31,2,FALSE)-AE$3),IF($N25="L",$U25,$T25),IF($N25="L",$T25,$U25),$G25,$I25))</f>
        <v/>
      </c>
      <c r="AF25" s="120" t="str">
        <f>IF(OR($T25="",$U25=""),"",_xlfn.BETA.INV(ABS(VLOOKUP($Z$1,VLookups!$A$30:$B$31,2,FALSE)-AF$3),IF($N25="L",$U25,$T25),IF($N25="L",$T25,$U25),$G25,$I25))</f>
        <v/>
      </c>
      <c r="AG25" s="121" t="str">
        <f>IF(OR($T25="",$U25=""),"",_xlfn.BETA.INV(ABS(VLOOKUP($Z$1,VLookups!$A$30:$B$31,2,FALSE)-AG$3),IF($N25="L",$U25,$T25),IF($N25="L",$T25,$U25),$G25,$I25))</f>
        <v/>
      </c>
      <c r="AH25" s="120" t="str">
        <f>IF(OR($T25="",$U25=""),"",_xlfn.BETA.INV(ABS(VLOOKUP($Z$1,VLookups!$A$30:$B$31,2,FALSE)-AH$3),IF($N25="L",$U25,$T25),IF($N25="L",$T25,$U25),$G25,$I25))</f>
        <v/>
      </c>
      <c r="AI25" s="121" t="str">
        <f>IF(OR($T25="",$U25=""),"",_xlfn.BETA.INV(ABS(VLOOKUP($Z$1,VLookups!$A$30:$B$31,2,FALSE)-AI$3),IF($N25="L",$U25,$T25),IF($N25="L",$T25,$U25),$G25,$I25))</f>
        <v/>
      </c>
      <c r="AJ25" s="120" t="str">
        <f>IF(OR($T25="",$U25=""),"",_xlfn.BETA.INV(ABS(VLOOKUP($Z$1,VLookups!$A$30:$B$31,2,FALSE)-AJ$3),IF($N25="L",$U25,$T25),IF($N25="L",$T25,$U25),$G25,$I25))</f>
        <v/>
      </c>
      <c r="AK25" s="121" t="str">
        <f>IF(OR($T25="",$U25=""),"",_xlfn.BETA.INV(ABS(VLOOKUP($Z$1,VLookups!$A$30:$B$31,2,FALSE)-AK$3),IF($N25="L",$U25,$T25),IF($N25="L",$T25,$U25),$G25,$I25))</f>
        <v/>
      </c>
      <c r="AL25" s="120" t="str">
        <f>IF(OR($T25="",$U25=""),"",_xlfn.BETA.INV(ABS(VLOOKUP($Z$1,VLookups!$A$30:$B$31,2,FALSE)-AL$3),IF($N25="L",$U25,$T25),IF($N25="L",$T25,$U25),$G25,$I25))</f>
        <v/>
      </c>
      <c r="AM25" s="121" t="str">
        <f>IF(OR($T25="",$U25=""),"",_xlfn.BETA.INV(ABS(VLOOKUP($Z$1,VLookups!$A$30:$B$31,2,FALSE)-AM$3),IF($N25="L",$U25,$T25),IF($N25="L",$T25,$U25),$G25,$I25))</f>
        <v/>
      </c>
      <c r="AN25" s="17"/>
      <c r="AO25" s="206" t="str">
        <f t="shared" si="15"/>
        <v/>
      </c>
      <c r="AP25" s="204" t="str">
        <f t="shared" si="16"/>
        <v/>
      </c>
      <c r="AQ25" s="188" t="str">
        <f t="shared" ref="AQ25:DB25" si="161">IF(ISNONTEXT($AO25),AP25+$AO25,"")</f>
        <v/>
      </c>
      <c r="AR25" s="188" t="str">
        <f t="shared" si="161"/>
        <v/>
      </c>
      <c r="AS25" s="188" t="str">
        <f t="shared" si="161"/>
        <v/>
      </c>
      <c r="AT25" s="188" t="str">
        <f t="shared" si="161"/>
        <v/>
      </c>
      <c r="AU25" s="188" t="str">
        <f t="shared" si="161"/>
        <v/>
      </c>
      <c r="AV25" s="188" t="str">
        <f t="shared" si="161"/>
        <v/>
      </c>
      <c r="AW25" s="188" t="str">
        <f t="shared" si="161"/>
        <v/>
      </c>
      <c r="AX25" s="188" t="str">
        <f t="shared" si="161"/>
        <v/>
      </c>
      <c r="AY25" s="188" t="str">
        <f t="shared" si="161"/>
        <v/>
      </c>
      <c r="AZ25" s="188" t="str">
        <f t="shared" si="161"/>
        <v/>
      </c>
      <c r="BA25" s="188" t="str">
        <f t="shared" si="161"/>
        <v/>
      </c>
      <c r="BB25" s="188" t="str">
        <f t="shared" si="161"/>
        <v/>
      </c>
      <c r="BC25" s="188" t="str">
        <f t="shared" si="161"/>
        <v/>
      </c>
      <c r="BD25" s="188" t="str">
        <f t="shared" si="161"/>
        <v/>
      </c>
      <c r="BE25" s="188" t="str">
        <f t="shared" si="161"/>
        <v/>
      </c>
      <c r="BF25" s="188" t="str">
        <f t="shared" si="161"/>
        <v/>
      </c>
      <c r="BG25" s="188" t="str">
        <f t="shared" si="161"/>
        <v/>
      </c>
      <c r="BH25" s="188" t="str">
        <f t="shared" si="161"/>
        <v/>
      </c>
      <c r="BI25" s="188" t="str">
        <f t="shared" si="161"/>
        <v/>
      </c>
      <c r="BJ25" s="188" t="str">
        <f t="shared" si="161"/>
        <v/>
      </c>
      <c r="BK25" s="188" t="str">
        <f t="shared" si="161"/>
        <v/>
      </c>
      <c r="BL25" s="188" t="str">
        <f t="shared" si="161"/>
        <v/>
      </c>
      <c r="BM25" s="188" t="str">
        <f t="shared" si="161"/>
        <v/>
      </c>
      <c r="BN25" s="188" t="str">
        <f t="shared" si="161"/>
        <v/>
      </c>
      <c r="BO25" s="188" t="str">
        <f t="shared" si="161"/>
        <v/>
      </c>
      <c r="BP25" s="188" t="str">
        <f t="shared" si="161"/>
        <v/>
      </c>
      <c r="BQ25" s="188" t="str">
        <f t="shared" si="161"/>
        <v/>
      </c>
      <c r="BR25" s="188" t="str">
        <f t="shared" si="161"/>
        <v/>
      </c>
      <c r="BS25" s="188" t="str">
        <f t="shared" si="161"/>
        <v/>
      </c>
      <c r="BT25" s="188" t="str">
        <f t="shared" si="161"/>
        <v/>
      </c>
      <c r="BU25" s="188" t="str">
        <f t="shared" si="161"/>
        <v/>
      </c>
      <c r="BV25" s="188" t="str">
        <f t="shared" si="161"/>
        <v/>
      </c>
      <c r="BW25" s="188" t="str">
        <f t="shared" si="161"/>
        <v/>
      </c>
      <c r="BX25" s="188" t="str">
        <f t="shared" si="161"/>
        <v/>
      </c>
      <c r="BY25" s="188" t="str">
        <f t="shared" si="161"/>
        <v/>
      </c>
      <c r="BZ25" s="188" t="str">
        <f t="shared" si="161"/>
        <v/>
      </c>
      <c r="CA25" s="188" t="str">
        <f t="shared" si="161"/>
        <v/>
      </c>
      <c r="CB25" s="188" t="str">
        <f t="shared" si="161"/>
        <v/>
      </c>
      <c r="CC25" s="188" t="str">
        <f t="shared" si="161"/>
        <v/>
      </c>
      <c r="CD25" s="188" t="str">
        <f t="shared" si="161"/>
        <v/>
      </c>
      <c r="CE25" s="188" t="str">
        <f t="shared" si="161"/>
        <v/>
      </c>
      <c r="CF25" s="188" t="str">
        <f t="shared" si="161"/>
        <v/>
      </c>
      <c r="CG25" s="188" t="str">
        <f t="shared" si="161"/>
        <v/>
      </c>
      <c r="CH25" s="188" t="str">
        <f t="shared" si="161"/>
        <v/>
      </c>
      <c r="CI25" s="188" t="str">
        <f t="shared" si="161"/>
        <v/>
      </c>
      <c r="CJ25" s="188" t="str">
        <f t="shared" si="161"/>
        <v/>
      </c>
      <c r="CK25" s="188" t="str">
        <f t="shared" si="161"/>
        <v/>
      </c>
      <c r="CL25" s="188" t="str">
        <f t="shared" si="161"/>
        <v/>
      </c>
      <c r="CM25" s="188" t="str">
        <f t="shared" si="161"/>
        <v/>
      </c>
      <c r="CN25" s="188" t="str">
        <f t="shared" si="161"/>
        <v/>
      </c>
      <c r="CO25" s="188" t="str">
        <f t="shared" si="161"/>
        <v/>
      </c>
      <c r="CP25" s="188" t="str">
        <f t="shared" si="161"/>
        <v/>
      </c>
      <c r="CQ25" s="188" t="str">
        <f t="shared" si="161"/>
        <v/>
      </c>
      <c r="CR25" s="188" t="str">
        <f t="shared" si="161"/>
        <v/>
      </c>
      <c r="CS25" s="188" t="str">
        <f t="shared" si="161"/>
        <v/>
      </c>
      <c r="CT25" s="188" t="str">
        <f t="shared" si="161"/>
        <v/>
      </c>
      <c r="CU25" s="188" t="str">
        <f t="shared" si="161"/>
        <v/>
      </c>
      <c r="CV25" s="188" t="str">
        <f t="shared" si="161"/>
        <v/>
      </c>
      <c r="CW25" s="188" t="str">
        <f t="shared" si="161"/>
        <v/>
      </c>
      <c r="CX25" s="188" t="str">
        <f t="shared" si="161"/>
        <v/>
      </c>
      <c r="CY25" s="188" t="str">
        <f t="shared" si="161"/>
        <v/>
      </c>
      <c r="CZ25" s="188" t="str">
        <f t="shared" si="161"/>
        <v/>
      </c>
      <c r="DA25" s="188" t="str">
        <f t="shared" si="161"/>
        <v/>
      </c>
      <c r="DB25" s="188" t="str">
        <f t="shared" si="161"/>
        <v/>
      </c>
      <c r="DC25" s="188" t="str">
        <f t="shared" ref="DC25:EK25" si="162">IF(ISNONTEXT($AO25),DB25+$AO25,"")</f>
        <v/>
      </c>
      <c r="DD25" s="188" t="str">
        <f t="shared" si="162"/>
        <v/>
      </c>
      <c r="DE25" s="188" t="str">
        <f t="shared" si="162"/>
        <v/>
      </c>
      <c r="DF25" s="188" t="str">
        <f t="shared" si="162"/>
        <v/>
      </c>
      <c r="DG25" s="188" t="str">
        <f t="shared" si="162"/>
        <v/>
      </c>
      <c r="DH25" s="188" t="str">
        <f t="shared" si="162"/>
        <v/>
      </c>
      <c r="DI25" s="188" t="str">
        <f t="shared" si="162"/>
        <v/>
      </c>
      <c r="DJ25" s="188" t="str">
        <f t="shared" si="162"/>
        <v/>
      </c>
      <c r="DK25" s="188" t="str">
        <f t="shared" si="162"/>
        <v/>
      </c>
      <c r="DL25" s="188" t="str">
        <f t="shared" si="162"/>
        <v/>
      </c>
      <c r="DM25" s="188" t="str">
        <f t="shared" si="162"/>
        <v/>
      </c>
      <c r="DN25" s="188" t="str">
        <f t="shared" si="162"/>
        <v/>
      </c>
      <c r="DO25" s="188" t="str">
        <f t="shared" si="162"/>
        <v/>
      </c>
      <c r="DP25" s="188" t="str">
        <f t="shared" si="162"/>
        <v/>
      </c>
      <c r="DQ25" s="188" t="str">
        <f t="shared" si="162"/>
        <v/>
      </c>
      <c r="DR25" s="188" t="str">
        <f t="shared" si="162"/>
        <v/>
      </c>
      <c r="DS25" s="188" t="str">
        <f t="shared" si="162"/>
        <v/>
      </c>
      <c r="DT25" s="188" t="str">
        <f t="shared" si="162"/>
        <v/>
      </c>
      <c r="DU25" s="188" t="str">
        <f t="shared" si="162"/>
        <v/>
      </c>
      <c r="DV25" s="188" t="str">
        <f t="shared" si="162"/>
        <v/>
      </c>
      <c r="DW25" s="188" t="str">
        <f t="shared" si="162"/>
        <v/>
      </c>
      <c r="DX25" s="188" t="str">
        <f t="shared" si="162"/>
        <v/>
      </c>
      <c r="DY25" s="188" t="str">
        <f t="shared" si="162"/>
        <v/>
      </c>
      <c r="DZ25" s="188" t="str">
        <f t="shared" si="162"/>
        <v/>
      </c>
      <c r="EA25" s="188" t="str">
        <f t="shared" si="162"/>
        <v/>
      </c>
      <c r="EB25" s="188" t="str">
        <f t="shared" si="162"/>
        <v/>
      </c>
      <c r="EC25" s="188" t="str">
        <f t="shared" si="162"/>
        <v/>
      </c>
      <c r="ED25" s="188" t="str">
        <f t="shared" si="162"/>
        <v/>
      </c>
      <c r="EE25" s="188" t="str">
        <f t="shared" si="162"/>
        <v/>
      </c>
      <c r="EF25" s="188" t="str">
        <f t="shared" si="162"/>
        <v/>
      </c>
      <c r="EG25" s="188" t="str">
        <f t="shared" si="162"/>
        <v/>
      </c>
      <c r="EH25" s="188" t="str">
        <f t="shared" si="162"/>
        <v/>
      </c>
      <c r="EI25" s="188" t="str">
        <f t="shared" si="162"/>
        <v/>
      </c>
      <c r="EJ25" s="188" t="str">
        <f t="shared" si="162"/>
        <v/>
      </c>
      <c r="EK25" s="188" t="str">
        <f t="shared" si="162"/>
        <v/>
      </c>
      <c r="EL25" s="204" t="str">
        <f t="shared" si="19"/>
        <v/>
      </c>
      <c r="EM25" s="205" t="e">
        <f t="shared" si="20"/>
        <v>#N/A</v>
      </c>
      <c r="EN25" s="205" t="e">
        <f t="shared" si="21"/>
        <v>#N/A</v>
      </c>
      <c r="EO25" s="205" t="e">
        <f t="shared" si="22"/>
        <v>#N/A</v>
      </c>
      <c r="EP25" s="205" t="e">
        <f t="shared" si="23"/>
        <v>#N/A</v>
      </c>
      <c r="EQ25" s="205" t="e">
        <f t="shared" si="24"/>
        <v>#N/A</v>
      </c>
      <c r="ER25" s="205" t="e">
        <f t="shared" si="25"/>
        <v>#N/A</v>
      </c>
      <c r="ES25" s="205" t="e">
        <f t="shared" si="26"/>
        <v>#N/A</v>
      </c>
      <c r="ET25" s="205" t="e">
        <f t="shared" si="27"/>
        <v>#N/A</v>
      </c>
      <c r="EU25" s="205" t="e">
        <f t="shared" si="28"/>
        <v>#N/A</v>
      </c>
      <c r="EV25" s="205" t="e">
        <f t="shared" si="29"/>
        <v>#N/A</v>
      </c>
      <c r="EW25" s="205" t="e">
        <f t="shared" si="30"/>
        <v>#N/A</v>
      </c>
      <c r="EX25" s="205" t="e">
        <f t="shared" si="31"/>
        <v>#N/A</v>
      </c>
      <c r="EY25" s="205" t="e">
        <f t="shared" si="32"/>
        <v>#N/A</v>
      </c>
      <c r="EZ25" s="205" t="e">
        <f t="shared" si="33"/>
        <v>#N/A</v>
      </c>
      <c r="FA25" s="205" t="e">
        <f t="shared" si="34"/>
        <v>#N/A</v>
      </c>
      <c r="FB25" s="205" t="e">
        <f t="shared" si="35"/>
        <v>#N/A</v>
      </c>
      <c r="FC25" s="205" t="e">
        <f t="shared" si="36"/>
        <v>#N/A</v>
      </c>
      <c r="FD25" s="205" t="e">
        <f t="shared" si="37"/>
        <v>#N/A</v>
      </c>
      <c r="FE25" s="205" t="e">
        <f t="shared" si="38"/>
        <v>#N/A</v>
      </c>
      <c r="FF25" s="205" t="e">
        <f t="shared" si="39"/>
        <v>#N/A</v>
      </c>
      <c r="FG25" s="205" t="e">
        <f t="shared" si="40"/>
        <v>#N/A</v>
      </c>
      <c r="FH25" s="205" t="e">
        <f t="shared" si="41"/>
        <v>#N/A</v>
      </c>
      <c r="FI25" s="205" t="e">
        <f t="shared" si="42"/>
        <v>#N/A</v>
      </c>
      <c r="FJ25" s="205" t="e">
        <f t="shared" si="43"/>
        <v>#N/A</v>
      </c>
      <c r="FK25" s="205" t="e">
        <f t="shared" si="44"/>
        <v>#N/A</v>
      </c>
      <c r="FL25" s="205" t="e">
        <f t="shared" si="45"/>
        <v>#N/A</v>
      </c>
      <c r="FM25" s="205" t="e">
        <f t="shared" si="46"/>
        <v>#N/A</v>
      </c>
      <c r="FN25" s="205" t="e">
        <f t="shared" si="47"/>
        <v>#N/A</v>
      </c>
      <c r="FO25" s="205" t="e">
        <f t="shared" si="48"/>
        <v>#N/A</v>
      </c>
      <c r="FP25" s="205" t="e">
        <f t="shared" si="49"/>
        <v>#N/A</v>
      </c>
      <c r="FQ25" s="205" t="e">
        <f t="shared" si="50"/>
        <v>#N/A</v>
      </c>
      <c r="FR25" s="205" t="e">
        <f t="shared" si="51"/>
        <v>#N/A</v>
      </c>
      <c r="FS25" s="205" t="e">
        <f t="shared" si="52"/>
        <v>#N/A</v>
      </c>
      <c r="FT25" s="205" t="e">
        <f t="shared" si="53"/>
        <v>#N/A</v>
      </c>
      <c r="FU25" s="205" t="e">
        <f t="shared" si="54"/>
        <v>#N/A</v>
      </c>
      <c r="FV25" s="205" t="e">
        <f t="shared" si="55"/>
        <v>#N/A</v>
      </c>
      <c r="FW25" s="205" t="e">
        <f t="shared" si="56"/>
        <v>#N/A</v>
      </c>
      <c r="FX25" s="205" t="e">
        <f t="shared" si="57"/>
        <v>#N/A</v>
      </c>
      <c r="FY25" s="205" t="e">
        <f t="shared" si="58"/>
        <v>#N/A</v>
      </c>
      <c r="FZ25" s="205" t="e">
        <f t="shared" si="59"/>
        <v>#N/A</v>
      </c>
      <c r="GA25" s="205" t="e">
        <f t="shared" si="60"/>
        <v>#N/A</v>
      </c>
      <c r="GB25" s="205" t="e">
        <f t="shared" si="61"/>
        <v>#N/A</v>
      </c>
      <c r="GC25" s="205" t="e">
        <f t="shared" si="62"/>
        <v>#N/A</v>
      </c>
      <c r="GD25" s="205" t="e">
        <f t="shared" si="63"/>
        <v>#N/A</v>
      </c>
      <c r="GE25" s="205" t="e">
        <f t="shared" si="64"/>
        <v>#N/A</v>
      </c>
      <c r="GF25" s="205" t="e">
        <f t="shared" si="65"/>
        <v>#N/A</v>
      </c>
      <c r="GG25" s="205" t="e">
        <f t="shared" si="66"/>
        <v>#N/A</v>
      </c>
      <c r="GH25" s="205" t="e">
        <f t="shared" si="67"/>
        <v>#N/A</v>
      </c>
      <c r="GI25" s="205" t="e">
        <f t="shared" si="68"/>
        <v>#N/A</v>
      </c>
      <c r="GJ25" s="205" t="e">
        <f t="shared" si="69"/>
        <v>#N/A</v>
      </c>
      <c r="GK25" s="205" t="e">
        <f t="shared" si="70"/>
        <v>#N/A</v>
      </c>
      <c r="GL25" s="205" t="e">
        <f t="shared" si="71"/>
        <v>#N/A</v>
      </c>
      <c r="GM25" s="205" t="e">
        <f t="shared" si="72"/>
        <v>#N/A</v>
      </c>
      <c r="GN25" s="205" t="e">
        <f t="shared" si="73"/>
        <v>#N/A</v>
      </c>
      <c r="GO25" s="205" t="e">
        <f t="shared" si="74"/>
        <v>#N/A</v>
      </c>
      <c r="GP25" s="205" t="e">
        <f t="shared" si="75"/>
        <v>#N/A</v>
      </c>
      <c r="GQ25" s="205" t="e">
        <f t="shared" si="76"/>
        <v>#N/A</v>
      </c>
      <c r="GR25" s="205" t="e">
        <f t="shared" si="77"/>
        <v>#N/A</v>
      </c>
      <c r="GS25" s="205" t="e">
        <f t="shared" si="78"/>
        <v>#N/A</v>
      </c>
      <c r="GT25" s="205" t="e">
        <f t="shared" si="79"/>
        <v>#N/A</v>
      </c>
      <c r="GU25" s="205" t="e">
        <f t="shared" si="80"/>
        <v>#N/A</v>
      </c>
      <c r="GV25" s="205" t="e">
        <f t="shared" si="81"/>
        <v>#N/A</v>
      </c>
      <c r="GW25" s="205" t="e">
        <f t="shared" si="82"/>
        <v>#N/A</v>
      </c>
      <c r="GX25" s="205" t="e">
        <f t="shared" si="83"/>
        <v>#N/A</v>
      </c>
      <c r="GY25" s="205" t="e">
        <f t="shared" si="84"/>
        <v>#N/A</v>
      </c>
      <c r="GZ25" s="205" t="e">
        <f t="shared" si="85"/>
        <v>#N/A</v>
      </c>
      <c r="HA25" s="205" t="e">
        <f t="shared" si="86"/>
        <v>#N/A</v>
      </c>
      <c r="HB25" s="205" t="e">
        <f t="shared" si="87"/>
        <v>#N/A</v>
      </c>
      <c r="HC25" s="205" t="e">
        <f t="shared" si="88"/>
        <v>#N/A</v>
      </c>
      <c r="HD25" s="205" t="e">
        <f t="shared" si="89"/>
        <v>#N/A</v>
      </c>
      <c r="HE25" s="205" t="e">
        <f t="shared" si="90"/>
        <v>#N/A</v>
      </c>
      <c r="HF25" s="205" t="e">
        <f t="shared" si="91"/>
        <v>#N/A</v>
      </c>
      <c r="HG25" s="205" t="e">
        <f t="shared" si="92"/>
        <v>#N/A</v>
      </c>
      <c r="HH25" s="205" t="e">
        <f t="shared" si="93"/>
        <v>#N/A</v>
      </c>
      <c r="HI25" s="205" t="e">
        <f t="shared" si="94"/>
        <v>#N/A</v>
      </c>
      <c r="HJ25" s="205" t="e">
        <f t="shared" si="95"/>
        <v>#N/A</v>
      </c>
      <c r="HK25" s="205" t="e">
        <f t="shared" si="96"/>
        <v>#N/A</v>
      </c>
      <c r="HL25" s="205" t="e">
        <f t="shared" si="97"/>
        <v>#N/A</v>
      </c>
      <c r="HM25" s="205" t="e">
        <f t="shared" si="98"/>
        <v>#N/A</v>
      </c>
      <c r="HN25" s="205" t="e">
        <f t="shared" si="99"/>
        <v>#N/A</v>
      </c>
      <c r="HO25" s="205" t="e">
        <f t="shared" si="100"/>
        <v>#N/A</v>
      </c>
      <c r="HP25" s="205" t="e">
        <f t="shared" si="101"/>
        <v>#N/A</v>
      </c>
      <c r="HQ25" s="205" t="e">
        <f t="shared" si="102"/>
        <v>#N/A</v>
      </c>
      <c r="HR25" s="205" t="e">
        <f t="shared" si="103"/>
        <v>#N/A</v>
      </c>
      <c r="HS25" s="205" t="e">
        <f t="shared" si="104"/>
        <v>#N/A</v>
      </c>
      <c r="HT25" s="205" t="e">
        <f t="shared" si="105"/>
        <v>#N/A</v>
      </c>
      <c r="HU25" s="205" t="e">
        <f t="shared" si="106"/>
        <v>#N/A</v>
      </c>
      <c r="HV25" s="205" t="e">
        <f t="shared" si="107"/>
        <v>#N/A</v>
      </c>
      <c r="HW25" s="205" t="e">
        <f t="shared" si="108"/>
        <v>#N/A</v>
      </c>
      <c r="HX25" s="205" t="e">
        <f t="shared" si="109"/>
        <v>#N/A</v>
      </c>
      <c r="HY25" s="205" t="e">
        <f t="shared" si="110"/>
        <v>#N/A</v>
      </c>
      <c r="HZ25" s="205" t="e">
        <f t="shared" si="111"/>
        <v>#N/A</v>
      </c>
      <c r="IA25" s="205" t="e">
        <f t="shared" si="112"/>
        <v>#N/A</v>
      </c>
      <c r="IB25" s="205" t="e">
        <f t="shared" si="113"/>
        <v>#N/A</v>
      </c>
      <c r="IC25" s="205" t="e">
        <f t="shared" si="114"/>
        <v>#N/A</v>
      </c>
      <c r="ID25" s="205" t="e">
        <f t="shared" si="115"/>
        <v>#N/A</v>
      </c>
      <c r="IE25" s="205" t="e">
        <f t="shared" si="116"/>
        <v>#N/A</v>
      </c>
      <c r="IF25" s="205" t="e">
        <f t="shared" si="117"/>
        <v>#N/A</v>
      </c>
      <c r="IG25" s="205" t="e">
        <f t="shared" si="118"/>
        <v>#N/A</v>
      </c>
      <c r="IH25" s="205" t="e">
        <f t="shared" si="119"/>
        <v>#N/A</v>
      </c>
      <c r="II25" s="205" t="e">
        <f t="shared" si="120"/>
        <v>#N/A</v>
      </c>
    </row>
    <row r="26" spans="1:243" hidden="1" x14ac:dyDescent="0.25">
      <c r="A26" s="307"/>
      <c r="B26" s="308" t="str">
        <f>IF(OR($T26="",$U26=""),"",ROUND(_xlfn.BETA.INV(ABS(VLOOKUP($Z$1,VLookups!$A$30:$B$31,2,FALSE)-B$2),IF($N26="L",$U26,$T26),IF($N26="L",$T26,$U26),$G26,$I26),0))</f>
        <v/>
      </c>
      <c r="C26" s="318" t="str">
        <f t="shared" si="121"/>
        <v/>
      </c>
      <c r="D26" s="319" t="str">
        <f t="shared" si="122"/>
        <v/>
      </c>
      <c r="E26" s="142"/>
      <c r="F26" s="310"/>
      <c r="G26" s="311" t="str">
        <f t="shared" si="10"/>
        <v/>
      </c>
      <c r="H26" s="312"/>
      <c r="I26" s="311" t="str">
        <f t="shared" si="11"/>
        <v/>
      </c>
      <c r="J26" s="310"/>
      <c r="K26" s="143"/>
      <c r="L26" s="118" t="str">
        <f t="shared" si="12"/>
        <v/>
      </c>
      <c r="M26" s="23" t="str">
        <f t="shared" si="13"/>
        <v/>
      </c>
      <c r="N26" s="24" t="str">
        <f t="shared" si="14"/>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10" t="str">
        <f t="shared" si="3"/>
        <v/>
      </c>
      <c r="X26" s="110" t="str">
        <f t="shared" si="4"/>
        <v/>
      </c>
      <c r="Y26" s="39" t="str">
        <f t="shared" si="5"/>
        <v/>
      </c>
      <c r="Z26" s="123"/>
      <c r="AA26" s="216" t="str">
        <f>IF(AND(G26&gt;0,H26&gt;0,I26&gt;0,T26&gt;0,U26&gt;0,Z26&gt;0,NOT(R26="")),ABS(VLOOKUP($Z$1,VLookups!$A$30:$B$31,2,FALSE)-_xlfn.BETA.DIST(Z26,IF(N26="L",U26,T26),IF(N26="L",T26,U26),TRUE,G26,I26)),"")</f>
        <v/>
      </c>
      <c r="AB26" s="120" t="str">
        <f>IF(OR($T26="",$U26=""),"",_xlfn.BETA.INV(ABS(VLOOKUP($Z$1,VLookups!$A$30:$B$31,2,FALSE)-AB$3),IF($N26="L",$U26,$T26),IF($N26="L",$T26,$U26),$G26,$I26))</f>
        <v/>
      </c>
      <c r="AC26" s="121" t="str">
        <f>IF(OR($T26="",$U26=""),"",_xlfn.BETA.INV(ABS(VLOOKUP($Z$1,VLookups!$A$30:$B$31,2,FALSE)-AC$3),IF($N26="L",$U26,$T26),IF($N26="L",$T26,$U26),$G26,$I26))</f>
        <v/>
      </c>
      <c r="AD26" s="120" t="str">
        <f>IF(OR($T26="",$U26=""),"",_xlfn.BETA.INV(ABS(VLOOKUP($Z$1,VLookups!$A$30:$B$31,2,FALSE)-AD$3),IF($N26="L",$U26,$T26),IF($N26="L",$T26,$U26),$G26,$I26))</f>
        <v/>
      </c>
      <c r="AE26" s="121" t="str">
        <f>IF(OR($T26="",$U26=""),"",_xlfn.BETA.INV(ABS(VLOOKUP($Z$1,VLookups!$A$30:$B$31,2,FALSE)-AE$3),IF($N26="L",$U26,$T26),IF($N26="L",$T26,$U26),$G26,$I26))</f>
        <v/>
      </c>
      <c r="AF26" s="120" t="str">
        <f>IF(OR($T26="",$U26=""),"",_xlfn.BETA.INV(ABS(VLOOKUP($Z$1,VLookups!$A$30:$B$31,2,FALSE)-AF$3),IF($N26="L",$U26,$T26),IF($N26="L",$T26,$U26),$G26,$I26))</f>
        <v/>
      </c>
      <c r="AG26" s="121" t="str">
        <f>IF(OR($T26="",$U26=""),"",_xlfn.BETA.INV(ABS(VLOOKUP($Z$1,VLookups!$A$30:$B$31,2,FALSE)-AG$3),IF($N26="L",$U26,$T26),IF($N26="L",$T26,$U26),$G26,$I26))</f>
        <v/>
      </c>
      <c r="AH26" s="120" t="str">
        <f>IF(OR($T26="",$U26=""),"",_xlfn.BETA.INV(ABS(VLOOKUP($Z$1,VLookups!$A$30:$B$31,2,FALSE)-AH$3),IF($N26="L",$U26,$T26),IF($N26="L",$T26,$U26),$G26,$I26))</f>
        <v/>
      </c>
      <c r="AI26" s="121" t="str">
        <f>IF(OR($T26="",$U26=""),"",_xlfn.BETA.INV(ABS(VLOOKUP($Z$1,VLookups!$A$30:$B$31,2,FALSE)-AI$3),IF($N26="L",$U26,$T26),IF($N26="L",$T26,$U26),$G26,$I26))</f>
        <v/>
      </c>
      <c r="AJ26" s="120" t="str">
        <f>IF(OR($T26="",$U26=""),"",_xlfn.BETA.INV(ABS(VLOOKUP($Z$1,VLookups!$A$30:$B$31,2,FALSE)-AJ$3),IF($N26="L",$U26,$T26),IF($N26="L",$T26,$U26),$G26,$I26))</f>
        <v/>
      </c>
      <c r="AK26" s="121" t="str">
        <f>IF(OR($T26="",$U26=""),"",_xlfn.BETA.INV(ABS(VLOOKUP($Z$1,VLookups!$A$30:$B$31,2,FALSE)-AK$3),IF($N26="L",$U26,$T26),IF($N26="L",$T26,$U26),$G26,$I26))</f>
        <v/>
      </c>
      <c r="AL26" s="120" t="str">
        <f>IF(OR($T26="",$U26=""),"",_xlfn.BETA.INV(ABS(VLOOKUP($Z$1,VLookups!$A$30:$B$31,2,FALSE)-AL$3),IF($N26="L",$U26,$T26),IF($N26="L",$T26,$U26),$G26,$I26))</f>
        <v/>
      </c>
      <c r="AM26" s="121" t="str">
        <f>IF(OR($T26="",$U26=""),"",_xlfn.BETA.INV(ABS(VLOOKUP($Z$1,VLookups!$A$30:$B$31,2,FALSE)-AM$3),IF($N26="L",$U26,$T26),IF($N26="L",$T26,$U26),$G26,$I26))</f>
        <v/>
      </c>
      <c r="AN26" s="17"/>
      <c r="AO26" s="206" t="str">
        <f t="shared" si="15"/>
        <v/>
      </c>
      <c r="AP26" s="204" t="str">
        <f t="shared" si="16"/>
        <v/>
      </c>
      <c r="AQ26" s="188" t="str">
        <f t="shared" ref="AQ26:DB26" si="163">IF(ISNONTEXT($AO26),AP26+$AO26,"")</f>
        <v/>
      </c>
      <c r="AR26" s="188" t="str">
        <f t="shared" si="163"/>
        <v/>
      </c>
      <c r="AS26" s="188" t="str">
        <f t="shared" si="163"/>
        <v/>
      </c>
      <c r="AT26" s="188" t="str">
        <f t="shared" si="163"/>
        <v/>
      </c>
      <c r="AU26" s="188" t="str">
        <f t="shared" si="163"/>
        <v/>
      </c>
      <c r="AV26" s="188" t="str">
        <f t="shared" si="163"/>
        <v/>
      </c>
      <c r="AW26" s="188" t="str">
        <f t="shared" si="163"/>
        <v/>
      </c>
      <c r="AX26" s="188" t="str">
        <f t="shared" si="163"/>
        <v/>
      </c>
      <c r="AY26" s="188" t="str">
        <f t="shared" si="163"/>
        <v/>
      </c>
      <c r="AZ26" s="188" t="str">
        <f t="shared" si="163"/>
        <v/>
      </c>
      <c r="BA26" s="188" t="str">
        <f t="shared" si="163"/>
        <v/>
      </c>
      <c r="BB26" s="188" t="str">
        <f t="shared" si="163"/>
        <v/>
      </c>
      <c r="BC26" s="188" t="str">
        <f t="shared" si="163"/>
        <v/>
      </c>
      <c r="BD26" s="188" t="str">
        <f t="shared" si="163"/>
        <v/>
      </c>
      <c r="BE26" s="188" t="str">
        <f t="shared" si="163"/>
        <v/>
      </c>
      <c r="BF26" s="188" t="str">
        <f t="shared" si="163"/>
        <v/>
      </c>
      <c r="BG26" s="188" t="str">
        <f t="shared" si="163"/>
        <v/>
      </c>
      <c r="BH26" s="188" t="str">
        <f t="shared" si="163"/>
        <v/>
      </c>
      <c r="BI26" s="188" t="str">
        <f t="shared" si="163"/>
        <v/>
      </c>
      <c r="BJ26" s="188" t="str">
        <f t="shared" si="163"/>
        <v/>
      </c>
      <c r="BK26" s="188" t="str">
        <f t="shared" si="163"/>
        <v/>
      </c>
      <c r="BL26" s="188" t="str">
        <f t="shared" si="163"/>
        <v/>
      </c>
      <c r="BM26" s="188" t="str">
        <f t="shared" si="163"/>
        <v/>
      </c>
      <c r="BN26" s="188" t="str">
        <f t="shared" si="163"/>
        <v/>
      </c>
      <c r="BO26" s="188" t="str">
        <f t="shared" si="163"/>
        <v/>
      </c>
      <c r="BP26" s="188" t="str">
        <f t="shared" si="163"/>
        <v/>
      </c>
      <c r="BQ26" s="188" t="str">
        <f t="shared" si="163"/>
        <v/>
      </c>
      <c r="BR26" s="188" t="str">
        <f t="shared" si="163"/>
        <v/>
      </c>
      <c r="BS26" s="188" t="str">
        <f t="shared" si="163"/>
        <v/>
      </c>
      <c r="BT26" s="188" t="str">
        <f t="shared" si="163"/>
        <v/>
      </c>
      <c r="BU26" s="188" t="str">
        <f t="shared" si="163"/>
        <v/>
      </c>
      <c r="BV26" s="188" t="str">
        <f t="shared" si="163"/>
        <v/>
      </c>
      <c r="BW26" s="188" t="str">
        <f t="shared" si="163"/>
        <v/>
      </c>
      <c r="BX26" s="188" t="str">
        <f t="shared" si="163"/>
        <v/>
      </c>
      <c r="BY26" s="188" t="str">
        <f t="shared" si="163"/>
        <v/>
      </c>
      <c r="BZ26" s="188" t="str">
        <f t="shared" si="163"/>
        <v/>
      </c>
      <c r="CA26" s="188" t="str">
        <f t="shared" si="163"/>
        <v/>
      </c>
      <c r="CB26" s="188" t="str">
        <f t="shared" si="163"/>
        <v/>
      </c>
      <c r="CC26" s="188" t="str">
        <f t="shared" si="163"/>
        <v/>
      </c>
      <c r="CD26" s="188" t="str">
        <f t="shared" si="163"/>
        <v/>
      </c>
      <c r="CE26" s="188" t="str">
        <f t="shared" si="163"/>
        <v/>
      </c>
      <c r="CF26" s="188" t="str">
        <f t="shared" si="163"/>
        <v/>
      </c>
      <c r="CG26" s="188" t="str">
        <f t="shared" si="163"/>
        <v/>
      </c>
      <c r="CH26" s="188" t="str">
        <f t="shared" si="163"/>
        <v/>
      </c>
      <c r="CI26" s="188" t="str">
        <f t="shared" si="163"/>
        <v/>
      </c>
      <c r="CJ26" s="188" t="str">
        <f t="shared" si="163"/>
        <v/>
      </c>
      <c r="CK26" s="188" t="str">
        <f t="shared" si="163"/>
        <v/>
      </c>
      <c r="CL26" s="188" t="str">
        <f t="shared" si="163"/>
        <v/>
      </c>
      <c r="CM26" s="188" t="str">
        <f t="shared" si="163"/>
        <v/>
      </c>
      <c r="CN26" s="188" t="str">
        <f t="shared" si="163"/>
        <v/>
      </c>
      <c r="CO26" s="188" t="str">
        <f t="shared" si="163"/>
        <v/>
      </c>
      <c r="CP26" s="188" t="str">
        <f t="shared" si="163"/>
        <v/>
      </c>
      <c r="CQ26" s="188" t="str">
        <f t="shared" si="163"/>
        <v/>
      </c>
      <c r="CR26" s="188" t="str">
        <f t="shared" si="163"/>
        <v/>
      </c>
      <c r="CS26" s="188" t="str">
        <f t="shared" si="163"/>
        <v/>
      </c>
      <c r="CT26" s="188" t="str">
        <f t="shared" si="163"/>
        <v/>
      </c>
      <c r="CU26" s="188" t="str">
        <f t="shared" si="163"/>
        <v/>
      </c>
      <c r="CV26" s="188" t="str">
        <f t="shared" si="163"/>
        <v/>
      </c>
      <c r="CW26" s="188" t="str">
        <f t="shared" si="163"/>
        <v/>
      </c>
      <c r="CX26" s="188" t="str">
        <f t="shared" si="163"/>
        <v/>
      </c>
      <c r="CY26" s="188" t="str">
        <f t="shared" si="163"/>
        <v/>
      </c>
      <c r="CZ26" s="188" t="str">
        <f t="shared" si="163"/>
        <v/>
      </c>
      <c r="DA26" s="188" t="str">
        <f t="shared" si="163"/>
        <v/>
      </c>
      <c r="DB26" s="188" t="str">
        <f t="shared" si="163"/>
        <v/>
      </c>
      <c r="DC26" s="188" t="str">
        <f t="shared" ref="DC26:EK26" si="164">IF(ISNONTEXT($AO26),DB26+$AO26,"")</f>
        <v/>
      </c>
      <c r="DD26" s="188" t="str">
        <f t="shared" si="164"/>
        <v/>
      </c>
      <c r="DE26" s="188" t="str">
        <f t="shared" si="164"/>
        <v/>
      </c>
      <c r="DF26" s="188" t="str">
        <f t="shared" si="164"/>
        <v/>
      </c>
      <c r="DG26" s="188" t="str">
        <f t="shared" si="164"/>
        <v/>
      </c>
      <c r="DH26" s="188" t="str">
        <f t="shared" si="164"/>
        <v/>
      </c>
      <c r="DI26" s="188" t="str">
        <f t="shared" si="164"/>
        <v/>
      </c>
      <c r="DJ26" s="188" t="str">
        <f t="shared" si="164"/>
        <v/>
      </c>
      <c r="DK26" s="188" t="str">
        <f t="shared" si="164"/>
        <v/>
      </c>
      <c r="DL26" s="188" t="str">
        <f t="shared" si="164"/>
        <v/>
      </c>
      <c r="DM26" s="188" t="str">
        <f t="shared" si="164"/>
        <v/>
      </c>
      <c r="DN26" s="188" t="str">
        <f t="shared" si="164"/>
        <v/>
      </c>
      <c r="DO26" s="188" t="str">
        <f t="shared" si="164"/>
        <v/>
      </c>
      <c r="DP26" s="188" t="str">
        <f t="shared" si="164"/>
        <v/>
      </c>
      <c r="DQ26" s="188" t="str">
        <f t="shared" si="164"/>
        <v/>
      </c>
      <c r="DR26" s="188" t="str">
        <f t="shared" si="164"/>
        <v/>
      </c>
      <c r="DS26" s="188" t="str">
        <f t="shared" si="164"/>
        <v/>
      </c>
      <c r="DT26" s="188" t="str">
        <f t="shared" si="164"/>
        <v/>
      </c>
      <c r="DU26" s="188" t="str">
        <f t="shared" si="164"/>
        <v/>
      </c>
      <c r="DV26" s="188" t="str">
        <f t="shared" si="164"/>
        <v/>
      </c>
      <c r="DW26" s="188" t="str">
        <f t="shared" si="164"/>
        <v/>
      </c>
      <c r="DX26" s="188" t="str">
        <f t="shared" si="164"/>
        <v/>
      </c>
      <c r="DY26" s="188" t="str">
        <f t="shared" si="164"/>
        <v/>
      </c>
      <c r="DZ26" s="188" t="str">
        <f t="shared" si="164"/>
        <v/>
      </c>
      <c r="EA26" s="188" t="str">
        <f t="shared" si="164"/>
        <v/>
      </c>
      <c r="EB26" s="188" t="str">
        <f t="shared" si="164"/>
        <v/>
      </c>
      <c r="EC26" s="188" t="str">
        <f t="shared" si="164"/>
        <v/>
      </c>
      <c r="ED26" s="188" t="str">
        <f t="shared" si="164"/>
        <v/>
      </c>
      <c r="EE26" s="188" t="str">
        <f t="shared" si="164"/>
        <v/>
      </c>
      <c r="EF26" s="188" t="str">
        <f t="shared" si="164"/>
        <v/>
      </c>
      <c r="EG26" s="188" t="str">
        <f t="shared" si="164"/>
        <v/>
      </c>
      <c r="EH26" s="188" t="str">
        <f t="shared" si="164"/>
        <v/>
      </c>
      <c r="EI26" s="188" t="str">
        <f t="shared" si="164"/>
        <v/>
      </c>
      <c r="EJ26" s="188" t="str">
        <f t="shared" si="164"/>
        <v/>
      </c>
      <c r="EK26" s="188" t="str">
        <f t="shared" si="164"/>
        <v/>
      </c>
      <c r="EL26" s="204" t="str">
        <f t="shared" si="19"/>
        <v/>
      </c>
      <c r="EM26" s="205" t="e">
        <f t="shared" si="20"/>
        <v>#N/A</v>
      </c>
      <c r="EN26" s="205" t="e">
        <f t="shared" si="21"/>
        <v>#N/A</v>
      </c>
      <c r="EO26" s="205" t="e">
        <f t="shared" si="22"/>
        <v>#N/A</v>
      </c>
      <c r="EP26" s="205" t="e">
        <f t="shared" si="23"/>
        <v>#N/A</v>
      </c>
      <c r="EQ26" s="205" t="e">
        <f t="shared" si="24"/>
        <v>#N/A</v>
      </c>
      <c r="ER26" s="205" t="e">
        <f t="shared" si="25"/>
        <v>#N/A</v>
      </c>
      <c r="ES26" s="205" t="e">
        <f t="shared" si="26"/>
        <v>#N/A</v>
      </c>
      <c r="ET26" s="205" t="e">
        <f t="shared" si="27"/>
        <v>#N/A</v>
      </c>
      <c r="EU26" s="205" t="e">
        <f t="shared" si="28"/>
        <v>#N/A</v>
      </c>
      <c r="EV26" s="205" t="e">
        <f t="shared" si="29"/>
        <v>#N/A</v>
      </c>
      <c r="EW26" s="205" t="e">
        <f t="shared" si="30"/>
        <v>#N/A</v>
      </c>
      <c r="EX26" s="205" t="e">
        <f t="shared" si="31"/>
        <v>#N/A</v>
      </c>
      <c r="EY26" s="205" t="e">
        <f t="shared" si="32"/>
        <v>#N/A</v>
      </c>
      <c r="EZ26" s="205" t="e">
        <f t="shared" si="33"/>
        <v>#N/A</v>
      </c>
      <c r="FA26" s="205" t="e">
        <f t="shared" si="34"/>
        <v>#N/A</v>
      </c>
      <c r="FB26" s="205" t="e">
        <f t="shared" si="35"/>
        <v>#N/A</v>
      </c>
      <c r="FC26" s="205" t="e">
        <f t="shared" si="36"/>
        <v>#N/A</v>
      </c>
      <c r="FD26" s="205" t="e">
        <f t="shared" si="37"/>
        <v>#N/A</v>
      </c>
      <c r="FE26" s="205" t="e">
        <f t="shared" si="38"/>
        <v>#N/A</v>
      </c>
      <c r="FF26" s="205" t="e">
        <f t="shared" si="39"/>
        <v>#N/A</v>
      </c>
      <c r="FG26" s="205" t="e">
        <f t="shared" si="40"/>
        <v>#N/A</v>
      </c>
      <c r="FH26" s="205" t="e">
        <f t="shared" si="41"/>
        <v>#N/A</v>
      </c>
      <c r="FI26" s="205" t="e">
        <f t="shared" si="42"/>
        <v>#N/A</v>
      </c>
      <c r="FJ26" s="205" t="e">
        <f t="shared" si="43"/>
        <v>#N/A</v>
      </c>
      <c r="FK26" s="205" t="e">
        <f t="shared" si="44"/>
        <v>#N/A</v>
      </c>
      <c r="FL26" s="205" t="e">
        <f t="shared" si="45"/>
        <v>#N/A</v>
      </c>
      <c r="FM26" s="205" t="e">
        <f t="shared" si="46"/>
        <v>#N/A</v>
      </c>
      <c r="FN26" s="205" t="e">
        <f t="shared" si="47"/>
        <v>#N/A</v>
      </c>
      <c r="FO26" s="205" t="e">
        <f t="shared" si="48"/>
        <v>#N/A</v>
      </c>
      <c r="FP26" s="205" t="e">
        <f t="shared" si="49"/>
        <v>#N/A</v>
      </c>
      <c r="FQ26" s="205" t="e">
        <f t="shared" si="50"/>
        <v>#N/A</v>
      </c>
      <c r="FR26" s="205" t="e">
        <f t="shared" si="51"/>
        <v>#N/A</v>
      </c>
      <c r="FS26" s="205" t="e">
        <f t="shared" si="52"/>
        <v>#N/A</v>
      </c>
      <c r="FT26" s="205" t="e">
        <f t="shared" si="53"/>
        <v>#N/A</v>
      </c>
      <c r="FU26" s="205" t="e">
        <f t="shared" si="54"/>
        <v>#N/A</v>
      </c>
      <c r="FV26" s="205" t="e">
        <f t="shared" si="55"/>
        <v>#N/A</v>
      </c>
      <c r="FW26" s="205" t="e">
        <f t="shared" si="56"/>
        <v>#N/A</v>
      </c>
      <c r="FX26" s="205" t="e">
        <f t="shared" si="57"/>
        <v>#N/A</v>
      </c>
      <c r="FY26" s="205" t="e">
        <f t="shared" si="58"/>
        <v>#N/A</v>
      </c>
      <c r="FZ26" s="205" t="e">
        <f t="shared" si="59"/>
        <v>#N/A</v>
      </c>
      <c r="GA26" s="205" t="e">
        <f t="shared" si="60"/>
        <v>#N/A</v>
      </c>
      <c r="GB26" s="205" t="e">
        <f t="shared" si="61"/>
        <v>#N/A</v>
      </c>
      <c r="GC26" s="205" t="e">
        <f t="shared" si="62"/>
        <v>#N/A</v>
      </c>
      <c r="GD26" s="205" t="e">
        <f t="shared" si="63"/>
        <v>#N/A</v>
      </c>
      <c r="GE26" s="205" t="e">
        <f t="shared" si="64"/>
        <v>#N/A</v>
      </c>
      <c r="GF26" s="205" t="e">
        <f t="shared" si="65"/>
        <v>#N/A</v>
      </c>
      <c r="GG26" s="205" t="e">
        <f t="shared" si="66"/>
        <v>#N/A</v>
      </c>
      <c r="GH26" s="205" t="e">
        <f t="shared" si="67"/>
        <v>#N/A</v>
      </c>
      <c r="GI26" s="205" t="e">
        <f t="shared" si="68"/>
        <v>#N/A</v>
      </c>
      <c r="GJ26" s="205" t="e">
        <f t="shared" si="69"/>
        <v>#N/A</v>
      </c>
      <c r="GK26" s="205" t="e">
        <f t="shared" si="70"/>
        <v>#N/A</v>
      </c>
      <c r="GL26" s="205" t="e">
        <f t="shared" si="71"/>
        <v>#N/A</v>
      </c>
      <c r="GM26" s="205" t="e">
        <f t="shared" si="72"/>
        <v>#N/A</v>
      </c>
      <c r="GN26" s="205" t="e">
        <f t="shared" si="73"/>
        <v>#N/A</v>
      </c>
      <c r="GO26" s="205" t="e">
        <f t="shared" si="74"/>
        <v>#N/A</v>
      </c>
      <c r="GP26" s="205" t="e">
        <f t="shared" si="75"/>
        <v>#N/A</v>
      </c>
      <c r="GQ26" s="205" t="e">
        <f t="shared" si="76"/>
        <v>#N/A</v>
      </c>
      <c r="GR26" s="205" t="e">
        <f t="shared" si="77"/>
        <v>#N/A</v>
      </c>
      <c r="GS26" s="205" t="e">
        <f t="shared" si="78"/>
        <v>#N/A</v>
      </c>
      <c r="GT26" s="205" t="e">
        <f t="shared" si="79"/>
        <v>#N/A</v>
      </c>
      <c r="GU26" s="205" t="e">
        <f t="shared" si="80"/>
        <v>#N/A</v>
      </c>
      <c r="GV26" s="205" t="e">
        <f t="shared" si="81"/>
        <v>#N/A</v>
      </c>
      <c r="GW26" s="205" t="e">
        <f t="shared" si="82"/>
        <v>#N/A</v>
      </c>
      <c r="GX26" s="205" t="e">
        <f t="shared" si="83"/>
        <v>#N/A</v>
      </c>
      <c r="GY26" s="205" t="e">
        <f t="shared" si="84"/>
        <v>#N/A</v>
      </c>
      <c r="GZ26" s="205" t="e">
        <f t="shared" si="85"/>
        <v>#N/A</v>
      </c>
      <c r="HA26" s="205" t="e">
        <f t="shared" si="86"/>
        <v>#N/A</v>
      </c>
      <c r="HB26" s="205" t="e">
        <f t="shared" si="87"/>
        <v>#N/A</v>
      </c>
      <c r="HC26" s="205" t="e">
        <f t="shared" si="88"/>
        <v>#N/A</v>
      </c>
      <c r="HD26" s="205" t="e">
        <f t="shared" si="89"/>
        <v>#N/A</v>
      </c>
      <c r="HE26" s="205" t="e">
        <f t="shared" si="90"/>
        <v>#N/A</v>
      </c>
      <c r="HF26" s="205" t="e">
        <f t="shared" si="91"/>
        <v>#N/A</v>
      </c>
      <c r="HG26" s="205" t="e">
        <f t="shared" si="92"/>
        <v>#N/A</v>
      </c>
      <c r="HH26" s="205" t="e">
        <f t="shared" si="93"/>
        <v>#N/A</v>
      </c>
      <c r="HI26" s="205" t="e">
        <f t="shared" si="94"/>
        <v>#N/A</v>
      </c>
      <c r="HJ26" s="205" t="e">
        <f t="shared" si="95"/>
        <v>#N/A</v>
      </c>
      <c r="HK26" s="205" t="e">
        <f t="shared" si="96"/>
        <v>#N/A</v>
      </c>
      <c r="HL26" s="205" t="e">
        <f t="shared" si="97"/>
        <v>#N/A</v>
      </c>
      <c r="HM26" s="205" t="e">
        <f t="shared" si="98"/>
        <v>#N/A</v>
      </c>
      <c r="HN26" s="205" t="e">
        <f t="shared" si="99"/>
        <v>#N/A</v>
      </c>
      <c r="HO26" s="205" t="e">
        <f t="shared" si="100"/>
        <v>#N/A</v>
      </c>
      <c r="HP26" s="205" t="e">
        <f t="shared" si="101"/>
        <v>#N/A</v>
      </c>
      <c r="HQ26" s="205" t="e">
        <f t="shared" si="102"/>
        <v>#N/A</v>
      </c>
      <c r="HR26" s="205" t="e">
        <f t="shared" si="103"/>
        <v>#N/A</v>
      </c>
      <c r="HS26" s="205" t="e">
        <f t="shared" si="104"/>
        <v>#N/A</v>
      </c>
      <c r="HT26" s="205" t="e">
        <f t="shared" si="105"/>
        <v>#N/A</v>
      </c>
      <c r="HU26" s="205" t="e">
        <f t="shared" si="106"/>
        <v>#N/A</v>
      </c>
      <c r="HV26" s="205" t="e">
        <f t="shared" si="107"/>
        <v>#N/A</v>
      </c>
      <c r="HW26" s="205" t="e">
        <f t="shared" si="108"/>
        <v>#N/A</v>
      </c>
      <c r="HX26" s="205" t="e">
        <f t="shared" si="109"/>
        <v>#N/A</v>
      </c>
      <c r="HY26" s="205" t="e">
        <f t="shared" si="110"/>
        <v>#N/A</v>
      </c>
      <c r="HZ26" s="205" t="e">
        <f t="shared" si="111"/>
        <v>#N/A</v>
      </c>
      <c r="IA26" s="205" t="e">
        <f t="shared" si="112"/>
        <v>#N/A</v>
      </c>
      <c r="IB26" s="205" t="e">
        <f t="shared" si="113"/>
        <v>#N/A</v>
      </c>
      <c r="IC26" s="205" t="e">
        <f t="shared" si="114"/>
        <v>#N/A</v>
      </c>
      <c r="ID26" s="205" t="e">
        <f t="shared" si="115"/>
        <v>#N/A</v>
      </c>
      <c r="IE26" s="205" t="e">
        <f t="shared" si="116"/>
        <v>#N/A</v>
      </c>
      <c r="IF26" s="205" t="e">
        <f t="shared" si="117"/>
        <v>#N/A</v>
      </c>
      <c r="IG26" s="205" t="e">
        <f t="shared" si="118"/>
        <v>#N/A</v>
      </c>
      <c r="IH26" s="205" t="e">
        <f t="shared" si="119"/>
        <v>#N/A</v>
      </c>
      <c r="II26" s="205" t="e">
        <f t="shared" si="120"/>
        <v>#N/A</v>
      </c>
    </row>
    <row r="27" spans="1:243" hidden="1" x14ac:dyDescent="0.25">
      <c r="A27" s="307"/>
      <c r="B27" s="308" t="str">
        <f>IF(OR($T27="",$U27=""),"",ROUND(_xlfn.BETA.INV(ABS(VLOOKUP($Z$1,VLookups!$A$30:$B$31,2,FALSE)-B$2),IF($N27="L",$U27,$T27),IF($N27="L",$T27,$U27),$G27,$I27),0))</f>
        <v/>
      </c>
      <c r="C27" s="318" t="str">
        <f t="shared" si="121"/>
        <v/>
      </c>
      <c r="D27" s="319" t="str">
        <f t="shared" si="122"/>
        <v/>
      </c>
      <c r="E27" s="142"/>
      <c r="F27" s="310"/>
      <c r="G27" s="311" t="str">
        <f t="shared" si="10"/>
        <v/>
      </c>
      <c r="H27" s="312"/>
      <c r="I27" s="311" t="str">
        <f t="shared" si="11"/>
        <v/>
      </c>
      <c r="J27" s="310"/>
      <c r="K27" s="143"/>
      <c r="L27" s="118" t="str">
        <f t="shared" si="12"/>
        <v/>
      </c>
      <c r="M27" s="23" t="str">
        <f t="shared" si="13"/>
        <v/>
      </c>
      <c r="N27" s="24" t="str">
        <f t="shared" si="14"/>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10" t="str">
        <f t="shared" si="3"/>
        <v/>
      </c>
      <c r="X27" s="110" t="str">
        <f t="shared" si="4"/>
        <v/>
      </c>
      <c r="Y27" s="39" t="str">
        <f t="shared" si="5"/>
        <v/>
      </c>
      <c r="Z27" s="123"/>
      <c r="AA27" s="216" t="str">
        <f>IF(AND(G27&gt;0,H27&gt;0,I27&gt;0,T27&gt;0,U27&gt;0,Z27&gt;0,NOT(R27="")),ABS(VLOOKUP($Z$1,VLookups!$A$30:$B$31,2,FALSE)-_xlfn.BETA.DIST(Z27,IF(N27="L",U27,T27),IF(N27="L",T27,U27),TRUE,G27,I27)),"")</f>
        <v/>
      </c>
      <c r="AB27" s="120" t="str">
        <f>IF(OR($T27="",$U27=""),"",_xlfn.BETA.INV(ABS(VLOOKUP($Z$1,VLookups!$A$30:$B$31,2,FALSE)-AB$3),IF($N27="L",$U27,$T27),IF($N27="L",$T27,$U27),$G27,$I27))</f>
        <v/>
      </c>
      <c r="AC27" s="121" t="str">
        <f>IF(OR($T27="",$U27=""),"",_xlfn.BETA.INV(ABS(VLOOKUP($Z$1,VLookups!$A$30:$B$31,2,FALSE)-AC$3),IF($N27="L",$U27,$T27),IF($N27="L",$T27,$U27),$G27,$I27))</f>
        <v/>
      </c>
      <c r="AD27" s="120" t="str">
        <f>IF(OR($T27="",$U27=""),"",_xlfn.BETA.INV(ABS(VLOOKUP($Z$1,VLookups!$A$30:$B$31,2,FALSE)-AD$3),IF($N27="L",$U27,$T27),IF($N27="L",$T27,$U27),$G27,$I27))</f>
        <v/>
      </c>
      <c r="AE27" s="121" t="str">
        <f>IF(OR($T27="",$U27=""),"",_xlfn.BETA.INV(ABS(VLOOKUP($Z$1,VLookups!$A$30:$B$31,2,FALSE)-AE$3),IF($N27="L",$U27,$T27),IF($N27="L",$T27,$U27),$G27,$I27))</f>
        <v/>
      </c>
      <c r="AF27" s="120" t="str">
        <f>IF(OR($T27="",$U27=""),"",_xlfn.BETA.INV(ABS(VLOOKUP($Z$1,VLookups!$A$30:$B$31,2,FALSE)-AF$3),IF($N27="L",$U27,$T27),IF($N27="L",$T27,$U27),$G27,$I27))</f>
        <v/>
      </c>
      <c r="AG27" s="121" t="str">
        <f>IF(OR($T27="",$U27=""),"",_xlfn.BETA.INV(ABS(VLOOKUP($Z$1,VLookups!$A$30:$B$31,2,FALSE)-AG$3),IF($N27="L",$U27,$T27),IF($N27="L",$T27,$U27),$G27,$I27))</f>
        <v/>
      </c>
      <c r="AH27" s="120" t="str">
        <f>IF(OR($T27="",$U27=""),"",_xlfn.BETA.INV(ABS(VLOOKUP($Z$1,VLookups!$A$30:$B$31,2,FALSE)-AH$3),IF($N27="L",$U27,$T27),IF($N27="L",$T27,$U27),$G27,$I27))</f>
        <v/>
      </c>
      <c r="AI27" s="121" t="str">
        <f>IF(OR($T27="",$U27=""),"",_xlfn.BETA.INV(ABS(VLOOKUP($Z$1,VLookups!$A$30:$B$31,2,FALSE)-AI$3),IF($N27="L",$U27,$T27),IF($N27="L",$T27,$U27),$G27,$I27))</f>
        <v/>
      </c>
      <c r="AJ27" s="120" t="str">
        <f>IF(OR($T27="",$U27=""),"",_xlfn.BETA.INV(ABS(VLOOKUP($Z$1,VLookups!$A$30:$B$31,2,FALSE)-AJ$3),IF($N27="L",$U27,$T27),IF($N27="L",$T27,$U27),$G27,$I27))</f>
        <v/>
      </c>
      <c r="AK27" s="121" t="str">
        <f>IF(OR($T27="",$U27=""),"",_xlfn.BETA.INV(ABS(VLOOKUP($Z$1,VLookups!$A$30:$B$31,2,FALSE)-AK$3),IF($N27="L",$U27,$T27),IF($N27="L",$T27,$U27),$G27,$I27))</f>
        <v/>
      </c>
      <c r="AL27" s="120" t="str">
        <f>IF(OR($T27="",$U27=""),"",_xlfn.BETA.INV(ABS(VLOOKUP($Z$1,VLookups!$A$30:$B$31,2,FALSE)-AL$3),IF($N27="L",$U27,$T27),IF($N27="L",$T27,$U27),$G27,$I27))</f>
        <v/>
      </c>
      <c r="AM27" s="121" t="str">
        <f>IF(OR($T27="",$U27=""),"",_xlfn.BETA.INV(ABS(VLOOKUP($Z$1,VLookups!$A$30:$B$31,2,FALSE)-AM$3),IF($N27="L",$U27,$T27),IF($N27="L",$T27,$U27),$G27,$I27))</f>
        <v/>
      </c>
      <c r="AN27" s="17"/>
      <c r="AO27" s="206" t="str">
        <f t="shared" si="15"/>
        <v/>
      </c>
      <c r="AP27" s="204" t="str">
        <f t="shared" si="16"/>
        <v/>
      </c>
      <c r="AQ27" s="188" t="str">
        <f t="shared" ref="AQ27:DB27" si="165">IF(ISNONTEXT($AO27),AP27+$AO27,"")</f>
        <v/>
      </c>
      <c r="AR27" s="188" t="str">
        <f t="shared" si="165"/>
        <v/>
      </c>
      <c r="AS27" s="188" t="str">
        <f t="shared" si="165"/>
        <v/>
      </c>
      <c r="AT27" s="188" t="str">
        <f t="shared" si="165"/>
        <v/>
      </c>
      <c r="AU27" s="188" t="str">
        <f t="shared" si="165"/>
        <v/>
      </c>
      <c r="AV27" s="188" t="str">
        <f t="shared" si="165"/>
        <v/>
      </c>
      <c r="AW27" s="188" t="str">
        <f t="shared" si="165"/>
        <v/>
      </c>
      <c r="AX27" s="188" t="str">
        <f t="shared" si="165"/>
        <v/>
      </c>
      <c r="AY27" s="188" t="str">
        <f t="shared" si="165"/>
        <v/>
      </c>
      <c r="AZ27" s="188" t="str">
        <f t="shared" si="165"/>
        <v/>
      </c>
      <c r="BA27" s="188" t="str">
        <f t="shared" si="165"/>
        <v/>
      </c>
      <c r="BB27" s="188" t="str">
        <f t="shared" si="165"/>
        <v/>
      </c>
      <c r="BC27" s="188" t="str">
        <f t="shared" si="165"/>
        <v/>
      </c>
      <c r="BD27" s="188" t="str">
        <f t="shared" si="165"/>
        <v/>
      </c>
      <c r="BE27" s="188" t="str">
        <f t="shared" si="165"/>
        <v/>
      </c>
      <c r="BF27" s="188" t="str">
        <f t="shared" si="165"/>
        <v/>
      </c>
      <c r="BG27" s="188" t="str">
        <f t="shared" si="165"/>
        <v/>
      </c>
      <c r="BH27" s="188" t="str">
        <f t="shared" si="165"/>
        <v/>
      </c>
      <c r="BI27" s="188" t="str">
        <f t="shared" si="165"/>
        <v/>
      </c>
      <c r="BJ27" s="188" t="str">
        <f t="shared" si="165"/>
        <v/>
      </c>
      <c r="BK27" s="188" t="str">
        <f t="shared" si="165"/>
        <v/>
      </c>
      <c r="BL27" s="188" t="str">
        <f t="shared" si="165"/>
        <v/>
      </c>
      <c r="BM27" s="188" t="str">
        <f t="shared" si="165"/>
        <v/>
      </c>
      <c r="BN27" s="188" t="str">
        <f t="shared" si="165"/>
        <v/>
      </c>
      <c r="BO27" s="188" t="str">
        <f t="shared" si="165"/>
        <v/>
      </c>
      <c r="BP27" s="188" t="str">
        <f t="shared" si="165"/>
        <v/>
      </c>
      <c r="BQ27" s="188" t="str">
        <f t="shared" si="165"/>
        <v/>
      </c>
      <c r="BR27" s="188" t="str">
        <f t="shared" si="165"/>
        <v/>
      </c>
      <c r="BS27" s="188" t="str">
        <f t="shared" si="165"/>
        <v/>
      </c>
      <c r="BT27" s="188" t="str">
        <f t="shared" si="165"/>
        <v/>
      </c>
      <c r="BU27" s="188" t="str">
        <f t="shared" si="165"/>
        <v/>
      </c>
      <c r="BV27" s="188" t="str">
        <f t="shared" si="165"/>
        <v/>
      </c>
      <c r="BW27" s="188" t="str">
        <f t="shared" si="165"/>
        <v/>
      </c>
      <c r="BX27" s="188" t="str">
        <f t="shared" si="165"/>
        <v/>
      </c>
      <c r="BY27" s="188" t="str">
        <f t="shared" si="165"/>
        <v/>
      </c>
      <c r="BZ27" s="188" t="str">
        <f t="shared" si="165"/>
        <v/>
      </c>
      <c r="CA27" s="188" t="str">
        <f t="shared" si="165"/>
        <v/>
      </c>
      <c r="CB27" s="188" t="str">
        <f t="shared" si="165"/>
        <v/>
      </c>
      <c r="CC27" s="188" t="str">
        <f t="shared" si="165"/>
        <v/>
      </c>
      <c r="CD27" s="188" t="str">
        <f t="shared" si="165"/>
        <v/>
      </c>
      <c r="CE27" s="188" t="str">
        <f t="shared" si="165"/>
        <v/>
      </c>
      <c r="CF27" s="188" t="str">
        <f t="shared" si="165"/>
        <v/>
      </c>
      <c r="CG27" s="188" t="str">
        <f t="shared" si="165"/>
        <v/>
      </c>
      <c r="CH27" s="188" t="str">
        <f t="shared" si="165"/>
        <v/>
      </c>
      <c r="CI27" s="188" t="str">
        <f t="shared" si="165"/>
        <v/>
      </c>
      <c r="CJ27" s="188" t="str">
        <f t="shared" si="165"/>
        <v/>
      </c>
      <c r="CK27" s="188" t="str">
        <f t="shared" si="165"/>
        <v/>
      </c>
      <c r="CL27" s="188" t="str">
        <f t="shared" si="165"/>
        <v/>
      </c>
      <c r="CM27" s="188" t="str">
        <f t="shared" si="165"/>
        <v/>
      </c>
      <c r="CN27" s="188" t="str">
        <f t="shared" si="165"/>
        <v/>
      </c>
      <c r="CO27" s="188" t="str">
        <f t="shared" si="165"/>
        <v/>
      </c>
      <c r="CP27" s="188" t="str">
        <f t="shared" si="165"/>
        <v/>
      </c>
      <c r="CQ27" s="188" t="str">
        <f t="shared" si="165"/>
        <v/>
      </c>
      <c r="CR27" s="188" t="str">
        <f t="shared" si="165"/>
        <v/>
      </c>
      <c r="CS27" s="188" t="str">
        <f t="shared" si="165"/>
        <v/>
      </c>
      <c r="CT27" s="188" t="str">
        <f t="shared" si="165"/>
        <v/>
      </c>
      <c r="CU27" s="188" t="str">
        <f t="shared" si="165"/>
        <v/>
      </c>
      <c r="CV27" s="188" t="str">
        <f t="shared" si="165"/>
        <v/>
      </c>
      <c r="CW27" s="188" t="str">
        <f t="shared" si="165"/>
        <v/>
      </c>
      <c r="CX27" s="188" t="str">
        <f t="shared" si="165"/>
        <v/>
      </c>
      <c r="CY27" s="188" t="str">
        <f t="shared" si="165"/>
        <v/>
      </c>
      <c r="CZ27" s="188" t="str">
        <f t="shared" si="165"/>
        <v/>
      </c>
      <c r="DA27" s="188" t="str">
        <f t="shared" si="165"/>
        <v/>
      </c>
      <c r="DB27" s="188" t="str">
        <f t="shared" si="165"/>
        <v/>
      </c>
      <c r="DC27" s="188" t="str">
        <f t="shared" ref="DC27:EK27" si="166">IF(ISNONTEXT($AO27),DB27+$AO27,"")</f>
        <v/>
      </c>
      <c r="DD27" s="188" t="str">
        <f t="shared" si="166"/>
        <v/>
      </c>
      <c r="DE27" s="188" t="str">
        <f t="shared" si="166"/>
        <v/>
      </c>
      <c r="DF27" s="188" t="str">
        <f t="shared" si="166"/>
        <v/>
      </c>
      <c r="DG27" s="188" t="str">
        <f t="shared" si="166"/>
        <v/>
      </c>
      <c r="DH27" s="188" t="str">
        <f t="shared" si="166"/>
        <v/>
      </c>
      <c r="DI27" s="188" t="str">
        <f t="shared" si="166"/>
        <v/>
      </c>
      <c r="DJ27" s="188" t="str">
        <f t="shared" si="166"/>
        <v/>
      </c>
      <c r="DK27" s="188" t="str">
        <f t="shared" si="166"/>
        <v/>
      </c>
      <c r="DL27" s="188" t="str">
        <f t="shared" si="166"/>
        <v/>
      </c>
      <c r="DM27" s="188" t="str">
        <f t="shared" si="166"/>
        <v/>
      </c>
      <c r="DN27" s="188" t="str">
        <f t="shared" si="166"/>
        <v/>
      </c>
      <c r="DO27" s="188" t="str">
        <f t="shared" si="166"/>
        <v/>
      </c>
      <c r="DP27" s="188" t="str">
        <f t="shared" si="166"/>
        <v/>
      </c>
      <c r="DQ27" s="188" t="str">
        <f t="shared" si="166"/>
        <v/>
      </c>
      <c r="DR27" s="188" t="str">
        <f t="shared" si="166"/>
        <v/>
      </c>
      <c r="DS27" s="188" t="str">
        <f t="shared" si="166"/>
        <v/>
      </c>
      <c r="DT27" s="188" t="str">
        <f t="shared" si="166"/>
        <v/>
      </c>
      <c r="DU27" s="188" t="str">
        <f t="shared" si="166"/>
        <v/>
      </c>
      <c r="DV27" s="188" t="str">
        <f t="shared" si="166"/>
        <v/>
      </c>
      <c r="DW27" s="188" t="str">
        <f t="shared" si="166"/>
        <v/>
      </c>
      <c r="DX27" s="188" t="str">
        <f t="shared" si="166"/>
        <v/>
      </c>
      <c r="DY27" s="188" t="str">
        <f t="shared" si="166"/>
        <v/>
      </c>
      <c r="DZ27" s="188" t="str">
        <f t="shared" si="166"/>
        <v/>
      </c>
      <c r="EA27" s="188" t="str">
        <f t="shared" si="166"/>
        <v/>
      </c>
      <c r="EB27" s="188" t="str">
        <f t="shared" si="166"/>
        <v/>
      </c>
      <c r="EC27" s="188" t="str">
        <f t="shared" si="166"/>
        <v/>
      </c>
      <c r="ED27" s="188" t="str">
        <f t="shared" si="166"/>
        <v/>
      </c>
      <c r="EE27" s="188" t="str">
        <f t="shared" si="166"/>
        <v/>
      </c>
      <c r="EF27" s="188" t="str">
        <f t="shared" si="166"/>
        <v/>
      </c>
      <c r="EG27" s="188" t="str">
        <f t="shared" si="166"/>
        <v/>
      </c>
      <c r="EH27" s="188" t="str">
        <f t="shared" si="166"/>
        <v/>
      </c>
      <c r="EI27" s="188" t="str">
        <f t="shared" si="166"/>
        <v/>
      </c>
      <c r="EJ27" s="188" t="str">
        <f t="shared" si="166"/>
        <v/>
      </c>
      <c r="EK27" s="188" t="str">
        <f t="shared" si="166"/>
        <v/>
      </c>
      <c r="EL27" s="204" t="str">
        <f t="shared" si="19"/>
        <v/>
      </c>
      <c r="EM27" s="205" t="e">
        <f t="shared" si="20"/>
        <v>#N/A</v>
      </c>
      <c r="EN27" s="205" t="e">
        <f t="shared" si="21"/>
        <v>#N/A</v>
      </c>
      <c r="EO27" s="205" t="e">
        <f t="shared" si="22"/>
        <v>#N/A</v>
      </c>
      <c r="EP27" s="205" t="e">
        <f t="shared" si="23"/>
        <v>#N/A</v>
      </c>
      <c r="EQ27" s="205" t="e">
        <f t="shared" si="24"/>
        <v>#N/A</v>
      </c>
      <c r="ER27" s="205" t="e">
        <f t="shared" si="25"/>
        <v>#N/A</v>
      </c>
      <c r="ES27" s="205" t="e">
        <f t="shared" si="26"/>
        <v>#N/A</v>
      </c>
      <c r="ET27" s="205" t="e">
        <f t="shared" si="27"/>
        <v>#N/A</v>
      </c>
      <c r="EU27" s="205" t="e">
        <f t="shared" si="28"/>
        <v>#N/A</v>
      </c>
      <c r="EV27" s="205" t="e">
        <f t="shared" si="29"/>
        <v>#N/A</v>
      </c>
      <c r="EW27" s="205" t="e">
        <f t="shared" si="30"/>
        <v>#N/A</v>
      </c>
      <c r="EX27" s="205" t="e">
        <f t="shared" si="31"/>
        <v>#N/A</v>
      </c>
      <c r="EY27" s="205" t="e">
        <f t="shared" si="32"/>
        <v>#N/A</v>
      </c>
      <c r="EZ27" s="205" t="e">
        <f t="shared" si="33"/>
        <v>#N/A</v>
      </c>
      <c r="FA27" s="205" t="e">
        <f t="shared" si="34"/>
        <v>#N/A</v>
      </c>
      <c r="FB27" s="205" t="e">
        <f t="shared" si="35"/>
        <v>#N/A</v>
      </c>
      <c r="FC27" s="205" t="e">
        <f t="shared" si="36"/>
        <v>#N/A</v>
      </c>
      <c r="FD27" s="205" t="e">
        <f t="shared" si="37"/>
        <v>#N/A</v>
      </c>
      <c r="FE27" s="205" t="e">
        <f t="shared" si="38"/>
        <v>#N/A</v>
      </c>
      <c r="FF27" s="205" t="e">
        <f t="shared" si="39"/>
        <v>#N/A</v>
      </c>
      <c r="FG27" s="205" t="e">
        <f t="shared" si="40"/>
        <v>#N/A</v>
      </c>
      <c r="FH27" s="205" t="e">
        <f t="shared" si="41"/>
        <v>#N/A</v>
      </c>
      <c r="FI27" s="205" t="e">
        <f t="shared" si="42"/>
        <v>#N/A</v>
      </c>
      <c r="FJ27" s="205" t="e">
        <f t="shared" si="43"/>
        <v>#N/A</v>
      </c>
      <c r="FK27" s="205" t="e">
        <f t="shared" si="44"/>
        <v>#N/A</v>
      </c>
      <c r="FL27" s="205" t="e">
        <f t="shared" si="45"/>
        <v>#N/A</v>
      </c>
      <c r="FM27" s="205" t="e">
        <f t="shared" si="46"/>
        <v>#N/A</v>
      </c>
      <c r="FN27" s="205" t="e">
        <f t="shared" si="47"/>
        <v>#N/A</v>
      </c>
      <c r="FO27" s="205" t="e">
        <f t="shared" si="48"/>
        <v>#N/A</v>
      </c>
      <c r="FP27" s="205" t="e">
        <f t="shared" si="49"/>
        <v>#N/A</v>
      </c>
      <c r="FQ27" s="205" t="e">
        <f t="shared" si="50"/>
        <v>#N/A</v>
      </c>
      <c r="FR27" s="205" t="e">
        <f t="shared" si="51"/>
        <v>#N/A</v>
      </c>
      <c r="FS27" s="205" t="e">
        <f t="shared" si="52"/>
        <v>#N/A</v>
      </c>
      <c r="FT27" s="205" t="e">
        <f t="shared" si="53"/>
        <v>#N/A</v>
      </c>
      <c r="FU27" s="205" t="e">
        <f t="shared" si="54"/>
        <v>#N/A</v>
      </c>
      <c r="FV27" s="205" t="e">
        <f t="shared" si="55"/>
        <v>#N/A</v>
      </c>
      <c r="FW27" s="205" t="e">
        <f t="shared" si="56"/>
        <v>#N/A</v>
      </c>
      <c r="FX27" s="205" t="e">
        <f t="shared" si="57"/>
        <v>#N/A</v>
      </c>
      <c r="FY27" s="205" t="e">
        <f t="shared" si="58"/>
        <v>#N/A</v>
      </c>
      <c r="FZ27" s="205" t="e">
        <f t="shared" si="59"/>
        <v>#N/A</v>
      </c>
      <c r="GA27" s="205" t="e">
        <f t="shared" si="60"/>
        <v>#N/A</v>
      </c>
      <c r="GB27" s="205" t="e">
        <f t="shared" si="61"/>
        <v>#N/A</v>
      </c>
      <c r="GC27" s="205" t="e">
        <f t="shared" si="62"/>
        <v>#N/A</v>
      </c>
      <c r="GD27" s="205" t="e">
        <f t="shared" si="63"/>
        <v>#N/A</v>
      </c>
      <c r="GE27" s="205" t="e">
        <f t="shared" si="64"/>
        <v>#N/A</v>
      </c>
      <c r="GF27" s="205" t="e">
        <f t="shared" si="65"/>
        <v>#N/A</v>
      </c>
      <c r="GG27" s="205" t="e">
        <f t="shared" si="66"/>
        <v>#N/A</v>
      </c>
      <c r="GH27" s="205" t="e">
        <f t="shared" si="67"/>
        <v>#N/A</v>
      </c>
      <c r="GI27" s="205" t="e">
        <f t="shared" si="68"/>
        <v>#N/A</v>
      </c>
      <c r="GJ27" s="205" t="e">
        <f t="shared" si="69"/>
        <v>#N/A</v>
      </c>
      <c r="GK27" s="205" t="e">
        <f t="shared" si="70"/>
        <v>#N/A</v>
      </c>
      <c r="GL27" s="205" t="e">
        <f t="shared" si="71"/>
        <v>#N/A</v>
      </c>
      <c r="GM27" s="205" t="e">
        <f t="shared" si="72"/>
        <v>#N/A</v>
      </c>
      <c r="GN27" s="205" t="e">
        <f t="shared" si="73"/>
        <v>#N/A</v>
      </c>
      <c r="GO27" s="205" t="e">
        <f t="shared" si="74"/>
        <v>#N/A</v>
      </c>
      <c r="GP27" s="205" t="e">
        <f t="shared" si="75"/>
        <v>#N/A</v>
      </c>
      <c r="GQ27" s="205" t="e">
        <f t="shared" si="76"/>
        <v>#N/A</v>
      </c>
      <c r="GR27" s="205" t="e">
        <f t="shared" si="77"/>
        <v>#N/A</v>
      </c>
      <c r="GS27" s="205" t="e">
        <f t="shared" si="78"/>
        <v>#N/A</v>
      </c>
      <c r="GT27" s="205" t="e">
        <f t="shared" si="79"/>
        <v>#N/A</v>
      </c>
      <c r="GU27" s="205" t="e">
        <f t="shared" si="80"/>
        <v>#N/A</v>
      </c>
      <c r="GV27" s="205" t="e">
        <f t="shared" si="81"/>
        <v>#N/A</v>
      </c>
      <c r="GW27" s="205" t="e">
        <f t="shared" si="82"/>
        <v>#N/A</v>
      </c>
      <c r="GX27" s="205" t="e">
        <f t="shared" si="83"/>
        <v>#N/A</v>
      </c>
      <c r="GY27" s="205" t="e">
        <f t="shared" si="84"/>
        <v>#N/A</v>
      </c>
      <c r="GZ27" s="205" t="e">
        <f t="shared" si="85"/>
        <v>#N/A</v>
      </c>
      <c r="HA27" s="205" t="e">
        <f t="shared" si="86"/>
        <v>#N/A</v>
      </c>
      <c r="HB27" s="205" t="e">
        <f t="shared" si="87"/>
        <v>#N/A</v>
      </c>
      <c r="HC27" s="205" t="e">
        <f t="shared" si="88"/>
        <v>#N/A</v>
      </c>
      <c r="HD27" s="205" t="e">
        <f t="shared" si="89"/>
        <v>#N/A</v>
      </c>
      <c r="HE27" s="205" t="e">
        <f t="shared" si="90"/>
        <v>#N/A</v>
      </c>
      <c r="HF27" s="205" t="e">
        <f t="shared" si="91"/>
        <v>#N/A</v>
      </c>
      <c r="HG27" s="205" t="e">
        <f t="shared" si="92"/>
        <v>#N/A</v>
      </c>
      <c r="HH27" s="205" t="e">
        <f t="shared" si="93"/>
        <v>#N/A</v>
      </c>
      <c r="HI27" s="205" t="e">
        <f t="shared" si="94"/>
        <v>#N/A</v>
      </c>
      <c r="HJ27" s="205" t="e">
        <f t="shared" si="95"/>
        <v>#N/A</v>
      </c>
      <c r="HK27" s="205" t="e">
        <f t="shared" si="96"/>
        <v>#N/A</v>
      </c>
      <c r="HL27" s="205" t="e">
        <f t="shared" si="97"/>
        <v>#N/A</v>
      </c>
      <c r="HM27" s="205" t="e">
        <f t="shared" si="98"/>
        <v>#N/A</v>
      </c>
      <c r="HN27" s="205" t="e">
        <f t="shared" si="99"/>
        <v>#N/A</v>
      </c>
      <c r="HO27" s="205" t="e">
        <f t="shared" si="100"/>
        <v>#N/A</v>
      </c>
      <c r="HP27" s="205" t="e">
        <f t="shared" si="101"/>
        <v>#N/A</v>
      </c>
      <c r="HQ27" s="205" t="e">
        <f t="shared" si="102"/>
        <v>#N/A</v>
      </c>
      <c r="HR27" s="205" t="e">
        <f t="shared" si="103"/>
        <v>#N/A</v>
      </c>
      <c r="HS27" s="205" t="e">
        <f t="shared" si="104"/>
        <v>#N/A</v>
      </c>
      <c r="HT27" s="205" t="e">
        <f t="shared" si="105"/>
        <v>#N/A</v>
      </c>
      <c r="HU27" s="205" t="e">
        <f t="shared" si="106"/>
        <v>#N/A</v>
      </c>
      <c r="HV27" s="205" t="e">
        <f t="shared" si="107"/>
        <v>#N/A</v>
      </c>
      <c r="HW27" s="205" t="e">
        <f t="shared" si="108"/>
        <v>#N/A</v>
      </c>
      <c r="HX27" s="205" t="e">
        <f t="shared" si="109"/>
        <v>#N/A</v>
      </c>
      <c r="HY27" s="205" t="e">
        <f t="shared" si="110"/>
        <v>#N/A</v>
      </c>
      <c r="HZ27" s="205" t="e">
        <f t="shared" si="111"/>
        <v>#N/A</v>
      </c>
      <c r="IA27" s="205" t="e">
        <f t="shared" si="112"/>
        <v>#N/A</v>
      </c>
      <c r="IB27" s="205" t="e">
        <f t="shared" si="113"/>
        <v>#N/A</v>
      </c>
      <c r="IC27" s="205" t="e">
        <f t="shared" si="114"/>
        <v>#N/A</v>
      </c>
      <c r="ID27" s="205" t="e">
        <f t="shared" si="115"/>
        <v>#N/A</v>
      </c>
      <c r="IE27" s="205" t="e">
        <f t="shared" si="116"/>
        <v>#N/A</v>
      </c>
      <c r="IF27" s="205" t="e">
        <f t="shared" si="117"/>
        <v>#N/A</v>
      </c>
      <c r="IG27" s="205" t="e">
        <f t="shared" si="118"/>
        <v>#N/A</v>
      </c>
      <c r="IH27" s="205" t="e">
        <f t="shared" si="119"/>
        <v>#N/A</v>
      </c>
      <c r="II27" s="205" t="e">
        <f t="shared" si="120"/>
        <v>#N/A</v>
      </c>
    </row>
    <row r="28" spans="1:243" hidden="1" x14ac:dyDescent="0.25">
      <c r="A28" s="307"/>
      <c r="B28" s="308" t="str">
        <f>IF(OR($T28="",$U28=""),"",ROUND(_xlfn.BETA.INV(ABS(VLOOKUP($Z$1,VLookups!$A$30:$B$31,2,FALSE)-B$2),IF($N28="L",$U28,$T28),IF($N28="L",$T28,$U28),$G28,$I28),0))</f>
        <v/>
      </c>
      <c r="C28" s="318" t="str">
        <f t="shared" si="121"/>
        <v/>
      </c>
      <c r="D28" s="319" t="str">
        <f t="shared" si="122"/>
        <v/>
      </c>
      <c r="E28" s="142"/>
      <c r="F28" s="310"/>
      <c r="G28" s="311" t="str">
        <f t="shared" si="10"/>
        <v/>
      </c>
      <c r="H28" s="312"/>
      <c r="I28" s="311" t="str">
        <f t="shared" si="11"/>
        <v/>
      </c>
      <c r="J28" s="310"/>
      <c r="K28" s="143"/>
      <c r="L28" s="118" t="str">
        <f t="shared" si="12"/>
        <v/>
      </c>
      <c r="M28" s="23" t="str">
        <f t="shared" si="13"/>
        <v/>
      </c>
      <c r="N28" s="24" t="str">
        <f t="shared" si="14"/>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10" t="str">
        <f t="shared" si="3"/>
        <v/>
      </c>
      <c r="X28" s="110" t="str">
        <f t="shared" si="4"/>
        <v/>
      </c>
      <c r="Y28" s="39" t="str">
        <f t="shared" si="5"/>
        <v/>
      </c>
      <c r="Z28" s="123"/>
      <c r="AA28" s="216" t="str">
        <f>IF(AND(G28&gt;0,H28&gt;0,I28&gt;0,T28&gt;0,U28&gt;0,Z28&gt;0,NOT(R28="")),ABS(VLOOKUP($Z$1,VLookups!$A$30:$B$31,2,FALSE)-_xlfn.BETA.DIST(Z28,IF(N28="L",U28,T28),IF(N28="L",T28,U28),TRUE,G28,I28)),"")</f>
        <v/>
      </c>
      <c r="AB28" s="120" t="str">
        <f>IF(OR($T28="",$U28=""),"",_xlfn.BETA.INV(ABS(VLOOKUP($Z$1,VLookups!$A$30:$B$31,2,FALSE)-AB$3),IF($N28="L",$U28,$T28),IF($N28="L",$T28,$U28),$G28,$I28))</f>
        <v/>
      </c>
      <c r="AC28" s="121" t="str">
        <f>IF(OR($T28="",$U28=""),"",_xlfn.BETA.INV(ABS(VLOOKUP($Z$1,VLookups!$A$30:$B$31,2,FALSE)-AC$3),IF($N28="L",$U28,$T28),IF($N28="L",$T28,$U28),$G28,$I28))</f>
        <v/>
      </c>
      <c r="AD28" s="120" t="str">
        <f>IF(OR($T28="",$U28=""),"",_xlfn.BETA.INV(ABS(VLOOKUP($Z$1,VLookups!$A$30:$B$31,2,FALSE)-AD$3),IF($N28="L",$U28,$T28),IF($N28="L",$T28,$U28),$G28,$I28))</f>
        <v/>
      </c>
      <c r="AE28" s="121" t="str">
        <f>IF(OR($T28="",$U28=""),"",_xlfn.BETA.INV(ABS(VLOOKUP($Z$1,VLookups!$A$30:$B$31,2,FALSE)-AE$3),IF($N28="L",$U28,$T28),IF($N28="L",$T28,$U28),$G28,$I28))</f>
        <v/>
      </c>
      <c r="AF28" s="120" t="str">
        <f>IF(OR($T28="",$U28=""),"",_xlfn.BETA.INV(ABS(VLOOKUP($Z$1,VLookups!$A$30:$B$31,2,FALSE)-AF$3),IF($N28="L",$U28,$T28),IF($N28="L",$T28,$U28),$G28,$I28))</f>
        <v/>
      </c>
      <c r="AG28" s="121" t="str">
        <f>IF(OR($T28="",$U28=""),"",_xlfn.BETA.INV(ABS(VLOOKUP($Z$1,VLookups!$A$30:$B$31,2,FALSE)-AG$3),IF($N28="L",$U28,$T28),IF($N28="L",$T28,$U28),$G28,$I28))</f>
        <v/>
      </c>
      <c r="AH28" s="120" t="str">
        <f>IF(OR($T28="",$U28=""),"",_xlfn.BETA.INV(ABS(VLOOKUP($Z$1,VLookups!$A$30:$B$31,2,FALSE)-AH$3),IF($N28="L",$U28,$T28),IF($N28="L",$T28,$U28),$G28,$I28))</f>
        <v/>
      </c>
      <c r="AI28" s="121" t="str">
        <f>IF(OR($T28="",$U28=""),"",_xlfn.BETA.INV(ABS(VLOOKUP($Z$1,VLookups!$A$30:$B$31,2,FALSE)-AI$3),IF($N28="L",$U28,$T28),IF($N28="L",$T28,$U28),$G28,$I28))</f>
        <v/>
      </c>
      <c r="AJ28" s="120" t="str">
        <f>IF(OR($T28="",$U28=""),"",_xlfn.BETA.INV(ABS(VLOOKUP($Z$1,VLookups!$A$30:$B$31,2,FALSE)-AJ$3),IF($N28="L",$U28,$T28),IF($N28="L",$T28,$U28),$G28,$I28))</f>
        <v/>
      </c>
      <c r="AK28" s="121" t="str">
        <f>IF(OR($T28="",$U28=""),"",_xlfn.BETA.INV(ABS(VLOOKUP($Z$1,VLookups!$A$30:$B$31,2,FALSE)-AK$3),IF($N28="L",$U28,$T28),IF($N28="L",$T28,$U28),$G28,$I28))</f>
        <v/>
      </c>
      <c r="AL28" s="120" t="str">
        <f>IF(OR($T28="",$U28=""),"",_xlfn.BETA.INV(ABS(VLOOKUP($Z$1,VLookups!$A$30:$B$31,2,FALSE)-AL$3),IF($N28="L",$U28,$T28),IF($N28="L",$T28,$U28),$G28,$I28))</f>
        <v/>
      </c>
      <c r="AM28" s="121" t="str">
        <f>IF(OR($T28="",$U28=""),"",_xlfn.BETA.INV(ABS(VLOOKUP($Z$1,VLookups!$A$30:$B$31,2,FALSE)-AM$3),IF($N28="L",$U28,$T28),IF($N28="L",$T28,$U28),$G28,$I28))</f>
        <v/>
      </c>
      <c r="AN28" s="17"/>
      <c r="AO28" s="206" t="str">
        <f t="shared" si="15"/>
        <v/>
      </c>
      <c r="AP28" s="204" t="str">
        <f t="shared" si="16"/>
        <v/>
      </c>
      <c r="AQ28" s="188" t="str">
        <f t="shared" ref="AQ28:DB28" si="167">IF(ISNONTEXT($AO28),AP28+$AO28,"")</f>
        <v/>
      </c>
      <c r="AR28" s="188" t="str">
        <f t="shared" si="167"/>
        <v/>
      </c>
      <c r="AS28" s="188" t="str">
        <f t="shared" si="167"/>
        <v/>
      </c>
      <c r="AT28" s="188" t="str">
        <f t="shared" si="167"/>
        <v/>
      </c>
      <c r="AU28" s="188" t="str">
        <f t="shared" si="167"/>
        <v/>
      </c>
      <c r="AV28" s="188" t="str">
        <f t="shared" si="167"/>
        <v/>
      </c>
      <c r="AW28" s="188" t="str">
        <f t="shared" si="167"/>
        <v/>
      </c>
      <c r="AX28" s="188" t="str">
        <f t="shared" si="167"/>
        <v/>
      </c>
      <c r="AY28" s="188" t="str">
        <f t="shared" si="167"/>
        <v/>
      </c>
      <c r="AZ28" s="188" t="str">
        <f t="shared" si="167"/>
        <v/>
      </c>
      <c r="BA28" s="188" t="str">
        <f t="shared" si="167"/>
        <v/>
      </c>
      <c r="BB28" s="188" t="str">
        <f t="shared" si="167"/>
        <v/>
      </c>
      <c r="BC28" s="188" t="str">
        <f t="shared" si="167"/>
        <v/>
      </c>
      <c r="BD28" s="188" t="str">
        <f t="shared" si="167"/>
        <v/>
      </c>
      <c r="BE28" s="188" t="str">
        <f t="shared" si="167"/>
        <v/>
      </c>
      <c r="BF28" s="188" t="str">
        <f t="shared" si="167"/>
        <v/>
      </c>
      <c r="BG28" s="188" t="str">
        <f t="shared" si="167"/>
        <v/>
      </c>
      <c r="BH28" s="188" t="str">
        <f t="shared" si="167"/>
        <v/>
      </c>
      <c r="BI28" s="188" t="str">
        <f t="shared" si="167"/>
        <v/>
      </c>
      <c r="BJ28" s="188" t="str">
        <f t="shared" si="167"/>
        <v/>
      </c>
      <c r="BK28" s="188" t="str">
        <f t="shared" si="167"/>
        <v/>
      </c>
      <c r="BL28" s="188" t="str">
        <f t="shared" si="167"/>
        <v/>
      </c>
      <c r="BM28" s="188" t="str">
        <f t="shared" si="167"/>
        <v/>
      </c>
      <c r="BN28" s="188" t="str">
        <f t="shared" si="167"/>
        <v/>
      </c>
      <c r="BO28" s="188" t="str">
        <f t="shared" si="167"/>
        <v/>
      </c>
      <c r="BP28" s="188" t="str">
        <f t="shared" si="167"/>
        <v/>
      </c>
      <c r="BQ28" s="188" t="str">
        <f t="shared" si="167"/>
        <v/>
      </c>
      <c r="BR28" s="188" t="str">
        <f t="shared" si="167"/>
        <v/>
      </c>
      <c r="BS28" s="188" t="str">
        <f t="shared" si="167"/>
        <v/>
      </c>
      <c r="BT28" s="188" t="str">
        <f t="shared" si="167"/>
        <v/>
      </c>
      <c r="BU28" s="188" t="str">
        <f t="shared" si="167"/>
        <v/>
      </c>
      <c r="BV28" s="188" t="str">
        <f t="shared" si="167"/>
        <v/>
      </c>
      <c r="BW28" s="188" t="str">
        <f t="shared" si="167"/>
        <v/>
      </c>
      <c r="BX28" s="188" t="str">
        <f t="shared" si="167"/>
        <v/>
      </c>
      <c r="BY28" s="188" t="str">
        <f t="shared" si="167"/>
        <v/>
      </c>
      <c r="BZ28" s="188" t="str">
        <f t="shared" si="167"/>
        <v/>
      </c>
      <c r="CA28" s="188" t="str">
        <f t="shared" si="167"/>
        <v/>
      </c>
      <c r="CB28" s="188" t="str">
        <f t="shared" si="167"/>
        <v/>
      </c>
      <c r="CC28" s="188" t="str">
        <f t="shared" si="167"/>
        <v/>
      </c>
      <c r="CD28" s="188" t="str">
        <f t="shared" si="167"/>
        <v/>
      </c>
      <c r="CE28" s="188" t="str">
        <f t="shared" si="167"/>
        <v/>
      </c>
      <c r="CF28" s="188" t="str">
        <f t="shared" si="167"/>
        <v/>
      </c>
      <c r="CG28" s="188" t="str">
        <f t="shared" si="167"/>
        <v/>
      </c>
      <c r="CH28" s="188" t="str">
        <f t="shared" si="167"/>
        <v/>
      </c>
      <c r="CI28" s="188" t="str">
        <f t="shared" si="167"/>
        <v/>
      </c>
      <c r="CJ28" s="188" t="str">
        <f t="shared" si="167"/>
        <v/>
      </c>
      <c r="CK28" s="188" t="str">
        <f t="shared" si="167"/>
        <v/>
      </c>
      <c r="CL28" s="188" t="str">
        <f t="shared" si="167"/>
        <v/>
      </c>
      <c r="CM28" s="188" t="str">
        <f t="shared" si="167"/>
        <v/>
      </c>
      <c r="CN28" s="188" t="str">
        <f t="shared" si="167"/>
        <v/>
      </c>
      <c r="CO28" s="188" t="str">
        <f t="shared" si="167"/>
        <v/>
      </c>
      <c r="CP28" s="188" t="str">
        <f t="shared" si="167"/>
        <v/>
      </c>
      <c r="CQ28" s="188" t="str">
        <f t="shared" si="167"/>
        <v/>
      </c>
      <c r="CR28" s="188" t="str">
        <f t="shared" si="167"/>
        <v/>
      </c>
      <c r="CS28" s="188" t="str">
        <f t="shared" si="167"/>
        <v/>
      </c>
      <c r="CT28" s="188" t="str">
        <f t="shared" si="167"/>
        <v/>
      </c>
      <c r="CU28" s="188" t="str">
        <f t="shared" si="167"/>
        <v/>
      </c>
      <c r="CV28" s="188" t="str">
        <f t="shared" si="167"/>
        <v/>
      </c>
      <c r="CW28" s="188" t="str">
        <f t="shared" si="167"/>
        <v/>
      </c>
      <c r="CX28" s="188" t="str">
        <f t="shared" si="167"/>
        <v/>
      </c>
      <c r="CY28" s="188" t="str">
        <f t="shared" si="167"/>
        <v/>
      </c>
      <c r="CZ28" s="188" t="str">
        <f t="shared" si="167"/>
        <v/>
      </c>
      <c r="DA28" s="188" t="str">
        <f t="shared" si="167"/>
        <v/>
      </c>
      <c r="DB28" s="188" t="str">
        <f t="shared" si="167"/>
        <v/>
      </c>
      <c r="DC28" s="188" t="str">
        <f t="shared" ref="DC28:EK28" si="168">IF(ISNONTEXT($AO28),DB28+$AO28,"")</f>
        <v/>
      </c>
      <c r="DD28" s="188" t="str">
        <f t="shared" si="168"/>
        <v/>
      </c>
      <c r="DE28" s="188" t="str">
        <f t="shared" si="168"/>
        <v/>
      </c>
      <c r="DF28" s="188" t="str">
        <f t="shared" si="168"/>
        <v/>
      </c>
      <c r="DG28" s="188" t="str">
        <f t="shared" si="168"/>
        <v/>
      </c>
      <c r="DH28" s="188" t="str">
        <f t="shared" si="168"/>
        <v/>
      </c>
      <c r="DI28" s="188" t="str">
        <f t="shared" si="168"/>
        <v/>
      </c>
      <c r="DJ28" s="188" t="str">
        <f t="shared" si="168"/>
        <v/>
      </c>
      <c r="DK28" s="188" t="str">
        <f t="shared" si="168"/>
        <v/>
      </c>
      <c r="DL28" s="188" t="str">
        <f t="shared" si="168"/>
        <v/>
      </c>
      <c r="DM28" s="188" t="str">
        <f t="shared" si="168"/>
        <v/>
      </c>
      <c r="DN28" s="188" t="str">
        <f t="shared" si="168"/>
        <v/>
      </c>
      <c r="DO28" s="188" t="str">
        <f t="shared" si="168"/>
        <v/>
      </c>
      <c r="DP28" s="188" t="str">
        <f t="shared" si="168"/>
        <v/>
      </c>
      <c r="DQ28" s="188" t="str">
        <f t="shared" si="168"/>
        <v/>
      </c>
      <c r="DR28" s="188" t="str">
        <f t="shared" si="168"/>
        <v/>
      </c>
      <c r="DS28" s="188" t="str">
        <f t="shared" si="168"/>
        <v/>
      </c>
      <c r="DT28" s="188" t="str">
        <f t="shared" si="168"/>
        <v/>
      </c>
      <c r="DU28" s="188" t="str">
        <f t="shared" si="168"/>
        <v/>
      </c>
      <c r="DV28" s="188" t="str">
        <f t="shared" si="168"/>
        <v/>
      </c>
      <c r="DW28" s="188" t="str">
        <f t="shared" si="168"/>
        <v/>
      </c>
      <c r="DX28" s="188" t="str">
        <f t="shared" si="168"/>
        <v/>
      </c>
      <c r="DY28" s="188" t="str">
        <f t="shared" si="168"/>
        <v/>
      </c>
      <c r="DZ28" s="188" t="str">
        <f t="shared" si="168"/>
        <v/>
      </c>
      <c r="EA28" s="188" t="str">
        <f t="shared" si="168"/>
        <v/>
      </c>
      <c r="EB28" s="188" t="str">
        <f t="shared" si="168"/>
        <v/>
      </c>
      <c r="EC28" s="188" t="str">
        <f t="shared" si="168"/>
        <v/>
      </c>
      <c r="ED28" s="188" t="str">
        <f t="shared" si="168"/>
        <v/>
      </c>
      <c r="EE28" s="188" t="str">
        <f t="shared" si="168"/>
        <v/>
      </c>
      <c r="EF28" s="188" t="str">
        <f t="shared" si="168"/>
        <v/>
      </c>
      <c r="EG28" s="188" t="str">
        <f t="shared" si="168"/>
        <v/>
      </c>
      <c r="EH28" s="188" t="str">
        <f t="shared" si="168"/>
        <v/>
      </c>
      <c r="EI28" s="188" t="str">
        <f t="shared" si="168"/>
        <v/>
      </c>
      <c r="EJ28" s="188" t="str">
        <f t="shared" si="168"/>
        <v/>
      </c>
      <c r="EK28" s="188" t="str">
        <f t="shared" si="168"/>
        <v/>
      </c>
      <c r="EL28" s="204" t="str">
        <f t="shared" si="19"/>
        <v/>
      </c>
      <c r="EM28" s="205" t="e">
        <f t="shared" si="20"/>
        <v>#N/A</v>
      </c>
      <c r="EN28" s="205" t="e">
        <f t="shared" si="21"/>
        <v>#N/A</v>
      </c>
      <c r="EO28" s="205" t="e">
        <f t="shared" si="22"/>
        <v>#N/A</v>
      </c>
      <c r="EP28" s="205" t="e">
        <f t="shared" si="23"/>
        <v>#N/A</v>
      </c>
      <c r="EQ28" s="205" t="e">
        <f t="shared" si="24"/>
        <v>#N/A</v>
      </c>
      <c r="ER28" s="205" t="e">
        <f t="shared" si="25"/>
        <v>#N/A</v>
      </c>
      <c r="ES28" s="205" t="e">
        <f t="shared" si="26"/>
        <v>#N/A</v>
      </c>
      <c r="ET28" s="205" t="e">
        <f t="shared" si="27"/>
        <v>#N/A</v>
      </c>
      <c r="EU28" s="205" t="e">
        <f t="shared" si="28"/>
        <v>#N/A</v>
      </c>
      <c r="EV28" s="205" t="e">
        <f t="shared" si="29"/>
        <v>#N/A</v>
      </c>
      <c r="EW28" s="205" t="e">
        <f t="shared" si="30"/>
        <v>#N/A</v>
      </c>
      <c r="EX28" s="205" t="e">
        <f t="shared" si="31"/>
        <v>#N/A</v>
      </c>
      <c r="EY28" s="205" t="e">
        <f t="shared" si="32"/>
        <v>#N/A</v>
      </c>
      <c r="EZ28" s="205" t="e">
        <f t="shared" si="33"/>
        <v>#N/A</v>
      </c>
      <c r="FA28" s="205" t="e">
        <f t="shared" si="34"/>
        <v>#N/A</v>
      </c>
      <c r="FB28" s="205" t="e">
        <f t="shared" si="35"/>
        <v>#N/A</v>
      </c>
      <c r="FC28" s="205" t="e">
        <f t="shared" si="36"/>
        <v>#N/A</v>
      </c>
      <c r="FD28" s="205" t="e">
        <f t="shared" si="37"/>
        <v>#N/A</v>
      </c>
      <c r="FE28" s="205" t="e">
        <f t="shared" si="38"/>
        <v>#N/A</v>
      </c>
      <c r="FF28" s="205" t="e">
        <f t="shared" si="39"/>
        <v>#N/A</v>
      </c>
      <c r="FG28" s="205" t="e">
        <f t="shared" si="40"/>
        <v>#N/A</v>
      </c>
      <c r="FH28" s="205" t="e">
        <f t="shared" si="41"/>
        <v>#N/A</v>
      </c>
      <c r="FI28" s="205" t="e">
        <f t="shared" si="42"/>
        <v>#N/A</v>
      </c>
      <c r="FJ28" s="205" t="e">
        <f t="shared" si="43"/>
        <v>#N/A</v>
      </c>
      <c r="FK28" s="205" t="e">
        <f t="shared" si="44"/>
        <v>#N/A</v>
      </c>
      <c r="FL28" s="205" t="e">
        <f t="shared" si="45"/>
        <v>#N/A</v>
      </c>
      <c r="FM28" s="205" t="e">
        <f t="shared" si="46"/>
        <v>#N/A</v>
      </c>
      <c r="FN28" s="205" t="e">
        <f t="shared" si="47"/>
        <v>#N/A</v>
      </c>
      <c r="FO28" s="205" t="e">
        <f t="shared" si="48"/>
        <v>#N/A</v>
      </c>
      <c r="FP28" s="205" t="e">
        <f t="shared" si="49"/>
        <v>#N/A</v>
      </c>
      <c r="FQ28" s="205" t="e">
        <f t="shared" si="50"/>
        <v>#N/A</v>
      </c>
      <c r="FR28" s="205" t="e">
        <f t="shared" si="51"/>
        <v>#N/A</v>
      </c>
      <c r="FS28" s="205" t="e">
        <f t="shared" si="52"/>
        <v>#N/A</v>
      </c>
      <c r="FT28" s="205" t="e">
        <f t="shared" si="53"/>
        <v>#N/A</v>
      </c>
      <c r="FU28" s="205" t="e">
        <f t="shared" si="54"/>
        <v>#N/A</v>
      </c>
      <c r="FV28" s="205" t="e">
        <f t="shared" si="55"/>
        <v>#N/A</v>
      </c>
      <c r="FW28" s="205" t="e">
        <f t="shared" si="56"/>
        <v>#N/A</v>
      </c>
      <c r="FX28" s="205" t="e">
        <f t="shared" si="57"/>
        <v>#N/A</v>
      </c>
      <c r="FY28" s="205" t="e">
        <f t="shared" si="58"/>
        <v>#N/A</v>
      </c>
      <c r="FZ28" s="205" t="e">
        <f t="shared" si="59"/>
        <v>#N/A</v>
      </c>
      <c r="GA28" s="205" t="e">
        <f t="shared" si="60"/>
        <v>#N/A</v>
      </c>
      <c r="GB28" s="205" t="e">
        <f t="shared" si="61"/>
        <v>#N/A</v>
      </c>
      <c r="GC28" s="205" t="e">
        <f t="shared" si="62"/>
        <v>#N/A</v>
      </c>
      <c r="GD28" s="205" t="e">
        <f t="shared" si="63"/>
        <v>#N/A</v>
      </c>
      <c r="GE28" s="205" t="e">
        <f t="shared" si="64"/>
        <v>#N/A</v>
      </c>
      <c r="GF28" s="205" t="e">
        <f t="shared" si="65"/>
        <v>#N/A</v>
      </c>
      <c r="GG28" s="205" t="e">
        <f t="shared" si="66"/>
        <v>#N/A</v>
      </c>
      <c r="GH28" s="205" t="e">
        <f t="shared" si="67"/>
        <v>#N/A</v>
      </c>
      <c r="GI28" s="205" t="e">
        <f t="shared" si="68"/>
        <v>#N/A</v>
      </c>
      <c r="GJ28" s="205" t="e">
        <f t="shared" si="69"/>
        <v>#N/A</v>
      </c>
      <c r="GK28" s="205" t="e">
        <f t="shared" si="70"/>
        <v>#N/A</v>
      </c>
      <c r="GL28" s="205" t="e">
        <f t="shared" si="71"/>
        <v>#N/A</v>
      </c>
      <c r="GM28" s="205" t="e">
        <f t="shared" si="72"/>
        <v>#N/A</v>
      </c>
      <c r="GN28" s="205" t="e">
        <f t="shared" si="73"/>
        <v>#N/A</v>
      </c>
      <c r="GO28" s="205" t="e">
        <f t="shared" si="74"/>
        <v>#N/A</v>
      </c>
      <c r="GP28" s="205" t="e">
        <f t="shared" si="75"/>
        <v>#N/A</v>
      </c>
      <c r="GQ28" s="205" t="e">
        <f t="shared" si="76"/>
        <v>#N/A</v>
      </c>
      <c r="GR28" s="205" t="e">
        <f t="shared" si="77"/>
        <v>#N/A</v>
      </c>
      <c r="GS28" s="205" t="e">
        <f t="shared" si="78"/>
        <v>#N/A</v>
      </c>
      <c r="GT28" s="205" t="e">
        <f t="shared" si="79"/>
        <v>#N/A</v>
      </c>
      <c r="GU28" s="205" t="e">
        <f t="shared" si="80"/>
        <v>#N/A</v>
      </c>
      <c r="GV28" s="205" t="e">
        <f t="shared" si="81"/>
        <v>#N/A</v>
      </c>
      <c r="GW28" s="205" t="e">
        <f t="shared" si="82"/>
        <v>#N/A</v>
      </c>
      <c r="GX28" s="205" t="e">
        <f t="shared" si="83"/>
        <v>#N/A</v>
      </c>
      <c r="GY28" s="205" t="e">
        <f t="shared" si="84"/>
        <v>#N/A</v>
      </c>
      <c r="GZ28" s="205" t="e">
        <f t="shared" si="85"/>
        <v>#N/A</v>
      </c>
      <c r="HA28" s="205" t="e">
        <f t="shared" si="86"/>
        <v>#N/A</v>
      </c>
      <c r="HB28" s="205" t="e">
        <f t="shared" si="87"/>
        <v>#N/A</v>
      </c>
      <c r="HC28" s="205" t="e">
        <f t="shared" si="88"/>
        <v>#N/A</v>
      </c>
      <c r="HD28" s="205" t="e">
        <f t="shared" si="89"/>
        <v>#N/A</v>
      </c>
      <c r="HE28" s="205" t="e">
        <f t="shared" si="90"/>
        <v>#N/A</v>
      </c>
      <c r="HF28" s="205" t="e">
        <f t="shared" si="91"/>
        <v>#N/A</v>
      </c>
      <c r="HG28" s="205" t="e">
        <f t="shared" si="92"/>
        <v>#N/A</v>
      </c>
      <c r="HH28" s="205" t="e">
        <f t="shared" si="93"/>
        <v>#N/A</v>
      </c>
      <c r="HI28" s="205" t="e">
        <f t="shared" si="94"/>
        <v>#N/A</v>
      </c>
      <c r="HJ28" s="205" t="e">
        <f t="shared" si="95"/>
        <v>#N/A</v>
      </c>
      <c r="HK28" s="205" t="e">
        <f t="shared" si="96"/>
        <v>#N/A</v>
      </c>
      <c r="HL28" s="205" t="e">
        <f t="shared" si="97"/>
        <v>#N/A</v>
      </c>
      <c r="HM28" s="205" t="e">
        <f t="shared" si="98"/>
        <v>#N/A</v>
      </c>
      <c r="HN28" s="205" t="e">
        <f t="shared" si="99"/>
        <v>#N/A</v>
      </c>
      <c r="HO28" s="205" t="e">
        <f t="shared" si="100"/>
        <v>#N/A</v>
      </c>
      <c r="HP28" s="205" t="e">
        <f t="shared" si="101"/>
        <v>#N/A</v>
      </c>
      <c r="HQ28" s="205" t="e">
        <f t="shared" si="102"/>
        <v>#N/A</v>
      </c>
      <c r="HR28" s="205" t="e">
        <f t="shared" si="103"/>
        <v>#N/A</v>
      </c>
      <c r="HS28" s="205" t="e">
        <f t="shared" si="104"/>
        <v>#N/A</v>
      </c>
      <c r="HT28" s="205" t="e">
        <f t="shared" si="105"/>
        <v>#N/A</v>
      </c>
      <c r="HU28" s="205" t="e">
        <f t="shared" si="106"/>
        <v>#N/A</v>
      </c>
      <c r="HV28" s="205" t="e">
        <f t="shared" si="107"/>
        <v>#N/A</v>
      </c>
      <c r="HW28" s="205" t="e">
        <f t="shared" si="108"/>
        <v>#N/A</v>
      </c>
      <c r="HX28" s="205" t="e">
        <f t="shared" si="109"/>
        <v>#N/A</v>
      </c>
      <c r="HY28" s="205" t="e">
        <f t="shared" si="110"/>
        <v>#N/A</v>
      </c>
      <c r="HZ28" s="205" t="e">
        <f t="shared" si="111"/>
        <v>#N/A</v>
      </c>
      <c r="IA28" s="205" t="e">
        <f t="shared" si="112"/>
        <v>#N/A</v>
      </c>
      <c r="IB28" s="205" t="e">
        <f t="shared" si="113"/>
        <v>#N/A</v>
      </c>
      <c r="IC28" s="205" t="e">
        <f t="shared" si="114"/>
        <v>#N/A</v>
      </c>
      <c r="ID28" s="205" t="e">
        <f t="shared" si="115"/>
        <v>#N/A</v>
      </c>
      <c r="IE28" s="205" t="e">
        <f t="shared" si="116"/>
        <v>#N/A</v>
      </c>
      <c r="IF28" s="205" t="e">
        <f t="shared" si="117"/>
        <v>#N/A</v>
      </c>
      <c r="IG28" s="205" t="e">
        <f t="shared" si="118"/>
        <v>#N/A</v>
      </c>
      <c r="IH28" s="205" t="e">
        <f t="shared" si="119"/>
        <v>#N/A</v>
      </c>
      <c r="II28" s="205" t="e">
        <f t="shared" si="120"/>
        <v>#N/A</v>
      </c>
    </row>
    <row r="29" spans="1:243" hidden="1" x14ac:dyDescent="0.25">
      <c r="A29" s="307"/>
      <c r="B29" s="308" t="str">
        <f>IF(OR($T29="",$U29=""),"",ROUND(_xlfn.BETA.INV(ABS(VLOOKUP($Z$1,VLookups!$A$30:$B$31,2,FALSE)-B$2),IF($N29="L",$U29,$T29),IF($N29="L",$T29,$U29),$G29,$I29),0))</f>
        <v/>
      </c>
      <c r="C29" s="318" t="str">
        <f t="shared" si="121"/>
        <v/>
      </c>
      <c r="D29" s="319" t="str">
        <f t="shared" si="122"/>
        <v/>
      </c>
      <c r="E29" s="142"/>
      <c r="F29" s="310"/>
      <c r="G29" s="311" t="str">
        <f t="shared" si="10"/>
        <v/>
      </c>
      <c r="H29" s="312"/>
      <c r="I29" s="311" t="str">
        <f t="shared" si="11"/>
        <v/>
      </c>
      <c r="J29" s="310"/>
      <c r="K29" s="143"/>
      <c r="L29" s="118" t="str">
        <f t="shared" si="12"/>
        <v/>
      </c>
      <c r="M29" s="23" t="str">
        <f t="shared" si="13"/>
        <v/>
      </c>
      <c r="N29" s="24" t="str">
        <f t="shared" si="14"/>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10" t="str">
        <f t="shared" si="3"/>
        <v/>
      </c>
      <c r="X29" s="110" t="str">
        <f t="shared" si="4"/>
        <v/>
      </c>
      <c r="Y29" s="39" t="str">
        <f t="shared" si="5"/>
        <v/>
      </c>
      <c r="Z29" s="123"/>
      <c r="AA29" s="216" t="str">
        <f>IF(AND(G29&gt;0,H29&gt;0,I29&gt;0,T29&gt;0,U29&gt;0,Z29&gt;0,NOT(R29="")),ABS(VLOOKUP($Z$1,VLookups!$A$30:$B$31,2,FALSE)-_xlfn.BETA.DIST(Z29,IF(N29="L",U29,T29),IF(N29="L",T29,U29),TRUE,G29,I29)),"")</f>
        <v/>
      </c>
      <c r="AB29" s="120" t="str">
        <f>IF(OR($T29="",$U29=""),"",_xlfn.BETA.INV(ABS(VLOOKUP($Z$1,VLookups!$A$30:$B$31,2,FALSE)-AB$3),IF($N29="L",$U29,$T29),IF($N29="L",$T29,$U29),$G29,$I29))</f>
        <v/>
      </c>
      <c r="AC29" s="121" t="str">
        <f>IF(OR($T29="",$U29=""),"",_xlfn.BETA.INV(ABS(VLOOKUP($Z$1,VLookups!$A$30:$B$31,2,FALSE)-AC$3),IF($N29="L",$U29,$T29),IF($N29="L",$T29,$U29),$G29,$I29))</f>
        <v/>
      </c>
      <c r="AD29" s="120" t="str">
        <f>IF(OR($T29="",$U29=""),"",_xlfn.BETA.INV(ABS(VLOOKUP($Z$1,VLookups!$A$30:$B$31,2,FALSE)-AD$3),IF($N29="L",$U29,$T29),IF($N29="L",$T29,$U29),$G29,$I29))</f>
        <v/>
      </c>
      <c r="AE29" s="121" t="str">
        <f>IF(OR($T29="",$U29=""),"",_xlfn.BETA.INV(ABS(VLOOKUP($Z$1,VLookups!$A$30:$B$31,2,FALSE)-AE$3),IF($N29="L",$U29,$T29),IF($N29="L",$T29,$U29),$G29,$I29))</f>
        <v/>
      </c>
      <c r="AF29" s="120" t="str">
        <f>IF(OR($T29="",$U29=""),"",_xlfn.BETA.INV(ABS(VLOOKUP($Z$1,VLookups!$A$30:$B$31,2,FALSE)-AF$3),IF($N29="L",$U29,$T29),IF($N29="L",$T29,$U29),$G29,$I29))</f>
        <v/>
      </c>
      <c r="AG29" s="121" t="str">
        <f>IF(OR($T29="",$U29=""),"",_xlfn.BETA.INV(ABS(VLOOKUP($Z$1,VLookups!$A$30:$B$31,2,FALSE)-AG$3),IF($N29="L",$U29,$T29),IF($N29="L",$T29,$U29),$G29,$I29))</f>
        <v/>
      </c>
      <c r="AH29" s="120" t="str">
        <f>IF(OR($T29="",$U29=""),"",_xlfn.BETA.INV(ABS(VLOOKUP($Z$1,VLookups!$A$30:$B$31,2,FALSE)-AH$3),IF($N29="L",$U29,$T29),IF($N29="L",$T29,$U29),$G29,$I29))</f>
        <v/>
      </c>
      <c r="AI29" s="121" t="str">
        <f>IF(OR($T29="",$U29=""),"",_xlfn.BETA.INV(ABS(VLOOKUP($Z$1,VLookups!$A$30:$B$31,2,FALSE)-AI$3),IF($N29="L",$U29,$T29),IF($N29="L",$T29,$U29),$G29,$I29))</f>
        <v/>
      </c>
      <c r="AJ29" s="120" t="str">
        <f>IF(OR($T29="",$U29=""),"",_xlfn.BETA.INV(ABS(VLOOKUP($Z$1,VLookups!$A$30:$B$31,2,FALSE)-AJ$3),IF($N29="L",$U29,$T29),IF($N29="L",$T29,$U29),$G29,$I29))</f>
        <v/>
      </c>
      <c r="AK29" s="121" t="str">
        <f>IF(OR($T29="",$U29=""),"",_xlfn.BETA.INV(ABS(VLOOKUP($Z$1,VLookups!$A$30:$B$31,2,FALSE)-AK$3),IF($N29="L",$U29,$T29),IF($N29="L",$T29,$U29),$G29,$I29))</f>
        <v/>
      </c>
      <c r="AL29" s="120" t="str">
        <f>IF(OR($T29="",$U29=""),"",_xlfn.BETA.INV(ABS(VLOOKUP($Z$1,VLookups!$A$30:$B$31,2,FALSE)-AL$3),IF($N29="L",$U29,$T29),IF($N29="L",$T29,$U29),$G29,$I29))</f>
        <v/>
      </c>
      <c r="AM29" s="121" t="str">
        <f>IF(OR($T29="",$U29=""),"",_xlfn.BETA.INV(ABS(VLOOKUP($Z$1,VLookups!$A$30:$B$31,2,FALSE)-AM$3),IF($N29="L",$U29,$T29),IF($N29="L",$T29,$U29),$G29,$I29))</f>
        <v/>
      </c>
      <c r="AN29" s="17"/>
      <c r="AO29" s="206" t="str">
        <f t="shared" si="15"/>
        <v/>
      </c>
      <c r="AP29" s="204" t="str">
        <f t="shared" si="16"/>
        <v/>
      </c>
      <c r="AQ29" s="188" t="str">
        <f t="shared" ref="AQ29:DB29" si="169">IF(ISNONTEXT($AO29),AP29+$AO29,"")</f>
        <v/>
      </c>
      <c r="AR29" s="188" t="str">
        <f t="shared" si="169"/>
        <v/>
      </c>
      <c r="AS29" s="188" t="str">
        <f t="shared" si="169"/>
        <v/>
      </c>
      <c r="AT29" s="188" t="str">
        <f t="shared" si="169"/>
        <v/>
      </c>
      <c r="AU29" s="188" t="str">
        <f t="shared" si="169"/>
        <v/>
      </c>
      <c r="AV29" s="188" t="str">
        <f t="shared" si="169"/>
        <v/>
      </c>
      <c r="AW29" s="188" t="str">
        <f t="shared" si="169"/>
        <v/>
      </c>
      <c r="AX29" s="188" t="str">
        <f t="shared" si="169"/>
        <v/>
      </c>
      <c r="AY29" s="188" t="str">
        <f t="shared" si="169"/>
        <v/>
      </c>
      <c r="AZ29" s="188" t="str">
        <f t="shared" si="169"/>
        <v/>
      </c>
      <c r="BA29" s="188" t="str">
        <f t="shared" si="169"/>
        <v/>
      </c>
      <c r="BB29" s="188" t="str">
        <f t="shared" si="169"/>
        <v/>
      </c>
      <c r="BC29" s="188" t="str">
        <f t="shared" si="169"/>
        <v/>
      </c>
      <c r="BD29" s="188" t="str">
        <f t="shared" si="169"/>
        <v/>
      </c>
      <c r="BE29" s="188" t="str">
        <f t="shared" si="169"/>
        <v/>
      </c>
      <c r="BF29" s="188" t="str">
        <f t="shared" si="169"/>
        <v/>
      </c>
      <c r="BG29" s="188" t="str">
        <f t="shared" si="169"/>
        <v/>
      </c>
      <c r="BH29" s="188" t="str">
        <f t="shared" si="169"/>
        <v/>
      </c>
      <c r="BI29" s="188" t="str">
        <f t="shared" si="169"/>
        <v/>
      </c>
      <c r="BJ29" s="188" t="str">
        <f t="shared" si="169"/>
        <v/>
      </c>
      <c r="BK29" s="188" t="str">
        <f t="shared" si="169"/>
        <v/>
      </c>
      <c r="BL29" s="188" t="str">
        <f t="shared" si="169"/>
        <v/>
      </c>
      <c r="BM29" s="188" t="str">
        <f t="shared" si="169"/>
        <v/>
      </c>
      <c r="BN29" s="188" t="str">
        <f t="shared" si="169"/>
        <v/>
      </c>
      <c r="BO29" s="188" t="str">
        <f t="shared" si="169"/>
        <v/>
      </c>
      <c r="BP29" s="188" t="str">
        <f t="shared" si="169"/>
        <v/>
      </c>
      <c r="BQ29" s="188" t="str">
        <f t="shared" si="169"/>
        <v/>
      </c>
      <c r="BR29" s="188" t="str">
        <f t="shared" si="169"/>
        <v/>
      </c>
      <c r="BS29" s="188" t="str">
        <f t="shared" si="169"/>
        <v/>
      </c>
      <c r="BT29" s="188" t="str">
        <f t="shared" si="169"/>
        <v/>
      </c>
      <c r="BU29" s="188" t="str">
        <f t="shared" si="169"/>
        <v/>
      </c>
      <c r="BV29" s="188" t="str">
        <f t="shared" si="169"/>
        <v/>
      </c>
      <c r="BW29" s="188" t="str">
        <f t="shared" si="169"/>
        <v/>
      </c>
      <c r="BX29" s="188" t="str">
        <f t="shared" si="169"/>
        <v/>
      </c>
      <c r="BY29" s="188" t="str">
        <f t="shared" si="169"/>
        <v/>
      </c>
      <c r="BZ29" s="188" t="str">
        <f t="shared" si="169"/>
        <v/>
      </c>
      <c r="CA29" s="188" t="str">
        <f t="shared" si="169"/>
        <v/>
      </c>
      <c r="CB29" s="188" t="str">
        <f t="shared" si="169"/>
        <v/>
      </c>
      <c r="CC29" s="188" t="str">
        <f t="shared" si="169"/>
        <v/>
      </c>
      <c r="CD29" s="188" t="str">
        <f t="shared" si="169"/>
        <v/>
      </c>
      <c r="CE29" s="188" t="str">
        <f t="shared" si="169"/>
        <v/>
      </c>
      <c r="CF29" s="188" t="str">
        <f t="shared" si="169"/>
        <v/>
      </c>
      <c r="CG29" s="188" t="str">
        <f t="shared" si="169"/>
        <v/>
      </c>
      <c r="CH29" s="188" t="str">
        <f t="shared" si="169"/>
        <v/>
      </c>
      <c r="CI29" s="188" t="str">
        <f t="shared" si="169"/>
        <v/>
      </c>
      <c r="CJ29" s="188" t="str">
        <f t="shared" si="169"/>
        <v/>
      </c>
      <c r="CK29" s="188" t="str">
        <f t="shared" si="169"/>
        <v/>
      </c>
      <c r="CL29" s="188" t="str">
        <f t="shared" si="169"/>
        <v/>
      </c>
      <c r="CM29" s="188" t="str">
        <f t="shared" si="169"/>
        <v/>
      </c>
      <c r="CN29" s="188" t="str">
        <f t="shared" si="169"/>
        <v/>
      </c>
      <c r="CO29" s="188" t="str">
        <f t="shared" si="169"/>
        <v/>
      </c>
      <c r="CP29" s="188" t="str">
        <f t="shared" si="169"/>
        <v/>
      </c>
      <c r="CQ29" s="188" t="str">
        <f t="shared" si="169"/>
        <v/>
      </c>
      <c r="CR29" s="188" t="str">
        <f t="shared" si="169"/>
        <v/>
      </c>
      <c r="CS29" s="188" t="str">
        <f t="shared" si="169"/>
        <v/>
      </c>
      <c r="CT29" s="188" t="str">
        <f t="shared" si="169"/>
        <v/>
      </c>
      <c r="CU29" s="188" t="str">
        <f t="shared" si="169"/>
        <v/>
      </c>
      <c r="CV29" s="188" t="str">
        <f t="shared" si="169"/>
        <v/>
      </c>
      <c r="CW29" s="188" t="str">
        <f t="shared" si="169"/>
        <v/>
      </c>
      <c r="CX29" s="188" t="str">
        <f t="shared" si="169"/>
        <v/>
      </c>
      <c r="CY29" s="188" t="str">
        <f t="shared" si="169"/>
        <v/>
      </c>
      <c r="CZ29" s="188" t="str">
        <f t="shared" si="169"/>
        <v/>
      </c>
      <c r="DA29" s="188" t="str">
        <f t="shared" si="169"/>
        <v/>
      </c>
      <c r="DB29" s="188" t="str">
        <f t="shared" si="169"/>
        <v/>
      </c>
      <c r="DC29" s="188" t="str">
        <f t="shared" ref="DC29:EK29" si="170">IF(ISNONTEXT($AO29),DB29+$AO29,"")</f>
        <v/>
      </c>
      <c r="DD29" s="188" t="str">
        <f t="shared" si="170"/>
        <v/>
      </c>
      <c r="DE29" s="188" t="str">
        <f t="shared" si="170"/>
        <v/>
      </c>
      <c r="DF29" s="188" t="str">
        <f t="shared" si="170"/>
        <v/>
      </c>
      <c r="DG29" s="188" t="str">
        <f t="shared" si="170"/>
        <v/>
      </c>
      <c r="DH29" s="188" t="str">
        <f t="shared" si="170"/>
        <v/>
      </c>
      <c r="DI29" s="188" t="str">
        <f t="shared" si="170"/>
        <v/>
      </c>
      <c r="DJ29" s="188" t="str">
        <f t="shared" si="170"/>
        <v/>
      </c>
      <c r="DK29" s="188" t="str">
        <f t="shared" si="170"/>
        <v/>
      </c>
      <c r="DL29" s="188" t="str">
        <f t="shared" si="170"/>
        <v/>
      </c>
      <c r="DM29" s="188" t="str">
        <f t="shared" si="170"/>
        <v/>
      </c>
      <c r="DN29" s="188" t="str">
        <f t="shared" si="170"/>
        <v/>
      </c>
      <c r="DO29" s="188" t="str">
        <f t="shared" si="170"/>
        <v/>
      </c>
      <c r="DP29" s="188" t="str">
        <f t="shared" si="170"/>
        <v/>
      </c>
      <c r="DQ29" s="188" t="str">
        <f t="shared" si="170"/>
        <v/>
      </c>
      <c r="DR29" s="188" t="str">
        <f t="shared" si="170"/>
        <v/>
      </c>
      <c r="DS29" s="188" t="str">
        <f t="shared" si="170"/>
        <v/>
      </c>
      <c r="DT29" s="188" t="str">
        <f t="shared" si="170"/>
        <v/>
      </c>
      <c r="DU29" s="188" t="str">
        <f t="shared" si="170"/>
        <v/>
      </c>
      <c r="DV29" s="188" t="str">
        <f t="shared" si="170"/>
        <v/>
      </c>
      <c r="DW29" s="188" t="str">
        <f t="shared" si="170"/>
        <v/>
      </c>
      <c r="DX29" s="188" t="str">
        <f t="shared" si="170"/>
        <v/>
      </c>
      <c r="DY29" s="188" t="str">
        <f t="shared" si="170"/>
        <v/>
      </c>
      <c r="DZ29" s="188" t="str">
        <f t="shared" si="170"/>
        <v/>
      </c>
      <c r="EA29" s="188" t="str">
        <f t="shared" si="170"/>
        <v/>
      </c>
      <c r="EB29" s="188" t="str">
        <f t="shared" si="170"/>
        <v/>
      </c>
      <c r="EC29" s="188" t="str">
        <f t="shared" si="170"/>
        <v/>
      </c>
      <c r="ED29" s="188" t="str">
        <f t="shared" si="170"/>
        <v/>
      </c>
      <c r="EE29" s="188" t="str">
        <f t="shared" si="170"/>
        <v/>
      </c>
      <c r="EF29" s="188" t="str">
        <f t="shared" si="170"/>
        <v/>
      </c>
      <c r="EG29" s="188" t="str">
        <f t="shared" si="170"/>
        <v/>
      </c>
      <c r="EH29" s="188" t="str">
        <f t="shared" si="170"/>
        <v/>
      </c>
      <c r="EI29" s="188" t="str">
        <f t="shared" si="170"/>
        <v/>
      </c>
      <c r="EJ29" s="188" t="str">
        <f t="shared" si="170"/>
        <v/>
      </c>
      <c r="EK29" s="188" t="str">
        <f t="shared" si="170"/>
        <v/>
      </c>
      <c r="EL29" s="204" t="str">
        <f t="shared" si="19"/>
        <v/>
      </c>
      <c r="EM29" s="205" t="e">
        <f t="shared" si="20"/>
        <v>#N/A</v>
      </c>
      <c r="EN29" s="205" t="e">
        <f t="shared" si="21"/>
        <v>#N/A</v>
      </c>
      <c r="EO29" s="205" t="e">
        <f t="shared" si="22"/>
        <v>#N/A</v>
      </c>
      <c r="EP29" s="205" t="e">
        <f t="shared" si="23"/>
        <v>#N/A</v>
      </c>
      <c r="EQ29" s="205" t="e">
        <f t="shared" si="24"/>
        <v>#N/A</v>
      </c>
      <c r="ER29" s="205" t="e">
        <f t="shared" si="25"/>
        <v>#N/A</v>
      </c>
      <c r="ES29" s="205" t="e">
        <f t="shared" si="26"/>
        <v>#N/A</v>
      </c>
      <c r="ET29" s="205" t="e">
        <f t="shared" si="27"/>
        <v>#N/A</v>
      </c>
      <c r="EU29" s="205" t="e">
        <f t="shared" si="28"/>
        <v>#N/A</v>
      </c>
      <c r="EV29" s="205" t="e">
        <f t="shared" si="29"/>
        <v>#N/A</v>
      </c>
      <c r="EW29" s="205" t="e">
        <f t="shared" si="30"/>
        <v>#N/A</v>
      </c>
      <c r="EX29" s="205" t="e">
        <f t="shared" si="31"/>
        <v>#N/A</v>
      </c>
      <c r="EY29" s="205" t="e">
        <f t="shared" si="32"/>
        <v>#N/A</v>
      </c>
      <c r="EZ29" s="205" t="e">
        <f t="shared" si="33"/>
        <v>#N/A</v>
      </c>
      <c r="FA29" s="205" t="e">
        <f t="shared" si="34"/>
        <v>#N/A</v>
      </c>
      <c r="FB29" s="205" t="e">
        <f t="shared" si="35"/>
        <v>#N/A</v>
      </c>
      <c r="FC29" s="205" t="e">
        <f t="shared" si="36"/>
        <v>#N/A</v>
      </c>
      <c r="FD29" s="205" t="e">
        <f t="shared" si="37"/>
        <v>#N/A</v>
      </c>
      <c r="FE29" s="205" t="e">
        <f t="shared" si="38"/>
        <v>#N/A</v>
      </c>
      <c r="FF29" s="205" t="e">
        <f t="shared" si="39"/>
        <v>#N/A</v>
      </c>
      <c r="FG29" s="205" t="e">
        <f t="shared" si="40"/>
        <v>#N/A</v>
      </c>
      <c r="FH29" s="205" t="e">
        <f t="shared" si="41"/>
        <v>#N/A</v>
      </c>
      <c r="FI29" s="205" t="e">
        <f t="shared" si="42"/>
        <v>#N/A</v>
      </c>
      <c r="FJ29" s="205" t="e">
        <f t="shared" si="43"/>
        <v>#N/A</v>
      </c>
      <c r="FK29" s="205" t="e">
        <f t="shared" si="44"/>
        <v>#N/A</v>
      </c>
      <c r="FL29" s="205" t="e">
        <f t="shared" si="45"/>
        <v>#N/A</v>
      </c>
      <c r="FM29" s="205" t="e">
        <f t="shared" si="46"/>
        <v>#N/A</v>
      </c>
      <c r="FN29" s="205" t="e">
        <f t="shared" si="47"/>
        <v>#N/A</v>
      </c>
      <c r="FO29" s="205" t="e">
        <f t="shared" si="48"/>
        <v>#N/A</v>
      </c>
      <c r="FP29" s="205" t="e">
        <f t="shared" si="49"/>
        <v>#N/A</v>
      </c>
      <c r="FQ29" s="205" t="e">
        <f t="shared" si="50"/>
        <v>#N/A</v>
      </c>
      <c r="FR29" s="205" t="e">
        <f t="shared" si="51"/>
        <v>#N/A</v>
      </c>
      <c r="FS29" s="205" t="e">
        <f t="shared" si="52"/>
        <v>#N/A</v>
      </c>
      <c r="FT29" s="205" t="e">
        <f t="shared" si="53"/>
        <v>#N/A</v>
      </c>
      <c r="FU29" s="205" t="e">
        <f t="shared" si="54"/>
        <v>#N/A</v>
      </c>
      <c r="FV29" s="205" t="e">
        <f t="shared" si="55"/>
        <v>#N/A</v>
      </c>
      <c r="FW29" s="205" t="e">
        <f t="shared" si="56"/>
        <v>#N/A</v>
      </c>
      <c r="FX29" s="205" t="e">
        <f t="shared" si="57"/>
        <v>#N/A</v>
      </c>
      <c r="FY29" s="205" t="e">
        <f t="shared" si="58"/>
        <v>#N/A</v>
      </c>
      <c r="FZ29" s="205" t="e">
        <f t="shared" si="59"/>
        <v>#N/A</v>
      </c>
      <c r="GA29" s="205" t="e">
        <f t="shared" si="60"/>
        <v>#N/A</v>
      </c>
      <c r="GB29" s="205" t="e">
        <f t="shared" si="61"/>
        <v>#N/A</v>
      </c>
      <c r="GC29" s="205" t="e">
        <f t="shared" si="62"/>
        <v>#N/A</v>
      </c>
      <c r="GD29" s="205" t="e">
        <f t="shared" si="63"/>
        <v>#N/A</v>
      </c>
      <c r="GE29" s="205" t="e">
        <f t="shared" si="64"/>
        <v>#N/A</v>
      </c>
      <c r="GF29" s="205" t="e">
        <f t="shared" si="65"/>
        <v>#N/A</v>
      </c>
      <c r="GG29" s="205" t="e">
        <f t="shared" si="66"/>
        <v>#N/A</v>
      </c>
      <c r="GH29" s="205" t="e">
        <f t="shared" si="67"/>
        <v>#N/A</v>
      </c>
      <c r="GI29" s="205" t="e">
        <f t="shared" si="68"/>
        <v>#N/A</v>
      </c>
      <c r="GJ29" s="205" t="e">
        <f t="shared" si="69"/>
        <v>#N/A</v>
      </c>
      <c r="GK29" s="205" t="e">
        <f t="shared" si="70"/>
        <v>#N/A</v>
      </c>
      <c r="GL29" s="205" t="e">
        <f t="shared" si="71"/>
        <v>#N/A</v>
      </c>
      <c r="GM29" s="205" t="e">
        <f t="shared" si="72"/>
        <v>#N/A</v>
      </c>
      <c r="GN29" s="205" t="e">
        <f t="shared" si="73"/>
        <v>#N/A</v>
      </c>
      <c r="GO29" s="205" t="e">
        <f t="shared" si="74"/>
        <v>#N/A</v>
      </c>
      <c r="GP29" s="205" t="e">
        <f t="shared" si="75"/>
        <v>#N/A</v>
      </c>
      <c r="GQ29" s="205" t="e">
        <f t="shared" si="76"/>
        <v>#N/A</v>
      </c>
      <c r="GR29" s="205" t="e">
        <f t="shared" si="77"/>
        <v>#N/A</v>
      </c>
      <c r="GS29" s="205" t="e">
        <f t="shared" si="78"/>
        <v>#N/A</v>
      </c>
      <c r="GT29" s="205" t="e">
        <f t="shared" si="79"/>
        <v>#N/A</v>
      </c>
      <c r="GU29" s="205" t="e">
        <f t="shared" si="80"/>
        <v>#N/A</v>
      </c>
      <c r="GV29" s="205" t="e">
        <f t="shared" si="81"/>
        <v>#N/A</v>
      </c>
      <c r="GW29" s="205" t="e">
        <f t="shared" si="82"/>
        <v>#N/A</v>
      </c>
      <c r="GX29" s="205" t="e">
        <f t="shared" si="83"/>
        <v>#N/A</v>
      </c>
      <c r="GY29" s="205" t="e">
        <f t="shared" si="84"/>
        <v>#N/A</v>
      </c>
      <c r="GZ29" s="205" t="e">
        <f t="shared" si="85"/>
        <v>#N/A</v>
      </c>
      <c r="HA29" s="205" t="e">
        <f t="shared" si="86"/>
        <v>#N/A</v>
      </c>
      <c r="HB29" s="205" t="e">
        <f t="shared" si="87"/>
        <v>#N/A</v>
      </c>
      <c r="HC29" s="205" t="e">
        <f t="shared" si="88"/>
        <v>#N/A</v>
      </c>
      <c r="HD29" s="205" t="e">
        <f t="shared" si="89"/>
        <v>#N/A</v>
      </c>
      <c r="HE29" s="205" t="e">
        <f t="shared" si="90"/>
        <v>#N/A</v>
      </c>
      <c r="HF29" s="205" t="e">
        <f t="shared" si="91"/>
        <v>#N/A</v>
      </c>
      <c r="HG29" s="205" t="e">
        <f t="shared" si="92"/>
        <v>#N/A</v>
      </c>
      <c r="HH29" s="205" t="e">
        <f t="shared" si="93"/>
        <v>#N/A</v>
      </c>
      <c r="HI29" s="205" t="e">
        <f t="shared" si="94"/>
        <v>#N/A</v>
      </c>
      <c r="HJ29" s="205" t="e">
        <f t="shared" si="95"/>
        <v>#N/A</v>
      </c>
      <c r="HK29" s="205" t="e">
        <f t="shared" si="96"/>
        <v>#N/A</v>
      </c>
      <c r="HL29" s="205" t="e">
        <f t="shared" si="97"/>
        <v>#N/A</v>
      </c>
      <c r="HM29" s="205" t="e">
        <f t="shared" si="98"/>
        <v>#N/A</v>
      </c>
      <c r="HN29" s="205" t="e">
        <f t="shared" si="99"/>
        <v>#N/A</v>
      </c>
      <c r="HO29" s="205" t="e">
        <f t="shared" si="100"/>
        <v>#N/A</v>
      </c>
      <c r="HP29" s="205" t="e">
        <f t="shared" si="101"/>
        <v>#N/A</v>
      </c>
      <c r="HQ29" s="205" t="e">
        <f t="shared" si="102"/>
        <v>#N/A</v>
      </c>
      <c r="HR29" s="205" t="e">
        <f t="shared" si="103"/>
        <v>#N/A</v>
      </c>
      <c r="HS29" s="205" t="e">
        <f t="shared" si="104"/>
        <v>#N/A</v>
      </c>
      <c r="HT29" s="205" t="e">
        <f t="shared" si="105"/>
        <v>#N/A</v>
      </c>
      <c r="HU29" s="205" t="e">
        <f t="shared" si="106"/>
        <v>#N/A</v>
      </c>
      <c r="HV29" s="205" t="e">
        <f t="shared" si="107"/>
        <v>#N/A</v>
      </c>
      <c r="HW29" s="205" t="e">
        <f t="shared" si="108"/>
        <v>#N/A</v>
      </c>
      <c r="HX29" s="205" t="e">
        <f t="shared" si="109"/>
        <v>#N/A</v>
      </c>
      <c r="HY29" s="205" t="e">
        <f t="shared" si="110"/>
        <v>#N/A</v>
      </c>
      <c r="HZ29" s="205" t="e">
        <f t="shared" si="111"/>
        <v>#N/A</v>
      </c>
      <c r="IA29" s="205" t="e">
        <f t="shared" si="112"/>
        <v>#N/A</v>
      </c>
      <c r="IB29" s="205" t="e">
        <f t="shared" si="113"/>
        <v>#N/A</v>
      </c>
      <c r="IC29" s="205" t="e">
        <f t="shared" si="114"/>
        <v>#N/A</v>
      </c>
      <c r="ID29" s="205" t="e">
        <f t="shared" si="115"/>
        <v>#N/A</v>
      </c>
      <c r="IE29" s="205" t="e">
        <f t="shared" si="116"/>
        <v>#N/A</v>
      </c>
      <c r="IF29" s="205" t="e">
        <f t="shared" si="117"/>
        <v>#N/A</v>
      </c>
      <c r="IG29" s="205" t="e">
        <f t="shared" si="118"/>
        <v>#N/A</v>
      </c>
      <c r="IH29" s="205" t="e">
        <f t="shared" si="119"/>
        <v>#N/A</v>
      </c>
      <c r="II29" s="205" t="e">
        <f t="shared" si="120"/>
        <v>#N/A</v>
      </c>
    </row>
    <row r="30" spans="1:243" hidden="1" x14ac:dyDescent="0.25">
      <c r="A30" s="307"/>
      <c r="B30" s="308" t="str">
        <f>IF(OR($T30="",$U30=""),"",ROUND(_xlfn.BETA.INV(ABS(VLOOKUP($Z$1,VLookups!$A$30:$B$31,2,FALSE)-B$2),IF($N30="L",$U30,$T30),IF($N30="L",$T30,$U30),$G30,$I30),0))</f>
        <v/>
      </c>
      <c r="C30" s="318" t="str">
        <f t="shared" si="121"/>
        <v/>
      </c>
      <c r="D30" s="319" t="str">
        <f t="shared" si="122"/>
        <v/>
      </c>
      <c r="E30" s="142"/>
      <c r="F30" s="310"/>
      <c r="G30" s="311" t="str">
        <f t="shared" si="10"/>
        <v/>
      </c>
      <c r="H30" s="312"/>
      <c r="I30" s="311" t="str">
        <f t="shared" si="11"/>
        <v/>
      </c>
      <c r="J30" s="310"/>
      <c r="K30" s="143"/>
      <c r="L30" s="118" t="str">
        <f t="shared" si="12"/>
        <v/>
      </c>
      <c r="M30" s="23" t="str">
        <f t="shared" si="13"/>
        <v/>
      </c>
      <c r="N30" s="24" t="str">
        <f t="shared" si="14"/>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10" t="str">
        <f t="shared" si="3"/>
        <v/>
      </c>
      <c r="X30" s="110" t="str">
        <f t="shared" si="4"/>
        <v/>
      </c>
      <c r="Y30" s="39" t="str">
        <f t="shared" si="5"/>
        <v/>
      </c>
      <c r="Z30" s="123"/>
      <c r="AA30" s="216" t="str">
        <f>IF(AND(G30&gt;0,H30&gt;0,I30&gt;0,T30&gt;0,U30&gt;0,Z30&gt;0,NOT(R30="")),ABS(VLOOKUP($Z$1,VLookups!$A$30:$B$31,2,FALSE)-_xlfn.BETA.DIST(Z30,IF(N30="L",U30,T30),IF(N30="L",T30,U30),TRUE,G30,I30)),"")</f>
        <v/>
      </c>
      <c r="AB30" s="120" t="str">
        <f>IF(OR($T30="",$U30=""),"",_xlfn.BETA.INV(ABS(VLOOKUP($Z$1,VLookups!$A$30:$B$31,2,FALSE)-AB$3),IF($N30="L",$U30,$T30),IF($N30="L",$T30,$U30),$G30,$I30))</f>
        <v/>
      </c>
      <c r="AC30" s="121" t="str">
        <f>IF(OR($T30="",$U30=""),"",_xlfn.BETA.INV(ABS(VLOOKUP($Z$1,VLookups!$A$30:$B$31,2,FALSE)-AC$3),IF($N30="L",$U30,$T30),IF($N30="L",$T30,$U30),$G30,$I30))</f>
        <v/>
      </c>
      <c r="AD30" s="120" t="str">
        <f>IF(OR($T30="",$U30=""),"",_xlfn.BETA.INV(ABS(VLOOKUP($Z$1,VLookups!$A$30:$B$31,2,FALSE)-AD$3),IF($N30="L",$U30,$T30),IF($N30="L",$T30,$U30),$G30,$I30))</f>
        <v/>
      </c>
      <c r="AE30" s="121" t="str">
        <f>IF(OR($T30="",$U30=""),"",_xlfn.BETA.INV(ABS(VLOOKUP($Z$1,VLookups!$A$30:$B$31,2,FALSE)-AE$3),IF($N30="L",$U30,$T30),IF($N30="L",$T30,$U30),$G30,$I30))</f>
        <v/>
      </c>
      <c r="AF30" s="120" t="str">
        <f>IF(OR($T30="",$U30=""),"",_xlfn.BETA.INV(ABS(VLOOKUP($Z$1,VLookups!$A$30:$B$31,2,FALSE)-AF$3),IF($N30="L",$U30,$T30),IF($N30="L",$T30,$U30),$G30,$I30))</f>
        <v/>
      </c>
      <c r="AG30" s="121" t="str">
        <f>IF(OR($T30="",$U30=""),"",_xlfn.BETA.INV(ABS(VLOOKUP($Z$1,VLookups!$A$30:$B$31,2,FALSE)-AG$3),IF($N30="L",$U30,$T30),IF($N30="L",$T30,$U30),$G30,$I30))</f>
        <v/>
      </c>
      <c r="AH30" s="120" t="str">
        <f>IF(OR($T30="",$U30=""),"",_xlfn.BETA.INV(ABS(VLOOKUP($Z$1,VLookups!$A$30:$B$31,2,FALSE)-AH$3),IF($N30="L",$U30,$T30),IF($N30="L",$T30,$U30),$G30,$I30))</f>
        <v/>
      </c>
      <c r="AI30" s="121" t="str">
        <f>IF(OR($T30="",$U30=""),"",_xlfn.BETA.INV(ABS(VLOOKUP($Z$1,VLookups!$A$30:$B$31,2,FALSE)-AI$3),IF($N30="L",$U30,$T30),IF($N30="L",$T30,$U30),$G30,$I30))</f>
        <v/>
      </c>
      <c r="AJ30" s="120" t="str">
        <f>IF(OR($T30="",$U30=""),"",_xlfn.BETA.INV(ABS(VLOOKUP($Z$1,VLookups!$A$30:$B$31,2,FALSE)-AJ$3),IF($N30="L",$U30,$T30),IF($N30="L",$T30,$U30),$G30,$I30))</f>
        <v/>
      </c>
      <c r="AK30" s="121" t="str">
        <f>IF(OR($T30="",$U30=""),"",_xlfn.BETA.INV(ABS(VLOOKUP($Z$1,VLookups!$A$30:$B$31,2,FALSE)-AK$3),IF($N30="L",$U30,$T30),IF($N30="L",$T30,$U30),$G30,$I30))</f>
        <v/>
      </c>
      <c r="AL30" s="120" t="str">
        <f>IF(OR($T30="",$U30=""),"",_xlfn.BETA.INV(ABS(VLOOKUP($Z$1,VLookups!$A$30:$B$31,2,FALSE)-AL$3),IF($N30="L",$U30,$T30),IF($N30="L",$T30,$U30),$G30,$I30))</f>
        <v/>
      </c>
      <c r="AM30" s="121" t="str">
        <f>IF(OR($T30="",$U30=""),"",_xlfn.BETA.INV(ABS(VLOOKUP($Z$1,VLookups!$A$30:$B$31,2,FALSE)-AM$3),IF($N30="L",$U30,$T30),IF($N30="L",$T30,$U30),$G30,$I30))</f>
        <v/>
      </c>
      <c r="AN30" s="17"/>
      <c r="AO30" s="206" t="str">
        <f t="shared" si="15"/>
        <v/>
      </c>
      <c r="AP30" s="204" t="str">
        <f t="shared" si="16"/>
        <v/>
      </c>
      <c r="AQ30" s="188" t="str">
        <f t="shared" ref="AQ30:DB30" si="171">IF(ISNONTEXT($AO30),AP30+$AO30,"")</f>
        <v/>
      </c>
      <c r="AR30" s="188" t="str">
        <f t="shared" si="171"/>
        <v/>
      </c>
      <c r="AS30" s="188" t="str">
        <f t="shared" si="171"/>
        <v/>
      </c>
      <c r="AT30" s="188" t="str">
        <f t="shared" si="171"/>
        <v/>
      </c>
      <c r="AU30" s="188" t="str">
        <f t="shared" si="171"/>
        <v/>
      </c>
      <c r="AV30" s="188" t="str">
        <f t="shared" si="171"/>
        <v/>
      </c>
      <c r="AW30" s="188" t="str">
        <f t="shared" si="171"/>
        <v/>
      </c>
      <c r="AX30" s="188" t="str">
        <f t="shared" si="171"/>
        <v/>
      </c>
      <c r="AY30" s="188" t="str">
        <f t="shared" si="171"/>
        <v/>
      </c>
      <c r="AZ30" s="188" t="str">
        <f t="shared" si="171"/>
        <v/>
      </c>
      <c r="BA30" s="188" t="str">
        <f t="shared" si="171"/>
        <v/>
      </c>
      <c r="BB30" s="188" t="str">
        <f t="shared" si="171"/>
        <v/>
      </c>
      <c r="BC30" s="188" t="str">
        <f t="shared" si="171"/>
        <v/>
      </c>
      <c r="BD30" s="188" t="str">
        <f t="shared" si="171"/>
        <v/>
      </c>
      <c r="BE30" s="188" t="str">
        <f t="shared" si="171"/>
        <v/>
      </c>
      <c r="BF30" s="188" t="str">
        <f t="shared" si="171"/>
        <v/>
      </c>
      <c r="BG30" s="188" t="str">
        <f t="shared" si="171"/>
        <v/>
      </c>
      <c r="BH30" s="188" t="str">
        <f t="shared" si="171"/>
        <v/>
      </c>
      <c r="BI30" s="188" t="str">
        <f t="shared" si="171"/>
        <v/>
      </c>
      <c r="BJ30" s="188" t="str">
        <f t="shared" si="171"/>
        <v/>
      </c>
      <c r="BK30" s="188" t="str">
        <f t="shared" si="171"/>
        <v/>
      </c>
      <c r="BL30" s="188" t="str">
        <f t="shared" si="171"/>
        <v/>
      </c>
      <c r="BM30" s="188" t="str">
        <f t="shared" si="171"/>
        <v/>
      </c>
      <c r="BN30" s="188" t="str">
        <f t="shared" si="171"/>
        <v/>
      </c>
      <c r="BO30" s="188" t="str">
        <f t="shared" si="171"/>
        <v/>
      </c>
      <c r="BP30" s="188" t="str">
        <f t="shared" si="171"/>
        <v/>
      </c>
      <c r="BQ30" s="188" t="str">
        <f t="shared" si="171"/>
        <v/>
      </c>
      <c r="BR30" s="188" t="str">
        <f t="shared" si="171"/>
        <v/>
      </c>
      <c r="BS30" s="188" t="str">
        <f t="shared" si="171"/>
        <v/>
      </c>
      <c r="BT30" s="188" t="str">
        <f t="shared" si="171"/>
        <v/>
      </c>
      <c r="BU30" s="188" t="str">
        <f t="shared" si="171"/>
        <v/>
      </c>
      <c r="BV30" s="188" t="str">
        <f t="shared" si="171"/>
        <v/>
      </c>
      <c r="BW30" s="188" t="str">
        <f t="shared" si="171"/>
        <v/>
      </c>
      <c r="BX30" s="188" t="str">
        <f t="shared" si="171"/>
        <v/>
      </c>
      <c r="BY30" s="188" t="str">
        <f t="shared" si="171"/>
        <v/>
      </c>
      <c r="BZ30" s="188" t="str">
        <f t="shared" si="171"/>
        <v/>
      </c>
      <c r="CA30" s="188" t="str">
        <f t="shared" si="171"/>
        <v/>
      </c>
      <c r="CB30" s="188" t="str">
        <f t="shared" si="171"/>
        <v/>
      </c>
      <c r="CC30" s="188" t="str">
        <f t="shared" si="171"/>
        <v/>
      </c>
      <c r="CD30" s="188" t="str">
        <f t="shared" si="171"/>
        <v/>
      </c>
      <c r="CE30" s="188" t="str">
        <f t="shared" si="171"/>
        <v/>
      </c>
      <c r="CF30" s="188" t="str">
        <f t="shared" si="171"/>
        <v/>
      </c>
      <c r="CG30" s="188" t="str">
        <f t="shared" si="171"/>
        <v/>
      </c>
      <c r="CH30" s="188" t="str">
        <f t="shared" si="171"/>
        <v/>
      </c>
      <c r="CI30" s="188" t="str">
        <f t="shared" si="171"/>
        <v/>
      </c>
      <c r="CJ30" s="188" t="str">
        <f t="shared" si="171"/>
        <v/>
      </c>
      <c r="CK30" s="188" t="str">
        <f t="shared" si="171"/>
        <v/>
      </c>
      <c r="CL30" s="188" t="str">
        <f t="shared" si="171"/>
        <v/>
      </c>
      <c r="CM30" s="188" t="str">
        <f t="shared" si="171"/>
        <v/>
      </c>
      <c r="CN30" s="188" t="str">
        <f t="shared" si="171"/>
        <v/>
      </c>
      <c r="CO30" s="188" t="str">
        <f t="shared" si="171"/>
        <v/>
      </c>
      <c r="CP30" s="188" t="str">
        <f t="shared" si="171"/>
        <v/>
      </c>
      <c r="CQ30" s="188" t="str">
        <f t="shared" si="171"/>
        <v/>
      </c>
      <c r="CR30" s="188" t="str">
        <f t="shared" si="171"/>
        <v/>
      </c>
      <c r="CS30" s="188" t="str">
        <f t="shared" si="171"/>
        <v/>
      </c>
      <c r="CT30" s="188" t="str">
        <f t="shared" si="171"/>
        <v/>
      </c>
      <c r="CU30" s="188" t="str">
        <f t="shared" si="171"/>
        <v/>
      </c>
      <c r="CV30" s="188" t="str">
        <f t="shared" si="171"/>
        <v/>
      </c>
      <c r="CW30" s="188" t="str">
        <f t="shared" si="171"/>
        <v/>
      </c>
      <c r="CX30" s="188" t="str">
        <f t="shared" si="171"/>
        <v/>
      </c>
      <c r="CY30" s="188" t="str">
        <f t="shared" si="171"/>
        <v/>
      </c>
      <c r="CZ30" s="188" t="str">
        <f t="shared" si="171"/>
        <v/>
      </c>
      <c r="DA30" s="188" t="str">
        <f t="shared" si="171"/>
        <v/>
      </c>
      <c r="DB30" s="188" t="str">
        <f t="shared" si="171"/>
        <v/>
      </c>
      <c r="DC30" s="188" t="str">
        <f t="shared" ref="DC30:EK30" si="172">IF(ISNONTEXT($AO30),DB30+$AO30,"")</f>
        <v/>
      </c>
      <c r="DD30" s="188" t="str">
        <f t="shared" si="172"/>
        <v/>
      </c>
      <c r="DE30" s="188" t="str">
        <f t="shared" si="172"/>
        <v/>
      </c>
      <c r="DF30" s="188" t="str">
        <f t="shared" si="172"/>
        <v/>
      </c>
      <c r="DG30" s="188" t="str">
        <f t="shared" si="172"/>
        <v/>
      </c>
      <c r="DH30" s="188" t="str">
        <f t="shared" si="172"/>
        <v/>
      </c>
      <c r="DI30" s="188" t="str">
        <f t="shared" si="172"/>
        <v/>
      </c>
      <c r="DJ30" s="188" t="str">
        <f t="shared" si="172"/>
        <v/>
      </c>
      <c r="DK30" s="188" t="str">
        <f t="shared" si="172"/>
        <v/>
      </c>
      <c r="DL30" s="188" t="str">
        <f t="shared" si="172"/>
        <v/>
      </c>
      <c r="DM30" s="188" t="str">
        <f t="shared" si="172"/>
        <v/>
      </c>
      <c r="DN30" s="188" t="str">
        <f t="shared" si="172"/>
        <v/>
      </c>
      <c r="DO30" s="188" t="str">
        <f t="shared" si="172"/>
        <v/>
      </c>
      <c r="DP30" s="188" t="str">
        <f t="shared" si="172"/>
        <v/>
      </c>
      <c r="DQ30" s="188" t="str">
        <f t="shared" si="172"/>
        <v/>
      </c>
      <c r="DR30" s="188" t="str">
        <f t="shared" si="172"/>
        <v/>
      </c>
      <c r="DS30" s="188" t="str">
        <f t="shared" si="172"/>
        <v/>
      </c>
      <c r="DT30" s="188" t="str">
        <f t="shared" si="172"/>
        <v/>
      </c>
      <c r="DU30" s="188" t="str">
        <f t="shared" si="172"/>
        <v/>
      </c>
      <c r="DV30" s="188" t="str">
        <f t="shared" si="172"/>
        <v/>
      </c>
      <c r="DW30" s="188" t="str">
        <f t="shared" si="172"/>
        <v/>
      </c>
      <c r="DX30" s="188" t="str">
        <f t="shared" si="172"/>
        <v/>
      </c>
      <c r="DY30" s="188" t="str">
        <f t="shared" si="172"/>
        <v/>
      </c>
      <c r="DZ30" s="188" t="str">
        <f t="shared" si="172"/>
        <v/>
      </c>
      <c r="EA30" s="188" t="str">
        <f t="shared" si="172"/>
        <v/>
      </c>
      <c r="EB30" s="188" t="str">
        <f t="shared" si="172"/>
        <v/>
      </c>
      <c r="EC30" s="188" t="str">
        <f t="shared" si="172"/>
        <v/>
      </c>
      <c r="ED30" s="188" t="str">
        <f t="shared" si="172"/>
        <v/>
      </c>
      <c r="EE30" s="188" t="str">
        <f t="shared" si="172"/>
        <v/>
      </c>
      <c r="EF30" s="188" t="str">
        <f t="shared" si="172"/>
        <v/>
      </c>
      <c r="EG30" s="188" t="str">
        <f t="shared" si="172"/>
        <v/>
      </c>
      <c r="EH30" s="188" t="str">
        <f t="shared" si="172"/>
        <v/>
      </c>
      <c r="EI30" s="188" t="str">
        <f t="shared" si="172"/>
        <v/>
      </c>
      <c r="EJ30" s="188" t="str">
        <f t="shared" si="172"/>
        <v/>
      </c>
      <c r="EK30" s="188" t="str">
        <f t="shared" si="172"/>
        <v/>
      </c>
      <c r="EL30" s="204" t="str">
        <f t="shared" si="19"/>
        <v/>
      </c>
      <c r="EM30" s="205" t="e">
        <f t="shared" si="20"/>
        <v>#N/A</v>
      </c>
      <c r="EN30" s="205" t="e">
        <f t="shared" si="21"/>
        <v>#N/A</v>
      </c>
      <c r="EO30" s="205" t="e">
        <f t="shared" si="22"/>
        <v>#N/A</v>
      </c>
      <c r="EP30" s="205" t="e">
        <f t="shared" si="23"/>
        <v>#N/A</v>
      </c>
      <c r="EQ30" s="205" t="e">
        <f t="shared" si="24"/>
        <v>#N/A</v>
      </c>
      <c r="ER30" s="205" t="e">
        <f t="shared" si="25"/>
        <v>#N/A</v>
      </c>
      <c r="ES30" s="205" t="e">
        <f t="shared" si="26"/>
        <v>#N/A</v>
      </c>
      <c r="ET30" s="205" t="e">
        <f t="shared" si="27"/>
        <v>#N/A</v>
      </c>
      <c r="EU30" s="205" t="e">
        <f t="shared" si="28"/>
        <v>#N/A</v>
      </c>
      <c r="EV30" s="205" t="e">
        <f t="shared" si="29"/>
        <v>#N/A</v>
      </c>
      <c r="EW30" s="205" t="e">
        <f t="shared" si="30"/>
        <v>#N/A</v>
      </c>
      <c r="EX30" s="205" t="e">
        <f t="shared" si="31"/>
        <v>#N/A</v>
      </c>
      <c r="EY30" s="205" t="e">
        <f t="shared" si="32"/>
        <v>#N/A</v>
      </c>
      <c r="EZ30" s="205" t="e">
        <f t="shared" si="33"/>
        <v>#N/A</v>
      </c>
      <c r="FA30" s="205" t="e">
        <f t="shared" si="34"/>
        <v>#N/A</v>
      </c>
      <c r="FB30" s="205" t="e">
        <f t="shared" si="35"/>
        <v>#N/A</v>
      </c>
      <c r="FC30" s="205" t="e">
        <f t="shared" si="36"/>
        <v>#N/A</v>
      </c>
      <c r="FD30" s="205" t="e">
        <f t="shared" si="37"/>
        <v>#N/A</v>
      </c>
      <c r="FE30" s="205" t="e">
        <f t="shared" si="38"/>
        <v>#N/A</v>
      </c>
      <c r="FF30" s="205" t="e">
        <f t="shared" si="39"/>
        <v>#N/A</v>
      </c>
      <c r="FG30" s="205" t="e">
        <f t="shared" si="40"/>
        <v>#N/A</v>
      </c>
      <c r="FH30" s="205" t="e">
        <f t="shared" si="41"/>
        <v>#N/A</v>
      </c>
      <c r="FI30" s="205" t="e">
        <f t="shared" si="42"/>
        <v>#N/A</v>
      </c>
      <c r="FJ30" s="205" t="e">
        <f t="shared" si="43"/>
        <v>#N/A</v>
      </c>
      <c r="FK30" s="205" t="e">
        <f t="shared" si="44"/>
        <v>#N/A</v>
      </c>
      <c r="FL30" s="205" t="e">
        <f t="shared" si="45"/>
        <v>#N/A</v>
      </c>
      <c r="FM30" s="205" t="e">
        <f t="shared" si="46"/>
        <v>#N/A</v>
      </c>
      <c r="FN30" s="205" t="e">
        <f t="shared" si="47"/>
        <v>#N/A</v>
      </c>
      <c r="FO30" s="205" t="e">
        <f t="shared" si="48"/>
        <v>#N/A</v>
      </c>
      <c r="FP30" s="205" t="e">
        <f t="shared" si="49"/>
        <v>#N/A</v>
      </c>
      <c r="FQ30" s="205" t="e">
        <f t="shared" si="50"/>
        <v>#N/A</v>
      </c>
      <c r="FR30" s="205" t="e">
        <f t="shared" si="51"/>
        <v>#N/A</v>
      </c>
      <c r="FS30" s="205" t="e">
        <f t="shared" si="52"/>
        <v>#N/A</v>
      </c>
      <c r="FT30" s="205" t="e">
        <f t="shared" si="53"/>
        <v>#N/A</v>
      </c>
      <c r="FU30" s="205" t="e">
        <f t="shared" si="54"/>
        <v>#N/A</v>
      </c>
      <c r="FV30" s="205" t="e">
        <f t="shared" si="55"/>
        <v>#N/A</v>
      </c>
      <c r="FW30" s="205" t="e">
        <f t="shared" si="56"/>
        <v>#N/A</v>
      </c>
      <c r="FX30" s="205" t="e">
        <f t="shared" si="57"/>
        <v>#N/A</v>
      </c>
      <c r="FY30" s="205" t="e">
        <f t="shared" si="58"/>
        <v>#N/A</v>
      </c>
      <c r="FZ30" s="205" t="e">
        <f t="shared" si="59"/>
        <v>#N/A</v>
      </c>
      <c r="GA30" s="205" t="e">
        <f t="shared" si="60"/>
        <v>#N/A</v>
      </c>
      <c r="GB30" s="205" t="e">
        <f t="shared" si="61"/>
        <v>#N/A</v>
      </c>
      <c r="GC30" s="205" t="e">
        <f t="shared" si="62"/>
        <v>#N/A</v>
      </c>
      <c r="GD30" s="205" t="e">
        <f t="shared" si="63"/>
        <v>#N/A</v>
      </c>
      <c r="GE30" s="205" t="e">
        <f t="shared" si="64"/>
        <v>#N/A</v>
      </c>
      <c r="GF30" s="205" t="e">
        <f t="shared" si="65"/>
        <v>#N/A</v>
      </c>
      <c r="GG30" s="205" t="e">
        <f t="shared" si="66"/>
        <v>#N/A</v>
      </c>
      <c r="GH30" s="205" t="e">
        <f t="shared" si="67"/>
        <v>#N/A</v>
      </c>
      <c r="GI30" s="205" t="e">
        <f t="shared" si="68"/>
        <v>#N/A</v>
      </c>
      <c r="GJ30" s="205" t="e">
        <f t="shared" si="69"/>
        <v>#N/A</v>
      </c>
      <c r="GK30" s="205" t="e">
        <f t="shared" si="70"/>
        <v>#N/A</v>
      </c>
      <c r="GL30" s="205" t="e">
        <f t="shared" si="71"/>
        <v>#N/A</v>
      </c>
      <c r="GM30" s="205" t="e">
        <f t="shared" si="72"/>
        <v>#N/A</v>
      </c>
      <c r="GN30" s="205" t="e">
        <f t="shared" si="73"/>
        <v>#N/A</v>
      </c>
      <c r="GO30" s="205" t="e">
        <f t="shared" si="74"/>
        <v>#N/A</v>
      </c>
      <c r="GP30" s="205" t="e">
        <f t="shared" si="75"/>
        <v>#N/A</v>
      </c>
      <c r="GQ30" s="205" t="e">
        <f t="shared" si="76"/>
        <v>#N/A</v>
      </c>
      <c r="GR30" s="205" t="e">
        <f t="shared" si="77"/>
        <v>#N/A</v>
      </c>
      <c r="GS30" s="205" t="e">
        <f t="shared" si="78"/>
        <v>#N/A</v>
      </c>
      <c r="GT30" s="205" t="e">
        <f t="shared" si="79"/>
        <v>#N/A</v>
      </c>
      <c r="GU30" s="205" t="e">
        <f t="shared" si="80"/>
        <v>#N/A</v>
      </c>
      <c r="GV30" s="205" t="e">
        <f t="shared" si="81"/>
        <v>#N/A</v>
      </c>
      <c r="GW30" s="205" t="e">
        <f t="shared" si="82"/>
        <v>#N/A</v>
      </c>
      <c r="GX30" s="205" t="e">
        <f t="shared" si="83"/>
        <v>#N/A</v>
      </c>
      <c r="GY30" s="205" t="e">
        <f t="shared" si="84"/>
        <v>#N/A</v>
      </c>
      <c r="GZ30" s="205" t="e">
        <f t="shared" si="85"/>
        <v>#N/A</v>
      </c>
      <c r="HA30" s="205" t="e">
        <f t="shared" si="86"/>
        <v>#N/A</v>
      </c>
      <c r="HB30" s="205" t="e">
        <f t="shared" si="87"/>
        <v>#N/A</v>
      </c>
      <c r="HC30" s="205" t="e">
        <f t="shared" si="88"/>
        <v>#N/A</v>
      </c>
      <c r="HD30" s="205" t="e">
        <f t="shared" si="89"/>
        <v>#N/A</v>
      </c>
      <c r="HE30" s="205" t="e">
        <f t="shared" si="90"/>
        <v>#N/A</v>
      </c>
      <c r="HF30" s="205" t="e">
        <f t="shared" si="91"/>
        <v>#N/A</v>
      </c>
      <c r="HG30" s="205" t="e">
        <f t="shared" si="92"/>
        <v>#N/A</v>
      </c>
      <c r="HH30" s="205" t="e">
        <f t="shared" si="93"/>
        <v>#N/A</v>
      </c>
      <c r="HI30" s="205" t="e">
        <f t="shared" si="94"/>
        <v>#N/A</v>
      </c>
      <c r="HJ30" s="205" t="e">
        <f t="shared" si="95"/>
        <v>#N/A</v>
      </c>
      <c r="HK30" s="205" t="e">
        <f t="shared" si="96"/>
        <v>#N/A</v>
      </c>
      <c r="HL30" s="205" t="e">
        <f t="shared" si="97"/>
        <v>#N/A</v>
      </c>
      <c r="HM30" s="205" t="e">
        <f t="shared" si="98"/>
        <v>#N/A</v>
      </c>
      <c r="HN30" s="205" t="e">
        <f t="shared" si="99"/>
        <v>#N/A</v>
      </c>
      <c r="HO30" s="205" t="e">
        <f t="shared" si="100"/>
        <v>#N/A</v>
      </c>
      <c r="HP30" s="205" t="e">
        <f t="shared" si="101"/>
        <v>#N/A</v>
      </c>
      <c r="HQ30" s="205" t="e">
        <f t="shared" si="102"/>
        <v>#N/A</v>
      </c>
      <c r="HR30" s="205" t="e">
        <f t="shared" si="103"/>
        <v>#N/A</v>
      </c>
      <c r="HS30" s="205" t="e">
        <f t="shared" si="104"/>
        <v>#N/A</v>
      </c>
      <c r="HT30" s="205" t="e">
        <f t="shared" si="105"/>
        <v>#N/A</v>
      </c>
      <c r="HU30" s="205" t="e">
        <f t="shared" si="106"/>
        <v>#N/A</v>
      </c>
      <c r="HV30" s="205" t="e">
        <f t="shared" si="107"/>
        <v>#N/A</v>
      </c>
      <c r="HW30" s="205" t="e">
        <f t="shared" si="108"/>
        <v>#N/A</v>
      </c>
      <c r="HX30" s="205" t="e">
        <f t="shared" si="109"/>
        <v>#N/A</v>
      </c>
      <c r="HY30" s="205" t="e">
        <f t="shared" si="110"/>
        <v>#N/A</v>
      </c>
      <c r="HZ30" s="205" t="e">
        <f t="shared" si="111"/>
        <v>#N/A</v>
      </c>
      <c r="IA30" s="205" t="e">
        <f t="shared" si="112"/>
        <v>#N/A</v>
      </c>
      <c r="IB30" s="205" t="e">
        <f t="shared" si="113"/>
        <v>#N/A</v>
      </c>
      <c r="IC30" s="205" t="e">
        <f t="shared" si="114"/>
        <v>#N/A</v>
      </c>
      <c r="ID30" s="205" t="e">
        <f t="shared" si="115"/>
        <v>#N/A</v>
      </c>
      <c r="IE30" s="205" t="e">
        <f t="shared" si="116"/>
        <v>#N/A</v>
      </c>
      <c r="IF30" s="205" t="e">
        <f t="shared" si="117"/>
        <v>#N/A</v>
      </c>
      <c r="IG30" s="205" t="e">
        <f t="shared" si="118"/>
        <v>#N/A</v>
      </c>
      <c r="IH30" s="205" t="e">
        <f t="shared" si="119"/>
        <v>#N/A</v>
      </c>
      <c r="II30" s="205" t="e">
        <f t="shared" si="120"/>
        <v>#N/A</v>
      </c>
    </row>
    <row r="31" spans="1:243" hidden="1" x14ac:dyDescent="0.25">
      <c r="A31" s="307"/>
      <c r="B31" s="308" t="str">
        <f>IF(OR($T31="",$U31=""),"",ROUND(_xlfn.BETA.INV(ABS(VLOOKUP($Z$1,VLookups!$A$30:$B$31,2,FALSE)-B$2),IF($N31="L",$U31,$T31),IF($N31="L",$T31,$U31),$G31,$I31),0))</f>
        <v/>
      </c>
      <c r="C31" s="318" t="str">
        <f t="shared" si="121"/>
        <v/>
      </c>
      <c r="D31" s="319" t="str">
        <f t="shared" si="122"/>
        <v/>
      </c>
      <c r="E31" s="142"/>
      <c r="F31" s="310"/>
      <c r="G31" s="311" t="str">
        <f t="shared" si="10"/>
        <v/>
      </c>
      <c r="H31" s="312"/>
      <c r="I31" s="311" t="str">
        <f t="shared" si="11"/>
        <v/>
      </c>
      <c r="J31" s="310"/>
      <c r="K31" s="143"/>
      <c r="L31" s="118" t="str">
        <f t="shared" si="12"/>
        <v/>
      </c>
      <c r="M31" s="23" t="str">
        <f t="shared" si="13"/>
        <v/>
      </c>
      <c r="N31" s="24" t="str">
        <f t="shared" si="14"/>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10" t="str">
        <f t="shared" si="3"/>
        <v/>
      </c>
      <c r="X31" s="110" t="str">
        <f t="shared" si="4"/>
        <v/>
      </c>
      <c r="Y31" s="39" t="str">
        <f t="shared" si="5"/>
        <v/>
      </c>
      <c r="Z31" s="123"/>
      <c r="AA31" s="216" t="str">
        <f>IF(AND(G31&gt;0,H31&gt;0,I31&gt;0,T31&gt;0,U31&gt;0,Z31&gt;0,NOT(R31="")),ABS(VLOOKUP($Z$1,VLookups!$A$30:$B$31,2,FALSE)-_xlfn.BETA.DIST(Z31,IF(N31="L",U31,T31),IF(N31="L",T31,U31),TRUE,G31,I31)),"")</f>
        <v/>
      </c>
      <c r="AB31" s="120" t="str">
        <f>IF(OR($T31="",$U31=""),"",_xlfn.BETA.INV(ABS(VLOOKUP($Z$1,VLookups!$A$30:$B$31,2,FALSE)-AB$3),IF($N31="L",$U31,$T31),IF($N31="L",$T31,$U31),$G31,$I31))</f>
        <v/>
      </c>
      <c r="AC31" s="121" t="str">
        <f>IF(OR($T31="",$U31=""),"",_xlfn.BETA.INV(ABS(VLOOKUP($Z$1,VLookups!$A$30:$B$31,2,FALSE)-AC$3),IF($N31="L",$U31,$T31),IF($N31="L",$T31,$U31),$G31,$I31))</f>
        <v/>
      </c>
      <c r="AD31" s="120" t="str">
        <f>IF(OR($T31="",$U31=""),"",_xlfn.BETA.INV(ABS(VLOOKUP($Z$1,VLookups!$A$30:$B$31,2,FALSE)-AD$3),IF($N31="L",$U31,$T31),IF($N31="L",$T31,$U31),$G31,$I31))</f>
        <v/>
      </c>
      <c r="AE31" s="121" t="str">
        <f>IF(OR($T31="",$U31=""),"",_xlfn.BETA.INV(ABS(VLOOKUP($Z$1,VLookups!$A$30:$B$31,2,FALSE)-AE$3),IF($N31="L",$U31,$T31),IF($N31="L",$T31,$U31),$G31,$I31))</f>
        <v/>
      </c>
      <c r="AF31" s="120" t="str">
        <f>IF(OR($T31="",$U31=""),"",_xlfn.BETA.INV(ABS(VLOOKUP($Z$1,VLookups!$A$30:$B$31,2,FALSE)-AF$3),IF($N31="L",$U31,$T31),IF($N31="L",$T31,$U31),$G31,$I31))</f>
        <v/>
      </c>
      <c r="AG31" s="121" t="str">
        <f>IF(OR($T31="",$U31=""),"",_xlfn.BETA.INV(ABS(VLOOKUP($Z$1,VLookups!$A$30:$B$31,2,FALSE)-AG$3),IF($N31="L",$U31,$T31),IF($N31="L",$T31,$U31),$G31,$I31))</f>
        <v/>
      </c>
      <c r="AH31" s="120" t="str">
        <f>IF(OR($T31="",$U31=""),"",_xlfn.BETA.INV(ABS(VLOOKUP($Z$1,VLookups!$A$30:$B$31,2,FALSE)-AH$3),IF($N31="L",$U31,$T31),IF($N31="L",$T31,$U31),$G31,$I31))</f>
        <v/>
      </c>
      <c r="AI31" s="121" t="str">
        <f>IF(OR($T31="",$U31=""),"",_xlfn.BETA.INV(ABS(VLOOKUP($Z$1,VLookups!$A$30:$B$31,2,FALSE)-AI$3),IF($N31="L",$U31,$T31),IF($N31="L",$T31,$U31),$G31,$I31))</f>
        <v/>
      </c>
      <c r="AJ31" s="120" t="str">
        <f>IF(OR($T31="",$U31=""),"",_xlfn.BETA.INV(ABS(VLOOKUP($Z$1,VLookups!$A$30:$B$31,2,FALSE)-AJ$3),IF($N31="L",$U31,$T31),IF($N31="L",$T31,$U31),$G31,$I31))</f>
        <v/>
      </c>
      <c r="AK31" s="121" t="str">
        <f>IF(OR($T31="",$U31=""),"",_xlfn.BETA.INV(ABS(VLOOKUP($Z$1,VLookups!$A$30:$B$31,2,FALSE)-AK$3),IF($N31="L",$U31,$T31),IF($N31="L",$T31,$U31),$G31,$I31))</f>
        <v/>
      </c>
      <c r="AL31" s="120" t="str">
        <f>IF(OR($T31="",$U31=""),"",_xlfn.BETA.INV(ABS(VLOOKUP($Z$1,VLookups!$A$30:$B$31,2,FALSE)-AL$3),IF($N31="L",$U31,$T31),IF($N31="L",$T31,$U31),$G31,$I31))</f>
        <v/>
      </c>
      <c r="AM31" s="121" t="str">
        <f>IF(OR($T31="",$U31=""),"",_xlfn.BETA.INV(ABS(VLOOKUP($Z$1,VLookups!$A$30:$B$31,2,FALSE)-AM$3),IF($N31="L",$U31,$T31),IF($N31="L",$T31,$U31),$G31,$I31))</f>
        <v/>
      </c>
      <c r="AN31" s="17"/>
      <c r="AO31" s="206" t="str">
        <f t="shared" si="15"/>
        <v/>
      </c>
      <c r="AP31" s="204" t="str">
        <f t="shared" si="16"/>
        <v/>
      </c>
      <c r="AQ31" s="188" t="str">
        <f t="shared" ref="AQ31:DB31" si="173">IF(ISNONTEXT($AO31),AP31+$AO31,"")</f>
        <v/>
      </c>
      <c r="AR31" s="188" t="str">
        <f t="shared" si="173"/>
        <v/>
      </c>
      <c r="AS31" s="188" t="str">
        <f t="shared" si="173"/>
        <v/>
      </c>
      <c r="AT31" s="188" t="str">
        <f t="shared" si="173"/>
        <v/>
      </c>
      <c r="AU31" s="188" t="str">
        <f t="shared" si="173"/>
        <v/>
      </c>
      <c r="AV31" s="188" t="str">
        <f t="shared" si="173"/>
        <v/>
      </c>
      <c r="AW31" s="188" t="str">
        <f t="shared" si="173"/>
        <v/>
      </c>
      <c r="AX31" s="188" t="str">
        <f t="shared" si="173"/>
        <v/>
      </c>
      <c r="AY31" s="188" t="str">
        <f t="shared" si="173"/>
        <v/>
      </c>
      <c r="AZ31" s="188" t="str">
        <f t="shared" si="173"/>
        <v/>
      </c>
      <c r="BA31" s="188" t="str">
        <f t="shared" si="173"/>
        <v/>
      </c>
      <c r="BB31" s="188" t="str">
        <f t="shared" si="173"/>
        <v/>
      </c>
      <c r="BC31" s="188" t="str">
        <f t="shared" si="173"/>
        <v/>
      </c>
      <c r="BD31" s="188" t="str">
        <f t="shared" si="173"/>
        <v/>
      </c>
      <c r="BE31" s="188" t="str">
        <f t="shared" si="173"/>
        <v/>
      </c>
      <c r="BF31" s="188" t="str">
        <f t="shared" si="173"/>
        <v/>
      </c>
      <c r="BG31" s="188" t="str">
        <f t="shared" si="173"/>
        <v/>
      </c>
      <c r="BH31" s="188" t="str">
        <f t="shared" si="173"/>
        <v/>
      </c>
      <c r="BI31" s="188" t="str">
        <f t="shared" si="173"/>
        <v/>
      </c>
      <c r="BJ31" s="188" t="str">
        <f t="shared" si="173"/>
        <v/>
      </c>
      <c r="BK31" s="188" t="str">
        <f t="shared" si="173"/>
        <v/>
      </c>
      <c r="BL31" s="188" t="str">
        <f t="shared" si="173"/>
        <v/>
      </c>
      <c r="BM31" s="188" t="str">
        <f t="shared" si="173"/>
        <v/>
      </c>
      <c r="BN31" s="188" t="str">
        <f t="shared" si="173"/>
        <v/>
      </c>
      <c r="BO31" s="188" t="str">
        <f t="shared" si="173"/>
        <v/>
      </c>
      <c r="BP31" s="188" t="str">
        <f t="shared" si="173"/>
        <v/>
      </c>
      <c r="BQ31" s="188" t="str">
        <f t="shared" si="173"/>
        <v/>
      </c>
      <c r="BR31" s="188" t="str">
        <f t="shared" si="173"/>
        <v/>
      </c>
      <c r="BS31" s="188" t="str">
        <f t="shared" si="173"/>
        <v/>
      </c>
      <c r="BT31" s="188" t="str">
        <f t="shared" si="173"/>
        <v/>
      </c>
      <c r="BU31" s="188" t="str">
        <f t="shared" si="173"/>
        <v/>
      </c>
      <c r="BV31" s="188" t="str">
        <f t="shared" si="173"/>
        <v/>
      </c>
      <c r="BW31" s="188" t="str">
        <f t="shared" si="173"/>
        <v/>
      </c>
      <c r="BX31" s="188" t="str">
        <f t="shared" si="173"/>
        <v/>
      </c>
      <c r="BY31" s="188" t="str">
        <f t="shared" si="173"/>
        <v/>
      </c>
      <c r="BZ31" s="188" t="str">
        <f t="shared" si="173"/>
        <v/>
      </c>
      <c r="CA31" s="188" t="str">
        <f t="shared" si="173"/>
        <v/>
      </c>
      <c r="CB31" s="188" t="str">
        <f t="shared" si="173"/>
        <v/>
      </c>
      <c r="CC31" s="188" t="str">
        <f t="shared" si="173"/>
        <v/>
      </c>
      <c r="CD31" s="188" t="str">
        <f t="shared" si="173"/>
        <v/>
      </c>
      <c r="CE31" s="188" t="str">
        <f t="shared" si="173"/>
        <v/>
      </c>
      <c r="CF31" s="188" t="str">
        <f t="shared" si="173"/>
        <v/>
      </c>
      <c r="CG31" s="188" t="str">
        <f t="shared" si="173"/>
        <v/>
      </c>
      <c r="CH31" s="188" t="str">
        <f t="shared" si="173"/>
        <v/>
      </c>
      <c r="CI31" s="188" t="str">
        <f t="shared" si="173"/>
        <v/>
      </c>
      <c r="CJ31" s="188" t="str">
        <f t="shared" si="173"/>
        <v/>
      </c>
      <c r="CK31" s="188" t="str">
        <f t="shared" si="173"/>
        <v/>
      </c>
      <c r="CL31" s="188" t="str">
        <f t="shared" si="173"/>
        <v/>
      </c>
      <c r="CM31" s="188" t="str">
        <f t="shared" si="173"/>
        <v/>
      </c>
      <c r="CN31" s="188" t="str">
        <f t="shared" si="173"/>
        <v/>
      </c>
      <c r="CO31" s="188" t="str">
        <f t="shared" si="173"/>
        <v/>
      </c>
      <c r="CP31" s="188" t="str">
        <f t="shared" si="173"/>
        <v/>
      </c>
      <c r="CQ31" s="188" t="str">
        <f t="shared" si="173"/>
        <v/>
      </c>
      <c r="CR31" s="188" t="str">
        <f t="shared" si="173"/>
        <v/>
      </c>
      <c r="CS31" s="188" t="str">
        <f t="shared" si="173"/>
        <v/>
      </c>
      <c r="CT31" s="188" t="str">
        <f t="shared" si="173"/>
        <v/>
      </c>
      <c r="CU31" s="188" t="str">
        <f t="shared" si="173"/>
        <v/>
      </c>
      <c r="CV31" s="188" t="str">
        <f t="shared" si="173"/>
        <v/>
      </c>
      <c r="CW31" s="188" t="str">
        <f t="shared" si="173"/>
        <v/>
      </c>
      <c r="CX31" s="188" t="str">
        <f t="shared" si="173"/>
        <v/>
      </c>
      <c r="CY31" s="188" t="str">
        <f t="shared" si="173"/>
        <v/>
      </c>
      <c r="CZ31" s="188" t="str">
        <f t="shared" si="173"/>
        <v/>
      </c>
      <c r="DA31" s="188" t="str">
        <f t="shared" si="173"/>
        <v/>
      </c>
      <c r="DB31" s="188" t="str">
        <f t="shared" si="173"/>
        <v/>
      </c>
      <c r="DC31" s="188" t="str">
        <f t="shared" ref="DC31:EK31" si="174">IF(ISNONTEXT($AO31),DB31+$AO31,"")</f>
        <v/>
      </c>
      <c r="DD31" s="188" t="str">
        <f t="shared" si="174"/>
        <v/>
      </c>
      <c r="DE31" s="188" t="str">
        <f t="shared" si="174"/>
        <v/>
      </c>
      <c r="DF31" s="188" t="str">
        <f t="shared" si="174"/>
        <v/>
      </c>
      <c r="DG31" s="188" t="str">
        <f t="shared" si="174"/>
        <v/>
      </c>
      <c r="DH31" s="188" t="str">
        <f t="shared" si="174"/>
        <v/>
      </c>
      <c r="DI31" s="188" t="str">
        <f t="shared" si="174"/>
        <v/>
      </c>
      <c r="DJ31" s="188" t="str">
        <f t="shared" si="174"/>
        <v/>
      </c>
      <c r="DK31" s="188" t="str">
        <f t="shared" si="174"/>
        <v/>
      </c>
      <c r="DL31" s="188" t="str">
        <f t="shared" si="174"/>
        <v/>
      </c>
      <c r="DM31" s="188" t="str">
        <f t="shared" si="174"/>
        <v/>
      </c>
      <c r="DN31" s="188" t="str">
        <f t="shared" si="174"/>
        <v/>
      </c>
      <c r="DO31" s="188" t="str">
        <f t="shared" si="174"/>
        <v/>
      </c>
      <c r="DP31" s="188" t="str">
        <f t="shared" si="174"/>
        <v/>
      </c>
      <c r="DQ31" s="188" t="str">
        <f t="shared" si="174"/>
        <v/>
      </c>
      <c r="DR31" s="188" t="str">
        <f t="shared" si="174"/>
        <v/>
      </c>
      <c r="DS31" s="188" t="str">
        <f t="shared" si="174"/>
        <v/>
      </c>
      <c r="DT31" s="188" t="str">
        <f t="shared" si="174"/>
        <v/>
      </c>
      <c r="DU31" s="188" t="str">
        <f t="shared" si="174"/>
        <v/>
      </c>
      <c r="DV31" s="188" t="str">
        <f t="shared" si="174"/>
        <v/>
      </c>
      <c r="DW31" s="188" t="str">
        <f t="shared" si="174"/>
        <v/>
      </c>
      <c r="DX31" s="188" t="str">
        <f t="shared" si="174"/>
        <v/>
      </c>
      <c r="DY31" s="188" t="str">
        <f t="shared" si="174"/>
        <v/>
      </c>
      <c r="DZ31" s="188" t="str">
        <f t="shared" si="174"/>
        <v/>
      </c>
      <c r="EA31" s="188" t="str">
        <f t="shared" si="174"/>
        <v/>
      </c>
      <c r="EB31" s="188" t="str">
        <f t="shared" si="174"/>
        <v/>
      </c>
      <c r="EC31" s="188" t="str">
        <f t="shared" si="174"/>
        <v/>
      </c>
      <c r="ED31" s="188" t="str">
        <f t="shared" si="174"/>
        <v/>
      </c>
      <c r="EE31" s="188" t="str">
        <f t="shared" si="174"/>
        <v/>
      </c>
      <c r="EF31" s="188" t="str">
        <f t="shared" si="174"/>
        <v/>
      </c>
      <c r="EG31" s="188" t="str">
        <f t="shared" si="174"/>
        <v/>
      </c>
      <c r="EH31" s="188" t="str">
        <f t="shared" si="174"/>
        <v/>
      </c>
      <c r="EI31" s="188" t="str">
        <f t="shared" si="174"/>
        <v/>
      </c>
      <c r="EJ31" s="188" t="str">
        <f t="shared" si="174"/>
        <v/>
      </c>
      <c r="EK31" s="188" t="str">
        <f t="shared" si="174"/>
        <v/>
      </c>
      <c r="EL31" s="204" t="str">
        <f t="shared" si="19"/>
        <v/>
      </c>
      <c r="EM31" s="205" t="e">
        <f t="shared" si="20"/>
        <v>#N/A</v>
      </c>
      <c r="EN31" s="205" t="e">
        <f t="shared" si="21"/>
        <v>#N/A</v>
      </c>
      <c r="EO31" s="205" t="e">
        <f t="shared" si="22"/>
        <v>#N/A</v>
      </c>
      <c r="EP31" s="205" t="e">
        <f t="shared" si="23"/>
        <v>#N/A</v>
      </c>
      <c r="EQ31" s="205" t="e">
        <f t="shared" si="24"/>
        <v>#N/A</v>
      </c>
      <c r="ER31" s="205" t="e">
        <f t="shared" si="25"/>
        <v>#N/A</v>
      </c>
      <c r="ES31" s="205" t="e">
        <f t="shared" si="26"/>
        <v>#N/A</v>
      </c>
      <c r="ET31" s="205" t="e">
        <f t="shared" si="27"/>
        <v>#N/A</v>
      </c>
      <c r="EU31" s="205" t="e">
        <f t="shared" si="28"/>
        <v>#N/A</v>
      </c>
      <c r="EV31" s="205" t="e">
        <f t="shared" si="29"/>
        <v>#N/A</v>
      </c>
      <c r="EW31" s="205" t="e">
        <f t="shared" si="30"/>
        <v>#N/A</v>
      </c>
      <c r="EX31" s="205" t="e">
        <f t="shared" si="31"/>
        <v>#N/A</v>
      </c>
      <c r="EY31" s="205" t="e">
        <f t="shared" si="32"/>
        <v>#N/A</v>
      </c>
      <c r="EZ31" s="205" t="e">
        <f t="shared" si="33"/>
        <v>#N/A</v>
      </c>
      <c r="FA31" s="205" t="e">
        <f t="shared" si="34"/>
        <v>#N/A</v>
      </c>
      <c r="FB31" s="205" t="e">
        <f t="shared" si="35"/>
        <v>#N/A</v>
      </c>
      <c r="FC31" s="205" t="e">
        <f t="shared" si="36"/>
        <v>#N/A</v>
      </c>
      <c r="FD31" s="205" t="e">
        <f t="shared" si="37"/>
        <v>#N/A</v>
      </c>
      <c r="FE31" s="205" t="e">
        <f t="shared" si="38"/>
        <v>#N/A</v>
      </c>
      <c r="FF31" s="205" t="e">
        <f t="shared" si="39"/>
        <v>#N/A</v>
      </c>
      <c r="FG31" s="205" t="e">
        <f t="shared" si="40"/>
        <v>#N/A</v>
      </c>
      <c r="FH31" s="205" t="e">
        <f t="shared" si="41"/>
        <v>#N/A</v>
      </c>
      <c r="FI31" s="205" t="e">
        <f t="shared" si="42"/>
        <v>#N/A</v>
      </c>
      <c r="FJ31" s="205" t="e">
        <f t="shared" si="43"/>
        <v>#N/A</v>
      </c>
      <c r="FK31" s="205" t="e">
        <f t="shared" si="44"/>
        <v>#N/A</v>
      </c>
      <c r="FL31" s="205" t="e">
        <f t="shared" si="45"/>
        <v>#N/A</v>
      </c>
      <c r="FM31" s="205" t="e">
        <f t="shared" si="46"/>
        <v>#N/A</v>
      </c>
      <c r="FN31" s="205" t="e">
        <f t="shared" si="47"/>
        <v>#N/A</v>
      </c>
      <c r="FO31" s="205" t="e">
        <f t="shared" si="48"/>
        <v>#N/A</v>
      </c>
      <c r="FP31" s="205" t="e">
        <f t="shared" si="49"/>
        <v>#N/A</v>
      </c>
      <c r="FQ31" s="205" t="e">
        <f t="shared" si="50"/>
        <v>#N/A</v>
      </c>
      <c r="FR31" s="205" t="e">
        <f t="shared" si="51"/>
        <v>#N/A</v>
      </c>
      <c r="FS31" s="205" t="e">
        <f t="shared" si="52"/>
        <v>#N/A</v>
      </c>
      <c r="FT31" s="205" t="e">
        <f t="shared" si="53"/>
        <v>#N/A</v>
      </c>
      <c r="FU31" s="205" t="e">
        <f t="shared" si="54"/>
        <v>#N/A</v>
      </c>
      <c r="FV31" s="205" t="e">
        <f t="shared" si="55"/>
        <v>#N/A</v>
      </c>
      <c r="FW31" s="205" t="e">
        <f t="shared" si="56"/>
        <v>#N/A</v>
      </c>
      <c r="FX31" s="205" t="e">
        <f t="shared" si="57"/>
        <v>#N/A</v>
      </c>
      <c r="FY31" s="205" t="e">
        <f t="shared" si="58"/>
        <v>#N/A</v>
      </c>
      <c r="FZ31" s="205" t="e">
        <f t="shared" si="59"/>
        <v>#N/A</v>
      </c>
      <c r="GA31" s="205" t="e">
        <f t="shared" si="60"/>
        <v>#N/A</v>
      </c>
      <c r="GB31" s="205" t="e">
        <f t="shared" si="61"/>
        <v>#N/A</v>
      </c>
      <c r="GC31" s="205" t="e">
        <f t="shared" si="62"/>
        <v>#N/A</v>
      </c>
      <c r="GD31" s="205" t="e">
        <f t="shared" si="63"/>
        <v>#N/A</v>
      </c>
      <c r="GE31" s="205" t="e">
        <f t="shared" si="64"/>
        <v>#N/A</v>
      </c>
      <c r="GF31" s="205" t="e">
        <f t="shared" si="65"/>
        <v>#N/A</v>
      </c>
      <c r="GG31" s="205" t="e">
        <f t="shared" si="66"/>
        <v>#N/A</v>
      </c>
      <c r="GH31" s="205" t="e">
        <f t="shared" si="67"/>
        <v>#N/A</v>
      </c>
      <c r="GI31" s="205" t="e">
        <f t="shared" si="68"/>
        <v>#N/A</v>
      </c>
      <c r="GJ31" s="205" t="e">
        <f t="shared" si="69"/>
        <v>#N/A</v>
      </c>
      <c r="GK31" s="205" t="e">
        <f t="shared" si="70"/>
        <v>#N/A</v>
      </c>
      <c r="GL31" s="205" t="e">
        <f t="shared" si="71"/>
        <v>#N/A</v>
      </c>
      <c r="GM31" s="205" t="e">
        <f t="shared" si="72"/>
        <v>#N/A</v>
      </c>
      <c r="GN31" s="205" t="e">
        <f t="shared" si="73"/>
        <v>#N/A</v>
      </c>
      <c r="GO31" s="205" t="e">
        <f t="shared" si="74"/>
        <v>#N/A</v>
      </c>
      <c r="GP31" s="205" t="e">
        <f t="shared" si="75"/>
        <v>#N/A</v>
      </c>
      <c r="GQ31" s="205" t="e">
        <f t="shared" si="76"/>
        <v>#N/A</v>
      </c>
      <c r="GR31" s="205" t="e">
        <f t="shared" si="77"/>
        <v>#N/A</v>
      </c>
      <c r="GS31" s="205" t="e">
        <f t="shared" si="78"/>
        <v>#N/A</v>
      </c>
      <c r="GT31" s="205" t="e">
        <f t="shared" si="79"/>
        <v>#N/A</v>
      </c>
      <c r="GU31" s="205" t="e">
        <f t="shared" si="80"/>
        <v>#N/A</v>
      </c>
      <c r="GV31" s="205" t="e">
        <f t="shared" si="81"/>
        <v>#N/A</v>
      </c>
      <c r="GW31" s="205" t="e">
        <f t="shared" si="82"/>
        <v>#N/A</v>
      </c>
      <c r="GX31" s="205" t="e">
        <f t="shared" si="83"/>
        <v>#N/A</v>
      </c>
      <c r="GY31" s="205" t="e">
        <f t="shared" si="84"/>
        <v>#N/A</v>
      </c>
      <c r="GZ31" s="205" t="e">
        <f t="shared" si="85"/>
        <v>#N/A</v>
      </c>
      <c r="HA31" s="205" t="e">
        <f t="shared" si="86"/>
        <v>#N/A</v>
      </c>
      <c r="HB31" s="205" t="e">
        <f t="shared" si="87"/>
        <v>#N/A</v>
      </c>
      <c r="HC31" s="205" t="e">
        <f t="shared" si="88"/>
        <v>#N/A</v>
      </c>
      <c r="HD31" s="205" t="e">
        <f t="shared" si="89"/>
        <v>#N/A</v>
      </c>
      <c r="HE31" s="205" t="e">
        <f t="shared" si="90"/>
        <v>#N/A</v>
      </c>
      <c r="HF31" s="205" t="e">
        <f t="shared" si="91"/>
        <v>#N/A</v>
      </c>
      <c r="HG31" s="205" t="e">
        <f t="shared" si="92"/>
        <v>#N/A</v>
      </c>
      <c r="HH31" s="205" t="e">
        <f t="shared" si="93"/>
        <v>#N/A</v>
      </c>
      <c r="HI31" s="205" t="e">
        <f t="shared" si="94"/>
        <v>#N/A</v>
      </c>
      <c r="HJ31" s="205" t="e">
        <f t="shared" si="95"/>
        <v>#N/A</v>
      </c>
      <c r="HK31" s="205" t="e">
        <f t="shared" si="96"/>
        <v>#N/A</v>
      </c>
      <c r="HL31" s="205" t="e">
        <f t="shared" si="97"/>
        <v>#N/A</v>
      </c>
      <c r="HM31" s="205" t="e">
        <f t="shared" si="98"/>
        <v>#N/A</v>
      </c>
      <c r="HN31" s="205" t="e">
        <f t="shared" si="99"/>
        <v>#N/A</v>
      </c>
      <c r="HO31" s="205" t="e">
        <f t="shared" si="100"/>
        <v>#N/A</v>
      </c>
      <c r="HP31" s="205" t="e">
        <f t="shared" si="101"/>
        <v>#N/A</v>
      </c>
      <c r="HQ31" s="205" t="e">
        <f t="shared" si="102"/>
        <v>#N/A</v>
      </c>
      <c r="HR31" s="205" t="e">
        <f t="shared" si="103"/>
        <v>#N/A</v>
      </c>
      <c r="HS31" s="205" t="e">
        <f t="shared" si="104"/>
        <v>#N/A</v>
      </c>
      <c r="HT31" s="205" t="e">
        <f t="shared" si="105"/>
        <v>#N/A</v>
      </c>
      <c r="HU31" s="205" t="e">
        <f t="shared" si="106"/>
        <v>#N/A</v>
      </c>
      <c r="HV31" s="205" t="e">
        <f t="shared" si="107"/>
        <v>#N/A</v>
      </c>
      <c r="HW31" s="205" t="e">
        <f t="shared" si="108"/>
        <v>#N/A</v>
      </c>
      <c r="HX31" s="205" t="e">
        <f t="shared" si="109"/>
        <v>#N/A</v>
      </c>
      <c r="HY31" s="205" t="e">
        <f t="shared" si="110"/>
        <v>#N/A</v>
      </c>
      <c r="HZ31" s="205" t="e">
        <f t="shared" si="111"/>
        <v>#N/A</v>
      </c>
      <c r="IA31" s="205" t="e">
        <f t="shared" si="112"/>
        <v>#N/A</v>
      </c>
      <c r="IB31" s="205" t="e">
        <f t="shared" si="113"/>
        <v>#N/A</v>
      </c>
      <c r="IC31" s="205" t="e">
        <f t="shared" si="114"/>
        <v>#N/A</v>
      </c>
      <c r="ID31" s="205" t="e">
        <f t="shared" si="115"/>
        <v>#N/A</v>
      </c>
      <c r="IE31" s="205" t="e">
        <f t="shared" si="116"/>
        <v>#N/A</v>
      </c>
      <c r="IF31" s="205" t="e">
        <f t="shared" si="117"/>
        <v>#N/A</v>
      </c>
      <c r="IG31" s="205" t="e">
        <f t="shared" si="118"/>
        <v>#N/A</v>
      </c>
      <c r="IH31" s="205" t="e">
        <f t="shared" si="119"/>
        <v>#N/A</v>
      </c>
      <c r="II31" s="205" t="e">
        <f t="shared" si="120"/>
        <v>#N/A</v>
      </c>
    </row>
    <row r="32" spans="1:243" hidden="1" x14ac:dyDescent="0.25">
      <c r="A32" s="307"/>
      <c r="B32" s="308" t="str">
        <f>IF(OR($T32="",$U32=""),"",ROUND(_xlfn.BETA.INV(ABS(VLOOKUP($Z$1,VLookups!$A$30:$B$31,2,FALSE)-B$2),IF($N32="L",$U32,$T32),IF($N32="L",$T32,$U32),$G32,$I32),0))</f>
        <v/>
      </c>
      <c r="C32" s="318" t="str">
        <f t="shared" si="121"/>
        <v/>
      </c>
      <c r="D32" s="319" t="str">
        <f t="shared" si="122"/>
        <v/>
      </c>
      <c r="E32" s="142"/>
      <c r="F32" s="310"/>
      <c r="G32" s="311" t="str">
        <f t="shared" si="10"/>
        <v/>
      </c>
      <c r="H32" s="312"/>
      <c r="I32" s="311" t="str">
        <f t="shared" si="11"/>
        <v/>
      </c>
      <c r="J32" s="310"/>
      <c r="K32" s="143"/>
      <c r="L32" s="118" t="str">
        <f t="shared" si="12"/>
        <v/>
      </c>
      <c r="M32" s="23" t="str">
        <f t="shared" si="13"/>
        <v/>
      </c>
      <c r="N32" s="24" t="str">
        <f t="shared" si="14"/>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10" t="str">
        <f t="shared" si="3"/>
        <v/>
      </c>
      <c r="X32" s="110" t="str">
        <f t="shared" si="4"/>
        <v/>
      </c>
      <c r="Y32" s="39" t="str">
        <f t="shared" si="5"/>
        <v/>
      </c>
      <c r="Z32" s="123"/>
      <c r="AA32" s="216" t="str">
        <f>IF(AND(G32&gt;0,H32&gt;0,I32&gt;0,T32&gt;0,U32&gt;0,Z32&gt;0,NOT(R32="")),ABS(VLOOKUP($Z$1,VLookups!$A$30:$B$31,2,FALSE)-_xlfn.BETA.DIST(Z32,IF(N32="L",U32,T32),IF(N32="L",T32,U32),TRUE,G32,I32)),"")</f>
        <v/>
      </c>
      <c r="AB32" s="120" t="str">
        <f>IF(OR($T32="",$U32=""),"",_xlfn.BETA.INV(ABS(VLOOKUP($Z$1,VLookups!$A$30:$B$31,2,FALSE)-AB$3),IF($N32="L",$U32,$T32),IF($N32="L",$T32,$U32),$G32,$I32))</f>
        <v/>
      </c>
      <c r="AC32" s="121" t="str">
        <f>IF(OR($T32="",$U32=""),"",_xlfn.BETA.INV(ABS(VLOOKUP($Z$1,VLookups!$A$30:$B$31,2,FALSE)-AC$3),IF($N32="L",$U32,$T32),IF($N32="L",$T32,$U32),$G32,$I32))</f>
        <v/>
      </c>
      <c r="AD32" s="120" t="str">
        <f>IF(OR($T32="",$U32=""),"",_xlfn.BETA.INV(ABS(VLOOKUP($Z$1,VLookups!$A$30:$B$31,2,FALSE)-AD$3),IF($N32="L",$U32,$T32),IF($N32="L",$T32,$U32),$G32,$I32))</f>
        <v/>
      </c>
      <c r="AE32" s="121" t="str">
        <f>IF(OR($T32="",$U32=""),"",_xlfn.BETA.INV(ABS(VLOOKUP($Z$1,VLookups!$A$30:$B$31,2,FALSE)-AE$3),IF($N32="L",$U32,$T32),IF($N32="L",$T32,$U32),$G32,$I32))</f>
        <v/>
      </c>
      <c r="AF32" s="120" t="str">
        <f>IF(OR($T32="",$U32=""),"",_xlfn.BETA.INV(ABS(VLOOKUP($Z$1,VLookups!$A$30:$B$31,2,FALSE)-AF$3),IF($N32="L",$U32,$T32),IF($N32="L",$T32,$U32),$G32,$I32))</f>
        <v/>
      </c>
      <c r="AG32" s="121" t="str">
        <f>IF(OR($T32="",$U32=""),"",_xlfn.BETA.INV(ABS(VLOOKUP($Z$1,VLookups!$A$30:$B$31,2,FALSE)-AG$3),IF($N32="L",$U32,$T32),IF($N32="L",$T32,$U32),$G32,$I32))</f>
        <v/>
      </c>
      <c r="AH32" s="120" t="str">
        <f>IF(OR($T32="",$U32=""),"",_xlfn.BETA.INV(ABS(VLOOKUP($Z$1,VLookups!$A$30:$B$31,2,FALSE)-AH$3),IF($N32="L",$U32,$T32),IF($N32="L",$T32,$U32),$G32,$I32))</f>
        <v/>
      </c>
      <c r="AI32" s="121" t="str">
        <f>IF(OR($T32="",$U32=""),"",_xlfn.BETA.INV(ABS(VLOOKUP($Z$1,VLookups!$A$30:$B$31,2,FALSE)-AI$3),IF($N32="L",$U32,$T32),IF($N32="L",$T32,$U32),$G32,$I32))</f>
        <v/>
      </c>
      <c r="AJ32" s="120" t="str">
        <f>IF(OR($T32="",$U32=""),"",_xlfn.BETA.INV(ABS(VLOOKUP($Z$1,VLookups!$A$30:$B$31,2,FALSE)-AJ$3),IF($N32="L",$U32,$T32),IF($N32="L",$T32,$U32),$G32,$I32))</f>
        <v/>
      </c>
      <c r="AK32" s="121" t="str">
        <f>IF(OR($T32="",$U32=""),"",_xlfn.BETA.INV(ABS(VLOOKUP($Z$1,VLookups!$A$30:$B$31,2,FALSE)-AK$3),IF($N32="L",$U32,$T32),IF($N32="L",$T32,$U32),$G32,$I32))</f>
        <v/>
      </c>
      <c r="AL32" s="120" t="str">
        <f>IF(OR($T32="",$U32=""),"",_xlfn.BETA.INV(ABS(VLOOKUP($Z$1,VLookups!$A$30:$B$31,2,FALSE)-AL$3),IF($N32="L",$U32,$T32),IF($N32="L",$T32,$U32),$G32,$I32))</f>
        <v/>
      </c>
      <c r="AM32" s="121" t="str">
        <f>IF(OR($T32="",$U32=""),"",_xlfn.BETA.INV(ABS(VLOOKUP($Z$1,VLookups!$A$30:$B$31,2,FALSE)-AM$3),IF($N32="L",$U32,$T32),IF($N32="L",$T32,$U32),$G32,$I32))</f>
        <v/>
      </c>
      <c r="AN32" s="17"/>
      <c r="AO32" s="206" t="str">
        <f t="shared" si="15"/>
        <v/>
      </c>
      <c r="AP32" s="204" t="str">
        <f t="shared" si="16"/>
        <v/>
      </c>
      <c r="AQ32" s="188" t="str">
        <f t="shared" ref="AQ32:DB32" si="175">IF(ISNONTEXT($AO32),AP32+$AO32,"")</f>
        <v/>
      </c>
      <c r="AR32" s="188" t="str">
        <f t="shared" si="175"/>
        <v/>
      </c>
      <c r="AS32" s="188" t="str">
        <f t="shared" si="175"/>
        <v/>
      </c>
      <c r="AT32" s="188" t="str">
        <f t="shared" si="175"/>
        <v/>
      </c>
      <c r="AU32" s="188" t="str">
        <f t="shared" si="175"/>
        <v/>
      </c>
      <c r="AV32" s="188" t="str">
        <f t="shared" si="175"/>
        <v/>
      </c>
      <c r="AW32" s="188" t="str">
        <f t="shared" si="175"/>
        <v/>
      </c>
      <c r="AX32" s="188" t="str">
        <f t="shared" si="175"/>
        <v/>
      </c>
      <c r="AY32" s="188" t="str">
        <f t="shared" si="175"/>
        <v/>
      </c>
      <c r="AZ32" s="188" t="str">
        <f t="shared" si="175"/>
        <v/>
      </c>
      <c r="BA32" s="188" t="str">
        <f t="shared" si="175"/>
        <v/>
      </c>
      <c r="BB32" s="188" t="str">
        <f t="shared" si="175"/>
        <v/>
      </c>
      <c r="BC32" s="188" t="str">
        <f t="shared" si="175"/>
        <v/>
      </c>
      <c r="BD32" s="188" t="str">
        <f t="shared" si="175"/>
        <v/>
      </c>
      <c r="BE32" s="188" t="str">
        <f t="shared" si="175"/>
        <v/>
      </c>
      <c r="BF32" s="188" t="str">
        <f t="shared" si="175"/>
        <v/>
      </c>
      <c r="BG32" s="188" t="str">
        <f t="shared" si="175"/>
        <v/>
      </c>
      <c r="BH32" s="188" t="str">
        <f t="shared" si="175"/>
        <v/>
      </c>
      <c r="BI32" s="188" t="str">
        <f t="shared" si="175"/>
        <v/>
      </c>
      <c r="BJ32" s="188" t="str">
        <f t="shared" si="175"/>
        <v/>
      </c>
      <c r="BK32" s="188" t="str">
        <f t="shared" si="175"/>
        <v/>
      </c>
      <c r="BL32" s="188" t="str">
        <f t="shared" si="175"/>
        <v/>
      </c>
      <c r="BM32" s="188" t="str">
        <f t="shared" si="175"/>
        <v/>
      </c>
      <c r="BN32" s="188" t="str">
        <f t="shared" si="175"/>
        <v/>
      </c>
      <c r="BO32" s="188" t="str">
        <f t="shared" si="175"/>
        <v/>
      </c>
      <c r="BP32" s="188" t="str">
        <f t="shared" si="175"/>
        <v/>
      </c>
      <c r="BQ32" s="188" t="str">
        <f t="shared" si="175"/>
        <v/>
      </c>
      <c r="BR32" s="188" t="str">
        <f t="shared" si="175"/>
        <v/>
      </c>
      <c r="BS32" s="188" t="str">
        <f t="shared" si="175"/>
        <v/>
      </c>
      <c r="BT32" s="188" t="str">
        <f t="shared" si="175"/>
        <v/>
      </c>
      <c r="BU32" s="188" t="str">
        <f t="shared" si="175"/>
        <v/>
      </c>
      <c r="BV32" s="188" t="str">
        <f t="shared" si="175"/>
        <v/>
      </c>
      <c r="BW32" s="188" t="str">
        <f t="shared" si="175"/>
        <v/>
      </c>
      <c r="BX32" s="188" t="str">
        <f t="shared" si="175"/>
        <v/>
      </c>
      <c r="BY32" s="188" t="str">
        <f t="shared" si="175"/>
        <v/>
      </c>
      <c r="BZ32" s="188" t="str">
        <f t="shared" si="175"/>
        <v/>
      </c>
      <c r="CA32" s="188" t="str">
        <f t="shared" si="175"/>
        <v/>
      </c>
      <c r="CB32" s="188" t="str">
        <f t="shared" si="175"/>
        <v/>
      </c>
      <c r="CC32" s="188" t="str">
        <f t="shared" si="175"/>
        <v/>
      </c>
      <c r="CD32" s="188" t="str">
        <f t="shared" si="175"/>
        <v/>
      </c>
      <c r="CE32" s="188" t="str">
        <f t="shared" si="175"/>
        <v/>
      </c>
      <c r="CF32" s="188" t="str">
        <f t="shared" si="175"/>
        <v/>
      </c>
      <c r="CG32" s="188" t="str">
        <f t="shared" si="175"/>
        <v/>
      </c>
      <c r="CH32" s="188" t="str">
        <f t="shared" si="175"/>
        <v/>
      </c>
      <c r="CI32" s="188" t="str">
        <f t="shared" si="175"/>
        <v/>
      </c>
      <c r="CJ32" s="188" t="str">
        <f t="shared" si="175"/>
        <v/>
      </c>
      <c r="CK32" s="188" t="str">
        <f t="shared" si="175"/>
        <v/>
      </c>
      <c r="CL32" s="188" t="str">
        <f t="shared" si="175"/>
        <v/>
      </c>
      <c r="CM32" s="188" t="str">
        <f t="shared" si="175"/>
        <v/>
      </c>
      <c r="CN32" s="188" t="str">
        <f t="shared" si="175"/>
        <v/>
      </c>
      <c r="CO32" s="188" t="str">
        <f t="shared" si="175"/>
        <v/>
      </c>
      <c r="CP32" s="188" t="str">
        <f t="shared" si="175"/>
        <v/>
      </c>
      <c r="CQ32" s="188" t="str">
        <f t="shared" si="175"/>
        <v/>
      </c>
      <c r="CR32" s="188" t="str">
        <f t="shared" si="175"/>
        <v/>
      </c>
      <c r="CS32" s="188" t="str">
        <f t="shared" si="175"/>
        <v/>
      </c>
      <c r="CT32" s="188" t="str">
        <f t="shared" si="175"/>
        <v/>
      </c>
      <c r="CU32" s="188" t="str">
        <f t="shared" si="175"/>
        <v/>
      </c>
      <c r="CV32" s="188" t="str">
        <f t="shared" si="175"/>
        <v/>
      </c>
      <c r="CW32" s="188" t="str">
        <f t="shared" si="175"/>
        <v/>
      </c>
      <c r="CX32" s="188" t="str">
        <f t="shared" si="175"/>
        <v/>
      </c>
      <c r="CY32" s="188" t="str">
        <f t="shared" si="175"/>
        <v/>
      </c>
      <c r="CZ32" s="188" t="str">
        <f t="shared" si="175"/>
        <v/>
      </c>
      <c r="DA32" s="188" t="str">
        <f t="shared" si="175"/>
        <v/>
      </c>
      <c r="DB32" s="188" t="str">
        <f t="shared" si="175"/>
        <v/>
      </c>
      <c r="DC32" s="188" t="str">
        <f t="shared" ref="DC32:EK32" si="176">IF(ISNONTEXT($AO32),DB32+$AO32,"")</f>
        <v/>
      </c>
      <c r="DD32" s="188" t="str">
        <f t="shared" si="176"/>
        <v/>
      </c>
      <c r="DE32" s="188" t="str">
        <f t="shared" si="176"/>
        <v/>
      </c>
      <c r="DF32" s="188" t="str">
        <f t="shared" si="176"/>
        <v/>
      </c>
      <c r="DG32" s="188" t="str">
        <f t="shared" si="176"/>
        <v/>
      </c>
      <c r="DH32" s="188" t="str">
        <f t="shared" si="176"/>
        <v/>
      </c>
      <c r="DI32" s="188" t="str">
        <f t="shared" si="176"/>
        <v/>
      </c>
      <c r="DJ32" s="188" t="str">
        <f t="shared" si="176"/>
        <v/>
      </c>
      <c r="DK32" s="188" t="str">
        <f t="shared" si="176"/>
        <v/>
      </c>
      <c r="DL32" s="188" t="str">
        <f t="shared" si="176"/>
        <v/>
      </c>
      <c r="DM32" s="188" t="str">
        <f t="shared" si="176"/>
        <v/>
      </c>
      <c r="DN32" s="188" t="str">
        <f t="shared" si="176"/>
        <v/>
      </c>
      <c r="DO32" s="188" t="str">
        <f t="shared" si="176"/>
        <v/>
      </c>
      <c r="DP32" s="188" t="str">
        <f t="shared" si="176"/>
        <v/>
      </c>
      <c r="DQ32" s="188" t="str">
        <f t="shared" si="176"/>
        <v/>
      </c>
      <c r="DR32" s="188" t="str">
        <f t="shared" si="176"/>
        <v/>
      </c>
      <c r="DS32" s="188" t="str">
        <f t="shared" si="176"/>
        <v/>
      </c>
      <c r="DT32" s="188" t="str">
        <f t="shared" si="176"/>
        <v/>
      </c>
      <c r="DU32" s="188" t="str">
        <f t="shared" si="176"/>
        <v/>
      </c>
      <c r="DV32" s="188" t="str">
        <f t="shared" si="176"/>
        <v/>
      </c>
      <c r="DW32" s="188" t="str">
        <f t="shared" si="176"/>
        <v/>
      </c>
      <c r="DX32" s="188" t="str">
        <f t="shared" si="176"/>
        <v/>
      </c>
      <c r="DY32" s="188" t="str">
        <f t="shared" si="176"/>
        <v/>
      </c>
      <c r="DZ32" s="188" t="str">
        <f t="shared" si="176"/>
        <v/>
      </c>
      <c r="EA32" s="188" t="str">
        <f t="shared" si="176"/>
        <v/>
      </c>
      <c r="EB32" s="188" t="str">
        <f t="shared" si="176"/>
        <v/>
      </c>
      <c r="EC32" s="188" t="str">
        <f t="shared" si="176"/>
        <v/>
      </c>
      <c r="ED32" s="188" t="str">
        <f t="shared" si="176"/>
        <v/>
      </c>
      <c r="EE32" s="188" t="str">
        <f t="shared" si="176"/>
        <v/>
      </c>
      <c r="EF32" s="188" t="str">
        <f t="shared" si="176"/>
        <v/>
      </c>
      <c r="EG32" s="188" t="str">
        <f t="shared" si="176"/>
        <v/>
      </c>
      <c r="EH32" s="188" t="str">
        <f t="shared" si="176"/>
        <v/>
      </c>
      <c r="EI32" s="188" t="str">
        <f t="shared" si="176"/>
        <v/>
      </c>
      <c r="EJ32" s="188" t="str">
        <f t="shared" si="176"/>
        <v/>
      </c>
      <c r="EK32" s="188" t="str">
        <f t="shared" si="176"/>
        <v/>
      </c>
      <c r="EL32" s="204" t="str">
        <f t="shared" si="19"/>
        <v/>
      </c>
      <c r="EM32" s="205" t="e">
        <f t="shared" si="20"/>
        <v>#N/A</v>
      </c>
      <c r="EN32" s="205" t="e">
        <f t="shared" si="21"/>
        <v>#N/A</v>
      </c>
      <c r="EO32" s="205" t="e">
        <f t="shared" si="22"/>
        <v>#N/A</v>
      </c>
      <c r="EP32" s="205" t="e">
        <f t="shared" si="23"/>
        <v>#N/A</v>
      </c>
      <c r="EQ32" s="205" t="e">
        <f t="shared" si="24"/>
        <v>#N/A</v>
      </c>
      <c r="ER32" s="205" t="e">
        <f t="shared" si="25"/>
        <v>#N/A</v>
      </c>
      <c r="ES32" s="205" t="e">
        <f t="shared" si="26"/>
        <v>#N/A</v>
      </c>
      <c r="ET32" s="205" t="e">
        <f t="shared" si="27"/>
        <v>#N/A</v>
      </c>
      <c r="EU32" s="205" t="e">
        <f t="shared" si="28"/>
        <v>#N/A</v>
      </c>
      <c r="EV32" s="205" t="e">
        <f t="shared" si="29"/>
        <v>#N/A</v>
      </c>
      <c r="EW32" s="205" t="e">
        <f t="shared" si="30"/>
        <v>#N/A</v>
      </c>
      <c r="EX32" s="205" t="e">
        <f t="shared" si="31"/>
        <v>#N/A</v>
      </c>
      <c r="EY32" s="205" t="e">
        <f t="shared" si="32"/>
        <v>#N/A</v>
      </c>
      <c r="EZ32" s="205" t="e">
        <f t="shared" si="33"/>
        <v>#N/A</v>
      </c>
      <c r="FA32" s="205" t="e">
        <f t="shared" si="34"/>
        <v>#N/A</v>
      </c>
      <c r="FB32" s="205" t="e">
        <f t="shared" si="35"/>
        <v>#N/A</v>
      </c>
      <c r="FC32" s="205" t="e">
        <f t="shared" si="36"/>
        <v>#N/A</v>
      </c>
      <c r="FD32" s="205" t="e">
        <f t="shared" si="37"/>
        <v>#N/A</v>
      </c>
      <c r="FE32" s="205" t="e">
        <f t="shared" si="38"/>
        <v>#N/A</v>
      </c>
      <c r="FF32" s="205" t="e">
        <f t="shared" si="39"/>
        <v>#N/A</v>
      </c>
      <c r="FG32" s="205" t="e">
        <f t="shared" si="40"/>
        <v>#N/A</v>
      </c>
      <c r="FH32" s="205" t="e">
        <f t="shared" si="41"/>
        <v>#N/A</v>
      </c>
      <c r="FI32" s="205" t="e">
        <f t="shared" si="42"/>
        <v>#N/A</v>
      </c>
      <c r="FJ32" s="205" t="e">
        <f t="shared" si="43"/>
        <v>#N/A</v>
      </c>
      <c r="FK32" s="205" t="e">
        <f t="shared" si="44"/>
        <v>#N/A</v>
      </c>
      <c r="FL32" s="205" t="e">
        <f t="shared" si="45"/>
        <v>#N/A</v>
      </c>
      <c r="FM32" s="205" t="e">
        <f t="shared" si="46"/>
        <v>#N/A</v>
      </c>
      <c r="FN32" s="205" t="e">
        <f t="shared" si="47"/>
        <v>#N/A</v>
      </c>
      <c r="FO32" s="205" t="e">
        <f t="shared" si="48"/>
        <v>#N/A</v>
      </c>
      <c r="FP32" s="205" t="e">
        <f t="shared" si="49"/>
        <v>#N/A</v>
      </c>
      <c r="FQ32" s="205" t="e">
        <f t="shared" si="50"/>
        <v>#N/A</v>
      </c>
      <c r="FR32" s="205" t="e">
        <f t="shared" si="51"/>
        <v>#N/A</v>
      </c>
      <c r="FS32" s="205" t="e">
        <f t="shared" si="52"/>
        <v>#N/A</v>
      </c>
      <c r="FT32" s="205" t="e">
        <f t="shared" si="53"/>
        <v>#N/A</v>
      </c>
      <c r="FU32" s="205" t="e">
        <f t="shared" si="54"/>
        <v>#N/A</v>
      </c>
      <c r="FV32" s="205" t="e">
        <f t="shared" si="55"/>
        <v>#N/A</v>
      </c>
      <c r="FW32" s="205" t="e">
        <f t="shared" si="56"/>
        <v>#N/A</v>
      </c>
      <c r="FX32" s="205" t="e">
        <f t="shared" si="57"/>
        <v>#N/A</v>
      </c>
      <c r="FY32" s="205" t="e">
        <f t="shared" si="58"/>
        <v>#N/A</v>
      </c>
      <c r="FZ32" s="205" t="e">
        <f t="shared" si="59"/>
        <v>#N/A</v>
      </c>
      <c r="GA32" s="205" t="e">
        <f t="shared" si="60"/>
        <v>#N/A</v>
      </c>
      <c r="GB32" s="205" t="e">
        <f t="shared" si="61"/>
        <v>#N/A</v>
      </c>
      <c r="GC32" s="205" t="e">
        <f t="shared" si="62"/>
        <v>#N/A</v>
      </c>
      <c r="GD32" s="205" t="e">
        <f t="shared" si="63"/>
        <v>#N/A</v>
      </c>
      <c r="GE32" s="205" t="e">
        <f t="shared" si="64"/>
        <v>#N/A</v>
      </c>
      <c r="GF32" s="205" t="e">
        <f t="shared" si="65"/>
        <v>#N/A</v>
      </c>
      <c r="GG32" s="205" t="e">
        <f t="shared" si="66"/>
        <v>#N/A</v>
      </c>
      <c r="GH32" s="205" t="e">
        <f t="shared" si="67"/>
        <v>#N/A</v>
      </c>
      <c r="GI32" s="205" t="e">
        <f t="shared" si="68"/>
        <v>#N/A</v>
      </c>
      <c r="GJ32" s="205" t="e">
        <f t="shared" si="69"/>
        <v>#N/A</v>
      </c>
      <c r="GK32" s="205" t="e">
        <f t="shared" si="70"/>
        <v>#N/A</v>
      </c>
      <c r="GL32" s="205" t="e">
        <f t="shared" si="71"/>
        <v>#N/A</v>
      </c>
      <c r="GM32" s="205" t="e">
        <f t="shared" si="72"/>
        <v>#N/A</v>
      </c>
      <c r="GN32" s="205" t="e">
        <f t="shared" si="73"/>
        <v>#N/A</v>
      </c>
      <c r="GO32" s="205" t="e">
        <f t="shared" si="74"/>
        <v>#N/A</v>
      </c>
      <c r="GP32" s="205" t="e">
        <f t="shared" si="75"/>
        <v>#N/A</v>
      </c>
      <c r="GQ32" s="205" t="e">
        <f t="shared" si="76"/>
        <v>#N/A</v>
      </c>
      <c r="GR32" s="205" t="e">
        <f t="shared" si="77"/>
        <v>#N/A</v>
      </c>
      <c r="GS32" s="205" t="e">
        <f t="shared" si="78"/>
        <v>#N/A</v>
      </c>
      <c r="GT32" s="205" t="e">
        <f t="shared" si="79"/>
        <v>#N/A</v>
      </c>
      <c r="GU32" s="205" t="e">
        <f t="shared" si="80"/>
        <v>#N/A</v>
      </c>
      <c r="GV32" s="205" t="e">
        <f t="shared" si="81"/>
        <v>#N/A</v>
      </c>
      <c r="GW32" s="205" t="e">
        <f t="shared" si="82"/>
        <v>#N/A</v>
      </c>
      <c r="GX32" s="205" t="e">
        <f t="shared" si="83"/>
        <v>#N/A</v>
      </c>
      <c r="GY32" s="205" t="e">
        <f t="shared" si="84"/>
        <v>#N/A</v>
      </c>
      <c r="GZ32" s="205" t="e">
        <f t="shared" si="85"/>
        <v>#N/A</v>
      </c>
      <c r="HA32" s="205" t="e">
        <f t="shared" si="86"/>
        <v>#N/A</v>
      </c>
      <c r="HB32" s="205" t="e">
        <f t="shared" si="87"/>
        <v>#N/A</v>
      </c>
      <c r="HC32" s="205" t="e">
        <f t="shared" si="88"/>
        <v>#N/A</v>
      </c>
      <c r="HD32" s="205" t="e">
        <f t="shared" si="89"/>
        <v>#N/A</v>
      </c>
      <c r="HE32" s="205" t="e">
        <f t="shared" si="90"/>
        <v>#N/A</v>
      </c>
      <c r="HF32" s="205" t="e">
        <f t="shared" si="91"/>
        <v>#N/A</v>
      </c>
      <c r="HG32" s="205" t="e">
        <f t="shared" si="92"/>
        <v>#N/A</v>
      </c>
      <c r="HH32" s="205" t="e">
        <f t="shared" si="93"/>
        <v>#N/A</v>
      </c>
      <c r="HI32" s="205" t="e">
        <f t="shared" si="94"/>
        <v>#N/A</v>
      </c>
      <c r="HJ32" s="205" t="e">
        <f t="shared" si="95"/>
        <v>#N/A</v>
      </c>
      <c r="HK32" s="205" t="e">
        <f t="shared" si="96"/>
        <v>#N/A</v>
      </c>
      <c r="HL32" s="205" t="e">
        <f t="shared" si="97"/>
        <v>#N/A</v>
      </c>
      <c r="HM32" s="205" t="e">
        <f t="shared" si="98"/>
        <v>#N/A</v>
      </c>
      <c r="HN32" s="205" t="e">
        <f t="shared" si="99"/>
        <v>#N/A</v>
      </c>
      <c r="HO32" s="205" t="e">
        <f t="shared" si="100"/>
        <v>#N/A</v>
      </c>
      <c r="HP32" s="205" t="e">
        <f t="shared" si="101"/>
        <v>#N/A</v>
      </c>
      <c r="HQ32" s="205" t="e">
        <f t="shared" si="102"/>
        <v>#N/A</v>
      </c>
      <c r="HR32" s="205" t="e">
        <f t="shared" si="103"/>
        <v>#N/A</v>
      </c>
      <c r="HS32" s="205" t="e">
        <f t="shared" si="104"/>
        <v>#N/A</v>
      </c>
      <c r="HT32" s="205" t="e">
        <f t="shared" si="105"/>
        <v>#N/A</v>
      </c>
      <c r="HU32" s="205" t="e">
        <f t="shared" si="106"/>
        <v>#N/A</v>
      </c>
      <c r="HV32" s="205" t="e">
        <f t="shared" si="107"/>
        <v>#N/A</v>
      </c>
      <c r="HW32" s="205" t="e">
        <f t="shared" si="108"/>
        <v>#N/A</v>
      </c>
      <c r="HX32" s="205" t="e">
        <f t="shared" si="109"/>
        <v>#N/A</v>
      </c>
      <c r="HY32" s="205" t="e">
        <f t="shared" si="110"/>
        <v>#N/A</v>
      </c>
      <c r="HZ32" s="205" t="e">
        <f t="shared" si="111"/>
        <v>#N/A</v>
      </c>
      <c r="IA32" s="205" t="e">
        <f t="shared" si="112"/>
        <v>#N/A</v>
      </c>
      <c r="IB32" s="205" t="e">
        <f t="shared" si="113"/>
        <v>#N/A</v>
      </c>
      <c r="IC32" s="205" t="e">
        <f t="shared" si="114"/>
        <v>#N/A</v>
      </c>
      <c r="ID32" s="205" t="e">
        <f t="shared" si="115"/>
        <v>#N/A</v>
      </c>
      <c r="IE32" s="205" t="e">
        <f t="shared" si="116"/>
        <v>#N/A</v>
      </c>
      <c r="IF32" s="205" t="e">
        <f t="shared" si="117"/>
        <v>#N/A</v>
      </c>
      <c r="IG32" s="205" t="e">
        <f t="shared" si="118"/>
        <v>#N/A</v>
      </c>
      <c r="IH32" s="205" t="e">
        <f t="shared" si="119"/>
        <v>#N/A</v>
      </c>
      <c r="II32" s="205" t="e">
        <f t="shared" si="120"/>
        <v>#N/A</v>
      </c>
    </row>
    <row r="33" spans="1:243" hidden="1" x14ac:dyDescent="0.25">
      <c r="A33" s="307"/>
      <c r="B33" s="308" t="str">
        <f>IF(OR($T33="",$U33=""),"",ROUND(_xlfn.BETA.INV(ABS(VLOOKUP($Z$1,VLookups!$A$30:$B$31,2,FALSE)-B$2),IF($N33="L",$U33,$T33),IF($N33="L",$T33,$U33),$G33,$I33),0))</f>
        <v/>
      </c>
      <c r="C33" s="318" t="str">
        <f t="shared" si="121"/>
        <v/>
      </c>
      <c r="D33" s="319" t="str">
        <f t="shared" si="122"/>
        <v/>
      </c>
      <c r="E33" s="142"/>
      <c r="F33" s="310"/>
      <c r="G33" s="311" t="str">
        <f t="shared" si="10"/>
        <v/>
      </c>
      <c r="H33" s="312"/>
      <c r="I33" s="311" t="str">
        <f t="shared" si="11"/>
        <v/>
      </c>
      <c r="J33" s="310"/>
      <c r="K33" s="143"/>
      <c r="L33" s="118" t="str">
        <f t="shared" si="12"/>
        <v/>
      </c>
      <c r="M33" s="23" t="str">
        <f t="shared" si="13"/>
        <v/>
      </c>
      <c r="N33" s="24" t="str">
        <f t="shared" si="14"/>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10" t="str">
        <f t="shared" si="3"/>
        <v/>
      </c>
      <c r="X33" s="110" t="str">
        <f t="shared" si="4"/>
        <v/>
      </c>
      <c r="Y33" s="39" t="str">
        <f t="shared" si="5"/>
        <v/>
      </c>
      <c r="Z33" s="123"/>
      <c r="AA33" s="216" t="str">
        <f>IF(AND(G33&gt;0,H33&gt;0,I33&gt;0,T33&gt;0,U33&gt;0,Z33&gt;0,NOT(R33="")),ABS(VLOOKUP($Z$1,VLookups!$A$30:$B$31,2,FALSE)-_xlfn.BETA.DIST(Z33,IF(N33="L",U33,T33),IF(N33="L",T33,U33),TRUE,G33,I33)),"")</f>
        <v/>
      </c>
      <c r="AB33" s="120" t="str">
        <f>IF(OR($T33="",$U33=""),"",_xlfn.BETA.INV(ABS(VLOOKUP($Z$1,VLookups!$A$30:$B$31,2,FALSE)-AB$3),IF($N33="L",$U33,$T33),IF($N33="L",$T33,$U33),$G33,$I33))</f>
        <v/>
      </c>
      <c r="AC33" s="121" t="str">
        <f>IF(OR($T33="",$U33=""),"",_xlfn.BETA.INV(ABS(VLOOKUP($Z$1,VLookups!$A$30:$B$31,2,FALSE)-AC$3),IF($N33="L",$U33,$T33),IF($N33="L",$T33,$U33),$G33,$I33))</f>
        <v/>
      </c>
      <c r="AD33" s="120" t="str">
        <f>IF(OR($T33="",$U33=""),"",_xlfn.BETA.INV(ABS(VLOOKUP($Z$1,VLookups!$A$30:$B$31,2,FALSE)-AD$3),IF($N33="L",$U33,$T33),IF($N33="L",$T33,$U33),$G33,$I33))</f>
        <v/>
      </c>
      <c r="AE33" s="121" t="str">
        <f>IF(OR($T33="",$U33=""),"",_xlfn.BETA.INV(ABS(VLOOKUP($Z$1,VLookups!$A$30:$B$31,2,FALSE)-AE$3),IF($N33="L",$U33,$T33),IF($N33="L",$T33,$U33),$G33,$I33))</f>
        <v/>
      </c>
      <c r="AF33" s="120" t="str">
        <f>IF(OR($T33="",$U33=""),"",_xlfn.BETA.INV(ABS(VLOOKUP($Z$1,VLookups!$A$30:$B$31,2,FALSE)-AF$3),IF($N33="L",$U33,$T33),IF($N33="L",$T33,$U33),$G33,$I33))</f>
        <v/>
      </c>
      <c r="AG33" s="121" t="str">
        <f>IF(OR($T33="",$U33=""),"",_xlfn.BETA.INV(ABS(VLOOKUP($Z$1,VLookups!$A$30:$B$31,2,FALSE)-AG$3),IF($N33="L",$U33,$T33),IF($N33="L",$T33,$U33),$G33,$I33))</f>
        <v/>
      </c>
      <c r="AH33" s="120" t="str">
        <f>IF(OR($T33="",$U33=""),"",_xlfn.BETA.INV(ABS(VLOOKUP($Z$1,VLookups!$A$30:$B$31,2,FALSE)-AH$3),IF($N33="L",$U33,$T33),IF($N33="L",$T33,$U33),$G33,$I33))</f>
        <v/>
      </c>
      <c r="AI33" s="121" t="str">
        <f>IF(OR($T33="",$U33=""),"",_xlfn.BETA.INV(ABS(VLOOKUP($Z$1,VLookups!$A$30:$B$31,2,FALSE)-AI$3),IF($N33="L",$U33,$T33),IF($N33="L",$T33,$U33),$G33,$I33))</f>
        <v/>
      </c>
      <c r="AJ33" s="120" t="str">
        <f>IF(OR($T33="",$U33=""),"",_xlfn.BETA.INV(ABS(VLOOKUP($Z$1,VLookups!$A$30:$B$31,2,FALSE)-AJ$3),IF($N33="L",$U33,$T33),IF($N33="L",$T33,$U33),$G33,$I33))</f>
        <v/>
      </c>
      <c r="AK33" s="121" t="str">
        <f>IF(OR($T33="",$U33=""),"",_xlfn.BETA.INV(ABS(VLOOKUP($Z$1,VLookups!$A$30:$B$31,2,FALSE)-AK$3),IF($N33="L",$U33,$T33),IF($N33="L",$T33,$U33),$G33,$I33))</f>
        <v/>
      </c>
      <c r="AL33" s="120" t="str">
        <f>IF(OR($T33="",$U33=""),"",_xlfn.BETA.INV(ABS(VLOOKUP($Z$1,VLookups!$A$30:$B$31,2,FALSE)-AL$3),IF($N33="L",$U33,$T33),IF($N33="L",$T33,$U33),$G33,$I33))</f>
        <v/>
      </c>
      <c r="AM33" s="121" t="str">
        <f>IF(OR($T33="",$U33=""),"",_xlfn.BETA.INV(ABS(VLOOKUP($Z$1,VLookups!$A$30:$B$31,2,FALSE)-AM$3),IF($N33="L",$U33,$T33),IF($N33="L",$T33,$U33),$G33,$I33))</f>
        <v/>
      </c>
      <c r="AN33" s="17"/>
      <c r="AO33" s="206" t="str">
        <f t="shared" si="15"/>
        <v/>
      </c>
      <c r="AP33" s="204" t="str">
        <f t="shared" si="16"/>
        <v/>
      </c>
      <c r="AQ33" s="188" t="str">
        <f t="shared" ref="AQ33:DB33" si="177">IF(ISNONTEXT($AO33),AP33+$AO33,"")</f>
        <v/>
      </c>
      <c r="AR33" s="188" t="str">
        <f t="shared" si="177"/>
        <v/>
      </c>
      <c r="AS33" s="188" t="str">
        <f t="shared" si="177"/>
        <v/>
      </c>
      <c r="AT33" s="188" t="str">
        <f t="shared" si="177"/>
        <v/>
      </c>
      <c r="AU33" s="188" t="str">
        <f t="shared" si="177"/>
        <v/>
      </c>
      <c r="AV33" s="188" t="str">
        <f t="shared" si="177"/>
        <v/>
      </c>
      <c r="AW33" s="188" t="str">
        <f t="shared" si="177"/>
        <v/>
      </c>
      <c r="AX33" s="188" t="str">
        <f t="shared" si="177"/>
        <v/>
      </c>
      <c r="AY33" s="188" t="str">
        <f t="shared" si="177"/>
        <v/>
      </c>
      <c r="AZ33" s="188" t="str">
        <f t="shared" si="177"/>
        <v/>
      </c>
      <c r="BA33" s="188" t="str">
        <f t="shared" si="177"/>
        <v/>
      </c>
      <c r="BB33" s="188" t="str">
        <f t="shared" si="177"/>
        <v/>
      </c>
      <c r="BC33" s="188" t="str">
        <f t="shared" si="177"/>
        <v/>
      </c>
      <c r="BD33" s="188" t="str">
        <f t="shared" si="177"/>
        <v/>
      </c>
      <c r="BE33" s="188" t="str">
        <f t="shared" si="177"/>
        <v/>
      </c>
      <c r="BF33" s="188" t="str">
        <f t="shared" si="177"/>
        <v/>
      </c>
      <c r="BG33" s="188" t="str">
        <f t="shared" si="177"/>
        <v/>
      </c>
      <c r="BH33" s="188" t="str">
        <f t="shared" si="177"/>
        <v/>
      </c>
      <c r="BI33" s="188" t="str">
        <f t="shared" si="177"/>
        <v/>
      </c>
      <c r="BJ33" s="188" t="str">
        <f t="shared" si="177"/>
        <v/>
      </c>
      <c r="BK33" s="188" t="str">
        <f t="shared" si="177"/>
        <v/>
      </c>
      <c r="BL33" s="188" t="str">
        <f t="shared" si="177"/>
        <v/>
      </c>
      <c r="BM33" s="188" t="str">
        <f t="shared" si="177"/>
        <v/>
      </c>
      <c r="BN33" s="188" t="str">
        <f t="shared" si="177"/>
        <v/>
      </c>
      <c r="BO33" s="188" t="str">
        <f t="shared" si="177"/>
        <v/>
      </c>
      <c r="BP33" s="188" t="str">
        <f t="shared" si="177"/>
        <v/>
      </c>
      <c r="BQ33" s="188" t="str">
        <f t="shared" si="177"/>
        <v/>
      </c>
      <c r="BR33" s="188" t="str">
        <f t="shared" si="177"/>
        <v/>
      </c>
      <c r="BS33" s="188" t="str">
        <f t="shared" si="177"/>
        <v/>
      </c>
      <c r="BT33" s="188" t="str">
        <f t="shared" si="177"/>
        <v/>
      </c>
      <c r="BU33" s="188" t="str">
        <f t="shared" si="177"/>
        <v/>
      </c>
      <c r="BV33" s="188" t="str">
        <f t="shared" si="177"/>
        <v/>
      </c>
      <c r="BW33" s="188" t="str">
        <f t="shared" si="177"/>
        <v/>
      </c>
      <c r="BX33" s="188" t="str">
        <f t="shared" si="177"/>
        <v/>
      </c>
      <c r="BY33" s="188" t="str">
        <f t="shared" si="177"/>
        <v/>
      </c>
      <c r="BZ33" s="188" t="str">
        <f t="shared" si="177"/>
        <v/>
      </c>
      <c r="CA33" s="188" t="str">
        <f t="shared" si="177"/>
        <v/>
      </c>
      <c r="CB33" s="188" t="str">
        <f t="shared" si="177"/>
        <v/>
      </c>
      <c r="CC33" s="188" t="str">
        <f t="shared" si="177"/>
        <v/>
      </c>
      <c r="CD33" s="188" t="str">
        <f t="shared" si="177"/>
        <v/>
      </c>
      <c r="CE33" s="188" t="str">
        <f t="shared" si="177"/>
        <v/>
      </c>
      <c r="CF33" s="188" t="str">
        <f t="shared" si="177"/>
        <v/>
      </c>
      <c r="CG33" s="188" t="str">
        <f t="shared" si="177"/>
        <v/>
      </c>
      <c r="CH33" s="188" t="str">
        <f t="shared" si="177"/>
        <v/>
      </c>
      <c r="CI33" s="188" t="str">
        <f t="shared" si="177"/>
        <v/>
      </c>
      <c r="CJ33" s="188" t="str">
        <f t="shared" si="177"/>
        <v/>
      </c>
      <c r="CK33" s="188" t="str">
        <f t="shared" si="177"/>
        <v/>
      </c>
      <c r="CL33" s="188" t="str">
        <f t="shared" si="177"/>
        <v/>
      </c>
      <c r="CM33" s="188" t="str">
        <f t="shared" si="177"/>
        <v/>
      </c>
      <c r="CN33" s="188" t="str">
        <f t="shared" si="177"/>
        <v/>
      </c>
      <c r="CO33" s="188" t="str">
        <f t="shared" si="177"/>
        <v/>
      </c>
      <c r="CP33" s="188" t="str">
        <f t="shared" si="177"/>
        <v/>
      </c>
      <c r="CQ33" s="188" t="str">
        <f t="shared" si="177"/>
        <v/>
      </c>
      <c r="CR33" s="188" t="str">
        <f t="shared" si="177"/>
        <v/>
      </c>
      <c r="CS33" s="188" t="str">
        <f t="shared" si="177"/>
        <v/>
      </c>
      <c r="CT33" s="188" t="str">
        <f t="shared" si="177"/>
        <v/>
      </c>
      <c r="CU33" s="188" t="str">
        <f t="shared" si="177"/>
        <v/>
      </c>
      <c r="CV33" s="188" t="str">
        <f t="shared" si="177"/>
        <v/>
      </c>
      <c r="CW33" s="188" t="str">
        <f t="shared" si="177"/>
        <v/>
      </c>
      <c r="CX33" s="188" t="str">
        <f t="shared" si="177"/>
        <v/>
      </c>
      <c r="CY33" s="188" t="str">
        <f t="shared" si="177"/>
        <v/>
      </c>
      <c r="CZ33" s="188" t="str">
        <f t="shared" si="177"/>
        <v/>
      </c>
      <c r="DA33" s="188" t="str">
        <f t="shared" si="177"/>
        <v/>
      </c>
      <c r="DB33" s="188" t="str">
        <f t="shared" si="177"/>
        <v/>
      </c>
      <c r="DC33" s="188" t="str">
        <f t="shared" ref="DC33:EK33" si="178">IF(ISNONTEXT($AO33),DB33+$AO33,"")</f>
        <v/>
      </c>
      <c r="DD33" s="188" t="str">
        <f t="shared" si="178"/>
        <v/>
      </c>
      <c r="DE33" s="188" t="str">
        <f t="shared" si="178"/>
        <v/>
      </c>
      <c r="DF33" s="188" t="str">
        <f t="shared" si="178"/>
        <v/>
      </c>
      <c r="DG33" s="188" t="str">
        <f t="shared" si="178"/>
        <v/>
      </c>
      <c r="DH33" s="188" t="str">
        <f t="shared" si="178"/>
        <v/>
      </c>
      <c r="DI33" s="188" t="str">
        <f t="shared" si="178"/>
        <v/>
      </c>
      <c r="DJ33" s="188" t="str">
        <f t="shared" si="178"/>
        <v/>
      </c>
      <c r="DK33" s="188" t="str">
        <f t="shared" si="178"/>
        <v/>
      </c>
      <c r="DL33" s="188" t="str">
        <f t="shared" si="178"/>
        <v/>
      </c>
      <c r="DM33" s="188" t="str">
        <f t="shared" si="178"/>
        <v/>
      </c>
      <c r="DN33" s="188" t="str">
        <f t="shared" si="178"/>
        <v/>
      </c>
      <c r="DO33" s="188" t="str">
        <f t="shared" si="178"/>
        <v/>
      </c>
      <c r="DP33" s="188" t="str">
        <f t="shared" si="178"/>
        <v/>
      </c>
      <c r="DQ33" s="188" t="str">
        <f t="shared" si="178"/>
        <v/>
      </c>
      <c r="DR33" s="188" t="str">
        <f t="shared" si="178"/>
        <v/>
      </c>
      <c r="DS33" s="188" t="str">
        <f t="shared" si="178"/>
        <v/>
      </c>
      <c r="DT33" s="188" t="str">
        <f t="shared" si="178"/>
        <v/>
      </c>
      <c r="DU33" s="188" t="str">
        <f t="shared" si="178"/>
        <v/>
      </c>
      <c r="DV33" s="188" t="str">
        <f t="shared" si="178"/>
        <v/>
      </c>
      <c r="DW33" s="188" t="str">
        <f t="shared" si="178"/>
        <v/>
      </c>
      <c r="DX33" s="188" t="str">
        <f t="shared" si="178"/>
        <v/>
      </c>
      <c r="DY33" s="188" t="str">
        <f t="shared" si="178"/>
        <v/>
      </c>
      <c r="DZ33" s="188" t="str">
        <f t="shared" si="178"/>
        <v/>
      </c>
      <c r="EA33" s="188" t="str">
        <f t="shared" si="178"/>
        <v/>
      </c>
      <c r="EB33" s="188" t="str">
        <f t="shared" si="178"/>
        <v/>
      </c>
      <c r="EC33" s="188" t="str">
        <f t="shared" si="178"/>
        <v/>
      </c>
      <c r="ED33" s="188" t="str">
        <f t="shared" si="178"/>
        <v/>
      </c>
      <c r="EE33" s="188" t="str">
        <f t="shared" si="178"/>
        <v/>
      </c>
      <c r="EF33" s="188" t="str">
        <f t="shared" si="178"/>
        <v/>
      </c>
      <c r="EG33" s="188" t="str">
        <f t="shared" si="178"/>
        <v/>
      </c>
      <c r="EH33" s="188" t="str">
        <f t="shared" si="178"/>
        <v/>
      </c>
      <c r="EI33" s="188" t="str">
        <f t="shared" si="178"/>
        <v/>
      </c>
      <c r="EJ33" s="188" t="str">
        <f t="shared" si="178"/>
        <v/>
      </c>
      <c r="EK33" s="188" t="str">
        <f t="shared" si="178"/>
        <v/>
      </c>
      <c r="EL33" s="204" t="str">
        <f t="shared" si="19"/>
        <v/>
      </c>
      <c r="EM33" s="205" t="e">
        <f t="shared" si="20"/>
        <v>#N/A</v>
      </c>
      <c r="EN33" s="205" t="e">
        <f t="shared" si="21"/>
        <v>#N/A</v>
      </c>
      <c r="EO33" s="205" t="e">
        <f t="shared" si="22"/>
        <v>#N/A</v>
      </c>
      <c r="EP33" s="205" t="e">
        <f t="shared" si="23"/>
        <v>#N/A</v>
      </c>
      <c r="EQ33" s="205" t="e">
        <f t="shared" si="24"/>
        <v>#N/A</v>
      </c>
      <c r="ER33" s="205" t="e">
        <f t="shared" si="25"/>
        <v>#N/A</v>
      </c>
      <c r="ES33" s="205" t="e">
        <f t="shared" si="26"/>
        <v>#N/A</v>
      </c>
      <c r="ET33" s="205" t="e">
        <f t="shared" si="27"/>
        <v>#N/A</v>
      </c>
      <c r="EU33" s="205" t="e">
        <f t="shared" si="28"/>
        <v>#N/A</v>
      </c>
      <c r="EV33" s="205" t="e">
        <f t="shared" si="29"/>
        <v>#N/A</v>
      </c>
      <c r="EW33" s="205" t="e">
        <f t="shared" si="30"/>
        <v>#N/A</v>
      </c>
      <c r="EX33" s="205" t="e">
        <f t="shared" si="31"/>
        <v>#N/A</v>
      </c>
      <c r="EY33" s="205" t="e">
        <f t="shared" si="32"/>
        <v>#N/A</v>
      </c>
      <c r="EZ33" s="205" t="e">
        <f t="shared" si="33"/>
        <v>#N/A</v>
      </c>
      <c r="FA33" s="205" t="e">
        <f t="shared" si="34"/>
        <v>#N/A</v>
      </c>
      <c r="FB33" s="205" t="e">
        <f t="shared" si="35"/>
        <v>#N/A</v>
      </c>
      <c r="FC33" s="205" t="e">
        <f t="shared" si="36"/>
        <v>#N/A</v>
      </c>
      <c r="FD33" s="205" t="e">
        <f t="shared" si="37"/>
        <v>#N/A</v>
      </c>
      <c r="FE33" s="205" t="e">
        <f t="shared" si="38"/>
        <v>#N/A</v>
      </c>
      <c r="FF33" s="205" t="e">
        <f t="shared" si="39"/>
        <v>#N/A</v>
      </c>
      <c r="FG33" s="205" t="e">
        <f t="shared" si="40"/>
        <v>#N/A</v>
      </c>
      <c r="FH33" s="205" t="e">
        <f t="shared" si="41"/>
        <v>#N/A</v>
      </c>
      <c r="FI33" s="205" t="e">
        <f t="shared" si="42"/>
        <v>#N/A</v>
      </c>
      <c r="FJ33" s="205" t="e">
        <f t="shared" si="43"/>
        <v>#N/A</v>
      </c>
      <c r="FK33" s="205" t="e">
        <f t="shared" si="44"/>
        <v>#N/A</v>
      </c>
      <c r="FL33" s="205" t="e">
        <f t="shared" si="45"/>
        <v>#N/A</v>
      </c>
      <c r="FM33" s="205" t="e">
        <f t="shared" si="46"/>
        <v>#N/A</v>
      </c>
      <c r="FN33" s="205" t="e">
        <f t="shared" si="47"/>
        <v>#N/A</v>
      </c>
      <c r="FO33" s="205" t="e">
        <f t="shared" si="48"/>
        <v>#N/A</v>
      </c>
      <c r="FP33" s="205" t="e">
        <f t="shared" si="49"/>
        <v>#N/A</v>
      </c>
      <c r="FQ33" s="205" t="e">
        <f t="shared" si="50"/>
        <v>#N/A</v>
      </c>
      <c r="FR33" s="205" t="e">
        <f t="shared" si="51"/>
        <v>#N/A</v>
      </c>
      <c r="FS33" s="205" t="e">
        <f t="shared" si="52"/>
        <v>#N/A</v>
      </c>
      <c r="FT33" s="205" t="e">
        <f t="shared" si="53"/>
        <v>#N/A</v>
      </c>
      <c r="FU33" s="205" t="e">
        <f t="shared" si="54"/>
        <v>#N/A</v>
      </c>
      <c r="FV33" s="205" t="e">
        <f t="shared" si="55"/>
        <v>#N/A</v>
      </c>
      <c r="FW33" s="205" t="e">
        <f t="shared" si="56"/>
        <v>#N/A</v>
      </c>
      <c r="FX33" s="205" t="e">
        <f t="shared" si="57"/>
        <v>#N/A</v>
      </c>
      <c r="FY33" s="205" t="e">
        <f t="shared" si="58"/>
        <v>#N/A</v>
      </c>
      <c r="FZ33" s="205" t="e">
        <f t="shared" si="59"/>
        <v>#N/A</v>
      </c>
      <c r="GA33" s="205" t="e">
        <f t="shared" si="60"/>
        <v>#N/A</v>
      </c>
      <c r="GB33" s="205" t="e">
        <f t="shared" si="61"/>
        <v>#N/A</v>
      </c>
      <c r="GC33" s="205" t="e">
        <f t="shared" si="62"/>
        <v>#N/A</v>
      </c>
      <c r="GD33" s="205" t="e">
        <f t="shared" si="63"/>
        <v>#N/A</v>
      </c>
      <c r="GE33" s="205" t="e">
        <f t="shared" si="64"/>
        <v>#N/A</v>
      </c>
      <c r="GF33" s="205" t="e">
        <f t="shared" si="65"/>
        <v>#N/A</v>
      </c>
      <c r="GG33" s="205" t="e">
        <f t="shared" si="66"/>
        <v>#N/A</v>
      </c>
      <c r="GH33" s="205" t="e">
        <f t="shared" si="67"/>
        <v>#N/A</v>
      </c>
      <c r="GI33" s="205" t="e">
        <f t="shared" si="68"/>
        <v>#N/A</v>
      </c>
      <c r="GJ33" s="205" t="e">
        <f t="shared" si="69"/>
        <v>#N/A</v>
      </c>
      <c r="GK33" s="205" t="e">
        <f t="shared" si="70"/>
        <v>#N/A</v>
      </c>
      <c r="GL33" s="205" t="e">
        <f t="shared" si="71"/>
        <v>#N/A</v>
      </c>
      <c r="GM33" s="205" t="e">
        <f t="shared" si="72"/>
        <v>#N/A</v>
      </c>
      <c r="GN33" s="205" t="e">
        <f t="shared" si="73"/>
        <v>#N/A</v>
      </c>
      <c r="GO33" s="205" t="e">
        <f t="shared" si="74"/>
        <v>#N/A</v>
      </c>
      <c r="GP33" s="205" t="e">
        <f t="shared" si="75"/>
        <v>#N/A</v>
      </c>
      <c r="GQ33" s="205" t="e">
        <f t="shared" si="76"/>
        <v>#N/A</v>
      </c>
      <c r="GR33" s="205" t="e">
        <f t="shared" si="77"/>
        <v>#N/A</v>
      </c>
      <c r="GS33" s="205" t="e">
        <f t="shared" si="78"/>
        <v>#N/A</v>
      </c>
      <c r="GT33" s="205" t="e">
        <f t="shared" si="79"/>
        <v>#N/A</v>
      </c>
      <c r="GU33" s="205" t="e">
        <f t="shared" si="80"/>
        <v>#N/A</v>
      </c>
      <c r="GV33" s="205" t="e">
        <f t="shared" si="81"/>
        <v>#N/A</v>
      </c>
      <c r="GW33" s="205" t="e">
        <f t="shared" si="82"/>
        <v>#N/A</v>
      </c>
      <c r="GX33" s="205" t="e">
        <f t="shared" si="83"/>
        <v>#N/A</v>
      </c>
      <c r="GY33" s="205" t="e">
        <f t="shared" si="84"/>
        <v>#N/A</v>
      </c>
      <c r="GZ33" s="205" t="e">
        <f t="shared" si="85"/>
        <v>#N/A</v>
      </c>
      <c r="HA33" s="205" t="e">
        <f t="shared" si="86"/>
        <v>#N/A</v>
      </c>
      <c r="HB33" s="205" t="e">
        <f t="shared" si="87"/>
        <v>#N/A</v>
      </c>
      <c r="HC33" s="205" t="e">
        <f t="shared" si="88"/>
        <v>#N/A</v>
      </c>
      <c r="HD33" s="205" t="e">
        <f t="shared" si="89"/>
        <v>#N/A</v>
      </c>
      <c r="HE33" s="205" t="e">
        <f t="shared" si="90"/>
        <v>#N/A</v>
      </c>
      <c r="HF33" s="205" t="e">
        <f t="shared" si="91"/>
        <v>#N/A</v>
      </c>
      <c r="HG33" s="205" t="e">
        <f t="shared" si="92"/>
        <v>#N/A</v>
      </c>
      <c r="HH33" s="205" t="e">
        <f t="shared" si="93"/>
        <v>#N/A</v>
      </c>
      <c r="HI33" s="205" t="e">
        <f t="shared" si="94"/>
        <v>#N/A</v>
      </c>
      <c r="HJ33" s="205" t="e">
        <f t="shared" si="95"/>
        <v>#N/A</v>
      </c>
      <c r="HK33" s="205" t="e">
        <f t="shared" si="96"/>
        <v>#N/A</v>
      </c>
      <c r="HL33" s="205" t="e">
        <f t="shared" si="97"/>
        <v>#N/A</v>
      </c>
      <c r="HM33" s="205" t="e">
        <f t="shared" si="98"/>
        <v>#N/A</v>
      </c>
      <c r="HN33" s="205" t="e">
        <f t="shared" si="99"/>
        <v>#N/A</v>
      </c>
      <c r="HO33" s="205" t="e">
        <f t="shared" si="100"/>
        <v>#N/A</v>
      </c>
      <c r="HP33" s="205" t="e">
        <f t="shared" si="101"/>
        <v>#N/A</v>
      </c>
      <c r="HQ33" s="205" t="e">
        <f t="shared" si="102"/>
        <v>#N/A</v>
      </c>
      <c r="HR33" s="205" t="e">
        <f t="shared" si="103"/>
        <v>#N/A</v>
      </c>
      <c r="HS33" s="205" t="e">
        <f t="shared" si="104"/>
        <v>#N/A</v>
      </c>
      <c r="HT33" s="205" t="e">
        <f t="shared" si="105"/>
        <v>#N/A</v>
      </c>
      <c r="HU33" s="205" t="e">
        <f t="shared" si="106"/>
        <v>#N/A</v>
      </c>
      <c r="HV33" s="205" t="e">
        <f t="shared" si="107"/>
        <v>#N/A</v>
      </c>
      <c r="HW33" s="205" t="e">
        <f t="shared" si="108"/>
        <v>#N/A</v>
      </c>
      <c r="HX33" s="205" t="e">
        <f t="shared" si="109"/>
        <v>#N/A</v>
      </c>
      <c r="HY33" s="205" t="e">
        <f t="shared" si="110"/>
        <v>#N/A</v>
      </c>
      <c r="HZ33" s="205" t="e">
        <f t="shared" si="111"/>
        <v>#N/A</v>
      </c>
      <c r="IA33" s="205" t="e">
        <f t="shared" si="112"/>
        <v>#N/A</v>
      </c>
      <c r="IB33" s="205" t="e">
        <f t="shared" si="113"/>
        <v>#N/A</v>
      </c>
      <c r="IC33" s="205" t="e">
        <f t="shared" si="114"/>
        <v>#N/A</v>
      </c>
      <c r="ID33" s="205" t="e">
        <f t="shared" si="115"/>
        <v>#N/A</v>
      </c>
      <c r="IE33" s="205" t="e">
        <f t="shared" si="116"/>
        <v>#N/A</v>
      </c>
      <c r="IF33" s="205" t="e">
        <f t="shared" si="117"/>
        <v>#N/A</v>
      </c>
      <c r="IG33" s="205" t="e">
        <f t="shared" si="118"/>
        <v>#N/A</v>
      </c>
      <c r="IH33" s="205" t="e">
        <f t="shared" si="119"/>
        <v>#N/A</v>
      </c>
      <c r="II33" s="205" t="e">
        <f t="shared" si="120"/>
        <v>#N/A</v>
      </c>
    </row>
    <row r="34" spans="1:243" hidden="1" x14ac:dyDescent="0.25">
      <c r="A34" s="307"/>
      <c r="B34" s="308" t="str">
        <f>IF(OR($T34="",$U34=""),"",ROUND(_xlfn.BETA.INV(ABS(VLOOKUP($Z$1,VLookups!$A$30:$B$31,2,FALSE)-B$2),IF($N34="L",$U34,$T34),IF($N34="L",$T34,$U34),$G34,$I34),0))</f>
        <v/>
      </c>
      <c r="C34" s="318" t="str">
        <f t="shared" si="121"/>
        <v/>
      </c>
      <c r="D34" s="319" t="str">
        <f t="shared" si="122"/>
        <v/>
      </c>
      <c r="E34" s="142"/>
      <c r="F34" s="310"/>
      <c r="G34" s="311" t="str">
        <f t="shared" si="10"/>
        <v/>
      </c>
      <c r="H34" s="312"/>
      <c r="I34" s="311" t="str">
        <f t="shared" si="11"/>
        <v/>
      </c>
      <c r="J34" s="310"/>
      <c r="K34" s="143"/>
      <c r="L34" s="118" t="str">
        <f t="shared" si="12"/>
        <v/>
      </c>
      <c r="M34" s="23" t="str">
        <f t="shared" si="13"/>
        <v/>
      </c>
      <c r="N34" s="24" t="str">
        <f t="shared" si="14"/>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10" t="str">
        <f t="shared" si="3"/>
        <v/>
      </c>
      <c r="X34" s="110" t="str">
        <f t="shared" si="4"/>
        <v/>
      </c>
      <c r="Y34" s="39" t="str">
        <f t="shared" si="5"/>
        <v/>
      </c>
      <c r="Z34" s="123"/>
      <c r="AA34" s="216" t="str">
        <f>IF(AND(G34&gt;0,H34&gt;0,I34&gt;0,T34&gt;0,U34&gt;0,Z34&gt;0,NOT(R34="")),ABS(VLOOKUP($Z$1,VLookups!$A$30:$B$31,2,FALSE)-_xlfn.BETA.DIST(Z34,IF(N34="L",U34,T34),IF(N34="L",T34,U34),TRUE,G34,I34)),"")</f>
        <v/>
      </c>
      <c r="AB34" s="120" t="str">
        <f>IF(OR($T34="",$U34=""),"",_xlfn.BETA.INV(ABS(VLOOKUP($Z$1,VLookups!$A$30:$B$31,2,FALSE)-AB$3),IF($N34="L",$U34,$T34),IF($N34="L",$T34,$U34),$G34,$I34))</f>
        <v/>
      </c>
      <c r="AC34" s="121" t="str">
        <f>IF(OR($T34="",$U34=""),"",_xlfn.BETA.INV(ABS(VLOOKUP($Z$1,VLookups!$A$30:$B$31,2,FALSE)-AC$3),IF($N34="L",$U34,$T34),IF($N34="L",$T34,$U34),$G34,$I34))</f>
        <v/>
      </c>
      <c r="AD34" s="120" t="str">
        <f>IF(OR($T34="",$U34=""),"",_xlfn.BETA.INV(ABS(VLOOKUP($Z$1,VLookups!$A$30:$B$31,2,FALSE)-AD$3),IF($N34="L",$U34,$T34),IF($N34="L",$T34,$U34),$G34,$I34))</f>
        <v/>
      </c>
      <c r="AE34" s="121" t="str">
        <f>IF(OR($T34="",$U34=""),"",_xlfn.BETA.INV(ABS(VLOOKUP($Z$1,VLookups!$A$30:$B$31,2,FALSE)-AE$3),IF($N34="L",$U34,$T34),IF($N34="L",$T34,$U34),$G34,$I34))</f>
        <v/>
      </c>
      <c r="AF34" s="120" t="str">
        <f>IF(OR($T34="",$U34=""),"",_xlfn.BETA.INV(ABS(VLOOKUP($Z$1,VLookups!$A$30:$B$31,2,FALSE)-AF$3),IF($N34="L",$U34,$T34),IF($N34="L",$T34,$U34),$G34,$I34))</f>
        <v/>
      </c>
      <c r="AG34" s="121" t="str">
        <f>IF(OR($T34="",$U34=""),"",_xlfn.BETA.INV(ABS(VLOOKUP($Z$1,VLookups!$A$30:$B$31,2,FALSE)-AG$3),IF($N34="L",$U34,$T34),IF($N34="L",$T34,$U34),$G34,$I34))</f>
        <v/>
      </c>
      <c r="AH34" s="120" t="str">
        <f>IF(OR($T34="",$U34=""),"",_xlfn.BETA.INV(ABS(VLOOKUP($Z$1,VLookups!$A$30:$B$31,2,FALSE)-AH$3),IF($N34="L",$U34,$T34),IF($N34="L",$T34,$U34),$G34,$I34))</f>
        <v/>
      </c>
      <c r="AI34" s="121" t="str">
        <f>IF(OR($T34="",$U34=""),"",_xlfn.BETA.INV(ABS(VLOOKUP($Z$1,VLookups!$A$30:$B$31,2,FALSE)-AI$3),IF($N34="L",$U34,$T34),IF($N34="L",$T34,$U34),$G34,$I34))</f>
        <v/>
      </c>
      <c r="AJ34" s="120" t="str">
        <f>IF(OR($T34="",$U34=""),"",_xlfn.BETA.INV(ABS(VLOOKUP($Z$1,VLookups!$A$30:$B$31,2,FALSE)-AJ$3),IF($N34="L",$U34,$T34),IF($N34="L",$T34,$U34),$G34,$I34))</f>
        <v/>
      </c>
      <c r="AK34" s="121" t="str">
        <f>IF(OR($T34="",$U34=""),"",_xlfn.BETA.INV(ABS(VLOOKUP($Z$1,VLookups!$A$30:$B$31,2,FALSE)-AK$3),IF($N34="L",$U34,$T34),IF($N34="L",$T34,$U34),$G34,$I34))</f>
        <v/>
      </c>
      <c r="AL34" s="120" t="str">
        <f>IF(OR($T34="",$U34=""),"",_xlfn.BETA.INV(ABS(VLOOKUP($Z$1,VLookups!$A$30:$B$31,2,FALSE)-AL$3),IF($N34="L",$U34,$T34),IF($N34="L",$T34,$U34),$G34,$I34))</f>
        <v/>
      </c>
      <c r="AM34" s="121" t="str">
        <f>IF(OR($T34="",$U34=""),"",_xlfn.BETA.INV(ABS(VLOOKUP($Z$1,VLookups!$A$30:$B$31,2,FALSE)-AM$3),IF($N34="L",$U34,$T34),IF($N34="L",$T34,$U34),$G34,$I34))</f>
        <v/>
      </c>
      <c r="AN34" s="17"/>
      <c r="AO34" s="206" t="str">
        <f t="shared" si="15"/>
        <v/>
      </c>
      <c r="AP34" s="204" t="str">
        <f t="shared" si="16"/>
        <v/>
      </c>
      <c r="AQ34" s="188" t="str">
        <f t="shared" ref="AQ34:DB34" si="179">IF(ISNONTEXT($AO34),AP34+$AO34,"")</f>
        <v/>
      </c>
      <c r="AR34" s="188" t="str">
        <f t="shared" si="179"/>
        <v/>
      </c>
      <c r="AS34" s="188" t="str">
        <f t="shared" si="179"/>
        <v/>
      </c>
      <c r="AT34" s="188" t="str">
        <f t="shared" si="179"/>
        <v/>
      </c>
      <c r="AU34" s="188" t="str">
        <f t="shared" si="179"/>
        <v/>
      </c>
      <c r="AV34" s="188" t="str">
        <f t="shared" si="179"/>
        <v/>
      </c>
      <c r="AW34" s="188" t="str">
        <f t="shared" si="179"/>
        <v/>
      </c>
      <c r="AX34" s="188" t="str">
        <f t="shared" si="179"/>
        <v/>
      </c>
      <c r="AY34" s="188" t="str">
        <f t="shared" si="179"/>
        <v/>
      </c>
      <c r="AZ34" s="188" t="str">
        <f t="shared" si="179"/>
        <v/>
      </c>
      <c r="BA34" s="188" t="str">
        <f t="shared" si="179"/>
        <v/>
      </c>
      <c r="BB34" s="188" t="str">
        <f t="shared" si="179"/>
        <v/>
      </c>
      <c r="BC34" s="188" t="str">
        <f t="shared" si="179"/>
        <v/>
      </c>
      <c r="BD34" s="188" t="str">
        <f t="shared" si="179"/>
        <v/>
      </c>
      <c r="BE34" s="188" t="str">
        <f t="shared" si="179"/>
        <v/>
      </c>
      <c r="BF34" s="188" t="str">
        <f t="shared" si="179"/>
        <v/>
      </c>
      <c r="BG34" s="188" t="str">
        <f t="shared" si="179"/>
        <v/>
      </c>
      <c r="BH34" s="188" t="str">
        <f t="shared" si="179"/>
        <v/>
      </c>
      <c r="BI34" s="188" t="str">
        <f t="shared" si="179"/>
        <v/>
      </c>
      <c r="BJ34" s="188" t="str">
        <f t="shared" si="179"/>
        <v/>
      </c>
      <c r="BK34" s="188" t="str">
        <f t="shared" si="179"/>
        <v/>
      </c>
      <c r="BL34" s="188" t="str">
        <f t="shared" si="179"/>
        <v/>
      </c>
      <c r="BM34" s="188" t="str">
        <f t="shared" si="179"/>
        <v/>
      </c>
      <c r="BN34" s="188" t="str">
        <f t="shared" si="179"/>
        <v/>
      </c>
      <c r="BO34" s="188" t="str">
        <f t="shared" si="179"/>
        <v/>
      </c>
      <c r="BP34" s="188" t="str">
        <f t="shared" si="179"/>
        <v/>
      </c>
      <c r="BQ34" s="188" t="str">
        <f t="shared" si="179"/>
        <v/>
      </c>
      <c r="BR34" s="188" t="str">
        <f t="shared" si="179"/>
        <v/>
      </c>
      <c r="BS34" s="188" t="str">
        <f t="shared" si="179"/>
        <v/>
      </c>
      <c r="BT34" s="188" t="str">
        <f t="shared" si="179"/>
        <v/>
      </c>
      <c r="BU34" s="188" t="str">
        <f t="shared" si="179"/>
        <v/>
      </c>
      <c r="BV34" s="188" t="str">
        <f t="shared" si="179"/>
        <v/>
      </c>
      <c r="BW34" s="188" t="str">
        <f t="shared" si="179"/>
        <v/>
      </c>
      <c r="BX34" s="188" t="str">
        <f t="shared" si="179"/>
        <v/>
      </c>
      <c r="BY34" s="188" t="str">
        <f t="shared" si="179"/>
        <v/>
      </c>
      <c r="BZ34" s="188" t="str">
        <f t="shared" si="179"/>
        <v/>
      </c>
      <c r="CA34" s="188" t="str">
        <f t="shared" si="179"/>
        <v/>
      </c>
      <c r="CB34" s="188" t="str">
        <f t="shared" si="179"/>
        <v/>
      </c>
      <c r="CC34" s="188" t="str">
        <f t="shared" si="179"/>
        <v/>
      </c>
      <c r="CD34" s="188" t="str">
        <f t="shared" si="179"/>
        <v/>
      </c>
      <c r="CE34" s="188" t="str">
        <f t="shared" si="179"/>
        <v/>
      </c>
      <c r="CF34" s="188" t="str">
        <f t="shared" si="179"/>
        <v/>
      </c>
      <c r="CG34" s="188" t="str">
        <f t="shared" si="179"/>
        <v/>
      </c>
      <c r="CH34" s="188" t="str">
        <f t="shared" si="179"/>
        <v/>
      </c>
      <c r="CI34" s="188" t="str">
        <f t="shared" si="179"/>
        <v/>
      </c>
      <c r="CJ34" s="188" t="str">
        <f t="shared" si="179"/>
        <v/>
      </c>
      <c r="CK34" s="188" t="str">
        <f t="shared" si="179"/>
        <v/>
      </c>
      <c r="CL34" s="188" t="str">
        <f t="shared" si="179"/>
        <v/>
      </c>
      <c r="CM34" s="188" t="str">
        <f t="shared" si="179"/>
        <v/>
      </c>
      <c r="CN34" s="188" t="str">
        <f t="shared" si="179"/>
        <v/>
      </c>
      <c r="CO34" s="188" t="str">
        <f t="shared" si="179"/>
        <v/>
      </c>
      <c r="CP34" s="188" t="str">
        <f t="shared" si="179"/>
        <v/>
      </c>
      <c r="CQ34" s="188" t="str">
        <f t="shared" si="179"/>
        <v/>
      </c>
      <c r="CR34" s="188" t="str">
        <f t="shared" si="179"/>
        <v/>
      </c>
      <c r="CS34" s="188" t="str">
        <f t="shared" si="179"/>
        <v/>
      </c>
      <c r="CT34" s="188" t="str">
        <f t="shared" si="179"/>
        <v/>
      </c>
      <c r="CU34" s="188" t="str">
        <f t="shared" si="179"/>
        <v/>
      </c>
      <c r="CV34" s="188" t="str">
        <f t="shared" si="179"/>
        <v/>
      </c>
      <c r="CW34" s="188" t="str">
        <f t="shared" si="179"/>
        <v/>
      </c>
      <c r="CX34" s="188" t="str">
        <f t="shared" si="179"/>
        <v/>
      </c>
      <c r="CY34" s="188" t="str">
        <f t="shared" si="179"/>
        <v/>
      </c>
      <c r="CZ34" s="188" t="str">
        <f t="shared" si="179"/>
        <v/>
      </c>
      <c r="DA34" s="188" t="str">
        <f t="shared" si="179"/>
        <v/>
      </c>
      <c r="DB34" s="188" t="str">
        <f t="shared" si="179"/>
        <v/>
      </c>
      <c r="DC34" s="188" t="str">
        <f t="shared" ref="DC34:EK34" si="180">IF(ISNONTEXT($AO34),DB34+$AO34,"")</f>
        <v/>
      </c>
      <c r="DD34" s="188" t="str">
        <f t="shared" si="180"/>
        <v/>
      </c>
      <c r="DE34" s="188" t="str">
        <f t="shared" si="180"/>
        <v/>
      </c>
      <c r="DF34" s="188" t="str">
        <f t="shared" si="180"/>
        <v/>
      </c>
      <c r="DG34" s="188" t="str">
        <f t="shared" si="180"/>
        <v/>
      </c>
      <c r="DH34" s="188" t="str">
        <f t="shared" si="180"/>
        <v/>
      </c>
      <c r="DI34" s="188" t="str">
        <f t="shared" si="180"/>
        <v/>
      </c>
      <c r="DJ34" s="188" t="str">
        <f t="shared" si="180"/>
        <v/>
      </c>
      <c r="DK34" s="188" t="str">
        <f t="shared" si="180"/>
        <v/>
      </c>
      <c r="DL34" s="188" t="str">
        <f t="shared" si="180"/>
        <v/>
      </c>
      <c r="DM34" s="188" t="str">
        <f t="shared" si="180"/>
        <v/>
      </c>
      <c r="DN34" s="188" t="str">
        <f t="shared" si="180"/>
        <v/>
      </c>
      <c r="DO34" s="188" t="str">
        <f t="shared" si="180"/>
        <v/>
      </c>
      <c r="DP34" s="188" t="str">
        <f t="shared" si="180"/>
        <v/>
      </c>
      <c r="DQ34" s="188" t="str">
        <f t="shared" si="180"/>
        <v/>
      </c>
      <c r="DR34" s="188" t="str">
        <f t="shared" si="180"/>
        <v/>
      </c>
      <c r="DS34" s="188" t="str">
        <f t="shared" si="180"/>
        <v/>
      </c>
      <c r="DT34" s="188" t="str">
        <f t="shared" si="180"/>
        <v/>
      </c>
      <c r="DU34" s="188" t="str">
        <f t="shared" si="180"/>
        <v/>
      </c>
      <c r="DV34" s="188" t="str">
        <f t="shared" si="180"/>
        <v/>
      </c>
      <c r="DW34" s="188" t="str">
        <f t="shared" si="180"/>
        <v/>
      </c>
      <c r="DX34" s="188" t="str">
        <f t="shared" si="180"/>
        <v/>
      </c>
      <c r="DY34" s="188" t="str">
        <f t="shared" si="180"/>
        <v/>
      </c>
      <c r="DZ34" s="188" t="str">
        <f t="shared" si="180"/>
        <v/>
      </c>
      <c r="EA34" s="188" t="str">
        <f t="shared" si="180"/>
        <v/>
      </c>
      <c r="EB34" s="188" t="str">
        <f t="shared" si="180"/>
        <v/>
      </c>
      <c r="EC34" s="188" t="str">
        <f t="shared" si="180"/>
        <v/>
      </c>
      <c r="ED34" s="188" t="str">
        <f t="shared" si="180"/>
        <v/>
      </c>
      <c r="EE34" s="188" t="str">
        <f t="shared" si="180"/>
        <v/>
      </c>
      <c r="EF34" s="188" t="str">
        <f t="shared" si="180"/>
        <v/>
      </c>
      <c r="EG34" s="188" t="str">
        <f t="shared" si="180"/>
        <v/>
      </c>
      <c r="EH34" s="188" t="str">
        <f t="shared" si="180"/>
        <v/>
      </c>
      <c r="EI34" s="188" t="str">
        <f t="shared" si="180"/>
        <v/>
      </c>
      <c r="EJ34" s="188" t="str">
        <f t="shared" si="180"/>
        <v/>
      </c>
      <c r="EK34" s="188" t="str">
        <f t="shared" si="180"/>
        <v/>
      </c>
      <c r="EL34" s="204" t="str">
        <f t="shared" si="19"/>
        <v/>
      </c>
      <c r="EM34" s="205" t="e">
        <f t="shared" si="20"/>
        <v>#N/A</v>
      </c>
      <c r="EN34" s="205" t="e">
        <f t="shared" si="21"/>
        <v>#N/A</v>
      </c>
      <c r="EO34" s="205" t="e">
        <f t="shared" si="22"/>
        <v>#N/A</v>
      </c>
      <c r="EP34" s="205" t="e">
        <f t="shared" si="23"/>
        <v>#N/A</v>
      </c>
      <c r="EQ34" s="205" t="e">
        <f t="shared" si="24"/>
        <v>#N/A</v>
      </c>
      <c r="ER34" s="205" t="e">
        <f t="shared" si="25"/>
        <v>#N/A</v>
      </c>
      <c r="ES34" s="205" t="e">
        <f t="shared" si="26"/>
        <v>#N/A</v>
      </c>
      <c r="ET34" s="205" t="e">
        <f t="shared" si="27"/>
        <v>#N/A</v>
      </c>
      <c r="EU34" s="205" t="e">
        <f t="shared" si="28"/>
        <v>#N/A</v>
      </c>
      <c r="EV34" s="205" t="e">
        <f t="shared" si="29"/>
        <v>#N/A</v>
      </c>
      <c r="EW34" s="205" t="e">
        <f t="shared" si="30"/>
        <v>#N/A</v>
      </c>
      <c r="EX34" s="205" t="e">
        <f t="shared" si="31"/>
        <v>#N/A</v>
      </c>
      <c r="EY34" s="205" t="e">
        <f t="shared" si="32"/>
        <v>#N/A</v>
      </c>
      <c r="EZ34" s="205" t="e">
        <f t="shared" si="33"/>
        <v>#N/A</v>
      </c>
      <c r="FA34" s="205" t="e">
        <f t="shared" si="34"/>
        <v>#N/A</v>
      </c>
      <c r="FB34" s="205" t="e">
        <f t="shared" si="35"/>
        <v>#N/A</v>
      </c>
      <c r="FC34" s="205" t="e">
        <f t="shared" si="36"/>
        <v>#N/A</v>
      </c>
      <c r="FD34" s="205" t="e">
        <f t="shared" si="37"/>
        <v>#N/A</v>
      </c>
      <c r="FE34" s="205" t="e">
        <f t="shared" si="38"/>
        <v>#N/A</v>
      </c>
      <c r="FF34" s="205" t="e">
        <f t="shared" si="39"/>
        <v>#N/A</v>
      </c>
      <c r="FG34" s="205" t="e">
        <f t="shared" si="40"/>
        <v>#N/A</v>
      </c>
      <c r="FH34" s="205" t="e">
        <f t="shared" si="41"/>
        <v>#N/A</v>
      </c>
      <c r="FI34" s="205" t="e">
        <f t="shared" si="42"/>
        <v>#N/A</v>
      </c>
      <c r="FJ34" s="205" t="e">
        <f t="shared" si="43"/>
        <v>#N/A</v>
      </c>
      <c r="FK34" s="205" t="e">
        <f t="shared" si="44"/>
        <v>#N/A</v>
      </c>
      <c r="FL34" s="205" t="e">
        <f t="shared" si="45"/>
        <v>#N/A</v>
      </c>
      <c r="FM34" s="205" t="e">
        <f t="shared" si="46"/>
        <v>#N/A</v>
      </c>
      <c r="FN34" s="205" t="e">
        <f t="shared" si="47"/>
        <v>#N/A</v>
      </c>
      <c r="FO34" s="205" t="e">
        <f t="shared" si="48"/>
        <v>#N/A</v>
      </c>
      <c r="FP34" s="205" t="e">
        <f t="shared" si="49"/>
        <v>#N/A</v>
      </c>
      <c r="FQ34" s="205" t="e">
        <f t="shared" si="50"/>
        <v>#N/A</v>
      </c>
      <c r="FR34" s="205" t="e">
        <f t="shared" si="51"/>
        <v>#N/A</v>
      </c>
      <c r="FS34" s="205" t="e">
        <f t="shared" si="52"/>
        <v>#N/A</v>
      </c>
      <c r="FT34" s="205" t="e">
        <f t="shared" si="53"/>
        <v>#N/A</v>
      </c>
      <c r="FU34" s="205" t="e">
        <f t="shared" si="54"/>
        <v>#N/A</v>
      </c>
      <c r="FV34" s="205" t="e">
        <f t="shared" si="55"/>
        <v>#N/A</v>
      </c>
      <c r="FW34" s="205" t="e">
        <f t="shared" si="56"/>
        <v>#N/A</v>
      </c>
      <c r="FX34" s="205" t="e">
        <f t="shared" si="57"/>
        <v>#N/A</v>
      </c>
      <c r="FY34" s="205" t="e">
        <f t="shared" si="58"/>
        <v>#N/A</v>
      </c>
      <c r="FZ34" s="205" t="e">
        <f t="shared" si="59"/>
        <v>#N/A</v>
      </c>
      <c r="GA34" s="205" t="e">
        <f t="shared" si="60"/>
        <v>#N/A</v>
      </c>
      <c r="GB34" s="205" t="e">
        <f t="shared" si="61"/>
        <v>#N/A</v>
      </c>
      <c r="GC34" s="205" t="e">
        <f t="shared" si="62"/>
        <v>#N/A</v>
      </c>
      <c r="GD34" s="205" t="e">
        <f t="shared" si="63"/>
        <v>#N/A</v>
      </c>
      <c r="GE34" s="205" t="e">
        <f t="shared" si="64"/>
        <v>#N/A</v>
      </c>
      <c r="GF34" s="205" t="e">
        <f t="shared" si="65"/>
        <v>#N/A</v>
      </c>
      <c r="GG34" s="205" t="e">
        <f t="shared" si="66"/>
        <v>#N/A</v>
      </c>
      <c r="GH34" s="205" t="e">
        <f t="shared" si="67"/>
        <v>#N/A</v>
      </c>
      <c r="GI34" s="205" t="e">
        <f t="shared" si="68"/>
        <v>#N/A</v>
      </c>
      <c r="GJ34" s="205" t="e">
        <f t="shared" si="69"/>
        <v>#N/A</v>
      </c>
      <c r="GK34" s="205" t="e">
        <f t="shared" si="70"/>
        <v>#N/A</v>
      </c>
      <c r="GL34" s="205" t="e">
        <f t="shared" si="71"/>
        <v>#N/A</v>
      </c>
      <c r="GM34" s="205" t="e">
        <f t="shared" si="72"/>
        <v>#N/A</v>
      </c>
      <c r="GN34" s="205" t="e">
        <f t="shared" si="73"/>
        <v>#N/A</v>
      </c>
      <c r="GO34" s="205" t="e">
        <f t="shared" si="74"/>
        <v>#N/A</v>
      </c>
      <c r="GP34" s="205" t="e">
        <f t="shared" si="75"/>
        <v>#N/A</v>
      </c>
      <c r="GQ34" s="205" t="e">
        <f t="shared" si="76"/>
        <v>#N/A</v>
      </c>
      <c r="GR34" s="205" t="e">
        <f t="shared" si="77"/>
        <v>#N/A</v>
      </c>
      <c r="GS34" s="205" t="e">
        <f t="shared" si="78"/>
        <v>#N/A</v>
      </c>
      <c r="GT34" s="205" t="e">
        <f t="shared" si="79"/>
        <v>#N/A</v>
      </c>
      <c r="GU34" s="205" t="e">
        <f t="shared" si="80"/>
        <v>#N/A</v>
      </c>
      <c r="GV34" s="205" t="e">
        <f t="shared" si="81"/>
        <v>#N/A</v>
      </c>
      <c r="GW34" s="205" t="e">
        <f t="shared" si="82"/>
        <v>#N/A</v>
      </c>
      <c r="GX34" s="205" t="e">
        <f t="shared" si="83"/>
        <v>#N/A</v>
      </c>
      <c r="GY34" s="205" t="e">
        <f t="shared" si="84"/>
        <v>#N/A</v>
      </c>
      <c r="GZ34" s="205" t="e">
        <f t="shared" si="85"/>
        <v>#N/A</v>
      </c>
      <c r="HA34" s="205" t="e">
        <f t="shared" si="86"/>
        <v>#N/A</v>
      </c>
      <c r="HB34" s="205" t="e">
        <f t="shared" si="87"/>
        <v>#N/A</v>
      </c>
      <c r="HC34" s="205" t="e">
        <f t="shared" si="88"/>
        <v>#N/A</v>
      </c>
      <c r="HD34" s="205" t="e">
        <f t="shared" si="89"/>
        <v>#N/A</v>
      </c>
      <c r="HE34" s="205" t="e">
        <f t="shared" si="90"/>
        <v>#N/A</v>
      </c>
      <c r="HF34" s="205" t="e">
        <f t="shared" si="91"/>
        <v>#N/A</v>
      </c>
      <c r="HG34" s="205" t="e">
        <f t="shared" si="92"/>
        <v>#N/A</v>
      </c>
      <c r="HH34" s="205" t="e">
        <f t="shared" si="93"/>
        <v>#N/A</v>
      </c>
      <c r="HI34" s="205" t="e">
        <f t="shared" si="94"/>
        <v>#N/A</v>
      </c>
      <c r="HJ34" s="205" t="e">
        <f t="shared" si="95"/>
        <v>#N/A</v>
      </c>
      <c r="HK34" s="205" t="e">
        <f t="shared" si="96"/>
        <v>#N/A</v>
      </c>
      <c r="HL34" s="205" t="e">
        <f t="shared" si="97"/>
        <v>#N/A</v>
      </c>
      <c r="HM34" s="205" t="e">
        <f t="shared" si="98"/>
        <v>#N/A</v>
      </c>
      <c r="HN34" s="205" t="e">
        <f t="shared" si="99"/>
        <v>#N/A</v>
      </c>
      <c r="HO34" s="205" t="e">
        <f t="shared" si="100"/>
        <v>#N/A</v>
      </c>
      <c r="HP34" s="205" t="e">
        <f t="shared" si="101"/>
        <v>#N/A</v>
      </c>
      <c r="HQ34" s="205" t="e">
        <f t="shared" si="102"/>
        <v>#N/A</v>
      </c>
      <c r="HR34" s="205" t="e">
        <f t="shared" si="103"/>
        <v>#N/A</v>
      </c>
      <c r="HS34" s="205" t="e">
        <f t="shared" si="104"/>
        <v>#N/A</v>
      </c>
      <c r="HT34" s="205" t="e">
        <f t="shared" si="105"/>
        <v>#N/A</v>
      </c>
      <c r="HU34" s="205" t="e">
        <f t="shared" si="106"/>
        <v>#N/A</v>
      </c>
      <c r="HV34" s="205" t="e">
        <f t="shared" si="107"/>
        <v>#N/A</v>
      </c>
      <c r="HW34" s="205" t="e">
        <f t="shared" si="108"/>
        <v>#N/A</v>
      </c>
      <c r="HX34" s="205" t="e">
        <f t="shared" si="109"/>
        <v>#N/A</v>
      </c>
      <c r="HY34" s="205" t="e">
        <f t="shared" si="110"/>
        <v>#N/A</v>
      </c>
      <c r="HZ34" s="205" t="e">
        <f t="shared" si="111"/>
        <v>#N/A</v>
      </c>
      <c r="IA34" s="205" t="e">
        <f t="shared" si="112"/>
        <v>#N/A</v>
      </c>
      <c r="IB34" s="205" t="e">
        <f t="shared" si="113"/>
        <v>#N/A</v>
      </c>
      <c r="IC34" s="205" t="e">
        <f t="shared" si="114"/>
        <v>#N/A</v>
      </c>
      <c r="ID34" s="205" t="e">
        <f t="shared" si="115"/>
        <v>#N/A</v>
      </c>
      <c r="IE34" s="205" t="e">
        <f t="shared" si="116"/>
        <v>#N/A</v>
      </c>
      <c r="IF34" s="205" t="e">
        <f t="shared" si="117"/>
        <v>#N/A</v>
      </c>
      <c r="IG34" s="205" t="e">
        <f t="shared" si="118"/>
        <v>#N/A</v>
      </c>
      <c r="IH34" s="205" t="e">
        <f t="shared" si="119"/>
        <v>#N/A</v>
      </c>
      <c r="II34" s="205" t="e">
        <f t="shared" si="120"/>
        <v>#N/A</v>
      </c>
    </row>
    <row r="35" spans="1:243" hidden="1" x14ac:dyDescent="0.25">
      <c r="A35" s="307"/>
      <c r="B35" s="308" t="str">
        <f>IF(OR($T35="",$U35=""),"",ROUND(_xlfn.BETA.INV(ABS(VLOOKUP($Z$1,VLookups!$A$30:$B$31,2,FALSE)-B$2),IF($N35="L",$U35,$T35),IF($N35="L",$T35,$U35),$G35,$I35),0))</f>
        <v/>
      </c>
      <c r="C35" s="318" t="str">
        <f t="shared" si="121"/>
        <v/>
      </c>
      <c r="D35" s="319" t="str">
        <f t="shared" si="122"/>
        <v/>
      </c>
      <c r="E35" s="142"/>
      <c r="F35" s="310"/>
      <c r="G35" s="311" t="str">
        <f t="shared" si="10"/>
        <v/>
      </c>
      <c r="H35" s="312"/>
      <c r="I35" s="311" t="str">
        <f t="shared" si="11"/>
        <v/>
      </c>
      <c r="J35" s="310"/>
      <c r="K35" s="143"/>
      <c r="L35" s="118" t="str">
        <f t="shared" si="12"/>
        <v/>
      </c>
      <c r="M35" s="23" t="str">
        <f t="shared" si="13"/>
        <v/>
      </c>
      <c r="N35" s="24" t="str">
        <f t="shared" si="14"/>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10" t="str">
        <f t="shared" si="3"/>
        <v/>
      </c>
      <c r="X35" s="110" t="str">
        <f t="shared" si="4"/>
        <v/>
      </c>
      <c r="Y35" s="39" t="str">
        <f t="shared" si="5"/>
        <v/>
      </c>
      <c r="Z35" s="123"/>
      <c r="AA35" s="216" t="str">
        <f>IF(AND(G35&gt;0,H35&gt;0,I35&gt;0,T35&gt;0,U35&gt;0,Z35&gt;0,NOT(R35="")),ABS(VLOOKUP($Z$1,VLookups!$A$30:$B$31,2,FALSE)-_xlfn.BETA.DIST(Z35,IF(N35="L",U35,T35),IF(N35="L",T35,U35),TRUE,G35,I35)),"")</f>
        <v/>
      </c>
      <c r="AB35" s="120" t="str">
        <f>IF(OR($T35="",$U35=""),"",_xlfn.BETA.INV(ABS(VLOOKUP($Z$1,VLookups!$A$30:$B$31,2,FALSE)-AB$3),IF($N35="L",$U35,$T35),IF($N35="L",$T35,$U35),$G35,$I35))</f>
        <v/>
      </c>
      <c r="AC35" s="121" t="str">
        <f>IF(OR($T35="",$U35=""),"",_xlfn.BETA.INV(ABS(VLOOKUP($Z$1,VLookups!$A$30:$B$31,2,FALSE)-AC$3),IF($N35="L",$U35,$T35),IF($N35="L",$T35,$U35),$G35,$I35))</f>
        <v/>
      </c>
      <c r="AD35" s="120" t="str">
        <f>IF(OR($T35="",$U35=""),"",_xlfn.BETA.INV(ABS(VLOOKUP($Z$1,VLookups!$A$30:$B$31,2,FALSE)-AD$3),IF($N35="L",$U35,$T35),IF($N35="L",$T35,$U35),$G35,$I35))</f>
        <v/>
      </c>
      <c r="AE35" s="121" t="str">
        <f>IF(OR($T35="",$U35=""),"",_xlfn.BETA.INV(ABS(VLOOKUP($Z$1,VLookups!$A$30:$B$31,2,FALSE)-AE$3),IF($N35="L",$U35,$T35),IF($N35="L",$T35,$U35),$G35,$I35))</f>
        <v/>
      </c>
      <c r="AF35" s="120" t="str">
        <f>IF(OR($T35="",$U35=""),"",_xlfn.BETA.INV(ABS(VLOOKUP($Z$1,VLookups!$A$30:$B$31,2,FALSE)-AF$3),IF($N35="L",$U35,$T35),IF($N35="L",$T35,$U35),$G35,$I35))</f>
        <v/>
      </c>
      <c r="AG35" s="121" t="str">
        <f>IF(OR($T35="",$U35=""),"",_xlfn.BETA.INV(ABS(VLOOKUP($Z$1,VLookups!$A$30:$B$31,2,FALSE)-AG$3),IF($N35="L",$U35,$T35),IF($N35="L",$T35,$U35),$G35,$I35))</f>
        <v/>
      </c>
      <c r="AH35" s="120" t="str">
        <f>IF(OR($T35="",$U35=""),"",_xlfn.BETA.INV(ABS(VLOOKUP($Z$1,VLookups!$A$30:$B$31,2,FALSE)-AH$3),IF($N35="L",$U35,$T35),IF($N35="L",$T35,$U35),$G35,$I35))</f>
        <v/>
      </c>
      <c r="AI35" s="121" t="str">
        <f>IF(OR($T35="",$U35=""),"",_xlfn.BETA.INV(ABS(VLOOKUP($Z$1,VLookups!$A$30:$B$31,2,FALSE)-AI$3),IF($N35="L",$U35,$T35),IF($N35="L",$T35,$U35),$G35,$I35))</f>
        <v/>
      </c>
      <c r="AJ35" s="120" t="str">
        <f>IF(OR($T35="",$U35=""),"",_xlfn.BETA.INV(ABS(VLOOKUP($Z$1,VLookups!$A$30:$B$31,2,FALSE)-AJ$3),IF($N35="L",$U35,$T35),IF($N35="L",$T35,$U35),$G35,$I35))</f>
        <v/>
      </c>
      <c r="AK35" s="121" t="str">
        <f>IF(OR($T35="",$U35=""),"",_xlfn.BETA.INV(ABS(VLOOKUP($Z$1,VLookups!$A$30:$B$31,2,FALSE)-AK$3),IF($N35="L",$U35,$T35),IF($N35="L",$T35,$U35),$G35,$I35))</f>
        <v/>
      </c>
      <c r="AL35" s="120" t="str">
        <f>IF(OR($T35="",$U35=""),"",_xlfn.BETA.INV(ABS(VLOOKUP($Z$1,VLookups!$A$30:$B$31,2,FALSE)-AL$3),IF($N35="L",$U35,$T35),IF($N35="L",$T35,$U35),$G35,$I35))</f>
        <v/>
      </c>
      <c r="AM35" s="121" t="str">
        <f>IF(OR($T35="",$U35=""),"",_xlfn.BETA.INV(ABS(VLOOKUP($Z$1,VLookups!$A$30:$B$31,2,FALSE)-AM$3),IF($N35="L",$U35,$T35),IF($N35="L",$T35,$U35),$G35,$I35))</f>
        <v/>
      </c>
      <c r="AN35" s="17"/>
      <c r="AO35" s="206" t="str">
        <f t="shared" si="15"/>
        <v/>
      </c>
      <c r="AP35" s="204" t="str">
        <f t="shared" si="16"/>
        <v/>
      </c>
      <c r="AQ35" s="188" t="str">
        <f t="shared" ref="AQ35:DB35" si="181">IF(ISNONTEXT($AO35),AP35+$AO35,"")</f>
        <v/>
      </c>
      <c r="AR35" s="188" t="str">
        <f t="shared" si="181"/>
        <v/>
      </c>
      <c r="AS35" s="188" t="str">
        <f t="shared" si="181"/>
        <v/>
      </c>
      <c r="AT35" s="188" t="str">
        <f t="shared" si="181"/>
        <v/>
      </c>
      <c r="AU35" s="188" t="str">
        <f t="shared" si="181"/>
        <v/>
      </c>
      <c r="AV35" s="188" t="str">
        <f t="shared" si="181"/>
        <v/>
      </c>
      <c r="AW35" s="188" t="str">
        <f t="shared" si="181"/>
        <v/>
      </c>
      <c r="AX35" s="188" t="str">
        <f t="shared" si="181"/>
        <v/>
      </c>
      <c r="AY35" s="188" t="str">
        <f t="shared" si="181"/>
        <v/>
      </c>
      <c r="AZ35" s="188" t="str">
        <f t="shared" si="181"/>
        <v/>
      </c>
      <c r="BA35" s="188" t="str">
        <f t="shared" si="181"/>
        <v/>
      </c>
      <c r="BB35" s="188" t="str">
        <f t="shared" si="181"/>
        <v/>
      </c>
      <c r="BC35" s="188" t="str">
        <f t="shared" si="181"/>
        <v/>
      </c>
      <c r="BD35" s="188" t="str">
        <f t="shared" si="181"/>
        <v/>
      </c>
      <c r="BE35" s="188" t="str">
        <f t="shared" si="181"/>
        <v/>
      </c>
      <c r="BF35" s="188" t="str">
        <f t="shared" si="181"/>
        <v/>
      </c>
      <c r="BG35" s="188" t="str">
        <f t="shared" si="181"/>
        <v/>
      </c>
      <c r="BH35" s="188" t="str">
        <f t="shared" si="181"/>
        <v/>
      </c>
      <c r="BI35" s="188" t="str">
        <f t="shared" si="181"/>
        <v/>
      </c>
      <c r="BJ35" s="188" t="str">
        <f t="shared" si="181"/>
        <v/>
      </c>
      <c r="BK35" s="188" t="str">
        <f t="shared" si="181"/>
        <v/>
      </c>
      <c r="BL35" s="188" t="str">
        <f t="shared" si="181"/>
        <v/>
      </c>
      <c r="BM35" s="188" t="str">
        <f t="shared" si="181"/>
        <v/>
      </c>
      <c r="BN35" s="188" t="str">
        <f t="shared" si="181"/>
        <v/>
      </c>
      <c r="BO35" s="188" t="str">
        <f t="shared" si="181"/>
        <v/>
      </c>
      <c r="BP35" s="188" t="str">
        <f t="shared" si="181"/>
        <v/>
      </c>
      <c r="BQ35" s="188" t="str">
        <f t="shared" si="181"/>
        <v/>
      </c>
      <c r="BR35" s="188" t="str">
        <f t="shared" si="181"/>
        <v/>
      </c>
      <c r="BS35" s="188" t="str">
        <f t="shared" si="181"/>
        <v/>
      </c>
      <c r="BT35" s="188" t="str">
        <f t="shared" si="181"/>
        <v/>
      </c>
      <c r="BU35" s="188" t="str">
        <f t="shared" si="181"/>
        <v/>
      </c>
      <c r="BV35" s="188" t="str">
        <f t="shared" si="181"/>
        <v/>
      </c>
      <c r="BW35" s="188" t="str">
        <f t="shared" si="181"/>
        <v/>
      </c>
      <c r="BX35" s="188" t="str">
        <f t="shared" si="181"/>
        <v/>
      </c>
      <c r="BY35" s="188" t="str">
        <f t="shared" si="181"/>
        <v/>
      </c>
      <c r="BZ35" s="188" t="str">
        <f t="shared" si="181"/>
        <v/>
      </c>
      <c r="CA35" s="188" t="str">
        <f t="shared" si="181"/>
        <v/>
      </c>
      <c r="CB35" s="188" t="str">
        <f t="shared" si="181"/>
        <v/>
      </c>
      <c r="CC35" s="188" t="str">
        <f t="shared" si="181"/>
        <v/>
      </c>
      <c r="CD35" s="188" t="str">
        <f t="shared" si="181"/>
        <v/>
      </c>
      <c r="CE35" s="188" t="str">
        <f t="shared" si="181"/>
        <v/>
      </c>
      <c r="CF35" s="188" t="str">
        <f t="shared" si="181"/>
        <v/>
      </c>
      <c r="CG35" s="188" t="str">
        <f t="shared" si="181"/>
        <v/>
      </c>
      <c r="CH35" s="188" t="str">
        <f t="shared" si="181"/>
        <v/>
      </c>
      <c r="CI35" s="188" t="str">
        <f t="shared" si="181"/>
        <v/>
      </c>
      <c r="CJ35" s="188" t="str">
        <f t="shared" si="181"/>
        <v/>
      </c>
      <c r="CK35" s="188" t="str">
        <f t="shared" si="181"/>
        <v/>
      </c>
      <c r="CL35" s="188" t="str">
        <f t="shared" si="181"/>
        <v/>
      </c>
      <c r="CM35" s="188" t="str">
        <f t="shared" si="181"/>
        <v/>
      </c>
      <c r="CN35" s="188" t="str">
        <f t="shared" si="181"/>
        <v/>
      </c>
      <c r="CO35" s="188" t="str">
        <f t="shared" si="181"/>
        <v/>
      </c>
      <c r="CP35" s="188" t="str">
        <f t="shared" si="181"/>
        <v/>
      </c>
      <c r="CQ35" s="188" t="str">
        <f t="shared" si="181"/>
        <v/>
      </c>
      <c r="CR35" s="188" t="str">
        <f t="shared" si="181"/>
        <v/>
      </c>
      <c r="CS35" s="188" t="str">
        <f t="shared" si="181"/>
        <v/>
      </c>
      <c r="CT35" s="188" t="str">
        <f t="shared" si="181"/>
        <v/>
      </c>
      <c r="CU35" s="188" t="str">
        <f t="shared" si="181"/>
        <v/>
      </c>
      <c r="CV35" s="188" t="str">
        <f t="shared" si="181"/>
        <v/>
      </c>
      <c r="CW35" s="188" t="str">
        <f t="shared" si="181"/>
        <v/>
      </c>
      <c r="CX35" s="188" t="str">
        <f t="shared" si="181"/>
        <v/>
      </c>
      <c r="CY35" s="188" t="str">
        <f t="shared" si="181"/>
        <v/>
      </c>
      <c r="CZ35" s="188" t="str">
        <f t="shared" si="181"/>
        <v/>
      </c>
      <c r="DA35" s="188" t="str">
        <f t="shared" si="181"/>
        <v/>
      </c>
      <c r="DB35" s="188" t="str">
        <f t="shared" si="181"/>
        <v/>
      </c>
      <c r="DC35" s="188" t="str">
        <f t="shared" ref="DC35:EK35" si="182">IF(ISNONTEXT($AO35),DB35+$AO35,"")</f>
        <v/>
      </c>
      <c r="DD35" s="188" t="str">
        <f t="shared" si="182"/>
        <v/>
      </c>
      <c r="DE35" s="188" t="str">
        <f t="shared" si="182"/>
        <v/>
      </c>
      <c r="DF35" s="188" t="str">
        <f t="shared" si="182"/>
        <v/>
      </c>
      <c r="DG35" s="188" t="str">
        <f t="shared" si="182"/>
        <v/>
      </c>
      <c r="DH35" s="188" t="str">
        <f t="shared" si="182"/>
        <v/>
      </c>
      <c r="DI35" s="188" t="str">
        <f t="shared" si="182"/>
        <v/>
      </c>
      <c r="DJ35" s="188" t="str">
        <f t="shared" si="182"/>
        <v/>
      </c>
      <c r="DK35" s="188" t="str">
        <f t="shared" si="182"/>
        <v/>
      </c>
      <c r="DL35" s="188" t="str">
        <f t="shared" si="182"/>
        <v/>
      </c>
      <c r="DM35" s="188" t="str">
        <f t="shared" si="182"/>
        <v/>
      </c>
      <c r="DN35" s="188" t="str">
        <f t="shared" si="182"/>
        <v/>
      </c>
      <c r="DO35" s="188" t="str">
        <f t="shared" si="182"/>
        <v/>
      </c>
      <c r="DP35" s="188" t="str">
        <f t="shared" si="182"/>
        <v/>
      </c>
      <c r="DQ35" s="188" t="str">
        <f t="shared" si="182"/>
        <v/>
      </c>
      <c r="DR35" s="188" t="str">
        <f t="shared" si="182"/>
        <v/>
      </c>
      <c r="DS35" s="188" t="str">
        <f t="shared" si="182"/>
        <v/>
      </c>
      <c r="DT35" s="188" t="str">
        <f t="shared" si="182"/>
        <v/>
      </c>
      <c r="DU35" s="188" t="str">
        <f t="shared" si="182"/>
        <v/>
      </c>
      <c r="DV35" s="188" t="str">
        <f t="shared" si="182"/>
        <v/>
      </c>
      <c r="DW35" s="188" t="str">
        <f t="shared" si="182"/>
        <v/>
      </c>
      <c r="DX35" s="188" t="str">
        <f t="shared" si="182"/>
        <v/>
      </c>
      <c r="DY35" s="188" t="str">
        <f t="shared" si="182"/>
        <v/>
      </c>
      <c r="DZ35" s="188" t="str">
        <f t="shared" si="182"/>
        <v/>
      </c>
      <c r="EA35" s="188" t="str">
        <f t="shared" si="182"/>
        <v/>
      </c>
      <c r="EB35" s="188" t="str">
        <f t="shared" si="182"/>
        <v/>
      </c>
      <c r="EC35" s="188" t="str">
        <f t="shared" si="182"/>
        <v/>
      </c>
      <c r="ED35" s="188" t="str">
        <f t="shared" si="182"/>
        <v/>
      </c>
      <c r="EE35" s="188" t="str">
        <f t="shared" si="182"/>
        <v/>
      </c>
      <c r="EF35" s="188" t="str">
        <f t="shared" si="182"/>
        <v/>
      </c>
      <c r="EG35" s="188" t="str">
        <f t="shared" si="182"/>
        <v/>
      </c>
      <c r="EH35" s="188" t="str">
        <f t="shared" si="182"/>
        <v/>
      </c>
      <c r="EI35" s="188" t="str">
        <f t="shared" si="182"/>
        <v/>
      </c>
      <c r="EJ35" s="188" t="str">
        <f t="shared" si="182"/>
        <v/>
      </c>
      <c r="EK35" s="188" t="str">
        <f t="shared" si="182"/>
        <v/>
      </c>
      <c r="EL35" s="204" t="str">
        <f t="shared" si="19"/>
        <v/>
      </c>
      <c r="EM35" s="205" t="e">
        <f t="shared" si="20"/>
        <v>#N/A</v>
      </c>
      <c r="EN35" s="205" t="e">
        <f t="shared" si="21"/>
        <v>#N/A</v>
      </c>
      <c r="EO35" s="205" t="e">
        <f t="shared" si="22"/>
        <v>#N/A</v>
      </c>
      <c r="EP35" s="205" t="e">
        <f t="shared" si="23"/>
        <v>#N/A</v>
      </c>
      <c r="EQ35" s="205" t="e">
        <f t="shared" si="24"/>
        <v>#N/A</v>
      </c>
      <c r="ER35" s="205" t="e">
        <f t="shared" si="25"/>
        <v>#N/A</v>
      </c>
      <c r="ES35" s="205" t="e">
        <f t="shared" si="26"/>
        <v>#N/A</v>
      </c>
      <c r="ET35" s="205" t="e">
        <f t="shared" si="27"/>
        <v>#N/A</v>
      </c>
      <c r="EU35" s="205" t="e">
        <f t="shared" si="28"/>
        <v>#N/A</v>
      </c>
      <c r="EV35" s="205" t="e">
        <f t="shared" si="29"/>
        <v>#N/A</v>
      </c>
      <c r="EW35" s="205" t="e">
        <f t="shared" si="30"/>
        <v>#N/A</v>
      </c>
      <c r="EX35" s="205" t="e">
        <f t="shared" si="31"/>
        <v>#N/A</v>
      </c>
      <c r="EY35" s="205" t="e">
        <f t="shared" si="32"/>
        <v>#N/A</v>
      </c>
      <c r="EZ35" s="205" t="e">
        <f t="shared" si="33"/>
        <v>#N/A</v>
      </c>
      <c r="FA35" s="205" t="e">
        <f t="shared" si="34"/>
        <v>#N/A</v>
      </c>
      <c r="FB35" s="205" t="e">
        <f t="shared" si="35"/>
        <v>#N/A</v>
      </c>
      <c r="FC35" s="205" t="e">
        <f t="shared" si="36"/>
        <v>#N/A</v>
      </c>
      <c r="FD35" s="205" t="e">
        <f t="shared" si="37"/>
        <v>#N/A</v>
      </c>
      <c r="FE35" s="205" t="e">
        <f t="shared" si="38"/>
        <v>#N/A</v>
      </c>
      <c r="FF35" s="205" t="e">
        <f t="shared" si="39"/>
        <v>#N/A</v>
      </c>
      <c r="FG35" s="205" t="e">
        <f t="shared" si="40"/>
        <v>#N/A</v>
      </c>
      <c r="FH35" s="205" t="e">
        <f t="shared" si="41"/>
        <v>#N/A</v>
      </c>
      <c r="FI35" s="205" t="e">
        <f t="shared" si="42"/>
        <v>#N/A</v>
      </c>
      <c r="FJ35" s="205" t="e">
        <f t="shared" si="43"/>
        <v>#N/A</v>
      </c>
      <c r="FK35" s="205" t="e">
        <f t="shared" si="44"/>
        <v>#N/A</v>
      </c>
      <c r="FL35" s="205" t="e">
        <f t="shared" si="45"/>
        <v>#N/A</v>
      </c>
      <c r="FM35" s="205" t="e">
        <f t="shared" si="46"/>
        <v>#N/A</v>
      </c>
      <c r="FN35" s="205" t="e">
        <f t="shared" si="47"/>
        <v>#N/A</v>
      </c>
      <c r="FO35" s="205" t="e">
        <f t="shared" si="48"/>
        <v>#N/A</v>
      </c>
      <c r="FP35" s="205" t="e">
        <f t="shared" si="49"/>
        <v>#N/A</v>
      </c>
      <c r="FQ35" s="205" t="e">
        <f t="shared" si="50"/>
        <v>#N/A</v>
      </c>
      <c r="FR35" s="205" t="e">
        <f t="shared" si="51"/>
        <v>#N/A</v>
      </c>
      <c r="FS35" s="205" t="e">
        <f t="shared" si="52"/>
        <v>#N/A</v>
      </c>
      <c r="FT35" s="205" t="e">
        <f t="shared" si="53"/>
        <v>#N/A</v>
      </c>
      <c r="FU35" s="205" t="e">
        <f t="shared" si="54"/>
        <v>#N/A</v>
      </c>
      <c r="FV35" s="205" t="e">
        <f t="shared" si="55"/>
        <v>#N/A</v>
      </c>
      <c r="FW35" s="205" t="e">
        <f t="shared" si="56"/>
        <v>#N/A</v>
      </c>
      <c r="FX35" s="205" t="e">
        <f t="shared" si="57"/>
        <v>#N/A</v>
      </c>
      <c r="FY35" s="205" t="e">
        <f t="shared" si="58"/>
        <v>#N/A</v>
      </c>
      <c r="FZ35" s="205" t="e">
        <f t="shared" si="59"/>
        <v>#N/A</v>
      </c>
      <c r="GA35" s="205" t="e">
        <f t="shared" si="60"/>
        <v>#N/A</v>
      </c>
      <c r="GB35" s="205" t="e">
        <f t="shared" si="61"/>
        <v>#N/A</v>
      </c>
      <c r="GC35" s="205" t="e">
        <f t="shared" si="62"/>
        <v>#N/A</v>
      </c>
      <c r="GD35" s="205" t="e">
        <f t="shared" si="63"/>
        <v>#N/A</v>
      </c>
      <c r="GE35" s="205" t="e">
        <f t="shared" si="64"/>
        <v>#N/A</v>
      </c>
      <c r="GF35" s="205" t="e">
        <f t="shared" si="65"/>
        <v>#N/A</v>
      </c>
      <c r="GG35" s="205" t="e">
        <f t="shared" si="66"/>
        <v>#N/A</v>
      </c>
      <c r="GH35" s="205" t="e">
        <f t="shared" si="67"/>
        <v>#N/A</v>
      </c>
      <c r="GI35" s="205" t="e">
        <f t="shared" si="68"/>
        <v>#N/A</v>
      </c>
      <c r="GJ35" s="205" t="e">
        <f t="shared" si="69"/>
        <v>#N/A</v>
      </c>
      <c r="GK35" s="205" t="e">
        <f t="shared" si="70"/>
        <v>#N/A</v>
      </c>
      <c r="GL35" s="205" t="e">
        <f t="shared" si="71"/>
        <v>#N/A</v>
      </c>
      <c r="GM35" s="205" t="e">
        <f t="shared" si="72"/>
        <v>#N/A</v>
      </c>
      <c r="GN35" s="205" t="e">
        <f t="shared" si="73"/>
        <v>#N/A</v>
      </c>
      <c r="GO35" s="205" t="e">
        <f t="shared" si="74"/>
        <v>#N/A</v>
      </c>
      <c r="GP35" s="205" t="e">
        <f t="shared" si="75"/>
        <v>#N/A</v>
      </c>
      <c r="GQ35" s="205" t="e">
        <f t="shared" si="76"/>
        <v>#N/A</v>
      </c>
      <c r="GR35" s="205" t="e">
        <f t="shared" si="77"/>
        <v>#N/A</v>
      </c>
      <c r="GS35" s="205" t="e">
        <f t="shared" si="78"/>
        <v>#N/A</v>
      </c>
      <c r="GT35" s="205" t="e">
        <f t="shared" si="79"/>
        <v>#N/A</v>
      </c>
      <c r="GU35" s="205" t="e">
        <f t="shared" si="80"/>
        <v>#N/A</v>
      </c>
      <c r="GV35" s="205" t="e">
        <f t="shared" si="81"/>
        <v>#N/A</v>
      </c>
      <c r="GW35" s="205" t="e">
        <f t="shared" si="82"/>
        <v>#N/A</v>
      </c>
      <c r="GX35" s="205" t="e">
        <f t="shared" si="83"/>
        <v>#N/A</v>
      </c>
      <c r="GY35" s="205" t="e">
        <f t="shared" si="84"/>
        <v>#N/A</v>
      </c>
      <c r="GZ35" s="205" t="e">
        <f t="shared" si="85"/>
        <v>#N/A</v>
      </c>
      <c r="HA35" s="205" t="e">
        <f t="shared" si="86"/>
        <v>#N/A</v>
      </c>
      <c r="HB35" s="205" t="e">
        <f t="shared" si="87"/>
        <v>#N/A</v>
      </c>
      <c r="HC35" s="205" t="e">
        <f t="shared" si="88"/>
        <v>#N/A</v>
      </c>
      <c r="HD35" s="205" t="e">
        <f t="shared" si="89"/>
        <v>#N/A</v>
      </c>
      <c r="HE35" s="205" t="e">
        <f t="shared" si="90"/>
        <v>#N/A</v>
      </c>
      <c r="HF35" s="205" t="e">
        <f t="shared" si="91"/>
        <v>#N/A</v>
      </c>
      <c r="HG35" s="205" t="e">
        <f t="shared" si="92"/>
        <v>#N/A</v>
      </c>
      <c r="HH35" s="205" t="e">
        <f t="shared" si="93"/>
        <v>#N/A</v>
      </c>
      <c r="HI35" s="205" t="e">
        <f t="shared" si="94"/>
        <v>#N/A</v>
      </c>
      <c r="HJ35" s="205" t="e">
        <f t="shared" si="95"/>
        <v>#N/A</v>
      </c>
      <c r="HK35" s="205" t="e">
        <f t="shared" si="96"/>
        <v>#N/A</v>
      </c>
      <c r="HL35" s="205" t="e">
        <f t="shared" si="97"/>
        <v>#N/A</v>
      </c>
      <c r="HM35" s="205" t="e">
        <f t="shared" si="98"/>
        <v>#N/A</v>
      </c>
      <c r="HN35" s="205" t="e">
        <f t="shared" si="99"/>
        <v>#N/A</v>
      </c>
      <c r="HO35" s="205" t="e">
        <f t="shared" si="100"/>
        <v>#N/A</v>
      </c>
      <c r="HP35" s="205" t="e">
        <f t="shared" si="101"/>
        <v>#N/A</v>
      </c>
      <c r="HQ35" s="205" t="e">
        <f t="shared" si="102"/>
        <v>#N/A</v>
      </c>
      <c r="HR35" s="205" t="e">
        <f t="shared" si="103"/>
        <v>#N/A</v>
      </c>
      <c r="HS35" s="205" t="e">
        <f t="shared" si="104"/>
        <v>#N/A</v>
      </c>
      <c r="HT35" s="205" t="e">
        <f t="shared" si="105"/>
        <v>#N/A</v>
      </c>
      <c r="HU35" s="205" t="e">
        <f t="shared" si="106"/>
        <v>#N/A</v>
      </c>
      <c r="HV35" s="205" t="e">
        <f t="shared" si="107"/>
        <v>#N/A</v>
      </c>
      <c r="HW35" s="205" t="e">
        <f t="shared" si="108"/>
        <v>#N/A</v>
      </c>
      <c r="HX35" s="205" t="e">
        <f t="shared" si="109"/>
        <v>#N/A</v>
      </c>
      <c r="HY35" s="205" t="e">
        <f t="shared" si="110"/>
        <v>#N/A</v>
      </c>
      <c r="HZ35" s="205" t="e">
        <f t="shared" si="111"/>
        <v>#N/A</v>
      </c>
      <c r="IA35" s="205" t="e">
        <f t="shared" si="112"/>
        <v>#N/A</v>
      </c>
      <c r="IB35" s="205" t="e">
        <f t="shared" si="113"/>
        <v>#N/A</v>
      </c>
      <c r="IC35" s="205" t="e">
        <f t="shared" si="114"/>
        <v>#N/A</v>
      </c>
      <c r="ID35" s="205" t="e">
        <f t="shared" si="115"/>
        <v>#N/A</v>
      </c>
      <c r="IE35" s="205" t="e">
        <f t="shared" si="116"/>
        <v>#N/A</v>
      </c>
      <c r="IF35" s="205" t="e">
        <f t="shared" si="117"/>
        <v>#N/A</v>
      </c>
      <c r="IG35" s="205" t="e">
        <f t="shared" si="118"/>
        <v>#N/A</v>
      </c>
      <c r="IH35" s="205" t="e">
        <f t="shared" si="119"/>
        <v>#N/A</v>
      </c>
      <c r="II35" s="205" t="e">
        <f t="shared" si="120"/>
        <v>#N/A</v>
      </c>
    </row>
    <row r="36" spans="1:243" hidden="1" x14ac:dyDescent="0.25">
      <c r="A36" s="307"/>
      <c r="B36" s="308" t="str">
        <f>IF(OR($T36="",$U36=""),"",ROUND(_xlfn.BETA.INV(ABS(VLOOKUP($Z$1,VLookups!$A$30:$B$31,2,FALSE)-B$2),IF($N36="L",$U36,$T36),IF($N36="L",$T36,$U36),$G36,$I36),0))</f>
        <v/>
      </c>
      <c r="C36" s="318" t="str">
        <f t="shared" si="121"/>
        <v/>
      </c>
      <c r="D36" s="319" t="str">
        <f t="shared" si="122"/>
        <v/>
      </c>
      <c r="E36" s="142"/>
      <c r="F36" s="310"/>
      <c r="G36" s="311" t="str">
        <f t="shared" si="10"/>
        <v/>
      </c>
      <c r="H36" s="312"/>
      <c r="I36" s="311" t="str">
        <f t="shared" si="11"/>
        <v/>
      </c>
      <c r="J36" s="310"/>
      <c r="K36" s="143"/>
      <c r="L36" s="118" t="str">
        <f t="shared" si="12"/>
        <v/>
      </c>
      <c r="M36" s="23" t="str">
        <f t="shared" si="13"/>
        <v/>
      </c>
      <c r="N36" s="24" t="str">
        <f t="shared" si="14"/>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10" t="str">
        <f t="shared" si="3"/>
        <v/>
      </c>
      <c r="X36" s="110" t="str">
        <f t="shared" si="4"/>
        <v/>
      </c>
      <c r="Y36" s="39" t="str">
        <f t="shared" si="5"/>
        <v/>
      </c>
      <c r="Z36" s="123"/>
      <c r="AA36" s="216" t="str">
        <f>IF(AND(G36&gt;0,H36&gt;0,I36&gt;0,T36&gt;0,U36&gt;0,Z36&gt;0,NOT(R36="")),ABS(VLOOKUP($Z$1,VLookups!$A$30:$B$31,2,FALSE)-_xlfn.BETA.DIST(Z36,IF(N36="L",U36,T36),IF(N36="L",T36,U36),TRUE,G36,I36)),"")</f>
        <v/>
      </c>
      <c r="AB36" s="120" t="str">
        <f>IF(OR($T36="",$U36=""),"",_xlfn.BETA.INV(ABS(VLOOKUP($Z$1,VLookups!$A$30:$B$31,2,FALSE)-AB$3),IF($N36="L",$U36,$T36),IF($N36="L",$T36,$U36),$G36,$I36))</f>
        <v/>
      </c>
      <c r="AC36" s="121" t="str">
        <f>IF(OR($T36="",$U36=""),"",_xlfn.BETA.INV(ABS(VLOOKUP($Z$1,VLookups!$A$30:$B$31,2,FALSE)-AC$3),IF($N36="L",$U36,$T36),IF($N36="L",$T36,$U36),$G36,$I36))</f>
        <v/>
      </c>
      <c r="AD36" s="120" t="str">
        <f>IF(OR($T36="",$U36=""),"",_xlfn.BETA.INV(ABS(VLOOKUP($Z$1,VLookups!$A$30:$B$31,2,FALSE)-AD$3),IF($N36="L",$U36,$T36),IF($N36="L",$T36,$U36),$G36,$I36))</f>
        <v/>
      </c>
      <c r="AE36" s="121" t="str">
        <f>IF(OR($T36="",$U36=""),"",_xlfn.BETA.INV(ABS(VLOOKUP($Z$1,VLookups!$A$30:$B$31,2,FALSE)-AE$3),IF($N36="L",$U36,$T36),IF($N36="L",$T36,$U36),$G36,$I36))</f>
        <v/>
      </c>
      <c r="AF36" s="120" t="str">
        <f>IF(OR($T36="",$U36=""),"",_xlfn.BETA.INV(ABS(VLOOKUP($Z$1,VLookups!$A$30:$B$31,2,FALSE)-AF$3),IF($N36="L",$U36,$T36),IF($N36="L",$T36,$U36),$G36,$I36))</f>
        <v/>
      </c>
      <c r="AG36" s="121" t="str">
        <f>IF(OR($T36="",$U36=""),"",_xlfn.BETA.INV(ABS(VLOOKUP($Z$1,VLookups!$A$30:$B$31,2,FALSE)-AG$3),IF($N36="L",$U36,$T36),IF($N36="L",$T36,$U36),$G36,$I36))</f>
        <v/>
      </c>
      <c r="AH36" s="120" t="str">
        <f>IF(OR($T36="",$U36=""),"",_xlfn.BETA.INV(ABS(VLOOKUP($Z$1,VLookups!$A$30:$B$31,2,FALSE)-AH$3),IF($N36="L",$U36,$T36),IF($N36="L",$T36,$U36),$G36,$I36))</f>
        <v/>
      </c>
      <c r="AI36" s="121" t="str">
        <f>IF(OR($T36="",$U36=""),"",_xlfn.BETA.INV(ABS(VLOOKUP($Z$1,VLookups!$A$30:$B$31,2,FALSE)-AI$3),IF($N36="L",$U36,$T36),IF($N36="L",$T36,$U36),$G36,$I36))</f>
        <v/>
      </c>
      <c r="AJ36" s="120" t="str">
        <f>IF(OR($T36="",$U36=""),"",_xlfn.BETA.INV(ABS(VLOOKUP($Z$1,VLookups!$A$30:$B$31,2,FALSE)-AJ$3),IF($N36="L",$U36,$T36),IF($N36="L",$T36,$U36),$G36,$I36))</f>
        <v/>
      </c>
      <c r="AK36" s="121" t="str">
        <f>IF(OR($T36="",$U36=""),"",_xlfn.BETA.INV(ABS(VLOOKUP($Z$1,VLookups!$A$30:$B$31,2,FALSE)-AK$3),IF($N36="L",$U36,$T36),IF($N36="L",$T36,$U36),$G36,$I36))</f>
        <v/>
      </c>
      <c r="AL36" s="120" t="str">
        <f>IF(OR($T36="",$U36=""),"",_xlfn.BETA.INV(ABS(VLOOKUP($Z$1,VLookups!$A$30:$B$31,2,FALSE)-AL$3),IF($N36="L",$U36,$T36),IF($N36="L",$T36,$U36),$G36,$I36))</f>
        <v/>
      </c>
      <c r="AM36" s="121" t="str">
        <f>IF(OR($T36="",$U36=""),"",_xlfn.BETA.INV(ABS(VLOOKUP($Z$1,VLookups!$A$30:$B$31,2,FALSE)-AM$3),IF($N36="L",$U36,$T36),IF($N36="L",$T36,$U36),$G36,$I36))</f>
        <v/>
      </c>
      <c r="AN36" s="17"/>
      <c r="AO36" s="206" t="str">
        <f t="shared" si="15"/>
        <v/>
      </c>
      <c r="AP36" s="204" t="str">
        <f t="shared" si="16"/>
        <v/>
      </c>
      <c r="AQ36" s="188" t="str">
        <f t="shared" ref="AQ36:DB36" si="183">IF(ISNONTEXT($AO36),AP36+$AO36,"")</f>
        <v/>
      </c>
      <c r="AR36" s="188" t="str">
        <f t="shared" si="183"/>
        <v/>
      </c>
      <c r="AS36" s="188" t="str">
        <f t="shared" si="183"/>
        <v/>
      </c>
      <c r="AT36" s="188" t="str">
        <f t="shared" si="183"/>
        <v/>
      </c>
      <c r="AU36" s="188" t="str">
        <f t="shared" si="183"/>
        <v/>
      </c>
      <c r="AV36" s="188" t="str">
        <f t="shared" si="183"/>
        <v/>
      </c>
      <c r="AW36" s="188" t="str">
        <f t="shared" si="183"/>
        <v/>
      </c>
      <c r="AX36" s="188" t="str">
        <f t="shared" si="183"/>
        <v/>
      </c>
      <c r="AY36" s="188" t="str">
        <f t="shared" si="183"/>
        <v/>
      </c>
      <c r="AZ36" s="188" t="str">
        <f t="shared" si="183"/>
        <v/>
      </c>
      <c r="BA36" s="188" t="str">
        <f t="shared" si="183"/>
        <v/>
      </c>
      <c r="BB36" s="188" t="str">
        <f t="shared" si="183"/>
        <v/>
      </c>
      <c r="BC36" s="188" t="str">
        <f t="shared" si="183"/>
        <v/>
      </c>
      <c r="BD36" s="188" t="str">
        <f t="shared" si="183"/>
        <v/>
      </c>
      <c r="BE36" s="188" t="str">
        <f t="shared" si="183"/>
        <v/>
      </c>
      <c r="BF36" s="188" t="str">
        <f t="shared" si="183"/>
        <v/>
      </c>
      <c r="BG36" s="188" t="str">
        <f t="shared" si="183"/>
        <v/>
      </c>
      <c r="BH36" s="188" t="str">
        <f t="shared" si="183"/>
        <v/>
      </c>
      <c r="BI36" s="188" t="str">
        <f t="shared" si="183"/>
        <v/>
      </c>
      <c r="BJ36" s="188" t="str">
        <f t="shared" si="183"/>
        <v/>
      </c>
      <c r="BK36" s="188" t="str">
        <f t="shared" si="183"/>
        <v/>
      </c>
      <c r="BL36" s="188" t="str">
        <f t="shared" si="183"/>
        <v/>
      </c>
      <c r="BM36" s="188" t="str">
        <f t="shared" si="183"/>
        <v/>
      </c>
      <c r="BN36" s="188" t="str">
        <f t="shared" si="183"/>
        <v/>
      </c>
      <c r="BO36" s="188" t="str">
        <f t="shared" si="183"/>
        <v/>
      </c>
      <c r="BP36" s="188" t="str">
        <f t="shared" si="183"/>
        <v/>
      </c>
      <c r="BQ36" s="188" t="str">
        <f t="shared" si="183"/>
        <v/>
      </c>
      <c r="BR36" s="188" t="str">
        <f t="shared" si="183"/>
        <v/>
      </c>
      <c r="BS36" s="188" t="str">
        <f t="shared" si="183"/>
        <v/>
      </c>
      <c r="BT36" s="188" t="str">
        <f t="shared" si="183"/>
        <v/>
      </c>
      <c r="BU36" s="188" t="str">
        <f t="shared" si="183"/>
        <v/>
      </c>
      <c r="BV36" s="188" t="str">
        <f t="shared" si="183"/>
        <v/>
      </c>
      <c r="BW36" s="188" t="str">
        <f t="shared" si="183"/>
        <v/>
      </c>
      <c r="BX36" s="188" t="str">
        <f t="shared" si="183"/>
        <v/>
      </c>
      <c r="BY36" s="188" t="str">
        <f t="shared" si="183"/>
        <v/>
      </c>
      <c r="BZ36" s="188" t="str">
        <f t="shared" si="183"/>
        <v/>
      </c>
      <c r="CA36" s="188" t="str">
        <f t="shared" si="183"/>
        <v/>
      </c>
      <c r="CB36" s="188" t="str">
        <f t="shared" si="183"/>
        <v/>
      </c>
      <c r="CC36" s="188" t="str">
        <f t="shared" si="183"/>
        <v/>
      </c>
      <c r="CD36" s="188" t="str">
        <f t="shared" si="183"/>
        <v/>
      </c>
      <c r="CE36" s="188" t="str">
        <f t="shared" si="183"/>
        <v/>
      </c>
      <c r="CF36" s="188" t="str">
        <f t="shared" si="183"/>
        <v/>
      </c>
      <c r="CG36" s="188" t="str">
        <f t="shared" si="183"/>
        <v/>
      </c>
      <c r="CH36" s="188" t="str">
        <f t="shared" si="183"/>
        <v/>
      </c>
      <c r="CI36" s="188" t="str">
        <f t="shared" si="183"/>
        <v/>
      </c>
      <c r="CJ36" s="188" t="str">
        <f t="shared" si="183"/>
        <v/>
      </c>
      <c r="CK36" s="188" t="str">
        <f t="shared" si="183"/>
        <v/>
      </c>
      <c r="CL36" s="188" t="str">
        <f t="shared" si="183"/>
        <v/>
      </c>
      <c r="CM36" s="188" t="str">
        <f t="shared" si="183"/>
        <v/>
      </c>
      <c r="CN36" s="188" t="str">
        <f t="shared" si="183"/>
        <v/>
      </c>
      <c r="CO36" s="188" t="str">
        <f t="shared" si="183"/>
        <v/>
      </c>
      <c r="CP36" s="188" t="str">
        <f t="shared" si="183"/>
        <v/>
      </c>
      <c r="CQ36" s="188" t="str">
        <f t="shared" si="183"/>
        <v/>
      </c>
      <c r="CR36" s="188" t="str">
        <f t="shared" si="183"/>
        <v/>
      </c>
      <c r="CS36" s="188" t="str">
        <f t="shared" si="183"/>
        <v/>
      </c>
      <c r="CT36" s="188" t="str">
        <f t="shared" si="183"/>
        <v/>
      </c>
      <c r="CU36" s="188" t="str">
        <f t="shared" si="183"/>
        <v/>
      </c>
      <c r="CV36" s="188" t="str">
        <f t="shared" si="183"/>
        <v/>
      </c>
      <c r="CW36" s="188" t="str">
        <f t="shared" si="183"/>
        <v/>
      </c>
      <c r="CX36" s="188" t="str">
        <f t="shared" si="183"/>
        <v/>
      </c>
      <c r="CY36" s="188" t="str">
        <f t="shared" si="183"/>
        <v/>
      </c>
      <c r="CZ36" s="188" t="str">
        <f t="shared" si="183"/>
        <v/>
      </c>
      <c r="DA36" s="188" t="str">
        <f t="shared" si="183"/>
        <v/>
      </c>
      <c r="DB36" s="188" t="str">
        <f t="shared" si="183"/>
        <v/>
      </c>
      <c r="DC36" s="188" t="str">
        <f t="shared" ref="DC36:EK36" si="184">IF(ISNONTEXT($AO36),DB36+$AO36,"")</f>
        <v/>
      </c>
      <c r="DD36" s="188" t="str">
        <f t="shared" si="184"/>
        <v/>
      </c>
      <c r="DE36" s="188" t="str">
        <f t="shared" si="184"/>
        <v/>
      </c>
      <c r="DF36" s="188" t="str">
        <f t="shared" si="184"/>
        <v/>
      </c>
      <c r="DG36" s="188" t="str">
        <f t="shared" si="184"/>
        <v/>
      </c>
      <c r="DH36" s="188" t="str">
        <f t="shared" si="184"/>
        <v/>
      </c>
      <c r="DI36" s="188" t="str">
        <f t="shared" si="184"/>
        <v/>
      </c>
      <c r="DJ36" s="188" t="str">
        <f t="shared" si="184"/>
        <v/>
      </c>
      <c r="DK36" s="188" t="str">
        <f t="shared" si="184"/>
        <v/>
      </c>
      <c r="DL36" s="188" t="str">
        <f t="shared" si="184"/>
        <v/>
      </c>
      <c r="DM36" s="188" t="str">
        <f t="shared" si="184"/>
        <v/>
      </c>
      <c r="DN36" s="188" t="str">
        <f t="shared" si="184"/>
        <v/>
      </c>
      <c r="DO36" s="188" t="str">
        <f t="shared" si="184"/>
        <v/>
      </c>
      <c r="DP36" s="188" t="str">
        <f t="shared" si="184"/>
        <v/>
      </c>
      <c r="DQ36" s="188" t="str">
        <f t="shared" si="184"/>
        <v/>
      </c>
      <c r="DR36" s="188" t="str">
        <f t="shared" si="184"/>
        <v/>
      </c>
      <c r="DS36" s="188" t="str">
        <f t="shared" si="184"/>
        <v/>
      </c>
      <c r="DT36" s="188" t="str">
        <f t="shared" si="184"/>
        <v/>
      </c>
      <c r="DU36" s="188" t="str">
        <f t="shared" si="184"/>
        <v/>
      </c>
      <c r="DV36" s="188" t="str">
        <f t="shared" si="184"/>
        <v/>
      </c>
      <c r="DW36" s="188" t="str">
        <f t="shared" si="184"/>
        <v/>
      </c>
      <c r="DX36" s="188" t="str">
        <f t="shared" si="184"/>
        <v/>
      </c>
      <c r="DY36" s="188" t="str">
        <f t="shared" si="184"/>
        <v/>
      </c>
      <c r="DZ36" s="188" t="str">
        <f t="shared" si="184"/>
        <v/>
      </c>
      <c r="EA36" s="188" t="str">
        <f t="shared" si="184"/>
        <v/>
      </c>
      <c r="EB36" s="188" t="str">
        <f t="shared" si="184"/>
        <v/>
      </c>
      <c r="EC36" s="188" t="str">
        <f t="shared" si="184"/>
        <v/>
      </c>
      <c r="ED36" s="188" t="str">
        <f t="shared" si="184"/>
        <v/>
      </c>
      <c r="EE36" s="188" t="str">
        <f t="shared" si="184"/>
        <v/>
      </c>
      <c r="EF36" s="188" t="str">
        <f t="shared" si="184"/>
        <v/>
      </c>
      <c r="EG36" s="188" t="str">
        <f t="shared" si="184"/>
        <v/>
      </c>
      <c r="EH36" s="188" t="str">
        <f t="shared" si="184"/>
        <v/>
      </c>
      <c r="EI36" s="188" t="str">
        <f t="shared" si="184"/>
        <v/>
      </c>
      <c r="EJ36" s="188" t="str">
        <f t="shared" si="184"/>
        <v/>
      </c>
      <c r="EK36" s="188" t="str">
        <f t="shared" si="184"/>
        <v/>
      </c>
      <c r="EL36" s="204" t="str">
        <f t="shared" si="19"/>
        <v/>
      </c>
      <c r="EM36" s="205" t="e">
        <f t="shared" si="20"/>
        <v>#N/A</v>
      </c>
      <c r="EN36" s="205" t="e">
        <f t="shared" si="21"/>
        <v>#N/A</v>
      </c>
      <c r="EO36" s="205" t="e">
        <f t="shared" si="22"/>
        <v>#N/A</v>
      </c>
      <c r="EP36" s="205" t="e">
        <f t="shared" si="23"/>
        <v>#N/A</v>
      </c>
      <c r="EQ36" s="205" t="e">
        <f t="shared" si="24"/>
        <v>#N/A</v>
      </c>
      <c r="ER36" s="205" t="e">
        <f t="shared" si="25"/>
        <v>#N/A</v>
      </c>
      <c r="ES36" s="205" t="e">
        <f t="shared" si="26"/>
        <v>#N/A</v>
      </c>
      <c r="ET36" s="205" t="e">
        <f t="shared" si="27"/>
        <v>#N/A</v>
      </c>
      <c r="EU36" s="205" t="e">
        <f t="shared" si="28"/>
        <v>#N/A</v>
      </c>
      <c r="EV36" s="205" t="e">
        <f t="shared" si="29"/>
        <v>#N/A</v>
      </c>
      <c r="EW36" s="205" t="e">
        <f t="shared" si="30"/>
        <v>#N/A</v>
      </c>
      <c r="EX36" s="205" t="e">
        <f t="shared" si="31"/>
        <v>#N/A</v>
      </c>
      <c r="EY36" s="205" t="e">
        <f t="shared" si="32"/>
        <v>#N/A</v>
      </c>
      <c r="EZ36" s="205" t="e">
        <f t="shared" si="33"/>
        <v>#N/A</v>
      </c>
      <c r="FA36" s="205" t="e">
        <f t="shared" si="34"/>
        <v>#N/A</v>
      </c>
      <c r="FB36" s="205" t="e">
        <f t="shared" si="35"/>
        <v>#N/A</v>
      </c>
      <c r="FC36" s="205" t="e">
        <f t="shared" si="36"/>
        <v>#N/A</v>
      </c>
      <c r="FD36" s="205" t="e">
        <f t="shared" si="37"/>
        <v>#N/A</v>
      </c>
      <c r="FE36" s="205" t="e">
        <f t="shared" si="38"/>
        <v>#N/A</v>
      </c>
      <c r="FF36" s="205" t="e">
        <f t="shared" si="39"/>
        <v>#N/A</v>
      </c>
      <c r="FG36" s="205" t="e">
        <f t="shared" si="40"/>
        <v>#N/A</v>
      </c>
      <c r="FH36" s="205" t="e">
        <f t="shared" si="41"/>
        <v>#N/A</v>
      </c>
      <c r="FI36" s="205" t="e">
        <f t="shared" si="42"/>
        <v>#N/A</v>
      </c>
      <c r="FJ36" s="205" t="e">
        <f t="shared" si="43"/>
        <v>#N/A</v>
      </c>
      <c r="FK36" s="205" t="e">
        <f t="shared" si="44"/>
        <v>#N/A</v>
      </c>
      <c r="FL36" s="205" t="e">
        <f t="shared" si="45"/>
        <v>#N/A</v>
      </c>
      <c r="FM36" s="205" t="e">
        <f t="shared" si="46"/>
        <v>#N/A</v>
      </c>
      <c r="FN36" s="205" t="e">
        <f t="shared" si="47"/>
        <v>#N/A</v>
      </c>
      <c r="FO36" s="205" t="e">
        <f t="shared" si="48"/>
        <v>#N/A</v>
      </c>
      <c r="FP36" s="205" t="e">
        <f t="shared" si="49"/>
        <v>#N/A</v>
      </c>
      <c r="FQ36" s="205" t="e">
        <f t="shared" si="50"/>
        <v>#N/A</v>
      </c>
      <c r="FR36" s="205" t="e">
        <f t="shared" si="51"/>
        <v>#N/A</v>
      </c>
      <c r="FS36" s="205" t="e">
        <f t="shared" si="52"/>
        <v>#N/A</v>
      </c>
      <c r="FT36" s="205" t="e">
        <f t="shared" si="53"/>
        <v>#N/A</v>
      </c>
      <c r="FU36" s="205" t="e">
        <f t="shared" si="54"/>
        <v>#N/A</v>
      </c>
      <c r="FV36" s="205" t="e">
        <f t="shared" si="55"/>
        <v>#N/A</v>
      </c>
      <c r="FW36" s="205" t="e">
        <f t="shared" si="56"/>
        <v>#N/A</v>
      </c>
      <c r="FX36" s="205" t="e">
        <f t="shared" si="57"/>
        <v>#N/A</v>
      </c>
      <c r="FY36" s="205" t="e">
        <f t="shared" si="58"/>
        <v>#N/A</v>
      </c>
      <c r="FZ36" s="205" t="e">
        <f t="shared" si="59"/>
        <v>#N/A</v>
      </c>
      <c r="GA36" s="205" t="e">
        <f t="shared" si="60"/>
        <v>#N/A</v>
      </c>
      <c r="GB36" s="205" t="e">
        <f t="shared" si="61"/>
        <v>#N/A</v>
      </c>
      <c r="GC36" s="205" t="e">
        <f t="shared" si="62"/>
        <v>#N/A</v>
      </c>
      <c r="GD36" s="205" t="e">
        <f t="shared" si="63"/>
        <v>#N/A</v>
      </c>
      <c r="GE36" s="205" t="e">
        <f t="shared" si="64"/>
        <v>#N/A</v>
      </c>
      <c r="GF36" s="205" t="e">
        <f t="shared" si="65"/>
        <v>#N/A</v>
      </c>
      <c r="GG36" s="205" t="e">
        <f t="shared" si="66"/>
        <v>#N/A</v>
      </c>
      <c r="GH36" s="205" t="e">
        <f t="shared" si="67"/>
        <v>#N/A</v>
      </c>
      <c r="GI36" s="205" t="e">
        <f t="shared" si="68"/>
        <v>#N/A</v>
      </c>
      <c r="GJ36" s="205" t="e">
        <f t="shared" si="69"/>
        <v>#N/A</v>
      </c>
      <c r="GK36" s="205" t="e">
        <f t="shared" si="70"/>
        <v>#N/A</v>
      </c>
      <c r="GL36" s="205" t="e">
        <f t="shared" si="71"/>
        <v>#N/A</v>
      </c>
      <c r="GM36" s="205" t="e">
        <f t="shared" si="72"/>
        <v>#N/A</v>
      </c>
      <c r="GN36" s="205" t="e">
        <f t="shared" si="73"/>
        <v>#N/A</v>
      </c>
      <c r="GO36" s="205" t="e">
        <f t="shared" si="74"/>
        <v>#N/A</v>
      </c>
      <c r="GP36" s="205" t="e">
        <f t="shared" si="75"/>
        <v>#N/A</v>
      </c>
      <c r="GQ36" s="205" t="e">
        <f t="shared" si="76"/>
        <v>#N/A</v>
      </c>
      <c r="GR36" s="205" t="e">
        <f t="shared" si="77"/>
        <v>#N/A</v>
      </c>
      <c r="GS36" s="205" t="e">
        <f t="shared" si="78"/>
        <v>#N/A</v>
      </c>
      <c r="GT36" s="205" t="e">
        <f t="shared" si="79"/>
        <v>#N/A</v>
      </c>
      <c r="GU36" s="205" t="e">
        <f t="shared" si="80"/>
        <v>#N/A</v>
      </c>
      <c r="GV36" s="205" t="e">
        <f t="shared" si="81"/>
        <v>#N/A</v>
      </c>
      <c r="GW36" s="205" t="e">
        <f t="shared" si="82"/>
        <v>#N/A</v>
      </c>
      <c r="GX36" s="205" t="e">
        <f t="shared" si="83"/>
        <v>#N/A</v>
      </c>
      <c r="GY36" s="205" t="e">
        <f t="shared" si="84"/>
        <v>#N/A</v>
      </c>
      <c r="GZ36" s="205" t="e">
        <f t="shared" si="85"/>
        <v>#N/A</v>
      </c>
      <c r="HA36" s="205" t="e">
        <f t="shared" si="86"/>
        <v>#N/A</v>
      </c>
      <c r="HB36" s="205" t="e">
        <f t="shared" si="87"/>
        <v>#N/A</v>
      </c>
      <c r="HC36" s="205" t="e">
        <f t="shared" si="88"/>
        <v>#N/A</v>
      </c>
      <c r="HD36" s="205" t="e">
        <f t="shared" si="89"/>
        <v>#N/A</v>
      </c>
      <c r="HE36" s="205" t="e">
        <f t="shared" si="90"/>
        <v>#N/A</v>
      </c>
      <c r="HF36" s="205" t="e">
        <f t="shared" si="91"/>
        <v>#N/A</v>
      </c>
      <c r="HG36" s="205" t="e">
        <f t="shared" si="92"/>
        <v>#N/A</v>
      </c>
      <c r="HH36" s="205" t="e">
        <f t="shared" si="93"/>
        <v>#N/A</v>
      </c>
      <c r="HI36" s="205" t="e">
        <f t="shared" si="94"/>
        <v>#N/A</v>
      </c>
      <c r="HJ36" s="205" t="e">
        <f t="shared" si="95"/>
        <v>#N/A</v>
      </c>
      <c r="HK36" s="205" t="e">
        <f t="shared" si="96"/>
        <v>#N/A</v>
      </c>
      <c r="HL36" s="205" t="e">
        <f t="shared" si="97"/>
        <v>#N/A</v>
      </c>
      <c r="HM36" s="205" t="e">
        <f t="shared" si="98"/>
        <v>#N/A</v>
      </c>
      <c r="HN36" s="205" t="e">
        <f t="shared" si="99"/>
        <v>#N/A</v>
      </c>
      <c r="HO36" s="205" t="e">
        <f t="shared" si="100"/>
        <v>#N/A</v>
      </c>
      <c r="HP36" s="205" t="e">
        <f t="shared" si="101"/>
        <v>#N/A</v>
      </c>
      <c r="HQ36" s="205" t="e">
        <f t="shared" si="102"/>
        <v>#N/A</v>
      </c>
      <c r="HR36" s="205" t="e">
        <f t="shared" si="103"/>
        <v>#N/A</v>
      </c>
      <c r="HS36" s="205" t="e">
        <f t="shared" si="104"/>
        <v>#N/A</v>
      </c>
      <c r="HT36" s="205" t="e">
        <f t="shared" si="105"/>
        <v>#N/A</v>
      </c>
      <c r="HU36" s="205" t="e">
        <f t="shared" si="106"/>
        <v>#N/A</v>
      </c>
      <c r="HV36" s="205" t="e">
        <f t="shared" si="107"/>
        <v>#N/A</v>
      </c>
      <c r="HW36" s="205" t="e">
        <f t="shared" si="108"/>
        <v>#N/A</v>
      </c>
      <c r="HX36" s="205" t="e">
        <f t="shared" si="109"/>
        <v>#N/A</v>
      </c>
      <c r="HY36" s="205" t="e">
        <f t="shared" si="110"/>
        <v>#N/A</v>
      </c>
      <c r="HZ36" s="205" t="e">
        <f t="shared" si="111"/>
        <v>#N/A</v>
      </c>
      <c r="IA36" s="205" t="e">
        <f t="shared" si="112"/>
        <v>#N/A</v>
      </c>
      <c r="IB36" s="205" t="e">
        <f t="shared" si="113"/>
        <v>#N/A</v>
      </c>
      <c r="IC36" s="205" t="e">
        <f t="shared" si="114"/>
        <v>#N/A</v>
      </c>
      <c r="ID36" s="205" t="e">
        <f t="shared" si="115"/>
        <v>#N/A</v>
      </c>
      <c r="IE36" s="205" t="e">
        <f t="shared" si="116"/>
        <v>#N/A</v>
      </c>
      <c r="IF36" s="205" t="e">
        <f t="shared" si="117"/>
        <v>#N/A</v>
      </c>
      <c r="IG36" s="205" t="e">
        <f t="shared" si="118"/>
        <v>#N/A</v>
      </c>
      <c r="IH36" s="205" t="e">
        <f t="shared" si="119"/>
        <v>#N/A</v>
      </c>
      <c r="II36" s="205" t="e">
        <f t="shared" si="120"/>
        <v>#N/A</v>
      </c>
    </row>
    <row r="37" spans="1:243" hidden="1" x14ac:dyDescent="0.25">
      <c r="A37" s="307"/>
      <c r="B37" s="308" t="str">
        <f>IF(OR($T37="",$U37=""),"",ROUND(_xlfn.BETA.INV(ABS(VLOOKUP($Z$1,VLookups!$A$30:$B$31,2,FALSE)-B$2),IF($N37="L",$U37,$T37),IF($N37="L",$T37,$U37),$G37,$I37),0))</f>
        <v/>
      </c>
      <c r="C37" s="318" t="str">
        <f t="shared" si="121"/>
        <v/>
      </c>
      <c r="D37" s="319" t="str">
        <f t="shared" si="122"/>
        <v/>
      </c>
      <c r="E37" s="142"/>
      <c r="F37" s="310"/>
      <c r="G37" s="311" t="str">
        <f t="shared" si="10"/>
        <v/>
      </c>
      <c r="H37" s="312"/>
      <c r="I37" s="311" t="str">
        <f t="shared" si="11"/>
        <v/>
      </c>
      <c r="J37" s="310"/>
      <c r="K37" s="143"/>
      <c r="L37" s="118" t="str">
        <f t="shared" si="12"/>
        <v/>
      </c>
      <c r="M37" s="23" t="str">
        <f t="shared" si="13"/>
        <v/>
      </c>
      <c r="N37" s="24" t="str">
        <f t="shared" si="14"/>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10" t="str">
        <f t="shared" si="3"/>
        <v/>
      </c>
      <c r="X37" s="110" t="str">
        <f t="shared" si="4"/>
        <v/>
      </c>
      <c r="Y37" s="39" t="str">
        <f t="shared" si="5"/>
        <v/>
      </c>
      <c r="Z37" s="123"/>
      <c r="AA37" s="216" t="str">
        <f>IF(AND(G37&gt;0,H37&gt;0,I37&gt;0,T37&gt;0,U37&gt;0,Z37&gt;0,NOT(R37="")),ABS(VLOOKUP($Z$1,VLookups!$A$30:$B$31,2,FALSE)-_xlfn.BETA.DIST(Z37,IF(N37="L",U37,T37),IF(N37="L",T37,U37),TRUE,G37,I37)),"")</f>
        <v/>
      </c>
      <c r="AB37" s="120" t="str">
        <f>IF(OR($T37="",$U37=""),"",_xlfn.BETA.INV(ABS(VLOOKUP($Z$1,VLookups!$A$30:$B$31,2,FALSE)-AB$3),IF($N37="L",$U37,$T37),IF($N37="L",$T37,$U37),$G37,$I37))</f>
        <v/>
      </c>
      <c r="AC37" s="121" t="str">
        <f>IF(OR($T37="",$U37=""),"",_xlfn.BETA.INV(ABS(VLOOKUP($Z$1,VLookups!$A$30:$B$31,2,FALSE)-AC$3),IF($N37="L",$U37,$T37),IF($N37="L",$T37,$U37),$G37,$I37))</f>
        <v/>
      </c>
      <c r="AD37" s="120" t="str">
        <f>IF(OR($T37="",$U37=""),"",_xlfn.BETA.INV(ABS(VLOOKUP($Z$1,VLookups!$A$30:$B$31,2,FALSE)-AD$3),IF($N37="L",$U37,$T37),IF($N37="L",$T37,$U37),$G37,$I37))</f>
        <v/>
      </c>
      <c r="AE37" s="121" t="str">
        <f>IF(OR($T37="",$U37=""),"",_xlfn.BETA.INV(ABS(VLOOKUP($Z$1,VLookups!$A$30:$B$31,2,FALSE)-AE$3),IF($N37="L",$U37,$T37),IF($N37="L",$T37,$U37),$G37,$I37))</f>
        <v/>
      </c>
      <c r="AF37" s="120" t="str">
        <f>IF(OR($T37="",$U37=""),"",_xlfn.BETA.INV(ABS(VLOOKUP($Z$1,VLookups!$A$30:$B$31,2,FALSE)-AF$3),IF($N37="L",$U37,$T37),IF($N37="L",$T37,$U37),$G37,$I37))</f>
        <v/>
      </c>
      <c r="AG37" s="121" t="str">
        <f>IF(OR($T37="",$U37=""),"",_xlfn.BETA.INV(ABS(VLOOKUP($Z$1,VLookups!$A$30:$B$31,2,FALSE)-AG$3),IF($N37="L",$U37,$T37),IF($N37="L",$T37,$U37),$G37,$I37))</f>
        <v/>
      </c>
      <c r="AH37" s="120" t="str">
        <f>IF(OR($T37="",$U37=""),"",_xlfn.BETA.INV(ABS(VLOOKUP($Z$1,VLookups!$A$30:$B$31,2,FALSE)-AH$3),IF($N37="L",$U37,$T37),IF($N37="L",$T37,$U37),$G37,$I37))</f>
        <v/>
      </c>
      <c r="AI37" s="121" t="str">
        <f>IF(OR($T37="",$U37=""),"",_xlfn.BETA.INV(ABS(VLOOKUP($Z$1,VLookups!$A$30:$B$31,2,FALSE)-AI$3),IF($N37="L",$U37,$T37),IF($N37="L",$T37,$U37),$G37,$I37))</f>
        <v/>
      </c>
      <c r="AJ37" s="120" t="str">
        <f>IF(OR($T37="",$U37=""),"",_xlfn.BETA.INV(ABS(VLOOKUP($Z$1,VLookups!$A$30:$B$31,2,FALSE)-AJ$3),IF($N37="L",$U37,$T37),IF($N37="L",$T37,$U37),$G37,$I37))</f>
        <v/>
      </c>
      <c r="AK37" s="121" t="str">
        <f>IF(OR($T37="",$U37=""),"",_xlfn.BETA.INV(ABS(VLOOKUP($Z$1,VLookups!$A$30:$B$31,2,FALSE)-AK$3),IF($N37="L",$U37,$T37),IF($N37="L",$T37,$U37),$G37,$I37))</f>
        <v/>
      </c>
      <c r="AL37" s="120" t="str">
        <f>IF(OR($T37="",$U37=""),"",_xlfn.BETA.INV(ABS(VLOOKUP($Z$1,VLookups!$A$30:$B$31,2,FALSE)-AL$3),IF($N37="L",$U37,$T37),IF($N37="L",$T37,$U37),$G37,$I37))</f>
        <v/>
      </c>
      <c r="AM37" s="121" t="str">
        <f>IF(OR($T37="",$U37=""),"",_xlfn.BETA.INV(ABS(VLOOKUP($Z$1,VLookups!$A$30:$B$31,2,FALSE)-AM$3),IF($N37="L",$U37,$T37),IF($N37="L",$T37,$U37),$G37,$I37))</f>
        <v/>
      </c>
      <c r="AN37" s="17"/>
      <c r="AO37" s="206" t="str">
        <f t="shared" si="15"/>
        <v/>
      </c>
      <c r="AP37" s="204" t="str">
        <f t="shared" si="16"/>
        <v/>
      </c>
      <c r="AQ37" s="188" t="str">
        <f t="shared" ref="AQ37:DB37" si="185">IF(ISNONTEXT($AO37),AP37+$AO37,"")</f>
        <v/>
      </c>
      <c r="AR37" s="188" t="str">
        <f t="shared" si="185"/>
        <v/>
      </c>
      <c r="AS37" s="188" t="str">
        <f t="shared" si="185"/>
        <v/>
      </c>
      <c r="AT37" s="188" t="str">
        <f t="shared" si="185"/>
        <v/>
      </c>
      <c r="AU37" s="188" t="str">
        <f t="shared" si="185"/>
        <v/>
      </c>
      <c r="AV37" s="188" t="str">
        <f t="shared" si="185"/>
        <v/>
      </c>
      <c r="AW37" s="188" t="str">
        <f t="shared" si="185"/>
        <v/>
      </c>
      <c r="AX37" s="188" t="str">
        <f t="shared" si="185"/>
        <v/>
      </c>
      <c r="AY37" s="188" t="str">
        <f t="shared" si="185"/>
        <v/>
      </c>
      <c r="AZ37" s="188" t="str">
        <f t="shared" si="185"/>
        <v/>
      </c>
      <c r="BA37" s="188" t="str">
        <f t="shared" si="185"/>
        <v/>
      </c>
      <c r="BB37" s="188" t="str">
        <f t="shared" si="185"/>
        <v/>
      </c>
      <c r="BC37" s="188" t="str">
        <f t="shared" si="185"/>
        <v/>
      </c>
      <c r="BD37" s="188" t="str">
        <f t="shared" si="185"/>
        <v/>
      </c>
      <c r="BE37" s="188" t="str">
        <f t="shared" si="185"/>
        <v/>
      </c>
      <c r="BF37" s="188" t="str">
        <f t="shared" si="185"/>
        <v/>
      </c>
      <c r="BG37" s="188" t="str">
        <f t="shared" si="185"/>
        <v/>
      </c>
      <c r="BH37" s="188" t="str">
        <f t="shared" si="185"/>
        <v/>
      </c>
      <c r="BI37" s="188" t="str">
        <f t="shared" si="185"/>
        <v/>
      </c>
      <c r="BJ37" s="188" t="str">
        <f t="shared" si="185"/>
        <v/>
      </c>
      <c r="BK37" s="188" t="str">
        <f t="shared" si="185"/>
        <v/>
      </c>
      <c r="BL37" s="188" t="str">
        <f t="shared" si="185"/>
        <v/>
      </c>
      <c r="BM37" s="188" t="str">
        <f t="shared" si="185"/>
        <v/>
      </c>
      <c r="BN37" s="188" t="str">
        <f t="shared" si="185"/>
        <v/>
      </c>
      <c r="BO37" s="188" t="str">
        <f t="shared" si="185"/>
        <v/>
      </c>
      <c r="BP37" s="188" t="str">
        <f t="shared" si="185"/>
        <v/>
      </c>
      <c r="BQ37" s="188" t="str">
        <f t="shared" si="185"/>
        <v/>
      </c>
      <c r="BR37" s="188" t="str">
        <f t="shared" si="185"/>
        <v/>
      </c>
      <c r="BS37" s="188" t="str">
        <f t="shared" si="185"/>
        <v/>
      </c>
      <c r="BT37" s="188" t="str">
        <f t="shared" si="185"/>
        <v/>
      </c>
      <c r="BU37" s="188" t="str">
        <f t="shared" si="185"/>
        <v/>
      </c>
      <c r="BV37" s="188" t="str">
        <f t="shared" si="185"/>
        <v/>
      </c>
      <c r="BW37" s="188" t="str">
        <f t="shared" si="185"/>
        <v/>
      </c>
      <c r="BX37" s="188" t="str">
        <f t="shared" si="185"/>
        <v/>
      </c>
      <c r="BY37" s="188" t="str">
        <f t="shared" si="185"/>
        <v/>
      </c>
      <c r="BZ37" s="188" t="str">
        <f t="shared" si="185"/>
        <v/>
      </c>
      <c r="CA37" s="188" t="str">
        <f t="shared" si="185"/>
        <v/>
      </c>
      <c r="CB37" s="188" t="str">
        <f t="shared" si="185"/>
        <v/>
      </c>
      <c r="CC37" s="188" t="str">
        <f t="shared" si="185"/>
        <v/>
      </c>
      <c r="CD37" s="188" t="str">
        <f t="shared" si="185"/>
        <v/>
      </c>
      <c r="CE37" s="188" t="str">
        <f t="shared" si="185"/>
        <v/>
      </c>
      <c r="CF37" s="188" t="str">
        <f t="shared" si="185"/>
        <v/>
      </c>
      <c r="CG37" s="188" t="str">
        <f t="shared" si="185"/>
        <v/>
      </c>
      <c r="CH37" s="188" t="str">
        <f t="shared" si="185"/>
        <v/>
      </c>
      <c r="CI37" s="188" t="str">
        <f t="shared" si="185"/>
        <v/>
      </c>
      <c r="CJ37" s="188" t="str">
        <f t="shared" si="185"/>
        <v/>
      </c>
      <c r="CK37" s="188" t="str">
        <f t="shared" si="185"/>
        <v/>
      </c>
      <c r="CL37" s="188" t="str">
        <f t="shared" si="185"/>
        <v/>
      </c>
      <c r="CM37" s="188" t="str">
        <f t="shared" si="185"/>
        <v/>
      </c>
      <c r="CN37" s="188" t="str">
        <f t="shared" si="185"/>
        <v/>
      </c>
      <c r="CO37" s="188" t="str">
        <f t="shared" si="185"/>
        <v/>
      </c>
      <c r="CP37" s="188" t="str">
        <f t="shared" si="185"/>
        <v/>
      </c>
      <c r="CQ37" s="188" t="str">
        <f t="shared" si="185"/>
        <v/>
      </c>
      <c r="CR37" s="188" t="str">
        <f t="shared" si="185"/>
        <v/>
      </c>
      <c r="CS37" s="188" t="str">
        <f t="shared" si="185"/>
        <v/>
      </c>
      <c r="CT37" s="188" t="str">
        <f t="shared" si="185"/>
        <v/>
      </c>
      <c r="CU37" s="188" t="str">
        <f t="shared" si="185"/>
        <v/>
      </c>
      <c r="CV37" s="188" t="str">
        <f t="shared" si="185"/>
        <v/>
      </c>
      <c r="CW37" s="188" t="str">
        <f t="shared" si="185"/>
        <v/>
      </c>
      <c r="CX37" s="188" t="str">
        <f t="shared" si="185"/>
        <v/>
      </c>
      <c r="CY37" s="188" t="str">
        <f t="shared" si="185"/>
        <v/>
      </c>
      <c r="CZ37" s="188" t="str">
        <f t="shared" si="185"/>
        <v/>
      </c>
      <c r="DA37" s="188" t="str">
        <f t="shared" si="185"/>
        <v/>
      </c>
      <c r="DB37" s="188" t="str">
        <f t="shared" si="185"/>
        <v/>
      </c>
      <c r="DC37" s="188" t="str">
        <f t="shared" ref="DC37:EK37" si="186">IF(ISNONTEXT($AO37),DB37+$AO37,"")</f>
        <v/>
      </c>
      <c r="DD37" s="188" t="str">
        <f t="shared" si="186"/>
        <v/>
      </c>
      <c r="DE37" s="188" t="str">
        <f t="shared" si="186"/>
        <v/>
      </c>
      <c r="DF37" s="188" t="str">
        <f t="shared" si="186"/>
        <v/>
      </c>
      <c r="DG37" s="188" t="str">
        <f t="shared" si="186"/>
        <v/>
      </c>
      <c r="DH37" s="188" t="str">
        <f t="shared" si="186"/>
        <v/>
      </c>
      <c r="DI37" s="188" t="str">
        <f t="shared" si="186"/>
        <v/>
      </c>
      <c r="DJ37" s="188" t="str">
        <f t="shared" si="186"/>
        <v/>
      </c>
      <c r="DK37" s="188" t="str">
        <f t="shared" si="186"/>
        <v/>
      </c>
      <c r="DL37" s="188" t="str">
        <f t="shared" si="186"/>
        <v/>
      </c>
      <c r="DM37" s="188" t="str">
        <f t="shared" si="186"/>
        <v/>
      </c>
      <c r="DN37" s="188" t="str">
        <f t="shared" si="186"/>
        <v/>
      </c>
      <c r="DO37" s="188" t="str">
        <f t="shared" si="186"/>
        <v/>
      </c>
      <c r="DP37" s="188" t="str">
        <f t="shared" si="186"/>
        <v/>
      </c>
      <c r="DQ37" s="188" t="str">
        <f t="shared" si="186"/>
        <v/>
      </c>
      <c r="DR37" s="188" t="str">
        <f t="shared" si="186"/>
        <v/>
      </c>
      <c r="DS37" s="188" t="str">
        <f t="shared" si="186"/>
        <v/>
      </c>
      <c r="DT37" s="188" t="str">
        <f t="shared" si="186"/>
        <v/>
      </c>
      <c r="DU37" s="188" t="str">
        <f t="shared" si="186"/>
        <v/>
      </c>
      <c r="DV37" s="188" t="str">
        <f t="shared" si="186"/>
        <v/>
      </c>
      <c r="DW37" s="188" t="str">
        <f t="shared" si="186"/>
        <v/>
      </c>
      <c r="DX37" s="188" t="str">
        <f t="shared" si="186"/>
        <v/>
      </c>
      <c r="DY37" s="188" t="str">
        <f t="shared" si="186"/>
        <v/>
      </c>
      <c r="DZ37" s="188" t="str">
        <f t="shared" si="186"/>
        <v/>
      </c>
      <c r="EA37" s="188" t="str">
        <f t="shared" si="186"/>
        <v/>
      </c>
      <c r="EB37" s="188" t="str">
        <f t="shared" si="186"/>
        <v/>
      </c>
      <c r="EC37" s="188" t="str">
        <f t="shared" si="186"/>
        <v/>
      </c>
      <c r="ED37" s="188" t="str">
        <f t="shared" si="186"/>
        <v/>
      </c>
      <c r="EE37" s="188" t="str">
        <f t="shared" si="186"/>
        <v/>
      </c>
      <c r="EF37" s="188" t="str">
        <f t="shared" si="186"/>
        <v/>
      </c>
      <c r="EG37" s="188" t="str">
        <f t="shared" si="186"/>
        <v/>
      </c>
      <c r="EH37" s="188" t="str">
        <f t="shared" si="186"/>
        <v/>
      </c>
      <c r="EI37" s="188" t="str">
        <f t="shared" si="186"/>
        <v/>
      </c>
      <c r="EJ37" s="188" t="str">
        <f t="shared" si="186"/>
        <v/>
      </c>
      <c r="EK37" s="188" t="str">
        <f t="shared" si="186"/>
        <v/>
      </c>
      <c r="EL37" s="204" t="str">
        <f t="shared" si="19"/>
        <v/>
      </c>
      <c r="EM37" s="205" t="e">
        <f t="shared" si="20"/>
        <v>#N/A</v>
      </c>
      <c r="EN37" s="205" t="e">
        <f t="shared" si="21"/>
        <v>#N/A</v>
      </c>
      <c r="EO37" s="205" t="e">
        <f t="shared" si="22"/>
        <v>#N/A</v>
      </c>
      <c r="EP37" s="205" t="e">
        <f t="shared" si="23"/>
        <v>#N/A</v>
      </c>
      <c r="EQ37" s="205" t="e">
        <f t="shared" si="24"/>
        <v>#N/A</v>
      </c>
      <c r="ER37" s="205" t="e">
        <f t="shared" si="25"/>
        <v>#N/A</v>
      </c>
      <c r="ES37" s="205" t="e">
        <f t="shared" si="26"/>
        <v>#N/A</v>
      </c>
      <c r="ET37" s="205" t="e">
        <f t="shared" si="27"/>
        <v>#N/A</v>
      </c>
      <c r="EU37" s="205" t="e">
        <f t="shared" si="28"/>
        <v>#N/A</v>
      </c>
      <c r="EV37" s="205" t="e">
        <f t="shared" si="29"/>
        <v>#N/A</v>
      </c>
      <c r="EW37" s="205" t="e">
        <f t="shared" si="30"/>
        <v>#N/A</v>
      </c>
      <c r="EX37" s="205" t="e">
        <f t="shared" si="31"/>
        <v>#N/A</v>
      </c>
      <c r="EY37" s="205" t="e">
        <f t="shared" si="32"/>
        <v>#N/A</v>
      </c>
      <c r="EZ37" s="205" t="e">
        <f t="shared" si="33"/>
        <v>#N/A</v>
      </c>
      <c r="FA37" s="205" t="e">
        <f t="shared" si="34"/>
        <v>#N/A</v>
      </c>
      <c r="FB37" s="205" t="e">
        <f t="shared" si="35"/>
        <v>#N/A</v>
      </c>
      <c r="FC37" s="205" t="e">
        <f t="shared" si="36"/>
        <v>#N/A</v>
      </c>
      <c r="FD37" s="205" t="e">
        <f t="shared" si="37"/>
        <v>#N/A</v>
      </c>
      <c r="FE37" s="205" t="e">
        <f t="shared" si="38"/>
        <v>#N/A</v>
      </c>
      <c r="FF37" s="205" t="e">
        <f t="shared" si="39"/>
        <v>#N/A</v>
      </c>
      <c r="FG37" s="205" t="e">
        <f t="shared" si="40"/>
        <v>#N/A</v>
      </c>
      <c r="FH37" s="205" t="e">
        <f t="shared" si="41"/>
        <v>#N/A</v>
      </c>
      <c r="FI37" s="205" t="e">
        <f t="shared" si="42"/>
        <v>#N/A</v>
      </c>
      <c r="FJ37" s="205" t="e">
        <f t="shared" si="43"/>
        <v>#N/A</v>
      </c>
      <c r="FK37" s="205" t="e">
        <f t="shared" si="44"/>
        <v>#N/A</v>
      </c>
      <c r="FL37" s="205" t="e">
        <f t="shared" si="45"/>
        <v>#N/A</v>
      </c>
      <c r="FM37" s="205" t="e">
        <f t="shared" si="46"/>
        <v>#N/A</v>
      </c>
      <c r="FN37" s="205" t="e">
        <f t="shared" si="47"/>
        <v>#N/A</v>
      </c>
      <c r="FO37" s="205" t="e">
        <f t="shared" si="48"/>
        <v>#N/A</v>
      </c>
      <c r="FP37" s="205" t="e">
        <f t="shared" si="49"/>
        <v>#N/A</v>
      </c>
      <c r="FQ37" s="205" t="e">
        <f t="shared" si="50"/>
        <v>#N/A</v>
      </c>
      <c r="FR37" s="205" t="e">
        <f t="shared" si="51"/>
        <v>#N/A</v>
      </c>
      <c r="FS37" s="205" t="e">
        <f t="shared" si="52"/>
        <v>#N/A</v>
      </c>
      <c r="FT37" s="205" t="e">
        <f t="shared" si="53"/>
        <v>#N/A</v>
      </c>
      <c r="FU37" s="205" t="e">
        <f t="shared" si="54"/>
        <v>#N/A</v>
      </c>
      <c r="FV37" s="205" t="e">
        <f t="shared" si="55"/>
        <v>#N/A</v>
      </c>
      <c r="FW37" s="205" t="e">
        <f t="shared" si="56"/>
        <v>#N/A</v>
      </c>
      <c r="FX37" s="205" t="e">
        <f t="shared" si="57"/>
        <v>#N/A</v>
      </c>
      <c r="FY37" s="205" t="e">
        <f t="shared" si="58"/>
        <v>#N/A</v>
      </c>
      <c r="FZ37" s="205" t="e">
        <f t="shared" si="59"/>
        <v>#N/A</v>
      </c>
      <c r="GA37" s="205" t="e">
        <f t="shared" si="60"/>
        <v>#N/A</v>
      </c>
      <c r="GB37" s="205" t="e">
        <f t="shared" si="61"/>
        <v>#N/A</v>
      </c>
      <c r="GC37" s="205" t="e">
        <f t="shared" si="62"/>
        <v>#N/A</v>
      </c>
      <c r="GD37" s="205" t="e">
        <f t="shared" si="63"/>
        <v>#N/A</v>
      </c>
      <c r="GE37" s="205" t="e">
        <f t="shared" si="64"/>
        <v>#N/A</v>
      </c>
      <c r="GF37" s="205" t="e">
        <f t="shared" si="65"/>
        <v>#N/A</v>
      </c>
      <c r="GG37" s="205" t="e">
        <f t="shared" si="66"/>
        <v>#N/A</v>
      </c>
      <c r="GH37" s="205" t="e">
        <f t="shared" si="67"/>
        <v>#N/A</v>
      </c>
      <c r="GI37" s="205" t="e">
        <f t="shared" si="68"/>
        <v>#N/A</v>
      </c>
      <c r="GJ37" s="205" t="e">
        <f t="shared" si="69"/>
        <v>#N/A</v>
      </c>
      <c r="GK37" s="205" t="e">
        <f t="shared" si="70"/>
        <v>#N/A</v>
      </c>
      <c r="GL37" s="205" t="e">
        <f t="shared" si="71"/>
        <v>#N/A</v>
      </c>
      <c r="GM37" s="205" t="e">
        <f t="shared" si="72"/>
        <v>#N/A</v>
      </c>
      <c r="GN37" s="205" t="e">
        <f t="shared" si="73"/>
        <v>#N/A</v>
      </c>
      <c r="GO37" s="205" t="e">
        <f t="shared" si="74"/>
        <v>#N/A</v>
      </c>
      <c r="GP37" s="205" t="e">
        <f t="shared" si="75"/>
        <v>#N/A</v>
      </c>
      <c r="GQ37" s="205" t="e">
        <f t="shared" si="76"/>
        <v>#N/A</v>
      </c>
      <c r="GR37" s="205" t="e">
        <f t="shared" si="77"/>
        <v>#N/A</v>
      </c>
      <c r="GS37" s="205" t="e">
        <f t="shared" si="78"/>
        <v>#N/A</v>
      </c>
      <c r="GT37" s="205" t="e">
        <f t="shared" si="79"/>
        <v>#N/A</v>
      </c>
      <c r="GU37" s="205" t="e">
        <f t="shared" si="80"/>
        <v>#N/A</v>
      </c>
      <c r="GV37" s="205" t="e">
        <f t="shared" si="81"/>
        <v>#N/A</v>
      </c>
      <c r="GW37" s="205" t="e">
        <f t="shared" si="82"/>
        <v>#N/A</v>
      </c>
      <c r="GX37" s="205" t="e">
        <f t="shared" si="83"/>
        <v>#N/A</v>
      </c>
      <c r="GY37" s="205" t="e">
        <f t="shared" si="84"/>
        <v>#N/A</v>
      </c>
      <c r="GZ37" s="205" t="e">
        <f t="shared" si="85"/>
        <v>#N/A</v>
      </c>
      <c r="HA37" s="205" t="e">
        <f t="shared" si="86"/>
        <v>#N/A</v>
      </c>
      <c r="HB37" s="205" t="e">
        <f t="shared" si="87"/>
        <v>#N/A</v>
      </c>
      <c r="HC37" s="205" t="e">
        <f t="shared" si="88"/>
        <v>#N/A</v>
      </c>
      <c r="HD37" s="205" t="e">
        <f t="shared" si="89"/>
        <v>#N/A</v>
      </c>
      <c r="HE37" s="205" t="e">
        <f t="shared" si="90"/>
        <v>#N/A</v>
      </c>
      <c r="HF37" s="205" t="e">
        <f t="shared" si="91"/>
        <v>#N/A</v>
      </c>
      <c r="HG37" s="205" t="e">
        <f t="shared" si="92"/>
        <v>#N/A</v>
      </c>
      <c r="HH37" s="205" t="e">
        <f t="shared" si="93"/>
        <v>#N/A</v>
      </c>
      <c r="HI37" s="205" t="e">
        <f t="shared" si="94"/>
        <v>#N/A</v>
      </c>
      <c r="HJ37" s="205" t="e">
        <f t="shared" si="95"/>
        <v>#N/A</v>
      </c>
      <c r="HK37" s="205" t="e">
        <f t="shared" si="96"/>
        <v>#N/A</v>
      </c>
      <c r="HL37" s="205" t="e">
        <f t="shared" si="97"/>
        <v>#N/A</v>
      </c>
      <c r="HM37" s="205" t="e">
        <f t="shared" si="98"/>
        <v>#N/A</v>
      </c>
      <c r="HN37" s="205" t="e">
        <f t="shared" si="99"/>
        <v>#N/A</v>
      </c>
      <c r="HO37" s="205" t="e">
        <f t="shared" si="100"/>
        <v>#N/A</v>
      </c>
      <c r="HP37" s="205" t="e">
        <f t="shared" si="101"/>
        <v>#N/A</v>
      </c>
      <c r="HQ37" s="205" t="e">
        <f t="shared" si="102"/>
        <v>#N/A</v>
      </c>
      <c r="HR37" s="205" t="e">
        <f t="shared" si="103"/>
        <v>#N/A</v>
      </c>
      <c r="HS37" s="205" t="e">
        <f t="shared" si="104"/>
        <v>#N/A</v>
      </c>
      <c r="HT37" s="205" t="e">
        <f t="shared" si="105"/>
        <v>#N/A</v>
      </c>
      <c r="HU37" s="205" t="e">
        <f t="shared" si="106"/>
        <v>#N/A</v>
      </c>
      <c r="HV37" s="205" t="e">
        <f t="shared" si="107"/>
        <v>#N/A</v>
      </c>
      <c r="HW37" s="205" t="e">
        <f t="shared" si="108"/>
        <v>#N/A</v>
      </c>
      <c r="HX37" s="205" t="e">
        <f t="shared" si="109"/>
        <v>#N/A</v>
      </c>
      <c r="HY37" s="205" t="e">
        <f t="shared" si="110"/>
        <v>#N/A</v>
      </c>
      <c r="HZ37" s="205" t="e">
        <f t="shared" si="111"/>
        <v>#N/A</v>
      </c>
      <c r="IA37" s="205" t="e">
        <f t="shared" si="112"/>
        <v>#N/A</v>
      </c>
      <c r="IB37" s="205" t="e">
        <f t="shared" si="113"/>
        <v>#N/A</v>
      </c>
      <c r="IC37" s="205" t="e">
        <f t="shared" si="114"/>
        <v>#N/A</v>
      </c>
      <c r="ID37" s="205" t="e">
        <f t="shared" si="115"/>
        <v>#N/A</v>
      </c>
      <c r="IE37" s="205" t="e">
        <f t="shared" si="116"/>
        <v>#N/A</v>
      </c>
      <c r="IF37" s="205" t="e">
        <f t="shared" si="117"/>
        <v>#N/A</v>
      </c>
      <c r="IG37" s="205" t="e">
        <f t="shared" si="118"/>
        <v>#N/A</v>
      </c>
      <c r="IH37" s="205" t="e">
        <f t="shared" si="119"/>
        <v>#N/A</v>
      </c>
      <c r="II37" s="205" t="e">
        <f t="shared" si="120"/>
        <v>#N/A</v>
      </c>
    </row>
    <row r="38" spans="1:243" hidden="1" x14ac:dyDescent="0.25">
      <c r="A38" s="307"/>
      <c r="B38" s="308" t="str">
        <f>IF(OR($T38="",$U38=""),"",ROUND(_xlfn.BETA.INV(ABS(VLOOKUP($Z$1,VLookups!$A$30:$B$31,2,FALSE)-B$2),IF($N38="L",$U38,$T38),IF($N38="L",$T38,$U38),$G38,$I38),0))</f>
        <v/>
      </c>
      <c r="C38" s="318" t="str">
        <f t="shared" si="121"/>
        <v/>
      </c>
      <c r="D38" s="319" t="str">
        <f t="shared" si="122"/>
        <v/>
      </c>
      <c r="E38" s="142"/>
      <c r="F38" s="310"/>
      <c r="G38" s="311" t="str">
        <f t="shared" si="10"/>
        <v/>
      </c>
      <c r="H38" s="312"/>
      <c r="I38" s="311" t="str">
        <f t="shared" si="11"/>
        <v/>
      </c>
      <c r="J38" s="310"/>
      <c r="K38" s="143"/>
      <c r="L38" s="118" t="str">
        <f t="shared" si="12"/>
        <v/>
      </c>
      <c r="M38" s="23" t="str">
        <f t="shared" si="13"/>
        <v/>
      </c>
      <c r="N38" s="24" t="str">
        <f t="shared" si="14"/>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10" t="str">
        <f t="shared" si="3"/>
        <v/>
      </c>
      <c r="X38" s="110" t="str">
        <f t="shared" si="4"/>
        <v/>
      </c>
      <c r="Y38" s="39" t="str">
        <f t="shared" si="5"/>
        <v/>
      </c>
      <c r="Z38" s="123"/>
      <c r="AA38" s="216" t="str">
        <f>IF(AND(G38&gt;0,H38&gt;0,I38&gt;0,T38&gt;0,U38&gt;0,Z38&gt;0,NOT(R38="")),ABS(VLOOKUP($Z$1,VLookups!$A$30:$B$31,2,FALSE)-_xlfn.BETA.DIST(Z38,IF(N38="L",U38,T38),IF(N38="L",T38,U38),TRUE,G38,I38)),"")</f>
        <v/>
      </c>
      <c r="AB38" s="120" t="str">
        <f>IF(OR($T38="",$U38=""),"",_xlfn.BETA.INV(ABS(VLOOKUP($Z$1,VLookups!$A$30:$B$31,2,FALSE)-AB$3),IF($N38="L",$U38,$T38),IF($N38="L",$T38,$U38),$G38,$I38))</f>
        <v/>
      </c>
      <c r="AC38" s="121" t="str">
        <f>IF(OR($T38="",$U38=""),"",_xlfn.BETA.INV(ABS(VLOOKUP($Z$1,VLookups!$A$30:$B$31,2,FALSE)-AC$3),IF($N38="L",$U38,$T38),IF($N38="L",$T38,$U38),$G38,$I38))</f>
        <v/>
      </c>
      <c r="AD38" s="120" t="str">
        <f>IF(OR($T38="",$U38=""),"",_xlfn.BETA.INV(ABS(VLOOKUP($Z$1,VLookups!$A$30:$B$31,2,FALSE)-AD$3),IF($N38="L",$U38,$T38),IF($N38="L",$T38,$U38),$G38,$I38))</f>
        <v/>
      </c>
      <c r="AE38" s="121" t="str">
        <f>IF(OR($T38="",$U38=""),"",_xlfn.BETA.INV(ABS(VLOOKUP($Z$1,VLookups!$A$30:$B$31,2,FALSE)-AE$3),IF($N38="L",$U38,$T38),IF($N38="L",$T38,$U38),$G38,$I38))</f>
        <v/>
      </c>
      <c r="AF38" s="120" t="str">
        <f>IF(OR($T38="",$U38=""),"",_xlfn.BETA.INV(ABS(VLOOKUP($Z$1,VLookups!$A$30:$B$31,2,FALSE)-AF$3),IF($N38="L",$U38,$T38),IF($N38="L",$T38,$U38),$G38,$I38))</f>
        <v/>
      </c>
      <c r="AG38" s="121" t="str">
        <f>IF(OR($T38="",$U38=""),"",_xlfn.BETA.INV(ABS(VLOOKUP($Z$1,VLookups!$A$30:$B$31,2,FALSE)-AG$3),IF($N38="L",$U38,$T38),IF($N38="L",$T38,$U38),$G38,$I38))</f>
        <v/>
      </c>
      <c r="AH38" s="120" t="str">
        <f>IF(OR($T38="",$U38=""),"",_xlfn.BETA.INV(ABS(VLOOKUP($Z$1,VLookups!$A$30:$B$31,2,FALSE)-AH$3),IF($N38="L",$U38,$T38),IF($N38="L",$T38,$U38),$G38,$I38))</f>
        <v/>
      </c>
      <c r="AI38" s="121" t="str">
        <f>IF(OR($T38="",$U38=""),"",_xlfn.BETA.INV(ABS(VLOOKUP($Z$1,VLookups!$A$30:$B$31,2,FALSE)-AI$3),IF($N38="L",$U38,$T38),IF($N38="L",$T38,$U38),$G38,$I38))</f>
        <v/>
      </c>
      <c r="AJ38" s="120" t="str">
        <f>IF(OR($T38="",$U38=""),"",_xlfn.BETA.INV(ABS(VLOOKUP($Z$1,VLookups!$A$30:$B$31,2,FALSE)-AJ$3),IF($N38="L",$U38,$T38),IF($N38="L",$T38,$U38),$G38,$I38))</f>
        <v/>
      </c>
      <c r="AK38" s="121" t="str">
        <f>IF(OR($T38="",$U38=""),"",_xlfn.BETA.INV(ABS(VLOOKUP($Z$1,VLookups!$A$30:$B$31,2,FALSE)-AK$3),IF($N38="L",$U38,$T38),IF($N38="L",$T38,$U38),$G38,$I38))</f>
        <v/>
      </c>
      <c r="AL38" s="120" t="str">
        <f>IF(OR($T38="",$U38=""),"",_xlfn.BETA.INV(ABS(VLOOKUP($Z$1,VLookups!$A$30:$B$31,2,FALSE)-AL$3),IF($N38="L",$U38,$T38),IF($N38="L",$T38,$U38),$G38,$I38))</f>
        <v/>
      </c>
      <c r="AM38" s="121" t="str">
        <f>IF(OR($T38="",$U38=""),"",_xlfn.BETA.INV(ABS(VLOOKUP($Z$1,VLookups!$A$30:$B$31,2,FALSE)-AM$3),IF($N38="L",$U38,$T38),IF($N38="L",$T38,$U38),$G38,$I38))</f>
        <v/>
      </c>
      <c r="AN38" s="17"/>
      <c r="AO38" s="206" t="str">
        <f t="shared" si="15"/>
        <v/>
      </c>
      <c r="AP38" s="204" t="str">
        <f t="shared" si="16"/>
        <v/>
      </c>
      <c r="AQ38" s="188" t="str">
        <f t="shared" ref="AQ38:DB38" si="187">IF(ISNONTEXT($AO38),AP38+$AO38,"")</f>
        <v/>
      </c>
      <c r="AR38" s="188" t="str">
        <f t="shared" si="187"/>
        <v/>
      </c>
      <c r="AS38" s="188" t="str">
        <f t="shared" si="187"/>
        <v/>
      </c>
      <c r="AT38" s="188" t="str">
        <f t="shared" si="187"/>
        <v/>
      </c>
      <c r="AU38" s="188" t="str">
        <f t="shared" si="187"/>
        <v/>
      </c>
      <c r="AV38" s="188" t="str">
        <f t="shared" si="187"/>
        <v/>
      </c>
      <c r="AW38" s="188" t="str">
        <f t="shared" si="187"/>
        <v/>
      </c>
      <c r="AX38" s="188" t="str">
        <f t="shared" si="187"/>
        <v/>
      </c>
      <c r="AY38" s="188" t="str">
        <f t="shared" si="187"/>
        <v/>
      </c>
      <c r="AZ38" s="188" t="str">
        <f t="shared" si="187"/>
        <v/>
      </c>
      <c r="BA38" s="188" t="str">
        <f t="shared" si="187"/>
        <v/>
      </c>
      <c r="BB38" s="188" t="str">
        <f t="shared" si="187"/>
        <v/>
      </c>
      <c r="BC38" s="188" t="str">
        <f t="shared" si="187"/>
        <v/>
      </c>
      <c r="BD38" s="188" t="str">
        <f t="shared" si="187"/>
        <v/>
      </c>
      <c r="BE38" s="188" t="str">
        <f t="shared" si="187"/>
        <v/>
      </c>
      <c r="BF38" s="188" t="str">
        <f t="shared" si="187"/>
        <v/>
      </c>
      <c r="BG38" s="188" t="str">
        <f t="shared" si="187"/>
        <v/>
      </c>
      <c r="BH38" s="188" t="str">
        <f t="shared" si="187"/>
        <v/>
      </c>
      <c r="BI38" s="188" t="str">
        <f t="shared" si="187"/>
        <v/>
      </c>
      <c r="BJ38" s="188" t="str">
        <f t="shared" si="187"/>
        <v/>
      </c>
      <c r="BK38" s="188" t="str">
        <f t="shared" si="187"/>
        <v/>
      </c>
      <c r="BL38" s="188" t="str">
        <f t="shared" si="187"/>
        <v/>
      </c>
      <c r="BM38" s="188" t="str">
        <f t="shared" si="187"/>
        <v/>
      </c>
      <c r="BN38" s="188" t="str">
        <f t="shared" si="187"/>
        <v/>
      </c>
      <c r="BO38" s="188" t="str">
        <f t="shared" si="187"/>
        <v/>
      </c>
      <c r="BP38" s="188" t="str">
        <f t="shared" si="187"/>
        <v/>
      </c>
      <c r="BQ38" s="188" t="str">
        <f t="shared" si="187"/>
        <v/>
      </c>
      <c r="BR38" s="188" t="str">
        <f t="shared" si="187"/>
        <v/>
      </c>
      <c r="BS38" s="188" t="str">
        <f t="shared" si="187"/>
        <v/>
      </c>
      <c r="BT38" s="188" t="str">
        <f t="shared" si="187"/>
        <v/>
      </c>
      <c r="BU38" s="188" t="str">
        <f t="shared" si="187"/>
        <v/>
      </c>
      <c r="BV38" s="188" t="str">
        <f t="shared" si="187"/>
        <v/>
      </c>
      <c r="BW38" s="188" t="str">
        <f t="shared" si="187"/>
        <v/>
      </c>
      <c r="BX38" s="188" t="str">
        <f t="shared" si="187"/>
        <v/>
      </c>
      <c r="BY38" s="188" t="str">
        <f t="shared" si="187"/>
        <v/>
      </c>
      <c r="BZ38" s="188" t="str">
        <f t="shared" si="187"/>
        <v/>
      </c>
      <c r="CA38" s="188" t="str">
        <f t="shared" si="187"/>
        <v/>
      </c>
      <c r="CB38" s="188" t="str">
        <f t="shared" si="187"/>
        <v/>
      </c>
      <c r="CC38" s="188" t="str">
        <f t="shared" si="187"/>
        <v/>
      </c>
      <c r="CD38" s="188" t="str">
        <f t="shared" si="187"/>
        <v/>
      </c>
      <c r="CE38" s="188" t="str">
        <f t="shared" si="187"/>
        <v/>
      </c>
      <c r="CF38" s="188" t="str">
        <f t="shared" si="187"/>
        <v/>
      </c>
      <c r="CG38" s="188" t="str">
        <f t="shared" si="187"/>
        <v/>
      </c>
      <c r="CH38" s="188" t="str">
        <f t="shared" si="187"/>
        <v/>
      </c>
      <c r="CI38" s="188" t="str">
        <f t="shared" si="187"/>
        <v/>
      </c>
      <c r="CJ38" s="188" t="str">
        <f t="shared" si="187"/>
        <v/>
      </c>
      <c r="CK38" s="188" t="str">
        <f t="shared" si="187"/>
        <v/>
      </c>
      <c r="CL38" s="188" t="str">
        <f t="shared" si="187"/>
        <v/>
      </c>
      <c r="CM38" s="188" t="str">
        <f t="shared" si="187"/>
        <v/>
      </c>
      <c r="CN38" s="188" t="str">
        <f t="shared" si="187"/>
        <v/>
      </c>
      <c r="CO38" s="188" t="str">
        <f t="shared" si="187"/>
        <v/>
      </c>
      <c r="CP38" s="188" t="str">
        <f t="shared" si="187"/>
        <v/>
      </c>
      <c r="CQ38" s="188" t="str">
        <f t="shared" si="187"/>
        <v/>
      </c>
      <c r="CR38" s="188" t="str">
        <f t="shared" si="187"/>
        <v/>
      </c>
      <c r="CS38" s="188" t="str">
        <f t="shared" si="187"/>
        <v/>
      </c>
      <c r="CT38" s="188" t="str">
        <f t="shared" si="187"/>
        <v/>
      </c>
      <c r="CU38" s="188" t="str">
        <f t="shared" si="187"/>
        <v/>
      </c>
      <c r="CV38" s="188" t="str">
        <f t="shared" si="187"/>
        <v/>
      </c>
      <c r="CW38" s="188" t="str">
        <f t="shared" si="187"/>
        <v/>
      </c>
      <c r="CX38" s="188" t="str">
        <f t="shared" si="187"/>
        <v/>
      </c>
      <c r="CY38" s="188" t="str">
        <f t="shared" si="187"/>
        <v/>
      </c>
      <c r="CZ38" s="188" t="str">
        <f t="shared" si="187"/>
        <v/>
      </c>
      <c r="DA38" s="188" t="str">
        <f t="shared" si="187"/>
        <v/>
      </c>
      <c r="DB38" s="188" t="str">
        <f t="shared" si="187"/>
        <v/>
      </c>
      <c r="DC38" s="188" t="str">
        <f t="shared" ref="DC38:EK38" si="188">IF(ISNONTEXT($AO38),DB38+$AO38,"")</f>
        <v/>
      </c>
      <c r="DD38" s="188" t="str">
        <f t="shared" si="188"/>
        <v/>
      </c>
      <c r="DE38" s="188" t="str">
        <f t="shared" si="188"/>
        <v/>
      </c>
      <c r="DF38" s="188" t="str">
        <f t="shared" si="188"/>
        <v/>
      </c>
      <c r="DG38" s="188" t="str">
        <f t="shared" si="188"/>
        <v/>
      </c>
      <c r="DH38" s="188" t="str">
        <f t="shared" si="188"/>
        <v/>
      </c>
      <c r="DI38" s="188" t="str">
        <f t="shared" si="188"/>
        <v/>
      </c>
      <c r="DJ38" s="188" t="str">
        <f t="shared" si="188"/>
        <v/>
      </c>
      <c r="DK38" s="188" t="str">
        <f t="shared" si="188"/>
        <v/>
      </c>
      <c r="DL38" s="188" t="str">
        <f t="shared" si="188"/>
        <v/>
      </c>
      <c r="DM38" s="188" t="str">
        <f t="shared" si="188"/>
        <v/>
      </c>
      <c r="DN38" s="188" t="str">
        <f t="shared" si="188"/>
        <v/>
      </c>
      <c r="DO38" s="188" t="str">
        <f t="shared" si="188"/>
        <v/>
      </c>
      <c r="DP38" s="188" t="str">
        <f t="shared" si="188"/>
        <v/>
      </c>
      <c r="DQ38" s="188" t="str">
        <f t="shared" si="188"/>
        <v/>
      </c>
      <c r="DR38" s="188" t="str">
        <f t="shared" si="188"/>
        <v/>
      </c>
      <c r="DS38" s="188" t="str">
        <f t="shared" si="188"/>
        <v/>
      </c>
      <c r="DT38" s="188" t="str">
        <f t="shared" si="188"/>
        <v/>
      </c>
      <c r="DU38" s="188" t="str">
        <f t="shared" si="188"/>
        <v/>
      </c>
      <c r="DV38" s="188" t="str">
        <f t="shared" si="188"/>
        <v/>
      </c>
      <c r="DW38" s="188" t="str">
        <f t="shared" si="188"/>
        <v/>
      </c>
      <c r="DX38" s="188" t="str">
        <f t="shared" si="188"/>
        <v/>
      </c>
      <c r="DY38" s="188" t="str">
        <f t="shared" si="188"/>
        <v/>
      </c>
      <c r="DZ38" s="188" t="str">
        <f t="shared" si="188"/>
        <v/>
      </c>
      <c r="EA38" s="188" t="str">
        <f t="shared" si="188"/>
        <v/>
      </c>
      <c r="EB38" s="188" t="str">
        <f t="shared" si="188"/>
        <v/>
      </c>
      <c r="EC38" s="188" t="str">
        <f t="shared" si="188"/>
        <v/>
      </c>
      <c r="ED38" s="188" t="str">
        <f t="shared" si="188"/>
        <v/>
      </c>
      <c r="EE38" s="188" t="str">
        <f t="shared" si="188"/>
        <v/>
      </c>
      <c r="EF38" s="188" t="str">
        <f t="shared" si="188"/>
        <v/>
      </c>
      <c r="EG38" s="188" t="str">
        <f t="shared" si="188"/>
        <v/>
      </c>
      <c r="EH38" s="188" t="str">
        <f t="shared" si="188"/>
        <v/>
      </c>
      <c r="EI38" s="188" t="str">
        <f t="shared" si="188"/>
        <v/>
      </c>
      <c r="EJ38" s="188" t="str">
        <f t="shared" si="188"/>
        <v/>
      </c>
      <c r="EK38" s="188" t="str">
        <f t="shared" si="188"/>
        <v/>
      </c>
      <c r="EL38" s="204" t="str">
        <f t="shared" si="19"/>
        <v/>
      </c>
      <c r="EM38" s="205" t="e">
        <f t="shared" si="20"/>
        <v>#N/A</v>
      </c>
      <c r="EN38" s="205" t="e">
        <f t="shared" si="21"/>
        <v>#N/A</v>
      </c>
      <c r="EO38" s="205" t="e">
        <f t="shared" si="22"/>
        <v>#N/A</v>
      </c>
      <c r="EP38" s="205" t="e">
        <f t="shared" si="23"/>
        <v>#N/A</v>
      </c>
      <c r="EQ38" s="205" t="e">
        <f t="shared" si="24"/>
        <v>#N/A</v>
      </c>
      <c r="ER38" s="205" t="e">
        <f t="shared" si="25"/>
        <v>#N/A</v>
      </c>
      <c r="ES38" s="205" t="e">
        <f t="shared" si="26"/>
        <v>#N/A</v>
      </c>
      <c r="ET38" s="205" t="e">
        <f t="shared" si="27"/>
        <v>#N/A</v>
      </c>
      <c r="EU38" s="205" t="e">
        <f t="shared" si="28"/>
        <v>#N/A</v>
      </c>
      <c r="EV38" s="205" t="e">
        <f t="shared" si="29"/>
        <v>#N/A</v>
      </c>
      <c r="EW38" s="205" t="e">
        <f t="shared" si="30"/>
        <v>#N/A</v>
      </c>
      <c r="EX38" s="205" t="e">
        <f t="shared" si="31"/>
        <v>#N/A</v>
      </c>
      <c r="EY38" s="205" t="e">
        <f t="shared" si="32"/>
        <v>#N/A</v>
      </c>
      <c r="EZ38" s="205" t="e">
        <f t="shared" si="33"/>
        <v>#N/A</v>
      </c>
      <c r="FA38" s="205" t="e">
        <f t="shared" si="34"/>
        <v>#N/A</v>
      </c>
      <c r="FB38" s="205" t="e">
        <f t="shared" si="35"/>
        <v>#N/A</v>
      </c>
      <c r="FC38" s="205" t="e">
        <f t="shared" si="36"/>
        <v>#N/A</v>
      </c>
      <c r="FD38" s="205" t="e">
        <f t="shared" si="37"/>
        <v>#N/A</v>
      </c>
      <c r="FE38" s="205" t="e">
        <f t="shared" si="38"/>
        <v>#N/A</v>
      </c>
      <c r="FF38" s="205" t="e">
        <f t="shared" si="39"/>
        <v>#N/A</v>
      </c>
      <c r="FG38" s="205" t="e">
        <f t="shared" si="40"/>
        <v>#N/A</v>
      </c>
      <c r="FH38" s="205" t="e">
        <f t="shared" si="41"/>
        <v>#N/A</v>
      </c>
      <c r="FI38" s="205" t="e">
        <f t="shared" si="42"/>
        <v>#N/A</v>
      </c>
      <c r="FJ38" s="205" t="e">
        <f t="shared" si="43"/>
        <v>#N/A</v>
      </c>
      <c r="FK38" s="205" t="e">
        <f t="shared" si="44"/>
        <v>#N/A</v>
      </c>
      <c r="FL38" s="205" t="e">
        <f t="shared" si="45"/>
        <v>#N/A</v>
      </c>
      <c r="FM38" s="205" t="e">
        <f t="shared" si="46"/>
        <v>#N/A</v>
      </c>
      <c r="FN38" s="205" t="e">
        <f t="shared" si="47"/>
        <v>#N/A</v>
      </c>
      <c r="FO38" s="205" t="e">
        <f t="shared" si="48"/>
        <v>#N/A</v>
      </c>
      <c r="FP38" s="205" t="e">
        <f t="shared" si="49"/>
        <v>#N/A</v>
      </c>
      <c r="FQ38" s="205" t="e">
        <f t="shared" si="50"/>
        <v>#N/A</v>
      </c>
      <c r="FR38" s="205" t="e">
        <f t="shared" si="51"/>
        <v>#N/A</v>
      </c>
      <c r="FS38" s="205" t="e">
        <f t="shared" si="52"/>
        <v>#N/A</v>
      </c>
      <c r="FT38" s="205" t="e">
        <f t="shared" si="53"/>
        <v>#N/A</v>
      </c>
      <c r="FU38" s="205" t="e">
        <f t="shared" si="54"/>
        <v>#N/A</v>
      </c>
      <c r="FV38" s="205" t="e">
        <f t="shared" si="55"/>
        <v>#N/A</v>
      </c>
      <c r="FW38" s="205" t="e">
        <f t="shared" si="56"/>
        <v>#N/A</v>
      </c>
      <c r="FX38" s="205" t="e">
        <f t="shared" si="57"/>
        <v>#N/A</v>
      </c>
      <c r="FY38" s="205" t="e">
        <f t="shared" si="58"/>
        <v>#N/A</v>
      </c>
      <c r="FZ38" s="205" t="e">
        <f t="shared" si="59"/>
        <v>#N/A</v>
      </c>
      <c r="GA38" s="205" t="e">
        <f t="shared" si="60"/>
        <v>#N/A</v>
      </c>
      <c r="GB38" s="205" t="e">
        <f t="shared" si="61"/>
        <v>#N/A</v>
      </c>
      <c r="GC38" s="205" t="e">
        <f t="shared" si="62"/>
        <v>#N/A</v>
      </c>
      <c r="GD38" s="205" t="e">
        <f t="shared" si="63"/>
        <v>#N/A</v>
      </c>
      <c r="GE38" s="205" t="e">
        <f t="shared" si="64"/>
        <v>#N/A</v>
      </c>
      <c r="GF38" s="205" t="e">
        <f t="shared" si="65"/>
        <v>#N/A</v>
      </c>
      <c r="GG38" s="205" t="e">
        <f t="shared" si="66"/>
        <v>#N/A</v>
      </c>
      <c r="GH38" s="205" t="e">
        <f t="shared" si="67"/>
        <v>#N/A</v>
      </c>
      <c r="GI38" s="205" t="e">
        <f t="shared" si="68"/>
        <v>#N/A</v>
      </c>
      <c r="GJ38" s="205" t="e">
        <f t="shared" si="69"/>
        <v>#N/A</v>
      </c>
      <c r="GK38" s="205" t="e">
        <f t="shared" si="70"/>
        <v>#N/A</v>
      </c>
      <c r="GL38" s="205" t="e">
        <f t="shared" si="71"/>
        <v>#N/A</v>
      </c>
      <c r="GM38" s="205" t="e">
        <f t="shared" si="72"/>
        <v>#N/A</v>
      </c>
      <c r="GN38" s="205" t="e">
        <f t="shared" si="73"/>
        <v>#N/A</v>
      </c>
      <c r="GO38" s="205" t="e">
        <f t="shared" si="74"/>
        <v>#N/A</v>
      </c>
      <c r="GP38" s="205" t="e">
        <f t="shared" si="75"/>
        <v>#N/A</v>
      </c>
      <c r="GQ38" s="205" t="e">
        <f t="shared" si="76"/>
        <v>#N/A</v>
      </c>
      <c r="GR38" s="205" t="e">
        <f t="shared" si="77"/>
        <v>#N/A</v>
      </c>
      <c r="GS38" s="205" t="e">
        <f t="shared" si="78"/>
        <v>#N/A</v>
      </c>
      <c r="GT38" s="205" t="e">
        <f t="shared" si="79"/>
        <v>#N/A</v>
      </c>
      <c r="GU38" s="205" t="e">
        <f t="shared" si="80"/>
        <v>#N/A</v>
      </c>
      <c r="GV38" s="205" t="e">
        <f t="shared" si="81"/>
        <v>#N/A</v>
      </c>
      <c r="GW38" s="205" t="e">
        <f t="shared" si="82"/>
        <v>#N/A</v>
      </c>
      <c r="GX38" s="205" t="e">
        <f t="shared" si="83"/>
        <v>#N/A</v>
      </c>
      <c r="GY38" s="205" t="e">
        <f t="shared" si="84"/>
        <v>#N/A</v>
      </c>
      <c r="GZ38" s="205" t="e">
        <f t="shared" si="85"/>
        <v>#N/A</v>
      </c>
      <c r="HA38" s="205" t="e">
        <f t="shared" si="86"/>
        <v>#N/A</v>
      </c>
      <c r="HB38" s="205" t="e">
        <f t="shared" si="87"/>
        <v>#N/A</v>
      </c>
      <c r="HC38" s="205" t="e">
        <f t="shared" si="88"/>
        <v>#N/A</v>
      </c>
      <c r="HD38" s="205" t="e">
        <f t="shared" si="89"/>
        <v>#N/A</v>
      </c>
      <c r="HE38" s="205" t="e">
        <f t="shared" si="90"/>
        <v>#N/A</v>
      </c>
      <c r="HF38" s="205" t="e">
        <f t="shared" si="91"/>
        <v>#N/A</v>
      </c>
      <c r="HG38" s="205" t="e">
        <f t="shared" si="92"/>
        <v>#N/A</v>
      </c>
      <c r="HH38" s="205" t="e">
        <f t="shared" si="93"/>
        <v>#N/A</v>
      </c>
      <c r="HI38" s="205" t="e">
        <f t="shared" si="94"/>
        <v>#N/A</v>
      </c>
      <c r="HJ38" s="205" t="e">
        <f t="shared" si="95"/>
        <v>#N/A</v>
      </c>
      <c r="HK38" s="205" t="e">
        <f t="shared" si="96"/>
        <v>#N/A</v>
      </c>
      <c r="HL38" s="205" t="e">
        <f t="shared" si="97"/>
        <v>#N/A</v>
      </c>
      <c r="HM38" s="205" t="e">
        <f t="shared" si="98"/>
        <v>#N/A</v>
      </c>
      <c r="HN38" s="205" t="e">
        <f t="shared" si="99"/>
        <v>#N/A</v>
      </c>
      <c r="HO38" s="205" t="e">
        <f t="shared" si="100"/>
        <v>#N/A</v>
      </c>
      <c r="HP38" s="205" t="e">
        <f t="shared" si="101"/>
        <v>#N/A</v>
      </c>
      <c r="HQ38" s="205" t="e">
        <f t="shared" si="102"/>
        <v>#N/A</v>
      </c>
      <c r="HR38" s="205" t="e">
        <f t="shared" si="103"/>
        <v>#N/A</v>
      </c>
      <c r="HS38" s="205" t="e">
        <f t="shared" si="104"/>
        <v>#N/A</v>
      </c>
      <c r="HT38" s="205" t="e">
        <f t="shared" si="105"/>
        <v>#N/A</v>
      </c>
      <c r="HU38" s="205" t="e">
        <f t="shared" si="106"/>
        <v>#N/A</v>
      </c>
      <c r="HV38" s="205" t="e">
        <f t="shared" si="107"/>
        <v>#N/A</v>
      </c>
      <c r="HW38" s="205" t="e">
        <f t="shared" si="108"/>
        <v>#N/A</v>
      </c>
      <c r="HX38" s="205" t="e">
        <f t="shared" si="109"/>
        <v>#N/A</v>
      </c>
      <c r="HY38" s="205" t="e">
        <f t="shared" si="110"/>
        <v>#N/A</v>
      </c>
      <c r="HZ38" s="205" t="e">
        <f t="shared" si="111"/>
        <v>#N/A</v>
      </c>
      <c r="IA38" s="205" t="e">
        <f t="shared" si="112"/>
        <v>#N/A</v>
      </c>
      <c r="IB38" s="205" t="e">
        <f t="shared" si="113"/>
        <v>#N/A</v>
      </c>
      <c r="IC38" s="205" t="e">
        <f t="shared" si="114"/>
        <v>#N/A</v>
      </c>
      <c r="ID38" s="205" t="e">
        <f t="shared" si="115"/>
        <v>#N/A</v>
      </c>
      <c r="IE38" s="205" t="e">
        <f t="shared" si="116"/>
        <v>#N/A</v>
      </c>
      <c r="IF38" s="205" t="e">
        <f t="shared" si="117"/>
        <v>#N/A</v>
      </c>
      <c r="IG38" s="205" t="e">
        <f t="shared" si="118"/>
        <v>#N/A</v>
      </c>
      <c r="IH38" s="205" t="e">
        <f t="shared" si="119"/>
        <v>#N/A</v>
      </c>
      <c r="II38" s="205" t="e">
        <f t="shared" si="120"/>
        <v>#N/A</v>
      </c>
    </row>
    <row r="39" spans="1:243" hidden="1" x14ac:dyDescent="0.25">
      <c r="A39" s="307"/>
      <c r="B39" s="308" t="str">
        <f>IF(OR($T39="",$U39=""),"",ROUND(_xlfn.BETA.INV(ABS(VLOOKUP($Z$1,VLookups!$A$30:$B$31,2,FALSE)-B$2),IF($N39="L",$U39,$T39),IF($N39="L",$T39,$U39),$G39,$I39),0))</f>
        <v/>
      </c>
      <c r="C39" s="318" t="str">
        <f t="shared" si="121"/>
        <v/>
      </c>
      <c r="D39" s="319" t="str">
        <f t="shared" si="122"/>
        <v/>
      </c>
      <c r="E39" s="142"/>
      <c r="F39" s="310"/>
      <c r="G39" s="311" t="str">
        <f t="shared" si="10"/>
        <v/>
      </c>
      <c r="H39" s="312"/>
      <c r="I39" s="311" t="str">
        <f t="shared" si="11"/>
        <v/>
      </c>
      <c r="J39" s="310"/>
      <c r="K39" s="143"/>
      <c r="L39" s="118" t="str">
        <f t="shared" si="12"/>
        <v/>
      </c>
      <c r="M39" s="23" t="str">
        <f t="shared" si="13"/>
        <v/>
      </c>
      <c r="N39" s="24" t="str">
        <f t="shared" si="14"/>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10" t="str">
        <f t="shared" si="3"/>
        <v/>
      </c>
      <c r="X39" s="110" t="str">
        <f t="shared" si="4"/>
        <v/>
      </c>
      <c r="Y39" s="39" t="str">
        <f t="shared" si="5"/>
        <v/>
      </c>
      <c r="Z39" s="123"/>
      <c r="AA39" s="216" t="str">
        <f>IF(AND(G39&gt;0,H39&gt;0,I39&gt;0,T39&gt;0,U39&gt;0,Z39&gt;0,NOT(R39="")),ABS(VLOOKUP($Z$1,VLookups!$A$30:$B$31,2,FALSE)-_xlfn.BETA.DIST(Z39,IF(N39="L",U39,T39),IF(N39="L",T39,U39),TRUE,G39,I39)),"")</f>
        <v/>
      </c>
      <c r="AB39" s="120" t="str">
        <f>IF(OR($T39="",$U39=""),"",_xlfn.BETA.INV(ABS(VLOOKUP($Z$1,VLookups!$A$30:$B$31,2,FALSE)-AB$3),IF($N39="L",$U39,$T39),IF($N39="L",$T39,$U39),$G39,$I39))</f>
        <v/>
      </c>
      <c r="AC39" s="121" t="str">
        <f>IF(OR($T39="",$U39=""),"",_xlfn.BETA.INV(ABS(VLOOKUP($Z$1,VLookups!$A$30:$B$31,2,FALSE)-AC$3),IF($N39="L",$U39,$T39),IF($N39="L",$T39,$U39),$G39,$I39))</f>
        <v/>
      </c>
      <c r="AD39" s="120" t="str">
        <f>IF(OR($T39="",$U39=""),"",_xlfn.BETA.INV(ABS(VLOOKUP($Z$1,VLookups!$A$30:$B$31,2,FALSE)-AD$3),IF($N39="L",$U39,$T39),IF($N39="L",$T39,$U39),$G39,$I39))</f>
        <v/>
      </c>
      <c r="AE39" s="121" t="str">
        <f>IF(OR($T39="",$U39=""),"",_xlfn.BETA.INV(ABS(VLOOKUP($Z$1,VLookups!$A$30:$B$31,2,FALSE)-AE$3),IF($N39="L",$U39,$T39),IF($N39="L",$T39,$U39),$G39,$I39))</f>
        <v/>
      </c>
      <c r="AF39" s="120" t="str">
        <f>IF(OR($T39="",$U39=""),"",_xlfn.BETA.INV(ABS(VLOOKUP($Z$1,VLookups!$A$30:$B$31,2,FALSE)-AF$3),IF($N39="L",$U39,$T39),IF($N39="L",$T39,$U39),$G39,$I39))</f>
        <v/>
      </c>
      <c r="AG39" s="121" t="str">
        <f>IF(OR($T39="",$U39=""),"",_xlfn.BETA.INV(ABS(VLOOKUP($Z$1,VLookups!$A$30:$B$31,2,FALSE)-AG$3),IF($N39="L",$U39,$T39),IF($N39="L",$T39,$U39),$G39,$I39))</f>
        <v/>
      </c>
      <c r="AH39" s="120" t="str">
        <f>IF(OR($T39="",$U39=""),"",_xlfn.BETA.INV(ABS(VLOOKUP($Z$1,VLookups!$A$30:$B$31,2,FALSE)-AH$3),IF($N39="L",$U39,$T39),IF($N39="L",$T39,$U39),$G39,$I39))</f>
        <v/>
      </c>
      <c r="AI39" s="121" t="str">
        <f>IF(OR($T39="",$U39=""),"",_xlfn.BETA.INV(ABS(VLOOKUP($Z$1,VLookups!$A$30:$B$31,2,FALSE)-AI$3),IF($N39="L",$U39,$T39),IF($N39="L",$T39,$U39),$G39,$I39))</f>
        <v/>
      </c>
      <c r="AJ39" s="120" t="str">
        <f>IF(OR($T39="",$U39=""),"",_xlfn.BETA.INV(ABS(VLOOKUP($Z$1,VLookups!$A$30:$B$31,2,FALSE)-AJ$3),IF($N39="L",$U39,$T39),IF($N39="L",$T39,$U39),$G39,$I39))</f>
        <v/>
      </c>
      <c r="AK39" s="121" t="str">
        <f>IF(OR($T39="",$U39=""),"",_xlfn.BETA.INV(ABS(VLOOKUP($Z$1,VLookups!$A$30:$B$31,2,FALSE)-AK$3),IF($N39="L",$U39,$T39),IF($N39="L",$T39,$U39),$G39,$I39))</f>
        <v/>
      </c>
      <c r="AL39" s="120" t="str">
        <f>IF(OR($T39="",$U39=""),"",_xlfn.BETA.INV(ABS(VLOOKUP($Z$1,VLookups!$A$30:$B$31,2,FALSE)-AL$3),IF($N39="L",$U39,$T39),IF($N39="L",$T39,$U39),$G39,$I39))</f>
        <v/>
      </c>
      <c r="AM39" s="121" t="str">
        <f>IF(OR($T39="",$U39=""),"",_xlfn.BETA.INV(ABS(VLOOKUP($Z$1,VLookups!$A$30:$B$31,2,FALSE)-AM$3),IF($N39="L",$U39,$T39),IF($N39="L",$T39,$U39),$G39,$I39))</f>
        <v/>
      </c>
      <c r="AN39" s="17"/>
      <c r="AO39" s="206" t="str">
        <f t="shared" si="15"/>
        <v/>
      </c>
      <c r="AP39" s="204" t="str">
        <f t="shared" si="16"/>
        <v/>
      </c>
      <c r="AQ39" s="188" t="str">
        <f t="shared" ref="AQ39:DB39" si="189">IF(ISNONTEXT($AO39),AP39+$AO39,"")</f>
        <v/>
      </c>
      <c r="AR39" s="188" t="str">
        <f t="shared" si="189"/>
        <v/>
      </c>
      <c r="AS39" s="188" t="str">
        <f t="shared" si="189"/>
        <v/>
      </c>
      <c r="AT39" s="188" t="str">
        <f t="shared" si="189"/>
        <v/>
      </c>
      <c r="AU39" s="188" t="str">
        <f t="shared" si="189"/>
        <v/>
      </c>
      <c r="AV39" s="188" t="str">
        <f t="shared" si="189"/>
        <v/>
      </c>
      <c r="AW39" s="188" t="str">
        <f t="shared" si="189"/>
        <v/>
      </c>
      <c r="AX39" s="188" t="str">
        <f t="shared" si="189"/>
        <v/>
      </c>
      <c r="AY39" s="188" t="str">
        <f t="shared" si="189"/>
        <v/>
      </c>
      <c r="AZ39" s="188" t="str">
        <f t="shared" si="189"/>
        <v/>
      </c>
      <c r="BA39" s="188" t="str">
        <f t="shared" si="189"/>
        <v/>
      </c>
      <c r="BB39" s="188" t="str">
        <f t="shared" si="189"/>
        <v/>
      </c>
      <c r="BC39" s="188" t="str">
        <f t="shared" si="189"/>
        <v/>
      </c>
      <c r="BD39" s="188" t="str">
        <f t="shared" si="189"/>
        <v/>
      </c>
      <c r="BE39" s="188" t="str">
        <f t="shared" si="189"/>
        <v/>
      </c>
      <c r="BF39" s="188" t="str">
        <f t="shared" si="189"/>
        <v/>
      </c>
      <c r="BG39" s="188" t="str">
        <f t="shared" si="189"/>
        <v/>
      </c>
      <c r="BH39" s="188" t="str">
        <f t="shared" si="189"/>
        <v/>
      </c>
      <c r="BI39" s="188" t="str">
        <f t="shared" si="189"/>
        <v/>
      </c>
      <c r="BJ39" s="188" t="str">
        <f t="shared" si="189"/>
        <v/>
      </c>
      <c r="BK39" s="188" t="str">
        <f t="shared" si="189"/>
        <v/>
      </c>
      <c r="BL39" s="188" t="str">
        <f t="shared" si="189"/>
        <v/>
      </c>
      <c r="BM39" s="188" t="str">
        <f t="shared" si="189"/>
        <v/>
      </c>
      <c r="BN39" s="188" t="str">
        <f t="shared" si="189"/>
        <v/>
      </c>
      <c r="BO39" s="188" t="str">
        <f t="shared" si="189"/>
        <v/>
      </c>
      <c r="BP39" s="188" t="str">
        <f t="shared" si="189"/>
        <v/>
      </c>
      <c r="BQ39" s="188" t="str">
        <f t="shared" si="189"/>
        <v/>
      </c>
      <c r="BR39" s="188" t="str">
        <f t="shared" si="189"/>
        <v/>
      </c>
      <c r="BS39" s="188" t="str">
        <f t="shared" si="189"/>
        <v/>
      </c>
      <c r="BT39" s="188" t="str">
        <f t="shared" si="189"/>
        <v/>
      </c>
      <c r="BU39" s="188" t="str">
        <f t="shared" si="189"/>
        <v/>
      </c>
      <c r="BV39" s="188" t="str">
        <f t="shared" si="189"/>
        <v/>
      </c>
      <c r="BW39" s="188" t="str">
        <f t="shared" si="189"/>
        <v/>
      </c>
      <c r="BX39" s="188" t="str">
        <f t="shared" si="189"/>
        <v/>
      </c>
      <c r="BY39" s="188" t="str">
        <f t="shared" si="189"/>
        <v/>
      </c>
      <c r="BZ39" s="188" t="str">
        <f t="shared" si="189"/>
        <v/>
      </c>
      <c r="CA39" s="188" t="str">
        <f t="shared" si="189"/>
        <v/>
      </c>
      <c r="CB39" s="188" t="str">
        <f t="shared" si="189"/>
        <v/>
      </c>
      <c r="CC39" s="188" t="str">
        <f t="shared" si="189"/>
        <v/>
      </c>
      <c r="CD39" s="188" t="str">
        <f t="shared" si="189"/>
        <v/>
      </c>
      <c r="CE39" s="188" t="str">
        <f t="shared" si="189"/>
        <v/>
      </c>
      <c r="CF39" s="188" t="str">
        <f t="shared" si="189"/>
        <v/>
      </c>
      <c r="CG39" s="188" t="str">
        <f t="shared" si="189"/>
        <v/>
      </c>
      <c r="CH39" s="188" t="str">
        <f t="shared" si="189"/>
        <v/>
      </c>
      <c r="CI39" s="188" t="str">
        <f t="shared" si="189"/>
        <v/>
      </c>
      <c r="CJ39" s="188" t="str">
        <f t="shared" si="189"/>
        <v/>
      </c>
      <c r="CK39" s="188" t="str">
        <f t="shared" si="189"/>
        <v/>
      </c>
      <c r="CL39" s="188" t="str">
        <f t="shared" si="189"/>
        <v/>
      </c>
      <c r="CM39" s="188" t="str">
        <f t="shared" si="189"/>
        <v/>
      </c>
      <c r="CN39" s="188" t="str">
        <f t="shared" si="189"/>
        <v/>
      </c>
      <c r="CO39" s="188" t="str">
        <f t="shared" si="189"/>
        <v/>
      </c>
      <c r="CP39" s="188" t="str">
        <f t="shared" si="189"/>
        <v/>
      </c>
      <c r="CQ39" s="188" t="str">
        <f t="shared" si="189"/>
        <v/>
      </c>
      <c r="CR39" s="188" t="str">
        <f t="shared" si="189"/>
        <v/>
      </c>
      <c r="CS39" s="188" t="str">
        <f t="shared" si="189"/>
        <v/>
      </c>
      <c r="CT39" s="188" t="str">
        <f t="shared" si="189"/>
        <v/>
      </c>
      <c r="CU39" s="188" t="str">
        <f t="shared" si="189"/>
        <v/>
      </c>
      <c r="CV39" s="188" t="str">
        <f t="shared" si="189"/>
        <v/>
      </c>
      <c r="CW39" s="188" t="str">
        <f t="shared" si="189"/>
        <v/>
      </c>
      <c r="CX39" s="188" t="str">
        <f t="shared" si="189"/>
        <v/>
      </c>
      <c r="CY39" s="188" t="str">
        <f t="shared" si="189"/>
        <v/>
      </c>
      <c r="CZ39" s="188" t="str">
        <f t="shared" si="189"/>
        <v/>
      </c>
      <c r="DA39" s="188" t="str">
        <f t="shared" si="189"/>
        <v/>
      </c>
      <c r="DB39" s="188" t="str">
        <f t="shared" si="189"/>
        <v/>
      </c>
      <c r="DC39" s="188" t="str">
        <f t="shared" ref="DC39:EK39" si="190">IF(ISNONTEXT($AO39),DB39+$AO39,"")</f>
        <v/>
      </c>
      <c r="DD39" s="188" t="str">
        <f t="shared" si="190"/>
        <v/>
      </c>
      <c r="DE39" s="188" t="str">
        <f t="shared" si="190"/>
        <v/>
      </c>
      <c r="DF39" s="188" t="str">
        <f t="shared" si="190"/>
        <v/>
      </c>
      <c r="DG39" s="188" t="str">
        <f t="shared" si="190"/>
        <v/>
      </c>
      <c r="DH39" s="188" t="str">
        <f t="shared" si="190"/>
        <v/>
      </c>
      <c r="DI39" s="188" t="str">
        <f t="shared" si="190"/>
        <v/>
      </c>
      <c r="DJ39" s="188" t="str">
        <f t="shared" si="190"/>
        <v/>
      </c>
      <c r="DK39" s="188" t="str">
        <f t="shared" si="190"/>
        <v/>
      </c>
      <c r="DL39" s="188" t="str">
        <f t="shared" si="190"/>
        <v/>
      </c>
      <c r="DM39" s="188" t="str">
        <f t="shared" si="190"/>
        <v/>
      </c>
      <c r="DN39" s="188" t="str">
        <f t="shared" si="190"/>
        <v/>
      </c>
      <c r="DO39" s="188" t="str">
        <f t="shared" si="190"/>
        <v/>
      </c>
      <c r="DP39" s="188" t="str">
        <f t="shared" si="190"/>
        <v/>
      </c>
      <c r="DQ39" s="188" t="str">
        <f t="shared" si="190"/>
        <v/>
      </c>
      <c r="DR39" s="188" t="str">
        <f t="shared" si="190"/>
        <v/>
      </c>
      <c r="DS39" s="188" t="str">
        <f t="shared" si="190"/>
        <v/>
      </c>
      <c r="DT39" s="188" t="str">
        <f t="shared" si="190"/>
        <v/>
      </c>
      <c r="DU39" s="188" t="str">
        <f t="shared" si="190"/>
        <v/>
      </c>
      <c r="DV39" s="188" t="str">
        <f t="shared" si="190"/>
        <v/>
      </c>
      <c r="DW39" s="188" t="str">
        <f t="shared" si="190"/>
        <v/>
      </c>
      <c r="DX39" s="188" t="str">
        <f t="shared" si="190"/>
        <v/>
      </c>
      <c r="DY39" s="188" t="str">
        <f t="shared" si="190"/>
        <v/>
      </c>
      <c r="DZ39" s="188" t="str">
        <f t="shared" si="190"/>
        <v/>
      </c>
      <c r="EA39" s="188" t="str">
        <f t="shared" si="190"/>
        <v/>
      </c>
      <c r="EB39" s="188" t="str">
        <f t="shared" si="190"/>
        <v/>
      </c>
      <c r="EC39" s="188" t="str">
        <f t="shared" si="190"/>
        <v/>
      </c>
      <c r="ED39" s="188" t="str">
        <f t="shared" si="190"/>
        <v/>
      </c>
      <c r="EE39" s="188" t="str">
        <f t="shared" si="190"/>
        <v/>
      </c>
      <c r="EF39" s="188" t="str">
        <f t="shared" si="190"/>
        <v/>
      </c>
      <c r="EG39" s="188" t="str">
        <f t="shared" si="190"/>
        <v/>
      </c>
      <c r="EH39" s="188" t="str">
        <f t="shared" si="190"/>
        <v/>
      </c>
      <c r="EI39" s="188" t="str">
        <f t="shared" si="190"/>
        <v/>
      </c>
      <c r="EJ39" s="188" t="str">
        <f t="shared" si="190"/>
        <v/>
      </c>
      <c r="EK39" s="188" t="str">
        <f t="shared" si="190"/>
        <v/>
      </c>
      <c r="EL39" s="204" t="str">
        <f t="shared" si="19"/>
        <v/>
      </c>
      <c r="EM39" s="205" t="e">
        <f t="shared" si="20"/>
        <v>#N/A</v>
      </c>
      <c r="EN39" s="205" t="e">
        <f t="shared" si="21"/>
        <v>#N/A</v>
      </c>
      <c r="EO39" s="205" t="e">
        <f t="shared" si="22"/>
        <v>#N/A</v>
      </c>
      <c r="EP39" s="205" t="e">
        <f t="shared" si="23"/>
        <v>#N/A</v>
      </c>
      <c r="EQ39" s="205" t="e">
        <f t="shared" si="24"/>
        <v>#N/A</v>
      </c>
      <c r="ER39" s="205" t="e">
        <f t="shared" si="25"/>
        <v>#N/A</v>
      </c>
      <c r="ES39" s="205" t="e">
        <f t="shared" si="26"/>
        <v>#N/A</v>
      </c>
      <c r="ET39" s="205" t="e">
        <f t="shared" si="27"/>
        <v>#N/A</v>
      </c>
      <c r="EU39" s="205" t="e">
        <f t="shared" si="28"/>
        <v>#N/A</v>
      </c>
      <c r="EV39" s="205" t="e">
        <f t="shared" si="29"/>
        <v>#N/A</v>
      </c>
      <c r="EW39" s="205" t="e">
        <f t="shared" si="30"/>
        <v>#N/A</v>
      </c>
      <c r="EX39" s="205" t="e">
        <f t="shared" si="31"/>
        <v>#N/A</v>
      </c>
      <c r="EY39" s="205" t="e">
        <f t="shared" si="32"/>
        <v>#N/A</v>
      </c>
      <c r="EZ39" s="205" t="e">
        <f t="shared" si="33"/>
        <v>#N/A</v>
      </c>
      <c r="FA39" s="205" t="e">
        <f t="shared" si="34"/>
        <v>#N/A</v>
      </c>
      <c r="FB39" s="205" t="e">
        <f t="shared" si="35"/>
        <v>#N/A</v>
      </c>
      <c r="FC39" s="205" t="e">
        <f t="shared" si="36"/>
        <v>#N/A</v>
      </c>
      <c r="FD39" s="205" t="e">
        <f t="shared" si="37"/>
        <v>#N/A</v>
      </c>
      <c r="FE39" s="205" t="e">
        <f t="shared" si="38"/>
        <v>#N/A</v>
      </c>
      <c r="FF39" s="205" t="e">
        <f t="shared" si="39"/>
        <v>#N/A</v>
      </c>
      <c r="FG39" s="205" t="e">
        <f t="shared" si="40"/>
        <v>#N/A</v>
      </c>
      <c r="FH39" s="205" t="e">
        <f t="shared" si="41"/>
        <v>#N/A</v>
      </c>
      <c r="FI39" s="205" t="e">
        <f t="shared" si="42"/>
        <v>#N/A</v>
      </c>
      <c r="FJ39" s="205" t="e">
        <f t="shared" si="43"/>
        <v>#N/A</v>
      </c>
      <c r="FK39" s="205" t="e">
        <f t="shared" si="44"/>
        <v>#N/A</v>
      </c>
      <c r="FL39" s="205" t="e">
        <f t="shared" si="45"/>
        <v>#N/A</v>
      </c>
      <c r="FM39" s="205" t="e">
        <f t="shared" si="46"/>
        <v>#N/A</v>
      </c>
      <c r="FN39" s="205" t="e">
        <f t="shared" si="47"/>
        <v>#N/A</v>
      </c>
      <c r="FO39" s="205" t="e">
        <f t="shared" si="48"/>
        <v>#N/A</v>
      </c>
      <c r="FP39" s="205" t="e">
        <f t="shared" si="49"/>
        <v>#N/A</v>
      </c>
      <c r="FQ39" s="205" t="e">
        <f t="shared" si="50"/>
        <v>#N/A</v>
      </c>
      <c r="FR39" s="205" t="e">
        <f t="shared" si="51"/>
        <v>#N/A</v>
      </c>
      <c r="FS39" s="205" t="e">
        <f t="shared" si="52"/>
        <v>#N/A</v>
      </c>
      <c r="FT39" s="205" t="e">
        <f t="shared" si="53"/>
        <v>#N/A</v>
      </c>
      <c r="FU39" s="205" t="e">
        <f t="shared" si="54"/>
        <v>#N/A</v>
      </c>
      <c r="FV39" s="205" t="e">
        <f t="shared" si="55"/>
        <v>#N/A</v>
      </c>
      <c r="FW39" s="205" t="e">
        <f t="shared" si="56"/>
        <v>#N/A</v>
      </c>
      <c r="FX39" s="205" t="e">
        <f t="shared" si="57"/>
        <v>#N/A</v>
      </c>
      <c r="FY39" s="205" t="e">
        <f t="shared" si="58"/>
        <v>#N/A</v>
      </c>
      <c r="FZ39" s="205" t="e">
        <f t="shared" si="59"/>
        <v>#N/A</v>
      </c>
      <c r="GA39" s="205" t="e">
        <f t="shared" si="60"/>
        <v>#N/A</v>
      </c>
      <c r="GB39" s="205" t="e">
        <f t="shared" si="61"/>
        <v>#N/A</v>
      </c>
      <c r="GC39" s="205" t="e">
        <f t="shared" si="62"/>
        <v>#N/A</v>
      </c>
      <c r="GD39" s="205" t="e">
        <f t="shared" si="63"/>
        <v>#N/A</v>
      </c>
      <c r="GE39" s="205" t="e">
        <f t="shared" si="64"/>
        <v>#N/A</v>
      </c>
      <c r="GF39" s="205" t="e">
        <f t="shared" si="65"/>
        <v>#N/A</v>
      </c>
      <c r="GG39" s="205" t="e">
        <f t="shared" si="66"/>
        <v>#N/A</v>
      </c>
      <c r="GH39" s="205" t="e">
        <f t="shared" si="67"/>
        <v>#N/A</v>
      </c>
      <c r="GI39" s="205" t="e">
        <f t="shared" si="68"/>
        <v>#N/A</v>
      </c>
      <c r="GJ39" s="205" t="e">
        <f t="shared" si="69"/>
        <v>#N/A</v>
      </c>
      <c r="GK39" s="205" t="e">
        <f t="shared" si="70"/>
        <v>#N/A</v>
      </c>
      <c r="GL39" s="205" t="e">
        <f t="shared" si="71"/>
        <v>#N/A</v>
      </c>
      <c r="GM39" s="205" t="e">
        <f t="shared" si="72"/>
        <v>#N/A</v>
      </c>
      <c r="GN39" s="205" t="e">
        <f t="shared" si="73"/>
        <v>#N/A</v>
      </c>
      <c r="GO39" s="205" t="e">
        <f t="shared" si="74"/>
        <v>#N/A</v>
      </c>
      <c r="GP39" s="205" t="e">
        <f t="shared" si="75"/>
        <v>#N/A</v>
      </c>
      <c r="GQ39" s="205" t="e">
        <f t="shared" si="76"/>
        <v>#N/A</v>
      </c>
      <c r="GR39" s="205" t="e">
        <f t="shared" si="77"/>
        <v>#N/A</v>
      </c>
      <c r="GS39" s="205" t="e">
        <f t="shared" si="78"/>
        <v>#N/A</v>
      </c>
      <c r="GT39" s="205" t="e">
        <f t="shared" si="79"/>
        <v>#N/A</v>
      </c>
      <c r="GU39" s="205" t="e">
        <f t="shared" si="80"/>
        <v>#N/A</v>
      </c>
      <c r="GV39" s="205" t="e">
        <f t="shared" si="81"/>
        <v>#N/A</v>
      </c>
      <c r="GW39" s="205" t="e">
        <f t="shared" si="82"/>
        <v>#N/A</v>
      </c>
      <c r="GX39" s="205" t="e">
        <f t="shared" si="83"/>
        <v>#N/A</v>
      </c>
      <c r="GY39" s="205" t="e">
        <f t="shared" si="84"/>
        <v>#N/A</v>
      </c>
      <c r="GZ39" s="205" t="e">
        <f t="shared" si="85"/>
        <v>#N/A</v>
      </c>
      <c r="HA39" s="205" t="e">
        <f t="shared" si="86"/>
        <v>#N/A</v>
      </c>
      <c r="HB39" s="205" t="e">
        <f t="shared" si="87"/>
        <v>#N/A</v>
      </c>
      <c r="HC39" s="205" t="e">
        <f t="shared" si="88"/>
        <v>#N/A</v>
      </c>
      <c r="HD39" s="205" t="e">
        <f t="shared" si="89"/>
        <v>#N/A</v>
      </c>
      <c r="HE39" s="205" t="e">
        <f t="shared" si="90"/>
        <v>#N/A</v>
      </c>
      <c r="HF39" s="205" t="e">
        <f t="shared" si="91"/>
        <v>#N/A</v>
      </c>
      <c r="HG39" s="205" t="e">
        <f t="shared" si="92"/>
        <v>#N/A</v>
      </c>
      <c r="HH39" s="205" t="e">
        <f t="shared" si="93"/>
        <v>#N/A</v>
      </c>
      <c r="HI39" s="205" t="e">
        <f t="shared" si="94"/>
        <v>#N/A</v>
      </c>
      <c r="HJ39" s="205" t="e">
        <f t="shared" si="95"/>
        <v>#N/A</v>
      </c>
      <c r="HK39" s="205" t="e">
        <f t="shared" si="96"/>
        <v>#N/A</v>
      </c>
      <c r="HL39" s="205" t="e">
        <f t="shared" si="97"/>
        <v>#N/A</v>
      </c>
      <c r="HM39" s="205" t="e">
        <f t="shared" si="98"/>
        <v>#N/A</v>
      </c>
      <c r="HN39" s="205" t="e">
        <f t="shared" si="99"/>
        <v>#N/A</v>
      </c>
      <c r="HO39" s="205" t="e">
        <f t="shared" si="100"/>
        <v>#N/A</v>
      </c>
      <c r="HP39" s="205" t="e">
        <f t="shared" si="101"/>
        <v>#N/A</v>
      </c>
      <c r="HQ39" s="205" t="e">
        <f t="shared" si="102"/>
        <v>#N/A</v>
      </c>
      <c r="HR39" s="205" t="e">
        <f t="shared" si="103"/>
        <v>#N/A</v>
      </c>
      <c r="HS39" s="205" t="e">
        <f t="shared" si="104"/>
        <v>#N/A</v>
      </c>
      <c r="HT39" s="205" t="e">
        <f t="shared" si="105"/>
        <v>#N/A</v>
      </c>
      <c r="HU39" s="205" t="e">
        <f t="shared" si="106"/>
        <v>#N/A</v>
      </c>
      <c r="HV39" s="205" t="e">
        <f t="shared" si="107"/>
        <v>#N/A</v>
      </c>
      <c r="HW39" s="205" t="e">
        <f t="shared" si="108"/>
        <v>#N/A</v>
      </c>
      <c r="HX39" s="205" t="e">
        <f t="shared" si="109"/>
        <v>#N/A</v>
      </c>
      <c r="HY39" s="205" t="e">
        <f t="shared" si="110"/>
        <v>#N/A</v>
      </c>
      <c r="HZ39" s="205" t="e">
        <f t="shared" si="111"/>
        <v>#N/A</v>
      </c>
      <c r="IA39" s="205" t="e">
        <f t="shared" si="112"/>
        <v>#N/A</v>
      </c>
      <c r="IB39" s="205" t="e">
        <f t="shared" si="113"/>
        <v>#N/A</v>
      </c>
      <c r="IC39" s="205" t="e">
        <f t="shared" si="114"/>
        <v>#N/A</v>
      </c>
      <c r="ID39" s="205" t="e">
        <f t="shared" si="115"/>
        <v>#N/A</v>
      </c>
      <c r="IE39" s="205" t="e">
        <f t="shared" si="116"/>
        <v>#N/A</v>
      </c>
      <c r="IF39" s="205" t="e">
        <f t="shared" si="117"/>
        <v>#N/A</v>
      </c>
      <c r="IG39" s="205" t="e">
        <f t="shared" si="118"/>
        <v>#N/A</v>
      </c>
      <c r="IH39" s="205" t="e">
        <f t="shared" si="119"/>
        <v>#N/A</v>
      </c>
      <c r="II39" s="205" t="e">
        <f t="shared" si="120"/>
        <v>#N/A</v>
      </c>
    </row>
    <row r="40" spans="1:243" hidden="1" x14ac:dyDescent="0.25">
      <c r="A40" s="307"/>
      <c r="B40" s="308" t="str">
        <f>IF(OR($T40="",$U40=""),"",ROUND(_xlfn.BETA.INV(ABS(VLOOKUP($Z$1,VLookups!$A$30:$B$31,2,FALSE)-B$2),IF($N40="L",$U40,$T40),IF($N40="L",$T40,$U40),$G40,$I40),0))</f>
        <v/>
      </c>
      <c r="C40" s="318" t="str">
        <f t="shared" si="121"/>
        <v/>
      </c>
      <c r="D40" s="319" t="str">
        <f t="shared" si="122"/>
        <v/>
      </c>
      <c r="E40" s="142"/>
      <c r="F40" s="310"/>
      <c r="G40" s="311" t="str">
        <f t="shared" si="10"/>
        <v/>
      </c>
      <c r="H40" s="312"/>
      <c r="I40" s="311" t="str">
        <f t="shared" si="11"/>
        <v/>
      </c>
      <c r="J40" s="310"/>
      <c r="K40" s="143"/>
      <c r="L40" s="118" t="str">
        <f t="shared" si="12"/>
        <v/>
      </c>
      <c r="M40" s="23" t="str">
        <f t="shared" si="13"/>
        <v/>
      </c>
      <c r="N40" s="24" t="str">
        <f t="shared" si="14"/>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10" t="str">
        <f t="shared" si="3"/>
        <v/>
      </c>
      <c r="X40" s="110" t="str">
        <f t="shared" si="4"/>
        <v/>
      </c>
      <c r="Y40" s="39" t="str">
        <f t="shared" si="5"/>
        <v/>
      </c>
      <c r="Z40" s="123"/>
      <c r="AA40" s="216" t="str">
        <f>IF(AND(G40&gt;0,H40&gt;0,I40&gt;0,T40&gt;0,U40&gt;0,Z40&gt;0,NOT(R40="")),ABS(VLOOKUP($Z$1,VLookups!$A$30:$B$31,2,FALSE)-_xlfn.BETA.DIST(Z40,IF(N40="L",U40,T40),IF(N40="L",T40,U40),TRUE,G40,I40)),"")</f>
        <v/>
      </c>
      <c r="AB40" s="120" t="str">
        <f>IF(OR($T40="",$U40=""),"",_xlfn.BETA.INV(ABS(VLOOKUP($Z$1,VLookups!$A$30:$B$31,2,FALSE)-AB$3),IF($N40="L",$U40,$T40),IF($N40="L",$T40,$U40),$G40,$I40))</f>
        <v/>
      </c>
      <c r="AC40" s="121" t="str">
        <f>IF(OR($T40="",$U40=""),"",_xlfn.BETA.INV(ABS(VLOOKUP($Z$1,VLookups!$A$30:$B$31,2,FALSE)-AC$3),IF($N40="L",$U40,$T40),IF($N40="L",$T40,$U40),$G40,$I40))</f>
        <v/>
      </c>
      <c r="AD40" s="120" t="str">
        <f>IF(OR($T40="",$U40=""),"",_xlfn.BETA.INV(ABS(VLOOKUP($Z$1,VLookups!$A$30:$B$31,2,FALSE)-AD$3),IF($N40="L",$U40,$T40),IF($N40="L",$T40,$U40),$G40,$I40))</f>
        <v/>
      </c>
      <c r="AE40" s="121" t="str">
        <f>IF(OR($T40="",$U40=""),"",_xlfn.BETA.INV(ABS(VLOOKUP($Z$1,VLookups!$A$30:$B$31,2,FALSE)-AE$3),IF($N40="L",$U40,$T40),IF($N40="L",$T40,$U40),$G40,$I40))</f>
        <v/>
      </c>
      <c r="AF40" s="120" t="str">
        <f>IF(OR($T40="",$U40=""),"",_xlfn.BETA.INV(ABS(VLOOKUP($Z$1,VLookups!$A$30:$B$31,2,FALSE)-AF$3),IF($N40="L",$U40,$T40),IF($N40="L",$T40,$U40),$G40,$I40))</f>
        <v/>
      </c>
      <c r="AG40" s="121" t="str">
        <f>IF(OR($T40="",$U40=""),"",_xlfn.BETA.INV(ABS(VLOOKUP($Z$1,VLookups!$A$30:$B$31,2,FALSE)-AG$3),IF($N40="L",$U40,$T40),IF($N40="L",$T40,$U40),$G40,$I40))</f>
        <v/>
      </c>
      <c r="AH40" s="120" t="str">
        <f>IF(OR($T40="",$U40=""),"",_xlfn.BETA.INV(ABS(VLOOKUP($Z$1,VLookups!$A$30:$B$31,2,FALSE)-AH$3),IF($N40="L",$U40,$T40),IF($N40="L",$T40,$U40),$G40,$I40))</f>
        <v/>
      </c>
      <c r="AI40" s="121" t="str">
        <f>IF(OR($T40="",$U40=""),"",_xlfn.BETA.INV(ABS(VLOOKUP($Z$1,VLookups!$A$30:$B$31,2,FALSE)-AI$3),IF($N40="L",$U40,$T40),IF($N40="L",$T40,$U40),$G40,$I40))</f>
        <v/>
      </c>
      <c r="AJ40" s="120" t="str">
        <f>IF(OR($T40="",$U40=""),"",_xlfn.BETA.INV(ABS(VLOOKUP($Z$1,VLookups!$A$30:$B$31,2,FALSE)-AJ$3),IF($N40="L",$U40,$T40),IF($N40="L",$T40,$U40),$G40,$I40))</f>
        <v/>
      </c>
      <c r="AK40" s="121" t="str">
        <f>IF(OR($T40="",$U40=""),"",_xlfn.BETA.INV(ABS(VLOOKUP($Z$1,VLookups!$A$30:$B$31,2,FALSE)-AK$3),IF($N40="L",$U40,$T40),IF($N40="L",$T40,$U40),$G40,$I40))</f>
        <v/>
      </c>
      <c r="AL40" s="120" t="str">
        <f>IF(OR($T40="",$U40=""),"",_xlfn.BETA.INV(ABS(VLOOKUP($Z$1,VLookups!$A$30:$B$31,2,FALSE)-AL$3),IF($N40="L",$U40,$T40),IF($N40="L",$T40,$U40),$G40,$I40))</f>
        <v/>
      </c>
      <c r="AM40" s="121" t="str">
        <f>IF(OR($T40="",$U40=""),"",_xlfn.BETA.INV(ABS(VLOOKUP($Z$1,VLookups!$A$30:$B$31,2,FALSE)-AM$3),IF($N40="L",$U40,$T40),IF($N40="L",$T40,$U40),$G40,$I40))</f>
        <v/>
      </c>
      <c r="AN40" s="17"/>
      <c r="AO40" s="206" t="str">
        <f t="shared" si="15"/>
        <v/>
      </c>
      <c r="AP40" s="204" t="str">
        <f t="shared" si="16"/>
        <v/>
      </c>
      <c r="AQ40" s="188" t="str">
        <f t="shared" ref="AQ40:DB40" si="191">IF(ISNONTEXT($AO40),AP40+$AO40,"")</f>
        <v/>
      </c>
      <c r="AR40" s="188" t="str">
        <f t="shared" si="191"/>
        <v/>
      </c>
      <c r="AS40" s="188" t="str">
        <f t="shared" si="191"/>
        <v/>
      </c>
      <c r="AT40" s="188" t="str">
        <f t="shared" si="191"/>
        <v/>
      </c>
      <c r="AU40" s="188" t="str">
        <f t="shared" si="191"/>
        <v/>
      </c>
      <c r="AV40" s="188" t="str">
        <f t="shared" si="191"/>
        <v/>
      </c>
      <c r="AW40" s="188" t="str">
        <f t="shared" si="191"/>
        <v/>
      </c>
      <c r="AX40" s="188" t="str">
        <f t="shared" si="191"/>
        <v/>
      </c>
      <c r="AY40" s="188" t="str">
        <f t="shared" si="191"/>
        <v/>
      </c>
      <c r="AZ40" s="188" t="str">
        <f t="shared" si="191"/>
        <v/>
      </c>
      <c r="BA40" s="188" t="str">
        <f t="shared" si="191"/>
        <v/>
      </c>
      <c r="BB40" s="188" t="str">
        <f t="shared" si="191"/>
        <v/>
      </c>
      <c r="BC40" s="188" t="str">
        <f t="shared" si="191"/>
        <v/>
      </c>
      <c r="BD40" s="188" t="str">
        <f t="shared" si="191"/>
        <v/>
      </c>
      <c r="BE40" s="188" t="str">
        <f t="shared" si="191"/>
        <v/>
      </c>
      <c r="BF40" s="188" t="str">
        <f t="shared" si="191"/>
        <v/>
      </c>
      <c r="BG40" s="188" t="str">
        <f t="shared" si="191"/>
        <v/>
      </c>
      <c r="BH40" s="188" t="str">
        <f t="shared" si="191"/>
        <v/>
      </c>
      <c r="BI40" s="188" t="str">
        <f t="shared" si="191"/>
        <v/>
      </c>
      <c r="BJ40" s="188" t="str">
        <f t="shared" si="191"/>
        <v/>
      </c>
      <c r="BK40" s="188" t="str">
        <f t="shared" si="191"/>
        <v/>
      </c>
      <c r="BL40" s="188" t="str">
        <f t="shared" si="191"/>
        <v/>
      </c>
      <c r="BM40" s="188" t="str">
        <f t="shared" si="191"/>
        <v/>
      </c>
      <c r="BN40" s="188" t="str">
        <f t="shared" si="191"/>
        <v/>
      </c>
      <c r="BO40" s="188" t="str">
        <f t="shared" si="191"/>
        <v/>
      </c>
      <c r="BP40" s="188" t="str">
        <f t="shared" si="191"/>
        <v/>
      </c>
      <c r="BQ40" s="188" t="str">
        <f t="shared" si="191"/>
        <v/>
      </c>
      <c r="BR40" s="188" t="str">
        <f t="shared" si="191"/>
        <v/>
      </c>
      <c r="BS40" s="188" t="str">
        <f t="shared" si="191"/>
        <v/>
      </c>
      <c r="BT40" s="188" t="str">
        <f t="shared" si="191"/>
        <v/>
      </c>
      <c r="BU40" s="188" t="str">
        <f t="shared" si="191"/>
        <v/>
      </c>
      <c r="BV40" s="188" t="str">
        <f t="shared" si="191"/>
        <v/>
      </c>
      <c r="BW40" s="188" t="str">
        <f t="shared" si="191"/>
        <v/>
      </c>
      <c r="BX40" s="188" t="str">
        <f t="shared" si="191"/>
        <v/>
      </c>
      <c r="BY40" s="188" t="str">
        <f t="shared" si="191"/>
        <v/>
      </c>
      <c r="BZ40" s="188" t="str">
        <f t="shared" si="191"/>
        <v/>
      </c>
      <c r="CA40" s="188" t="str">
        <f t="shared" si="191"/>
        <v/>
      </c>
      <c r="CB40" s="188" t="str">
        <f t="shared" si="191"/>
        <v/>
      </c>
      <c r="CC40" s="188" t="str">
        <f t="shared" si="191"/>
        <v/>
      </c>
      <c r="CD40" s="188" t="str">
        <f t="shared" si="191"/>
        <v/>
      </c>
      <c r="CE40" s="188" t="str">
        <f t="shared" si="191"/>
        <v/>
      </c>
      <c r="CF40" s="188" t="str">
        <f t="shared" si="191"/>
        <v/>
      </c>
      <c r="CG40" s="188" t="str">
        <f t="shared" si="191"/>
        <v/>
      </c>
      <c r="CH40" s="188" t="str">
        <f t="shared" si="191"/>
        <v/>
      </c>
      <c r="CI40" s="188" t="str">
        <f t="shared" si="191"/>
        <v/>
      </c>
      <c r="CJ40" s="188" t="str">
        <f t="shared" si="191"/>
        <v/>
      </c>
      <c r="CK40" s="188" t="str">
        <f t="shared" si="191"/>
        <v/>
      </c>
      <c r="CL40" s="188" t="str">
        <f t="shared" si="191"/>
        <v/>
      </c>
      <c r="CM40" s="188" t="str">
        <f t="shared" si="191"/>
        <v/>
      </c>
      <c r="CN40" s="188" t="str">
        <f t="shared" si="191"/>
        <v/>
      </c>
      <c r="CO40" s="188" t="str">
        <f t="shared" si="191"/>
        <v/>
      </c>
      <c r="CP40" s="188" t="str">
        <f t="shared" si="191"/>
        <v/>
      </c>
      <c r="CQ40" s="188" t="str">
        <f t="shared" si="191"/>
        <v/>
      </c>
      <c r="CR40" s="188" t="str">
        <f t="shared" si="191"/>
        <v/>
      </c>
      <c r="CS40" s="188" t="str">
        <f t="shared" si="191"/>
        <v/>
      </c>
      <c r="CT40" s="188" t="str">
        <f t="shared" si="191"/>
        <v/>
      </c>
      <c r="CU40" s="188" t="str">
        <f t="shared" si="191"/>
        <v/>
      </c>
      <c r="CV40" s="188" t="str">
        <f t="shared" si="191"/>
        <v/>
      </c>
      <c r="CW40" s="188" t="str">
        <f t="shared" si="191"/>
        <v/>
      </c>
      <c r="CX40" s="188" t="str">
        <f t="shared" si="191"/>
        <v/>
      </c>
      <c r="CY40" s="188" t="str">
        <f t="shared" si="191"/>
        <v/>
      </c>
      <c r="CZ40" s="188" t="str">
        <f t="shared" si="191"/>
        <v/>
      </c>
      <c r="DA40" s="188" t="str">
        <f t="shared" si="191"/>
        <v/>
      </c>
      <c r="DB40" s="188" t="str">
        <f t="shared" si="191"/>
        <v/>
      </c>
      <c r="DC40" s="188" t="str">
        <f t="shared" ref="DC40:EK40" si="192">IF(ISNONTEXT($AO40),DB40+$AO40,"")</f>
        <v/>
      </c>
      <c r="DD40" s="188" t="str">
        <f t="shared" si="192"/>
        <v/>
      </c>
      <c r="DE40" s="188" t="str">
        <f t="shared" si="192"/>
        <v/>
      </c>
      <c r="DF40" s="188" t="str">
        <f t="shared" si="192"/>
        <v/>
      </c>
      <c r="DG40" s="188" t="str">
        <f t="shared" si="192"/>
        <v/>
      </c>
      <c r="DH40" s="188" t="str">
        <f t="shared" si="192"/>
        <v/>
      </c>
      <c r="DI40" s="188" t="str">
        <f t="shared" si="192"/>
        <v/>
      </c>
      <c r="DJ40" s="188" t="str">
        <f t="shared" si="192"/>
        <v/>
      </c>
      <c r="DK40" s="188" t="str">
        <f t="shared" si="192"/>
        <v/>
      </c>
      <c r="DL40" s="188" t="str">
        <f t="shared" si="192"/>
        <v/>
      </c>
      <c r="DM40" s="188" t="str">
        <f t="shared" si="192"/>
        <v/>
      </c>
      <c r="DN40" s="188" t="str">
        <f t="shared" si="192"/>
        <v/>
      </c>
      <c r="DO40" s="188" t="str">
        <f t="shared" si="192"/>
        <v/>
      </c>
      <c r="DP40" s="188" t="str">
        <f t="shared" si="192"/>
        <v/>
      </c>
      <c r="DQ40" s="188" t="str">
        <f t="shared" si="192"/>
        <v/>
      </c>
      <c r="DR40" s="188" t="str">
        <f t="shared" si="192"/>
        <v/>
      </c>
      <c r="DS40" s="188" t="str">
        <f t="shared" si="192"/>
        <v/>
      </c>
      <c r="DT40" s="188" t="str">
        <f t="shared" si="192"/>
        <v/>
      </c>
      <c r="DU40" s="188" t="str">
        <f t="shared" si="192"/>
        <v/>
      </c>
      <c r="DV40" s="188" t="str">
        <f t="shared" si="192"/>
        <v/>
      </c>
      <c r="DW40" s="188" t="str">
        <f t="shared" si="192"/>
        <v/>
      </c>
      <c r="DX40" s="188" t="str">
        <f t="shared" si="192"/>
        <v/>
      </c>
      <c r="DY40" s="188" t="str">
        <f t="shared" si="192"/>
        <v/>
      </c>
      <c r="DZ40" s="188" t="str">
        <f t="shared" si="192"/>
        <v/>
      </c>
      <c r="EA40" s="188" t="str">
        <f t="shared" si="192"/>
        <v/>
      </c>
      <c r="EB40" s="188" t="str">
        <f t="shared" si="192"/>
        <v/>
      </c>
      <c r="EC40" s="188" t="str">
        <f t="shared" si="192"/>
        <v/>
      </c>
      <c r="ED40" s="188" t="str">
        <f t="shared" si="192"/>
        <v/>
      </c>
      <c r="EE40" s="188" t="str">
        <f t="shared" si="192"/>
        <v/>
      </c>
      <c r="EF40" s="188" t="str">
        <f t="shared" si="192"/>
        <v/>
      </c>
      <c r="EG40" s="188" t="str">
        <f t="shared" si="192"/>
        <v/>
      </c>
      <c r="EH40" s="188" t="str">
        <f t="shared" si="192"/>
        <v/>
      </c>
      <c r="EI40" s="188" t="str">
        <f t="shared" si="192"/>
        <v/>
      </c>
      <c r="EJ40" s="188" t="str">
        <f t="shared" si="192"/>
        <v/>
      </c>
      <c r="EK40" s="188" t="str">
        <f t="shared" si="192"/>
        <v/>
      </c>
      <c r="EL40" s="204" t="str">
        <f t="shared" si="19"/>
        <v/>
      </c>
      <c r="EM40" s="205" t="e">
        <f t="shared" si="20"/>
        <v>#N/A</v>
      </c>
      <c r="EN40" s="205" t="e">
        <f t="shared" si="21"/>
        <v>#N/A</v>
      </c>
      <c r="EO40" s="205" t="e">
        <f t="shared" si="22"/>
        <v>#N/A</v>
      </c>
      <c r="EP40" s="205" t="e">
        <f t="shared" si="23"/>
        <v>#N/A</v>
      </c>
      <c r="EQ40" s="205" t="e">
        <f t="shared" si="24"/>
        <v>#N/A</v>
      </c>
      <c r="ER40" s="205" t="e">
        <f t="shared" si="25"/>
        <v>#N/A</v>
      </c>
      <c r="ES40" s="205" t="e">
        <f t="shared" si="26"/>
        <v>#N/A</v>
      </c>
      <c r="ET40" s="205" t="e">
        <f t="shared" si="27"/>
        <v>#N/A</v>
      </c>
      <c r="EU40" s="205" t="e">
        <f t="shared" si="28"/>
        <v>#N/A</v>
      </c>
      <c r="EV40" s="205" t="e">
        <f t="shared" si="29"/>
        <v>#N/A</v>
      </c>
      <c r="EW40" s="205" t="e">
        <f t="shared" si="30"/>
        <v>#N/A</v>
      </c>
      <c r="EX40" s="205" t="e">
        <f t="shared" si="31"/>
        <v>#N/A</v>
      </c>
      <c r="EY40" s="205" t="e">
        <f t="shared" si="32"/>
        <v>#N/A</v>
      </c>
      <c r="EZ40" s="205" t="e">
        <f t="shared" si="33"/>
        <v>#N/A</v>
      </c>
      <c r="FA40" s="205" t="e">
        <f t="shared" si="34"/>
        <v>#N/A</v>
      </c>
      <c r="FB40" s="205" t="e">
        <f t="shared" si="35"/>
        <v>#N/A</v>
      </c>
      <c r="FC40" s="205" t="e">
        <f t="shared" si="36"/>
        <v>#N/A</v>
      </c>
      <c r="FD40" s="205" t="e">
        <f t="shared" si="37"/>
        <v>#N/A</v>
      </c>
      <c r="FE40" s="205" t="e">
        <f t="shared" si="38"/>
        <v>#N/A</v>
      </c>
      <c r="FF40" s="205" t="e">
        <f t="shared" si="39"/>
        <v>#N/A</v>
      </c>
      <c r="FG40" s="205" t="e">
        <f t="shared" si="40"/>
        <v>#N/A</v>
      </c>
      <c r="FH40" s="205" t="e">
        <f t="shared" si="41"/>
        <v>#N/A</v>
      </c>
      <c r="FI40" s="205" t="e">
        <f t="shared" si="42"/>
        <v>#N/A</v>
      </c>
      <c r="FJ40" s="205" t="e">
        <f t="shared" si="43"/>
        <v>#N/A</v>
      </c>
      <c r="FK40" s="205" t="e">
        <f t="shared" si="44"/>
        <v>#N/A</v>
      </c>
      <c r="FL40" s="205" t="e">
        <f t="shared" si="45"/>
        <v>#N/A</v>
      </c>
      <c r="FM40" s="205" t="e">
        <f t="shared" si="46"/>
        <v>#N/A</v>
      </c>
      <c r="FN40" s="205" t="e">
        <f t="shared" si="47"/>
        <v>#N/A</v>
      </c>
      <c r="FO40" s="205" t="e">
        <f t="shared" si="48"/>
        <v>#N/A</v>
      </c>
      <c r="FP40" s="205" t="e">
        <f t="shared" si="49"/>
        <v>#N/A</v>
      </c>
      <c r="FQ40" s="205" t="e">
        <f t="shared" si="50"/>
        <v>#N/A</v>
      </c>
      <c r="FR40" s="205" t="e">
        <f t="shared" si="51"/>
        <v>#N/A</v>
      </c>
      <c r="FS40" s="205" t="e">
        <f t="shared" si="52"/>
        <v>#N/A</v>
      </c>
      <c r="FT40" s="205" t="e">
        <f t="shared" si="53"/>
        <v>#N/A</v>
      </c>
      <c r="FU40" s="205" t="e">
        <f t="shared" si="54"/>
        <v>#N/A</v>
      </c>
      <c r="FV40" s="205" t="e">
        <f t="shared" si="55"/>
        <v>#N/A</v>
      </c>
      <c r="FW40" s="205" t="e">
        <f t="shared" si="56"/>
        <v>#N/A</v>
      </c>
      <c r="FX40" s="205" t="e">
        <f t="shared" si="57"/>
        <v>#N/A</v>
      </c>
      <c r="FY40" s="205" t="e">
        <f t="shared" si="58"/>
        <v>#N/A</v>
      </c>
      <c r="FZ40" s="205" t="e">
        <f t="shared" si="59"/>
        <v>#N/A</v>
      </c>
      <c r="GA40" s="205" t="e">
        <f t="shared" si="60"/>
        <v>#N/A</v>
      </c>
      <c r="GB40" s="205" t="e">
        <f t="shared" si="61"/>
        <v>#N/A</v>
      </c>
      <c r="GC40" s="205" t="e">
        <f t="shared" si="62"/>
        <v>#N/A</v>
      </c>
      <c r="GD40" s="205" t="e">
        <f t="shared" si="63"/>
        <v>#N/A</v>
      </c>
      <c r="GE40" s="205" t="e">
        <f t="shared" si="64"/>
        <v>#N/A</v>
      </c>
      <c r="GF40" s="205" t="e">
        <f t="shared" si="65"/>
        <v>#N/A</v>
      </c>
      <c r="GG40" s="205" t="e">
        <f t="shared" si="66"/>
        <v>#N/A</v>
      </c>
      <c r="GH40" s="205" t="e">
        <f t="shared" si="67"/>
        <v>#N/A</v>
      </c>
      <c r="GI40" s="205" t="e">
        <f t="shared" si="68"/>
        <v>#N/A</v>
      </c>
      <c r="GJ40" s="205" t="e">
        <f t="shared" si="69"/>
        <v>#N/A</v>
      </c>
      <c r="GK40" s="205" t="e">
        <f t="shared" si="70"/>
        <v>#N/A</v>
      </c>
      <c r="GL40" s="205" t="e">
        <f t="shared" si="71"/>
        <v>#N/A</v>
      </c>
      <c r="GM40" s="205" t="e">
        <f t="shared" si="72"/>
        <v>#N/A</v>
      </c>
      <c r="GN40" s="205" t="e">
        <f t="shared" si="73"/>
        <v>#N/A</v>
      </c>
      <c r="GO40" s="205" t="e">
        <f t="shared" si="74"/>
        <v>#N/A</v>
      </c>
      <c r="GP40" s="205" t="e">
        <f t="shared" si="75"/>
        <v>#N/A</v>
      </c>
      <c r="GQ40" s="205" t="e">
        <f t="shared" si="76"/>
        <v>#N/A</v>
      </c>
      <c r="GR40" s="205" t="e">
        <f t="shared" si="77"/>
        <v>#N/A</v>
      </c>
      <c r="GS40" s="205" t="e">
        <f t="shared" si="78"/>
        <v>#N/A</v>
      </c>
      <c r="GT40" s="205" t="e">
        <f t="shared" si="79"/>
        <v>#N/A</v>
      </c>
      <c r="GU40" s="205" t="e">
        <f t="shared" si="80"/>
        <v>#N/A</v>
      </c>
      <c r="GV40" s="205" t="e">
        <f t="shared" si="81"/>
        <v>#N/A</v>
      </c>
      <c r="GW40" s="205" t="e">
        <f t="shared" si="82"/>
        <v>#N/A</v>
      </c>
      <c r="GX40" s="205" t="e">
        <f t="shared" si="83"/>
        <v>#N/A</v>
      </c>
      <c r="GY40" s="205" t="e">
        <f t="shared" si="84"/>
        <v>#N/A</v>
      </c>
      <c r="GZ40" s="205" t="e">
        <f t="shared" si="85"/>
        <v>#N/A</v>
      </c>
      <c r="HA40" s="205" t="e">
        <f t="shared" si="86"/>
        <v>#N/A</v>
      </c>
      <c r="HB40" s="205" t="e">
        <f t="shared" si="87"/>
        <v>#N/A</v>
      </c>
      <c r="HC40" s="205" t="e">
        <f t="shared" si="88"/>
        <v>#N/A</v>
      </c>
      <c r="HD40" s="205" t="e">
        <f t="shared" si="89"/>
        <v>#N/A</v>
      </c>
      <c r="HE40" s="205" t="e">
        <f t="shared" si="90"/>
        <v>#N/A</v>
      </c>
      <c r="HF40" s="205" t="e">
        <f t="shared" si="91"/>
        <v>#N/A</v>
      </c>
      <c r="HG40" s="205" t="e">
        <f t="shared" si="92"/>
        <v>#N/A</v>
      </c>
      <c r="HH40" s="205" t="e">
        <f t="shared" si="93"/>
        <v>#N/A</v>
      </c>
      <c r="HI40" s="205" t="e">
        <f t="shared" si="94"/>
        <v>#N/A</v>
      </c>
      <c r="HJ40" s="205" t="e">
        <f t="shared" si="95"/>
        <v>#N/A</v>
      </c>
      <c r="HK40" s="205" t="e">
        <f t="shared" si="96"/>
        <v>#N/A</v>
      </c>
      <c r="HL40" s="205" t="e">
        <f t="shared" si="97"/>
        <v>#N/A</v>
      </c>
      <c r="HM40" s="205" t="e">
        <f t="shared" si="98"/>
        <v>#N/A</v>
      </c>
      <c r="HN40" s="205" t="e">
        <f t="shared" si="99"/>
        <v>#N/A</v>
      </c>
      <c r="HO40" s="205" t="e">
        <f t="shared" si="100"/>
        <v>#N/A</v>
      </c>
      <c r="HP40" s="205" t="e">
        <f t="shared" si="101"/>
        <v>#N/A</v>
      </c>
      <c r="HQ40" s="205" t="e">
        <f t="shared" si="102"/>
        <v>#N/A</v>
      </c>
      <c r="HR40" s="205" t="e">
        <f t="shared" si="103"/>
        <v>#N/A</v>
      </c>
      <c r="HS40" s="205" t="e">
        <f t="shared" si="104"/>
        <v>#N/A</v>
      </c>
      <c r="HT40" s="205" t="e">
        <f t="shared" si="105"/>
        <v>#N/A</v>
      </c>
      <c r="HU40" s="205" t="e">
        <f t="shared" si="106"/>
        <v>#N/A</v>
      </c>
      <c r="HV40" s="205" t="e">
        <f t="shared" si="107"/>
        <v>#N/A</v>
      </c>
      <c r="HW40" s="205" t="e">
        <f t="shared" si="108"/>
        <v>#N/A</v>
      </c>
      <c r="HX40" s="205" t="e">
        <f t="shared" si="109"/>
        <v>#N/A</v>
      </c>
      <c r="HY40" s="205" t="e">
        <f t="shared" si="110"/>
        <v>#N/A</v>
      </c>
      <c r="HZ40" s="205" t="e">
        <f t="shared" si="111"/>
        <v>#N/A</v>
      </c>
      <c r="IA40" s="205" t="e">
        <f t="shared" si="112"/>
        <v>#N/A</v>
      </c>
      <c r="IB40" s="205" t="e">
        <f t="shared" si="113"/>
        <v>#N/A</v>
      </c>
      <c r="IC40" s="205" t="e">
        <f t="shared" si="114"/>
        <v>#N/A</v>
      </c>
      <c r="ID40" s="205" t="e">
        <f t="shared" si="115"/>
        <v>#N/A</v>
      </c>
      <c r="IE40" s="205" t="e">
        <f t="shared" si="116"/>
        <v>#N/A</v>
      </c>
      <c r="IF40" s="205" t="e">
        <f t="shared" si="117"/>
        <v>#N/A</v>
      </c>
      <c r="IG40" s="205" t="e">
        <f t="shared" si="118"/>
        <v>#N/A</v>
      </c>
      <c r="IH40" s="205" t="e">
        <f t="shared" si="119"/>
        <v>#N/A</v>
      </c>
      <c r="II40" s="205" t="e">
        <f t="shared" si="120"/>
        <v>#N/A</v>
      </c>
    </row>
    <row r="41" spans="1:243" hidden="1" x14ac:dyDescent="0.25">
      <c r="A41" s="307"/>
      <c r="B41" s="308" t="str">
        <f>IF(OR($T41="",$U41=""),"",ROUND(_xlfn.BETA.INV(ABS(VLOOKUP($Z$1,VLookups!$A$30:$B$31,2,FALSE)-B$2),IF($N41="L",$U41,$T41),IF($N41="L",$T41,$U41),$G41,$I41),0))</f>
        <v/>
      </c>
      <c r="C41" s="318" t="str">
        <f t="shared" si="121"/>
        <v/>
      </c>
      <c r="D41" s="319" t="str">
        <f t="shared" si="122"/>
        <v/>
      </c>
      <c r="E41" s="142"/>
      <c r="F41" s="310"/>
      <c r="G41" s="311" t="str">
        <f t="shared" si="10"/>
        <v/>
      </c>
      <c r="H41" s="312"/>
      <c r="I41" s="311" t="str">
        <f t="shared" si="11"/>
        <v/>
      </c>
      <c r="J41" s="310"/>
      <c r="K41" s="143"/>
      <c r="L41" s="118" t="str">
        <f t="shared" si="12"/>
        <v/>
      </c>
      <c r="M41" s="23" t="str">
        <f t="shared" si="13"/>
        <v/>
      </c>
      <c r="N41" s="24" t="str">
        <f t="shared" si="14"/>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10" t="str">
        <f t="shared" si="3"/>
        <v/>
      </c>
      <c r="X41" s="110" t="str">
        <f t="shared" si="4"/>
        <v/>
      </c>
      <c r="Y41" s="39" t="str">
        <f t="shared" si="5"/>
        <v/>
      </c>
      <c r="Z41" s="123"/>
      <c r="AA41" s="216" t="str">
        <f>IF(AND(G41&gt;0,H41&gt;0,I41&gt;0,T41&gt;0,U41&gt;0,Z41&gt;0,NOT(R41="")),ABS(VLOOKUP($Z$1,VLookups!$A$30:$B$31,2,FALSE)-_xlfn.BETA.DIST(Z41,IF(N41="L",U41,T41),IF(N41="L",T41,U41),TRUE,G41,I41)),"")</f>
        <v/>
      </c>
      <c r="AB41" s="120" t="str">
        <f>IF(OR($T41="",$U41=""),"",_xlfn.BETA.INV(ABS(VLOOKUP($Z$1,VLookups!$A$30:$B$31,2,FALSE)-AB$3),IF($N41="L",$U41,$T41),IF($N41="L",$T41,$U41),$G41,$I41))</f>
        <v/>
      </c>
      <c r="AC41" s="121" t="str">
        <f>IF(OR($T41="",$U41=""),"",_xlfn.BETA.INV(ABS(VLOOKUP($Z$1,VLookups!$A$30:$B$31,2,FALSE)-AC$3),IF($N41="L",$U41,$T41),IF($N41="L",$T41,$U41),$G41,$I41))</f>
        <v/>
      </c>
      <c r="AD41" s="120" t="str">
        <f>IF(OR($T41="",$U41=""),"",_xlfn.BETA.INV(ABS(VLOOKUP($Z$1,VLookups!$A$30:$B$31,2,FALSE)-AD$3),IF($N41="L",$U41,$T41),IF($N41="L",$T41,$U41),$G41,$I41))</f>
        <v/>
      </c>
      <c r="AE41" s="121" t="str">
        <f>IF(OR($T41="",$U41=""),"",_xlfn.BETA.INV(ABS(VLOOKUP($Z$1,VLookups!$A$30:$B$31,2,FALSE)-AE$3),IF($N41="L",$U41,$T41),IF($N41="L",$T41,$U41),$G41,$I41))</f>
        <v/>
      </c>
      <c r="AF41" s="120" t="str">
        <f>IF(OR($T41="",$U41=""),"",_xlfn.BETA.INV(ABS(VLOOKUP($Z$1,VLookups!$A$30:$B$31,2,FALSE)-AF$3),IF($N41="L",$U41,$T41),IF($N41="L",$T41,$U41),$G41,$I41))</f>
        <v/>
      </c>
      <c r="AG41" s="121" t="str">
        <f>IF(OR($T41="",$U41=""),"",_xlfn.BETA.INV(ABS(VLOOKUP($Z$1,VLookups!$A$30:$B$31,2,FALSE)-AG$3),IF($N41="L",$U41,$T41),IF($N41="L",$T41,$U41),$G41,$I41))</f>
        <v/>
      </c>
      <c r="AH41" s="120" t="str">
        <f>IF(OR($T41="",$U41=""),"",_xlfn.BETA.INV(ABS(VLOOKUP($Z$1,VLookups!$A$30:$B$31,2,FALSE)-AH$3),IF($N41="L",$U41,$T41),IF($N41="L",$T41,$U41),$G41,$I41))</f>
        <v/>
      </c>
      <c r="AI41" s="121" t="str">
        <f>IF(OR($T41="",$U41=""),"",_xlfn.BETA.INV(ABS(VLOOKUP($Z$1,VLookups!$A$30:$B$31,2,FALSE)-AI$3),IF($N41="L",$U41,$T41),IF($N41="L",$T41,$U41),$G41,$I41))</f>
        <v/>
      </c>
      <c r="AJ41" s="120" t="str">
        <f>IF(OR($T41="",$U41=""),"",_xlfn.BETA.INV(ABS(VLOOKUP($Z$1,VLookups!$A$30:$B$31,2,FALSE)-AJ$3),IF($N41="L",$U41,$T41),IF($N41="L",$T41,$U41),$G41,$I41))</f>
        <v/>
      </c>
      <c r="AK41" s="121" t="str">
        <f>IF(OR($T41="",$U41=""),"",_xlfn.BETA.INV(ABS(VLOOKUP($Z$1,VLookups!$A$30:$B$31,2,FALSE)-AK$3),IF($N41="L",$U41,$T41),IF($N41="L",$T41,$U41),$G41,$I41))</f>
        <v/>
      </c>
      <c r="AL41" s="120" t="str">
        <f>IF(OR($T41="",$U41=""),"",_xlfn.BETA.INV(ABS(VLOOKUP($Z$1,VLookups!$A$30:$B$31,2,FALSE)-AL$3),IF($N41="L",$U41,$T41),IF($N41="L",$T41,$U41),$G41,$I41))</f>
        <v/>
      </c>
      <c r="AM41" s="121" t="str">
        <f>IF(OR($T41="",$U41=""),"",_xlfn.BETA.INV(ABS(VLOOKUP($Z$1,VLookups!$A$30:$B$31,2,FALSE)-AM$3),IF($N41="L",$U41,$T41),IF($N41="L",$T41,$U41),$G41,$I41))</f>
        <v/>
      </c>
      <c r="AN41" s="17"/>
      <c r="AO41" s="206" t="str">
        <f t="shared" si="15"/>
        <v/>
      </c>
      <c r="AP41" s="204" t="str">
        <f t="shared" si="16"/>
        <v/>
      </c>
      <c r="AQ41" s="188" t="str">
        <f t="shared" ref="AQ41:DB41" si="193">IF(ISNONTEXT($AO41),AP41+$AO41,"")</f>
        <v/>
      </c>
      <c r="AR41" s="188" t="str">
        <f t="shared" si="193"/>
        <v/>
      </c>
      <c r="AS41" s="188" t="str">
        <f t="shared" si="193"/>
        <v/>
      </c>
      <c r="AT41" s="188" t="str">
        <f t="shared" si="193"/>
        <v/>
      </c>
      <c r="AU41" s="188" t="str">
        <f t="shared" si="193"/>
        <v/>
      </c>
      <c r="AV41" s="188" t="str">
        <f t="shared" si="193"/>
        <v/>
      </c>
      <c r="AW41" s="188" t="str">
        <f t="shared" si="193"/>
        <v/>
      </c>
      <c r="AX41" s="188" t="str">
        <f t="shared" si="193"/>
        <v/>
      </c>
      <c r="AY41" s="188" t="str">
        <f t="shared" si="193"/>
        <v/>
      </c>
      <c r="AZ41" s="188" t="str">
        <f t="shared" si="193"/>
        <v/>
      </c>
      <c r="BA41" s="188" t="str">
        <f t="shared" si="193"/>
        <v/>
      </c>
      <c r="BB41" s="188" t="str">
        <f t="shared" si="193"/>
        <v/>
      </c>
      <c r="BC41" s="188" t="str">
        <f t="shared" si="193"/>
        <v/>
      </c>
      <c r="BD41" s="188" t="str">
        <f t="shared" si="193"/>
        <v/>
      </c>
      <c r="BE41" s="188" t="str">
        <f t="shared" si="193"/>
        <v/>
      </c>
      <c r="BF41" s="188" t="str">
        <f t="shared" si="193"/>
        <v/>
      </c>
      <c r="BG41" s="188" t="str">
        <f t="shared" si="193"/>
        <v/>
      </c>
      <c r="BH41" s="188" t="str">
        <f t="shared" si="193"/>
        <v/>
      </c>
      <c r="BI41" s="188" t="str">
        <f t="shared" si="193"/>
        <v/>
      </c>
      <c r="BJ41" s="188" t="str">
        <f t="shared" si="193"/>
        <v/>
      </c>
      <c r="BK41" s="188" t="str">
        <f t="shared" si="193"/>
        <v/>
      </c>
      <c r="BL41" s="188" t="str">
        <f t="shared" si="193"/>
        <v/>
      </c>
      <c r="BM41" s="188" t="str">
        <f t="shared" si="193"/>
        <v/>
      </c>
      <c r="BN41" s="188" t="str">
        <f t="shared" si="193"/>
        <v/>
      </c>
      <c r="BO41" s="188" t="str">
        <f t="shared" si="193"/>
        <v/>
      </c>
      <c r="BP41" s="188" t="str">
        <f t="shared" si="193"/>
        <v/>
      </c>
      <c r="BQ41" s="188" t="str">
        <f t="shared" si="193"/>
        <v/>
      </c>
      <c r="BR41" s="188" t="str">
        <f t="shared" si="193"/>
        <v/>
      </c>
      <c r="BS41" s="188" t="str">
        <f t="shared" si="193"/>
        <v/>
      </c>
      <c r="BT41" s="188" t="str">
        <f t="shared" si="193"/>
        <v/>
      </c>
      <c r="BU41" s="188" t="str">
        <f t="shared" si="193"/>
        <v/>
      </c>
      <c r="BV41" s="188" t="str">
        <f t="shared" si="193"/>
        <v/>
      </c>
      <c r="BW41" s="188" t="str">
        <f t="shared" si="193"/>
        <v/>
      </c>
      <c r="BX41" s="188" t="str">
        <f t="shared" si="193"/>
        <v/>
      </c>
      <c r="BY41" s="188" t="str">
        <f t="shared" si="193"/>
        <v/>
      </c>
      <c r="BZ41" s="188" t="str">
        <f t="shared" si="193"/>
        <v/>
      </c>
      <c r="CA41" s="188" t="str">
        <f t="shared" si="193"/>
        <v/>
      </c>
      <c r="CB41" s="188" t="str">
        <f t="shared" si="193"/>
        <v/>
      </c>
      <c r="CC41" s="188" t="str">
        <f t="shared" si="193"/>
        <v/>
      </c>
      <c r="CD41" s="188" t="str">
        <f t="shared" si="193"/>
        <v/>
      </c>
      <c r="CE41" s="188" t="str">
        <f t="shared" si="193"/>
        <v/>
      </c>
      <c r="CF41" s="188" t="str">
        <f t="shared" si="193"/>
        <v/>
      </c>
      <c r="CG41" s="188" t="str">
        <f t="shared" si="193"/>
        <v/>
      </c>
      <c r="CH41" s="188" t="str">
        <f t="shared" si="193"/>
        <v/>
      </c>
      <c r="CI41" s="188" t="str">
        <f t="shared" si="193"/>
        <v/>
      </c>
      <c r="CJ41" s="188" t="str">
        <f t="shared" si="193"/>
        <v/>
      </c>
      <c r="CK41" s="188" t="str">
        <f t="shared" si="193"/>
        <v/>
      </c>
      <c r="CL41" s="188" t="str">
        <f t="shared" si="193"/>
        <v/>
      </c>
      <c r="CM41" s="188" t="str">
        <f t="shared" si="193"/>
        <v/>
      </c>
      <c r="CN41" s="188" t="str">
        <f t="shared" si="193"/>
        <v/>
      </c>
      <c r="CO41" s="188" t="str">
        <f t="shared" si="193"/>
        <v/>
      </c>
      <c r="CP41" s="188" t="str">
        <f t="shared" si="193"/>
        <v/>
      </c>
      <c r="CQ41" s="188" t="str">
        <f t="shared" si="193"/>
        <v/>
      </c>
      <c r="CR41" s="188" t="str">
        <f t="shared" si="193"/>
        <v/>
      </c>
      <c r="CS41" s="188" t="str">
        <f t="shared" si="193"/>
        <v/>
      </c>
      <c r="CT41" s="188" t="str">
        <f t="shared" si="193"/>
        <v/>
      </c>
      <c r="CU41" s="188" t="str">
        <f t="shared" si="193"/>
        <v/>
      </c>
      <c r="CV41" s="188" t="str">
        <f t="shared" si="193"/>
        <v/>
      </c>
      <c r="CW41" s="188" t="str">
        <f t="shared" si="193"/>
        <v/>
      </c>
      <c r="CX41" s="188" t="str">
        <f t="shared" si="193"/>
        <v/>
      </c>
      <c r="CY41" s="188" t="str">
        <f t="shared" si="193"/>
        <v/>
      </c>
      <c r="CZ41" s="188" t="str">
        <f t="shared" si="193"/>
        <v/>
      </c>
      <c r="DA41" s="188" t="str">
        <f t="shared" si="193"/>
        <v/>
      </c>
      <c r="DB41" s="188" t="str">
        <f t="shared" si="193"/>
        <v/>
      </c>
      <c r="DC41" s="188" t="str">
        <f t="shared" ref="DC41:EK41" si="194">IF(ISNONTEXT($AO41),DB41+$AO41,"")</f>
        <v/>
      </c>
      <c r="DD41" s="188" t="str">
        <f t="shared" si="194"/>
        <v/>
      </c>
      <c r="DE41" s="188" t="str">
        <f t="shared" si="194"/>
        <v/>
      </c>
      <c r="DF41" s="188" t="str">
        <f t="shared" si="194"/>
        <v/>
      </c>
      <c r="DG41" s="188" t="str">
        <f t="shared" si="194"/>
        <v/>
      </c>
      <c r="DH41" s="188" t="str">
        <f t="shared" si="194"/>
        <v/>
      </c>
      <c r="DI41" s="188" t="str">
        <f t="shared" si="194"/>
        <v/>
      </c>
      <c r="DJ41" s="188" t="str">
        <f t="shared" si="194"/>
        <v/>
      </c>
      <c r="DK41" s="188" t="str">
        <f t="shared" si="194"/>
        <v/>
      </c>
      <c r="DL41" s="188" t="str">
        <f t="shared" si="194"/>
        <v/>
      </c>
      <c r="DM41" s="188" t="str">
        <f t="shared" si="194"/>
        <v/>
      </c>
      <c r="DN41" s="188" t="str">
        <f t="shared" si="194"/>
        <v/>
      </c>
      <c r="DO41" s="188" t="str">
        <f t="shared" si="194"/>
        <v/>
      </c>
      <c r="DP41" s="188" t="str">
        <f t="shared" si="194"/>
        <v/>
      </c>
      <c r="DQ41" s="188" t="str">
        <f t="shared" si="194"/>
        <v/>
      </c>
      <c r="DR41" s="188" t="str">
        <f t="shared" si="194"/>
        <v/>
      </c>
      <c r="DS41" s="188" t="str">
        <f t="shared" si="194"/>
        <v/>
      </c>
      <c r="DT41" s="188" t="str">
        <f t="shared" si="194"/>
        <v/>
      </c>
      <c r="DU41" s="188" t="str">
        <f t="shared" si="194"/>
        <v/>
      </c>
      <c r="DV41" s="188" t="str">
        <f t="shared" si="194"/>
        <v/>
      </c>
      <c r="DW41" s="188" t="str">
        <f t="shared" si="194"/>
        <v/>
      </c>
      <c r="DX41" s="188" t="str">
        <f t="shared" si="194"/>
        <v/>
      </c>
      <c r="DY41" s="188" t="str">
        <f t="shared" si="194"/>
        <v/>
      </c>
      <c r="DZ41" s="188" t="str">
        <f t="shared" si="194"/>
        <v/>
      </c>
      <c r="EA41" s="188" t="str">
        <f t="shared" si="194"/>
        <v/>
      </c>
      <c r="EB41" s="188" t="str">
        <f t="shared" si="194"/>
        <v/>
      </c>
      <c r="EC41" s="188" t="str">
        <f t="shared" si="194"/>
        <v/>
      </c>
      <c r="ED41" s="188" t="str">
        <f t="shared" si="194"/>
        <v/>
      </c>
      <c r="EE41" s="188" t="str">
        <f t="shared" si="194"/>
        <v/>
      </c>
      <c r="EF41" s="188" t="str">
        <f t="shared" si="194"/>
        <v/>
      </c>
      <c r="EG41" s="188" t="str">
        <f t="shared" si="194"/>
        <v/>
      </c>
      <c r="EH41" s="188" t="str">
        <f t="shared" si="194"/>
        <v/>
      </c>
      <c r="EI41" s="188" t="str">
        <f t="shared" si="194"/>
        <v/>
      </c>
      <c r="EJ41" s="188" t="str">
        <f t="shared" si="194"/>
        <v/>
      </c>
      <c r="EK41" s="188" t="str">
        <f t="shared" si="194"/>
        <v/>
      </c>
      <c r="EL41" s="204" t="str">
        <f t="shared" si="19"/>
        <v/>
      </c>
      <c r="EM41" s="205" t="e">
        <f t="shared" si="20"/>
        <v>#N/A</v>
      </c>
      <c r="EN41" s="205" t="e">
        <f t="shared" si="21"/>
        <v>#N/A</v>
      </c>
      <c r="EO41" s="205" t="e">
        <f t="shared" si="22"/>
        <v>#N/A</v>
      </c>
      <c r="EP41" s="205" t="e">
        <f t="shared" si="23"/>
        <v>#N/A</v>
      </c>
      <c r="EQ41" s="205" t="e">
        <f t="shared" si="24"/>
        <v>#N/A</v>
      </c>
      <c r="ER41" s="205" t="e">
        <f t="shared" si="25"/>
        <v>#N/A</v>
      </c>
      <c r="ES41" s="205" t="e">
        <f t="shared" si="26"/>
        <v>#N/A</v>
      </c>
      <c r="ET41" s="205" t="e">
        <f t="shared" si="27"/>
        <v>#N/A</v>
      </c>
      <c r="EU41" s="205" t="e">
        <f t="shared" si="28"/>
        <v>#N/A</v>
      </c>
      <c r="EV41" s="205" t="e">
        <f t="shared" si="29"/>
        <v>#N/A</v>
      </c>
      <c r="EW41" s="205" t="e">
        <f t="shared" si="30"/>
        <v>#N/A</v>
      </c>
      <c r="EX41" s="205" t="e">
        <f t="shared" si="31"/>
        <v>#N/A</v>
      </c>
      <c r="EY41" s="205" t="e">
        <f t="shared" si="32"/>
        <v>#N/A</v>
      </c>
      <c r="EZ41" s="205" t="e">
        <f t="shared" si="33"/>
        <v>#N/A</v>
      </c>
      <c r="FA41" s="205" t="e">
        <f t="shared" si="34"/>
        <v>#N/A</v>
      </c>
      <c r="FB41" s="205" t="e">
        <f t="shared" si="35"/>
        <v>#N/A</v>
      </c>
      <c r="FC41" s="205" t="e">
        <f t="shared" si="36"/>
        <v>#N/A</v>
      </c>
      <c r="FD41" s="205" t="e">
        <f t="shared" si="37"/>
        <v>#N/A</v>
      </c>
      <c r="FE41" s="205" t="e">
        <f t="shared" si="38"/>
        <v>#N/A</v>
      </c>
      <c r="FF41" s="205" t="e">
        <f t="shared" si="39"/>
        <v>#N/A</v>
      </c>
      <c r="FG41" s="205" t="e">
        <f t="shared" si="40"/>
        <v>#N/A</v>
      </c>
      <c r="FH41" s="205" t="e">
        <f t="shared" si="41"/>
        <v>#N/A</v>
      </c>
      <c r="FI41" s="205" t="e">
        <f t="shared" si="42"/>
        <v>#N/A</v>
      </c>
      <c r="FJ41" s="205" t="e">
        <f t="shared" si="43"/>
        <v>#N/A</v>
      </c>
      <c r="FK41" s="205" t="e">
        <f t="shared" si="44"/>
        <v>#N/A</v>
      </c>
      <c r="FL41" s="205" t="e">
        <f t="shared" si="45"/>
        <v>#N/A</v>
      </c>
      <c r="FM41" s="205" t="e">
        <f t="shared" si="46"/>
        <v>#N/A</v>
      </c>
      <c r="FN41" s="205" t="e">
        <f t="shared" si="47"/>
        <v>#N/A</v>
      </c>
      <c r="FO41" s="205" t="e">
        <f t="shared" si="48"/>
        <v>#N/A</v>
      </c>
      <c r="FP41" s="205" t="e">
        <f t="shared" si="49"/>
        <v>#N/A</v>
      </c>
      <c r="FQ41" s="205" t="e">
        <f t="shared" si="50"/>
        <v>#N/A</v>
      </c>
      <c r="FR41" s="205" t="e">
        <f t="shared" si="51"/>
        <v>#N/A</v>
      </c>
      <c r="FS41" s="205" t="e">
        <f t="shared" si="52"/>
        <v>#N/A</v>
      </c>
      <c r="FT41" s="205" t="e">
        <f t="shared" si="53"/>
        <v>#N/A</v>
      </c>
      <c r="FU41" s="205" t="e">
        <f t="shared" si="54"/>
        <v>#N/A</v>
      </c>
      <c r="FV41" s="205" t="e">
        <f t="shared" si="55"/>
        <v>#N/A</v>
      </c>
      <c r="FW41" s="205" t="e">
        <f t="shared" si="56"/>
        <v>#N/A</v>
      </c>
      <c r="FX41" s="205" t="e">
        <f t="shared" si="57"/>
        <v>#N/A</v>
      </c>
      <c r="FY41" s="205" t="e">
        <f t="shared" si="58"/>
        <v>#N/A</v>
      </c>
      <c r="FZ41" s="205" t="e">
        <f t="shared" si="59"/>
        <v>#N/A</v>
      </c>
      <c r="GA41" s="205" t="e">
        <f t="shared" si="60"/>
        <v>#N/A</v>
      </c>
      <c r="GB41" s="205" t="e">
        <f t="shared" si="61"/>
        <v>#N/A</v>
      </c>
      <c r="GC41" s="205" t="e">
        <f t="shared" si="62"/>
        <v>#N/A</v>
      </c>
      <c r="GD41" s="205" t="e">
        <f t="shared" si="63"/>
        <v>#N/A</v>
      </c>
      <c r="GE41" s="205" t="e">
        <f t="shared" si="64"/>
        <v>#N/A</v>
      </c>
      <c r="GF41" s="205" t="e">
        <f t="shared" si="65"/>
        <v>#N/A</v>
      </c>
      <c r="GG41" s="205" t="e">
        <f t="shared" si="66"/>
        <v>#N/A</v>
      </c>
      <c r="GH41" s="205" t="e">
        <f t="shared" si="67"/>
        <v>#N/A</v>
      </c>
      <c r="GI41" s="205" t="e">
        <f t="shared" si="68"/>
        <v>#N/A</v>
      </c>
      <c r="GJ41" s="205" t="e">
        <f t="shared" si="69"/>
        <v>#N/A</v>
      </c>
      <c r="GK41" s="205" t="e">
        <f t="shared" si="70"/>
        <v>#N/A</v>
      </c>
      <c r="GL41" s="205" t="e">
        <f t="shared" si="71"/>
        <v>#N/A</v>
      </c>
      <c r="GM41" s="205" t="e">
        <f t="shared" si="72"/>
        <v>#N/A</v>
      </c>
      <c r="GN41" s="205" t="e">
        <f t="shared" si="73"/>
        <v>#N/A</v>
      </c>
      <c r="GO41" s="205" t="e">
        <f t="shared" si="74"/>
        <v>#N/A</v>
      </c>
      <c r="GP41" s="205" t="e">
        <f t="shared" si="75"/>
        <v>#N/A</v>
      </c>
      <c r="GQ41" s="205" t="e">
        <f t="shared" si="76"/>
        <v>#N/A</v>
      </c>
      <c r="GR41" s="205" t="e">
        <f t="shared" si="77"/>
        <v>#N/A</v>
      </c>
      <c r="GS41" s="205" t="e">
        <f t="shared" si="78"/>
        <v>#N/A</v>
      </c>
      <c r="GT41" s="205" t="e">
        <f t="shared" si="79"/>
        <v>#N/A</v>
      </c>
      <c r="GU41" s="205" t="e">
        <f t="shared" si="80"/>
        <v>#N/A</v>
      </c>
      <c r="GV41" s="205" t="e">
        <f t="shared" si="81"/>
        <v>#N/A</v>
      </c>
      <c r="GW41" s="205" t="e">
        <f t="shared" si="82"/>
        <v>#N/A</v>
      </c>
      <c r="GX41" s="205" t="e">
        <f t="shared" si="83"/>
        <v>#N/A</v>
      </c>
      <c r="GY41" s="205" t="e">
        <f t="shared" si="84"/>
        <v>#N/A</v>
      </c>
      <c r="GZ41" s="205" t="e">
        <f t="shared" si="85"/>
        <v>#N/A</v>
      </c>
      <c r="HA41" s="205" t="e">
        <f t="shared" si="86"/>
        <v>#N/A</v>
      </c>
      <c r="HB41" s="205" t="e">
        <f t="shared" si="87"/>
        <v>#N/A</v>
      </c>
      <c r="HC41" s="205" t="e">
        <f t="shared" si="88"/>
        <v>#N/A</v>
      </c>
      <c r="HD41" s="205" t="e">
        <f t="shared" si="89"/>
        <v>#N/A</v>
      </c>
      <c r="HE41" s="205" t="e">
        <f t="shared" si="90"/>
        <v>#N/A</v>
      </c>
      <c r="HF41" s="205" t="e">
        <f t="shared" si="91"/>
        <v>#N/A</v>
      </c>
      <c r="HG41" s="205" t="e">
        <f t="shared" si="92"/>
        <v>#N/A</v>
      </c>
      <c r="HH41" s="205" t="e">
        <f t="shared" si="93"/>
        <v>#N/A</v>
      </c>
      <c r="HI41" s="205" t="e">
        <f t="shared" si="94"/>
        <v>#N/A</v>
      </c>
      <c r="HJ41" s="205" t="e">
        <f t="shared" si="95"/>
        <v>#N/A</v>
      </c>
      <c r="HK41" s="205" t="e">
        <f t="shared" si="96"/>
        <v>#N/A</v>
      </c>
      <c r="HL41" s="205" t="e">
        <f t="shared" si="97"/>
        <v>#N/A</v>
      </c>
      <c r="HM41" s="205" t="e">
        <f t="shared" si="98"/>
        <v>#N/A</v>
      </c>
      <c r="HN41" s="205" t="e">
        <f t="shared" si="99"/>
        <v>#N/A</v>
      </c>
      <c r="HO41" s="205" t="e">
        <f t="shared" si="100"/>
        <v>#N/A</v>
      </c>
      <c r="HP41" s="205" t="e">
        <f t="shared" si="101"/>
        <v>#N/A</v>
      </c>
      <c r="HQ41" s="205" t="e">
        <f t="shared" si="102"/>
        <v>#N/A</v>
      </c>
      <c r="HR41" s="205" t="e">
        <f t="shared" si="103"/>
        <v>#N/A</v>
      </c>
      <c r="HS41" s="205" t="e">
        <f t="shared" si="104"/>
        <v>#N/A</v>
      </c>
      <c r="HT41" s="205" t="e">
        <f t="shared" si="105"/>
        <v>#N/A</v>
      </c>
      <c r="HU41" s="205" t="e">
        <f t="shared" si="106"/>
        <v>#N/A</v>
      </c>
      <c r="HV41" s="205" t="e">
        <f t="shared" si="107"/>
        <v>#N/A</v>
      </c>
      <c r="HW41" s="205" t="e">
        <f t="shared" si="108"/>
        <v>#N/A</v>
      </c>
      <c r="HX41" s="205" t="e">
        <f t="shared" si="109"/>
        <v>#N/A</v>
      </c>
      <c r="HY41" s="205" t="e">
        <f t="shared" si="110"/>
        <v>#N/A</v>
      </c>
      <c r="HZ41" s="205" t="e">
        <f t="shared" si="111"/>
        <v>#N/A</v>
      </c>
      <c r="IA41" s="205" t="e">
        <f t="shared" si="112"/>
        <v>#N/A</v>
      </c>
      <c r="IB41" s="205" t="e">
        <f t="shared" si="113"/>
        <v>#N/A</v>
      </c>
      <c r="IC41" s="205" t="e">
        <f t="shared" si="114"/>
        <v>#N/A</v>
      </c>
      <c r="ID41" s="205" t="e">
        <f t="shared" si="115"/>
        <v>#N/A</v>
      </c>
      <c r="IE41" s="205" t="e">
        <f t="shared" si="116"/>
        <v>#N/A</v>
      </c>
      <c r="IF41" s="205" t="e">
        <f t="shared" si="117"/>
        <v>#N/A</v>
      </c>
      <c r="IG41" s="205" t="e">
        <f t="shared" si="118"/>
        <v>#N/A</v>
      </c>
      <c r="IH41" s="205" t="e">
        <f t="shared" si="119"/>
        <v>#N/A</v>
      </c>
      <c r="II41" s="205" t="e">
        <f t="shared" si="120"/>
        <v>#N/A</v>
      </c>
    </row>
    <row r="42" spans="1:243" hidden="1" x14ac:dyDescent="0.25">
      <c r="A42" s="307"/>
      <c r="B42" s="308" t="str">
        <f>IF(OR($T42="",$U42=""),"",ROUND(_xlfn.BETA.INV(ABS(VLOOKUP($Z$1,VLookups!$A$30:$B$31,2,FALSE)-B$2),IF($N42="L",$U42,$T42),IF($N42="L",$T42,$U42),$G42,$I42),0))</f>
        <v/>
      </c>
      <c r="C42" s="318" t="str">
        <f t="shared" si="121"/>
        <v/>
      </c>
      <c r="D42" s="319" t="str">
        <f t="shared" si="122"/>
        <v/>
      </c>
      <c r="E42" s="142"/>
      <c r="F42" s="310"/>
      <c r="G42" s="311" t="str">
        <f t="shared" si="10"/>
        <v/>
      </c>
      <c r="H42" s="312"/>
      <c r="I42" s="311" t="str">
        <f t="shared" si="11"/>
        <v/>
      </c>
      <c r="J42" s="310"/>
      <c r="K42" s="143"/>
      <c r="L42" s="118" t="str">
        <f t="shared" si="12"/>
        <v/>
      </c>
      <c r="M42" s="23" t="str">
        <f t="shared" si="13"/>
        <v/>
      </c>
      <c r="N42" s="24" t="str">
        <f t="shared" si="14"/>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10" t="str">
        <f t="shared" si="3"/>
        <v/>
      </c>
      <c r="X42" s="110" t="str">
        <f t="shared" si="4"/>
        <v/>
      </c>
      <c r="Y42" s="39" t="str">
        <f t="shared" si="5"/>
        <v/>
      </c>
      <c r="Z42" s="123"/>
      <c r="AA42" s="216" t="str">
        <f>IF(AND(G42&gt;0,H42&gt;0,I42&gt;0,T42&gt;0,U42&gt;0,Z42&gt;0,NOT(R42="")),ABS(VLOOKUP($Z$1,VLookups!$A$30:$B$31,2,FALSE)-_xlfn.BETA.DIST(Z42,IF(N42="L",U42,T42),IF(N42="L",T42,U42),TRUE,G42,I42)),"")</f>
        <v/>
      </c>
      <c r="AB42" s="120" t="str">
        <f>IF(OR($T42="",$U42=""),"",_xlfn.BETA.INV(ABS(VLOOKUP($Z$1,VLookups!$A$30:$B$31,2,FALSE)-AB$3),IF($N42="L",$U42,$T42),IF($N42="L",$T42,$U42),$G42,$I42))</f>
        <v/>
      </c>
      <c r="AC42" s="121" t="str">
        <f>IF(OR($T42="",$U42=""),"",_xlfn.BETA.INV(ABS(VLOOKUP($Z$1,VLookups!$A$30:$B$31,2,FALSE)-AC$3),IF($N42="L",$U42,$T42),IF($N42="L",$T42,$U42),$G42,$I42))</f>
        <v/>
      </c>
      <c r="AD42" s="120" t="str">
        <f>IF(OR($T42="",$U42=""),"",_xlfn.BETA.INV(ABS(VLOOKUP($Z$1,VLookups!$A$30:$B$31,2,FALSE)-AD$3),IF($N42="L",$U42,$T42),IF($N42="L",$T42,$U42),$G42,$I42))</f>
        <v/>
      </c>
      <c r="AE42" s="121" t="str">
        <f>IF(OR($T42="",$U42=""),"",_xlfn.BETA.INV(ABS(VLOOKUP($Z$1,VLookups!$A$30:$B$31,2,FALSE)-AE$3),IF($N42="L",$U42,$T42),IF($N42="L",$T42,$U42),$G42,$I42))</f>
        <v/>
      </c>
      <c r="AF42" s="120" t="str">
        <f>IF(OR($T42="",$U42=""),"",_xlfn.BETA.INV(ABS(VLOOKUP($Z$1,VLookups!$A$30:$B$31,2,FALSE)-AF$3),IF($N42="L",$U42,$T42),IF($N42="L",$T42,$U42),$G42,$I42))</f>
        <v/>
      </c>
      <c r="AG42" s="121" t="str">
        <f>IF(OR($T42="",$U42=""),"",_xlfn.BETA.INV(ABS(VLOOKUP($Z$1,VLookups!$A$30:$B$31,2,FALSE)-AG$3),IF($N42="L",$U42,$T42),IF($N42="L",$T42,$U42),$G42,$I42))</f>
        <v/>
      </c>
      <c r="AH42" s="120" t="str">
        <f>IF(OR($T42="",$U42=""),"",_xlfn.BETA.INV(ABS(VLOOKUP($Z$1,VLookups!$A$30:$B$31,2,FALSE)-AH$3),IF($N42="L",$U42,$T42),IF($N42="L",$T42,$U42),$G42,$I42))</f>
        <v/>
      </c>
      <c r="AI42" s="121" t="str">
        <f>IF(OR($T42="",$U42=""),"",_xlfn.BETA.INV(ABS(VLOOKUP($Z$1,VLookups!$A$30:$B$31,2,FALSE)-AI$3),IF($N42="L",$U42,$T42),IF($N42="L",$T42,$U42),$G42,$I42))</f>
        <v/>
      </c>
      <c r="AJ42" s="120" t="str">
        <f>IF(OR($T42="",$U42=""),"",_xlfn.BETA.INV(ABS(VLOOKUP($Z$1,VLookups!$A$30:$B$31,2,FALSE)-AJ$3),IF($N42="L",$U42,$T42),IF($N42="L",$T42,$U42),$G42,$I42))</f>
        <v/>
      </c>
      <c r="AK42" s="121" t="str">
        <f>IF(OR($T42="",$U42=""),"",_xlfn.BETA.INV(ABS(VLOOKUP($Z$1,VLookups!$A$30:$B$31,2,FALSE)-AK$3),IF($N42="L",$U42,$T42),IF($N42="L",$T42,$U42),$G42,$I42))</f>
        <v/>
      </c>
      <c r="AL42" s="120" t="str">
        <f>IF(OR($T42="",$U42=""),"",_xlfn.BETA.INV(ABS(VLOOKUP($Z$1,VLookups!$A$30:$B$31,2,FALSE)-AL$3),IF($N42="L",$U42,$T42),IF($N42="L",$T42,$U42),$G42,$I42))</f>
        <v/>
      </c>
      <c r="AM42" s="121" t="str">
        <f>IF(OR($T42="",$U42=""),"",_xlfn.BETA.INV(ABS(VLOOKUP($Z$1,VLookups!$A$30:$B$31,2,FALSE)-AM$3),IF($N42="L",$U42,$T42),IF($N42="L",$T42,$U42),$G42,$I42))</f>
        <v/>
      </c>
      <c r="AN42" s="17"/>
      <c r="AO42" s="206" t="str">
        <f t="shared" si="15"/>
        <v/>
      </c>
      <c r="AP42" s="204" t="str">
        <f t="shared" si="16"/>
        <v/>
      </c>
      <c r="AQ42" s="188" t="str">
        <f t="shared" ref="AQ42:DB42" si="195">IF(ISNONTEXT($AO42),AP42+$AO42,"")</f>
        <v/>
      </c>
      <c r="AR42" s="188" t="str">
        <f t="shared" si="195"/>
        <v/>
      </c>
      <c r="AS42" s="188" t="str">
        <f t="shared" si="195"/>
        <v/>
      </c>
      <c r="AT42" s="188" t="str">
        <f t="shared" si="195"/>
        <v/>
      </c>
      <c r="AU42" s="188" t="str">
        <f t="shared" si="195"/>
        <v/>
      </c>
      <c r="AV42" s="188" t="str">
        <f t="shared" si="195"/>
        <v/>
      </c>
      <c r="AW42" s="188" t="str">
        <f t="shared" si="195"/>
        <v/>
      </c>
      <c r="AX42" s="188" t="str">
        <f t="shared" si="195"/>
        <v/>
      </c>
      <c r="AY42" s="188" t="str">
        <f t="shared" si="195"/>
        <v/>
      </c>
      <c r="AZ42" s="188" t="str">
        <f t="shared" si="195"/>
        <v/>
      </c>
      <c r="BA42" s="188" t="str">
        <f t="shared" si="195"/>
        <v/>
      </c>
      <c r="BB42" s="188" t="str">
        <f t="shared" si="195"/>
        <v/>
      </c>
      <c r="BC42" s="188" t="str">
        <f t="shared" si="195"/>
        <v/>
      </c>
      <c r="BD42" s="188" t="str">
        <f t="shared" si="195"/>
        <v/>
      </c>
      <c r="BE42" s="188" t="str">
        <f t="shared" si="195"/>
        <v/>
      </c>
      <c r="BF42" s="188" t="str">
        <f t="shared" si="195"/>
        <v/>
      </c>
      <c r="BG42" s="188" t="str">
        <f t="shared" si="195"/>
        <v/>
      </c>
      <c r="BH42" s="188" t="str">
        <f t="shared" si="195"/>
        <v/>
      </c>
      <c r="BI42" s="188" t="str">
        <f t="shared" si="195"/>
        <v/>
      </c>
      <c r="BJ42" s="188" t="str">
        <f t="shared" si="195"/>
        <v/>
      </c>
      <c r="BK42" s="188" t="str">
        <f t="shared" si="195"/>
        <v/>
      </c>
      <c r="BL42" s="188" t="str">
        <f t="shared" si="195"/>
        <v/>
      </c>
      <c r="BM42" s="188" t="str">
        <f t="shared" si="195"/>
        <v/>
      </c>
      <c r="BN42" s="188" t="str">
        <f t="shared" si="195"/>
        <v/>
      </c>
      <c r="BO42" s="188" t="str">
        <f t="shared" si="195"/>
        <v/>
      </c>
      <c r="BP42" s="188" t="str">
        <f t="shared" si="195"/>
        <v/>
      </c>
      <c r="BQ42" s="188" t="str">
        <f t="shared" si="195"/>
        <v/>
      </c>
      <c r="BR42" s="188" t="str">
        <f t="shared" si="195"/>
        <v/>
      </c>
      <c r="BS42" s="188" t="str">
        <f t="shared" si="195"/>
        <v/>
      </c>
      <c r="BT42" s="188" t="str">
        <f t="shared" si="195"/>
        <v/>
      </c>
      <c r="BU42" s="188" t="str">
        <f t="shared" si="195"/>
        <v/>
      </c>
      <c r="BV42" s="188" t="str">
        <f t="shared" si="195"/>
        <v/>
      </c>
      <c r="BW42" s="188" t="str">
        <f t="shared" si="195"/>
        <v/>
      </c>
      <c r="BX42" s="188" t="str">
        <f t="shared" si="195"/>
        <v/>
      </c>
      <c r="BY42" s="188" t="str">
        <f t="shared" si="195"/>
        <v/>
      </c>
      <c r="BZ42" s="188" t="str">
        <f t="shared" si="195"/>
        <v/>
      </c>
      <c r="CA42" s="188" t="str">
        <f t="shared" si="195"/>
        <v/>
      </c>
      <c r="CB42" s="188" t="str">
        <f t="shared" si="195"/>
        <v/>
      </c>
      <c r="CC42" s="188" t="str">
        <f t="shared" si="195"/>
        <v/>
      </c>
      <c r="CD42" s="188" t="str">
        <f t="shared" si="195"/>
        <v/>
      </c>
      <c r="CE42" s="188" t="str">
        <f t="shared" si="195"/>
        <v/>
      </c>
      <c r="CF42" s="188" t="str">
        <f t="shared" si="195"/>
        <v/>
      </c>
      <c r="CG42" s="188" t="str">
        <f t="shared" si="195"/>
        <v/>
      </c>
      <c r="CH42" s="188" t="str">
        <f t="shared" si="195"/>
        <v/>
      </c>
      <c r="CI42" s="188" t="str">
        <f t="shared" si="195"/>
        <v/>
      </c>
      <c r="CJ42" s="188" t="str">
        <f t="shared" si="195"/>
        <v/>
      </c>
      <c r="CK42" s="188" t="str">
        <f t="shared" si="195"/>
        <v/>
      </c>
      <c r="CL42" s="188" t="str">
        <f t="shared" si="195"/>
        <v/>
      </c>
      <c r="CM42" s="188" t="str">
        <f t="shared" si="195"/>
        <v/>
      </c>
      <c r="CN42" s="188" t="str">
        <f t="shared" si="195"/>
        <v/>
      </c>
      <c r="CO42" s="188" t="str">
        <f t="shared" si="195"/>
        <v/>
      </c>
      <c r="CP42" s="188" t="str">
        <f t="shared" si="195"/>
        <v/>
      </c>
      <c r="CQ42" s="188" t="str">
        <f t="shared" si="195"/>
        <v/>
      </c>
      <c r="CR42" s="188" t="str">
        <f t="shared" si="195"/>
        <v/>
      </c>
      <c r="CS42" s="188" t="str">
        <f t="shared" si="195"/>
        <v/>
      </c>
      <c r="CT42" s="188" t="str">
        <f t="shared" si="195"/>
        <v/>
      </c>
      <c r="CU42" s="188" t="str">
        <f t="shared" si="195"/>
        <v/>
      </c>
      <c r="CV42" s="188" t="str">
        <f t="shared" si="195"/>
        <v/>
      </c>
      <c r="CW42" s="188" t="str">
        <f t="shared" si="195"/>
        <v/>
      </c>
      <c r="CX42" s="188" t="str">
        <f t="shared" si="195"/>
        <v/>
      </c>
      <c r="CY42" s="188" t="str">
        <f t="shared" si="195"/>
        <v/>
      </c>
      <c r="CZ42" s="188" t="str">
        <f t="shared" si="195"/>
        <v/>
      </c>
      <c r="DA42" s="188" t="str">
        <f t="shared" si="195"/>
        <v/>
      </c>
      <c r="DB42" s="188" t="str">
        <f t="shared" si="195"/>
        <v/>
      </c>
      <c r="DC42" s="188" t="str">
        <f t="shared" ref="DC42:EK42" si="196">IF(ISNONTEXT($AO42),DB42+$AO42,"")</f>
        <v/>
      </c>
      <c r="DD42" s="188" t="str">
        <f t="shared" si="196"/>
        <v/>
      </c>
      <c r="DE42" s="188" t="str">
        <f t="shared" si="196"/>
        <v/>
      </c>
      <c r="DF42" s="188" t="str">
        <f t="shared" si="196"/>
        <v/>
      </c>
      <c r="DG42" s="188" t="str">
        <f t="shared" si="196"/>
        <v/>
      </c>
      <c r="DH42" s="188" t="str">
        <f t="shared" si="196"/>
        <v/>
      </c>
      <c r="DI42" s="188" t="str">
        <f t="shared" si="196"/>
        <v/>
      </c>
      <c r="DJ42" s="188" t="str">
        <f t="shared" si="196"/>
        <v/>
      </c>
      <c r="DK42" s="188" t="str">
        <f t="shared" si="196"/>
        <v/>
      </c>
      <c r="DL42" s="188" t="str">
        <f t="shared" si="196"/>
        <v/>
      </c>
      <c r="DM42" s="188" t="str">
        <f t="shared" si="196"/>
        <v/>
      </c>
      <c r="DN42" s="188" t="str">
        <f t="shared" si="196"/>
        <v/>
      </c>
      <c r="DO42" s="188" t="str">
        <f t="shared" si="196"/>
        <v/>
      </c>
      <c r="DP42" s="188" t="str">
        <f t="shared" si="196"/>
        <v/>
      </c>
      <c r="DQ42" s="188" t="str">
        <f t="shared" si="196"/>
        <v/>
      </c>
      <c r="DR42" s="188" t="str">
        <f t="shared" si="196"/>
        <v/>
      </c>
      <c r="DS42" s="188" t="str">
        <f t="shared" si="196"/>
        <v/>
      </c>
      <c r="DT42" s="188" t="str">
        <f t="shared" si="196"/>
        <v/>
      </c>
      <c r="DU42" s="188" t="str">
        <f t="shared" si="196"/>
        <v/>
      </c>
      <c r="DV42" s="188" t="str">
        <f t="shared" si="196"/>
        <v/>
      </c>
      <c r="DW42" s="188" t="str">
        <f t="shared" si="196"/>
        <v/>
      </c>
      <c r="DX42" s="188" t="str">
        <f t="shared" si="196"/>
        <v/>
      </c>
      <c r="DY42" s="188" t="str">
        <f t="shared" si="196"/>
        <v/>
      </c>
      <c r="DZ42" s="188" t="str">
        <f t="shared" si="196"/>
        <v/>
      </c>
      <c r="EA42" s="188" t="str">
        <f t="shared" si="196"/>
        <v/>
      </c>
      <c r="EB42" s="188" t="str">
        <f t="shared" si="196"/>
        <v/>
      </c>
      <c r="EC42" s="188" t="str">
        <f t="shared" si="196"/>
        <v/>
      </c>
      <c r="ED42" s="188" t="str">
        <f t="shared" si="196"/>
        <v/>
      </c>
      <c r="EE42" s="188" t="str">
        <f t="shared" si="196"/>
        <v/>
      </c>
      <c r="EF42" s="188" t="str">
        <f t="shared" si="196"/>
        <v/>
      </c>
      <c r="EG42" s="188" t="str">
        <f t="shared" si="196"/>
        <v/>
      </c>
      <c r="EH42" s="188" t="str">
        <f t="shared" si="196"/>
        <v/>
      </c>
      <c r="EI42" s="188" t="str">
        <f t="shared" si="196"/>
        <v/>
      </c>
      <c r="EJ42" s="188" t="str">
        <f t="shared" si="196"/>
        <v/>
      </c>
      <c r="EK42" s="188" t="str">
        <f t="shared" si="196"/>
        <v/>
      </c>
      <c r="EL42" s="204" t="str">
        <f t="shared" si="19"/>
        <v/>
      </c>
      <c r="EM42" s="205" t="e">
        <f t="shared" si="20"/>
        <v>#N/A</v>
      </c>
      <c r="EN42" s="205" t="e">
        <f t="shared" si="21"/>
        <v>#N/A</v>
      </c>
      <c r="EO42" s="205" t="e">
        <f t="shared" si="22"/>
        <v>#N/A</v>
      </c>
      <c r="EP42" s="205" t="e">
        <f t="shared" si="23"/>
        <v>#N/A</v>
      </c>
      <c r="EQ42" s="205" t="e">
        <f t="shared" si="24"/>
        <v>#N/A</v>
      </c>
      <c r="ER42" s="205" t="e">
        <f t="shared" si="25"/>
        <v>#N/A</v>
      </c>
      <c r="ES42" s="205" t="e">
        <f t="shared" si="26"/>
        <v>#N/A</v>
      </c>
      <c r="ET42" s="205" t="e">
        <f t="shared" si="27"/>
        <v>#N/A</v>
      </c>
      <c r="EU42" s="205" t="e">
        <f t="shared" si="28"/>
        <v>#N/A</v>
      </c>
      <c r="EV42" s="205" t="e">
        <f t="shared" si="29"/>
        <v>#N/A</v>
      </c>
      <c r="EW42" s="205" t="e">
        <f t="shared" si="30"/>
        <v>#N/A</v>
      </c>
      <c r="EX42" s="205" t="e">
        <f t="shared" si="31"/>
        <v>#N/A</v>
      </c>
      <c r="EY42" s="205" t="e">
        <f t="shared" si="32"/>
        <v>#N/A</v>
      </c>
      <c r="EZ42" s="205" t="e">
        <f t="shared" si="33"/>
        <v>#N/A</v>
      </c>
      <c r="FA42" s="205" t="e">
        <f t="shared" si="34"/>
        <v>#N/A</v>
      </c>
      <c r="FB42" s="205" t="e">
        <f t="shared" si="35"/>
        <v>#N/A</v>
      </c>
      <c r="FC42" s="205" t="e">
        <f t="shared" si="36"/>
        <v>#N/A</v>
      </c>
      <c r="FD42" s="205" t="e">
        <f t="shared" si="37"/>
        <v>#N/A</v>
      </c>
      <c r="FE42" s="205" t="e">
        <f t="shared" si="38"/>
        <v>#N/A</v>
      </c>
      <c r="FF42" s="205" t="e">
        <f t="shared" si="39"/>
        <v>#N/A</v>
      </c>
      <c r="FG42" s="205" t="e">
        <f t="shared" si="40"/>
        <v>#N/A</v>
      </c>
      <c r="FH42" s="205" t="e">
        <f t="shared" si="41"/>
        <v>#N/A</v>
      </c>
      <c r="FI42" s="205" t="e">
        <f t="shared" si="42"/>
        <v>#N/A</v>
      </c>
      <c r="FJ42" s="205" t="e">
        <f t="shared" si="43"/>
        <v>#N/A</v>
      </c>
      <c r="FK42" s="205" t="e">
        <f t="shared" si="44"/>
        <v>#N/A</v>
      </c>
      <c r="FL42" s="205" t="e">
        <f t="shared" si="45"/>
        <v>#N/A</v>
      </c>
      <c r="FM42" s="205" t="e">
        <f t="shared" si="46"/>
        <v>#N/A</v>
      </c>
      <c r="FN42" s="205" t="e">
        <f t="shared" si="47"/>
        <v>#N/A</v>
      </c>
      <c r="FO42" s="205" t="e">
        <f t="shared" si="48"/>
        <v>#N/A</v>
      </c>
      <c r="FP42" s="205" t="e">
        <f t="shared" si="49"/>
        <v>#N/A</v>
      </c>
      <c r="FQ42" s="205" t="e">
        <f t="shared" si="50"/>
        <v>#N/A</v>
      </c>
      <c r="FR42" s="205" t="e">
        <f t="shared" si="51"/>
        <v>#N/A</v>
      </c>
      <c r="FS42" s="205" t="e">
        <f t="shared" si="52"/>
        <v>#N/A</v>
      </c>
      <c r="FT42" s="205" t="e">
        <f t="shared" si="53"/>
        <v>#N/A</v>
      </c>
      <c r="FU42" s="205" t="e">
        <f t="shared" si="54"/>
        <v>#N/A</v>
      </c>
      <c r="FV42" s="205" t="e">
        <f t="shared" si="55"/>
        <v>#N/A</v>
      </c>
      <c r="FW42" s="205" t="e">
        <f t="shared" si="56"/>
        <v>#N/A</v>
      </c>
      <c r="FX42" s="205" t="e">
        <f t="shared" si="57"/>
        <v>#N/A</v>
      </c>
      <c r="FY42" s="205" t="e">
        <f t="shared" si="58"/>
        <v>#N/A</v>
      </c>
      <c r="FZ42" s="205" t="e">
        <f t="shared" si="59"/>
        <v>#N/A</v>
      </c>
      <c r="GA42" s="205" t="e">
        <f t="shared" si="60"/>
        <v>#N/A</v>
      </c>
      <c r="GB42" s="205" t="e">
        <f t="shared" si="61"/>
        <v>#N/A</v>
      </c>
      <c r="GC42" s="205" t="e">
        <f t="shared" si="62"/>
        <v>#N/A</v>
      </c>
      <c r="GD42" s="205" t="e">
        <f t="shared" si="63"/>
        <v>#N/A</v>
      </c>
      <c r="GE42" s="205" t="e">
        <f t="shared" si="64"/>
        <v>#N/A</v>
      </c>
      <c r="GF42" s="205" t="e">
        <f t="shared" si="65"/>
        <v>#N/A</v>
      </c>
      <c r="GG42" s="205" t="e">
        <f t="shared" si="66"/>
        <v>#N/A</v>
      </c>
      <c r="GH42" s="205" t="e">
        <f t="shared" si="67"/>
        <v>#N/A</v>
      </c>
      <c r="GI42" s="205" t="e">
        <f t="shared" si="68"/>
        <v>#N/A</v>
      </c>
      <c r="GJ42" s="205" t="e">
        <f t="shared" si="69"/>
        <v>#N/A</v>
      </c>
      <c r="GK42" s="205" t="e">
        <f t="shared" si="70"/>
        <v>#N/A</v>
      </c>
      <c r="GL42" s="205" t="e">
        <f t="shared" si="71"/>
        <v>#N/A</v>
      </c>
      <c r="GM42" s="205" t="e">
        <f t="shared" si="72"/>
        <v>#N/A</v>
      </c>
      <c r="GN42" s="205" t="e">
        <f t="shared" si="73"/>
        <v>#N/A</v>
      </c>
      <c r="GO42" s="205" t="e">
        <f t="shared" si="74"/>
        <v>#N/A</v>
      </c>
      <c r="GP42" s="205" t="e">
        <f t="shared" si="75"/>
        <v>#N/A</v>
      </c>
      <c r="GQ42" s="205" t="e">
        <f t="shared" si="76"/>
        <v>#N/A</v>
      </c>
      <c r="GR42" s="205" t="e">
        <f t="shared" si="77"/>
        <v>#N/A</v>
      </c>
      <c r="GS42" s="205" t="e">
        <f t="shared" si="78"/>
        <v>#N/A</v>
      </c>
      <c r="GT42" s="205" t="e">
        <f t="shared" si="79"/>
        <v>#N/A</v>
      </c>
      <c r="GU42" s="205" t="e">
        <f t="shared" si="80"/>
        <v>#N/A</v>
      </c>
      <c r="GV42" s="205" t="e">
        <f t="shared" si="81"/>
        <v>#N/A</v>
      </c>
      <c r="GW42" s="205" t="e">
        <f t="shared" si="82"/>
        <v>#N/A</v>
      </c>
      <c r="GX42" s="205" t="e">
        <f t="shared" si="83"/>
        <v>#N/A</v>
      </c>
      <c r="GY42" s="205" t="e">
        <f t="shared" si="84"/>
        <v>#N/A</v>
      </c>
      <c r="GZ42" s="205" t="e">
        <f t="shared" si="85"/>
        <v>#N/A</v>
      </c>
      <c r="HA42" s="205" t="e">
        <f t="shared" si="86"/>
        <v>#N/A</v>
      </c>
      <c r="HB42" s="205" t="e">
        <f t="shared" si="87"/>
        <v>#N/A</v>
      </c>
      <c r="HC42" s="205" t="e">
        <f t="shared" si="88"/>
        <v>#N/A</v>
      </c>
      <c r="HD42" s="205" t="e">
        <f t="shared" si="89"/>
        <v>#N/A</v>
      </c>
      <c r="HE42" s="205" t="e">
        <f t="shared" si="90"/>
        <v>#N/A</v>
      </c>
      <c r="HF42" s="205" t="e">
        <f t="shared" si="91"/>
        <v>#N/A</v>
      </c>
      <c r="HG42" s="205" t="e">
        <f t="shared" si="92"/>
        <v>#N/A</v>
      </c>
      <c r="HH42" s="205" t="e">
        <f t="shared" si="93"/>
        <v>#N/A</v>
      </c>
      <c r="HI42" s="205" t="e">
        <f t="shared" si="94"/>
        <v>#N/A</v>
      </c>
      <c r="HJ42" s="205" t="e">
        <f t="shared" si="95"/>
        <v>#N/A</v>
      </c>
      <c r="HK42" s="205" t="e">
        <f t="shared" si="96"/>
        <v>#N/A</v>
      </c>
      <c r="HL42" s="205" t="e">
        <f t="shared" si="97"/>
        <v>#N/A</v>
      </c>
      <c r="HM42" s="205" t="e">
        <f t="shared" si="98"/>
        <v>#N/A</v>
      </c>
      <c r="HN42" s="205" t="e">
        <f t="shared" si="99"/>
        <v>#N/A</v>
      </c>
      <c r="HO42" s="205" t="e">
        <f t="shared" si="100"/>
        <v>#N/A</v>
      </c>
      <c r="HP42" s="205" t="e">
        <f t="shared" si="101"/>
        <v>#N/A</v>
      </c>
      <c r="HQ42" s="205" t="e">
        <f t="shared" si="102"/>
        <v>#N/A</v>
      </c>
      <c r="HR42" s="205" t="e">
        <f t="shared" si="103"/>
        <v>#N/A</v>
      </c>
      <c r="HS42" s="205" t="e">
        <f t="shared" si="104"/>
        <v>#N/A</v>
      </c>
      <c r="HT42" s="205" t="e">
        <f t="shared" si="105"/>
        <v>#N/A</v>
      </c>
      <c r="HU42" s="205" t="e">
        <f t="shared" si="106"/>
        <v>#N/A</v>
      </c>
      <c r="HV42" s="205" t="e">
        <f t="shared" si="107"/>
        <v>#N/A</v>
      </c>
      <c r="HW42" s="205" t="e">
        <f t="shared" si="108"/>
        <v>#N/A</v>
      </c>
      <c r="HX42" s="205" t="e">
        <f t="shared" si="109"/>
        <v>#N/A</v>
      </c>
      <c r="HY42" s="205" t="e">
        <f t="shared" si="110"/>
        <v>#N/A</v>
      </c>
      <c r="HZ42" s="205" t="e">
        <f t="shared" si="111"/>
        <v>#N/A</v>
      </c>
      <c r="IA42" s="205" t="e">
        <f t="shared" si="112"/>
        <v>#N/A</v>
      </c>
      <c r="IB42" s="205" t="e">
        <f t="shared" si="113"/>
        <v>#N/A</v>
      </c>
      <c r="IC42" s="205" t="e">
        <f t="shared" si="114"/>
        <v>#N/A</v>
      </c>
      <c r="ID42" s="205" t="e">
        <f t="shared" si="115"/>
        <v>#N/A</v>
      </c>
      <c r="IE42" s="205" t="e">
        <f t="shared" si="116"/>
        <v>#N/A</v>
      </c>
      <c r="IF42" s="205" t="e">
        <f t="shared" si="117"/>
        <v>#N/A</v>
      </c>
      <c r="IG42" s="205" t="e">
        <f t="shared" si="118"/>
        <v>#N/A</v>
      </c>
      <c r="IH42" s="205" t="e">
        <f t="shared" si="119"/>
        <v>#N/A</v>
      </c>
      <c r="II42" s="205" t="e">
        <f t="shared" si="120"/>
        <v>#N/A</v>
      </c>
    </row>
    <row r="43" spans="1:243" hidden="1" x14ac:dyDescent="0.25">
      <c r="A43" s="307"/>
      <c r="B43" s="308" t="str">
        <f>IF(OR($T43="",$U43=""),"",ROUND(_xlfn.BETA.INV(ABS(VLOOKUP($Z$1,VLookups!$A$30:$B$31,2,FALSE)-B$2),IF($N43="L",$U43,$T43),IF($N43="L",$T43,$U43),$G43,$I43),0))</f>
        <v/>
      </c>
      <c r="C43" s="318" t="str">
        <f t="shared" si="121"/>
        <v/>
      </c>
      <c r="D43" s="319" t="str">
        <f t="shared" si="122"/>
        <v/>
      </c>
      <c r="E43" s="142"/>
      <c r="F43" s="310"/>
      <c r="G43" s="311" t="str">
        <f t="shared" si="10"/>
        <v/>
      </c>
      <c r="H43" s="312"/>
      <c r="I43" s="311" t="str">
        <f t="shared" si="11"/>
        <v/>
      </c>
      <c r="J43" s="310"/>
      <c r="K43" s="143"/>
      <c r="L43" s="118" t="str">
        <f t="shared" si="12"/>
        <v/>
      </c>
      <c r="M43" s="23" t="str">
        <f t="shared" si="13"/>
        <v/>
      </c>
      <c r="N43" s="24" t="str">
        <f t="shared" si="14"/>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10" t="str">
        <f t="shared" si="3"/>
        <v/>
      </c>
      <c r="X43" s="110" t="str">
        <f t="shared" si="4"/>
        <v/>
      </c>
      <c r="Y43" s="39" t="str">
        <f t="shared" si="5"/>
        <v/>
      </c>
      <c r="Z43" s="123"/>
      <c r="AA43" s="216" t="str">
        <f>IF(AND(G43&gt;0,H43&gt;0,I43&gt;0,T43&gt;0,U43&gt;0,Z43&gt;0,NOT(R43="")),ABS(VLOOKUP($Z$1,VLookups!$A$30:$B$31,2,FALSE)-_xlfn.BETA.DIST(Z43,IF(N43="L",U43,T43),IF(N43="L",T43,U43),TRUE,G43,I43)),"")</f>
        <v/>
      </c>
      <c r="AB43" s="120" t="str">
        <f>IF(OR($T43="",$U43=""),"",_xlfn.BETA.INV(ABS(VLOOKUP($Z$1,VLookups!$A$30:$B$31,2,FALSE)-AB$3),IF($N43="L",$U43,$T43),IF($N43="L",$T43,$U43),$G43,$I43))</f>
        <v/>
      </c>
      <c r="AC43" s="121" t="str">
        <f>IF(OR($T43="",$U43=""),"",_xlfn.BETA.INV(ABS(VLOOKUP($Z$1,VLookups!$A$30:$B$31,2,FALSE)-AC$3),IF($N43="L",$U43,$T43),IF($N43="L",$T43,$U43),$G43,$I43))</f>
        <v/>
      </c>
      <c r="AD43" s="120" t="str">
        <f>IF(OR($T43="",$U43=""),"",_xlfn.BETA.INV(ABS(VLOOKUP($Z$1,VLookups!$A$30:$B$31,2,FALSE)-AD$3),IF($N43="L",$U43,$T43),IF($N43="L",$T43,$U43),$G43,$I43))</f>
        <v/>
      </c>
      <c r="AE43" s="121" t="str">
        <f>IF(OR($T43="",$U43=""),"",_xlfn.BETA.INV(ABS(VLOOKUP($Z$1,VLookups!$A$30:$B$31,2,FALSE)-AE$3),IF($N43="L",$U43,$T43),IF($N43="L",$T43,$U43),$G43,$I43))</f>
        <v/>
      </c>
      <c r="AF43" s="120" t="str">
        <f>IF(OR($T43="",$U43=""),"",_xlfn.BETA.INV(ABS(VLOOKUP($Z$1,VLookups!$A$30:$B$31,2,FALSE)-AF$3),IF($N43="L",$U43,$T43),IF($N43="L",$T43,$U43),$G43,$I43))</f>
        <v/>
      </c>
      <c r="AG43" s="121" t="str">
        <f>IF(OR($T43="",$U43=""),"",_xlfn.BETA.INV(ABS(VLOOKUP($Z$1,VLookups!$A$30:$B$31,2,FALSE)-AG$3),IF($N43="L",$U43,$T43),IF($N43="L",$T43,$U43),$G43,$I43))</f>
        <v/>
      </c>
      <c r="AH43" s="120" t="str">
        <f>IF(OR($T43="",$U43=""),"",_xlfn.BETA.INV(ABS(VLOOKUP($Z$1,VLookups!$A$30:$B$31,2,FALSE)-AH$3),IF($N43="L",$U43,$T43),IF($N43="L",$T43,$U43),$G43,$I43))</f>
        <v/>
      </c>
      <c r="AI43" s="121" t="str">
        <f>IF(OR($T43="",$U43=""),"",_xlfn.BETA.INV(ABS(VLOOKUP($Z$1,VLookups!$A$30:$B$31,2,FALSE)-AI$3),IF($N43="L",$U43,$T43),IF($N43="L",$T43,$U43),$G43,$I43))</f>
        <v/>
      </c>
      <c r="AJ43" s="120" t="str">
        <f>IF(OR($T43="",$U43=""),"",_xlfn.BETA.INV(ABS(VLOOKUP($Z$1,VLookups!$A$30:$B$31,2,FALSE)-AJ$3),IF($N43="L",$U43,$T43),IF($N43="L",$T43,$U43),$G43,$I43))</f>
        <v/>
      </c>
      <c r="AK43" s="121" t="str">
        <f>IF(OR($T43="",$U43=""),"",_xlfn.BETA.INV(ABS(VLOOKUP($Z$1,VLookups!$A$30:$B$31,2,FALSE)-AK$3),IF($N43="L",$U43,$T43),IF($N43="L",$T43,$U43),$G43,$I43))</f>
        <v/>
      </c>
      <c r="AL43" s="120" t="str">
        <f>IF(OR($T43="",$U43=""),"",_xlfn.BETA.INV(ABS(VLOOKUP($Z$1,VLookups!$A$30:$B$31,2,FALSE)-AL$3),IF($N43="L",$U43,$T43),IF($N43="L",$T43,$U43),$G43,$I43))</f>
        <v/>
      </c>
      <c r="AM43" s="121" t="str">
        <f>IF(OR($T43="",$U43=""),"",_xlfn.BETA.INV(ABS(VLOOKUP($Z$1,VLookups!$A$30:$B$31,2,FALSE)-AM$3),IF($N43="L",$U43,$T43),IF($N43="L",$T43,$U43),$G43,$I43))</f>
        <v/>
      </c>
      <c r="AN43" s="17"/>
      <c r="AO43" s="206" t="str">
        <f t="shared" si="15"/>
        <v/>
      </c>
      <c r="AP43" s="204" t="str">
        <f t="shared" si="16"/>
        <v/>
      </c>
      <c r="AQ43" s="188" t="str">
        <f t="shared" ref="AQ43:DB43" si="197">IF(ISNONTEXT($AO43),AP43+$AO43,"")</f>
        <v/>
      </c>
      <c r="AR43" s="188" t="str">
        <f t="shared" si="197"/>
        <v/>
      </c>
      <c r="AS43" s="188" t="str">
        <f t="shared" si="197"/>
        <v/>
      </c>
      <c r="AT43" s="188" t="str">
        <f t="shared" si="197"/>
        <v/>
      </c>
      <c r="AU43" s="188" t="str">
        <f t="shared" si="197"/>
        <v/>
      </c>
      <c r="AV43" s="188" t="str">
        <f t="shared" si="197"/>
        <v/>
      </c>
      <c r="AW43" s="188" t="str">
        <f t="shared" si="197"/>
        <v/>
      </c>
      <c r="AX43" s="188" t="str">
        <f t="shared" si="197"/>
        <v/>
      </c>
      <c r="AY43" s="188" t="str">
        <f t="shared" si="197"/>
        <v/>
      </c>
      <c r="AZ43" s="188" t="str">
        <f t="shared" si="197"/>
        <v/>
      </c>
      <c r="BA43" s="188" t="str">
        <f t="shared" si="197"/>
        <v/>
      </c>
      <c r="BB43" s="188" t="str">
        <f t="shared" si="197"/>
        <v/>
      </c>
      <c r="BC43" s="188" t="str">
        <f t="shared" si="197"/>
        <v/>
      </c>
      <c r="BD43" s="188" t="str">
        <f t="shared" si="197"/>
        <v/>
      </c>
      <c r="BE43" s="188" t="str">
        <f t="shared" si="197"/>
        <v/>
      </c>
      <c r="BF43" s="188" t="str">
        <f t="shared" si="197"/>
        <v/>
      </c>
      <c r="BG43" s="188" t="str">
        <f t="shared" si="197"/>
        <v/>
      </c>
      <c r="BH43" s="188" t="str">
        <f t="shared" si="197"/>
        <v/>
      </c>
      <c r="BI43" s="188" t="str">
        <f t="shared" si="197"/>
        <v/>
      </c>
      <c r="BJ43" s="188" t="str">
        <f t="shared" si="197"/>
        <v/>
      </c>
      <c r="BK43" s="188" t="str">
        <f t="shared" si="197"/>
        <v/>
      </c>
      <c r="BL43" s="188" t="str">
        <f t="shared" si="197"/>
        <v/>
      </c>
      <c r="BM43" s="188" t="str">
        <f t="shared" si="197"/>
        <v/>
      </c>
      <c r="BN43" s="188" t="str">
        <f t="shared" si="197"/>
        <v/>
      </c>
      <c r="BO43" s="188" t="str">
        <f t="shared" si="197"/>
        <v/>
      </c>
      <c r="BP43" s="188" t="str">
        <f t="shared" si="197"/>
        <v/>
      </c>
      <c r="BQ43" s="188" t="str">
        <f t="shared" si="197"/>
        <v/>
      </c>
      <c r="BR43" s="188" t="str">
        <f t="shared" si="197"/>
        <v/>
      </c>
      <c r="BS43" s="188" t="str">
        <f t="shared" si="197"/>
        <v/>
      </c>
      <c r="BT43" s="188" t="str">
        <f t="shared" si="197"/>
        <v/>
      </c>
      <c r="BU43" s="188" t="str">
        <f t="shared" si="197"/>
        <v/>
      </c>
      <c r="BV43" s="188" t="str">
        <f t="shared" si="197"/>
        <v/>
      </c>
      <c r="BW43" s="188" t="str">
        <f t="shared" si="197"/>
        <v/>
      </c>
      <c r="BX43" s="188" t="str">
        <f t="shared" si="197"/>
        <v/>
      </c>
      <c r="BY43" s="188" t="str">
        <f t="shared" si="197"/>
        <v/>
      </c>
      <c r="BZ43" s="188" t="str">
        <f t="shared" si="197"/>
        <v/>
      </c>
      <c r="CA43" s="188" t="str">
        <f t="shared" si="197"/>
        <v/>
      </c>
      <c r="CB43" s="188" t="str">
        <f t="shared" si="197"/>
        <v/>
      </c>
      <c r="CC43" s="188" t="str">
        <f t="shared" si="197"/>
        <v/>
      </c>
      <c r="CD43" s="188" t="str">
        <f t="shared" si="197"/>
        <v/>
      </c>
      <c r="CE43" s="188" t="str">
        <f t="shared" si="197"/>
        <v/>
      </c>
      <c r="CF43" s="188" t="str">
        <f t="shared" si="197"/>
        <v/>
      </c>
      <c r="CG43" s="188" t="str">
        <f t="shared" si="197"/>
        <v/>
      </c>
      <c r="CH43" s="188" t="str">
        <f t="shared" si="197"/>
        <v/>
      </c>
      <c r="CI43" s="188" t="str">
        <f t="shared" si="197"/>
        <v/>
      </c>
      <c r="CJ43" s="188" t="str">
        <f t="shared" si="197"/>
        <v/>
      </c>
      <c r="CK43" s="188" t="str">
        <f t="shared" si="197"/>
        <v/>
      </c>
      <c r="CL43" s="188" t="str">
        <f t="shared" si="197"/>
        <v/>
      </c>
      <c r="CM43" s="188" t="str">
        <f t="shared" si="197"/>
        <v/>
      </c>
      <c r="CN43" s="188" t="str">
        <f t="shared" si="197"/>
        <v/>
      </c>
      <c r="CO43" s="188" t="str">
        <f t="shared" si="197"/>
        <v/>
      </c>
      <c r="CP43" s="188" t="str">
        <f t="shared" si="197"/>
        <v/>
      </c>
      <c r="CQ43" s="188" t="str">
        <f t="shared" si="197"/>
        <v/>
      </c>
      <c r="CR43" s="188" t="str">
        <f t="shared" si="197"/>
        <v/>
      </c>
      <c r="CS43" s="188" t="str">
        <f t="shared" si="197"/>
        <v/>
      </c>
      <c r="CT43" s="188" t="str">
        <f t="shared" si="197"/>
        <v/>
      </c>
      <c r="CU43" s="188" t="str">
        <f t="shared" si="197"/>
        <v/>
      </c>
      <c r="CV43" s="188" t="str">
        <f t="shared" si="197"/>
        <v/>
      </c>
      <c r="CW43" s="188" t="str">
        <f t="shared" si="197"/>
        <v/>
      </c>
      <c r="CX43" s="188" t="str">
        <f t="shared" si="197"/>
        <v/>
      </c>
      <c r="CY43" s="188" t="str">
        <f t="shared" si="197"/>
        <v/>
      </c>
      <c r="CZ43" s="188" t="str">
        <f t="shared" si="197"/>
        <v/>
      </c>
      <c r="DA43" s="188" t="str">
        <f t="shared" si="197"/>
        <v/>
      </c>
      <c r="DB43" s="188" t="str">
        <f t="shared" si="197"/>
        <v/>
      </c>
      <c r="DC43" s="188" t="str">
        <f t="shared" ref="DC43:EK43" si="198">IF(ISNONTEXT($AO43),DB43+$AO43,"")</f>
        <v/>
      </c>
      <c r="DD43" s="188" t="str">
        <f t="shared" si="198"/>
        <v/>
      </c>
      <c r="DE43" s="188" t="str">
        <f t="shared" si="198"/>
        <v/>
      </c>
      <c r="DF43" s="188" t="str">
        <f t="shared" si="198"/>
        <v/>
      </c>
      <c r="DG43" s="188" t="str">
        <f t="shared" si="198"/>
        <v/>
      </c>
      <c r="DH43" s="188" t="str">
        <f t="shared" si="198"/>
        <v/>
      </c>
      <c r="DI43" s="188" t="str">
        <f t="shared" si="198"/>
        <v/>
      </c>
      <c r="DJ43" s="188" t="str">
        <f t="shared" si="198"/>
        <v/>
      </c>
      <c r="DK43" s="188" t="str">
        <f t="shared" si="198"/>
        <v/>
      </c>
      <c r="DL43" s="188" t="str">
        <f t="shared" si="198"/>
        <v/>
      </c>
      <c r="DM43" s="188" t="str">
        <f t="shared" si="198"/>
        <v/>
      </c>
      <c r="DN43" s="188" t="str">
        <f t="shared" si="198"/>
        <v/>
      </c>
      <c r="DO43" s="188" t="str">
        <f t="shared" si="198"/>
        <v/>
      </c>
      <c r="DP43" s="188" t="str">
        <f t="shared" si="198"/>
        <v/>
      </c>
      <c r="DQ43" s="188" t="str">
        <f t="shared" si="198"/>
        <v/>
      </c>
      <c r="DR43" s="188" t="str">
        <f t="shared" si="198"/>
        <v/>
      </c>
      <c r="DS43" s="188" t="str">
        <f t="shared" si="198"/>
        <v/>
      </c>
      <c r="DT43" s="188" t="str">
        <f t="shared" si="198"/>
        <v/>
      </c>
      <c r="DU43" s="188" t="str">
        <f t="shared" si="198"/>
        <v/>
      </c>
      <c r="DV43" s="188" t="str">
        <f t="shared" si="198"/>
        <v/>
      </c>
      <c r="DW43" s="188" t="str">
        <f t="shared" si="198"/>
        <v/>
      </c>
      <c r="DX43" s="188" t="str">
        <f t="shared" si="198"/>
        <v/>
      </c>
      <c r="DY43" s="188" t="str">
        <f t="shared" si="198"/>
        <v/>
      </c>
      <c r="DZ43" s="188" t="str">
        <f t="shared" si="198"/>
        <v/>
      </c>
      <c r="EA43" s="188" t="str">
        <f t="shared" si="198"/>
        <v/>
      </c>
      <c r="EB43" s="188" t="str">
        <f t="shared" si="198"/>
        <v/>
      </c>
      <c r="EC43" s="188" t="str">
        <f t="shared" si="198"/>
        <v/>
      </c>
      <c r="ED43" s="188" t="str">
        <f t="shared" si="198"/>
        <v/>
      </c>
      <c r="EE43" s="188" t="str">
        <f t="shared" si="198"/>
        <v/>
      </c>
      <c r="EF43" s="188" t="str">
        <f t="shared" si="198"/>
        <v/>
      </c>
      <c r="EG43" s="188" t="str">
        <f t="shared" si="198"/>
        <v/>
      </c>
      <c r="EH43" s="188" t="str">
        <f t="shared" si="198"/>
        <v/>
      </c>
      <c r="EI43" s="188" t="str">
        <f t="shared" si="198"/>
        <v/>
      </c>
      <c r="EJ43" s="188" t="str">
        <f t="shared" si="198"/>
        <v/>
      </c>
      <c r="EK43" s="188" t="str">
        <f t="shared" si="198"/>
        <v/>
      </c>
      <c r="EL43" s="204" t="str">
        <f t="shared" si="19"/>
        <v/>
      </c>
      <c r="EM43" s="205" t="e">
        <f t="shared" si="20"/>
        <v>#N/A</v>
      </c>
      <c r="EN43" s="205" t="e">
        <f t="shared" si="21"/>
        <v>#N/A</v>
      </c>
      <c r="EO43" s="205" t="e">
        <f t="shared" si="22"/>
        <v>#N/A</v>
      </c>
      <c r="EP43" s="205" t="e">
        <f t="shared" si="23"/>
        <v>#N/A</v>
      </c>
      <c r="EQ43" s="205" t="e">
        <f t="shared" si="24"/>
        <v>#N/A</v>
      </c>
      <c r="ER43" s="205" t="e">
        <f t="shared" si="25"/>
        <v>#N/A</v>
      </c>
      <c r="ES43" s="205" t="e">
        <f t="shared" si="26"/>
        <v>#N/A</v>
      </c>
      <c r="ET43" s="205" t="e">
        <f t="shared" si="27"/>
        <v>#N/A</v>
      </c>
      <c r="EU43" s="205" t="e">
        <f t="shared" si="28"/>
        <v>#N/A</v>
      </c>
      <c r="EV43" s="205" t="e">
        <f t="shared" si="29"/>
        <v>#N/A</v>
      </c>
      <c r="EW43" s="205" t="e">
        <f t="shared" si="30"/>
        <v>#N/A</v>
      </c>
      <c r="EX43" s="205" t="e">
        <f t="shared" si="31"/>
        <v>#N/A</v>
      </c>
      <c r="EY43" s="205" t="e">
        <f t="shared" si="32"/>
        <v>#N/A</v>
      </c>
      <c r="EZ43" s="205" t="e">
        <f t="shared" si="33"/>
        <v>#N/A</v>
      </c>
      <c r="FA43" s="205" t="e">
        <f t="shared" si="34"/>
        <v>#N/A</v>
      </c>
      <c r="FB43" s="205" t="e">
        <f t="shared" si="35"/>
        <v>#N/A</v>
      </c>
      <c r="FC43" s="205" t="e">
        <f t="shared" si="36"/>
        <v>#N/A</v>
      </c>
      <c r="FD43" s="205" t="e">
        <f t="shared" si="37"/>
        <v>#N/A</v>
      </c>
      <c r="FE43" s="205" t="e">
        <f t="shared" si="38"/>
        <v>#N/A</v>
      </c>
      <c r="FF43" s="205" t="e">
        <f t="shared" si="39"/>
        <v>#N/A</v>
      </c>
      <c r="FG43" s="205" t="e">
        <f t="shared" si="40"/>
        <v>#N/A</v>
      </c>
      <c r="FH43" s="205" t="e">
        <f t="shared" si="41"/>
        <v>#N/A</v>
      </c>
      <c r="FI43" s="205" t="e">
        <f t="shared" si="42"/>
        <v>#N/A</v>
      </c>
      <c r="FJ43" s="205" t="e">
        <f t="shared" si="43"/>
        <v>#N/A</v>
      </c>
      <c r="FK43" s="205" t="e">
        <f t="shared" si="44"/>
        <v>#N/A</v>
      </c>
      <c r="FL43" s="205" t="e">
        <f t="shared" si="45"/>
        <v>#N/A</v>
      </c>
      <c r="FM43" s="205" t="e">
        <f t="shared" si="46"/>
        <v>#N/A</v>
      </c>
      <c r="FN43" s="205" t="e">
        <f t="shared" si="47"/>
        <v>#N/A</v>
      </c>
      <c r="FO43" s="205" t="e">
        <f t="shared" si="48"/>
        <v>#N/A</v>
      </c>
      <c r="FP43" s="205" t="e">
        <f t="shared" si="49"/>
        <v>#N/A</v>
      </c>
      <c r="FQ43" s="205" t="e">
        <f t="shared" si="50"/>
        <v>#N/A</v>
      </c>
      <c r="FR43" s="205" t="e">
        <f t="shared" si="51"/>
        <v>#N/A</v>
      </c>
      <c r="FS43" s="205" t="e">
        <f t="shared" si="52"/>
        <v>#N/A</v>
      </c>
      <c r="FT43" s="205" t="e">
        <f t="shared" si="53"/>
        <v>#N/A</v>
      </c>
      <c r="FU43" s="205" t="e">
        <f t="shared" si="54"/>
        <v>#N/A</v>
      </c>
      <c r="FV43" s="205" t="e">
        <f t="shared" si="55"/>
        <v>#N/A</v>
      </c>
      <c r="FW43" s="205" t="e">
        <f t="shared" si="56"/>
        <v>#N/A</v>
      </c>
      <c r="FX43" s="205" t="e">
        <f t="shared" si="57"/>
        <v>#N/A</v>
      </c>
      <c r="FY43" s="205" t="e">
        <f t="shared" si="58"/>
        <v>#N/A</v>
      </c>
      <c r="FZ43" s="205" t="e">
        <f t="shared" si="59"/>
        <v>#N/A</v>
      </c>
      <c r="GA43" s="205" t="e">
        <f t="shared" si="60"/>
        <v>#N/A</v>
      </c>
      <c r="GB43" s="205" t="e">
        <f t="shared" si="61"/>
        <v>#N/A</v>
      </c>
      <c r="GC43" s="205" t="e">
        <f t="shared" si="62"/>
        <v>#N/A</v>
      </c>
      <c r="GD43" s="205" t="e">
        <f t="shared" si="63"/>
        <v>#N/A</v>
      </c>
      <c r="GE43" s="205" t="e">
        <f t="shared" si="64"/>
        <v>#N/A</v>
      </c>
      <c r="GF43" s="205" t="e">
        <f t="shared" si="65"/>
        <v>#N/A</v>
      </c>
      <c r="GG43" s="205" t="e">
        <f t="shared" si="66"/>
        <v>#N/A</v>
      </c>
      <c r="GH43" s="205" t="e">
        <f t="shared" si="67"/>
        <v>#N/A</v>
      </c>
      <c r="GI43" s="205" t="e">
        <f t="shared" si="68"/>
        <v>#N/A</v>
      </c>
      <c r="GJ43" s="205" t="e">
        <f t="shared" si="69"/>
        <v>#N/A</v>
      </c>
      <c r="GK43" s="205" t="e">
        <f t="shared" si="70"/>
        <v>#N/A</v>
      </c>
      <c r="GL43" s="205" t="e">
        <f t="shared" si="71"/>
        <v>#N/A</v>
      </c>
      <c r="GM43" s="205" t="e">
        <f t="shared" si="72"/>
        <v>#N/A</v>
      </c>
      <c r="GN43" s="205" t="e">
        <f t="shared" si="73"/>
        <v>#N/A</v>
      </c>
      <c r="GO43" s="205" t="e">
        <f t="shared" si="74"/>
        <v>#N/A</v>
      </c>
      <c r="GP43" s="205" t="e">
        <f t="shared" si="75"/>
        <v>#N/A</v>
      </c>
      <c r="GQ43" s="205" t="e">
        <f t="shared" si="76"/>
        <v>#N/A</v>
      </c>
      <c r="GR43" s="205" t="e">
        <f t="shared" si="77"/>
        <v>#N/A</v>
      </c>
      <c r="GS43" s="205" t="e">
        <f t="shared" si="78"/>
        <v>#N/A</v>
      </c>
      <c r="GT43" s="205" t="e">
        <f t="shared" si="79"/>
        <v>#N/A</v>
      </c>
      <c r="GU43" s="205" t="e">
        <f t="shared" si="80"/>
        <v>#N/A</v>
      </c>
      <c r="GV43" s="205" t="e">
        <f t="shared" si="81"/>
        <v>#N/A</v>
      </c>
      <c r="GW43" s="205" t="e">
        <f t="shared" si="82"/>
        <v>#N/A</v>
      </c>
      <c r="GX43" s="205" t="e">
        <f t="shared" si="83"/>
        <v>#N/A</v>
      </c>
      <c r="GY43" s="205" t="e">
        <f t="shared" si="84"/>
        <v>#N/A</v>
      </c>
      <c r="GZ43" s="205" t="e">
        <f t="shared" si="85"/>
        <v>#N/A</v>
      </c>
      <c r="HA43" s="205" t="e">
        <f t="shared" si="86"/>
        <v>#N/A</v>
      </c>
      <c r="HB43" s="205" t="e">
        <f t="shared" si="87"/>
        <v>#N/A</v>
      </c>
      <c r="HC43" s="205" t="e">
        <f t="shared" si="88"/>
        <v>#N/A</v>
      </c>
      <c r="HD43" s="205" t="e">
        <f t="shared" si="89"/>
        <v>#N/A</v>
      </c>
      <c r="HE43" s="205" t="e">
        <f t="shared" si="90"/>
        <v>#N/A</v>
      </c>
      <c r="HF43" s="205" t="e">
        <f t="shared" si="91"/>
        <v>#N/A</v>
      </c>
      <c r="HG43" s="205" t="e">
        <f t="shared" si="92"/>
        <v>#N/A</v>
      </c>
      <c r="HH43" s="205" t="e">
        <f t="shared" si="93"/>
        <v>#N/A</v>
      </c>
      <c r="HI43" s="205" t="e">
        <f t="shared" si="94"/>
        <v>#N/A</v>
      </c>
      <c r="HJ43" s="205" t="e">
        <f t="shared" si="95"/>
        <v>#N/A</v>
      </c>
      <c r="HK43" s="205" t="e">
        <f t="shared" si="96"/>
        <v>#N/A</v>
      </c>
      <c r="HL43" s="205" t="e">
        <f t="shared" si="97"/>
        <v>#N/A</v>
      </c>
      <c r="HM43" s="205" t="e">
        <f t="shared" si="98"/>
        <v>#N/A</v>
      </c>
      <c r="HN43" s="205" t="e">
        <f t="shared" si="99"/>
        <v>#N/A</v>
      </c>
      <c r="HO43" s="205" t="e">
        <f t="shared" si="100"/>
        <v>#N/A</v>
      </c>
      <c r="HP43" s="205" t="e">
        <f t="shared" si="101"/>
        <v>#N/A</v>
      </c>
      <c r="HQ43" s="205" t="e">
        <f t="shared" si="102"/>
        <v>#N/A</v>
      </c>
      <c r="HR43" s="205" t="e">
        <f t="shared" si="103"/>
        <v>#N/A</v>
      </c>
      <c r="HS43" s="205" t="e">
        <f t="shared" si="104"/>
        <v>#N/A</v>
      </c>
      <c r="HT43" s="205" t="e">
        <f t="shared" si="105"/>
        <v>#N/A</v>
      </c>
      <c r="HU43" s="205" t="e">
        <f t="shared" si="106"/>
        <v>#N/A</v>
      </c>
      <c r="HV43" s="205" t="e">
        <f t="shared" si="107"/>
        <v>#N/A</v>
      </c>
      <c r="HW43" s="205" t="e">
        <f t="shared" si="108"/>
        <v>#N/A</v>
      </c>
      <c r="HX43" s="205" t="e">
        <f t="shared" si="109"/>
        <v>#N/A</v>
      </c>
      <c r="HY43" s="205" t="e">
        <f t="shared" si="110"/>
        <v>#N/A</v>
      </c>
      <c r="HZ43" s="205" t="e">
        <f t="shared" si="111"/>
        <v>#N/A</v>
      </c>
      <c r="IA43" s="205" t="e">
        <f t="shared" si="112"/>
        <v>#N/A</v>
      </c>
      <c r="IB43" s="205" t="e">
        <f t="shared" si="113"/>
        <v>#N/A</v>
      </c>
      <c r="IC43" s="205" t="e">
        <f t="shared" si="114"/>
        <v>#N/A</v>
      </c>
      <c r="ID43" s="205" t="e">
        <f t="shared" si="115"/>
        <v>#N/A</v>
      </c>
      <c r="IE43" s="205" t="e">
        <f t="shared" si="116"/>
        <v>#N/A</v>
      </c>
      <c r="IF43" s="205" t="e">
        <f t="shared" si="117"/>
        <v>#N/A</v>
      </c>
      <c r="IG43" s="205" t="e">
        <f t="shared" si="118"/>
        <v>#N/A</v>
      </c>
      <c r="IH43" s="205" t="e">
        <f t="shared" si="119"/>
        <v>#N/A</v>
      </c>
      <c r="II43" s="205" t="e">
        <f t="shared" si="120"/>
        <v>#N/A</v>
      </c>
    </row>
    <row r="44" spans="1:243" hidden="1" x14ac:dyDescent="0.25">
      <c r="A44" s="307"/>
      <c r="B44" s="308" t="str">
        <f>IF(OR($T44="",$U44=""),"",ROUND(_xlfn.BETA.INV(ABS(VLOOKUP($Z$1,VLookups!$A$30:$B$31,2,FALSE)-B$2),IF($N44="L",$U44,$T44),IF($N44="L",$T44,$U44),$G44,$I44),0))</f>
        <v/>
      </c>
      <c r="C44" s="318" t="str">
        <f t="shared" si="121"/>
        <v/>
      </c>
      <c r="D44" s="319" t="str">
        <f t="shared" si="122"/>
        <v/>
      </c>
      <c r="E44" s="142"/>
      <c r="F44" s="310"/>
      <c r="G44" s="311" t="str">
        <f t="shared" si="10"/>
        <v/>
      </c>
      <c r="H44" s="312"/>
      <c r="I44" s="311" t="str">
        <f t="shared" si="11"/>
        <v/>
      </c>
      <c r="J44" s="310"/>
      <c r="K44" s="143"/>
      <c r="L44" s="118" t="str">
        <f t="shared" si="12"/>
        <v/>
      </c>
      <c r="M44" s="23" t="str">
        <f t="shared" si="13"/>
        <v/>
      </c>
      <c r="N44" s="24" t="str">
        <f t="shared" si="14"/>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10" t="str">
        <f t="shared" si="3"/>
        <v/>
      </c>
      <c r="X44" s="110" t="str">
        <f t="shared" si="4"/>
        <v/>
      </c>
      <c r="Y44" s="39" t="str">
        <f t="shared" si="5"/>
        <v/>
      </c>
      <c r="Z44" s="123"/>
      <c r="AA44" s="216" t="str">
        <f>IF(AND(G44&gt;0,H44&gt;0,I44&gt;0,T44&gt;0,U44&gt;0,Z44&gt;0,NOT(R44="")),ABS(VLOOKUP($Z$1,VLookups!$A$30:$B$31,2,FALSE)-_xlfn.BETA.DIST(Z44,IF(N44="L",U44,T44),IF(N44="L",T44,U44),TRUE,G44,I44)),"")</f>
        <v/>
      </c>
      <c r="AB44" s="120" t="str">
        <f>IF(OR($T44="",$U44=""),"",_xlfn.BETA.INV(ABS(VLOOKUP($Z$1,VLookups!$A$30:$B$31,2,FALSE)-AB$3),IF($N44="L",$U44,$T44),IF($N44="L",$T44,$U44),$G44,$I44))</f>
        <v/>
      </c>
      <c r="AC44" s="121" t="str">
        <f>IF(OR($T44="",$U44=""),"",_xlfn.BETA.INV(ABS(VLOOKUP($Z$1,VLookups!$A$30:$B$31,2,FALSE)-AC$3),IF($N44="L",$U44,$T44),IF($N44="L",$T44,$U44),$G44,$I44))</f>
        <v/>
      </c>
      <c r="AD44" s="120" t="str">
        <f>IF(OR($T44="",$U44=""),"",_xlfn.BETA.INV(ABS(VLOOKUP($Z$1,VLookups!$A$30:$B$31,2,FALSE)-AD$3),IF($N44="L",$U44,$T44),IF($N44="L",$T44,$U44),$G44,$I44))</f>
        <v/>
      </c>
      <c r="AE44" s="121" t="str">
        <f>IF(OR($T44="",$U44=""),"",_xlfn.BETA.INV(ABS(VLOOKUP($Z$1,VLookups!$A$30:$B$31,2,FALSE)-AE$3),IF($N44="L",$U44,$T44),IF($N44="L",$T44,$U44),$G44,$I44))</f>
        <v/>
      </c>
      <c r="AF44" s="120" t="str">
        <f>IF(OR($T44="",$U44=""),"",_xlfn.BETA.INV(ABS(VLOOKUP($Z$1,VLookups!$A$30:$B$31,2,FALSE)-AF$3),IF($N44="L",$U44,$T44),IF($N44="L",$T44,$U44),$G44,$I44))</f>
        <v/>
      </c>
      <c r="AG44" s="121" t="str">
        <f>IF(OR($T44="",$U44=""),"",_xlfn.BETA.INV(ABS(VLOOKUP($Z$1,VLookups!$A$30:$B$31,2,FALSE)-AG$3),IF($N44="L",$U44,$T44),IF($N44="L",$T44,$U44),$G44,$I44))</f>
        <v/>
      </c>
      <c r="AH44" s="120" t="str">
        <f>IF(OR($T44="",$U44=""),"",_xlfn.BETA.INV(ABS(VLOOKUP($Z$1,VLookups!$A$30:$B$31,2,FALSE)-AH$3),IF($N44="L",$U44,$T44),IF($N44="L",$T44,$U44),$G44,$I44))</f>
        <v/>
      </c>
      <c r="AI44" s="121" t="str">
        <f>IF(OR($T44="",$U44=""),"",_xlfn.BETA.INV(ABS(VLOOKUP($Z$1,VLookups!$A$30:$B$31,2,FALSE)-AI$3),IF($N44="L",$U44,$T44),IF($N44="L",$T44,$U44),$G44,$I44))</f>
        <v/>
      </c>
      <c r="AJ44" s="120" t="str">
        <f>IF(OR($T44="",$U44=""),"",_xlfn.BETA.INV(ABS(VLOOKUP($Z$1,VLookups!$A$30:$B$31,2,FALSE)-AJ$3),IF($N44="L",$U44,$T44),IF($N44="L",$T44,$U44),$G44,$I44))</f>
        <v/>
      </c>
      <c r="AK44" s="121" t="str">
        <f>IF(OR($T44="",$U44=""),"",_xlfn.BETA.INV(ABS(VLOOKUP($Z$1,VLookups!$A$30:$B$31,2,FALSE)-AK$3),IF($N44="L",$U44,$T44),IF($N44="L",$T44,$U44),$G44,$I44))</f>
        <v/>
      </c>
      <c r="AL44" s="120" t="str">
        <f>IF(OR($T44="",$U44=""),"",_xlfn.BETA.INV(ABS(VLOOKUP($Z$1,VLookups!$A$30:$B$31,2,FALSE)-AL$3),IF($N44="L",$U44,$T44),IF($N44="L",$T44,$U44),$G44,$I44))</f>
        <v/>
      </c>
      <c r="AM44" s="121" t="str">
        <f>IF(OR($T44="",$U44=""),"",_xlfn.BETA.INV(ABS(VLOOKUP($Z$1,VLookups!$A$30:$B$31,2,FALSE)-AM$3),IF($N44="L",$U44,$T44),IF($N44="L",$T44,$U44),$G44,$I44))</f>
        <v/>
      </c>
      <c r="AN44" s="17"/>
      <c r="AO44" s="206" t="str">
        <f t="shared" si="15"/>
        <v/>
      </c>
      <c r="AP44" s="204" t="str">
        <f t="shared" si="16"/>
        <v/>
      </c>
      <c r="AQ44" s="188" t="str">
        <f t="shared" ref="AQ44:DB44" si="199">IF(ISNONTEXT($AO44),AP44+$AO44,"")</f>
        <v/>
      </c>
      <c r="AR44" s="188" t="str">
        <f t="shared" si="199"/>
        <v/>
      </c>
      <c r="AS44" s="188" t="str">
        <f t="shared" si="199"/>
        <v/>
      </c>
      <c r="AT44" s="188" t="str">
        <f t="shared" si="199"/>
        <v/>
      </c>
      <c r="AU44" s="188" t="str">
        <f t="shared" si="199"/>
        <v/>
      </c>
      <c r="AV44" s="188" t="str">
        <f t="shared" si="199"/>
        <v/>
      </c>
      <c r="AW44" s="188" t="str">
        <f t="shared" si="199"/>
        <v/>
      </c>
      <c r="AX44" s="188" t="str">
        <f t="shared" si="199"/>
        <v/>
      </c>
      <c r="AY44" s="188" t="str">
        <f t="shared" si="199"/>
        <v/>
      </c>
      <c r="AZ44" s="188" t="str">
        <f t="shared" si="199"/>
        <v/>
      </c>
      <c r="BA44" s="188" t="str">
        <f t="shared" si="199"/>
        <v/>
      </c>
      <c r="BB44" s="188" t="str">
        <f t="shared" si="199"/>
        <v/>
      </c>
      <c r="BC44" s="188" t="str">
        <f t="shared" si="199"/>
        <v/>
      </c>
      <c r="BD44" s="188" t="str">
        <f t="shared" si="199"/>
        <v/>
      </c>
      <c r="BE44" s="188" t="str">
        <f t="shared" si="199"/>
        <v/>
      </c>
      <c r="BF44" s="188" t="str">
        <f t="shared" si="199"/>
        <v/>
      </c>
      <c r="BG44" s="188" t="str">
        <f t="shared" si="199"/>
        <v/>
      </c>
      <c r="BH44" s="188" t="str">
        <f t="shared" si="199"/>
        <v/>
      </c>
      <c r="BI44" s="188" t="str">
        <f t="shared" si="199"/>
        <v/>
      </c>
      <c r="BJ44" s="188" t="str">
        <f t="shared" si="199"/>
        <v/>
      </c>
      <c r="BK44" s="188" t="str">
        <f t="shared" si="199"/>
        <v/>
      </c>
      <c r="BL44" s="188" t="str">
        <f t="shared" si="199"/>
        <v/>
      </c>
      <c r="BM44" s="188" t="str">
        <f t="shared" si="199"/>
        <v/>
      </c>
      <c r="BN44" s="188" t="str">
        <f t="shared" si="199"/>
        <v/>
      </c>
      <c r="BO44" s="188" t="str">
        <f t="shared" si="199"/>
        <v/>
      </c>
      <c r="BP44" s="188" t="str">
        <f t="shared" si="199"/>
        <v/>
      </c>
      <c r="BQ44" s="188" t="str">
        <f t="shared" si="199"/>
        <v/>
      </c>
      <c r="BR44" s="188" t="str">
        <f t="shared" si="199"/>
        <v/>
      </c>
      <c r="BS44" s="188" t="str">
        <f t="shared" si="199"/>
        <v/>
      </c>
      <c r="BT44" s="188" t="str">
        <f t="shared" si="199"/>
        <v/>
      </c>
      <c r="BU44" s="188" t="str">
        <f t="shared" si="199"/>
        <v/>
      </c>
      <c r="BV44" s="188" t="str">
        <f t="shared" si="199"/>
        <v/>
      </c>
      <c r="BW44" s="188" t="str">
        <f t="shared" si="199"/>
        <v/>
      </c>
      <c r="BX44" s="188" t="str">
        <f t="shared" si="199"/>
        <v/>
      </c>
      <c r="BY44" s="188" t="str">
        <f t="shared" si="199"/>
        <v/>
      </c>
      <c r="BZ44" s="188" t="str">
        <f t="shared" si="199"/>
        <v/>
      </c>
      <c r="CA44" s="188" t="str">
        <f t="shared" si="199"/>
        <v/>
      </c>
      <c r="CB44" s="188" t="str">
        <f t="shared" si="199"/>
        <v/>
      </c>
      <c r="CC44" s="188" t="str">
        <f t="shared" si="199"/>
        <v/>
      </c>
      <c r="CD44" s="188" t="str">
        <f t="shared" si="199"/>
        <v/>
      </c>
      <c r="CE44" s="188" t="str">
        <f t="shared" si="199"/>
        <v/>
      </c>
      <c r="CF44" s="188" t="str">
        <f t="shared" si="199"/>
        <v/>
      </c>
      <c r="CG44" s="188" t="str">
        <f t="shared" si="199"/>
        <v/>
      </c>
      <c r="CH44" s="188" t="str">
        <f t="shared" si="199"/>
        <v/>
      </c>
      <c r="CI44" s="188" t="str">
        <f t="shared" si="199"/>
        <v/>
      </c>
      <c r="CJ44" s="188" t="str">
        <f t="shared" si="199"/>
        <v/>
      </c>
      <c r="CK44" s="188" t="str">
        <f t="shared" si="199"/>
        <v/>
      </c>
      <c r="CL44" s="188" t="str">
        <f t="shared" si="199"/>
        <v/>
      </c>
      <c r="CM44" s="188" t="str">
        <f t="shared" si="199"/>
        <v/>
      </c>
      <c r="CN44" s="188" t="str">
        <f t="shared" si="199"/>
        <v/>
      </c>
      <c r="CO44" s="188" t="str">
        <f t="shared" si="199"/>
        <v/>
      </c>
      <c r="CP44" s="188" t="str">
        <f t="shared" si="199"/>
        <v/>
      </c>
      <c r="CQ44" s="188" t="str">
        <f t="shared" si="199"/>
        <v/>
      </c>
      <c r="CR44" s="188" t="str">
        <f t="shared" si="199"/>
        <v/>
      </c>
      <c r="CS44" s="188" t="str">
        <f t="shared" si="199"/>
        <v/>
      </c>
      <c r="CT44" s="188" t="str">
        <f t="shared" si="199"/>
        <v/>
      </c>
      <c r="CU44" s="188" t="str">
        <f t="shared" si="199"/>
        <v/>
      </c>
      <c r="CV44" s="188" t="str">
        <f t="shared" si="199"/>
        <v/>
      </c>
      <c r="CW44" s="188" t="str">
        <f t="shared" si="199"/>
        <v/>
      </c>
      <c r="CX44" s="188" t="str">
        <f t="shared" si="199"/>
        <v/>
      </c>
      <c r="CY44" s="188" t="str">
        <f t="shared" si="199"/>
        <v/>
      </c>
      <c r="CZ44" s="188" t="str">
        <f t="shared" si="199"/>
        <v/>
      </c>
      <c r="DA44" s="188" t="str">
        <f t="shared" si="199"/>
        <v/>
      </c>
      <c r="DB44" s="188" t="str">
        <f t="shared" si="199"/>
        <v/>
      </c>
      <c r="DC44" s="188" t="str">
        <f t="shared" ref="DC44:EK44" si="200">IF(ISNONTEXT($AO44),DB44+$AO44,"")</f>
        <v/>
      </c>
      <c r="DD44" s="188" t="str">
        <f t="shared" si="200"/>
        <v/>
      </c>
      <c r="DE44" s="188" t="str">
        <f t="shared" si="200"/>
        <v/>
      </c>
      <c r="DF44" s="188" t="str">
        <f t="shared" si="200"/>
        <v/>
      </c>
      <c r="DG44" s="188" t="str">
        <f t="shared" si="200"/>
        <v/>
      </c>
      <c r="DH44" s="188" t="str">
        <f t="shared" si="200"/>
        <v/>
      </c>
      <c r="DI44" s="188" t="str">
        <f t="shared" si="200"/>
        <v/>
      </c>
      <c r="DJ44" s="188" t="str">
        <f t="shared" si="200"/>
        <v/>
      </c>
      <c r="DK44" s="188" t="str">
        <f t="shared" si="200"/>
        <v/>
      </c>
      <c r="DL44" s="188" t="str">
        <f t="shared" si="200"/>
        <v/>
      </c>
      <c r="DM44" s="188" t="str">
        <f t="shared" si="200"/>
        <v/>
      </c>
      <c r="DN44" s="188" t="str">
        <f t="shared" si="200"/>
        <v/>
      </c>
      <c r="DO44" s="188" t="str">
        <f t="shared" si="200"/>
        <v/>
      </c>
      <c r="DP44" s="188" t="str">
        <f t="shared" si="200"/>
        <v/>
      </c>
      <c r="DQ44" s="188" t="str">
        <f t="shared" si="200"/>
        <v/>
      </c>
      <c r="DR44" s="188" t="str">
        <f t="shared" si="200"/>
        <v/>
      </c>
      <c r="DS44" s="188" t="str">
        <f t="shared" si="200"/>
        <v/>
      </c>
      <c r="DT44" s="188" t="str">
        <f t="shared" si="200"/>
        <v/>
      </c>
      <c r="DU44" s="188" t="str">
        <f t="shared" si="200"/>
        <v/>
      </c>
      <c r="DV44" s="188" t="str">
        <f t="shared" si="200"/>
        <v/>
      </c>
      <c r="DW44" s="188" t="str">
        <f t="shared" si="200"/>
        <v/>
      </c>
      <c r="DX44" s="188" t="str">
        <f t="shared" si="200"/>
        <v/>
      </c>
      <c r="DY44" s="188" t="str">
        <f t="shared" si="200"/>
        <v/>
      </c>
      <c r="DZ44" s="188" t="str">
        <f t="shared" si="200"/>
        <v/>
      </c>
      <c r="EA44" s="188" t="str">
        <f t="shared" si="200"/>
        <v/>
      </c>
      <c r="EB44" s="188" t="str">
        <f t="shared" si="200"/>
        <v/>
      </c>
      <c r="EC44" s="188" t="str">
        <f t="shared" si="200"/>
        <v/>
      </c>
      <c r="ED44" s="188" t="str">
        <f t="shared" si="200"/>
        <v/>
      </c>
      <c r="EE44" s="188" t="str">
        <f t="shared" si="200"/>
        <v/>
      </c>
      <c r="EF44" s="188" t="str">
        <f t="shared" si="200"/>
        <v/>
      </c>
      <c r="EG44" s="188" t="str">
        <f t="shared" si="200"/>
        <v/>
      </c>
      <c r="EH44" s="188" t="str">
        <f t="shared" si="200"/>
        <v/>
      </c>
      <c r="EI44" s="188" t="str">
        <f t="shared" si="200"/>
        <v/>
      </c>
      <c r="EJ44" s="188" t="str">
        <f t="shared" si="200"/>
        <v/>
      </c>
      <c r="EK44" s="188" t="str">
        <f t="shared" si="200"/>
        <v/>
      </c>
      <c r="EL44" s="204" t="str">
        <f t="shared" si="19"/>
        <v/>
      </c>
      <c r="EM44" s="205" t="e">
        <f t="shared" si="20"/>
        <v>#N/A</v>
      </c>
      <c r="EN44" s="205" t="e">
        <f t="shared" si="21"/>
        <v>#N/A</v>
      </c>
      <c r="EO44" s="205" t="e">
        <f t="shared" si="22"/>
        <v>#N/A</v>
      </c>
      <c r="EP44" s="205" t="e">
        <f t="shared" si="23"/>
        <v>#N/A</v>
      </c>
      <c r="EQ44" s="205" t="e">
        <f t="shared" si="24"/>
        <v>#N/A</v>
      </c>
      <c r="ER44" s="205" t="e">
        <f t="shared" si="25"/>
        <v>#N/A</v>
      </c>
      <c r="ES44" s="205" t="e">
        <f t="shared" si="26"/>
        <v>#N/A</v>
      </c>
      <c r="ET44" s="205" t="e">
        <f t="shared" si="27"/>
        <v>#N/A</v>
      </c>
      <c r="EU44" s="205" t="e">
        <f t="shared" si="28"/>
        <v>#N/A</v>
      </c>
      <c r="EV44" s="205" t="e">
        <f t="shared" si="29"/>
        <v>#N/A</v>
      </c>
      <c r="EW44" s="205" t="e">
        <f t="shared" si="30"/>
        <v>#N/A</v>
      </c>
      <c r="EX44" s="205" t="e">
        <f t="shared" si="31"/>
        <v>#N/A</v>
      </c>
      <c r="EY44" s="205" t="e">
        <f t="shared" si="32"/>
        <v>#N/A</v>
      </c>
      <c r="EZ44" s="205" t="e">
        <f t="shared" si="33"/>
        <v>#N/A</v>
      </c>
      <c r="FA44" s="205" t="e">
        <f t="shared" si="34"/>
        <v>#N/A</v>
      </c>
      <c r="FB44" s="205" t="e">
        <f t="shared" si="35"/>
        <v>#N/A</v>
      </c>
      <c r="FC44" s="205" t="e">
        <f t="shared" si="36"/>
        <v>#N/A</v>
      </c>
      <c r="FD44" s="205" t="e">
        <f t="shared" si="37"/>
        <v>#N/A</v>
      </c>
      <c r="FE44" s="205" t="e">
        <f t="shared" si="38"/>
        <v>#N/A</v>
      </c>
      <c r="FF44" s="205" t="e">
        <f t="shared" si="39"/>
        <v>#N/A</v>
      </c>
      <c r="FG44" s="205" t="e">
        <f t="shared" si="40"/>
        <v>#N/A</v>
      </c>
      <c r="FH44" s="205" t="e">
        <f t="shared" si="41"/>
        <v>#N/A</v>
      </c>
      <c r="FI44" s="205" t="e">
        <f t="shared" si="42"/>
        <v>#N/A</v>
      </c>
      <c r="FJ44" s="205" t="e">
        <f t="shared" si="43"/>
        <v>#N/A</v>
      </c>
      <c r="FK44" s="205" t="e">
        <f t="shared" si="44"/>
        <v>#N/A</v>
      </c>
      <c r="FL44" s="205" t="e">
        <f t="shared" si="45"/>
        <v>#N/A</v>
      </c>
      <c r="FM44" s="205" t="e">
        <f t="shared" si="46"/>
        <v>#N/A</v>
      </c>
      <c r="FN44" s="205" t="e">
        <f t="shared" si="47"/>
        <v>#N/A</v>
      </c>
      <c r="FO44" s="205" t="e">
        <f t="shared" si="48"/>
        <v>#N/A</v>
      </c>
      <c r="FP44" s="205" t="e">
        <f t="shared" si="49"/>
        <v>#N/A</v>
      </c>
      <c r="FQ44" s="205" t="e">
        <f t="shared" si="50"/>
        <v>#N/A</v>
      </c>
      <c r="FR44" s="205" t="e">
        <f t="shared" si="51"/>
        <v>#N/A</v>
      </c>
      <c r="FS44" s="205" t="e">
        <f t="shared" si="52"/>
        <v>#N/A</v>
      </c>
      <c r="FT44" s="205" t="e">
        <f t="shared" si="53"/>
        <v>#N/A</v>
      </c>
      <c r="FU44" s="205" t="e">
        <f t="shared" si="54"/>
        <v>#N/A</v>
      </c>
      <c r="FV44" s="205" t="e">
        <f t="shared" si="55"/>
        <v>#N/A</v>
      </c>
      <c r="FW44" s="205" t="e">
        <f t="shared" si="56"/>
        <v>#N/A</v>
      </c>
      <c r="FX44" s="205" t="e">
        <f t="shared" si="57"/>
        <v>#N/A</v>
      </c>
      <c r="FY44" s="205" t="e">
        <f t="shared" si="58"/>
        <v>#N/A</v>
      </c>
      <c r="FZ44" s="205" t="e">
        <f t="shared" si="59"/>
        <v>#N/A</v>
      </c>
      <c r="GA44" s="205" t="e">
        <f t="shared" si="60"/>
        <v>#N/A</v>
      </c>
      <c r="GB44" s="205" t="e">
        <f t="shared" si="61"/>
        <v>#N/A</v>
      </c>
      <c r="GC44" s="205" t="e">
        <f t="shared" si="62"/>
        <v>#N/A</v>
      </c>
      <c r="GD44" s="205" t="e">
        <f t="shared" si="63"/>
        <v>#N/A</v>
      </c>
      <c r="GE44" s="205" t="e">
        <f t="shared" si="64"/>
        <v>#N/A</v>
      </c>
      <c r="GF44" s="205" t="e">
        <f t="shared" si="65"/>
        <v>#N/A</v>
      </c>
      <c r="GG44" s="205" t="e">
        <f t="shared" si="66"/>
        <v>#N/A</v>
      </c>
      <c r="GH44" s="205" t="e">
        <f t="shared" si="67"/>
        <v>#N/A</v>
      </c>
      <c r="GI44" s="205" t="e">
        <f t="shared" si="68"/>
        <v>#N/A</v>
      </c>
      <c r="GJ44" s="205" t="e">
        <f t="shared" si="69"/>
        <v>#N/A</v>
      </c>
      <c r="GK44" s="205" t="e">
        <f t="shared" si="70"/>
        <v>#N/A</v>
      </c>
      <c r="GL44" s="205" t="e">
        <f t="shared" si="71"/>
        <v>#N/A</v>
      </c>
      <c r="GM44" s="205" t="e">
        <f t="shared" si="72"/>
        <v>#N/A</v>
      </c>
      <c r="GN44" s="205" t="e">
        <f t="shared" si="73"/>
        <v>#N/A</v>
      </c>
      <c r="GO44" s="205" t="e">
        <f t="shared" si="74"/>
        <v>#N/A</v>
      </c>
      <c r="GP44" s="205" t="e">
        <f t="shared" si="75"/>
        <v>#N/A</v>
      </c>
      <c r="GQ44" s="205" t="e">
        <f t="shared" si="76"/>
        <v>#N/A</v>
      </c>
      <c r="GR44" s="205" t="e">
        <f t="shared" si="77"/>
        <v>#N/A</v>
      </c>
      <c r="GS44" s="205" t="e">
        <f t="shared" si="78"/>
        <v>#N/A</v>
      </c>
      <c r="GT44" s="205" t="e">
        <f t="shared" si="79"/>
        <v>#N/A</v>
      </c>
      <c r="GU44" s="205" t="e">
        <f t="shared" si="80"/>
        <v>#N/A</v>
      </c>
      <c r="GV44" s="205" t="e">
        <f t="shared" si="81"/>
        <v>#N/A</v>
      </c>
      <c r="GW44" s="205" t="e">
        <f t="shared" si="82"/>
        <v>#N/A</v>
      </c>
      <c r="GX44" s="205" t="e">
        <f t="shared" si="83"/>
        <v>#N/A</v>
      </c>
      <c r="GY44" s="205" t="e">
        <f t="shared" si="84"/>
        <v>#N/A</v>
      </c>
      <c r="GZ44" s="205" t="e">
        <f t="shared" si="85"/>
        <v>#N/A</v>
      </c>
      <c r="HA44" s="205" t="e">
        <f t="shared" si="86"/>
        <v>#N/A</v>
      </c>
      <c r="HB44" s="205" t="e">
        <f t="shared" si="87"/>
        <v>#N/A</v>
      </c>
      <c r="HC44" s="205" t="e">
        <f t="shared" si="88"/>
        <v>#N/A</v>
      </c>
      <c r="HD44" s="205" t="e">
        <f t="shared" si="89"/>
        <v>#N/A</v>
      </c>
      <c r="HE44" s="205" t="e">
        <f t="shared" si="90"/>
        <v>#N/A</v>
      </c>
      <c r="HF44" s="205" t="e">
        <f t="shared" si="91"/>
        <v>#N/A</v>
      </c>
      <c r="HG44" s="205" t="e">
        <f t="shared" si="92"/>
        <v>#N/A</v>
      </c>
      <c r="HH44" s="205" t="e">
        <f t="shared" si="93"/>
        <v>#N/A</v>
      </c>
      <c r="HI44" s="205" t="e">
        <f t="shared" si="94"/>
        <v>#N/A</v>
      </c>
      <c r="HJ44" s="205" t="e">
        <f t="shared" si="95"/>
        <v>#N/A</v>
      </c>
      <c r="HK44" s="205" t="e">
        <f t="shared" si="96"/>
        <v>#N/A</v>
      </c>
      <c r="HL44" s="205" t="e">
        <f t="shared" si="97"/>
        <v>#N/A</v>
      </c>
      <c r="HM44" s="205" t="e">
        <f t="shared" si="98"/>
        <v>#N/A</v>
      </c>
      <c r="HN44" s="205" t="e">
        <f t="shared" si="99"/>
        <v>#N/A</v>
      </c>
      <c r="HO44" s="205" t="e">
        <f t="shared" si="100"/>
        <v>#N/A</v>
      </c>
      <c r="HP44" s="205" t="e">
        <f t="shared" si="101"/>
        <v>#N/A</v>
      </c>
      <c r="HQ44" s="205" t="e">
        <f t="shared" si="102"/>
        <v>#N/A</v>
      </c>
      <c r="HR44" s="205" t="e">
        <f t="shared" si="103"/>
        <v>#N/A</v>
      </c>
      <c r="HS44" s="205" t="e">
        <f t="shared" si="104"/>
        <v>#N/A</v>
      </c>
      <c r="HT44" s="205" t="e">
        <f t="shared" si="105"/>
        <v>#N/A</v>
      </c>
      <c r="HU44" s="205" t="e">
        <f t="shared" si="106"/>
        <v>#N/A</v>
      </c>
      <c r="HV44" s="205" t="e">
        <f t="shared" si="107"/>
        <v>#N/A</v>
      </c>
      <c r="HW44" s="205" t="e">
        <f t="shared" si="108"/>
        <v>#N/A</v>
      </c>
      <c r="HX44" s="205" t="e">
        <f t="shared" si="109"/>
        <v>#N/A</v>
      </c>
      <c r="HY44" s="205" t="e">
        <f t="shared" si="110"/>
        <v>#N/A</v>
      </c>
      <c r="HZ44" s="205" t="e">
        <f t="shared" si="111"/>
        <v>#N/A</v>
      </c>
      <c r="IA44" s="205" t="e">
        <f t="shared" si="112"/>
        <v>#N/A</v>
      </c>
      <c r="IB44" s="205" t="e">
        <f t="shared" si="113"/>
        <v>#N/A</v>
      </c>
      <c r="IC44" s="205" t="e">
        <f t="shared" si="114"/>
        <v>#N/A</v>
      </c>
      <c r="ID44" s="205" t="e">
        <f t="shared" si="115"/>
        <v>#N/A</v>
      </c>
      <c r="IE44" s="205" t="e">
        <f t="shared" si="116"/>
        <v>#N/A</v>
      </c>
      <c r="IF44" s="205" t="e">
        <f t="shared" si="117"/>
        <v>#N/A</v>
      </c>
      <c r="IG44" s="205" t="e">
        <f t="shared" si="118"/>
        <v>#N/A</v>
      </c>
      <c r="IH44" s="205" t="e">
        <f t="shared" si="119"/>
        <v>#N/A</v>
      </c>
      <c r="II44" s="205" t="e">
        <f t="shared" si="120"/>
        <v>#N/A</v>
      </c>
    </row>
    <row r="45" spans="1:243" hidden="1" x14ac:dyDescent="0.25">
      <c r="A45" s="307"/>
      <c r="B45" s="308" t="str">
        <f>IF(OR($T45="",$U45=""),"",ROUND(_xlfn.BETA.INV(ABS(VLOOKUP($Z$1,VLookups!$A$30:$B$31,2,FALSE)-B$2),IF($N45="L",$U45,$T45),IF($N45="L",$T45,$U45),$G45,$I45),0))</f>
        <v/>
      </c>
      <c r="C45" s="318" t="str">
        <f t="shared" si="121"/>
        <v/>
      </c>
      <c r="D45" s="319" t="str">
        <f t="shared" si="122"/>
        <v/>
      </c>
      <c r="E45" s="142"/>
      <c r="F45" s="310"/>
      <c r="G45" s="311" t="str">
        <f t="shared" si="10"/>
        <v/>
      </c>
      <c r="H45" s="312"/>
      <c r="I45" s="311" t="str">
        <f t="shared" si="11"/>
        <v/>
      </c>
      <c r="J45" s="310"/>
      <c r="K45" s="143"/>
      <c r="L45" s="118" t="str">
        <f t="shared" si="12"/>
        <v/>
      </c>
      <c r="M45" s="23" t="str">
        <f t="shared" si="13"/>
        <v/>
      </c>
      <c r="N45" s="24" t="str">
        <f t="shared" si="14"/>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10" t="str">
        <f t="shared" si="3"/>
        <v/>
      </c>
      <c r="X45" s="110" t="str">
        <f t="shared" si="4"/>
        <v/>
      </c>
      <c r="Y45" s="39" t="str">
        <f t="shared" si="5"/>
        <v/>
      </c>
      <c r="Z45" s="123"/>
      <c r="AA45" s="216" t="str">
        <f>IF(AND(G45&gt;0,H45&gt;0,I45&gt;0,T45&gt;0,U45&gt;0,Z45&gt;0,NOT(R45="")),ABS(VLOOKUP($Z$1,VLookups!$A$30:$B$31,2,FALSE)-_xlfn.BETA.DIST(Z45,IF(N45="L",U45,T45),IF(N45="L",T45,U45),TRUE,G45,I45)),"")</f>
        <v/>
      </c>
      <c r="AB45" s="120" t="str">
        <f>IF(OR($T45="",$U45=""),"",_xlfn.BETA.INV(ABS(VLOOKUP($Z$1,VLookups!$A$30:$B$31,2,FALSE)-AB$3),IF($N45="L",$U45,$T45),IF($N45="L",$T45,$U45),$G45,$I45))</f>
        <v/>
      </c>
      <c r="AC45" s="121" t="str">
        <f>IF(OR($T45="",$U45=""),"",_xlfn.BETA.INV(ABS(VLOOKUP($Z$1,VLookups!$A$30:$B$31,2,FALSE)-AC$3),IF($N45="L",$U45,$T45),IF($N45="L",$T45,$U45),$G45,$I45))</f>
        <v/>
      </c>
      <c r="AD45" s="120" t="str">
        <f>IF(OR($T45="",$U45=""),"",_xlfn.BETA.INV(ABS(VLOOKUP($Z$1,VLookups!$A$30:$B$31,2,FALSE)-AD$3),IF($N45="L",$U45,$T45),IF($N45="L",$T45,$U45),$G45,$I45))</f>
        <v/>
      </c>
      <c r="AE45" s="121" t="str">
        <f>IF(OR($T45="",$U45=""),"",_xlfn.BETA.INV(ABS(VLOOKUP($Z$1,VLookups!$A$30:$B$31,2,FALSE)-AE$3),IF($N45="L",$U45,$T45),IF($N45="L",$T45,$U45),$G45,$I45))</f>
        <v/>
      </c>
      <c r="AF45" s="120" t="str">
        <f>IF(OR($T45="",$U45=""),"",_xlfn.BETA.INV(ABS(VLOOKUP($Z$1,VLookups!$A$30:$B$31,2,FALSE)-AF$3),IF($N45="L",$U45,$T45),IF($N45="L",$T45,$U45),$G45,$I45))</f>
        <v/>
      </c>
      <c r="AG45" s="121" t="str">
        <f>IF(OR($T45="",$U45=""),"",_xlfn.BETA.INV(ABS(VLOOKUP($Z$1,VLookups!$A$30:$B$31,2,FALSE)-AG$3),IF($N45="L",$U45,$T45),IF($N45="L",$T45,$U45),$G45,$I45))</f>
        <v/>
      </c>
      <c r="AH45" s="120" t="str">
        <f>IF(OR($T45="",$U45=""),"",_xlfn.BETA.INV(ABS(VLOOKUP($Z$1,VLookups!$A$30:$B$31,2,FALSE)-AH$3),IF($N45="L",$U45,$T45),IF($N45="L",$T45,$U45),$G45,$I45))</f>
        <v/>
      </c>
      <c r="AI45" s="121" t="str">
        <f>IF(OR($T45="",$U45=""),"",_xlfn.BETA.INV(ABS(VLOOKUP($Z$1,VLookups!$A$30:$B$31,2,FALSE)-AI$3),IF($N45="L",$U45,$T45),IF($N45="L",$T45,$U45),$G45,$I45))</f>
        <v/>
      </c>
      <c r="AJ45" s="120" t="str">
        <f>IF(OR($T45="",$U45=""),"",_xlfn.BETA.INV(ABS(VLOOKUP($Z$1,VLookups!$A$30:$B$31,2,FALSE)-AJ$3),IF($N45="L",$U45,$T45),IF($N45="L",$T45,$U45),$G45,$I45))</f>
        <v/>
      </c>
      <c r="AK45" s="121" t="str">
        <f>IF(OR($T45="",$U45=""),"",_xlfn.BETA.INV(ABS(VLOOKUP($Z$1,VLookups!$A$30:$B$31,2,FALSE)-AK$3),IF($N45="L",$U45,$T45),IF($N45="L",$T45,$U45),$G45,$I45))</f>
        <v/>
      </c>
      <c r="AL45" s="120" t="str">
        <f>IF(OR($T45="",$U45=""),"",_xlfn.BETA.INV(ABS(VLOOKUP($Z$1,VLookups!$A$30:$B$31,2,FALSE)-AL$3),IF($N45="L",$U45,$T45),IF($N45="L",$T45,$U45),$G45,$I45))</f>
        <v/>
      </c>
      <c r="AM45" s="121" t="str">
        <f>IF(OR($T45="",$U45=""),"",_xlfn.BETA.INV(ABS(VLOOKUP($Z$1,VLookups!$A$30:$B$31,2,FALSE)-AM$3),IF($N45="L",$U45,$T45),IF($N45="L",$T45,$U45),$G45,$I45))</f>
        <v/>
      </c>
      <c r="AN45" s="17"/>
      <c r="AO45" s="206" t="str">
        <f t="shared" si="15"/>
        <v/>
      </c>
      <c r="AP45" s="204" t="str">
        <f t="shared" si="16"/>
        <v/>
      </c>
      <c r="AQ45" s="188" t="str">
        <f t="shared" ref="AQ45:DB45" si="201">IF(ISNONTEXT($AO45),AP45+$AO45,"")</f>
        <v/>
      </c>
      <c r="AR45" s="188" t="str">
        <f t="shared" si="201"/>
        <v/>
      </c>
      <c r="AS45" s="188" t="str">
        <f t="shared" si="201"/>
        <v/>
      </c>
      <c r="AT45" s="188" t="str">
        <f t="shared" si="201"/>
        <v/>
      </c>
      <c r="AU45" s="188" t="str">
        <f t="shared" si="201"/>
        <v/>
      </c>
      <c r="AV45" s="188" t="str">
        <f t="shared" si="201"/>
        <v/>
      </c>
      <c r="AW45" s="188" t="str">
        <f t="shared" si="201"/>
        <v/>
      </c>
      <c r="AX45" s="188" t="str">
        <f t="shared" si="201"/>
        <v/>
      </c>
      <c r="AY45" s="188" t="str">
        <f t="shared" si="201"/>
        <v/>
      </c>
      <c r="AZ45" s="188" t="str">
        <f t="shared" si="201"/>
        <v/>
      </c>
      <c r="BA45" s="188" t="str">
        <f t="shared" si="201"/>
        <v/>
      </c>
      <c r="BB45" s="188" t="str">
        <f t="shared" si="201"/>
        <v/>
      </c>
      <c r="BC45" s="188" t="str">
        <f t="shared" si="201"/>
        <v/>
      </c>
      <c r="BD45" s="188" t="str">
        <f t="shared" si="201"/>
        <v/>
      </c>
      <c r="BE45" s="188" t="str">
        <f t="shared" si="201"/>
        <v/>
      </c>
      <c r="BF45" s="188" t="str">
        <f t="shared" si="201"/>
        <v/>
      </c>
      <c r="BG45" s="188" t="str">
        <f t="shared" si="201"/>
        <v/>
      </c>
      <c r="BH45" s="188" t="str">
        <f t="shared" si="201"/>
        <v/>
      </c>
      <c r="BI45" s="188" t="str">
        <f t="shared" si="201"/>
        <v/>
      </c>
      <c r="BJ45" s="188" t="str">
        <f t="shared" si="201"/>
        <v/>
      </c>
      <c r="BK45" s="188" t="str">
        <f t="shared" si="201"/>
        <v/>
      </c>
      <c r="BL45" s="188" t="str">
        <f t="shared" si="201"/>
        <v/>
      </c>
      <c r="BM45" s="188" t="str">
        <f t="shared" si="201"/>
        <v/>
      </c>
      <c r="BN45" s="188" t="str">
        <f t="shared" si="201"/>
        <v/>
      </c>
      <c r="BO45" s="188" t="str">
        <f t="shared" si="201"/>
        <v/>
      </c>
      <c r="BP45" s="188" t="str">
        <f t="shared" si="201"/>
        <v/>
      </c>
      <c r="BQ45" s="188" t="str">
        <f t="shared" si="201"/>
        <v/>
      </c>
      <c r="BR45" s="188" t="str">
        <f t="shared" si="201"/>
        <v/>
      </c>
      <c r="BS45" s="188" t="str">
        <f t="shared" si="201"/>
        <v/>
      </c>
      <c r="BT45" s="188" t="str">
        <f t="shared" si="201"/>
        <v/>
      </c>
      <c r="BU45" s="188" t="str">
        <f t="shared" si="201"/>
        <v/>
      </c>
      <c r="BV45" s="188" t="str">
        <f t="shared" si="201"/>
        <v/>
      </c>
      <c r="BW45" s="188" t="str">
        <f t="shared" si="201"/>
        <v/>
      </c>
      <c r="BX45" s="188" t="str">
        <f t="shared" si="201"/>
        <v/>
      </c>
      <c r="BY45" s="188" t="str">
        <f t="shared" si="201"/>
        <v/>
      </c>
      <c r="BZ45" s="188" t="str">
        <f t="shared" si="201"/>
        <v/>
      </c>
      <c r="CA45" s="188" t="str">
        <f t="shared" si="201"/>
        <v/>
      </c>
      <c r="CB45" s="188" t="str">
        <f t="shared" si="201"/>
        <v/>
      </c>
      <c r="CC45" s="188" t="str">
        <f t="shared" si="201"/>
        <v/>
      </c>
      <c r="CD45" s="188" t="str">
        <f t="shared" si="201"/>
        <v/>
      </c>
      <c r="CE45" s="188" t="str">
        <f t="shared" si="201"/>
        <v/>
      </c>
      <c r="CF45" s="188" t="str">
        <f t="shared" si="201"/>
        <v/>
      </c>
      <c r="CG45" s="188" t="str">
        <f t="shared" si="201"/>
        <v/>
      </c>
      <c r="CH45" s="188" t="str">
        <f t="shared" si="201"/>
        <v/>
      </c>
      <c r="CI45" s="188" t="str">
        <f t="shared" si="201"/>
        <v/>
      </c>
      <c r="CJ45" s="188" t="str">
        <f t="shared" si="201"/>
        <v/>
      </c>
      <c r="CK45" s="188" t="str">
        <f t="shared" si="201"/>
        <v/>
      </c>
      <c r="CL45" s="188" t="str">
        <f t="shared" si="201"/>
        <v/>
      </c>
      <c r="CM45" s="188" t="str">
        <f t="shared" si="201"/>
        <v/>
      </c>
      <c r="CN45" s="188" t="str">
        <f t="shared" si="201"/>
        <v/>
      </c>
      <c r="CO45" s="188" t="str">
        <f t="shared" si="201"/>
        <v/>
      </c>
      <c r="CP45" s="188" t="str">
        <f t="shared" si="201"/>
        <v/>
      </c>
      <c r="CQ45" s="188" t="str">
        <f t="shared" si="201"/>
        <v/>
      </c>
      <c r="CR45" s="188" t="str">
        <f t="shared" si="201"/>
        <v/>
      </c>
      <c r="CS45" s="188" t="str">
        <f t="shared" si="201"/>
        <v/>
      </c>
      <c r="CT45" s="188" t="str">
        <f t="shared" si="201"/>
        <v/>
      </c>
      <c r="CU45" s="188" t="str">
        <f t="shared" si="201"/>
        <v/>
      </c>
      <c r="CV45" s="188" t="str">
        <f t="shared" si="201"/>
        <v/>
      </c>
      <c r="CW45" s="188" t="str">
        <f t="shared" si="201"/>
        <v/>
      </c>
      <c r="CX45" s="188" t="str">
        <f t="shared" si="201"/>
        <v/>
      </c>
      <c r="CY45" s="188" t="str">
        <f t="shared" si="201"/>
        <v/>
      </c>
      <c r="CZ45" s="188" t="str">
        <f t="shared" si="201"/>
        <v/>
      </c>
      <c r="DA45" s="188" t="str">
        <f t="shared" si="201"/>
        <v/>
      </c>
      <c r="DB45" s="188" t="str">
        <f t="shared" si="201"/>
        <v/>
      </c>
      <c r="DC45" s="188" t="str">
        <f t="shared" ref="DC45:EK45" si="202">IF(ISNONTEXT($AO45),DB45+$AO45,"")</f>
        <v/>
      </c>
      <c r="DD45" s="188" t="str">
        <f t="shared" si="202"/>
        <v/>
      </c>
      <c r="DE45" s="188" t="str">
        <f t="shared" si="202"/>
        <v/>
      </c>
      <c r="DF45" s="188" t="str">
        <f t="shared" si="202"/>
        <v/>
      </c>
      <c r="DG45" s="188" t="str">
        <f t="shared" si="202"/>
        <v/>
      </c>
      <c r="DH45" s="188" t="str">
        <f t="shared" si="202"/>
        <v/>
      </c>
      <c r="DI45" s="188" t="str">
        <f t="shared" si="202"/>
        <v/>
      </c>
      <c r="DJ45" s="188" t="str">
        <f t="shared" si="202"/>
        <v/>
      </c>
      <c r="DK45" s="188" t="str">
        <f t="shared" si="202"/>
        <v/>
      </c>
      <c r="DL45" s="188" t="str">
        <f t="shared" si="202"/>
        <v/>
      </c>
      <c r="DM45" s="188" t="str">
        <f t="shared" si="202"/>
        <v/>
      </c>
      <c r="DN45" s="188" t="str">
        <f t="shared" si="202"/>
        <v/>
      </c>
      <c r="DO45" s="188" t="str">
        <f t="shared" si="202"/>
        <v/>
      </c>
      <c r="DP45" s="188" t="str">
        <f t="shared" si="202"/>
        <v/>
      </c>
      <c r="DQ45" s="188" t="str">
        <f t="shared" si="202"/>
        <v/>
      </c>
      <c r="DR45" s="188" t="str">
        <f t="shared" si="202"/>
        <v/>
      </c>
      <c r="DS45" s="188" t="str">
        <f t="shared" si="202"/>
        <v/>
      </c>
      <c r="DT45" s="188" t="str">
        <f t="shared" si="202"/>
        <v/>
      </c>
      <c r="DU45" s="188" t="str">
        <f t="shared" si="202"/>
        <v/>
      </c>
      <c r="DV45" s="188" t="str">
        <f t="shared" si="202"/>
        <v/>
      </c>
      <c r="DW45" s="188" t="str">
        <f t="shared" si="202"/>
        <v/>
      </c>
      <c r="DX45" s="188" t="str">
        <f t="shared" si="202"/>
        <v/>
      </c>
      <c r="DY45" s="188" t="str">
        <f t="shared" si="202"/>
        <v/>
      </c>
      <c r="DZ45" s="188" t="str">
        <f t="shared" si="202"/>
        <v/>
      </c>
      <c r="EA45" s="188" t="str">
        <f t="shared" si="202"/>
        <v/>
      </c>
      <c r="EB45" s="188" t="str">
        <f t="shared" si="202"/>
        <v/>
      </c>
      <c r="EC45" s="188" t="str">
        <f t="shared" si="202"/>
        <v/>
      </c>
      <c r="ED45" s="188" t="str">
        <f t="shared" si="202"/>
        <v/>
      </c>
      <c r="EE45" s="188" t="str">
        <f t="shared" si="202"/>
        <v/>
      </c>
      <c r="EF45" s="188" t="str">
        <f t="shared" si="202"/>
        <v/>
      </c>
      <c r="EG45" s="188" t="str">
        <f t="shared" si="202"/>
        <v/>
      </c>
      <c r="EH45" s="188" t="str">
        <f t="shared" si="202"/>
        <v/>
      </c>
      <c r="EI45" s="188" t="str">
        <f t="shared" si="202"/>
        <v/>
      </c>
      <c r="EJ45" s="188" t="str">
        <f t="shared" si="202"/>
        <v/>
      </c>
      <c r="EK45" s="188" t="str">
        <f t="shared" si="202"/>
        <v/>
      </c>
      <c r="EL45" s="204" t="str">
        <f t="shared" si="19"/>
        <v/>
      </c>
      <c r="EM45" s="205" t="e">
        <f t="shared" si="20"/>
        <v>#N/A</v>
      </c>
      <c r="EN45" s="205" t="e">
        <f t="shared" si="21"/>
        <v>#N/A</v>
      </c>
      <c r="EO45" s="205" t="e">
        <f t="shared" si="22"/>
        <v>#N/A</v>
      </c>
      <c r="EP45" s="205" t="e">
        <f t="shared" si="23"/>
        <v>#N/A</v>
      </c>
      <c r="EQ45" s="205" t="e">
        <f t="shared" si="24"/>
        <v>#N/A</v>
      </c>
      <c r="ER45" s="205" t="e">
        <f t="shared" si="25"/>
        <v>#N/A</v>
      </c>
      <c r="ES45" s="205" t="e">
        <f t="shared" si="26"/>
        <v>#N/A</v>
      </c>
      <c r="ET45" s="205" t="e">
        <f t="shared" si="27"/>
        <v>#N/A</v>
      </c>
      <c r="EU45" s="205" t="e">
        <f t="shared" si="28"/>
        <v>#N/A</v>
      </c>
      <c r="EV45" s="205" t="e">
        <f t="shared" si="29"/>
        <v>#N/A</v>
      </c>
      <c r="EW45" s="205" t="e">
        <f t="shared" si="30"/>
        <v>#N/A</v>
      </c>
      <c r="EX45" s="205" t="e">
        <f t="shared" si="31"/>
        <v>#N/A</v>
      </c>
      <c r="EY45" s="205" t="e">
        <f t="shared" si="32"/>
        <v>#N/A</v>
      </c>
      <c r="EZ45" s="205" t="e">
        <f t="shared" si="33"/>
        <v>#N/A</v>
      </c>
      <c r="FA45" s="205" t="e">
        <f t="shared" si="34"/>
        <v>#N/A</v>
      </c>
      <c r="FB45" s="205" t="e">
        <f t="shared" si="35"/>
        <v>#N/A</v>
      </c>
      <c r="FC45" s="205" t="e">
        <f t="shared" si="36"/>
        <v>#N/A</v>
      </c>
      <c r="FD45" s="205" t="e">
        <f t="shared" si="37"/>
        <v>#N/A</v>
      </c>
      <c r="FE45" s="205" t="e">
        <f t="shared" si="38"/>
        <v>#N/A</v>
      </c>
      <c r="FF45" s="205" t="e">
        <f t="shared" si="39"/>
        <v>#N/A</v>
      </c>
      <c r="FG45" s="205" t="e">
        <f t="shared" si="40"/>
        <v>#N/A</v>
      </c>
      <c r="FH45" s="205" t="e">
        <f t="shared" si="41"/>
        <v>#N/A</v>
      </c>
      <c r="FI45" s="205" t="e">
        <f t="shared" si="42"/>
        <v>#N/A</v>
      </c>
      <c r="FJ45" s="205" t="e">
        <f t="shared" si="43"/>
        <v>#N/A</v>
      </c>
      <c r="FK45" s="205" t="e">
        <f t="shared" si="44"/>
        <v>#N/A</v>
      </c>
      <c r="FL45" s="205" t="e">
        <f t="shared" si="45"/>
        <v>#N/A</v>
      </c>
      <c r="FM45" s="205" t="e">
        <f t="shared" si="46"/>
        <v>#N/A</v>
      </c>
      <c r="FN45" s="205" t="e">
        <f t="shared" si="47"/>
        <v>#N/A</v>
      </c>
      <c r="FO45" s="205" t="e">
        <f t="shared" si="48"/>
        <v>#N/A</v>
      </c>
      <c r="FP45" s="205" t="e">
        <f t="shared" si="49"/>
        <v>#N/A</v>
      </c>
      <c r="FQ45" s="205" t="e">
        <f t="shared" si="50"/>
        <v>#N/A</v>
      </c>
      <c r="FR45" s="205" t="e">
        <f t="shared" si="51"/>
        <v>#N/A</v>
      </c>
      <c r="FS45" s="205" t="e">
        <f t="shared" si="52"/>
        <v>#N/A</v>
      </c>
      <c r="FT45" s="205" t="e">
        <f t="shared" si="53"/>
        <v>#N/A</v>
      </c>
      <c r="FU45" s="205" t="e">
        <f t="shared" si="54"/>
        <v>#N/A</v>
      </c>
      <c r="FV45" s="205" t="e">
        <f t="shared" si="55"/>
        <v>#N/A</v>
      </c>
      <c r="FW45" s="205" t="e">
        <f t="shared" si="56"/>
        <v>#N/A</v>
      </c>
      <c r="FX45" s="205" t="e">
        <f t="shared" si="57"/>
        <v>#N/A</v>
      </c>
      <c r="FY45" s="205" t="e">
        <f t="shared" si="58"/>
        <v>#N/A</v>
      </c>
      <c r="FZ45" s="205" t="e">
        <f t="shared" si="59"/>
        <v>#N/A</v>
      </c>
      <c r="GA45" s="205" t="e">
        <f t="shared" si="60"/>
        <v>#N/A</v>
      </c>
      <c r="GB45" s="205" t="e">
        <f t="shared" si="61"/>
        <v>#N/A</v>
      </c>
      <c r="GC45" s="205" t="e">
        <f t="shared" si="62"/>
        <v>#N/A</v>
      </c>
      <c r="GD45" s="205" t="e">
        <f t="shared" si="63"/>
        <v>#N/A</v>
      </c>
      <c r="GE45" s="205" t="e">
        <f t="shared" si="64"/>
        <v>#N/A</v>
      </c>
      <c r="GF45" s="205" t="e">
        <f t="shared" si="65"/>
        <v>#N/A</v>
      </c>
      <c r="GG45" s="205" t="e">
        <f t="shared" si="66"/>
        <v>#N/A</v>
      </c>
      <c r="GH45" s="205" t="e">
        <f t="shared" si="67"/>
        <v>#N/A</v>
      </c>
      <c r="GI45" s="205" t="e">
        <f t="shared" si="68"/>
        <v>#N/A</v>
      </c>
      <c r="GJ45" s="205" t="e">
        <f t="shared" si="69"/>
        <v>#N/A</v>
      </c>
      <c r="GK45" s="205" t="e">
        <f t="shared" si="70"/>
        <v>#N/A</v>
      </c>
      <c r="GL45" s="205" t="e">
        <f t="shared" si="71"/>
        <v>#N/A</v>
      </c>
      <c r="GM45" s="205" t="e">
        <f t="shared" si="72"/>
        <v>#N/A</v>
      </c>
      <c r="GN45" s="205" t="e">
        <f t="shared" si="73"/>
        <v>#N/A</v>
      </c>
      <c r="GO45" s="205" t="e">
        <f t="shared" si="74"/>
        <v>#N/A</v>
      </c>
      <c r="GP45" s="205" t="e">
        <f t="shared" si="75"/>
        <v>#N/A</v>
      </c>
      <c r="GQ45" s="205" t="e">
        <f t="shared" si="76"/>
        <v>#N/A</v>
      </c>
      <c r="GR45" s="205" t="e">
        <f t="shared" si="77"/>
        <v>#N/A</v>
      </c>
      <c r="GS45" s="205" t="e">
        <f t="shared" si="78"/>
        <v>#N/A</v>
      </c>
      <c r="GT45" s="205" t="e">
        <f t="shared" si="79"/>
        <v>#N/A</v>
      </c>
      <c r="GU45" s="205" t="e">
        <f t="shared" si="80"/>
        <v>#N/A</v>
      </c>
      <c r="GV45" s="205" t="e">
        <f t="shared" si="81"/>
        <v>#N/A</v>
      </c>
      <c r="GW45" s="205" t="e">
        <f t="shared" si="82"/>
        <v>#N/A</v>
      </c>
      <c r="GX45" s="205" t="e">
        <f t="shared" si="83"/>
        <v>#N/A</v>
      </c>
      <c r="GY45" s="205" t="e">
        <f t="shared" si="84"/>
        <v>#N/A</v>
      </c>
      <c r="GZ45" s="205" t="e">
        <f t="shared" si="85"/>
        <v>#N/A</v>
      </c>
      <c r="HA45" s="205" t="e">
        <f t="shared" si="86"/>
        <v>#N/A</v>
      </c>
      <c r="HB45" s="205" t="e">
        <f t="shared" si="87"/>
        <v>#N/A</v>
      </c>
      <c r="HC45" s="205" t="e">
        <f t="shared" si="88"/>
        <v>#N/A</v>
      </c>
      <c r="HD45" s="205" t="e">
        <f t="shared" si="89"/>
        <v>#N/A</v>
      </c>
      <c r="HE45" s="205" t="e">
        <f t="shared" si="90"/>
        <v>#N/A</v>
      </c>
      <c r="HF45" s="205" t="e">
        <f t="shared" si="91"/>
        <v>#N/A</v>
      </c>
      <c r="HG45" s="205" t="e">
        <f t="shared" si="92"/>
        <v>#N/A</v>
      </c>
      <c r="HH45" s="205" t="e">
        <f t="shared" si="93"/>
        <v>#N/A</v>
      </c>
      <c r="HI45" s="205" t="e">
        <f t="shared" si="94"/>
        <v>#N/A</v>
      </c>
      <c r="HJ45" s="205" t="e">
        <f t="shared" si="95"/>
        <v>#N/A</v>
      </c>
      <c r="HK45" s="205" t="e">
        <f t="shared" si="96"/>
        <v>#N/A</v>
      </c>
      <c r="HL45" s="205" t="e">
        <f t="shared" si="97"/>
        <v>#N/A</v>
      </c>
      <c r="HM45" s="205" t="e">
        <f t="shared" si="98"/>
        <v>#N/A</v>
      </c>
      <c r="HN45" s="205" t="e">
        <f t="shared" si="99"/>
        <v>#N/A</v>
      </c>
      <c r="HO45" s="205" t="e">
        <f t="shared" si="100"/>
        <v>#N/A</v>
      </c>
      <c r="HP45" s="205" t="e">
        <f t="shared" si="101"/>
        <v>#N/A</v>
      </c>
      <c r="HQ45" s="205" t="e">
        <f t="shared" si="102"/>
        <v>#N/A</v>
      </c>
      <c r="HR45" s="205" t="e">
        <f t="shared" si="103"/>
        <v>#N/A</v>
      </c>
      <c r="HS45" s="205" t="e">
        <f t="shared" si="104"/>
        <v>#N/A</v>
      </c>
      <c r="HT45" s="205" t="e">
        <f t="shared" si="105"/>
        <v>#N/A</v>
      </c>
      <c r="HU45" s="205" t="e">
        <f t="shared" si="106"/>
        <v>#N/A</v>
      </c>
      <c r="HV45" s="205" t="e">
        <f t="shared" si="107"/>
        <v>#N/A</v>
      </c>
      <c r="HW45" s="205" t="e">
        <f t="shared" si="108"/>
        <v>#N/A</v>
      </c>
      <c r="HX45" s="205" t="e">
        <f t="shared" si="109"/>
        <v>#N/A</v>
      </c>
      <c r="HY45" s="205" t="e">
        <f t="shared" si="110"/>
        <v>#N/A</v>
      </c>
      <c r="HZ45" s="205" t="e">
        <f t="shared" si="111"/>
        <v>#N/A</v>
      </c>
      <c r="IA45" s="205" t="e">
        <f t="shared" si="112"/>
        <v>#N/A</v>
      </c>
      <c r="IB45" s="205" t="e">
        <f t="shared" si="113"/>
        <v>#N/A</v>
      </c>
      <c r="IC45" s="205" t="e">
        <f t="shared" si="114"/>
        <v>#N/A</v>
      </c>
      <c r="ID45" s="205" t="e">
        <f t="shared" si="115"/>
        <v>#N/A</v>
      </c>
      <c r="IE45" s="205" t="e">
        <f t="shared" si="116"/>
        <v>#N/A</v>
      </c>
      <c r="IF45" s="205" t="e">
        <f t="shared" si="117"/>
        <v>#N/A</v>
      </c>
      <c r="IG45" s="205" t="e">
        <f t="shared" si="118"/>
        <v>#N/A</v>
      </c>
      <c r="IH45" s="205" t="e">
        <f t="shared" si="119"/>
        <v>#N/A</v>
      </c>
      <c r="II45" s="205" t="e">
        <f t="shared" si="120"/>
        <v>#N/A</v>
      </c>
    </row>
    <row r="46" spans="1:243" hidden="1" x14ac:dyDescent="0.25">
      <c r="A46" s="307"/>
      <c r="B46" s="308" t="str">
        <f>IF(OR($T46="",$U46=""),"",ROUND(_xlfn.BETA.INV(ABS(VLOOKUP($Z$1,VLookups!$A$30:$B$31,2,FALSE)-B$2),IF($N46="L",$U46,$T46),IF($N46="L",$T46,$U46),$G46,$I46),0))</f>
        <v/>
      </c>
      <c r="C46" s="318" t="str">
        <f t="shared" si="121"/>
        <v/>
      </c>
      <c r="D46" s="319" t="str">
        <f t="shared" si="122"/>
        <v/>
      </c>
      <c r="E46" s="142"/>
      <c r="F46" s="310"/>
      <c r="G46" s="311" t="str">
        <f t="shared" si="10"/>
        <v/>
      </c>
      <c r="H46" s="312"/>
      <c r="I46" s="311" t="str">
        <f t="shared" si="11"/>
        <v/>
      </c>
      <c r="J46" s="310"/>
      <c r="K46" s="143"/>
      <c r="L46" s="118" t="str">
        <f t="shared" si="12"/>
        <v/>
      </c>
      <c r="M46" s="23" t="str">
        <f t="shared" si="13"/>
        <v/>
      </c>
      <c r="N46" s="24" t="str">
        <f t="shared" si="14"/>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10" t="str">
        <f t="shared" si="3"/>
        <v/>
      </c>
      <c r="X46" s="110" t="str">
        <f t="shared" si="4"/>
        <v/>
      </c>
      <c r="Y46" s="39" t="str">
        <f t="shared" si="5"/>
        <v/>
      </c>
      <c r="Z46" s="123"/>
      <c r="AA46" s="216" t="str">
        <f>IF(AND(G46&gt;0,H46&gt;0,I46&gt;0,T46&gt;0,U46&gt;0,Z46&gt;0,NOT(R46="")),ABS(VLOOKUP($Z$1,VLookups!$A$30:$B$31,2,FALSE)-_xlfn.BETA.DIST(Z46,IF(N46="L",U46,T46),IF(N46="L",T46,U46),TRUE,G46,I46)),"")</f>
        <v/>
      </c>
      <c r="AB46" s="120" t="str">
        <f>IF(OR($T46="",$U46=""),"",_xlfn.BETA.INV(ABS(VLOOKUP($Z$1,VLookups!$A$30:$B$31,2,FALSE)-AB$3),IF($N46="L",$U46,$T46),IF($N46="L",$T46,$U46),$G46,$I46))</f>
        <v/>
      </c>
      <c r="AC46" s="121" t="str">
        <f>IF(OR($T46="",$U46=""),"",_xlfn.BETA.INV(ABS(VLOOKUP($Z$1,VLookups!$A$30:$B$31,2,FALSE)-AC$3),IF($N46="L",$U46,$T46),IF($N46="L",$T46,$U46),$G46,$I46))</f>
        <v/>
      </c>
      <c r="AD46" s="120" t="str">
        <f>IF(OR($T46="",$U46=""),"",_xlfn.BETA.INV(ABS(VLOOKUP($Z$1,VLookups!$A$30:$B$31,2,FALSE)-AD$3),IF($N46="L",$U46,$T46),IF($N46="L",$T46,$U46),$G46,$I46))</f>
        <v/>
      </c>
      <c r="AE46" s="121" t="str">
        <f>IF(OR($T46="",$U46=""),"",_xlfn.BETA.INV(ABS(VLOOKUP($Z$1,VLookups!$A$30:$B$31,2,FALSE)-AE$3),IF($N46="L",$U46,$T46),IF($N46="L",$T46,$U46),$G46,$I46))</f>
        <v/>
      </c>
      <c r="AF46" s="120" t="str">
        <f>IF(OR($T46="",$U46=""),"",_xlfn.BETA.INV(ABS(VLOOKUP($Z$1,VLookups!$A$30:$B$31,2,FALSE)-AF$3),IF($N46="L",$U46,$T46),IF($N46="L",$T46,$U46),$G46,$I46))</f>
        <v/>
      </c>
      <c r="AG46" s="121" t="str">
        <f>IF(OR($T46="",$U46=""),"",_xlfn.BETA.INV(ABS(VLOOKUP($Z$1,VLookups!$A$30:$B$31,2,FALSE)-AG$3),IF($N46="L",$U46,$T46),IF($N46="L",$T46,$U46),$G46,$I46))</f>
        <v/>
      </c>
      <c r="AH46" s="120" t="str">
        <f>IF(OR($T46="",$U46=""),"",_xlfn.BETA.INV(ABS(VLOOKUP($Z$1,VLookups!$A$30:$B$31,2,FALSE)-AH$3),IF($N46="L",$U46,$T46),IF($N46="L",$T46,$U46),$G46,$I46))</f>
        <v/>
      </c>
      <c r="AI46" s="121" t="str">
        <f>IF(OR($T46="",$U46=""),"",_xlfn.BETA.INV(ABS(VLOOKUP($Z$1,VLookups!$A$30:$B$31,2,FALSE)-AI$3),IF($N46="L",$U46,$T46),IF($N46="L",$T46,$U46),$G46,$I46))</f>
        <v/>
      </c>
      <c r="AJ46" s="120" t="str">
        <f>IF(OR($T46="",$U46=""),"",_xlfn.BETA.INV(ABS(VLOOKUP($Z$1,VLookups!$A$30:$B$31,2,FALSE)-AJ$3),IF($N46="L",$U46,$T46),IF($N46="L",$T46,$U46),$G46,$I46))</f>
        <v/>
      </c>
      <c r="AK46" s="121" t="str">
        <f>IF(OR($T46="",$U46=""),"",_xlfn.BETA.INV(ABS(VLOOKUP($Z$1,VLookups!$A$30:$B$31,2,FALSE)-AK$3),IF($N46="L",$U46,$T46),IF($N46="L",$T46,$U46),$G46,$I46))</f>
        <v/>
      </c>
      <c r="AL46" s="120" t="str">
        <f>IF(OR($T46="",$U46=""),"",_xlfn.BETA.INV(ABS(VLOOKUP($Z$1,VLookups!$A$30:$B$31,2,FALSE)-AL$3),IF($N46="L",$U46,$T46),IF($N46="L",$T46,$U46),$G46,$I46))</f>
        <v/>
      </c>
      <c r="AM46" s="121" t="str">
        <f>IF(OR($T46="",$U46=""),"",_xlfn.BETA.INV(ABS(VLOOKUP($Z$1,VLookups!$A$30:$B$31,2,FALSE)-AM$3),IF($N46="L",$U46,$T46),IF($N46="L",$T46,$U46),$G46,$I46))</f>
        <v/>
      </c>
      <c r="AN46" s="17"/>
      <c r="AO46" s="206" t="str">
        <f t="shared" si="15"/>
        <v/>
      </c>
      <c r="AP46" s="204" t="str">
        <f t="shared" si="16"/>
        <v/>
      </c>
      <c r="AQ46" s="188" t="str">
        <f t="shared" ref="AQ46:DB46" si="203">IF(ISNONTEXT($AO46),AP46+$AO46,"")</f>
        <v/>
      </c>
      <c r="AR46" s="188" t="str">
        <f t="shared" si="203"/>
        <v/>
      </c>
      <c r="AS46" s="188" t="str">
        <f t="shared" si="203"/>
        <v/>
      </c>
      <c r="AT46" s="188" t="str">
        <f t="shared" si="203"/>
        <v/>
      </c>
      <c r="AU46" s="188" t="str">
        <f t="shared" si="203"/>
        <v/>
      </c>
      <c r="AV46" s="188" t="str">
        <f t="shared" si="203"/>
        <v/>
      </c>
      <c r="AW46" s="188" t="str">
        <f t="shared" si="203"/>
        <v/>
      </c>
      <c r="AX46" s="188" t="str">
        <f t="shared" si="203"/>
        <v/>
      </c>
      <c r="AY46" s="188" t="str">
        <f t="shared" si="203"/>
        <v/>
      </c>
      <c r="AZ46" s="188" t="str">
        <f t="shared" si="203"/>
        <v/>
      </c>
      <c r="BA46" s="188" t="str">
        <f t="shared" si="203"/>
        <v/>
      </c>
      <c r="BB46" s="188" t="str">
        <f t="shared" si="203"/>
        <v/>
      </c>
      <c r="BC46" s="188" t="str">
        <f t="shared" si="203"/>
        <v/>
      </c>
      <c r="BD46" s="188" t="str">
        <f t="shared" si="203"/>
        <v/>
      </c>
      <c r="BE46" s="188" t="str">
        <f t="shared" si="203"/>
        <v/>
      </c>
      <c r="BF46" s="188" t="str">
        <f t="shared" si="203"/>
        <v/>
      </c>
      <c r="BG46" s="188" t="str">
        <f t="shared" si="203"/>
        <v/>
      </c>
      <c r="BH46" s="188" t="str">
        <f t="shared" si="203"/>
        <v/>
      </c>
      <c r="BI46" s="188" t="str">
        <f t="shared" si="203"/>
        <v/>
      </c>
      <c r="BJ46" s="188" t="str">
        <f t="shared" si="203"/>
        <v/>
      </c>
      <c r="BK46" s="188" t="str">
        <f t="shared" si="203"/>
        <v/>
      </c>
      <c r="BL46" s="188" t="str">
        <f t="shared" si="203"/>
        <v/>
      </c>
      <c r="BM46" s="188" t="str">
        <f t="shared" si="203"/>
        <v/>
      </c>
      <c r="BN46" s="188" t="str">
        <f t="shared" si="203"/>
        <v/>
      </c>
      <c r="BO46" s="188" t="str">
        <f t="shared" si="203"/>
        <v/>
      </c>
      <c r="BP46" s="188" t="str">
        <f t="shared" si="203"/>
        <v/>
      </c>
      <c r="BQ46" s="188" t="str">
        <f t="shared" si="203"/>
        <v/>
      </c>
      <c r="BR46" s="188" t="str">
        <f t="shared" si="203"/>
        <v/>
      </c>
      <c r="BS46" s="188" t="str">
        <f t="shared" si="203"/>
        <v/>
      </c>
      <c r="BT46" s="188" t="str">
        <f t="shared" si="203"/>
        <v/>
      </c>
      <c r="BU46" s="188" t="str">
        <f t="shared" si="203"/>
        <v/>
      </c>
      <c r="BV46" s="188" t="str">
        <f t="shared" si="203"/>
        <v/>
      </c>
      <c r="BW46" s="188" t="str">
        <f t="shared" si="203"/>
        <v/>
      </c>
      <c r="BX46" s="188" t="str">
        <f t="shared" si="203"/>
        <v/>
      </c>
      <c r="BY46" s="188" t="str">
        <f t="shared" si="203"/>
        <v/>
      </c>
      <c r="BZ46" s="188" t="str">
        <f t="shared" si="203"/>
        <v/>
      </c>
      <c r="CA46" s="188" t="str">
        <f t="shared" si="203"/>
        <v/>
      </c>
      <c r="CB46" s="188" t="str">
        <f t="shared" si="203"/>
        <v/>
      </c>
      <c r="CC46" s="188" t="str">
        <f t="shared" si="203"/>
        <v/>
      </c>
      <c r="CD46" s="188" t="str">
        <f t="shared" si="203"/>
        <v/>
      </c>
      <c r="CE46" s="188" t="str">
        <f t="shared" si="203"/>
        <v/>
      </c>
      <c r="CF46" s="188" t="str">
        <f t="shared" si="203"/>
        <v/>
      </c>
      <c r="CG46" s="188" t="str">
        <f t="shared" si="203"/>
        <v/>
      </c>
      <c r="CH46" s="188" t="str">
        <f t="shared" si="203"/>
        <v/>
      </c>
      <c r="CI46" s="188" t="str">
        <f t="shared" si="203"/>
        <v/>
      </c>
      <c r="CJ46" s="188" t="str">
        <f t="shared" si="203"/>
        <v/>
      </c>
      <c r="CK46" s="188" t="str">
        <f t="shared" si="203"/>
        <v/>
      </c>
      <c r="CL46" s="188" t="str">
        <f t="shared" si="203"/>
        <v/>
      </c>
      <c r="CM46" s="188" t="str">
        <f t="shared" si="203"/>
        <v/>
      </c>
      <c r="CN46" s="188" t="str">
        <f t="shared" si="203"/>
        <v/>
      </c>
      <c r="CO46" s="188" t="str">
        <f t="shared" si="203"/>
        <v/>
      </c>
      <c r="CP46" s="188" t="str">
        <f t="shared" si="203"/>
        <v/>
      </c>
      <c r="CQ46" s="188" t="str">
        <f t="shared" si="203"/>
        <v/>
      </c>
      <c r="CR46" s="188" t="str">
        <f t="shared" si="203"/>
        <v/>
      </c>
      <c r="CS46" s="188" t="str">
        <f t="shared" si="203"/>
        <v/>
      </c>
      <c r="CT46" s="188" t="str">
        <f t="shared" si="203"/>
        <v/>
      </c>
      <c r="CU46" s="188" t="str">
        <f t="shared" si="203"/>
        <v/>
      </c>
      <c r="CV46" s="188" t="str">
        <f t="shared" si="203"/>
        <v/>
      </c>
      <c r="CW46" s="188" t="str">
        <f t="shared" si="203"/>
        <v/>
      </c>
      <c r="CX46" s="188" t="str">
        <f t="shared" si="203"/>
        <v/>
      </c>
      <c r="CY46" s="188" t="str">
        <f t="shared" si="203"/>
        <v/>
      </c>
      <c r="CZ46" s="188" t="str">
        <f t="shared" si="203"/>
        <v/>
      </c>
      <c r="DA46" s="188" t="str">
        <f t="shared" si="203"/>
        <v/>
      </c>
      <c r="DB46" s="188" t="str">
        <f t="shared" si="203"/>
        <v/>
      </c>
      <c r="DC46" s="188" t="str">
        <f t="shared" ref="DC46:EK46" si="204">IF(ISNONTEXT($AO46),DB46+$AO46,"")</f>
        <v/>
      </c>
      <c r="DD46" s="188" t="str">
        <f t="shared" si="204"/>
        <v/>
      </c>
      <c r="DE46" s="188" t="str">
        <f t="shared" si="204"/>
        <v/>
      </c>
      <c r="DF46" s="188" t="str">
        <f t="shared" si="204"/>
        <v/>
      </c>
      <c r="DG46" s="188" t="str">
        <f t="shared" si="204"/>
        <v/>
      </c>
      <c r="DH46" s="188" t="str">
        <f t="shared" si="204"/>
        <v/>
      </c>
      <c r="DI46" s="188" t="str">
        <f t="shared" si="204"/>
        <v/>
      </c>
      <c r="DJ46" s="188" t="str">
        <f t="shared" si="204"/>
        <v/>
      </c>
      <c r="DK46" s="188" t="str">
        <f t="shared" si="204"/>
        <v/>
      </c>
      <c r="DL46" s="188" t="str">
        <f t="shared" si="204"/>
        <v/>
      </c>
      <c r="DM46" s="188" t="str">
        <f t="shared" si="204"/>
        <v/>
      </c>
      <c r="DN46" s="188" t="str">
        <f t="shared" si="204"/>
        <v/>
      </c>
      <c r="DO46" s="188" t="str">
        <f t="shared" si="204"/>
        <v/>
      </c>
      <c r="DP46" s="188" t="str">
        <f t="shared" si="204"/>
        <v/>
      </c>
      <c r="DQ46" s="188" t="str">
        <f t="shared" si="204"/>
        <v/>
      </c>
      <c r="DR46" s="188" t="str">
        <f t="shared" si="204"/>
        <v/>
      </c>
      <c r="DS46" s="188" t="str">
        <f t="shared" si="204"/>
        <v/>
      </c>
      <c r="DT46" s="188" t="str">
        <f t="shared" si="204"/>
        <v/>
      </c>
      <c r="DU46" s="188" t="str">
        <f t="shared" si="204"/>
        <v/>
      </c>
      <c r="DV46" s="188" t="str">
        <f t="shared" si="204"/>
        <v/>
      </c>
      <c r="DW46" s="188" t="str">
        <f t="shared" si="204"/>
        <v/>
      </c>
      <c r="DX46" s="188" t="str">
        <f t="shared" si="204"/>
        <v/>
      </c>
      <c r="DY46" s="188" t="str">
        <f t="shared" si="204"/>
        <v/>
      </c>
      <c r="DZ46" s="188" t="str">
        <f t="shared" si="204"/>
        <v/>
      </c>
      <c r="EA46" s="188" t="str">
        <f t="shared" si="204"/>
        <v/>
      </c>
      <c r="EB46" s="188" t="str">
        <f t="shared" si="204"/>
        <v/>
      </c>
      <c r="EC46" s="188" t="str">
        <f t="shared" si="204"/>
        <v/>
      </c>
      <c r="ED46" s="188" t="str">
        <f t="shared" si="204"/>
        <v/>
      </c>
      <c r="EE46" s="188" t="str">
        <f t="shared" si="204"/>
        <v/>
      </c>
      <c r="EF46" s="188" t="str">
        <f t="shared" si="204"/>
        <v/>
      </c>
      <c r="EG46" s="188" t="str">
        <f t="shared" si="204"/>
        <v/>
      </c>
      <c r="EH46" s="188" t="str">
        <f t="shared" si="204"/>
        <v/>
      </c>
      <c r="EI46" s="188" t="str">
        <f t="shared" si="204"/>
        <v/>
      </c>
      <c r="EJ46" s="188" t="str">
        <f t="shared" si="204"/>
        <v/>
      </c>
      <c r="EK46" s="188" t="str">
        <f t="shared" si="204"/>
        <v/>
      </c>
      <c r="EL46" s="204" t="str">
        <f t="shared" si="19"/>
        <v/>
      </c>
      <c r="EM46" s="205" t="e">
        <f t="shared" si="20"/>
        <v>#N/A</v>
      </c>
      <c r="EN46" s="205" t="e">
        <f t="shared" si="21"/>
        <v>#N/A</v>
      </c>
      <c r="EO46" s="205" t="e">
        <f t="shared" si="22"/>
        <v>#N/A</v>
      </c>
      <c r="EP46" s="205" t="e">
        <f t="shared" si="23"/>
        <v>#N/A</v>
      </c>
      <c r="EQ46" s="205" t="e">
        <f t="shared" si="24"/>
        <v>#N/A</v>
      </c>
      <c r="ER46" s="205" t="e">
        <f t="shared" si="25"/>
        <v>#N/A</v>
      </c>
      <c r="ES46" s="205" t="e">
        <f t="shared" si="26"/>
        <v>#N/A</v>
      </c>
      <c r="ET46" s="205" t="e">
        <f t="shared" si="27"/>
        <v>#N/A</v>
      </c>
      <c r="EU46" s="205" t="e">
        <f t="shared" si="28"/>
        <v>#N/A</v>
      </c>
      <c r="EV46" s="205" t="e">
        <f t="shared" si="29"/>
        <v>#N/A</v>
      </c>
      <c r="EW46" s="205" t="e">
        <f t="shared" si="30"/>
        <v>#N/A</v>
      </c>
      <c r="EX46" s="205" t="e">
        <f t="shared" si="31"/>
        <v>#N/A</v>
      </c>
      <c r="EY46" s="205" t="e">
        <f t="shared" si="32"/>
        <v>#N/A</v>
      </c>
      <c r="EZ46" s="205" t="e">
        <f t="shared" si="33"/>
        <v>#N/A</v>
      </c>
      <c r="FA46" s="205" t="e">
        <f t="shared" si="34"/>
        <v>#N/A</v>
      </c>
      <c r="FB46" s="205" t="e">
        <f t="shared" si="35"/>
        <v>#N/A</v>
      </c>
      <c r="FC46" s="205" t="e">
        <f t="shared" si="36"/>
        <v>#N/A</v>
      </c>
      <c r="FD46" s="205" t="e">
        <f t="shared" si="37"/>
        <v>#N/A</v>
      </c>
      <c r="FE46" s="205" t="e">
        <f t="shared" si="38"/>
        <v>#N/A</v>
      </c>
      <c r="FF46" s="205" t="e">
        <f t="shared" si="39"/>
        <v>#N/A</v>
      </c>
      <c r="FG46" s="205" t="e">
        <f t="shared" si="40"/>
        <v>#N/A</v>
      </c>
      <c r="FH46" s="205" t="e">
        <f t="shared" si="41"/>
        <v>#N/A</v>
      </c>
      <c r="FI46" s="205" t="e">
        <f t="shared" si="42"/>
        <v>#N/A</v>
      </c>
      <c r="FJ46" s="205" t="e">
        <f t="shared" si="43"/>
        <v>#N/A</v>
      </c>
      <c r="FK46" s="205" t="e">
        <f t="shared" si="44"/>
        <v>#N/A</v>
      </c>
      <c r="FL46" s="205" t="e">
        <f t="shared" si="45"/>
        <v>#N/A</v>
      </c>
      <c r="FM46" s="205" t="e">
        <f t="shared" si="46"/>
        <v>#N/A</v>
      </c>
      <c r="FN46" s="205" t="e">
        <f t="shared" si="47"/>
        <v>#N/A</v>
      </c>
      <c r="FO46" s="205" t="e">
        <f t="shared" si="48"/>
        <v>#N/A</v>
      </c>
      <c r="FP46" s="205" t="e">
        <f t="shared" si="49"/>
        <v>#N/A</v>
      </c>
      <c r="FQ46" s="205" t="e">
        <f t="shared" si="50"/>
        <v>#N/A</v>
      </c>
      <c r="FR46" s="205" t="e">
        <f t="shared" si="51"/>
        <v>#N/A</v>
      </c>
      <c r="FS46" s="205" t="e">
        <f t="shared" si="52"/>
        <v>#N/A</v>
      </c>
      <c r="FT46" s="205" t="e">
        <f t="shared" si="53"/>
        <v>#N/A</v>
      </c>
      <c r="FU46" s="205" t="e">
        <f t="shared" si="54"/>
        <v>#N/A</v>
      </c>
      <c r="FV46" s="205" t="e">
        <f t="shared" si="55"/>
        <v>#N/A</v>
      </c>
      <c r="FW46" s="205" t="e">
        <f t="shared" si="56"/>
        <v>#N/A</v>
      </c>
      <c r="FX46" s="205" t="e">
        <f t="shared" si="57"/>
        <v>#N/A</v>
      </c>
      <c r="FY46" s="205" t="e">
        <f t="shared" si="58"/>
        <v>#N/A</v>
      </c>
      <c r="FZ46" s="205" t="e">
        <f t="shared" si="59"/>
        <v>#N/A</v>
      </c>
      <c r="GA46" s="205" t="e">
        <f t="shared" si="60"/>
        <v>#N/A</v>
      </c>
      <c r="GB46" s="205" t="e">
        <f t="shared" si="61"/>
        <v>#N/A</v>
      </c>
      <c r="GC46" s="205" t="e">
        <f t="shared" si="62"/>
        <v>#N/A</v>
      </c>
      <c r="GD46" s="205" t="e">
        <f t="shared" si="63"/>
        <v>#N/A</v>
      </c>
      <c r="GE46" s="205" t="e">
        <f t="shared" si="64"/>
        <v>#N/A</v>
      </c>
      <c r="GF46" s="205" t="e">
        <f t="shared" si="65"/>
        <v>#N/A</v>
      </c>
      <c r="GG46" s="205" t="e">
        <f t="shared" si="66"/>
        <v>#N/A</v>
      </c>
      <c r="GH46" s="205" t="e">
        <f t="shared" si="67"/>
        <v>#N/A</v>
      </c>
      <c r="GI46" s="205" t="e">
        <f t="shared" si="68"/>
        <v>#N/A</v>
      </c>
      <c r="GJ46" s="205" t="e">
        <f t="shared" si="69"/>
        <v>#N/A</v>
      </c>
      <c r="GK46" s="205" t="e">
        <f t="shared" si="70"/>
        <v>#N/A</v>
      </c>
      <c r="GL46" s="205" t="e">
        <f t="shared" si="71"/>
        <v>#N/A</v>
      </c>
      <c r="GM46" s="205" t="e">
        <f t="shared" si="72"/>
        <v>#N/A</v>
      </c>
      <c r="GN46" s="205" t="e">
        <f t="shared" si="73"/>
        <v>#N/A</v>
      </c>
      <c r="GO46" s="205" t="e">
        <f t="shared" si="74"/>
        <v>#N/A</v>
      </c>
      <c r="GP46" s="205" t="e">
        <f t="shared" si="75"/>
        <v>#N/A</v>
      </c>
      <c r="GQ46" s="205" t="e">
        <f t="shared" si="76"/>
        <v>#N/A</v>
      </c>
      <c r="GR46" s="205" t="e">
        <f t="shared" si="77"/>
        <v>#N/A</v>
      </c>
      <c r="GS46" s="205" t="e">
        <f t="shared" si="78"/>
        <v>#N/A</v>
      </c>
      <c r="GT46" s="205" t="e">
        <f t="shared" si="79"/>
        <v>#N/A</v>
      </c>
      <c r="GU46" s="205" t="e">
        <f t="shared" si="80"/>
        <v>#N/A</v>
      </c>
      <c r="GV46" s="205" t="e">
        <f t="shared" si="81"/>
        <v>#N/A</v>
      </c>
      <c r="GW46" s="205" t="e">
        <f t="shared" si="82"/>
        <v>#N/A</v>
      </c>
      <c r="GX46" s="205" t="e">
        <f t="shared" si="83"/>
        <v>#N/A</v>
      </c>
      <c r="GY46" s="205" t="e">
        <f t="shared" si="84"/>
        <v>#N/A</v>
      </c>
      <c r="GZ46" s="205" t="e">
        <f t="shared" si="85"/>
        <v>#N/A</v>
      </c>
      <c r="HA46" s="205" t="e">
        <f t="shared" si="86"/>
        <v>#N/A</v>
      </c>
      <c r="HB46" s="205" t="e">
        <f t="shared" si="87"/>
        <v>#N/A</v>
      </c>
      <c r="HC46" s="205" t="e">
        <f t="shared" si="88"/>
        <v>#N/A</v>
      </c>
      <c r="HD46" s="205" t="e">
        <f t="shared" si="89"/>
        <v>#N/A</v>
      </c>
      <c r="HE46" s="205" t="e">
        <f t="shared" si="90"/>
        <v>#N/A</v>
      </c>
      <c r="HF46" s="205" t="e">
        <f t="shared" si="91"/>
        <v>#N/A</v>
      </c>
      <c r="HG46" s="205" t="e">
        <f t="shared" si="92"/>
        <v>#N/A</v>
      </c>
      <c r="HH46" s="205" t="e">
        <f t="shared" si="93"/>
        <v>#N/A</v>
      </c>
      <c r="HI46" s="205" t="e">
        <f t="shared" si="94"/>
        <v>#N/A</v>
      </c>
      <c r="HJ46" s="205" t="e">
        <f t="shared" si="95"/>
        <v>#N/A</v>
      </c>
      <c r="HK46" s="205" t="e">
        <f t="shared" si="96"/>
        <v>#N/A</v>
      </c>
      <c r="HL46" s="205" t="e">
        <f t="shared" si="97"/>
        <v>#N/A</v>
      </c>
      <c r="HM46" s="205" t="e">
        <f t="shared" si="98"/>
        <v>#N/A</v>
      </c>
      <c r="HN46" s="205" t="e">
        <f t="shared" si="99"/>
        <v>#N/A</v>
      </c>
      <c r="HO46" s="205" t="e">
        <f t="shared" si="100"/>
        <v>#N/A</v>
      </c>
      <c r="HP46" s="205" t="e">
        <f t="shared" si="101"/>
        <v>#N/A</v>
      </c>
      <c r="HQ46" s="205" t="e">
        <f t="shared" si="102"/>
        <v>#N/A</v>
      </c>
      <c r="HR46" s="205" t="e">
        <f t="shared" si="103"/>
        <v>#N/A</v>
      </c>
      <c r="HS46" s="205" t="e">
        <f t="shared" si="104"/>
        <v>#N/A</v>
      </c>
      <c r="HT46" s="205" t="e">
        <f t="shared" si="105"/>
        <v>#N/A</v>
      </c>
      <c r="HU46" s="205" t="e">
        <f t="shared" si="106"/>
        <v>#N/A</v>
      </c>
      <c r="HV46" s="205" t="e">
        <f t="shared" si="107"/>
        <v>#N/A</v>
      </c>
      <c r="HW46" s="205" t="e">
        <f t="shared" si="108"/>
        <v>#N/A</v>
      </c>
      <c r="HX46" s="205" t="e">
        <f t="shared" si="109"/>
        <v>#N/A</v>
      </c>
      <c r="HY46" s="205" t="e">
        <f t="shared" si="110"/>
        <v>#N/A</v>
      </c>
      <c r="HZ46" s="205" t="e">
        <f t="shared" si="111"/>
        <v>#N/A</v>
      </c>
      <c r="IA46" s="205" t="e">
        <f t="shared" si="112"/>
        <v>#N/A</v>
      </c>
      <c r="IB46" s="205" t="e">
        <f t="shared" si="113"/>
        <v>#N/A</v>
      </c>
      <c r="IC46" s="205" t="e">
        <f t="shared" si="114"/>
        <v>#N/A</v>
      </c>
      <c r="ID46" s="205" t="e">
        <f t="shared" si="115"/>
        <v>#N/A</v>
      </c>
      <c r="IE46" s="205" t="e">
        <f t="shared" si="116"/>
        <v>#N/A</v>
      </c>
      <c r="IF46" s="205" t="e">
        <f t="shared" si="117"/>
        <v>#N/A</v>
      </c>
      <c r="IG46" s="205" t="e">
        <f t="shared" si="118"/>
        <v>#N/A</v>
      </c>
      <c r="IH46" s="205" t="e">
        <f t="shared" si="119"/>
        <v>#N/A</v>
      </c>
      <c r="II46" s="205" t="e">
        <f t="shared" si="120"/>
        <v>#N/A</v>
      </c>
    </row>
    <row r="47" spans="1:243" hidden="1" x14ac:dyDescent="0.25">
      <c r="A47" s="307"/>
      <c r="B47" s="308" t="str">
        <f>IF(OR($T47="",$U47=""),"",ROUND(_xlfn.BETA.INV(ABS(VLOOKUP($Z$1,VLookups!$A$30:$B$31,2,FALSE)-B$2),IF($N47="L",$U47,$T47),IF($N47="L",$T47,$U47),$G47,$I47),0))</f>
        <v/>
      </c>
      <c r="C47" s="318" t="str">
        <f t="shared" si="121"/>
        <v/>
      </c>
      <c r="D47" s="319" t="str">
        <f t="shared" si="122"/>
        <v/>
      </c>
      <c r="E47" s="142"/>
      <c r="F47" s="310"/>
      <c r="G47" s="311" t="str">
        <f t="shared" si="10"/>
        <v/>
      </c>
      <c r="H47" s="312"/>
      <c r="I47" s="311" t="str">
        <f t="shared" si="11"/>
        <v/>
      </c>
      <c r="J47" s="310"/>
      <c r="K47" s="143"/>
      <c r="L47" s="118" t="str">
        <f t="shared" si="12"/>
        <v/>
      </c>
      <c r="M47" s="23" t="str">
        <f t="shared" si="13"/>
        <v/>
      </c>
      <c r="N47" s="24" t="str">
        <f t="shared" si="14"/>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10" t="str">
        <f t="shared" si="3"/>
        <v/>
      </c>
      <c r="X47" s="110" t="str">
        <f t="shared" si="4"/>
        <v/>
      </c>
      <c r="Y47" s="39" t="str">
        <f t="shared" si="5"/>
        <v/>
      </c>
      <c r="Z47" s="123"/>
      <c r="AA47" s="216" t="str">
        <f>IF(AND(G47&gt;0,H47&gt;0,I47&gt;0,T47&gt;0,U47&gt;0,Z47&gt;0,NOT(R47="")),ABS(VLOOKUP($Z$1,VLookups!$A$30:$B$31,2,FALSE)-_xlfn.BETA.DIST(Z47,IF(N47="L",U47,T47),IF(N47="L",T47,U47),TRUE,G47,I47)),"")</f>
        <v/>
      </c>
      <c r="AB47" s="120" t="str">
        <f>IF(OR($T47="",$U47=""),"",_xlfn.BETA.INV(ABS(VLOOKUP($Z$1,VLookups!$A$30:$B$31,2,FALSE)-AB$3),IF($N47="L",$U47,$T47),IF($N47="L",$T47,$U47),$G47,$I47))</f>
        <v/>
      </c>
      <c r="AC47" s="121" t="str">
        <f>IF(OR($T47="",$U47=""),"",_xlfn.BETA.INV(ABS(VLOOKUP($Z$1,VLookups!$A$30:$B$31,2,FALSE)-AC$3),IF($N47="L",$U47,$T47),IF($N47="L",$T47,$U47),$G47,$I47))</f>
        <v/>
      </c>
      <c r="AD47" s="120" t="str">
        <f>IF(OR($T47="",$U47=""),"",_xlfn.BETA.INV(ABS(VLOOKUP($Z$1,VLookups!$A$30:$B$31,2,FALSE)-AD$3),IF($N47="L",$U47,$T47),IF($N47="L",$T47,$U47),$G47,$I47))</f>
        <v/>
      </c>
      <c r="AE47" s="121" t="str">
        <f>IF(OR($T47="",$U47=""),"",_xlfn.BETA.INV(ABS(VLOOKUP($Z$1,VLookups!$A$30:$B$31,2,FALSE)-AE$3),IF($N47="L",$U47,$T47),IF($N47="L",$T47,$U47),$G47,$I47))</f>
        <v/>
      </c>
      <c r="AF47" s="120" t="str">
        <f>IF(OR($T47="",$U47=""),"",_xlfn.BETA.INV(ABS(VLOOKUP($Z$1,VLookups!$A$30:$B$31,2,FALSE)-AF$3),IF($N47="L",$U47,$T47),IF($N47="L",$T47,$U47),$G47,$I47))</f>
        <v/>
      </c>
      <c r="AG47" s="121" t="str">
        <f>IF(OR($T47="",$U47=""),"",_xlfn.BETA.INV(ABS(VLOOKUP($Z$1,VLookups!$A$30:$B$31,2,FALSE)-AG$3),IF($N47="L",$U47,$T47),IF($N47="L",$T47,$U47),$G47,$I47))</f>
        <v/>
      </c>
      <c r="AH47" s="120" t="str">
        <f>IF(OR($T47="",$U47=""),"",_xlfn.BETA.INV(ABS(VLOOKUP($Z$1,VLookups!$A$30:$B$31,2,FALSE)-AH$3),IF($N47="L",$U47,$T47),IF($N47="L",$T47,$U47),$G47,$I47))</f>
        <v/>
      </c>
      <c r="AI47" s="121" t="str">
        <f>IF(OR($T47="",$U47=""),"",_xlfn.BETA.INV(ABS(VLOOKUP($Z$1,VLookups!$A$30:$B$31,2,FALSE)-AI$3),IF($N47="L",$U47,$T47),IF($N47="L",$T47,$U47),$G47,$I47))</f>
        <v/>
      </c>
      <c r="AJ47" s="120" t="str">
        <f>IF(OR($T47="",$U47=""),"",_xlfn.BETA.INV(ABS(VLOOKUP($Z$1,VLookups!$A$30:$B$31,2,FALSE)-AJ$3),IF($N47="L",$U47,$T47),IF($N47="L",$T47,$U47),$G47,$I47))</f>
        <v/>
      </c>
      <c r="AK47" s="121" t="str">
        <f>IF(OR($T47="",$U47=""),"",_xlfn.BETA.INV(ABS(VLOOKUP($Z$1,VLookups!$A$30:$B$31,2,FALSE)-AK$3),IF($N47="L",$U47,$T47),IF($N47="L",$T47,$U47),$G47,$I47))</f>
        <v/>
      </c>
      <c r="AL47" s="120" t="str">
        <f>IF(OR($T47="",$U47=""),"",_xlfn.BETA.INV(ABS(VLOOKUP($Z$1,VLookups!$A$30:$B$31,2,FALSE)-AL$3),IF($N47="L",$U47,$T47),IF($N47="L",$T47,$U47),$G47,$I47))</f>
        <v/>
      </c>
      <c r="AM47" s="121" t="str">
        <f>IF(OR($T47="",$U47=""),"",_xlfn.BETA.INV(ABS(VLOOKUP($Z$1,VLookups!$A$30:$B$31,2,FALSE)-AM$3),IF($N47="L",$U47,$T47),IF($N47="L",$T47,$U47),$G47,$I47))</f>
        <v/>
      </c>
      <c r="AN47" s="17"/>
      <c r="AO47" s="206" t="str">
        <f t="shared" si="15"/>
        <v/>
      </c>
      <c r="AP47" s="204" t="str">
        <f t="shared" si="16"/>
        <v/>
      </c>
      <c r="AQ47" s="188" t="str">
        <f t="shared" ref="AQ47:DB47" si="205">IF(ISNONTEXT($AO47),AP47+$AO47,"")</f>
        <v/>
      </c>
      <c r="AR47" s="188" t="str">
        <f t="shared" si="205"/>
        <v/>
      </c>
      <c r="AS47" s="188" t="str">
        <f t="shared" si="205"/>
        <v/>
      </c>
      <c r="AT47" s="188" t="str">
        <f t="shared" si="205"/>
        <v/>
      </c>
      <c r="AU47" s="188" t="str">
        <f t="shared" si="205"/>
        <v/>
      </c>
      <c r="AV47" s="188" t="str">
        <f t="shared" si="205"/>
        <v/>
      </c>
      <c r="AW47" s="188" t="str">
        <f t="shared" si="205"/>
        <v/>
      </c>
      <c r="AX47" s="188" t="str">
        <f t="shared" si="205"/>
        <v/>
      </c>
      <c r="AY47" s="188" t="str">
        <f t="shared" si="205"/>
        <v/>
      </c>
      <c r="AZ47" s="188" t="str">
        <f t="shared" si="205"/>
        <v/>
      </c>
      <c r="BA47" s="188" t="str">
        <f t="shared" si="205"/>
        <v/>
      </c>
      <c r="BB47" s="188" t="str">
        <f t="shared" si="205"/>
        <v/>
      </c>
      <c r="BC47" s="188" t="str">
        <f t="shared" si="205"/>
        <v/>
      </c>
      <c r="BD47" s="188" t="str">
        <f t="shared" si="205"/>
        <v/>
      </c>
      <c r="BE47" s="188" t="str">
        <f t="shared" si="205"/>
        <v/>
      </c>
      <c r="BF47" s="188" t="str">
        <f t="shared" si="205"/>
        <v/>
      </c>
      <c r="BG47" s="188" t="str">
        <f t="shared" si="205"/>
        <v/>
      </c>
      <c r="BH47" s="188" t="str">
        <f t="shared" si="205"/>
        <v/>
      </c>
      <c r="BI47" s="188" t="str">
        <f t="shared" si="205"/>
        <v/>
      </c>
      <c r="BJ47" s="188" t="str">
        <f t="shared" si="205"/>
        <v/>
      </c>
      <c r="BK47" s="188" t="str">
        <f t="shared" si="205"/>
        <v/>
      </c>
      <c r="BL47" s="188" t="str">
        <f t="shared" si="205"/>
        <v/>
      </c>
      <c r="BM47" s="188" t="str">
        <f t="shared" si="205"/>
        <v/>
      </c>
      <c r="BN47" s="188" t="str">
        <f t="shared" si="205"/>
        <v/>
      </c>
      <c r="BO47" s="188" t="str">
        <f t="shared" si="205"/>
        <v/>
      </c>
      <c r="BP47" s="188" t="str">
        <f t="shared" si="205"/>
        <v/>
      </c>
      <c r="BQ47" s="188" t="str">
        <f t="shared" si="205"/>
        <v/>
      </c>
      <c r="BR47" s="188" t="str">
        <f t="shared" si="205"/>
        <v/>
      </c>
      <c r="BS47" s="188" t="str">
        <f t="shared" si="205"/>
        <v/>
      </c>
      <c r="BT47" s="188" t="str">
        <f t="shared" si="205"/>
        <v/>
      </c>
      <c r="BU47" s="188" t="str">
        <f t="shared" si="205"/>
        <v/>
      </c>
      <c r="BV47" s="188" t="str">
        <f t="shared" si="205"/>
        <v/>
      </c>
      <c r="BW47" s="188" t="str">
        <f t="shared" si="205"/>
        <v/>
      </c>
      <c r="BX47" s="188" t="str">
        <f t="shared" si="205"/>
        <v/>
      </c>
      <c r="BY47" s="188" t="str">
        <f t="shared" si="205"/>
        <v/>
      </c>
      <c r="BZ47" s="188" t="str">
        <f t="shared" si="205"/>
        <v/>
      </c>
      <c r="CA47" s="188" t="str">
        <f t="shared" si="205"/>
        <v/>
      </c>
      <c r="CB47" s="188" t="str">
        <f t="shared" si="205"/>
        <v/>
      </c>
      <c r="CC47" s="188" t="str">
        <f t="shared" si="205"/>
        <v/>
      </c>
      <c r="CD47" s="188" t="str">
        <f t="shared" si="205"/>
        <v/>
      </c>
      <c r="CE47" s="188" t="str">
        <f t="shared" si="205"/>
        <v/>
      </c>
      <c r="CF47" s="188" t="str">
        <f t="shared" si="205"/>
        <v/>
      </c>
      <c r="CG47" s="188" t="str">
        <f t="shared" si="205"/>
        <v/>
      </c>
      <c r="CH47" s="188" t="str">
        <f t="shared" si="205"/>
        <v/>
      </c>
      <c r="CI47" s="188" t="str">
        <f t="shared" si="205"/>
        <v/>
      </c>
      <c r="CJ47" s="188" t="str">
        <f t="shared" si="205"/>
        <v/>
      </c>
      <c r="CK47" s="188" t="str">
        <f t="shared" si="205"/>
        <v/>
      </c>
      <c r="CL47" s="188" t="str">
        <f t="shared" si="205"/>
        <v/>
      </c>
      <c r="CM47" s="188" t="str">
        <f t="shared" si="205"/>
        <v/>
      </c>
      <c r="CN47" s="188" t="str">
        <f t="shared" si="205"/>
        <v/>
      </c>
      <c r="CO47" s="188" t="str">
        <f t="shared" si="205"/>
        <v/>
      </c>
      <c r="CP47" s="188" t="str">
        <f t="shared" si="205"/>
        <v/>
      </c>
      <c r="CQ47" s="188" t="str">
        <f t="shared" si="205"/>
        <v/>
      </c>
      <c r="CR47" s="188" t="str">
        <f t="shared" si="205"/>
        <v/>
      </c>
      <c r="CS47" s="188" t="str">
        <f t="shared" si="205"/>
        <v/>
      </c>
      <c r="CT47" s="188" t="str">
        <f t="shared" si="205"/>
        <v/>
      </c>
      <c r="CU47" s="188" t="str">
        <f t="shared" si="205"/>
        <v/>
      </c>
      <c r="CV47" s="188" t="str">
        <f t="shared" si="205"/>
        <v/>
      </c>
      <c r="CW47" s="188" t="str">
        <f t="shared" si="205"/>
        <v/>
      </c>
      <c r="CX47" s="188" t="str">
        <f t="shared" si="205"/>
        <v/>
      </c>
      <c r="CY47" s="188" t="str">
        <f t="shared" si="205"/>
        <v/>
      </c>
      <c r="CZ47" s="188" t="str">
        <f t="shared" si="205"/>
        <v/>
      </c>
      <c r="DA47" s="188" t="str">
        <f t="shared" si="205"/>
        <v/>
      </c>
      <c r="DB47" s="188" t="str">
        <f t="shared" si="205"/>
        <v/>
      </c>
      <c r="DC47" s="188" t="str">
        <f t="shared" ref="DC47:EK47" si="206">IF(ISNONTEXT($AO47),DB47+$AO47,"")</f>
        <v/>
      </c>
      <c r="DD47" s="188" t="str">
        <f t="shared" si="206"/>
        <v/>
      </c>
      <c r="DE47" s="188" t="str">
        <f t="shared" si="206"/>
        <v/>
      </c>
      <c r="DF47" s="188" t="str">
        <f t="shared" si="206"/>
        <v/>
      </c>
      <c r="DG47" s="188" t="str">
        <f t="shared" si="206"/>
        <v/>
      </c>
      <c r="DH47" s="188" t="str">
        <f t="shared" si="206"/>
        <v/>
      </c>
      <c r="DI47" s="188" t="str">
        <f t="shared" si="206"/>
        <v/>
      </c>
      <c r="DJ47" s="188" t="str">
        <f t="shared" si="206"/>
        <v/>
      </c>
      <c r="DK47" s="188" t="str">
        <f t="shared" si="206"/>
        <v/>
      </c>
      <c r="DL47" s="188" t="str">
        <f t="shared" si="206"/>
        <v/>
      </c>
      <c r="DM47" s="188" t="str">
        <f t="shared" si="206"/>
        <v/>
      </c>
      <c r="DN47" s="188" t="str">
        <f t="shared" si="206"/>
        <v/>
      </c>
      <c r="DO47" s="188" t="str">
        <f t="shared" si="206"/>
        <v/>
      </c>
      <c r="DP47" s="188" t="str">
        <f t="shared" si="206"/>
        <v/>
      </c>
      <c r="DQ47" s="188" t="str">
        <f t="shared" si="206"/>
        <v/>
      </c>
      <c r="DR47" s="188" t="str">
        <f t="shared" si="206"/>
        <v/>
      </c>
      <c r="DS47" s="188" t="str">
        <f t="shared" si="206"/>
        <v/>
      </c>
      <c r="DT47" s="188" t="str">
        <f t="shared" si="206"/>
        <v/>
      </c>
      <c r="DU47" s="188" t="str">
        <f t="shared" si="206"/>
        <v/>
      </c>
      <c r="DV47" s="188" t="str">
        <f t="shared" si="206"/>
        <v/>
      </c>
      <c r="DW47" s="188" t="str">
        <f t="shared" si="206"/>
        <v/>
      </c>
      <c r="DX47" s="188" t="str">
        <f t="shared" si="206"/>
        <v/>
      </c>
      <c r="DY47" s="188" t="str">
        <f t="shared" si="206"/>
        <v/>
      </c>
      <c r="DZ47" s="188" t="str">
        <f t="shared" si="206"/>
        <v/>
      </c>
      <c r="EA47" s="188" t="str">
        <f t="shared" si="206"/>
        <v/>
      </c>
      <c r="EB47" s="188" t="str">
        <f t="shared" si="206"/>
        <v/>
      </c>
      <c r="EC47" s="188" t="str">
        <f t="shared" si="206"/>
        <v/>
      </c>
      <c r="ED47" s="188" t="str">
        <f t="shared" si="206"/>
        <v/>
      </c>
      <c r="EE47" s="188" t="str">
        <f t="shared" si="206"/>
        <v/>
      </c>
      <c r="EF47" s="188" t="str">
        <f t="shared" si="206"/>
        <v/>
      </c>
      <c r="EG47" s="188" t="str">
        <f t="shared" si="206"/>
        <v/>
      </c>
      <c r="EH47" s="188" t="str">
        <f t="shared" si="206"/>
        <v/>
      </c>
      <c r="EI47" s="188" t="str">
        <f t="shared" si="206"/>
        <v/>
      </c>
      <c r="EJ47" s="188" t="str">
        <f t="shared" si="206"/>
        <v/>
      </c>
      <c r="EK47" s="188" t="str">
        <f t="shared" si="206"/>
        <v/>
      </c>
      <c r="EL47" s="204" t="str">
        <f t="shared" si="19"/>
        <v/>
      </c>
      <c r="EM47" s="205" t="e">
        <f t="shared" si="20"/>
        <v>#N/A</v>
      </c>
      <c r="EN47" s="205" t="e">
        <f t="shared" si="21"/>
        <v>#N/A</v>
      </c>
      <c r="EO47" s="205" t="e">
        <f t="shared" si="22"/>
        <v>#N/A</v>
      </c>
      <c r="EP47" s="205" t="e">
        <f t="shared" si="23"/>
        <v>#N/A</v>
      </c>
      <c r="EQ47" s="205" t="e">
        <f t="shared" si="24"/>
        <v>#N/A</v>
      </c>
      <c r="ER47" s="205" t="e">
        <f t="shared" si="25"/>
        <v>#N/A</v>
      </c>
      <c r="ES47" s="205" t="e">
        <f t="shared" si="26"/>
        <v>#N/A</v>
      </c>
      <c r="ET47" s="205" t="e">
        <f t="shared" si="27"/>
        <v>#N/A</v>
      </c>
      <c r="EU47" s="205" t="e">
        <f t="shared" si="28"/>
        <v>#N/A</v>
      </c>
      <c r="EV47" s="205" t="e">
        <f t="shared" si="29"/>
        <v>#N/A</v>
      </c>
      <c r="EW47" s="205" t="e">
        <f t="shared" si="30"/>
        <v>#N/A</v>
      </c>
      <c r="EX47" s="205" t="e">
        <f t="shared" si="31"/>
        <v>#N/A</v>
      </c>
      <c r="EY47" s="205" t="e">
        <f t="shared" si="32"/>
        <v>#N/A</v>
      </c>
      <c r="EZ47" s="205" t="e">
        <f t="shared" si="33"/>
        <v>#N/A</v>
      </c>
      <c r="FA47" s="205" t="e">
        <f t="shared" si="34"/>
        <v>#N/A</v>
      </c>
      <c r="FB47" s="205" t="e">
        <f t="shared" si="35"/>
        <v>#N/A</v>
      </c>
      <c r="FC47" s="205" t="e">
        <f t="shared" si="36"/>
        <v>#N/A</v>
      </c>
      <c r="FD47" s="205" t="e">
        <f t="shared" si="37"/>
        <v>#N/A</v>
      </c>
      <c r="FE47" s="205" t="e">
        <f t="shared" si="38"/>
        <v>#N/A</v>
      </c>
      <c r="FF47" s="205" t="e">
        <f t="shared" si="39"/>
        <v>#N/A</v>
      </c>
      <c r="FG47" s="205" t="e">
        <f t="shared" si="40"/>
        <v>#N/A</v>
      </c>
      <c r="FH47" s="205" t="e">
        <f t="shared" si="41"/>
        <v>#N/A</v>
      </c>
      <c r="FI47" s="205" t="e">
        <f t="shared" si="42"/>
        <v>#N/A</v>
      </c>
      <c r="FJ47" s="205" t="e">
        <f t="shared" si="43"/>
        <v>#N/A</v>
      </c>
      <c r="FK47" s="205" t="e">
        <f t="shared" si="44"/>
        <v>#N/A</v>
      </c>
      <c r="FL47" s="205" t="e">
        <f t="shared" si="45"/>
        <v>#N/A</v>
      </c>
      <c r="FM47" s="205" t="e">
        <f t="shared" si="46"/>
        <v>#N/A</v>
      </c>
      <c r="FN47" s="205" t="e">
        <f t="shared" si="47"/>
        <v>#N/A</v>
      </c>
      <c r="FO47" s="205" t="e">
        <f t="shared" si="48"/>
        <v>#N/A</v>
      </c>
      <c r="FP47" s="205" t="e">
        <f t="shared" si="49"/>
        <v>#N/A</v>
      </c>
      <c r="FQ47" s="205" t="e">
        <f t="shared" si="50"/>
        <v>#N/A</v>
      </c>
      <c r="FR47" s="205" t="e">
        <f t="shared" si="51"/>
        <v>#N/A</v>
      </c>
      <c r="FS47" s="205" t="e">
        <f t="shared" si="52"/>
        <v>#N/A</v>
      </c>
      <c r="FT47" s="205" t="e">
        <f t="shared" si="53"/>
        <v>#N/A</v>
      </c>
      <c r="FU47" s="205" t="e">
        <f t="shared" si="54"/>
        <v>#N/A</v>
      </c>
      <c r="FV47" s="205" t="e">
        <f t="shared" si="55"/>
        <v>#N/A</v>
      </c>
      <c r="FW47" s="205" t="e">
        <f t="shared" si="56"/>
        <v>#N/A</v>
      </c>
      <c r="FX47" s="205" t="e">
        <f t="shared" si="57"/>
        <v>#N/A</v>
      </c>
      <c r="FY47" s="205" t="e">
        <f t="shared" si="58"/>
        <v>#N/A</v>
      </c>
      <c r="FZ47" s="205" t="e">
        <f t="shared" si="59"/>
        <v>#N/A</v>
      </c>
      <c r="GA47" s="205" t="e">
        <f t="shared" si="60"/>
        <v>#N/A</v>
      </c>
      <c r="GB47" s="205" t="e">
        <f t="shared" si="61"/>
        <v>#N/A</v>
      </c>
      <c r="GC47" s="205" t="e">
        <f t="shared" si="62"/>
        <v>#N/A</v>
      </c>
      <c r="GD47" s="205" t="e">
        <f t="shared" si="63"/>
        <v>#N/A</v>
      </c>
      <c r="GE47" s="205" t="e">
        <f t="shared" si="64"/>
        <v>#N/A</v>
      </c>
      <c r="GF47" s="205" t="e">
        <f t="shared" si="65"/>
        <v>#N/A</v>
      </c>
      <c r="GG47" s="205" t="e">
        <f t="shared" si="66"/>
        <v>#N/A</v>
      </c>
      <c r="GH47" s="205" t="e">
        <f t="shared" si="67"/>
        <v>#N/A</v>
      </c>
      <c r="GI47" s="205" t="e">
        <f t="shared" si="68"/>
        <v>#N/A</v>
      </c>
      <c r="GJ47" s="205" t="e">
        <f t="shared" si="69"/>
        <v>#N/A</v>
      </c>
      <c r="GK47" s="205" t="e">
        <f t="shared" si="70"/>
        <v>#N/A</v>
      </c>
      <c r="GL47" s="205" t="e">
        <f t="shared" si="71"/>
        <v>#N/A</v>
      </c>
      <c r="GM47" s="205" t="e">
        <f t="shared" si="72"/>
        <v>#N/A</v>
      </c>
      <c r="GN47" s="205" t="e">
        <f t="shared" si="73"/>
        <v>#N/A</v>
      </c>
      <c r="GO47" s="205" t="e">
        <f t="shared" si="74"/>
        <v>#N/A</v>
      </c>
      <c r="GP47" s="205" t="e">
        <f t="shared" si="75"/>
        <v>#N/A</v>
      </c>
      <c r="GQ47" s="205" t="e">
        <f t="shared" si="76"/>
        <v>#N/A</v>
      </c>
      <c r="GR47" s="205" t="e">
        <f t="shared" si="77"/>
        <v>#N/A</v>
      </c>
      <c r="GS47" s="205" t="e">
        <f t="shared" si="78"/>
        <v>#N/A</v>
      </c>
      <c r="GT47" s="205" t="e">
        <f t="shared" si="79"/>
        <v>#N/A</v>
      </c>
      <c r="GU47" s="205" t="e">
        <f t="shared" si="80"/>
        <v>#N/A</v>
      </c>
      <c r="GV47" s="205" t="e">
        <f t="shared" si="81"/>
        <v>#N/A</v>
      </c>
      <c r="GW47" s="205" t="e">
        <f t="shared" si="82"/>
        <v>#N/A</v>
      </c>
      <c r="GX47" s="205" t="e">
        <f t="shared" si="83"/>
        <v>#N/A</v>
      </c>
      <c r="GY47" s="205" t="e">
        <f t="shared" si="84"/>
        <v>#N/A</v>
      </c>
      <c r="GZ47" s="205" t="e">
        <f t="shared" si="85"/>
        <v>#N/A</v>
      </c>
      <c r="HA47" s="205" t="e">
        <f t="shared" si="86"/>
        <v>#N/A</v>
      </c>
      <c r="HB47" s="205" t="e">
        <f t="shared" si="87"/>
        <v>#N/A</v>
      </c>
      <c r="HC47" s="205" t="e">
        <f t="shared" si="88"/>
        <v>#N/A</v>
      </c>
      <c r="HD47" s="205" t="e">
        <f t="shared" si="89"/>
        <v>#N/A</v>
      </c>
      <c r="HE47" s="205" t="e">
        <f t="shared" si="90"/>
        <v>#N/A</v>
      </c>
      <c r="HF47" s="205" t="e">
        <f t="shared" si="91"/>
        <v>#N/A</v>
      </c>
      <c r="HG47" s="205" t="e">
        <f t="shared" si="92"/>
        <v>#N/A</v>
      </c>
      <c r="HH47" s="205" t="e">
        <f t="shared" si="93"/>
        <v>#N/A</v>
      </c>
      <c r="HI47" s="205" t="e">
        <f t="shared" si="94"/>
        <v>#N/A</v>
      </c>
      <c r="HJ47" s="205" t="e">
        <f t="shared" si="95"/>
        <v>#N/A</v>
      </c>
      <c r="HK47" s="205" t="e">
        <f t="shared" si="96"/>
        <v>#N/A</v>
      </c>
      <c r="HL47" s="205" t="e">
        <f t="shared" si="97"/>
        <v>#N/A</v>
      </c>
      <c r="HM47" s="205" t="e">
        <f t="shared" si="98"/>
        <v>#N/A</v>
      </c>
      <c r="HN47" s="205" t="e">
        <f t="shared" si="99"/>
        <v>#N/A</v>
      </c>
      <c r="HO47" s="205" t="e">
        <f t="shared" si="100"/>
        <v>#N/A</v>
      </c>
      <c r="HP47" s="205" t="e">
        <f t="shared" si="101"/>
        <v>#N/A</v>
      </c>
      <c r="HQ47" s="205" t="e">
        <f t="shared" si="102"/>
        <v>#N/A</v>
      </c>
      <c r="HR47" s="205" t="e">
        <f t="shared" si="103"/>
        <v>#N/A</v>
      </c>
      <c r="HS47" s="205" t="e">
        <f t="shared" si="104"/>
        <v>#N/A</v>
      </c>
      <c r="HT47" s="205" t="e">
        <f t="shared" si="105"/>
        <v>#N/A</v>
      </c>
      <c r="HU47" s="205" t="e">
        <f t="shared" si="106"/>
        <v>#N/A</v>
      </c>
      <c r="HV47" s="205" t="e">
        <f t="shared" si="107"/>
        <v>#N/A</v>
      </c>
      <c r="HW47" s="205" t="e">
        <f t="shared" si="108"/>
        <v>#N/A</v>
      </c>
      <c r="HX47" s="205" t="e">
        <f t="shared" si="109"/>
        <v>#N/A</v>
      </c>
      <c r="HY47" s="205" t="e">
        <f t="shared" si="110"/>
        <v>#N/A</v>
      </c>
      <c r="HZ47" s="205" t="e">
        <f t="shared" si="111"/>
        <v>#N/A</v>
      </c>
      <c r="IA47" s="205" t="e">
        <f t="shared" si="112"/>
        <v>#N/A</v>
      </c>
      <c r="IB47" s="205" t="e">
        <f t="shared" si="113"/>
        <v>#N/A</v>
      </c>
      <c r="IC47" s="205" t="e">
        <f t="shared" si="114"/>
        <v>#N/A</v>
      </c>
      <c r="ID47" s="205" t="e">
        <f t="shared" si="115"/>
        <v>#N/A</v>
      </c>
      <c r="IE47" s="205" t="e">
        <f t="shared" si="116"/>
        <v>#N/A</v>
      </c>
      <c r="IF47" s="205" t="e">
        <f t="shared" si="117"/>
        <v>#N/A</v>
      </c>
      <c r="IG47" s="205" t="e">
        <f t="shared" si="118"/>
        <v>#N/A</v>
      </c>
      <c r="IH47" s="205" t="e">
        <f t="shared" si="119"/>
        <v>#N/A</v>
      </c>
      <c r="II47" s="205" t="e">
        <f t="shared" si="120"/>
        <v>#N/A</v>
      </c>
    </row>
    <row r="48" spans="1:243" hidden="1" x14ac:dyDescent="0.25">
      <c r="A48" s="307"/>
      <c r="B48" s="308" t="str">
        <f>IF(OR($T48="",$U48=""),"",ROUND(_xlfn.BETA.INV(ABS(VLOOKUP($Z$1,VLookups!$A$30:$B$31,2,FALSE)-B$2),IF($N48="L",$U48,$T48),IF($N48="L",$T48,$U48),$G48,$I48),0))</f>
        <v/>
      </c>
      <c r="C48" s="318" t="str">
        <f t="shared" si="121"/>
        <v/>
      </c>
      <c r="D48" s="319" t="str">
        <f t="shared" si="122"/>
        <v/>
      </c>
      <c r="E48" s="142"/>
      <c r="F48" s="310"/>
      <c r="G48" s="311" t="str">
        <f t="shared" si="10"/>
        <v/>
      </c>
      <c r="H48" s="312"/>
      <c r="I48" s="311" t="str">
        <f t="shared" si="11"/>
        <v/>
      </c>
      <c r="J48" s="310"/>
      <c r="K48" s="143"/>
      <c r="L48" s="118" t="str">
        <f t="shared" si="12"/>
        <v/>
      </c>
      <c r="M48" s="23" t="str">
        <f t="shared" si="13"/>
        <v/>
      </c>
      <c r="N48" s="24" t="str">
        <f t="shared" si="14"/>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10" t="str">
        <f t="shared" si="3"/>
        <v/>
      </c>
      <c r="X48" s="110" t="str">
        <f t="shared" si="4"/>
        <v/>
      </c>
      <c r="Y48" s="39" t="str">
        <f t="shared" si="5"/>
        <v/>
      </c>
      <c r="Z48" s="123"/>
      <c r="AA48" s="216" t="str">
        <f>IF(AND(G48&gt;0,H48&gt;0,I48&gt;0,T48&gt;0,U48&gt;0,Z48&gt;0,NOT(R48="")),ABS(VLOOKUP($Z$1,VLookups!$A$30:$B$31,2,FALSE)-_xlfn.BETA.DIST(Z48,IF(N48="L",U48,T48),IF(N48="L",T48,U48),TRUE,G48,I48)),"")</f>
        <v/>
      </c>
      <c r="AB48" s="120" t="str">
        <f>IF(OR($T48="",$U48=""),"",_xlfn.BETA.INV(ABS(VLOOKUP($Z$1,VLookups!$A$30:$B$31,2,FALSE)-AB$3),IF($N48="L",$U48,$T48),IF($N48="L",$T48,$U48),$G48,$I48))</f>
        <v/>
      </c>
      <c r="AC48" s="121" t="str">
        <f>IF(OR($T48="",$U48=""),"",_xlfn.BETA.INV(ABS(VLOOKUP($Z$1,VLookups!$A$30:$B$31,2,FALSE)-AC$3),IF($N48="L",$U48,$T48),IF($N48="L",$T48,$U48),$G48,$I48))</f>
        <v/>
      </c>
      <c r="AD48" s="120" t="str">
        <f>IF(OR($T48="",$U48=""),"",_xlfn.BETA.INV(ABS(VLOOKUP($Z$1,VLookups!$A$30:$B$31,2,FALSE)-AD$3),IF($N48="L",$U48,$T48),IF($N48="L",$T48,$U48),$G48,$I48))</f>
        <v/>
      </c>
      <c r="AE48" s="121" t="str">
        <f>IF(OR($T48="",$U48=""),"",_xlfn.BETA.INV(ABS(VLOOKUP($Z$1,VLookups!$A$30:$B$31,2,FALSE)-AE$3),IF($N48="L",$U48,$T48),IF($N48="L",$T48,$U48),$G48,$I48))</f>
        <v/>
      </c>
      <c r="AF48" s="120" t="str">
        <f>IF(OR($T48="",$U48=""),"",_xlfn.BETA.INV(ABS(VLOOKUP($Z$1,VLookups!$A$30:$B$31,2,FALSE)-AF$3),IF($N48="L",$U48,$T48),IF($N48="L",$T48,$U48),$G48,$I48))</f>
        <v/>
      </c>
      <c r="AG48" s="121" t="str">
        <f>IF(OR($T48="",$U48=""),"",_xlfn.BETA.INV(ABS(VLOOKUP($Z$1,VLookups!$A$30:$B$31,2,FALSE)-AG$3),IF($N48="L",$U48,$T48),IF($N48="L",$T48,$U48),$G48,$I48))</f>
        <v/>
      </c>
      <c r="AH48" s="120" t="str">
        <f>IF(OR($T48="",$U48=""),"",_xlfn.BETA.INV(ABS(VLOOKUP($Z$1,VLookups!$A$30:$B$31,2,FALSE)-AH$3),IF($N48="L",$U48,$T48),IF($N48="L",$T48,$U48),$G48,$I48))</f>
        <v/>
      </c>
      <c r="AI48" s="121" t="str">
        <f>IF(OR($T48="",$U48=""),"",_xlfn.BETA.INV(ABS(VLOOKUP($Z$1,VLookups!$A$30:$B$31,2,FALSE)-AI$3),IF($N48="L",$U48,$T48),IF($N48="L",$T48,$U48),$G48,$I48))</f>
        <v/>
      </c>
      <c r="AJ48" s="120" t="str">
        <f>IF(OR($T48="",$U48=""),"",_xlfn.BETA.INV(ABS(VLOOKUP($Z$1,VLookups!$A$30:$B$31,2,FALSE)-AJ$3),IF($N48="L",$U48,$T48),IF($N48="L",$T48,$U48),$G48,$I48))</f>
        <v/>
      </c>
      <c r="AK48" s="121" t="str">
        <f>IF(OR($T48="",$U48=""),"",_xlfn.BETA.INV(ABS(VLOOKUP($Z$1,VLookups!$A$30:$B$31,2,FALSE)-AK$3),IF($N48="L",$U48,$T48),IF($N48="L",$T48,$U48),$G48,$I48))</f>
        <v/>
      </c>
      <c r="AL48" s="120" t="str">
        <f>IF(OR($T48="",$U48=""),"",_xlfn.BETA.INV(ABS(VLOOKUP($Z$1,VLookups!$A$30:$B$31,2,FALSE)-AL$3),IF($N48="L",$U48,$T48),IF($N48="L",$T48,$U48),$G48,$I48))</f>
        <v/>
      </c>
      <c r="AM48" s="121" t="str">
        <f>IF(OR($T48="",$U48=""),"",_xlfn.BETA.INV(ABS(VLOOKUP($Z$1,VLookups!$A$30:$B$31,2,FALSE)-AM$3),IF($N48="L",$U48,$T48),IF($N48="L",$T48,$U48),$G48,$I48))</f>
        <v/>
      </c>
      <c r="AN48" s="17"/>
      <c r="AO48" s="206" t="str">
        <f t="shared" si="15"/>
        <v/>
      </c>
      <c r="AP48" s="204" t="str">
        <f t="shared" si="16"/>
        <v/>
      </c>
      <c r="AQ48" s="188" t="str">
        <f t="shared" ref="AQ48:DB48" si="207">IF(ISNONTEXT($AO48),AP48+$AO48,"")</f>
        <v/>
      </c>
      <c r="AR48" s="188" t="str">
        <f t="shared" si="207"/>
        <v/>
      </c>
      <c r="AS48" s="188" t="str">
        <f t="shared" si="207"/>
        <v/>
      </c>
      <c r="AT48" s="188" t="str">
        <f t="shared" si="207"/>
        <v/>
      </c>
      <c r="AU48" s="188" t="str">
        <f t="shared" si="207"/>
        <v/>
      </c>
      <c r="AV48" s="188" t="str">
        <f t="shared" si="207"/>
        <v/>
      </c>
      <c r="AW48" s="188" t="str">
        <f t="shared" si="207"/>
        <v/>
      </c>
      <c r="AX48" s="188" t="str">
        <f t="shared" si="207"/>
        <v/>
      </c>
      <c r="AY48" s="188" t="str">
        <f t="shared" si="207"/>
        <v/>
      </c>
      <c r="AZ48" s="188" t="str">
        <f t="shared" si="207"/>
        <v/>
      </c>
      <c r="BA48" s="188" t="str">
        <f t="shared" si="207"/>
        <v/>
      </c>
      <c r="BB48" s="188" t="str">
        <f t="shared" si="207"/>
        <v/>
      </c>
      <c r="BC48" s="188" t="str">
        <f t="shared" si="207"/>
        <v/>
      </c>
      <c r="BD48" s="188" t="str">
        <f t="shared" si="207"/>
        <v/>
      </c>
      <c r="BE48" s="188" t="str">
        <f t="shared" si="207"/>
        <v/>
      </c>
      <c r="BF48" s="188" t="str">
        <f t="shared" si="207"/>
        <v/>
      </c>
      <c r="BG48" s="188" t="str">
        <f t="shared" si="207"/>
        <v/>
      </c>
      <c r="BH48" s="188" t="str">
        <f t="shared" si="207"/>
        <v/>
      </c>
      <c r="BI48" s="188" t="str">
        <f t="shared" si="207"/>
        <v/>
      </c>
      <c r="BJ48" s="188" t="str">
        <f t="shared" si="207"/>
        <v/>
      </c>
      <c r="BK48" s="188" t="str">
        <f t="shared" si="207"/>
        <v/>
      </c>
      <c r="BL48" s="188" t="str">
        <f t="shared" si="207"/>
        <v/>
      </c>
      <c r="BM48" s="188" t="str">
        <f t="shared" si="207"/>
        <v/>
      </c>
      <c r="BN48" s="188" t="str">
        <f t="shared" si="207"/>
        <v/>
      </c>
      <c r="BO48" s="188" t="str">
        <f t="shared" si="207"/>
        <v/>
      </c>
      <c r="BP48" s="188" t="str">
        <f t="shared" si="207"/>
        <v/>
      </c>
      <c r="BQ48" s="188" t="str">
        <f t="shared" si="207"/>
        <v/>
      </c>
      <c r="BR48" s="188" t="str">
        <f t="shared" si="207"/>
        <v/>
      </c>
      <c r="BS48" s="188" t="str">
        <f t="shared" si="207"/>
        <v/>
      </c>
      <c r="BT48" s="188" t="str">
        <f t="shared" si="207"/>
        <v/>
      </c>
      <c r="BU48" s="188" t="str">
        <f t="shared" si="207"/>
        <v/>
      </c>
      <c r="BV48" s="188" t="str">
        <f t="shared" si="207"/>
        <v/>
      </c>
      <c r="BW48" s="188" t="str">
        <f t="shared" si="207"/>
        <v/>
      </c>
      <c r="BX48" s="188" t="str">
        <f t="shared" si="207"/>
        <v/>
      </c>
      <c r="BY48" s="188" t="str">
        <f t="shared" si="207"/>
        <v/>
      </c>
      <c r="BZ48" s="188" t="str">
        <f t="shared" si="207"/>
        <v/>
      </c>
      <c r="CA48" s="188" t="str">
        <f t="shared" si="207"/>
        <v/>
      </c>
      <c r="CB48" s="188" t="str">
        <f t="shared" si="207"/>
        <v/>
      </c>
      <c r="CC48" s="188" t="str">
        <f t="shared" si="207"/>
        <v/>
      </c>
      <c r="CD48" s="188" t="str">
        <f t="shared" si="207"/>
        <v/>
      </c>
      <c r="CE48" s="188" t="str">
        <f t="shared" si="207"/>
        <v/>
      </c>
      <c r="CF48" s="188" t="str">
        <f t="shared" si="207"/>
        <v/>
      </c>
      <c r="CG48" s="188" t="str">
        <f t="shared" si="207"/>
        <v/>
      </c>
      <c r="CH48" s="188" t="str">
        <f t="shared" si="207"/>
        <v/>
      </c>
      <c r="CI48" s="188" t="str">
        <f t="shared" si="207"/>
        <v/>
      </c>
      <c r="CJ48" s="188" t="str">
        <f t="shared" si="207"/>
        <v/>
      </c>
      <c r="CK48" s="188" t="str">
        <f t="shared" si="207"/>
        <v/>
      </c>
      <c r="CL48" s="188" t="str">
        <f t="shared" si="207"/>
        <v/>
      </c>
      <c r="CM48" s="188" t="str">
        <f t="shared" si="207"/>
        <v/>
      </c>
      <c r="CN48" s="188" t="str">
        <f t="shared" si="207"/>
        <v/>
      </c>
      <c r="CO48" s="188" t="str">
        <f t="shared" si="207"/>
        <v/>
      </c>
      <c r="CP48" s="188" t="str">
        <f t="shared" si="207"/>
        <v/>
      </c>
      <c r="CQ48" s="188" t="str">
        <f t="shared" si="207"/>
        <v/>
      </c>
      <c r="CR48" s="188" t="str">
        <f t="shared" si="207"/>
        <v/>
      </c>
      <c r="CS48" s="188" t="str">
        <f t="shared" si="207"/>
        <v/>
      </c>
      <c r="CT48" s="188" t="str">
        <f t="shared" si="207"/>
        <v/>
      </c>
      <c r="CU48" s="188" t="str">
        <f t="shared" si="207"/>
        <v/>
      </c>
      <c r="CV48" s="188" t="str">
        <f t="shared" si="207"/>
        <v/>
      </c>
      <c r="CW48" s="188" t="str">
        <f t="shared" si="207"/>
        <v/>
      </c>
      <c r="CX48" s="188" t="str">
        <f t="shared" si="207"/>
        <v/>
      </c>
      <c r="CY48" s="188" t="str">
        <f t="shared" si="207"/>
        <v/>
      </c>
      <c r="CZ48" s="188" t="str">
        <f t="shared" si="207"/>
        <v/>
      </c>
      <c r="DA48" s="188" t="str">
        <f t="shared" si="207"/>
        <v/>
      </c>
      <c r="DB48" s="188" t="str">
        <f t="shared" si="207"/>
        <v/>
      </c>
      <c r="DC48" s="188" t="str">
        <f t="shared" ref="DC48:EK48" si="208">IF(ISNONTEXT($AO48),DB48+$AO48,"")</f>
        <v/>
      </c>
      <c r="DD48" s="188" t="str">
        <f t="shared" si="208"/>
        <v/>
      </c>
      <c r="DE48" s="188" t="str">
        <f t="shared" si="208"/>
        <v/>
      </c>
      <c r="DF48" s="188" t="str">
        <f t="shared" si="208"/>
        <v/>
      </c>
      <c r="DG48" s="188" t="str">
        <f t="shared" si="208"/>
        <v/>
      </c>
      <c r="DH48" s="188" t="str">
        <f t="shared" si="208"/>
        <v/>
      </c>
      <c r="DI48" s="188" t="str">
        <f t="shared" si="208"/>
        <v/>
      </c>
      <c r="DJ48" s="188" t="str">
        <f t="shared" si="208"/>
        <v/>
      </c>
      <c r="DK48" s="188" t="str">
        <f t="shared" si="208"/>
        <v/>
      </c>
      <c r="DL48" s="188" t="str">
        <f t="shared" si="208"/>
        <v/>
      </c>
      <c r="DM48" s="188" t="str">
        <f t="shared" si="208"/>
        <v/>
      </c>
      <c r="DN48" s="188" t="str">
        <f t="shared" si="208"/>
        <v/>
      </c>
      <c r="DO48" s="188" t="str">
        <f t="shared" si="208"/>
        <v/>
      </c>
      <c r="DP48" s="188" t="str">
        <f t="shared" si="208"/>
        <v/>
      </c>
      <c r="DQ48" s="188" t="str">
        <f t="shared" si="208"/>
        <v/>
      </c>
      <c r="DR48" s="188" t="str">
        <f t="shared" si="208"/>
        <v/>
      </c>
      <c r="DS48" s="188" t="str">
        <f t="shared" si="208"/>
        <v/>
      </c>
      <c r="DT48" s="188" t="str">
        <f t="shared" si="208"/>
        <v/>
      </c>
      <c r="DU48" s="188" t="str">
        <f t="shared" si="208"/>
        <v/>
      </c>
      <c r="DV48" s="188" t="str">
        <f t="shared" si="208"/>
        <v/>
      </c>
      <c r="DW48" s="188" t="str">
        <f t="shared" si="208"/>
        <v/>
      </c>
      <c r="DX48" s="188" t="str">
        <f t="shared" si="208"/>
        <v/>
      </c>
      <c r="DY48" s="188" t="str">
        <f t="shared" si="208"/>
        <v/>
      </c>
      <c r="DZ48" s="188" t="str">
        <f t="shared" si="208"/>
        <v/>
      </c>
      <c r="EA48" s="188" t="str">
        <f t="shared" si="208"/>
        <v/>
      </c>
      <c r="EB48" s="188" t="str">
        <f t="shared" si="208"/>
        <v/>
      </c>
      <c r="EC48" s="188" t="str">
        <f t="shared" si="208"/>
        <v/>
      </c>
      <c r="ED48" s="188" t="str">
        <f t="shared" si="208"/>
        <v/>
      </c>
      <c r="EE48" s="188" t="str">
        <f t="shared" si="208"/>
        <v/>
      </c>
      <c r="EF48" s="188" t="str">
        <f t="shared" si="208"/>
        <v/>
      </c>
      <c r="EG48" s="188" t="str">
        <f t="shared" si="208"/>
        <v/>
      </c>
      <c r="EH48" s="188" t="str">
        <f t="shared" si="208"/>
        <v/>
      </c>
      <c r="EI48" s="188" t="str">
        <f t="shared" si="208"/>
        <v/>
      </c>
      <c r="EJ48" s="188" t="str">
        <f t="shared" si="208"/>
        <v/>
      </c>
      <c r="EK48" s="188" t="str">
        <f t="shared" si="208"/>
        <v/>
      </c>
      <c r="EL48" s="204" t="str">
        <f t="shared" si="19"/>
        <v/>
      </c>
      <c r="EM48" s="205" t="e">
        <f t="shared" si="20"/>
        <v>#N/A</v>
      </c>
      <c r="EN48" s="205" t="e">
        <f t="shared" si="21"/>
        <v>#N/A</v>
      </c>
      <c r="EO48" s="205" t="e">
        <f t="shared" si="22"/>
        <v>#N/A</v>
      </c>
      <c r="EP48" s="205" t="e">
        <f t="shared" si="23"/>
        <v>#N/A</v>
      </c>
      <c r="EQ48" s="205" t="e">
        <f t="shared" si="24"/>
        <v>#N/A</v>
      </c>
      <c r="ER48" s="205" t="e">
        <f t="shared" si="25"/>
        <v>#N/A</v>
      </c>
      <c r="ES48" s="205" t="e">
        <f t="shared" si="26"/>
        <v>#N/A</v>
      </c>
      <c r="ET48" s="205" t="e">
        <f t="shared" si="27"/>
        <v>#N/A</v>
      </c>
      <c r="EU48" s="205" t="e">
        <f t="shared" si="28"/>
        <v>#N/A</v>
      </c>
      <c r="EV48" s="205" t="e">
        <f t="shared" si="29"/>
        <v>#N/A</v>
      </c>
      <c r="EW48" s="205" t="e">
        <f t="shared" si="30"/>
        <v>#N/A</v>
      </c>
      <c r="EX48" s="205" t="e">
        <f t="shared" si="31"/>
        <v>#N/A</v>
      </c>
      <c r="EY48" s="205" t="e">
        <f t="shared" si="32"/>
        <v>#N/A</v>
      </c>
      <c r="EZ48" s="205" t="e">
        <f t="shared" si="33"/>
        <v>#N/A</v>
      </c>
      <c r="FA48" s="205" t="e">
        <f t="shared" si="34"/>
        <v>#N/A</v>
      </c>
      <c r="FB48" s="205" t="e">
        <f t="shared" si="35"/>
        <v>#N/A</v>
      </c>
      <c r="FC48" s="205" t="e">
        <f t="shared" si="36"/>
        <v>#N/A</v>
      </c>
      <c r="FD48" s="205" t="e">
        <f t="shared" si="37"/>
        <v>#N/A</v>
      </c>
      <c r="FE48" s="205" t="e">
        <f t="shared" si="38"/>
        <v>#N/A</v>
      </c>
      <c r="FF48" s="205" t="e">
        <f t="shared" si="39"/>
        <v>#N/A</v>
      </c>
      <c r="FG48" s="205" t="e">
        <f t="shared" si="40"/>
        <v>#N/A</v>
      </c>
      <c r="FH48" s="205" t="e">
        <f t="shared" si="41"/>
        <v>#N/A</v>
      </c>
      <c r="FI48" s="205" t="e">
        <f t="shared" si="42"/>
        <v>#N/A</v>
      </c>
      <c r="FJ48" s="205" t="e">
        <f t="shared" si="43"/>
        <v>#N/A</v>
      </c>
      <c r="FK48" s="205" t="e">
        <f t="shared" si="44"/>
        <v>#N/A</v>
      </c>
      <c r="FL48" s="205" t="e">
        <f t="shared" si="45"/>
        <v>#N/A</v>
      </c>
      <c r="FM48" s="205" t="e">
        <f t="shared" si="46"/>
        <v>#N/A</v>
      </c>
      <c r="FN48" s="205" t="e">
        <f t="shared" si="47"/>
        <v>#N/A</v>
      </c>
      <c r="FO48" s="205" t="e">
        <f t="shared" si="48"/>
        <v>#N/A</v>
      </c>
      <c r="FP48" s="205" t="e">
        <f t="shared" si="49"/>
        <v>#N/A</v>
      </c>
      <c r="FQ48" s="205" t="e">
        <f t="shared" si="50"/>
        <v>#N/A</v>
      </c>
      <c r="FR48" s="205" t="e">
        <f t="shared" si="51"/>
        <v>#N/A</v>
      </c>
      <c r="FS48" s="205" t="e">
        <f t="shared" si="52"/>
        <v>#N/A</v>
      </c>
      <c r="FT48" s="205" t="e">
        <f t="shared" si="53"/>
        <v>#N/A</v>
      </c>
      <c r="FU48" s="205" t="e">
        <f t="shared" si="54"/>
        <v>#N/A</v>
      </c>
      <c r="FV48" s="205" t="e">
        <f t="shared" si="55"/>
        <v>#N/A</v>
      </c>
      <c r="FW48" s="205" t="e">
        <f t="shared" si="56"/>
        <v>#N/A</v>
      </c>
      <c r="FX48" s="205" t="e">
        <f t="shared" si="57"/>
        <v>#N/A</v>
      </c>
      <c r="FY48" s="205" t="e">
        <f t="shared" si="58"/>
        <v>#N/A</v>
      </c>
      <c r="FZ48" s="205" t="e">
        <f t="shared" si="59"/>
        <v>#N/A</v>
      </c>
      <c r="GA48" s="205" t="e">
        <f t="shared" si="60"/>
        <v>#N/A</v>
      </c>
      <c r="GB48" s="205" t="e">
        <f t="shared" si="61"/>
        <v>#N/A</v>
      </c>
      <c r="GC48" s="205" t="e">
        <f t="shared" si="62"/>
        <v>#N/A</v>
      </c>
      <c r="GD48" s="205" t="e">
        <f t="shared" si="63"/>
        <v>#N/A</v>
      </c>
      <c r="GE48" s="205" t="e">
        <f t="shared" si="64"/>
        <v>#N/A</v>
      </c>
      <c r="GF48" s="205" t="e">
        <f t="shared" si="65"/>
        <v>#N/A</v>
      </c>
      <c r="GG48" s="205" t="e">
        <f t="shared" si="66"/>
        <v>#N/A</v>
      </c>
      <c r="GH48" s="205" t="e">
        <f t="shared" si="67"/>
        <v>#N/A</v>
      </c>
      <c r="GI48" s="205" t="e">
        <f t="shared" si="68"/>
        <v>#N/A</v>
      </c>
      <c r="GJ48" s="205" t="e">
        <f t="shared" si="69"/>
        <v>#N/A</v>
      </c>
      <c r="GK48" s="205" t="e">
        <f t="shared" si="70"/>
        <v>#N/A</v>
      </c>
      <c r="GL48" s="205" t="e">
        <f t="shared" si="71"/>
        <v>#N/A</v>
      </c>
      <c r="GM48" s="205" t="e">
        <f t="shared" si="72"/>
        <v>#N/A</v>
      </c>
      <c r="GN48" s="205" t="e">
        <f t="shared" si="73"/>
        <v>#N/A</v>
      </c>
      <c r="GO48" s="205" t="e">
        <f t="shared" si="74"/>
        <v>#N/A</v>
      </c>
      <c r="GP48" s="205" t="e">
        <f t="shared" si="75"/>
        <v>#N/A</v>
      </c>
      <c r="GQ48" s="205" t="e">
        <f t="shared" si="76"/>
        <v>#N/A</v>
      </c>
      <c r="GR48" s="205" t="e">
        <f t="shared" si="77"/>
        <v>#N/A</v>
      </c>
      <c r="GS48" s="205" t="e">
        <f t="shared" si="78"/>
        <v>#N/A</v>
      </c>
      <c r="GT48" s="205" t="e">
        <f t="shared" si="79"/>
        <v>#N/A</v>
      </c>
      <c r="GU48" s="205" t="e">
        <f t="shared" si="80"/>
        <v>#N/A</v>
      </c>
      <c r="GV48" s="205" t="e">
        <f t="shared" si="81"/>
        <v>#N/A</v>
      </c>
      <c r="GW48" s="205" t="e">
        <f t="shared" si="82"/>
        <v>#N/A</v>
      </c>
      <c r="GX48" s="205" t="e">
        <f t="shared" si="83"/>
        <v>#N/A</v>
      </c>
      <c r="GY48" s="205" t="e">
        <f t="shared" si="84"/>
        <v>#N/A</v>
      </c>
      <c r="GZ48" s="205" t="e">
        <f t="shared" si="85"/>
        <v>#N/A</v>
      </c>
      <c r="HA48" s="205" t="e">
        <f t="shared" si="86"/>
        <v>#N/A</v>
      </c>
      <c r="HB48" s="205" t="e">
        <f t="shared" si="87"/>
        <v>#N/A</v>
      </c>
      <c r="HC48" s="205" t="e">
        <f t="shared" si="88"/>
        <v>#N/A</v>
      </c>
      <c r="HD48" s="205" t="e">
        <f t="shared" si="89"/>
        <v>#N/A</v>
      </c>
      <c r="HE48" s="205" t="e">
        <f t="shared" si="90"/>
        <v>#N/A</v>
      </c>
      <c r="HF48" s="205" t="e">
        <f t="shared" si="91"/>
        <v>#N/A</v>
      </c>
      <c r="HG48" s="205" t="e">
        <f t="shared" si="92"/>
        <v>#N/A</v>
      </c>
      <c r="HH48" s="205" t="e">
        <f t="shared" si="93"/>
        <v>#N/A</v>
      </c>
      <c r="HI48" s="205" t="e">
        <f t="shared" si="94"/>
        <v>#N/A</v>
      </c>
      <c r="HJ48" s="205" t="e">
        <f t="shared" si="95"/>
        <v>#N/A</v>
      </c>
      <c r="HK48" s="205" t="e">
        <f t="shared" si="96"/>
        <v>#N/A</v>
      </c>
      <c r="HL48" s="205" t="e">
        <f t="shared" si="97"/>
        <v>#N/A</v>
      </c>
      <c r="HM48" s="205" t="e">
        <f t="shared" si="98"/>
        <v>#N/A</v>
      </c>
      <c r="HN48" s="205" t="e">
        <f t="shared" si="99"/>
        <v>#N/A</v>
      </c>
      <c r="HO48" s="205" t="e">
        <f t="shared" si="100"/>
        <v>#N/A</v>
      </c>
      <c r="HP48" s="205" t="e">
        <f t="shared" si="101"/>
        <v>#N/A</v>
      </c>
      <c r="HQ48" s="205" t="e">
        <f t="shared" si="102"/>
        <v>#N/A</v>
      </c>
      <c r="HR48" s="205" t="e">
        <f t="shared" si="103"/>
        <v>#N/A</v>
      </c>
      <c r="HS48" s="205" t="e">
        <f t="shared" si="104"/>
        <v>#N/A</v>
      </c>
      <c r="HT48" s="205" t="e">
        <f t="shared" si="105"/>
        <v>#N/A</v>
      </c>
      <c r="HU48" s="205" t="e">
        <f t="shared" si="106"/>
        <v>#N/A</v>
      </c>
      <c r="HV48" s="205" t="e">
        <f t="shared" si="107"/>
        <v>#N/A</v>
      </c>
      <c r="HW48" s="205" t="e">
        <f t="shared" si="108"/>
        <v>#N/A</v>
      </c>
      <c r="HX48" s="205" t="e">
        <f t="shared" si="109"/>
        <v>#N/A</v>
      </c>
      <c r="HY48" s="205" t="e">
        <f t="shared" si="110"/>
        <v>#N/A</v>
      </c>
      <c r="HZ48" s="205" t="e">
        <f t="shared" si="111"/>
        <v>#N/A</v>
      </c>
      <c r="IA48" s="205" t="e">
        <f t="shared" si="112"/>
        <v>#N/A</v>
      </c>
      <c r="IB48" s="205" t="e">
        <f t="shared" si="113"/>
        <v>#N/A</v>
      </c>
      <c r="IC48" s="205" t="e">
        <f t="shared" si="114"/>
        <v>#N/A</v>
      </c>
      <c r="ID48" s="205" t="e">
        <f t="shared" si="115"/>
        <v>#N/A</v>
      </c>
      <c r="IE48" s="205" t="e">
        <f t="shared" si="116"/>
        <v>#N/A</v>
      </c>
      <c r="IF48" s="205" t="e">
        <f t="shared" si="117"/>
        <v>#N/A</v>
      </c>
      <c r="IG48" s="205" t="e">
        <f t="shared" si="118"/>
        <v>#N/A</v>
      </c>
      <c r="IH48" s="205" t="e">
        <f t="shared" si="119"/>
        <v>#N/A</v>
      </c>
      <c r="II48" s="205" t="e">
        <f t="shared" si="120"/>
        <v>#N/A</v>
      </c>
    </row>
    <row r="49" spans="1:243" hidden="1" x14ac:dyDescent="0.25">
      <c r="A49" s="307"/>
      <c r="B49" s="308" t="str">
        <f>IF(OR($T49="",$U49=""),"",ROUND(_xlfn.BETA.INV(ABS(VLOOKUP($Z$1,VLookups!$A$30:$B$31,2,FALSE)-B$2),IF($N49="L",$U49,$T49),IF($N49="L",$T49,$U49),$G49,$I49),0))</f>
        <v/>
      </c>
      <c r="C49" s="318" t="str">
        <f t="shared" si="121"/>
        <v/>
      </c>
      <c r="D49" s="319" t="str">
        <f t="shared" si="122"/>
        <v/>
      </c>
      <c r="E49" s="142"/>
      <c r="F49" s="310"/>
      <c r="G49" s="311" t="str">
        <f t="shared" si="10"/>
        <v/>
      </c>
      <c r="H49" s="312"/>
      <c r="I49" s="311" t="str">
        <f t="shared" si="11"/>
        <v/>
      </c>
      <c r="J49" s="310"/>
      <c r="K49" s="143"/>
      <c r="L49" s="118" t="str">
        <f t="shared" si="12"/>
        <v/>
      </c>
      <c r="M49" s="23" t="str">
        <f t="shared" si="13"/>
        <v/>
      </c>
      <c r="N49" s="24" t="str">
        <f t="shared" si="14"/>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10" t="str">
        <f t="shared" si="3"/>
        <v/>
      </c>
      <c r="X49" s="110" t="str">
        <f t="shared" si="4"/>
        <v/>
      </c>
      <c r="Y49" s="39" t="str">
        <f t="shared" si="5"/>
        <v/>
      </c>
      <c r="Z49" s="123"/>
      <c r="AA49" s="216" t="str">
        <f>IF(AND(G49&gt;0,H49&gt;0,I49&gt;0,T49&gt;0,U49&gt;0,Z49&gt;0,NOT(R49="")),ABS(VLOOKUP($Z$1,VLookups!$A$30:$B$31,2,FALSE)-_xlfn.BETA.DIST(Z49,IF(N49="L",U49,T49),IF(N49="L",T49,U49),TRUE,G49,I49)),"")</f>
        <v/>
      </c>
      <c r="AB49" s="120" t="str">
        <f>IF(OR($T49="",$U49=""),"",_xlfn.BETA.INV(ABS(VLOOKUP($Z$1,VLookups!$A$30:$B$31,2,FALSE)-AB$3),IF($N49="L",$U49,$T49),IF($N49="L",$T49,$U49),$G49,$I49))</f>
        <v/>
      </c>
      <c r="AC49" s="121" t="str">
        <f>IF(OR($T49="",$U49=""),"",_xlfn.BETA.INV(ABS(VLOOKUP($Z$1,VLookups!$A$30:$B$31,2,FALSE)-AC$3),IF($N49="L",$U49,$T49),IF($N49="L",$T49,$U49),$G49,$I49))</f>
        <v/>
      </c>
      <c r="AD49" s="120" t="str">
        <f>IF(OR($T49="",$U49=""),"",_xlfn.BETA.INV(ABS(VLOOKUP($Z$1,VLookups!$A$30:$B$31,2,FALSE)-AD$3),IF($N49="L",$U49,$T49),IF($N49="L",$T49,$U49),$G49,$I49))</f>
        <v/>
      </c>
      <c r="AE49" s="121" t="str">
        <f>IF(OR($T49="",$U49=""),"",_xlfn.BETA.INV(ABS(VLOOKUP($Z$1,VLookups!$A$30:$B$31,2,FALSE)-AE$3),IF($N49="L",$U49,$T49),IF($N49="L",$T49,$U49),$G49,$I49))</f>
        <v/>
      </c>
      <c r="AF49" s="120" t="str">
        <f>IF(OR($T49="",$U49=""),"",_xlfn.BETA.INV(ABS(VLOOKUP($Z$1,VLookups!$A$30:$B$31,2,FALSE)-AF$3),IF($N49="L",$U49,$T49),IF($N49="L",$T49,$U49),$G49,$I49))</f>
        <v/>
      </c>
      <c r="AG49" s="121" t="str">
        <f>IF(OR($T49="",$U49=""),"",_xlfn.BETA.INV(ABS(VLOOKUP($Z$1,VLookups!$A$30:$B$31,2,FALSE)-AG$3),IF($N49="L",$U49,$T49),IF($N49="L",$T49,$U49),$G49,$I49))</f>
        <v/>
      </c>
      <c r="AH49" s="120" t="str">
        <f>IF(OR($T49="",$U49=""),"",_xlfn.BETA.INV(ABS(VLOOKUP($Z$1,VLookups!$A$30:$B$31,2,FALSE)-AH$3),IF($N49="L",$U49,$T49),IF($N49="L",$T49,$U49),$G49,$I49))</f>
        <v/>
      </c>
      <c r="AI49" s="121" t="str">
        <f>IF(OR($T49="",$U49=""),"",_xlfn.BETA.INV(ABS(VLOOKUP($Z$1,VLookups!$A$30:$B$31,2,FALSE)-AI$3),IF($N49="L",$U49,$T49),IF($N49="L",$T49,$U49),$G49,$I49))</f>
        <v/>
      </c>
      <c r="AJ49" s="120" t="str">
        <f>IF(OR($T49="",$U49=""),"",_xlfn.BETA.INV(ABS(VLOOKUP($Z$1,VLookups!$A$30:$B$31,2,FALSE)-AJ$3),IF($N49="L",$U49,$T49),IF($N49="L",$T49,$U49),$G49,$I49))</f>
        <v/>
      </c>
      <c r="AK49" s="121" t="str">
        <f>IF(OR($T49="",$U49=""),"",_xlfn.BETA.INV(ABS(VLOOKUP($Z$1,VLookups!$A$30:$B$31,2,FALSE)-AK$3),IF($N49="L",$U49,$T49),IF($N49="L",$T49,$U49),$G49,$I49))</f>
        <v/>
      </c>
      <c r="AL49" s="120" t="str">
        <f>IF(OR($T49="",$U49=""),"",_xlfn.BETA.INV(ABS(VLOOKUP($Z$1,VLookups!$A$30:$B$31,2,FALSE)-AL$3),IF($N49="L",$U49,$T49),IF($N49="L",$T49,$U49),$G49,$I49))</f>
        <v/>
      </c>
      <c r="AM49" s="121" t="str">
        <f>IF(OR($T49="",$U49=""),"",_xlfn.BETA.INV(ABS(VLOOKUP($Z$1,VLookups!$A$30:$B$31,2,FALSE)-AM$3),IF($N49="L",$U49,$T49),IF($N49="L",$T49,$U49),$G49,$I49))</f>
        <v/>
      </c>
      <c r="AN49" s="17"/>
      <c r="AO49" s="206" t="str">
        <f t="shared" si="15"/>
        <v/>
      </c>
      <c r="AP49" s="204" t="str">
        <f t="shared" si="16"/>
        <v/>
      </c>
      <c r="AQ49" s="188" t="str">
        <f t="shared" ref="AQ49:DB49" si="209">IF(ISNONTEXT($AO49),AP49+$AO49,"")</f>
        <v/>
      </c>
      <c r="AR49" s="188" t="str">
        <f t="shared" si="209"/>
        <v/>
      </c>
      <c r="AS49" s="188" t="str">
        <f t="shared" si="209"/>
        <v/>
      </c>
      <c r="AT49" s="188" t="str">
        <f t="shared" si="209"/>
        <v/>
      </c>
      <c r="AU49" s="188" t="str">
        <f t="shared" si="209"/>
        <v/>
      </c>
      <c r="AV49" s="188" t="str">
        <f t="shared" si="209"/>
        <v/>
      </c>
      <c r="AW49" s="188" t="str">
        <f t="shared" si="209"/>
        <v/>
      </c>
      <c r="AX49" s="188" t="str">
        <f t="shared" si="209"/>
        <v/>
      </c>
      <c r="AY49" s="188" t="str">
        <f t="shared" si="209"/>
        <v/>
      </c>
      <c r="AZ49" s="188" t="str">
        <f t="shared" si="209"/>
        <v/>
      </c>
      <c r="BA49" s="188" t="str">
        <f t="shared" si="209"/>
        <v/>
      </c>
      <c r="BB49" s="188" t="str">
        <f t="shared" si="209"/>
        <v/>
      </c>
      <c r="BC49" s="188" t="str">
        <f t="shared" si="209"/>
        <v/>
      </c>
      <c r="BD49" s="188" t="str">
        <f t="shared" si="209"/>
        <v/>
      </c>
      <c r="BE49" s="188" t="str">
        <f t="shared" si="209"/>
        <v/>
      </c>
      <c r="BF49" s="188" t="str">
        <f t="shared" si="209"/>
        <v/>
      </c>
      <c r="BG49" s="188" t="str">
        <f t="shared" si="209"/>
        <v/>
      </c>
      <c r="BH49" s="188" t="str">
        <f t="shared" si="209"/>
        <v/>
      </c>
      <c r="BI49" s="188" t="str">
        <f t="shared" si="209"/>
        <v/>
      </c>
      <c r="BJ49" s="188" t="str">
        <f t="shared" si="209"/>
        <v/>
      </c>
      <c r="BK49" s="188" t="str">
        <f t="shared" si="209"/>
        <v/>
      </c>
      <c r="BL49" s="188" t="str">
        <f t="shared" si="209"/>
        <v/>
      </c>
      <c r="BM49" s="188" t="str">
        <f t="shared" si="209"/>
        <v/>
      </c>
      <c r="BN49" s="188" t="str">
        <f t="shared" si="209"/>
        <v/>
      </c>
      <c r="BO49" s="188" t="str">
        <f t="shared" si="209"/>
        <v/>
      </c>
      <c r="BP49" s="188" t="str">
        <f t="shared" si="209"/>
        <v/>
      </c>
      <c r="BQ49" s="188" t="str">
        <f t="shared" si="209"/>
        <v/>
      </c>
      <c r="BR49" s="188" t="str">
        <f t="shared" si="209"/>
        <v/>
      </c>
      <c r="BS49" s="188" t="str">
        <f t="shared" si="209"/>
        <v/>
      </c>
      <c r="BT49" s="188" t="str">
        <f t="shared" si="209"/>
        <v/>
      </c>
      <c r="BU49" s="188" t="str">
        <f t="shared" si="209"/>
        <v/>
      </c>
      <c r="BV49" s="188" t="str">
        <f t="shared" si="209"/>
        <v/>
      </c>
      <c r="BW49" s="188" t="str">
        <f t="shared" si="209"/>
        <v/>
      </c>
      <c r="BX49" s="188" t="str">
        <f t="shared" si="209"/>
        <v/>
      </c>
      <c r="BY49" s="188" t="str">
        <f t="shared" si="209"/>
        <v/>
      </c>
      <c r="BZ49" s="188" t="str">
        <f t="shared" si="209"/>
        <v/>
      </c>
      <c r="CA49" s="188" t="str">
        <f t="shared" si="209"/>
        <v/>
      </c>
      <c r="CB49" s="188" t="str">
        <f t="shared" si="209"/>
        <v/>
      </c>
      <c r="CC49" s="188" t="str">
        <f t="shared" si="209"/>
        <v/>
      </c>
      <c r="CD49" s="188" t="str">
        <f t="shared" si="209"/>
        <v/>
      </c>
      <c r="CE49" s="188" t="str">
        <f t="shared" si="209"/>
        <v/>
      </c>
      <c r="CF49" s="188" t="str">
        <f t="shared" si="209"/>
        <v/>
      </c>
      <c r="CG49" s="188" t="str">
        <f t="shared" si="209"/>
        <v/>
      </c>
      <c r="CH49" s="188" t="str">
        <f t="shared" si="209"/>
        <v/>
      </c>
      <c r="CI49" s="188" t="str">
        <f t="shared" si="209"/>
        <v/>
      </c>
      <c r="CJ49" s="188" t="str">
        <f t="shared" si="209"/>
        <v/>
      </c>
      <c r="CK49" s="188" t="str">
        <f t="shared" si="209"/>
        <v/>
      </c>
      <c r="CL49" s="188" t="str">
        <f t="shared" si="209"/>
        <v/>
      </c>
      <c r="CM49" s="188" t="str">
        <f t="shared" si="209"/>
        <v/>
      </c>
      <c r="CN49" s="188" t="str">
        <f t="shared" si="209"/>
        <v/>
      </c>
      <c r="CO49" s="188" t="str">
        <f t="shared" si="209"/>
        <v/>
      </c>
      <c r="CP49" s="188" t="str">
        <f t="shared" si="209"/>
        <v/>
      </c>
      <c r="CQ49" s="188" t="str">
        <f t="shared" si="209"/>
        <v/>
      </c>
      <c r="CR49" s="188" t="str">
        <f t="shared" si="209"/>
        <v/>
      </c>
      <c r="CS49" s="188" t="str">
        <f t="shared" si="209"/>
        <v/>
      </c>
      <c r="CT49" s="188" t="str">
        <f t="shared" si="209"/>
        <v/>
      </c>
      <c r="CU49" s="188" t="str">
        <f t="shared" si="209"/>
        <v/>
      </c>
      <c r="CV49" s="188" t="str">
        <f t="shared" si="209"/>
        <v/>
      </c>
      <c r="CW49" s="188" t="str">
        <f t="shared" si="209"/>
        <v/>
      </c>
      <c r="CX49" s="188" t="str">
        <f t="shared" si="209"/>
        <v/>
      </c>
      <c r="CY49" s="188" t="str">
        <f t="shared" si="209"/>
        <v/>
      </c>
      <c r="CZ49" s="188" t="str">
        <f t="shared" si="209"/>
        <v/>
      </c>
      <c r="DA49" s="188" t="str">
        <f t="shared" si="209"/>
        <v/>
      </c>
      <c r="DB49" s="188" t="str">
        <f t="shared" si="209"/>
        <v/>
      </c>
      <c r="DC49" s="188" t="str">
        <f t="shared" ref="DC49:EK49" si="210">IF(ISNONTEXT($AO49),DB49+$AO49,"")</f>
        <v/>
      </c>
      <c r="DD49" s="188" t="str">
        <f t="shared" si="210"/>
        <v/>
      </c>
      <c r="DE49" s="188" t="str">
        <f t="shared" si="210"/>
        <v/>
      </c>
      <c r="DF49" s="188" t="str">
        <f t="shared" si="210"/>
        <v/>
      </c>
      <c r="DG49" s="188" t="str">
        <f t="shared" si="210"/>
        <v/>
      </c>
      <c r="DH49" s="188" t="str">
        <f t="shared" si="210"/>
        <v/>
      </c>
      <c r="DI49" s="188" t="str">
        <f t="shared" si="210"/>
        <v/>
      </c>
      <c r="DJ49" s="188" t="str">
        <f t="shared" si="210"/>
        <v/>
      </c>
      <c r="DK49" s="188" t="str">
        <f t="shared" si="210"/>
        <v/>
      </c>
      <c r="DL49" s="188" t="str">
        <f t="shared" si="210"/>
        <v/>
      </c>
      <c r="DM49" s="188" t="str">
        <f t="shared" si="210"/>
        <v/>
      </c>
      <c r="DN49" s="188" t="str">
        <f t="shared" si="210"/>
        <v/>
      </c>
      <c r="DO49" s="188" t="str">
        <f t="shared" si="210"/>
        <v/>
      </c>
      <c r="DP49" s="188" t="str">
        <f t="shared" si="210"/>
        <v/>
      </c>
      <c r="DQ49" s="188" t="str">
        <f t="shared" si="210"/>
        <v/>
      </c>
      <c r="DR49" s="188" t="str">
        <f t="shared" si="210"/>
        <v/>
      </c>
      <c r="DS49" s="188" t="str">
        <f t="shared" si="210"/>
        <v/>
      </c>
      <c r="DT49" s="188" t="str">
        <f t="shared" si="210"/>
        <v/>
      </c>
      <c r="DU49" s="188" t="str">
        <f t="shared" si="210"/>
        <v/>
      </c>
      <c r="DV49" s="188" t="str">
        <f t="shared" si="210"/>
        <v/>
      </c>
      <c r="DW49" s="188" t="str">
        <f t="shared" si="210"/>
        <v/>
      </c>
      <c r="DX49" s="188" t="str">
        <f t="shared" si="210"/>
        <v/>
      </c>
      <c r="DY49" s="188" t="str">
        <f t="shared" si="210"/>
        <v/>
      </c>
      <c r="DZ49" s="188" t="str">
        <f t="shared" si="210"/>
        <v/>
      </c>
      <c r="EA49" s="188" t="str">
        <f t="shared" si="210"/>
        <v/>
      </c>
      <c r="EB49" s="188" t="str">
        <f t="shared" si="210"/>
        <v/>
      </c>
      <c r="EC49" s="188" t="str">
        <f t="shared" si="210"/>
        <v/>
      </c>
      <c r="ED49" s="188" t="str">
        <f t="shared" si="210"/>
        <v/>
      </c>
      <c r="EE49" s="188" t="str">
        <f t="shared" si="210"/>
        <v/>
      </c>
      <c r="EF49" s="188" t="str">
        <f t="shared" si="210"/>
        <v/>
      </c>
      <c r="EG49" s="188" t="str">
        <f t="shared" si="210"/>
        <v/>
      </c>
      <c r="EH49" s="188" t="str">
        <f t="shared" si="210"/>
        <v/>
      </c>
      <c r="EI49" s="188" t="str">
        <f t="shared" si="210"/>
        <v/>
      </c>
      <c r="EJ49" s="188" t="str">
        <f t="shared" si="210"/>
        <v/>
      </c>
      <c r="EK49" s="188" t="str">
        <f t="shared" si="210"/>
        <v/>
      </c>
      <c r="EL49" s="204" t="str">
        <f t="shared" si="19"/>
        <v/>
      </c>
      <c r="EM49" s="205" t="e">
        <f t="shared" si="20"/>
        <v>#N/A</v>
      </c>
      <c r="EN49" s="205" t="e">
        <f t="shared" si="21"/>
        <v>#N/A</v>
      </c>
      <c r="EO49" s="205" t="e">
        <f t="shared" si="22"/>
        <v>#N/A</v>
      </c>
      <c r="EP49" s="205" t="e">
        <f t="shared" si="23"/>
        <v>#N/A</v>
      </c>
      <c r="EQ49" s="205" t="e">
        <f t="shared" si="24"/>
        <v>#N/A</v>
      </c>
      <c r="ER49" s="205" t="e">
        <f t="shared" si="25"/>
        <v>#N/A</v>
      </c>
      <c r="ES49" s="205" t="e">
        <f t="shared" si="26"/>
        <v>#N/A</v>
      </c>
      <c r="ET49" s="205" t="e">
        <f t="shared" si="27"/>
        <v>#N/A</v>
      </c>
      <c r="EU49" s="205" t="e">
        <f t="shared" si="28"/>
        <v>#N/A</v>
      </c>
      <c r="EV49" s="205" t="e">
        <f t="shared" si="29"/>
        <v>#N/A</v>
      </c>
      <c r="EW49" s="205" t="e">
        <f t="shared" si="30"/>
        <v>#N/A</v>
      </c>
      <c r="EX49" s="205" t="e">
        <f t="shared" si="31"/>
        <v>#N/A</v>
      </c>
      <c r="EY49" s="205" t="e">
        <f t="shared" si="32"/>
        <v>#N/A</v>
      </c>
      <c r="EZ49" s="205" t="e">
        <f t="shared" si="33"/>
        <v>#N/A</v>
      </c>
      <c r="FA49" s="205" t="e">
        <f t="shared" si="34"/>
        <v>#N/A</v>
      </c>
      <c r="FB49" s="205" t="e">
        <f t="shared" si="35"/>
        <v>#N/A</v>
      </c>
      <c r="FC49" s="205" t="e">
        <f t="shared" si="36"/>
        <v>#N/A</v>
      </c>
      <c r="FD49" s="205" t="e">
        <f t="shared" si="37"/>
        <v>#N/A</v>
      </c>
      <c r="FE49" s="205" t="e">
        <f t="shared" si="38"/>
        <v>#N/A</v>
      </c>
      <c r="FF49" s="205" t="e">
        <f t="shared" si="39"/>
        <v>#N/A</v>
      </c>
      <c r="FG49" s="205" t="e">
        <f t="shared" si="40"/>
        <v>#N/A</v>
      </c>
      <c r="FH49" s="205" t="e">
        <f t="shared" si="41"/>
        <v>#N/A</v>
      </c>
      <c r="FI49" s="205" t="e">
        <f t="shared" si="42"/>
        <v>#N/A</v>
      </c>
      <c r="FJ49" s="205" t="e">
        <f t="shared" si="43"/>
        <v>#N/A</v>
      </c>
      <c r="FK49" s="205" t="e">
        <f t="shared" si="44"/>
        <v>#N/A</v>
      </c>
      <c r="FL49" s="205" t="e">
        <f t="shared" si="45"/>
        <v>#N/A</v>
      </c>
      <c r="FM49" s="205" t="e">
        <f t="shared" si="46"/>
        <v>#N/A</v>
      </c>
      <c r="FN49" s="205" t="e">
        <f t="shared" si="47"/>
        <v>#N/A</v>
      </c>
      <c r="FO49" s="205" t="e">
        <f t="shared" si="48"/>
        <v>#N/A</v>
      </c>
      <c r="FP49" s="205" t="e">
        <f t="shared" si="49"/>
        <v>#N/A</v>
      </c>
      <c r="FQ49" s="205" t="e">
        <f t="shared" si="50"/>
        <v>#N/A</v>
      </c>
      <c r="FR49" s="205" t="e">
        <f t="shared" si="51"/>
        <v>#N/A</v>
      </c>
      <c r="FS49" s="205" t="e">
        <f t="shared" si="52"/>
        <v>#N/A</v>
      </c>
      <c r="FT49" s="205" t="e">
        <f t="shared" si="53"/>
        <v>#N/A</v>
      </c>
      <c r="FU49" s="205" t="e">
        <f t="shared" si="54"/>
        <v>#N/A</v>
      </c>
      <c r="FV49" s="205" t="e">
        <f t="shared" si="55"/>
        <v>#N/A</v>
      </c>
      <c r="FW49" s="205" t="e">
        <f t="shared" si="56"/>
        <v>#N/A</v>
      </c>
      <c r="FX49" s="205" t="e">
        <f t="shared" si="57"/>
        <v>#N/A</v>
      </c>
      <c r="FY49" s="205" t="e">
        <f t="shared" si="58"/>
        <v>#N/A</v>
      </c>
      <c r="FZ49" s="205" t="e">
        <f t="shared" si="59"/>
        <v>#N/A</v>
      </c>
      <c r="GA49" s="205" t="e">
        <f t="shared" si="60"/>
        <v>#N/A</v>
      </c>
      <c r="GB49" s="205" t="e">
        <f t="shared" si="61"/>
        <v>#N/A</v>
      </c>
      <c r="GC49" s="205" t="e">
        <f t="shared" si="62"/>
        <v>#N/A</v>
      </c>
      <c r="GD49" s="205" t="e">
        <f t="shared" si="63"/>
        <v>#N/A</v>
      </c>
      <c r="GE49" s="205" t="e">
        <f t="shared" si="64"/>
        <v>#N/A</v>
      </c>
      <c r="GF49" s="205" t="e">
        <f t="shared" si="65"/>
        <v>#N/A</v>
      </c>
      <c r="GG49" s="205" t="e">
        <f t="shared" si="66"/>
        <v>#N/A</v>
      </c>
      <c r="GH49" s="205" t="e">
        <f t="shared" si="67"/>
        <v>#N/A</v>
      </c>
      <c r="GI49" s="205" t="e">
        <f t="shared" si="68"/>
        <v>#N/A</v>
      </c>
      <c r="GJ49" s="205" t="e">
        <f t="shared" si="69"/>
        <v>#N/A</v>
      </c>
      <c r="GK49" s="205" t="e">
        <f t="shared" si="70"/>
        <v>#N/A</v>
      </c>
      <c r="GL49" s="205" t="e">
        <f t="shared" si="71"/>
        <v>#N/A</v>
      </c>
      <c r="GM49" s="205" t="e">
        <f t="shared" si="72"/>
        <v>#N/A</v>
      </c>
      <c r="GN49" s="205" t="e">
        <f t="shared" si="73"/>
        <v>#N/A</v>
      </c>
      <c r="GO49" s="205" t="e">
        <f t="shared" si="74"/>
        <v>#N/A</v>
      </c>
      <c r="GP49" s="205" t="e">
        <f t="shared" si="75"/>
        <v>#N/A</v>
      </c>
      <c r="GQ49" s="205" t="e">
        <f t="shared" si="76"/>
        <v>#N/A</v>
      </c>
      <c r="GR49" s="205" t="e">
        <f t="shared" si="77"/>
        <v>#N/A</v>
      </c>
      <c r="GS49" s="205" t="e">
        <f t="shared" si="78"/>
        <v>#N/A</v>
      </c>
      <c r="GT49" s="205" t="e">
        <f t="shared" si="79"/>
        <v>#N/A</v>
      </c>
      <c r="GU49" s="205" t="e">
        <f t="shared" si="80"/>
        <v>#N/A</v>
      </c>
      <c r="GV49" s="205" t="e">
        <f t="shared" si="81"/>
        <v>#N/A</v>
      </c>
      <c r="GW49" s="205" t="e">
        <f t="shared" si="82"/>
        <v>#N/A</v>
      </c>
      <c r="GX49" s="205" t="e">
        <f t="shared" si="83"/>
        <v>#N/A</v>
      </c>
      <c r="GY49" s="205" t="e">
        <f t="shared" si="84"/>
        <v>#N/A</v>
      </c>
      <c r="GZ49" s="205" t="e">
        <f t="shared" si="85"/>
        <v>#N/A</v>
      </c>
      <c r="HA49" s="205" t="e">
        <f t="shared" si="86"/>
        <v>#N/A</v>
      </c>
      <c r="HB49" s="205" t="e">
        <f t="shared" si="87"/>
        <v>#N/A</v>
      </c>
      <c r="HC49" s="205" t="e">
        <f t="shared" si="88"/>
        <v>#N/A</v>
      </c>
      <c r="HD49" s="205" t="e">
        <f t="shared" si="89"/>
        <v>#N/A</v>
      </c>
      <c r="HE49" s="205" t="e">
        <f t="shared" si="90"/>
        <v>#N/A</v>
      </c>
      <c r="HF49" s="205" t="e">
        <f t="shared" si="91"/>
        <v>#N/A</v>
      </c>
      <c r="HG49" s="205" t="e">
        <f t="shared" si="92"/>
        <v>#N/A</v>
      </c>
      <c r="HH49" s="205" t="e">
        <f t="shared" si="93"/>
        <v>#N/A</v>
      </c>
      <c r="HI49" s="205" t="e">
        <f t="shared" si="94"/>
        <v>#N/A</v>
      </c>
      <c r="HJ49" s="205" t="e">
        <f t="shared" si="95"/>
        <v>#N/A</v>
      </c>
      <c r="HK49" s="205" t="e">
        <f t="shared" si="96"/>
        <v>#N/A</v>
      </c>
      <c r="HL49" s="205" t="e">
        <f t="shared" si="97"/>
        <v>#N/A</v>
      </c>
      <c r="HM49" s="205" t="e">
        <f t="shared" si="98"/>
        <v>#N/A</v>
      </c>
      <c r="HN49" s="205" t="e">
        <f t="shared" si="99"/>
        <v>#N/A</v>
      </c>
      <c r="HO49" s="205" t="e">
        <f t="shared" si="100"/>
        <v>#N/A</v>
      </c>
      <c r="HP49" s="205" t="e">
        <f t="shared" si="101"/>
        <v>#N/A</v>
      </c>
      <c r="HQ49" s="205" t="e">
        <f t="shared" si="102"/>
        <v>#N/A</v>
      </c>
      <c r="HR49" s="205" t="e">
        <f t="shared" si="103"/>
        <v>#N/A</v>
      </c>
      <c r="HS49" s="205" t="e">
        <f t="shared" si="104"/>
        <v>#N/A</v>
      </c>
      <c r="HT49" s="205" t="e">
        <f t="shared" si="105"/>
        <v>#N/A</v>
      </c>
      <c r="HU49" s="205" t="e">
        <f t="shared" si="106"/>
        <v>#N/A</v>
      </c>
      <c r="HV49" s="205" t="e">
        <f t="shared" si="107"/>
        <v>#N/A</v>
      </c>
      <c r="HW49" s="205" t="e">
        <f t="shared" si="108"/>
        <v>#N/A</v>
      </c>
      <c r="HX49" s="205" t="e">
        <f t="shared" si="109"/>
        <v>#N/A</v>
      </c>
      <c r="HY49" s="205" t="e">
        <f t="shared" si="110"/>
        <v>#N/A</v>
      </c>
      <c r="HZ49" s="205" t="e">
        <f t="shared" si="111"/>
        <v>#N/A</v>
      </c>
      <c r="IA49" s="205" t="e">
        <f t="shared" si="112"/>
        <v>#N/A</v>
      </c>
      <c r="IB49" s="205" t="e">
        <f t="shared" si="113"/>
        <v>#N/A</v>
      </c>
      <c r="IC49" s="205" t="e">
        <f t="shared" si="114"/>
        <v>#N/A</v>
      </c>
      <c r="ID49" s="205" t="e">
        <f t="shared" si="115"/>
        <v>#N/A</v>
      </c>
      <c r="IE49" s="205" t="e">
        <f t="shared" si="116"/>
        <v>#N/A</v>
      </c>
      <c r="IF49" s="205" t="e">
        <f t="shared" si="117"/>
        <v>#N/A</v>
      </c>
      <c r="IG49" s="205" t="e">
        <f t="shared" si="118"/>
        <v>#N/A</v>
      </c>
      <c r="IH49" s="205" t="e">
        <f t="shared" si="119"/>
        <v>#N/A</v>
      </c>
      <c r="II49" s="205" t="e">
        <f t="shared" si="120"/>
        <v>#N/A</v>
      </c>
    </row>
    <row r="50" spans="1:243" hidden="1" x14ac:dyDescent="0.25">
      <c r="A50" s="307"/>
      <c r="B50" s="308" t="str">
        <f>IF(OR($T50="",$U50=""),"",ROUND(_xlfn.BETA.INV(ABS(VLOOKUP($Z$1,VLookups!$A$30:$B$31,2,FALSE)-B$2),IF($N50="L",$U50,$T50),IF($N50="L",$T50,$U50),$G50,$I50),0))</f>
        <v/>
      </c>
      <c r="C50" s="318" t="str">
        <f t="shared" si="121"/>
        <v/>
      </c>
      <c r="D50" s="319" t="str">
        <f t="shared" si="122"/>
        <v/>
      </c>
      <c r="E50" s="142"/>
      <c r="F50" s="310"/>
      <c r="G50" s="311" t="str">
        <f t="shared" si="10"/>
        <v/>
      </c>
      <c r="H50" s="312"/>
      <c r="I50" s="311" t="str">
        <f t="shared" si="11"/>
        <v/>
      </c>
      <c r="J50" s="310"/>
      <c r="K50" s="143"/>
      <c r="L50" s="118" t="str">
        <f t="shared" si="12"/>
        <v/>
      </c>
      <c r="M50" s="23" t="str">
        <f t="shared" si="13"/>
        <v/>
      </c>
      <c r="N50" s="24" t="str">
        <f t="shared" si="14"/>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10" t="str">
        <f t="shared" si="3"/>
        <v/>
      </c>
      <c r="X50" s="110" t="str">
        <f t="shared" si="4"/>
        <v/>
      </c>
      <c r="Y50" s="39" t="str">
        <f t="shared" si="5"/>
        <v/>
      </c>
      <c r="Z50" s="123"/>
      <c r="AA50" s="216" t="str">
        <f>IF(AND(G50&gt;0,H50&gt;0,I50&gt;0,T50&gt;0,U50&gt;0,Z50&gt;0,NOT(R50="")),ABS(VLOOKUP($Z$1,VLookups!$A$30:$B$31,2,FALSE)-_xlfn.BETA.DIST(Z50,IF(N50="L",U50,T50),IF(N50="L",T50,U50),TRUE,G50,I50)),"")</f>
        <v/>
      </c>
      <c r="AB50" s="120" t="str">
        <f>IF(OR($T50="",$U50=""),"",_xlfn.BETA.INV(ABS(VLOOKUP($Z$1,VLookups!$A$30:$B$31,2,FALSE)-AB$3),IF($N50="L",$U50,$T50),IF($N50="L",$T50,$U50),$G50,$I50))</f>
        <v/>
      </c>
      <c r="AC50" s="121" t="str">
        <f>IF(OR($T50="",$U50=""),"",_xlfn.BETA.INV(ABS(VLOOKUP($Z$1,VLookups!$A$30:$B$31,2,FALSE)-AC$3),IF($N50="L",$U50,$T50),IF($N50="L",$T50,$U50),$G50,$I50))</f>
        <v/>
      </c>
      <c r="AD50" s="120" t="str">
        <f>IF(OR($T50="",$U50=""),"",_xlfn.BETA.INV(ABS(VLOOKUP($Z$1,VLookups!$A$30:$B$31,2,FALSE)-AD$3),IF($N50="L",$U50,$T50),IF($N50="L",$T50,$U50),$G50,$I50))</f>
        <v/>
      </c>
      <c r="AE50" s="121" t="str">
        <f>IF(OR($T50="",$U50=""),"",_xlfn.BETA.INV(ABS(VLOOKUP($Z$1,VLookups!$A$30:$B$31,2,FALSE)-AE$3),IF($N50="L",$U50,$T50),IF($N50="L",$T50,$U50),$G50,$I50))</f>
        <v/>
      </c>
      <c r="AF50" s="120" t="str">
        <f>IF(OR($T50="",$U50=""),"",_xlfn.BETA.INV(ABS(VLOOKUP($Z$1,VLookups!$A$30:$B$31,2,FALSE)-AF$3),IF($N50="L",$U50,$T50),IF($N50="L",$T50,$U50),$G50,$I50))</f>
        <v/>
      </c>
      <c r="AG50" s="121" t="str">
        <f>IF(OR($T50="",$U50=""),"",_xlfn.BETA.INV(ABS(VLOOKUP($Z$1,VLookups!$A$30:$B$31,2,FALSE)-AG$3),IF($N50="L",$U50,$T50),IF($N50="L",$T50,$U50),$G50,$I50))</f>
        <v/>
      </c>
      <c r="AH50" s="120" t="str">
        <f>IF(OR($T50="",$U50=""),"",_xlfn.BETA.INV(ABS(VLOOKUP($Z$1,VLookups!$A$30:$B$31,2,FALSE)-AH$3),IF($N50="L",$U50,$T50),IF($N50="L",$T50,$U50),$G50,$I50))</f>
        <v/>
      </c>
      <c r="AI50" s="121" t="str">
        <f>IF(OR($T50="",$U50=""),"",_xlfn.BETA.INV(ABS(VLOOKUP($Z$1,VLookups!$A$30:$B$31,2,FALSE)-AI$3),IF($N50="L",$U50,$T50),IF($N50="L",$T50,$U50),$G50,$I50))</f>
        <v/>
      </c>
      <c r="AJ50" s="120" t="str">
        <f>IF(OR($T50="",$U50=""),"",_xlfn.BETA.INV(ABS(VLOOKUP($Z$1,VLookups!$A$30:$B$31,2,FALSE)-AJ$3),IF($N50="L",$U50,$T50),IF($N50="L",$T50,$U50),$G50,$I50))</f>
        <v/>
      </c>
      <c r="AK50" s="121" t="str">
        <f>IF(OR($T50="",$U50=""),"",_xlfn.BETA.INV(ABS(VLOOKUP($Z$1,VLookups!$A$30:$B$31,2,FALSE)-AK$3),IF($N50="L",$U50,$T50),IF($N50="L",$T50,$U50),$G50,$I50))</f>
        <v/>
      </c>
      <c r="AL50" s="120" t="str">
        <f>IF(OR($T50="",$U50=""),"",_xlfn.BETA.INV(ABS(VLOOKUP($Z$1,VLookups!$A$30:$B$31,2,FALSE)-AL$3),IF($N50="L",$U50,$T50),IF($N50="L",$T50,$U50),$G50,$I50))</f>
        <v/>
      </c>
      <c r="AM50" s="121" t="str">
        <f>IF(OR($T50="",$U50=""),"",_xlfn.BETA.INV(ABS(VLOOKUP($Z$1,VLookups!$A$30:$B$31,2,FALSE)-AM$3),IF($N50="L",$U50,$T50),IF($N50="L",$T50,$U50),$G50,$I50))</f>
        <v/>
      </c>
      <c r="AN50" s="17"/>
      <c r="AO50" s="206" t="str">
        <f t="shared" si="15"/>
        <v/>
      </c>
      <c r="AP50" s="204" t="str">
        <f t="shared" si="16"/>
        <v/>
      </c>
      <c r="AQ50" s="188" t="str">
        <f t="shared" ref="AQ50:DB50" si="211">IF(ISNONTEXT($AO50),AP50+$AO50,"")</f>
        <v/>
      </c>
      <c r="AR50" s="188" t="str">
        <f t="shared" si="211"/>
        <v/>
      </c>
      <c r="AS50" s="188" t="str">
        <f t="shared" si="211"/>
        <v/>
      </c>
      <c r="AT50" s="188" t="str">
        <f t="shared" si="211"/>
        <v/>
      </c>
      <c r="AU50" s="188" t="str">
        <f t="shared" si="211"/>
        <v/>
      </c>
      <c r="AV50" s="188" t="str">
        <f t="shared" si="211"/>
        <v/>
      </c>
      <c r="AW50" s="188" t="str">
        <f t="shared" si="211"/>
        <v/>
      </c>
      <c r="AX50" s="188" t="str">
        <f t="shared" si="211"/>
        <v/>
      </c>
      <c r="AY50" s="188" t="str">
        <f t="shared" si="211"/>
        <v/>
      </c>
      <c r="AZ50" s="188" t="str">
        <f t="shared" si="211"/>
        <v/>
      </c>
      <c r="BA50" s="188" t="str">
        <f t="shared" si="211"/>
        <v/>
      </c>
      <c r="BB50" s="188" t="str">
        <f t="shared" si="211"/>
        <v/>
      </c>
      <c r="BC50" s="188" t="str">
        <f t="shared" si="211"/>
        <v/>
      </c>
      <c r="BD50" s="188" t="str">
        <f t="shared" si="211"/>
        <v/>
      </c>
      <c r="BE50" s="188" t="str">
        <f t="shared" si="211"/>
        <v/>
      </c>
      <c r="BF50" s="188" t="str">
        <f t="shared" si="211"/>
        <v/>
      </c>
      <c r="BG50" s="188" t="str">
        <f t="shared" si="211"/>
        <v/>
      </c>
      <c r="BH50" s="188" t="str">
        <f t="shared" si="211"/>
        <v/>
      </c>
      <c r="BI50" s="188" t="str">
        <f t="shared" si="211"/>
        <v/>
      </c>
      <c r="BJ50" s="188" t="str">
        <f t="shared" si="211"/>
        <v/>
      </c>
      <c r="BK50" s="188" t="str">
        <f t="shared" si="211"/>
        <v/>
      </c>
      <c r="BL50" s="188" t="str">
        <f t="shared" si="211"/>
        <v/>
      </c>
      <c r="BM50" s="188" t="str">
        <f t="shared" si="211"/>
        <v/>
      </c>
      <c r="BN50" s="188" t="str">
        <f t="shared" si="211"/>
        <v/>
      </c>
      <c r="BO50" s="188" t="str">
        <f t="shared" si="211"/>
        <v/>
      </c>
      <c r="BP50" s="188" t="str">
        <f t="shared" si="211"/>
        <v/>
      </c>
      <c r="BQ50" s="188" t="str">
        <f t="shared" si="211"/>
        <v/>
      </c>
      <c r="BR50" s="188" t="str">
        <f t="shared" si="211"/>
        <v/>
      </c>
      <c r="BS50" s="188" t="str">
        <f t="shared" si="211"/>
        <v/>
      </c>
      <c r="BT50" s="188" t="str">
        <f t="shared" si="211"/>
        <v/>
      </c>
      <c r="BU50" s="188" t="str">
        <f t="shared" si="211"/>
        <v/>
      </c>
      <c r="BV50" s="188" t="str">
        <f t="shared" si="211"/>
        <v/>
      </c>
      <c r="BW50" s="188" t="str">
        <f t="shared" si="211"/>
        <v/>
      </c>
      <c r="BX50" s="188" t="str">
        <f t="shared" si="211"/>
        <v/>
      </c>
      <c r="BY50" s="188" t="str">
        <f t="shared" si="211"/>
        <v/>
      </c>
      <c r="BZ50" s="188" t="str">
        <f t="shared" si="211"/>
        <v/>
      </c>
      <c r="CA50" s="188" t="str">
        <f t="shared" si="211"/>
        <v/>
      </c>
      <c r="CB50" s="188" t="str">
        <f t="shared" si="211"/>
        <v/>
      </c>
      <c r="CC50" s="188" t="str">
        <f t="shared" si="211"/>
        <v/>
      </c>
      <c r="CD50" s="188" t="str">
        <f t="shared" si="211"/>
        <v/>
      </c>
      <c r="CE50" s="188" t="str">
        <f t="shared" si="211"/>
        <v/>
      </c>
      <c r="CF50" s="188" t="str">
        <f t="shared" si="211"/>
        <v/>
      </c>
      <c r="CG50" s="188" t="str">
        <f t="shared" si="211"/>
        <v/>
      </c>
      <c r="CH50" s="188" t="str">
        <f t="shared" si="211"/>
        <v/>
      </c>
      <c r="CI50" s="188" t="str">
        <f t="shared" si="211"/>
        <v/>
      </c>
      <c r="CJ50" s="188" t="str">
        <f t="shared" si="211"/>
        <v/>
      </c>
      <c r="CK50" s="188" t="str">
        <f t="shared" si="211"/>
        <v/>
      </c>
      <c r="CL50" s="188" t="str">
        <f t="shared" si="211"/>
        <v/>
      </c>
      <c r="CM50" s="188" t="str">
        <f t="shared" si="211"/>
        <v/>
      </c>
      <c r="CN50" s="188" t="str">
        <f t="shared" si="211"/>
        <v/>
      </c>
      <c r="CO50" s="188" t="str">
        <f t="shared" si="211"/>
        <v/>
      </c>
      <c r="CP50" s="188" t="str">
        <f t="shared" si="211"/>
        <v/>
      </c>
      <c r="CQ50" s="188" t="str">
        <f t="shared" si="211"/>
        <v/>
      </c>
      <c r="CR50" s="188" t="str">
        <f t="shared" si="211"/>
        <v/>
      </c>
      <c r="CS50" s="188" t="str">
        <f t="shared" si="211"/>
        <v/>
      </c>
      <c r="CT50" s="188" t="str">
        <f t="shared" si="211"/>
        <v/>
      </c>
      <c r="CU50" s="188" t="str">
        <f t="shared" si="211"/>
        <v/>
      </c>
      <c r="CV50" s="188" t="str">
        <f t="shared" si="211"/>
        <v/>
      </c>
      <c r="CW50" s="188" t="str">
        <f t="shared" si="211"/>
        <v/>
      </c>
      <c r="CX50" s="188" t="str">
        <f t="shared" si="211"/>
        <v/>
      </c>
      <c r="CY50" s="188" t="str">
        <f t="shared" si="211"/>
        <v/>
      </c>
      <c r="CZ50" s="188" t="str">
        <f t="shared" si="211"/>
        <v/>
      </c>
      <c r="DA50" s="188" t="str">
        <f t="shared" si="211"/>
        <v/>
      </c>
      <c r="DB50" s="188" t="str">
        <f t="shared" si="211"/>
        <v/>
      </c>
      <c r="DC50" s="188" t="str">
        <f t="shared" ref="DC50:EK50" si="212">IF(ISNONTEXT($AO50),DB50+$AO50,"")</f>
        <v/>
      </c>
      <c r="DD50" s="188" t="str">
        <f t="shared" si="212"/>
        <v/>
      </c>
      <c r="DE50" s="188" t="str">
        <f t="shared" si="212"/>
        <v/>
      </c>
      <c r="DF50" s="188" t="str">
        <f t="shared" si="212"/>
        <v/>
      </c>
      <c r="DG50" s="188" t="str">
        <f t="shared" si="212"/>
        <v/>
      </c>
      <c r="DH50" s="188" t="str">
        <f t="shared" si="212"/>
        <v/>
      </c>
      <c r="DI50" s="188" t="str">
        <f t="shared" si="212"/>
        <v/>
      </c>
      <c r="DJ50" s="188" t="str">
        <f t="shared" si="212"/>
        <v/>
      </c>
      <c r="DK50" s="188" t="str">
        <f t="shared" si="212"/>
        <v/>
      </c>
      <c r="DL50" s="188" t="str">
        <f t="shared" si="212"/>
        <v/>
      </c>
      <c r="DM50" s="188" t="str">
        <f t="shared" si="212"/>
        <v/>
      </c>
      <c r="DN50" s="188" t="str">
        <f t="shared" si="212"/>
        <v/>
      </c>
      <c r="DO50" s="188" t="str">
        <f t="shared" si="212"/>
        <v/>
      </c>
      <c r="DP50" s="188" t="str">
        <f t="shared" si="212"/>
        <v/>
      </c>
      <c r="DQ50" s="188" t="str">
        <f t="shared" si="212"/>
        <v/>
      </c>
      <c r="DR50" s="188" t="str">
        <f t="shared" si="212"/>
        <v/>
      </c>
      <c r="DS50" s="188" t="str">
        <f t="shared" si="212"/>
        <v/>
      </c>
      <c r="DT50" s="188" t="str">
        <f t="shared" si="212"/>
        <v/>
      </c>
      <c r="DU50" s="188" t="str">
        <f t="shared" si="212"/>
        <v/>
      </c>
      <c r="DV50" s="188" t="str">
        <f t="shared" si="212"/>
        <v/>
      </c>
      <c r="DW50" s="188" t="str">
        <f t="shared" si="212"/>
        <v/>
      </c>
      <c r="DX50" s="188" t="str">
        <f t="shared" si="212"/>
        <v/>
      </c>
      <c r="DY50" s="188" t="str">
        <f t="shared" si="212"/>
        <v/>
      </c>
      <c r="DZ50" s="188" t="str">
        <f t="shared" si="212"/>
        <v/>
      </c>
      <c r="EA50" s="188" t="str">
        <f t="shared" si="212"/>
        <v/>
      </c>
      <c r="EB50" s="188" t="str">
        <f t="shared" si="212"/>
        <v/>
      </c>
      <c r="EC50" s="188" t="str">
        <f t="shared" si="212"/>
        <v/>
      </c>
      <c r="ED50" s="188" t="str">
        <f t="shared" si="212"/>
        <v/>
      </c>
      <c r="EE50" s="188" t="str">
        <f t="shared" si="212"/>
        <v/>
      </c>
      <c r="EF50" s="188" t="str">
        <f t="shared" si="212"/>
        <v/>
      </c>
      <c r="EG50" s="188" t="str">
        <f t="shared" si="212"/>
        <v/>
      </c>
      <c r="EH50" s="188" t="str">
        <f t="shared" si="212"/>
        <v/>
      </c>
      <c r="EI50" s="188" t="str">
        <f t="shared" si="212"/>
        <v/>
      </c>
      <c r="EJ50" s="188" t="str">
        <f t="shared" si="212"/>
        <v/>
      </c>
      <c r="EK50" s="188" t="str">
        <f t="shared" si="212"/>
        <v/>
      </c>
      <c r="EL50" s="204" t="str">
        <f t="shared" si="19"/>
        <v/>
      </c>
      <c r="EM50" s="205" t="e">
        <f t="shared" si="20"/>
        <v>#N/A</v>
      </c>
      <c r="EN50" s="205" t="e">
        <f t="shared" si="21"/>
        <v>#N/A</v>
      </c>
      <c r="EO50" s="205" t="e">
        <f t="shared" si="22"/>
        <v>#N/A</v>
      </c>
      <c r="EP50" s="205" t="e">
        <f t="shared" si="23"/>
        <v>#N/A</v>
      </c>
      <c r="EQ50" s="205" t="e">
        <f t="shared" si="24"/>
        <v>#N/A</v>
      </c>
      <c r="ER50" s="205" t="e">
        <f t="shared" si="25"/>
        <v>#N/A</v>
      </c>
      <c r="ES50" s="205" t="e">
        <f t="shared" si="26"/>
        <v>#N/A</v>
      </c>
      <c r="ET50" s="205" t="e">
        <f t="shared" si="27"/>
        <v>#N/A</v>
      </c>
      <c r="EU50" s="205" t="e">
        <f t="shared" si="28"/>
        <v>#N/A</v>
      </c>
      <c r="EV50" s="205" t="e">
        <f t="shared" si="29"/>
        <v>#N/A</v>
      </c>
      <c r="EW50" s="205" t="e">
        <f t="shared" si="30"/>
        <v>#N/A</v>
      </c>
      <c r="EX50" s="205" t="e">
        <f t="shared" si="31"/>
        <v>#N/A</v>
      </c>
      <c r="EY50" s="205" t="e">
        <f t="shared" si="32"/>
        <v>#N/A</v>
      </c>
      <c r="EZ50" s="205" t="e">
        <f t="shared" si="33"/>
        <v>#N/A</v>
      </c>
      <c r="FA50" s="205" t="e">
        <f t="shared" si="34"/>
        <v>#N/A</v>
      </c>
      <c r="FB50" s="205" t="e">
        <f t="shared" si="35"/>
        <v>#N/A</v>
      </c>
      <c r="FC50" s="205" t="e">
        <f t="shared" si="36"/>
        <v>#N/A</v>
      </c>
      <c r="FD50" s="205" t="e">
        <f t="shared" si="37"/>
        <v>#N/A</v>
      </c>
      <c r="FE50" s="205" t="e">
        <f t="shared" si="38"/>
        <v>#N/A</v>
      </c>
      <c r="FF50" s="205" t="e">
        <f t="shared" si="39"/>
        <v>#N/A</v>
      </c>
      <c r="FG50" s="205" t="e">
        <f t="shared" si="40"/>
        <v>#N/A</v>
      </c>
      <c r="FH50" s="205" t="e">
        <f t="shared" si="41"/>
        <v>#N/A</v>
      </c>
      <c r="FI50" s="205" t="e">
        <f t="shared" si="42"/>
        <v>#N/A</v>
      </c>
      <c r="FJ50" s="205" t="e">
        <f t="shared" si="43"/>
        <v>#N/A</v>
      </c>
      <c r="FK50" s="205" t="e">
        <f t="shared" si="44"/>
        <v>#N/A</v>
      </c>
      <c r="FL50" s="205" t="e">
        <f t="shared" si="45"/>
        <v>#N/A</v>
      </c>
      <c r="FM50" s="205" t="e">
        <f t="shared" si="46"/>
        <v>#N/A</v>
      </c>
      <c r="FN50" s="205" t="e">
        <f t="shared" si="47"/>
        <v>#N/A</v>
      </c>
      <c r="FO50" s="205" t="e">
        <f t="shared" si="48"/>
        <v>#N/A</v>
      </c>
      <c r="FP50" s="205" t="e">
        <f t="shared" si="49"/>
        <v>#N/A</v>
      </c>
      <c r="FQ50" s="205" t="e">
        <f t="shared" si="50"/>
        <v>#N/A</v>
      </c>
      <c r="FR50" s="205" t="e">
        <f t="shared" si="51"/>
        <v>#N/A</v>
      </c>
      <c r="FS50" s="205" t="e">
        <f t="shared" si="52"/>
        <v>#N/A</v>
      </c>
      <c r="FT50" s="205" t="e">
        <f t="shared" si="53"/>
        <v>#N/A</v>
      </c>
      <c r="FU50" s="205" t="e">
        <f t="shared" si="54"/>
        <v>#N/A</v>
      </c>
      <c r="FV50" s="205" t="e">
        <f t="shared" si="55"/>
        <v>#N/A</v>
      </c>
      <c r="FW50" s="205" t="e">
        <f t="shared" si="56"/>
        <v>#N/A</v>
      </c>
      <c r="FX50" s="205" t="e">
        <f t="shared" si="57"/>
        <v>#N/A</v>
      </c>
      <c r="FY50" s="205" t="e">
        <f t="shared" si="58"/>
        <v>#N/A</v>
      </c>
      <c r="FZ50" s="205" t="e">
        <f t="shared" si="59"/>
        <v>#N/A</v>
      </c>
      <c r="GA50" s="205" t="e">
        <f t="shared" si="60"/>
        <v>#N/A</v>
      </c>
      <c r="GB50" s="205" t="e">
        <f t="shared" si="61"/>
        <v>#N/A</v>
      </c>
      <c r="GC50" s="205" t="e">
        <f t="shared" si="62"/>
        <v>#N/A</v>
      </c>
      <c r="GD50" s="205" t="e">
        <f t="shared" si="63"/>
        <v>#N/A</v>
      </c>
      <c r="GE50" s="205" t="e">
        <f t="shared" si="64"/>
        <v>#N/A</v>
      </c>
      <c r="GF50" s="205" t="e">
        <f t="shared" si="65"/>
        <v>#N/A</v>
      </c>
      <c r="GG50" s="205" t="e">
        <f t="shared" si="66"/>
        <v>#N/A</v>
      </c>
      <c r="GH50" s="205" t="e">
        <f t="shared" si="67"/>
        <v>#N/A</v>
      </c>
      <c r="GI50" s="205" t="e">
        <f t="shared" si="68"/>
        <v>#N/A</v>
      </c>
      <c r="GJ50" s="205" t="e">
        <f t="shared" si="69"/>
        <v>#N/A</v>
      </c>
      <c r="GK50" s="205" t="e">
        <f t="shared" si="70"/>
        <v>#N/A</v>
      </c>
      <c r="GL50" s="205" t="e">
        <f t="shared" si="71"/>
        <v>#N/A</v>
      </c>
      <c r="GM50" s="205" t="e">
        <f t="shared" si="72"/>
        <v>#N/A</v>
      </c>
      <c r="GN50" s="205" t="e">
        <f t="shared" si="73"/>
        <v>#N/A</v>
      </c>
      <c r="GO50" s="205" t="e">
        <f t="shared" si="74"/>
        <v>#N/A</v>
      </c>
      <c r="GP50" s="205" t="e">
        <f t="shared" si="75"/>
        <v>#N/A</v>
      </c>
      <c r="GQ50" s="205" t="e">
        <f t="shared" si="76"/>
        <v>#N/A</v>
      </c>
      <c r="GR50" s="205" t="e">
        <f t="shared" si="77"/>
        <v>#N/A</v>
      </c>
      <c r="GS50" s="205" t="e">
        <f t="shared" si="78"/>
        <v>#N/A</v>
      </c>
      <c r="GT50" s="205" t="e">
        <f t="shared" si="79"/>
        <v>#N/A</v>
      </c>
      <c r="GU50" s="205" t="e">
        <f t="shared" si="80"/>
        <v>#N/A</v>
      </c>
      <c r="GV50" s="205" t="e">
        <f t="shared" si="81"/>
        <v>#N/A</v>
      </c>
      <c r="GW50" s="205" t="e">
        <f t="shared" si="82"/>
        <v>#N/A</v>
      </c>
      <c r="GX50" s="205" t="e">
        <f t="shared" si="83"/>
        <v>#N/A</v>
      </c>
      <c r="GY50" s="205" t="e">
        <f t="shared" si="84"/>
        <v>#N/A</v>
      </c>
      <c r="GZ50" s="205" t="e">
        <f t="shared" si="85"/>
        <v>#N/A</v>
      </c>
      <c r="HA50" s="205" t="e">
        <f t="shared" si="86"/>
        <v>#N/A</v>
      </c>
      <c r="HB50" s="205" t="e">
        <f t="shared" si="87"/>
        <v>#N/A</v>
      </c>
      <c r="HC50" s="205" t="e">
        <f t="shared" si="88"/>
        <v>#N/A</v>
      </c>
      <c r="HD50" s="205" t="e">
        <f t="shared" si="89"/>
        <v>#N/A</v>
      </c>
      <c r="HE50" s="205" t="e">
        <f t="shared" si="90"/>
        <v>#N/A</v>
      </c>
      <c r="HF50" s="205" t="e">
        <f t="shared" si="91"/>
        <v>#N/A</v>
      </c>
      <c r="HG50" s="205" t="e">
        <f t="shared" si="92"/>
        <v>#N/A</v>
      </c>
      <c r="HH50" s="205" t="e">
        <f t="shared" si="93"/>
        <v>#N/A</v>
      </c>
      <c r="HI50" s="205" t="e">
        <f t="shared" si="94"/>
        <v>#N/A</v>
      </c>
      <c r="HJ50" s="205" t="e">
        <f t="shared" si="95"/>
        <v>#N/A</v>
      </c>
      <c r="HK50" s="205" t="e">
        <f t="shared" si="96"/>
        <v>#N/A</v>
      </c>
      <c r="HL50" s="205" t="e">
        <f t="shared" si="97"/>
        <v>#N/A</v>
      </c>
      <c r="HM50" s="205" t="e">
        <f t="shared" si="98"/>
        <v>#N/A</v>
      </c>
      <c r="HN50" s="205" t="e">
        <f t="shared" si="99"/>
        <v>#N/A</v>
      </c>
      <c r="HO50" s="205" t="e">
        <f t="shared" si="100"/>
        <v>#N/A</v>
      </c>
      <c r="HP50" s="205" t="e">
        <f t="shared" si="101"/>
        <v>#N/A</v>
      </c>
      <c r="HQ50" s="205" t="e">
        <f t="shared" si="102"/>
        <v>#N/A</v>
      </c>
      <c r="HR50" s="205" t="e">
        <f t="shared" si="103"/>
        <v>#N/A</v>
      </c>
      <c r="HS50" s="205" t="e">
        <f t="shared" si="104"/>
        <v>#N/A</v>
      </c>
      <c r="HT50" s="205" t="e">
        <f t="shared" si="105"/>
        <v>#N/A</v>
      </c>
      <c r="HU50" s="205" t="e">
        <f t="shared" si="106"/>
        <v>#N/A</v>
      </c>
      <c r="HV50" s="205" t="e">
        <f t="shared" si="107"/>
        <v>#N/A</v>
      </c>
      <c r="HW50" s="205" t="e">
        <f t="shared" si="108"/>
        <v>#N/A</v>
      </c>
      <c r="HX50" s="205" t="e">
        <f t="shared" si="109"/>
        <v>#N/A</v>
      </c>
      <c r="HY50" s="205" t="e">
        <f t="shared" si="110"/>
        <v>#N/A</v>
      </c>
      <c r="HZ50" s="205" t="e">
        <f t="shared" si="111"/>
        <v>#N/A</v>
      </c>
      <c r="IA50" s="205" t="e">
        <f t="shared" si="112"/>
        <v>#N/A</v>
      </c>
      <c r="IB50" s="205" t="e">
        <f t="shared" si="113"/>
        <v>#N/A</v>
      </c>
      <c r="IC50" s="205" t="e">
        <f t="shared" si="114"/>
        <v>#N/A</v>
      </c>
      <c r="ID50" s="205" t="e">
        <f t="shared" si="115"/>
        <v>#N/A</v>
      </c>
      <c r="IE50" s="205" t="e">
        <f t="shared" si="116"/>
        <v>#N/A</v>
      </c>
      <c r="IF50" s="205" t="e">
        <f t="shared" si="117"/>
        <v>#N/A</v>
      </c>
      <c r="IG50" s="205" t="e">
        <f t="shared" si="118"/>
        <v>#N/A</v>
      </c>
      <c r="IH50" s="205" t="e">
        <f t="shared" si="119"/>
        <v>#N/A</v>
      </c>
      <c r="II50" s="205" t="e">
        <f t="shared" si="120"/>
        <v>#N/A</v>
      </c>
    </row>
    <row r="51" spans="1:243" hidden="1" x14ac:dyDescent="0.25">
      <c r="A51" s="307"/>
      <c r="B51" s="308" t="str">
        <f>IF(OR($T51="",$U51=""),"",ROUND(_xlfn.BETA.INV(ABS(VLOOKUP($Z$1,VLookups!$A$30:$B$31,2,FALSE)-B$2),IF($N51="L",$U51,$T51),IF($N51="L",$T51,$U51),$G51,$I51),0))</f>
        <v/>
      </c>
      <c r="C51" s="318" t="str">
        <f t="shared" si="121"/>
        <v/>
      </c>
      <c r="D51" s="319" t="str">
        <f t="shared" si="122"/>
        <v/>
      </c>
      <c r="E51" s="142"/>
      <c r="F51" s="310"/>
      <c r="G51" s="311" t="str">
        <f t="shared" si="10"/>
        <v/>
      </c>
      <c r="H51" s="312"/>
      <c r="I51" s="311" t="str">
        <f t="shared" si="11"/>
        <v/>
      </c>
      <c r="J51" s="310"/>
      <c r="K51" s="143"/>
      <c r="L51" s="118" t="str">
        <f t="shared" si="12"/>
        <v/>
      </c>
      <c r="M51" s="23" t="str">
        <f t="shared" si="13"/>
        <v/>
      </c>
      <c r="N51" s="24" t="str">
        <f t="shared" si="14"/>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10" t="str">
        <f t="shared" si="3"/>
        <v/>
      </c>
      <c r="X51" s="110" t="str">
        <f t="shared" si="4"/>
        <v/>
      </c>
      <c r="Y51" s="39" t="str">
        <f t="shared" si="5"/>
        <v/>
      </c>
      <c r="Z51" s="123"/>
      <c r="AA51" s="216" t="str">
        <f>IF(AND(G51&gt;0,H51&gt;0,I51&gt;0,T51&gt;0,U51&gt;0,Z51&gt;0,NOT(R51="")),ABS(VLOOKUP($Z$1,VLookups!$A$30:$B$31,2,FALSE)-_xlfn.BETA.DIST(Z51,IF(N51="L",U51,T51),IF(N51="L",T51,U51),TRUE,G51,I51)),"")</f>
        <v/>
      </c>
      <c r="AB51" s="120" t="str">
        <f>IF(OR($T51="",$U51=""),"",_xlfn.BETA.INV(ABS(VLOOKUP($Z$1,VLookups!$A$30:$B$31,2,FALSE)-AB$3),IF($N51="L",$U51,$T51),IF($N51="L",$T51,$U51),$G51,$I51))</f>
        <v/>
      </c>
      <c r="AC51" s="121" t="str">
        <f>IF(OR($T51="",$U51=""),"",_xlfn.BETA.INV(ABS(VLOOKUP($Z$1,VLookups!$A$30:$B$31,2,FALSE)-AC$3),IF($N51="L",$U51,$T51),IF($N51="L",$T51,$U51),$G51,$I51))</f>
        <v/>
      </c>
      <c r="AD51" s="120" t="str">
        <f>IF(OR($T51="",$U51=""),"",_xlfn.BETA.INV(ABS(VLOOKUP($Z$1,VLookups!$A$30:$B$31,2,FALSE)-AD$3),IF($N51="L",$U51,$T51),IF($N51="L",$T51,$U51),$G51,$I51))</f>
        <v/>
      </c>
      <c r="AE51" s="121" t="str">
        <f>IF(OR($T51="",$U51=""),"",_xlfn.BETA.INV(ABS(VLOOKUP($Z$1,VLookups!$A$30:$B$31,2,FALSE)-AE$3),IF($N51="L",$U51,$T51),IF($N51="L",$T51,$U51),$G51,$I51))</f>
        <v/>
      </c>
      <c r="AF51" s="120" t="str">
        <f>IF(OR($T51="",$U51=""),"",_xlfn.BETA.INV(ABS(VLOOKUP($Z$1,VLookups!$A$30:$B$31,2,FALSE)-AF$3),IF($N51="L",$U51,$T51),IF($N51="L",$T51,$U51),$G51,$I51))</f>
        <v/>
      </c>
      <c r="AG51" s="121" t="str">
        <f>IF(OR($T51="",$U51=""),"",_xlfn.BETA.INV(ABS(VLOOKUP($Z$1,VLookups!$A$30:$B$31,2,FALSE)-AG$3),IF($N51="L",$U51,$T51),IF($N51="L",$T51,$U51),$G51,$I51))</f>
        <v/>
      </c>
      <c r="AH51" s="120" t="str">
        <f>IF(OR($T51="",$U51=""),"",_xlfn.BETA.INV(ABS(VLOOKUP($Z$1,VLookups!$A$30:$B$31,2,FALSE)-AH$3),IF($N51="L",$U51,$T51),IF($N51="L",$T51,$U51),$G51,$I51))</f>
        <v/>
      </c>
      <c r="AI51" s="121" t="str">
        <f>IF(OR($T51="",$U51=""),"",_xlfn.BETA.INV(ABS(VLOOKUP($Z$1,VLookups!$A$30:$B$31,2,FALSE)-AI$3),IF($N51="L",$U51,$T51),IF($N51="L",$T51,$U51),$G51,$I51))</f>
        <v/>
      </c>
      <c r="AJ51" s="120" t="str">
        <f>IF(OR($T51="",$U51=""),"",_xlfn.BETA.INV(ABS(VLOOKUP($Z$1,VLookups!$A$30:$B$31,2,FALSE)-AJ$3),IF($N51="L",$U51,$T51),IF($N51="L",$T51,$U51),$G51,$I51))</f>
        <v/>
      </c>
      <c r="AK51" s="121" t="str">
        <f>IF(OR($T51="",$U51=""),"",_xlfn.BETA.INV(ABS(VLOOKUP($Z$1,VLookups!$A$30:$B$31,2,FALSE)-AK$3),IF($N51="L",$U51,$T51),IF($N51="L",$T51,$U51),$G51,$I51))</f>
        <v/>
      </c>
      <c r="AL51" s="120" t="str">
        <f>IF(OR($T51="",$U51=""),"",_xlfn.BETA.INV(ABS(VLOOKUP($Z$1,VLookups!$A$30:$B$31,2,FALSE)-AL$3),IF($N51="L",$U51,$T51),IF($N51="L",$T51,$U51),$G51,$I51))</f>
        <v/>
      </c>
      <c r="AM51" s="121" t="str">
        <f>IF(OR($T51="",$U51=""),"",_xlfn.BETA.INV(ABS(VLOOKUP($Z$1,VLookups!$A$30:$B$31,2,FALSE)-AM$3),IF($N51="L",$U51,$T51),IF($N51="L",$T51,$U51),$G51,$I51))</f>
        <v/>
      </c>
      <c r="AN51" s="17"/>
      <c r="AO51" s="206" t="str">
        <f t="shared" si="15"/>
        <v/>
      </c>
      <c r="AP51" s="204" t="str">
        <f t="shared" si="16"/>
        <v/>
      </c>
      <c r="AQ51" s="188" t="str">
        <f t="shared" ref="AQ51:DB51" si="213">IF(ISNONTEXT($AO51),AP51+$AO51,"")</f>
        <v/>
      </c>
      <c r="AR51" s="188" t="str">
        <f t="shared" si="213"/>
        <v/>
      </c>
      <c r="AS51" s="188" t="str">
        <f t="shared" si="213"/>
        <v/>
      </c>
      <c r="AT51" s="188" t="str">
        <f t="shared" si="213"/>
        <v/>
      </c>
      <c r="AU51" s="188" t="str">
        <f t="shared" si="213"/>
        <v/>
      </c>
      <c r="AV51" s="188" t="str">
        <f t="shared" si="213"/>
        <v/>
      </c>
      <c r="AW51" s="188" t="str">
        <f t="shared" si="213"/>
        <v/>
      </c>
      <c r="AX51" s="188" t="str">
        <f t="shared" si="213"/>
        <v/>
      </c>
      <c r="AY51" s="188" t="str">
        <f t="shared" si="213"/>
        <v/>
      </c>
      <c r="AZ51" s="188" t="str">
        <f t="shared" si="213"/>
        <v/>
      </c>
      <c r="BA51" s="188" t="str">
        <f t="shared" si="213"/>
        <v/>
      </c>
      <c r="BB51" s="188" t="str">
        <f t="shared" si="213"/>
        <v/>
      </c>
      <c r="BC51" s="188" t="str">
        <f t="shared" si="213"/>
        <v/>
      </c>
      <c r="BD51" s="188" t="str">
        <f t="shared" si="213"/>
        <v/>
      </c>
      <c r="BE51" s="188" t="str">
        <f t="shared" si="213"/>
        <v/>
      </c>
      <c r="BF51" s="188" t="str">
        <f t="shared" si="213"/>
        <v/>
      </c>
      <c r="BG51" s="188" t="str">
        <f t="shared" si="213"/>
        <v/>
      </c>
      <c r="BH51" s="188" t="str">
        <f t="shared" si="213"/>
        <v/>
      </c>
      <c r="BI51" s="188" t="str">
        <f t="shared" si="213"/>
        <v/>
      </c>
      <c r="BJ51" s="188" t="str">
        <f t="shared" si="213"/>
        <v/>
      </c>
      <c r="BK51" s="188" t="str">
        <f t="shared" si="213"/>
        <v/>
      </c>
      <c r="BL51" s="188" t="str">
        <f t="shared" si="213"/>
        <v/>
      </c>
      <c r="BM51" s="188" t="str">
        <f t="shared" si="213"/>
        <v/>
      </c>
      <c r="BN51" s="188" t="str">
        <f t="shared" si="213"/>
        <v/>
      </c>
      <c r="BO51" s="188" t="str">
        <f t="shared" si="213"/>
        <v/>
      </c>
      <c r="BP51" s="188" t="str">
        <f t="shared" si="213"/>
        <v/>
      </c>
      <c r="BQ51" s="188" t="str">
        <f t="shared" si="213"/>
        <v/>
      </c>
      <c r="BR51" s="188" t="str">
        <f t="shared" si="213"/>
        <v/>
      </c>
      <c r="BS51" s="188" t="str">
        <f t="shared" si="213"/>
        <v/>
      </c>
      <c r="BT51" s="188" t="str">
        <f t="shared" si="213"/>
        <v/>
      </c>
      <c r="BU51" s="188" t="str">
        <f t="shared" si="213"/>
        <v/>
      </c>
      <c r="BV51" s="188" t="str">
        <f t="shared" si="213"/>
        <v/>
      </c>
      <c r="BW51" s="188" t="str">
        <f t="shared" si="213"/>
        <v/>
      </c>
      <c r="BX51" s="188" t="str">
        <f t="shared" si="213"/>
        <v/>
      </c>
      <c r="BY51" s="188" t="str">
        <f t="shared" si="213"/>
        <v/>
      </c>
      <c r="BZ51" s="188" t="str">
        <f t="shared" si="213"/>
        <v/>
      </c>
      <c r="CA51" s="188" t="str">
        <f t="shared" si="213"/>
        <v/>
      </c>
      <c r="CB51" s="188" t="str">
        <f t="shared" si="213"/>
        <v/>
      </c>
      <c r="CC51" s="188" t="str">
        <f t="shared" si="213"/>
        <v/>
      </c>
      <c r="CD51" s="188" t="str">
        <f t="shared" si="213"/>
        <v/>
      </c>
      <c r="CE51" s="188" t="str">
        <f t="shared" si="213"/>
        <v/>
      </c>
      <c r="CF51" s="188" t="str">
        <f t="shared" si="213"/>
        <v/>
      </c>
      <c r="CG51" s="188" t="str">
        <f t="shared" si="213"/>
        <v/>
      </c>
      <c r="CH51" s="188" t="str">
        <f t="shared" si="213"/>
        <v/>
      </c>
      <c r="CI51" s="188" t="str">
        <f t="shared" si="213"/>
        <v/>
      </c>
      <c r="CJ51" s="188" t="str">
        <f t="shared" si="213"/>
        <v/>
      </c>
      <c r="CK51" s="188" t="str">
        <f t="shared" si="213"/>
        <v/>
      </c>
      <c r="CL51" s="188" t="str">
        <f t="shared" si="213"/>
        <v/>
      </c>
      <c r="CM51" s="188" t="str">
        <f t="shared" si="213"/>
        <v/>
      </c>
      <c r="CN51" s="188" t="str">
        <f t="shared" si="213"/>
        <v/>
      </c>
      <c r="CO51" s="188" t="str">
        <f t="shared" si="213"/>
        <v/>
      </c>
      <c r="CP51" s="188" t="str">
        <f t="shared" si="213"/>
        <v/>
      </c>
      <c r="CQ51" s="188" t="str">
        <f t="shared" si="213"/>
        <v/>
      </c>
      <c r="CR51" s="188" t="str">
        <f t="shared" si="213"/>
        <v/>
      </c>
      <c r="CS51" s="188" t="str">
        <f t="shared" si="213"/>
        <v/>
      </c>
      <c r="CT51" s="188" t="str">
        <f t="shared" si="213"/>
        <v/>
      </c>
      <c r="CU51" s="188" t="str">
        <f t="shared" si="213"/>
        <v/>
      </c>
      <c r="CV51" s="188" t="str">
        <f t="shared" si="213"/>
        <v/>
      </c>
      <c r="CW51" s="188" t="str">
        <f t="shared" si="213"/>
        <v/>
      </c>
      <c r="CX51" s="188" t="str">
        <f t="shared" si="213"/>
        <v/>
      </c>
      <c r="CY51" s="188" t="str">
        <f t="shared" si="213"/>
        <v/>
      </c>
      <c r="CZ51" s="188" t="str">
        <f t="shared" si="213"/>
        <v/>
      </c>
      <c r="DA51" s="188" t="str">
        <f t="shared" si="213"/>
        <v/>
      </c>
      <c r="DB51" s="188" t="str">
        <f t="shared" si="213"/>
        <v/>
      </c>
      <c r="DC51" s="188" t="str">
        <f t="shared" ref="DC51:EK51" si="214">IF(ISNONTEXT($AO51),DB51+$AO51,"")</f>
        <v/>
      </c>
      <c r="DD51" s="188" t="str">
        <f t="shared" si="214"/>
        <v/>
      </c>
      <c r="DE51" s="188" t="str">
        <f t="shared" si="214"/>
        <v/>
      </c>
      <c r="DF51" s="188" t="str">
        <f t="shared" si="214"/>
        <v/>
      </c>
      <c r="DG51" s="188" t="str">
        <f t="shared" si="214"/>
        <v/>
      </c>
      <c r="DH51" s="188" t="str">
        <f t="shared" si="214"/>
        <v/>
      </c>
      <c r="DI51" s="188" t="str">
        <f t="shared" si="214"/>
        <v/>
      </c>
      <c r="DJ51" s="188" t="str">
        <f t="shared" si="214"/>
        <v/>
      </c>
      <c r="DK51" s="188" t="str">
        <f t="shared" si="214"/>
        <v/>
      </c>
      <c r="DL51" s="188" t="str">
        <f t="shared" si="214"/>
        <v/>
      </c>
      <c r="DM51" s="188" t="str">
        <f t="shared" si="214"/>
        <v/>
      </c>
      <c r="DN51" s="188" t="str">
        <f t="shared" si="214"/>
        <v/>
      </c>
      <c r="DO51" s="188" t="str">
        <f t="shared" si="214"/>
        <v/>
      </c>
      <c r="DP51" s="188" t="str">
        <f t="shared" si="214"/>
        <v/>
      </c>
      <c r="DQ51" s="188" t="str">
        <f t="shared" si="214"/>
        <v/>
      </c>
      <c r="DR51" s="188" t="str">
        <f t="shared" si="214"/>
        <v/>
      </c>
      <c r="DS51" s="188" t="str">
        <f t="shared" si="214"/>
        <v/>
      </c>
      <c r="DT51" s="188" t="str">
        <f t="shared" si="214"/>
        <v/>
      </c>
      <c r="DU51" s="188" t="str">
        <f t="shared" si="214"/>
        <v/>
      </c>
      <c r="DV51" s="188" t="str">
        <f t="shared" si="214"/>
        <v/>
      </c>
      <c r="DW51" s="188" t="str">
        <f t="shared" si="214"/>
        <v/>
      </c>
      <c r="DX51" s="188" t="str">
        <f t="shared" si="214"/>
        <v/>
      </c>
      <c r="DY51" s="188" t="str">
        <f t="shared" si="214"/>
        <v/>
      </c>
      <c r="DZ51" s="188" t="str">
        <f t="shared" si="214"/>
        <v/>
      </c>
      <c r="EA51" s="188" t="str">
        <f t="shared" si="214"/>
        <v/>
      </c>
      <c r="EB51" s="188" t="str">
        <f t="shared" si="214"/>
        <v/>
      </c>
      <c r="EC51" s="188" t="str">
        <f t="shared" si="214"/>
        <v/>
      </c>
      <c r="ED51" s="188" t="str">
        <f t="shared" si="214"/>
        <v/>
      </c>
      <c r="EE51" s="188" t="str">
        <f t="shared" si="214"/>
        <v/>
      </c>
      <c r="EF51" s="188" t="str">
        <f t="shared" si="214"/>
        <v/>
      </c>
      <c r="EG51" s="188" t="str">
        <f t="shared" si="214"/>
        <v/>
      </c>
      <c r="EH51" s="188" t="str">
        <f t="shared" si="214"/>
        <v/>
      </c>
      <c r="EI51" s="188" t="str">
        <f t="shared" si="214"/>
        <v/>
      </c>
      <c r="EJ51" s="188" t="str">
        <f t="shared" si="214"/>
        <v/>
      </c>
      <c r="EK51" s="188" t="str">
        <f t="shared" si="214"/>
        <v/>
      </c>
      <c r="EL51" s="204" t="str">
        <f t="shared" si="19"/>
        <v/>
      </c>
      <c r="EM51" s="205" t="e">
        <f t="shared" si="20"/>
        <v>#N/A</v>
      </c>
      <c r="EN51" s="205" t="e">
        <f t="shared" si="21"/>
        <v>#N/A</v>
      </c>
      <c r="EO51" s="205" t="e">
        <f t="shared" si="22"/>
        <v>#N/A</v>
      </c>
      <c r="EP51" s="205" t="e">
        <f t="shared" si="23"/>
        <v>#N/A</v>
      </c>
      <c r="EQ51" s="205" t="e">
        <f t="shared" si="24"/>
        <v>#N/A</v>
      </c>
      <c r="ER51" s="205" t="e">
        <f t="shared" si="25"/>
        <v>#N/A</v>
      </c>
      <c r="ES51" s="205" t="e">
        <f t="shared" si="26"/>
        <v>#N/A</v>
      </c>
      <c r="ET51" s="205" t="e">
        <f t="shared" si="27"/>
        <v>#N/A</v>
      </c>
      <c r="EU51" s="205" t="e">
        <f t="shared" si="28"/>
        <v>#N/A</v>
      </c>
      <c r="EV51" s="205" t="e">
        <f t="shared" si="29"/>
        <v>#N/A</v>
      </c>
      <c r="EW51" s="205" t="e">
        <f t="shared" si="30"/>
        <v>#N/A</v>
      </c>
      <c r="EX51" s="205" t="e">
        <f t="shared" si="31"/>
        <v>#N/A</v>
      </c>
      <c r="EY51" s="205" t="e">
        <f t="shared" si="32"/>
        <v>#N/A</v>
      </c>
      <c r="EZ51" s="205" t="e">
        <f t="shared" si="33"/>
        <v>#N/A</v>
      </c>
      <c r="FA51" s="205" t="e">
        <f t="shared" si="34"/>
        <v>#N/A</v>
      </c>
      <c r="FB51" s="205" t="e">
        <f t="shared" si="35"/>
        <v>#N/A</v>
      </c>
      <c r="FC51" s="205" t="e">
        <f t="shared" si="36"/>
        <v>#N/A</v>
      </c>
      <c r="FD51" s="205" t="e">
        <f t="shared" si="37"/>
        <v>#N/A</v>
      </c>
      <c r="FE51" s="205" t="e">
        <f t="shared" si="38"/>
        <v>#N/A</v>
      </c>
      <c r="FF51" s="205" t="e">
        <f t="shared" si="39"/>
        <v>#N/A</v>
      </c>
      <c r="FG51" s="205" t="e">
        <f t="shared" si="40"/>
        <v>#N/A</v>
      </c>
      <c r="FH51" s="205" t="e">
        <f t="shared" si="41"/>
        <v>#N/A</v>
      </c>
      <c r="FI51" s="205" t="e">
        <f t="shared" si="42"/>
        <v>#N/A</v>
      </c>
      <c r="FJ51" s="205" t="e">
        <f t="shared" si="43"/>
        <v>#N/A</v>
      </c>
      <c r="FK51" s="205" t="e">
        <f t="shared" si="44"/>
        <v>#N/A</v>
      </c>
      <c r="FL51" s="205" t="e">
        <f t="shared" si="45"/>
        <v>#N/A</v>
      </c>
      <c r="FM51" s="205" t="e">
        <f t="shared" si="46"/>
        <v>#N/A</v>
      </c>
      <c r="FN51" s="205" t="e">
        <f t="shared" si="47"/>
        <v>#N/A</v>
      </c>
      <c r="FO51" s="205" t="e">
        <f t="shared" si="48"/>
        <v>#N/A</v>
      </c>
      <c r="FP51" s="205" t="e">
        <f t="shared" si="49"/>
        <v>#N/A</v>
      </c>
      <c r="FQ51" s="205" t="e">
        <f t="shared" si="50"/>
        <v>#N/A</v>
      </c>
      <c r="FR51" s="205" t="e">
        <f t="shared" si="51"/>
        <v>#N/A</v>
      </c>
      <c r="FS51" s="205" t="e">
        <f t="shared" si="52"/>
        <v>#N/A</v>
      </c>
      <c r="FT51" s="205" t="e">
        <f t="shared" si="53"/>
        <v>#N/A</v>
      </c>
      <c r="FU51" s="205" t="e">
        <f t="shared" si="54"/>
        <v>#N/A</v>
      </c>
      <c r="FV51" s="205" t="e">
        <f t="shared" si="55"/>
        <v>#N/A</v>
      </c>
      <c r="FW51" s="205" t="e">
        <f t="shared" si="56"/>
        <v>#N/A</v>
      </c>
      <c r="FX51" s="205" t="e">
        <f t="shared" si="57"/>
        <v>#N/A</v>
      </c>
      <c r="FY51" s="205" t="e">
        <f t="shared" si="58"/>
        <v>#N/A</v>
      </c>
      <c r="FZ51" s="205" t="e">
        <f t="shared" si="59"/>
        <v>#N/A</v>
      </c>
      <c r="GA51" s="205" t="e">
        <f t="shared" si="60"/>
        <v>#N/A</v>
      </c>
      <c r="GB51" s="205" t="e">
        <f t="shared" si="61"/>
        <v>#N/A</v>
      </c>
      <c r="GC51" s="205" t="e">
        <f t="shared" si="62"/>
        <v>#N/A</v>
      </c>
      <c r="GD51" s="205" t="e">
        <f t="shared" si="63"/>
        <v>#N/A</v>
      </c>
      <c r="GE51" s="205" t="e">
        <f t="shared" si="64"/>
        <v>#N/A</v>
      </c>
      <c r="GF51" s="205" t="e">
        <f t="shared" si="65"/>
        <v>#N/A</v>
      </c>
      <c r="GG51" s="205" t="e">
        <f t="shared" si="66"/>
        <v>#N/A</v>
      </c>
      <c r="GH51" s="205" t="e">
        <f t="shared" si="67"/>
        <v>#N/A</v>
      </c>
      <c r="GI51" s="205" t="e">
        <f t="shared" si="68"/>
        <v>#N/A</v>
      </c>
      <c r="GJ51" s="205" t="e">
        <f t="shared" si="69"/>
        <v>#N/A</v>
      </c>
      <c r="GK51" s="205" t="e">
        <f t="shared" si="70"/>
        <v>#N/A</v>
      </c>
      <c r="GL51" s="205" t="e">
        <f t="shared" si="71"/>
        <v>#N/A</v>
      </c>
      <c r="GM51" s="205" t="e">
        <f t="shared" si="72"/>
        <v>#N/A</v>
      </c>
      <c r="GN51" s="205" t="e">
        <f t="shared" si="73"/>
        <v>#N/A</v>
      </c>
      <c r="GO51" s="205" t="e">
        <f t="shared" si="74"/>
        <v>#N/A</v>
      </c>
      <c r="GP51" s="205" t="e">
        <f t="shared" si="75"/>
        <v>#N/A</v>
      </c>
      <c r="GQ51" s="205" t="e">
        <f t="shared" si="76"/>
        <v>#N/A</v>
      </c>
      <c r="GR51" s="205" t="e">
        <f t="shared" si="77"/>
        <v>#N/A</v>
      </c>
      <c r="GS51" s="205" t="e">
        <f t="shared" si="78"/>
        <v>#N/A</v>
      </c>
      <c r="GT51" s="205" t="e">
        <f t="shared" si="79"/>
        <v>#N/A</v>
      </c>
      <c r="GU51" s="205" t="e">
        <f t="shared" si="80"/>
        <v>#N/A</v>
      </c>
      <c r="GV51" s="205" t="e">
        <f t="shared" si="81"/>
        <v>#N/A</v>
      </c>
      <c r="GW51" s="205" t="e">
        <f t="shared" si="82"/>
        <v>#N/A</v>
      </c>
      <c r="GX51" s="205" t="e">
        <f t="shared" si="83"/>
        <v>#N/A</v>
      </c>
      <c r="GY51" s="205" t="e">
        <f t="shared" si="84"/>
        <v>#N/A</v>
      </c>
      <c r="GZ51" s="205" t="e">
        <f t="shared" si="85"/>
        <v>#N/A</v>
      </c>
      <c r="HA51" s="205" t="e">
        <f t="shared" si="86"/>
        <v>#N/A</v>
      </c>
      <c r="HB51" s="205" t="e">
        <f t="shared" si="87"/>
        <v>#N/A</v>
      </c>
      <c r="HC51" s="205" t="e">
        <f t="shared" si="88"/>
        <v>#N/A</v>
      </c>
      <c r="HD51" s="205" t="e">
        <f t="shared" si="89"/>
        <v>#N/A</v>
      </c>
      <c r="HE51" s="205" t="e">
        <f t="shared" si="90"/>
        <v>#N/A</v>
      </c>
      <c r="HF51" s="205" t="e">
        <f t="shared" si="91"/>
        <v>#N/A</v>
      </c>
      <c r="HG51" s="205" t="e">
        <f t="shared" si="92"/>
        <v>#N/A</v>
      </c>
      <c r="HH51" s="205" t="e">
        <f t="shared" si="93"/>
        <v>#N/A</v>
      </c>
      <c r="HI51" s="205" t="e">
        <f t="shared" si="94"/>
        <v>#N/A</v>
      </c>
      <c r="HJ51" s="205" t="e">
        <f t="shared" si="95"/>
        <v>#N/A</v>
      </c>
      <c r="HK51" s="205" t="e">
        <f t="shared" si="96"/>
        <v>#N/A</v>
      </c>
      <c r="HL51" s="205" t="e">
        <f t="shared" si="97"/>
        <v>#N/A</v>
      </c>
      <c r="HM51" s="205" t="e">
        <f t="shared" si="98"/>
        <v>#N/A</v>
      </c>
      <c r="HN51" s="205" t="e">
        <f t="shared" si="99"/>
        <v>#N/A</v>
      </c>
      <c r="HO51" s="205" t="e">
        <f t="shared" si="100"/>
        <v>#N/A</v>
      </c>
      <c r="HP51" s="205" t="e">
        <f t="shared" si="101"/>
        <v>#N/A</v>
      </c>
      <c r="HQ51" s="205" t="e">
        <f t="shared" si="102"/>
        <v>#N/A</v>
      </c>
      <c r="HR51" s="205" t="e">
        <f t="shared" si="103"/>
        <v>#N/A</v>
      </c>
      <c r="HS51" s="205" t="e">
        <f t="shared" si="104"/>
        <v>#N/A</v>
      </c>
      <c r="HT51" s="205" t="e">
        <f t="shared" si="105"/>
        <v>#N/A</v>
      </c>
      <c r="HU51" s="205" t="e">
        <f t="shared" si="106"/>
        <v>#N/A</v>
      </c>
      <c r="HV51" s="205" t="e">
        <f t="shared" si="107"/>
        <v>#N/A</v>
      </c>
      <c r="HW51" s="205" t="e">
        <f t="shared" si="108"/>
        <v>#N/A</v>
      </c>
      <c r="HX51" s="205" t="e">
        <f t="shared" si="109"/>
        <v>#N/A</v>
      </c>
      <c r="HY51" s="205" t="e">
        <f t="shared" si="110"/>
        <v>#N/A</v>
      </c>
      <c r="HZ51" s="205" t="e">
        <f t="shared" si="111"/>
        <v>#N/A</v>
      </c>
      <c r="IA51" s="205" t="e">
        <f t="shared" si="112"/>
        <v>#N/A</v>
      </c>
      <c r="IB51" s="205" t="e">
        <f t="shared" si="113"/>
        <v>#N/A</v>
      </c>
      <c r="IC51" s="205" t="e">
        <f t="shared" si="114"/>
        <v>#N/A</v>
      </c>
      <c r="ID51" s="205" t="e">
        <f t="shared" si="115"/>
        <v>#N/A</v>
      </c>
      <c r="IE51" s="205" t="e">
        <f t="shared" si="116"/>
        <v>#N/A</v>
      </c>
      <c r="IF51" s="205" t="e">
        <f t="shared" si="117"/>
        <v>#N/A</v>
      </c>
      <c r="IG51" s="205" t="e">
        <f t="shared" si="118"/>
        <v>#N/A</v>
      </c>
      <c r="IH51" s="205" t="e">
        <f t="shared" si="119"/>
        <v>#N/A</v>
      </c>
      <c r="II51" s="205" t="e">
        <f t="shared" si="120"/>
        <v>#N/A</v>
      </c>
    </row>
    <row r="52" spans="1:243" hidden="1" x14ac:dyDescent="0.25">
      <c r="A52" s="307"/>
      <c r="B52" s="308" t="str">
        <f>IF(OR($T52="",$U52=""),"",ROUND(_xlfn.BETA.INV(ABS(VLOOKUP($Z$1,VLookups!$A$30:$B$31,2,FALSE)-B$2),IF($N52="L",$U52,$T52),IF($N52="L",$T52,$U52),$G52,$I52),0))</f>
        <v/>
      </c>
      <c r="C52" s="318" t="str">
        <f t="shared" si="121"/>
        <v/>
      </c>
      <c r="D52" s="319" t="str">
        <f t="shared" si="122"/>
        <v/>
      </c>
      <c r="E52" s="142"/>
      <c r="F52" s="310"/>
      <c r="G52" s="311" t="str">
        <f t="shared" si="10"/>
        <v/>
      </c>
      <c r="H52" s="312"/>
      <c r="I52" s="311" t="str">
        <f t="shared" si="11"/>
        <v/>
      </c>
      <c r="J52" s="310"/>
      <c r="K52" s="143"/>
      <c r="L52" s="118" t="str">
        <f t="shared" si="12"/>
        <v/>
      </c>
      <c r="M52" s="23" t="str">
        <f t="shared" si="13"/>
        <v/>
      </c>
      <c r="N52" s="24" t="str">
        <f t="shared" si="14"/>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10" t="str">
        <f t="shared" si="3"/>
        <v/>
      </c>
      <c r="X52" s="110" t="str">
        <f t="shared" si="4"/>
        <v/>
      </c>
      <c r="Y52" s="39" t="str">
        <f t="shared" si="5"/>
        <v/>
      </c>
      <c r="Z52" s="123"/>
      <c r="AA52" s="216" t="str">
        <f>IF(AND(G52&gt;0,H52&gt;0,I52&gt;0,T52&gt;0,U52&gt;0,Z52&gt;0,NOT(R52="")),ABS(VLOOKUP($Z$1,VLookups!$A$30:$B$31,2,FALSE)-_xlfn.BETA.DIST(Z52,IF(N52="L",U52,T52),IF(N52="L",T52,U52),TRUE,G52,I52)),"")</f>
        <v/>
      </c>
      <c r="AB52" s="120" t="str">
        <f>IF(OR($T52="",$U52=""),"",_xlfn.BETA.INV(ABS(VLOOKUP($Z$1,VLookups!$A$30:$B$31,2,FALSE)-AB$3),IF($N52="L",$U52,$T52),IF($N52="L",$T52,$U52),$G52,$I52))</f>
        <v/>
      </c>
      <c r="AC52" s="121" t="str">
        <f>IF(OR($T52="",$U52=""),"",_xlfn.BETA.INV(ABS(VLOOKUP($Z$1,VLookups!$A$30:$B$31,2,FALSE)-AC$3),IF($N52="L",$U52,$T52),IF($N52="L",$T52,$U52),$G52,$I52))</f>
        <v/>
      </c>
      <c r="AD52" s="120" t="str">
        <f>IF(OR($T52="",$U52=""),"",_xlfn.BETA.INV(ABS(VLOOKUP($Z$1,VLookups!$A$30:$B$31,2,FALSE)-AD$3),IF($N52="L",$U52,$T52),IF($N52="L",$T52,$U52),$G52,$I52))</f>
        <v/>
      </c>
      <c r="AE52" s="121" t="str">
        <f>IF(OR($T52="",$U52=""),"",_xlfn.BETA.INV(ABS(VLOOKUP($Z$1,VLookups!$A$30:$B$31,2,FALSE)-AE$3),IF($N52="L",$U52,$T52),IF($N52="L",$T52,$U52),$G52,$I52))</f>
        <v/>
      </c>
      <c r="AF52" s="120" t="str">
        <f>IF(OR($T52="",$U52=""),"",_xlfn.BETA.INV(ABS(VLOOKUP($Z$1,VLookups!$A$30:$B$31,2,FALSE)-AF$3),IF($N52="L",$U52,$T52),IF($N52="L",$T52,$U52),$G52,$I52))</f>
        <v/>
      </c>
      <c r="AG52" s="121" t="str">
        <f>IF(OR($T52="",$U52=""),"",_xlfn.BETA.INV(ABS(VLOOKUP($Z$1,VLookups!$A$30:$B$31,2,FALSE)-AG$3),IF($N52="L",$U52,$T52),IF($N52="L",$T52,$U52),$G52,$I52))</f>
        <v/>
      </c>
      <c r="AH52" s="120" t="str">
        <f>IF(OR($T52="",$U52=""),"",_xlfn.BETA.INV(ABS(VLOOKUP($Z$1,VLookups!$A$30:$B$31,2,FALSE)-AH$3),IF($N52="L",$U52,$T52),IF($N52="L",$T52,$U52),$G52,$I52))</f>
        <v/>
      </c>
      <c r="AI52" s="121" t="str">
        <f>IF(OR($T52="",$U52=""),"",_xlfn.BETA.INV(ABS(VLOOKUP($Z$1,VLookups!$A$30:$B$31,2,FALSE)-AI$3),IF($N52="L",$U52,$T52),IF($N52="L",$T52,$U52),$G52,$I52))</f>
        <v/>
      </c>
      <c r="AJ52" s="120" t="str">
        <f>IF(OR($T52="",$U52=""),"",_xlfn.BETA.INV(ABS(VLOOKUP($Z$1,VLookups!$A$30:$B$31,2,FALSE)-AJ$3),IF($N52="L",$U52,$T52),IF($N52="L",$T52,$U52),$G52,$I52))</f>
        <v/>
      </c>
      <c r="AK52" s="121" t="str">
        <f>IF(OR($T52="",$U52=""),"",_xlfn.BETA.INV(ABS(VLOOKUP($Z$1,VLookups!$A$30:$B$31,2,FALSE)-AK$3),IF($N52="L",$U52,$T52),IF($N52="L",$T52,$U52),$G52,$I52))</f>
        <v/>
      </c>
      <c r="AL52" s="120" t="str">
        <f>IF(OR($T52="",$U52=""),"",_xlfn.BETA.INV(ABS(VLOOKUP($Z$1,VLookups!$A$30:$B$31,2,FALSE)-AL$3),IF($N52="L",$U52,$T52),IF($N52="L",$T52,$U52),$G52,$I52))</f>
        <v/>
      </c>
      <c r="AM52" s="121" t="str">
        <f>IF(OR($T52="",$U52=""),"",_xlfn.BETA.INV(ABS(VLOOKUP($Z$1,VLookups!$A$30:$B$31,2,FALSE)-AM$3),IF($N52="L",$U52,$T52),IF($N52="L",$T52,$U52),$G52,$I52))</f>
        <v/>
      </c>
      <c r="AN52" s="17"/>
      <c r="AO52" s="206" t="str">
        <f t="shared" si="15"/>
        <v/>
      </c>
      <c r="AP52" s="204" t="str">
        <f t="shared" si="16"/>
        <v/>
      </c>
      <c r="AQ52" s="188" t="str">
        <f t="shared" ref="AQ52:DB52" si="215">IF(ISNONTEXT($AO52),AP52+$AO52,"")</f>
        <v/>
      </c>
      <c r="AR52" s="188" t="str">
        <f t="shared" si="215"/>
        <v/>
      </c>
      <c r="AS52" s="188" t="str">
        <f t="shared" si="215"/>
        <v/>
      </c>
      <c r="AT52" s="188" t="str">
        <f t="shared" si="215"/>
        <v/>
      </c>
      <c r="AU52" s="188" t="str">
        <f t="shared" si="215"/>
        <v/>
      </c>
      <c r="AV52" s="188" t="str">
        <f t="shared" si="215"/>
        <v/>
      </c>
      <c r="AW52" s="188" t="str">
        <f t="shared" si="215"/>
        <v/>
      </c>
      <c r="AX52" s="188" t="str">
        <f t="shared" si="215"/>
        <v/>
      </c>
      <c r="AY52" s="188" t="str">
        <f t="shared" si="215"/>
        <v/>
      </c>
      <c r="AZ52" s="188" t="str">
        <f t="shared" si="215"/>
        <v/>
      </c>
      <c r="BA52" s="188" t="str">
        <f t="shared" si="215"/>
        <v/>
      </c>
      <c r="BB52" s="188" t="str">
        <f t="shared" si="215"/>
        <v/>
      </c>
      <c r="BC52" s="188" t="str">
        <f t="shared" si="215"/>
        <v/>
      </c>
      <c r="BD52" s="188" t="str">
        <f t="shared" si="215"/>
        <v/>
      </c>
      <c r="BE52" s="188" t="str">
        <f t="shared" si="215"/>
        <v/>
      </c>
      <c r="BF52" s="188" t="str">
        <f t="shared" si="215"/>
        <v/>
      </c>
      <c r="BG52" s="188" t="str">
        <f t="shared" si="215"/>
        <v/>
      </c>
      <c r="BH52" s="188" t="str">
        <f t="shared" si="215"/>
        <v/>
      </c>
      <c r="BI52" s="188" t="str">
        <f t="shared" si="215"/>
        <v/>
      </c>
      <c r="BJ52" s="188" t="str">
        <f t="shared" si="215"/>
        <v/>
      </c>
      <c r="BK52" s="188" t="str">
        <f t="shared" si="215"/>
        <v/>
      </c>
      <c r="BL52" s="188" t="str">
        <f t="shared" si="215"/>
        <v/>
      </c>
      <c r="BM52" s="188" t="str">
        <f t="shared" si="215"/>
        <v/>
      </c>
      <c r="BN52" s="188" t="str">
        <f t="shared" si="215"/>
        <v/>
      </c>
      <c r="BO52" s="188" t="str">
        <f t="shared" si="215"/>
        <v/>
      </c>
      <c r="BP52" s="188" t="str">
        <f t="shared" si="215"/>
        <v/>
      </c>
      <c r="BQ52" s="188" t="str">
        <f t="shared" si="215"/>
        <v/>
      </c>
      <c r="BR52" s="188" t="str">
        <f t="shared" si="215"/>
        <v/>
      </c>
      <c r="BS52" s="188" t="str">
        <f t="shared" si="215"/>
        <v/>
      </c>
      <c r="BT52" s="188" t="str">
        <f t="shared" si="215"/>
        <v/>
      </c>
      <c r="BU52" s="188" t="str">
        <f t="shared" si="215"/>
        <v/>
      </c>
      <c r="BV52" s="188" t="str">
        <f t="shared" si="215"/>
        <v/>
      </c>
      <c r="BW52" s="188" t="str">
        <f t="shared" si="215"/>
        <v/>
      </c>
      <c r="BX52" s="188" t="str">
        <f t="shared" si="215"/>
        <v/>
      </c>
      <c r="BY52" s="188" t="str">
        <f t="shared" si="215"/>
        <v/>
      </c>
      <c r="BZ52" s="188" t="str">
        <f t="shared" si="215"/>
        <v/>
      </c>
      <c r="CA52" s="188" t="str">
        <f t="shared" si="215"/>
        <v/>
      </c>
      <c r="CB52" s="188" t="str">
        <f t="shared" si="215"/>
        <v/>
      </c>
      <c r="CC52" s="188" t="str">
        <f t="shared" si="215"/>
        <v/>
      </c>
      <c r="CD52" s="188" t="str">
        <f t="shared" si="215"/>
        <v/>
      </c>
      <c r="CE52" s="188" t="str">
        <f t="shared" si="215"/>
        <v/>
      </c>
      <c r="CF52" s="188" t="str">
        <f t="shared" si="215"/>
        <v/>
      </c>
      <c r="CG52" s="188" t="str">
        <f t="shared" si="215"/>
        <v/>
      </c>
      <c r="CH52" s="188" t="str">
        <f t="shared" si="215"/>
        <v/>
      </c>
      <c r="CI52" s="188" t="str">
        <f t="shared" si="215"/>
        <v/>
      </c>
      <c r="CJ52" s="188" t="str">
        <f t="shared" si="215"/>
        <v/>
      </c>
      <c r="CK52" s="188" t="str">
        <f t="shared" si="215"/>
        <v/>
      </c>
      <c r="CL52" s="188" t="str">
        <f t="shared" si="215"/>
        <v/>
      </c>
      <c r="CM52" s="188" t="str">
        <f t="shared" si="215"/>
        <v/>
      </c>
      <c r="CN52" s="188" t="str">
        <f t="shared" si="215"/>
        <v/>
      </c>
      <c r="CO52" s="188" t="str">
        <f t="shared" si="215"/>
        <v/>
      </c>
      <c r="CP52" s="188" t="str">
        <f t="shared" si="215"/>
        <v/>
      </c>
      <c r="CQ52" s="188" t="str">
        <f t="shared" si="215"/>
        <v/>
      </c>
      <c r="CR52" s="188" t="str">
        <f t="shared" si="215"/>
        <v/>
      </c>
      <c r="CS52" s="188" t="str">
        <f t="shared" si="215"/>
        <v/>
      </c>
      <c r="CT52" s="188" t="str">
        <f t="shared" si="215"/>
        <v/>
      </c>
      <c r="CU52" s="188" t="str">
        <f t="shared" si="215"/>
        <v/>
      </c>
      <c r="CV52" s="188" t="str">
        <f t="shared" si="215"/>
        <v/>
      </c>
      <c r="CW52" s="188" t="str">
        <f t="shared" si="215"/>
        <v/>
      </c>
      <c r="CX52" s="188" t="str">
        <f t="shared" si="215"/>
        <v/>
      </c>
      <c r="CY52" s="188" t="str">
        <f t="shared" si="215"/>
        <v/>
      </c>
      <c r="CZ52" s="188" t="str">
        <f t="shared" si="215"/>
        <v/>
      </c>
      <c r="DA52" s="188" t="str">
        <f t="shared" si="215"/>
        <v/>
      </c>
      <c r="DB52" s="188" t="str">
        <f t="shared" si="215"/>
        <v/>
      </c>
      <c r="DC52" s="188" t="str">
        <f t="shared" ref="DC52:EK52" si="216">IF(ISNONTEXT($AO52),DB52+$AO52,"")</f>
        <v/>
      </c>
      <c r="DD52" s="188" t="str">
        <f t="shared" si="216"/>
        <v/>
      </c>
      <c r="DE52" s="188" t="str">
        <f t="shared" si="216"/>
        <v/>
      </c>
      <c r="DF52" s="188" t="str">
        <f t="shared" si="216"/>
        <v/>
      </c>
      <c r="DG52" s="188" t="str">
        <f t="shared" si="216"/>
        <v/>
      </c>
      <c r="DH52" s="188" t="str">
        <f t="shared" si="216"/>
        <v/>
      </c>
      <c r="DI52" s="188" t="str">
        <f t="shared" si="216"/>
        <v/>
      </c>
      <c r="DJ52" s="188" t="str">
        <f t="shared" si="216"/>
        <v/>
      </c>
      <c r="DK52" s="188" t="str">
        <f t="shared" si="216"/>
        <v/>
      </c>
      <c r="DL52" s="188" t="str">
        <f t="shared" si="216"/>
        <v/>
      </c>
      <c r="DM52" s="188" t="str">
        <f t="shared" si="216"/>
        <v/>
      </c>
      <c r="DN52" s="188" t="str">
        <f t="shared" si="216"/>
        <v/>
      </c>
      <c r="DO52" s="188" t="str">
        <f t="shared" si="216"/>
        <v/>
      </c>
      <c r="DP52" s="188" t="str">
        <f t="shared" si="216"/>
        <v/>
      </c>
      <c r="DQ52" s="188" t="str">
        <f t="shared" si="216"/>
        <v/>
      </c>
      <c r="DR52" s="188" t="str">
        <f t="shared" si="216"/>
        <v/>
      </c>
      <c r="DS52" s="188" t="str">
        <f t="shared" si="216"/>
        <v/>
      </c>
      <c r="DT52" s="188" t="str">
        <f t="shared" si="216"/>
        <v/>
      </c>
      <c r="DU52" s="188" t="str">
        <f t="shared" si="216"/>
        <v/>
      </c>
      <c r="DV52" s="188" t="str">
        <f t="shared" si="216"/>
        <v/>
      </c>
      <c r="DW52" s="188" t="str">
        <f t="shared" si="216"/>
        <v/>
      </c>
      <c r="DX52" s="188" t="str">
        <f t="shared" si="216"/>
        <v/>
      </c>
      <c r="DY52" s="188" t="str">
        <f t="shared" si="216"/>
        <v/>
      </c>
      <c r="DZ52" s="188" t="str">
        <f t="shared" si="216"/>
        <v/>
      </c>
      <c r="EA52" s="188" t="str">
        <f t="shared" si="216"/>
        <v/>
      </c>
      <c r="EB52" s="188" t="str">
        <f t="shared" si="216"/>
        <v/>
      </c>
      <c r="EC52" s="188" t="str">
        <f t="shared" si="216"/>
        <v/>
      </c>
      <c r="ED52" s="188" t="str">
        <f t="shared" si="216"/>
        <v/>
      </c>
      <c r="EE52" s="188" t="str">
        <f t="shared" si="216"/>
        <v/>
      </c>
      <c r="EF52" s="188" t="str">
        <f t="shared" si="216"/>
        <v/>
      </c>
      <c r="EG52" s="188" t="str">
        <f t="shared" si="216"/>
        <v/>
      </c>
      <c r="EH52" s="188" t="str">
        <f t="shared" si="216"/>
        <v/>
      </c>
      <c r="EI52" s="188" t="str">
        <f t="shared" si="216"/>
        <v/>
      </c>
      <c r="EJ52" s="188" t="str">
        <f t="shared" si="216"/>
        <v/>
      </c>
      <c r="EK52" s="188" t="str">
        <f t="shared" si="216"/>
        <v/>
      </c>
      <c r="EL52" s="204" t="str">
        <f t="shared" si="19"/>
        <v/>
      </c>
      <c r="EM52" s="205" t="e">
        <f t="shared" si="20"/>
        <v>#N/A</v>
      </c>
      <c r="EN52" s="205" t="e">
        <f t="shared" si="21"/>
        <v>#N/A</v>
      </c>
      <c r="EO52" s="205" t="e">
        <f t="shared" si="22"/>
        <v>#N/A</v>
      </c>
      <c r="EP52" s="205" t="e">
        <f t="shared" si="23"/>
        <v>#N/A</v>
      </c>
      <c r="EQ52" s="205" t="e">
        <f t="shared" si="24"/>
        <v>#N/A</v>
      </c>
      <c r="ER52" s="205" t="e">
        <f t="shared" si="25"/>
        <v>#N/A</v>
      </c>
      <c r="ES52" s="205" t="e">
        <f t="shared" si="26"/>
        <v>#N/A</v>
      </c>
      <c r="ET52" s="205" t="e">
        <f t="shared" si="27"/>
        <v>#N/A</v>
      </c>
      <c r="EU52" s="205" t="e">
        <f t="shared" si="28"/>
        <v>#N/A</v>
      </c>
      <c r="EV52" s="205" t="e">
        <f t="shared" si="29"/>
        <v>#N/A</v>
      </c>
      <c r="EW52" s="205" t="e">
        <f t="shared" si="30"/>
        <v>#N/A</v>
      </c>
      <c r="EX52" s="205" t="e">
        <f t="shared" si="31"/>
        <v>#N/A</v>
      </c>
      <c r="EY52" s="205" t="e">
        <f t="shared" si="32"/>
        <v>#N/A</v>
      </c>
      <c r="EZ52" s="205" t="e">
        <f t="shared" si="33"/>
        <v>#N/A</v>
      </c>
      <c r="FA52" s="205" t="e">
        <f t="shared" si="34"/>
        <v>#N/A</v>
      </c>
      <c r="FB52" s="205" t="e">
        <f t="shared" si="35"/>
        <v>#N/A</v>
      </c>
      <c r="FC52" s="205" t="e">
        <f t="shared" si="36"/>
        <v>#N/A</v>
      </c>
      <c r="FD52" s="205" t="e">
        <f t="shared" si="37"/>
        <v>#N/A</v>
      </c>
      <c r="FE52" s="205" t="e">
        <f t="shared" si="38"/>
        <v>#N/A</v>
      </c>
      <c r="FF52" s="205" t="e">
        <f t="shared" si="39"/>
        <v>#N/A</v>
      </c>
      <c r="FG52" s="205" t="e">
        <f t="shared" si="40"/>
        <v>#N/A</v>
      </c>
      <c r="FH52" s="205" t="e">
        <f t="shared" si="41"/>
        <v>#N/A</v>
      </c>
      <c r="FI52" s="205" t="e">
        <f t="shared" si="42"/>
        <v>#N/A</v>
      </c>
      <c r="FJ52" s="205" t="e">
        <f t="shared" si="43"/>
        <v>#N/A</v>
      </c>
      <c r="FK52" s="205" t="e">
        <f t="shared" si="44"/>
        <v>#N/A</v>
      </c>
      <c r="FL52" s="205" t="e">
        <f t="shared" si="45"/>
        <v>#N/A</v>
      </c>
      <c r="FM52" s="205" t="e">
        <f t="shared" si="46"/>
        <v>#N/A</v>
      </c>
      <c r="FN52" s="205" t="e">
        <f t="shared" si="47"/>
        <v>#N/A</v>
      </c>
      <c r="FO52" s="205" t="e">
        <f t="shared" si="48"/>
        <v>#N/A</v>
      </c>
      <c r="FP52" s="205" t="e">
        <f t="shared" si="49"/>
        <v>#N/A</v>
      </c>
      <c r="FQ52" s="205" t="e">
        <f t="shared" si="50"/>
        <v>#N/A</v>
      </c>
      <c r="FR52" s="205" t="e">
        <f t="shared" si="51"/>
        <v>#N/A</v>
      </c>
      <c r="FS52" s="205" t="e">
        <f t="shared" si="52"/>
        <v>#N/A</v>
      </c>
      <c r="FT52" s="205" t="e">
        <f t="shared" si="53"/>
        <v>#N/A</v>
      </c>
      <c r="FU52" s="205" t="e">
        <f t="shared" si="54"/>
        <v>#N/A</v>
      </c>
      <c r="FV52" s="205" t="e">
        <f t="shared" si="55"/>
        <v>#N/A</v>
      </c>
      <c r="FW52" s="205" t="e">
        <f t="shared" si="56"/>
        <v>#N/A</v>
      </c>
      <c r="FX52" s="205" t="e">
        <f t="shared" si="57"/>
        <v>#N/A</v>
      </c>
      <c r="FY52" s="205" t="e">
        <f t="shared" si="58"/>
        <v>#N/A</v>
      </c>
      <c r="FZ52" s="205" t="e">
        <f t="shared" si="59"/>
        <v>#N/A</v>
      </c>
      <c r="GA52" s="205" t="e">
        <f t="shared" si="60"/>
        <v>#N/A</v>
      </c>
      <c r="GB52" s="205" t="e">
        <f t="shared" si="61"/>
        <v>#N/A</v>
      </c>
      <c r="GC52" s="205" t="e">
        <f t="shared" si="62"/>
        <v>#N/A</v>
      </c>
      <c r="GD52" s="205" t="e">
        <f t="shared" si="63"/>
        <v>#N/A</v>
      </c>
      <c r="GE52" s="205" t="e">
        <f t="shared" si="64"/>
        <v>#N/A</v>
      </c>
      <c r="GF52" s="205" t="e">
        <f t="shared" si="65"/>
        <v>#N/A</v>
      </c>
      <c r="GG52" s="205" t="e">
        <f t="shared" si="66"/>
        <v>#N/A</v>
      </c>
      <c r="GH52" s="205" t="e">
        <f t="shared" si="67"/>
        <v>#N/A</v>
      </c>
      <c r="GI52" s="205" t="e">
        <f t="shared" si="68"/>
        <v>#N/A</v>
      </c>
      <c r="GJ52" s="205" t="e">
        <f t="shared" si="69"/>
        <v>#N/A</v>
      </c>
      <c r="GK52" s="205" t="e">
        <f t="shared" si="70"/>
        <v>#N/A</v>
      </c>
      <c r="GL52" s="205" t="e">
        <f t="shared" si="71"/>
        <v>#N/A</v>
      </c>
      <c r="GM52" s="205" t="e">
        <f t="shared" si="72"/>
        <v>#N/A</v>
      </c>
      <c r="GN52" s="205" t="e">
        <f t="shared" si="73"/>
        <v>#N/A</v>
      </c>
      <c r="GO52" s="205" t="e">
        <f t="shared" si="74"/>
        <v>#N/A</v>
      </c>
      <c r="GP52" s="205" t="e">
        <f t="shared" si="75"/>
        <v>#N/A</v>
      </c>
      <c r="GQ52" s="205" t="e">
        <f t="shared" si="76"/>
        <v>#N/A</v>
      </c>
      <c r="GR52" s="205" t="e">
        <f t="shared" si="77"/>
        <v>#N/A</v>
      </c>
      <c r="GS52" s="205" t="e">
        <f t="shared" si="78"/>
        <v>#N/A</v>
      </c>
      <c r="GT52" s="205" t="e">
        <f t="shared" si="79"/>
        <v>#N/A</v>
      </c>
      <c r="GU52" s="205" t="e">
        <f t="shared" si="80"/>
        <v>#N/A</v>
      </c>
      <c r="GV52" s="205" t="e">
        <f t="shared" si="81"/>
        <v>#N/A</v>
      </c>
      <c r="GW52" s="205" t="e">
        <f t="shared" si="82"/>
        <v>#N/A</v>
      </c>
      <c r="GX52" s="205" t="e">
        <f t="shared" si="83"/>
        <v>#N/A</v>
      </c>
      <c r="GY52" s="205" t="e">
        <f t="shared" si="84"/>
        <v>#N/A</v>
      </c>
      <c r="GZ52" s="205" t="e">
        <f t="shared" si="85"/>
        <v>#N/A</v>
      </c>
      <c r="HA52" s="205" t="e">
        <f t="shared" si="86"/>
        <v>#N/A</v>
      </c>
      <c r="HB52" s="205" t="e">
        <f t="shared" si="87"/>
        <v>#N/A</v>
      </c>
      <c r="HC52" s="205" t="e">
        <f t="shared" si="88"/>
        <v>#N/A</v>
      </c>
      <c r="HD52" s="205" t="e">
        <f t="shared" si="89"/>
        <v>#N/A</v>
      </c>
      <c r="HE52" s="205" t="e">
        <f t="shared" si="90"/>
        <v>#N/A</v>
      </c>
      <c r="HF52" s="205" t="e">
        <f t="shared" si="91"/>
        <v>#N/A</v>
      </c>
      <c r="HG52" s="205" t="e">
        <f t="shared" si="92"/>
        <v>#N/A</v>
      </c>
      <c r="HH52" s="205" t="e">
        <f t="shared" si="93"/>
        <v>#N/A</v>
      </c>
      <c r="HI52" s="205" t="e">
        <f t="shared" si="94"/>
        <v>#N/A</v>
      </c>
      <c r="HJ52" s="205" t="e">
        <f t="shared" si="95"/>
        <v>#N/A</v>
      </c>
      <c r="HK52" s="205" t="e">
        <f t="shared" si="96"/>
        <v>#N/A</v>
      </c>
      <c r="HL52" s="205" t="e">
        <f t="shared" si="97"/>
        <v>#N/A</v>
      </c>
      <c r="HM52" s="205" t="e">
        <f t="shared" si="98"/>
        <v>#N/A</v>
      </c>
      <c r="HN52" s="205" t="e">
        <f t="shared" si="99"/>
        <v>#N/A</v>
      </c>
      <c r="HO52" s="205" t="e">
        <f t="shared" si="100"/>
        <v>#N/A</v>
      </c>
      <c r="HP52" s="205" t="e">
        <f t="shared" si="101"/>
        <v>#N/A</v>
      </c>
      <c r="HQ52" s="205" t="e">
        <f t="shared" si="102"/>
        <v>#N/A</v>
      </c>
      <c r="HR52" s="205" t="e">
        <f t="shared" si="103"/>
        <v>#N/A</v>
      </c>
      <c r="HS52" s="205" t="e">
        <f t="shared" si="104"/>
        <v>#N/A</v>
      </c>
      <c r="HT52" s="205" t="e">
        <f t="shared" si="105"/>
        <v>#N/A</v>
      </c>
      <c r="HU52" s="205" t="e">
        <f t="shared" si="106"/>
        <v>#N/A</v>
      </c>
      <c r="HV52" s="205" t="e">
        <f t="shared" si="107"/>
        <v>#N/A</v>
      </c>
      <c r="HW52" s="205" t="e">
        <f t="shared" si="108"/>
        <v>#N/A</v>
      </c>
      <c r="HX52" s="205" t="e">
        <f t="shared" si="109"/>
        <v>#N/A</v>
      </c>
      <c r="HY52" s="205" t="e">
        <f t="shared" si="110"/>
        <v>#N/A</v>
      </c>
      <c r="HZ52" s="205" t="e">
        <f t="shared" si="111"/>
        <v>#N/A</v>
      </c>
      <c r="IA52" s="205" t="e">
        <f t="shared" si="112"/>
        <v>#N/A</v>
      </c>
      <c r="IB52" s="205" t="e">
        <f t="shared" si="113"/>
        <v>#N/A</v>
      </c>
      <c r="IC52" s="205" t="e">
        <f t="shared" si="114"/>
        <v>#N/A</v>
      </c>
      <c r="ID52" s="205" t="e">
        <f t="shared" si="115"/>
        <v>#N/A</v>
      </c>
      <c r="IE52" s="205" t="e">
        <f t="shared" si="116"/>
        <v>#N/A</v>
      </c>
      <c r="IF52" s="205" t="e">
        <f t="shared" si="117"/>
        <v>#N/A</v>
      </c>
      <c r="IG52" s="205" t="e">
        <f t="shared" si="118"/>
        <v>#N/A</v>
      </c>
      <c r="IH52" s="205" t="e">
        <f t="shared" si="119"/>
        <v>#N/A</v>
      </c>
      <c r="II52" s="205" t="e">
        <f t="shared" si="120"/>
        <v>#N/A</v>
      </c>
    </row>
    <row r="53" spans="1:243" hidden="1" x14ac:dyDescent="0.25">
      <c r="A53" s="307"/>
      <c r="B53" s="308" t="str">
        <f>IF(OR($T53="",$U53=""),"",ROUND(_xlfn.BETA.INV(ABS(VLOOKUP($Z$1,VLookups!$A$30:$B$31,2,FALSE)-B$2),IF($N53="L",$U53,$T53),IF($N53="L",$T53,$U53),$G53,$I53),0))</f>
        <v/>
      </c>
      <c r="C53" s="318" t="str">
        <f t="shared" si="121"/>
        <v/>
      </c>
      <c r="D53" s="319" t="str">
        <f t="shared" si="122"/>
        <v/>
      </c>
      <c r="E53" s="142"/>
      <c r="F53" s="310"/>
      <c r="G53" s="311" t="str">
        <f t="shared" si="10"/>
        <v/>
      </c>
      <c r="H53" s="312"/>
      <c r="I53" s="311" t="str">
        <f t="shared" si="11"/>
        <v/>
      </c>
      <c r="J53" s="310"/>
      <c r="K53" s="143"/>
      <c r="L53" s="118" t="str">
        <f t="shared" si="12"/>
        <v/>
      </c>
      <c r="M53" s="23" t="str">
        <f t="shared" si="13"/>
        <v/>
      </c>
      <c r="N53" s="24" t="str">
        <f t="shared" si="14"/>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10" t="str">
        <f t="shared" si="3"/>
        <v/>
      </c>
      <c r="X53" s="110" t="str">
        <f t="shared" si="4"/>
        <v/>
      </c>
      <c r="Y53" s="39" t="str">
        <f t="shared" si="5"/>
        <v/>
      </c>
      <c r="Z53" s="123"/>
      <c r="AA53" s="216" t="str">
        <f>IF(AND(G53&gt;0,H53&gt;0,I53&gt;0,T53&gt;0,U53&gt;0,Z53&gt;0,NOT(R53="")),ABS(VLOOKUP($Z$1,VLookups!$A$30:$B$31,2,FALSE)-_xlfn.BETA.DIST(Z53,IF(N53="L",U53,T53),IF(N53="L",T53,U53),TRUE,G53,I53)),"")</f>
        <v/>
      </c>
      <c r="AB53" s="120" t="str">
        <f>IF(OR($T53="",$U53=""),"",_xlfn.BETA.INV(ABS(VLOOKUP($Z$1,VLookups!$A$30:$B$31,2,FALSE)-AB$3),IF($N53="L",$U53,$T53),IF($N53="L",$T53,$U53),$G53,$I53))</f>
        <v/>
      </c>
      <c r="AC53" s="121" t="str">
        <f>IF(OR($T53="",$U53=""),"",_xlfn.BETA.INV(ABS(VLOOKUP($Z$1,VLookups!$A$30:$B$31,2,FALSE)-AC$3),IF($N53="L",$U53,$T53),IF($N53="L",$T53,$U53),$G53,$I53))</f>
        <v/>
      </c>
      <c r="AD53" s="120" t="str">
        <f>IF(OR($T53="",$U53=""),"",_xlfn.BETA.INV(ABS(VLOOKUP($Z$1,VLookups!$A$30:$B$31,2,FALSE)-AD$3),IF($N53="L",$U53,$T53),IF($N53="L",$T53,$U53),$G53,$I53))</f>
        <v/>
      </c>
      <c r="AE53" s="121" t="str">
        <f>IF(OR($T53="",$U53=""),"",_xlfn.BETA.INV(ABS(VLOOKUP($Z$1,VLookups!$A$30:$B$31,2,FALSE)-AE$3),IF($N53="L",$U53,$T53),IF($N53="L",$T53,$U53),$G53,$I53))</f>
        <v/>
      </c>
      <c r="AF53" s="120" t="str">
        <f>IF(OR($T53="",$U53=""),"",_xlfn.BETA.INV(ABS(VLOOKUP($Z$1,VLookups!$A$30:$B$31,2,FALSE)-AF$3),IF($N53="L",$U53,$T53),IF($N53="L",$T53,$U53),$G53,$I53))</f>
        <v/>
      </c>
      <c r="AG53" s="121" t="str">
        <f>IF(OR($T53="",$U53=""),"",_xlfn.BETA.INV(ABS(VLOOKUP($Z$1,VLookups!$A$30:$B$31,2,FALSE)-AG$3),IF($N53="L",$U53,$T53),IF($N53="L",$T53,$U53),$G53,$I53))</f>
        <v/>
      </c>
      <c r="AH53" s="120" t="str">
        <f>IF(OR($T53="",$U53=""),"",_xlfn.BETA.INV(ABS(VLOOKUP($Z$1,VLookups!$A$30:$B$31,2,FALSE)-AH$3),IF($N53="L",$U53,$T53),IF($N53="L",$T53,$U53),$G53,$I53))</f>
        <v/>
      </c>
      <c r="AI53" s="121" t="str">
        <f>IF(OR($T53="",$U53=""),"",_xlfn.BETA.INV(ABS(VLOOKUP($Z$1,VLookups!$A$30:$B$31,2,FALSE)-AI$3),IF($N53="L",$U53,$T53),IF($N53="L",$T53,$U53),$G53,$I53))</f>
        <v/>
      </c>
      <c r="AJ53" s="120" t="str">
        <f>IF(OR($T53="",$U53=""),"",_xlfn.BETA.INV(ABS(VLOOKUP($Z$1,VLookups!$A$30:$B$31,2,FALSE)-AJ$3),IF($N53="L",$U53,$T53),IF($N53="L",$T53,$U53),$G53,$I53))</f>
        <v/>
      </c>
      <c r="AK53" s="121" t="str">
        <f>IF(OR($T53="",$U53=""),"",_xlfn.BETA.INV(ABS(VLOOKUP($Z$1,VLookups!$A$30:$B$31,2,FALSE)-AK$3),IF($N53="L",$U53,$T53),IF($N53="L",$T53,$U53),$G53,$I53))</f>
        <v/>
      </c>
      <c r="AL53" s="120" t="str">
        <f>IF(OR($T53="",$U53=""),"",_xlfn.BETA.INV(ABS(VLOOKUP($Z$1,VLookups!$A$30:$B$31,2,FALSE)-AL$3),IF($N53="L",$U53,$T53),IF($N53="L",$T53,$U53),$G53,$I53))</f>
        <v/>
      </c>
      <c r="AM53" s="121" t="str">
        <f>IF(OR($T53="",$U53=""),"",_xlfn.BETA.INV(ABS(VLOOKUP($Z$1,VLookups!$A$30:$B$31,2,FALSE)-AM$3),IF($N53="L",$U53,$T53),IF($N53="L",$T53,$U53),$G53,$I53))</f>
        <v/>
      </c>
      <c r="AN53" s="17"/>
      <c r="AO53" s="206" t="str">
        <f t="shared" si="15"/>
        <v/>
      </c>
      <c r="AP53" s="204" t="str">
        <f t="shared" si="16"/>
        <v/>
      </c>
      <c r="AQ53" s="188" t="str">
        <f t="shared" ref="AQ53:DB53" si="217">IF(ISNONTEXT($AO53),AP53+$AO53,"")</f>
        <v/>
      </c>
      <c r="AR53" s="188" t="str">
        <f t="shared" si="217"/>
        <v/>
      </c>
      <c r="AS53" s="188" t="str">
        <f t="shared" si="217"/>
        <v/>
      </c>
      <c r="AT53" s="188" t="str">
        <f t="shared" si="217"/>
        <v/>
      </c>
      <c r="AU53" s="188" t="str">
        <f t="shared" si="217"/>
        <v/>
      </c>
      <c r="AV53" s="188" t="str">
        <f t="shared" si="217"/>
        <v/>
      </c>
      <c r="AW53" s="188" t="str">
        <f t="shared" si="217"/>
        <v/>
      </c>
      <c r="AX53" s="188" t="str">
        <f t="shared" si="217"/>
        <v/>
      </c>
      <c r="AY53" s="188" t="str">
        <f t="shared" si="217"/>
        <v/>
      </c>
      <c r="AZ53" s="188" t="str">
        <f t="shared" si="217"/>
        <v/>
      </c>
      <c r="BA53" s="188" t="str">
        <f t="shared" si="217"/>
        <v/>
      </c>
      <c r="BB53" s="188" t="str">
        <f t="shared" si="217"/>
        <v/>
      </c>
      <c r="BC53" s="188" t="str">
        <f t="shared" si="217"/>
        <v/>
      </c>
      <c r="BD53" s="188" t="str">
        <f t="shared" si="217"/>
        <v/>
      </c>
      <c r="BE53" s="188" t="str">
        <f t="shared" si="217"/>
        <v/>
      </c>
      <c r="BF53" s="188" t="str">
        <f t="shared" si="217"/>
        <v/>
      </c>
      <c r="BG53" s="188" t="str">
        <f t="shared" si="217"/>
        <v/>
      </c>
      <c r="BH53" s="188" t="str">
        <f t="shared" si="217"/>
        <v/>
      </c>
      <c r="BI53" s="188" t="str">
        <f t="shared" si="217"/>
        <v/>
      </c>
      <c r="BJ53" s="188" t="str">
        <f t="shared" si="217"/>
        <v/>
      </c>
      <c r="BK53" s="188" t="str">
        <f t="shared" si="217"/>
        <v/>
      </c>
      <c r="BL53" s="188" t="str">
        <f t="shared" si="217"/>
        <v/>
      </c>
      <c r="BM53" s="188" t="str">
        <f t="shared" si="217"/>
        <v/>
      </c>
      <c r="BN53" s="188" t="str">
        <f t="shared" si="217"/>
        <v/>
      </c>
      <c r="BO53" s="188" t="str">
        <f t="shared" si="217"/>
        <v/>
      </c>
      <c r="BP53" s="188" t="str">
        <f t="shared" si="217"/>
        <v/>
      </c>
      <c r="BQ53" s="188" t="str">
        <f t="shared" si="217"/>
        <v/>
      </c>
      <c r="BR53" s="188" t="str">
        <f t="shared" si="217"/>
        <v/>
      </c>
      <c r="BS53" s="188" t="str">
        <f t="shared" si="217"/>
        <v/>
      </c>
      <c r="BT53" s="188" t="str">
        <f t="shared" si="217"/>
        <v/>
      </c>
      <c r="BU53" s="188" t="str">
        <f t="shared" si="217"/>
        <v/>
      </c>
      <c r="BV53" s="188" t="str">
        <f t="shared" si="217"/>
        <v/>
      </c>
      <c r="BW53" s="188" t="str">
        <f t="shared" si="217"/>
        <v/>
      </c>
      <c r="BX53" s="188" t="str">
        <f t="shared" si="217"/>
        <v/>
      </c>
      <c r="BY53" s="188" t="str">
        <f t="shared" si="217"/>
        <v/>
      </c>
      <c r="BZ53" s="188" t="str">
        <f t="shared" si="217"/>
        <v/>
      </c>
      <c r="CA53" s="188" t="str">
        <f t="shared" si="217"/>
        <v/>
      </c>
      <c r="CB53" s="188" t="str">
        <f t="shared" si="217"/>
        <v/>
      </c>
      <c r="CC53" s="188" t="str">
        <f t="shared" si="217"/>
        <v/>
      </c>
      <c r="CD53" s="188" t="str">
        <f t="shared" si="217"/>
        <v/>
      </c>
      <c r="CE53" s="188" t="str">
        <f t="shared" si="217"/>
        <v/>
      </c>
      <c r="CF53" s="188" t="str">
        <f t="shared" si="217"/>
        <v/>
      </c>
      <c r="CG53" s="188" t="str">
        <f t="shared" si="217"/>
        <v/>
      </c>
      <c r="CH53" s="188" t="str">
        <f t="shared" si="217"/>
        <v/>
      </c>
      <c r="CI53" s="188" t="str">
        <f t="shared" si="217"/>
        <v/>
      </c>
      <c r="CJ53" s="188" t="str">
        <f t="shared" si="217"/>
        <v/>
      </c>
      <c r="CK53" s="188" t="str">
        <f t="shared" si="217"/>
        <v/>
      </c>
      <c r="CL53" s="188" t="str">
        <f t="shared" si="217"/>
        <v/>
      </c>
      <c r="CM53" s="188" t="str">
        <f t="shared" si="217"/>
        <v/>
      </c>
      <c r="CN53" s="188" t="str">
        <f t="shared" si="217"/>
        <v/>
      </c>
      <c r="CO53" s="188" t="str">
        <f t="shared" si="217"/>
        <v/>
      </c>
      <c r="CP53" s="188" t="str">
        <f t="shared" si="217"/>
        <v/>
      </c>
      <c r="CQ53" s="188" t="str">
        <f t="shared" si="217"/>
        <v/>
      </c>
      <c r="CR53" s="188" t="str">
        <f t="shared" si="217"/>
        <v/>
      </c>
      <c r="CS53" s="188" t="str">
        <f t="shared" si="217"/>
        <v/>
      </c>
      <c r="CT53" s="188" t="str">
        <f t="shared" si="217"/>
        <v/>
      </c>
      <c r="CU53" s="188" t="str">
        <f t="shared" si="217"/>
        <v/>
      </c>
      <c r="CV53" s="188" t="str">
        <f t="shared" si="217"/>
        <v/>
      </c>
      <c r="CW53" s="188" t="str">
        <f t="shared" si="217"/>
        <v/>
      </c>
      <c r="CX53" s="188" t="str">
        <f t="shared" si="217"/>
        <v/>
      </c>
      <c r="CY53" s="188" t="str">
        <f t="shared" si="217"/>
        <v/>
      </c>
      <c r="CZ53" s="188" t="str">
        <f t="shared" si="217"/>
        <v/>
      </c>
      <c r="DA53" s="188" t="str">
        <f t="shared" si="217"/>
        <v/>
      </c>
      <c r="DB53" s="188" t="str">
        <f t="shared" si="217"/>
        <v/>
      </c>
      <c r="DC53" s="188" t="str">
        <f t="shared" ref="DC53:EK53" si="218">IF(ISNONTEXT($AO53),DB53+$AO53,"")</f>
        <v/>
      </c>
      <c r="DD53" s="188" t="str">
        <f t="shared" si="218"/>
        <v/>
      </c>
      <c r="DE53" s="188" t="str">
        <f t="shared" si="218"/>
        <v/>
      </c>
      <c r="DF53" s="188" t="str">
        <f t="shared" si="218"/>
        <v/>
      </c>
      <c r="DG53" s="188" t="str">
        <f t="shared" si="218"/>
        <v/>
      </c>
      <c r="DH53" s="188" t="str">
        <f t="shared" si="218"/>
        <v/>
      </c>
      <c r="DI53" s="188" t="str">
        <f t="shared" si="218"/>
        <v/>
      </c>
      <c r="DJ53" s="188" t="str">
        <f t="shared" si="218"/>
        <v/>
      </c>
      <c r="DK53" s="188" t="str">
        <f t="shared" si="218"/>
        <v/>
      </c>
      <c r="DL53" s="188" t="str">
        <f t="shared" si="218"/>
        <v/>
      </c>
      <c r="DM53" s="188" t="str">
        <f t="shared" si="218"/>
        <v/>
      </c>
      <c r="DN53" s="188" t="str">
        <f t="shared" si="218"/>
        <v/>
      </c>
      <c r="DO53" s="188" t="str">
        <f t="shared" si="218"/>
        <v/>
      </c>
      <c r="DP53" s="188" t="str">
        <f t="shared" si="218"/>
        <v/>
      </c>
      <c r="DQ53" s="188" t="str">
        <f t="shared" si="218"/>
        <v/>
      </c>
      <c r="DR53" s="188" t="str">
        <f t="shared" si="218"/>
        <v/>
      </c>
      <c r="DS53" s="188" t="str">
        <f t="shared" si="218"/>
        <v/>
      </c>
      <c r="DT53" s="188" t="str">
        <f t="shared" si="218"/>
        <v/>
      </c>
      <c r="DU53" s="188" t="str">
        <f t="shared" si="218"/>
        <v/>
      </c>
      <c r="DV53" s="188" t="str">
        <f t="shared" si="218"/>
        <v/>
      </c>
      <c r="DW53" s="188" t="str">
        <f t="shared" si="218"/>
        <v/>
      </c>
      <c r="DX53" s="188" t="str">
        <f t="shared" si="218"/>
        <v/>
      </c>
      <c r="DY53" s="188" t="str">
        <f t="shared" si="218"/>
        <v/>
      </c>
      <c r="DZ53" s="188" t="str">
        <f t="shared" si="218"/>
        <v/>
      </c>
      <c r="EA53" s="188" t="str">
        <f t="shared" si="218"/>
        <v/>
      </c>
      <c r="EB53" s="188" t="str">
        <f t="shared" si="218"/>
        <v/>
      </c>
      <c r="EC53" s="188" t="str">
        <f t="shared" si="218"/>
        <v/>
      </c>
      <c r="ED53" s="188" t="str">
        <f t="shared" si="218"/>
        <v/>
      </c>
      <c r="EE53" s="188" t="str">
        <f t="shared" si="218"/>
        <v/>
      </c>
      <c r="EF53" s="188" t="str">
        <f t="shared" si="218"/>
        <v/>
      </c>
      <c r="EG53" s="188" t="str">
        <f t="shared" si="218"/>
        <v/>
      </c>
      <c r="EH53" s="188" t="str">
        <f t="shared" si="218"/>
        <v/>
      </c>
      <c r="EI53" s="188" t="str">
        <f t="shared" si="218"/>
        <v/>
      </c>
      <c r="EJ53" s="188" t="str">
        <f t="shared" si="218"/>
        <v/>
      </c>
      <c r="EK53" s="188" t="str">
        <f t="shared" si="218"/>
        <v/>
      </c>
      <c r="EL53" s="204" t="str">
        <f t="shared" si="19"/>
        <v/>
      </c>
      <c r="EM53" s="205" t="e">
        <f t="shared" si="20"/>
        <v>#N/A</v>
      </c>
      <c r="EN53" s="205" t="e">
        <f t="shared" si="21"/>
        <v>#N/A</v>
      </c>
      <c r="EO53" s="205" t="e">
        <f t="shared" si="22"/>
        <v>#N/A</v>
      </c>
      <c r="EP53" s="205" t="e">
        <f t="shared" si="23"/>
        <v>#N/A</v>
      </c>
      <c r="EQ53" s="205" t="e">
        <f t="shared" si="24"/>
        <v>#N/A</v>
      </c>
      <c r="ER53" s="205" t="e">
        <f t="shared" si="25"/>
        <v>#N/A</v>
      </c>
      <c r="ES53" s="205" t="e">
        <f t="shared" si="26"/>
        <v>#N/A</v>
      </c>
      <c r="ET53" s="205" t="e">
        <f t="shared" si="27"/>
        <v>#N/A</v>
      </c>
      <c r="EU53" s="205" t="e">
        <f t="shared" si="28"/>
        <v>#N/A</v>
      </c>
      <c r="EV53" s="205" t="e">
        <f t="shared" si="29"/>
        <v>#N/A</v>
      </c>
      <c r="EW53" s="205" t="e">
        <f t="shared" si="30"/>
        <v>#N/A</v>
      </c>
      <c r="EX53" s="205" t="e">
        <f t="shared" si="31"/>
        <v>#N/A</v>
      </c>
      <c r="EY53" s="205" t="e">
        <f t="shared" si="32"/>
        <v>#N/A</v>
      </c>
      <c r="EZ53" s="205" t="e">
        <f t="shared" si="33"/>
        <v>#N/A</v>
      </c>
      <c r="FA53" s="205" t="e">
        <f t="shared" si="34"/>
        <v>#N/A</v>
      </c>
      <c r="FB53" s="205" t="e">
        <f t="shared" si="35"/>
        <v>#N/A</v>
      </c>
      <c r="FC53" s="205" t="e">
        <f t="shared" si="36"/>
        <v>#N/A</v>
      </c>
      <c r="FD53" s="205" t="e">
        <f t="shared" si="37"/>
        <v>#N/A</v>
      </c>
      <c r="FE53" s="205" t="e">
        <f t="shared" si="38"/>
        <v>#N/A</v>
      </c>
      <c r="FF53" s="205" t="e">
        <f t="shared" si="39"/>
        <v>#N/A</v>
      </c>
      <c r="FG53" s="205" t="e">
        <f t="shared" si="40"/>
        <v>#N/A</v>
      </c>
      <c r="FH53" s="205" t="e">
        <f t="shared" si="41"/>
        <v>#N/A</v>
      </c>
      <c r="FI53" s="205" t="e">
        <f t="shared" si="42"/>
        <v>#N/A</v>
      </c>
      <c r="FJ53" s="205" t="e">
        <f t="shared" si="43"/>
        <v>#N/A</v>
      </c>
      <c r="FK53" s="205" t="e">
        <f t="shared" si="44"/>
        <v>#N/A</v>
      </c>
      <c r="FL53" s="205" t="e">
        <f t="shared" si="45"/>
        <v>#N/A</v>
      </c>
      <c r="FM53" s="205" t="e">
        <f t="shared" si="46"/>
        <v>#N/A</v>
      </c>
      <c r="FN53" s="205" t="e">
        <f t="shared" si="47"/>
        <v>#N/A</v>
      </c>
      <c r="FO53" s="205" t="e">
        <f t="shared" si="48"/>
        <v>#N/A</v>
      </c>
      <c r="FP53" s="205" t="e">
        <f t="shared" si="49"/>
        <v>#N/A</v>
      </c>
      <c r="FQ53" s="205" t="e">
        <f t="shared" si="50"/>
        <v>#N/A</v>
      </c>
      <c r="FR53" s="205" t="e">
        <f t="shared" si="51"/>
        <v>#N/A</v>
      </c>
      <c r="FS53" s="205" t="e">
        <f t="shared" si="52"/>
        <v>#N/A</v>
      </c>
      <c r="FT53" s="205" t="e">
        <f t="shared" si="53"/>
        <v>#N/A</v>
      </c>
      <c r="FU53" s="205" t="e">
        <f t="shared" si="54"/>
        <v>#N/A</v>
      </c>
      <c r="FV53" s="205" t="e">
        <f t="shared" si="55"/>
        <v>#N/A</v>
      </c>
      <c r="FW53" s="205" t="e">
        <f t="shared" si="56"/>
        <v>#N/A</v>
      </c>
      <c r="FX53" s="205" t="e">
        <f t="shared" si="57"/>
        <v>#N/A</v>
      </c>
      <c r="FY53" s="205" t="e">
        <f t="shared" si="58"/>
        <v>#N/A</v>
      </c>
      <c r="FZ53" s="205" t="e">
        <f t="shared" si="59"/>
        <v>#N/A</v>
      </c>
      <c r="GA53" s="205" t="e">
        <f t="shared" si="60"/>
        <v>#N/A</v>
      </c>
      <c r="GB53" s="205" t="e">
        <f t="shared" si="61"/>
        <v>#N/A</v>
      </c>
      <c r="GC53" s="205" t="e">
        <f t="shared" si="62"/>
        <v>#N/A</v>
      </c>
      <c r="GD53" s="205" t="e">
        <f t="shared" si="63"/>
        <v>#N/A</v>
      </c>
      <c r="GE53" s="205" t="e">
        <f t="shared" si="64"/>
        <v>#N/A</v>
      </c>
      <c r="GF53" s="205" t="e">
        <f t="shared" si="65"/>
        <v>#N/A</v>
      </c>
      <c r="GG53" s="205" t="e">
        <f t="shared" si="66"/>
        <v>#N/A</v>
      </c>
      <c r="GH53" s="205" t="e">
        <f t="shared" si="67"/>
        <v>#N/A</v>
      </c>
      <c r="GI53" s="205" t="e">
        <f t="shared" si="68"/>
        <v>#N/A</v>
      </c>
      <c r="GJ53" s="205" t="e">
        <f t="shared" si="69"/>
        <v>#N/A</v>
      </c>
      <c r="GK53" s="205" t="e">
        <f t="shared" si="70"/>
        <v>#N/A</v>
      </c>
      <c r="GL53" s="205" t="e">
        <f t="shared" si="71"/>
        <v>#N/A</v>
      </c>
      <c r="GM53" s="205" t="e">
        <f t="shared" si="72"/>
        <v>#N/A</v>
      </c>
      <c r="GN53" s="205" t="e">
        <f t="shared" si="73"/>
        <v>#N/A</v>
      </c>
      <c r="GO53" s="205" t="e">
        <f t="shared" si="74"/>
        <v>#N/A</v>
      </c>
      <c r="GP53" s="205" t="e">
        <f t="shared" si="75"/>
        <v>#N/A</v>
      </c>
      <c r="GQ53" s="205" t="e">
        <f t="shared" si="76"/>
        <v>#N/A</v>
      </c>
      <c r="GR53" s="205" t="e">
        <f t="shared" si="77"/>
        <v>#N/A</v>
      </c>
      <c r="GS53" s="205" t="e">
        <f t="shared" si="78"/>
        <v>#N/A</v>
      </c>
      <c r="GT53" s="205" t="e">
        <f t="shared" si="79"/>
        <v>#N/A</v>
      </c>
      <c r="GU53" s="205" t="e">
        <f t="shared" si="80"/>
        <v>#N/A</v>
      </c>
      <c r="GV53" s="205" t="e">
        <f t="shared" si="81"/>
        <v>#N/A</v>
      </c>
      <c r="GW53" s="205" t="e">
        <f t="shared" si="82"/>
        <v>#N/A</v>
      </c>
      <c r="GX53" s="205" t="e">
        <f t="shared" si="83"/>
        <v>#N/A</v>
      </c>
      <c r="GY53" s="205" t="e">
        <f t="shared" si="84"/>
        <v>#N/A</v>
      </c>
      <c r="GZ53" s="205" t="e">
        <f t="shared" si="85"/>
        <v>#N/A</v>
      </c>
      <c r="HA53" s="205" t="e">
        <f t="shared" si="86"/>
        <v>#N/A</v>
      </c>
      <c r="HB53" s="205" t="e">
        <f t="shared" si="87"/>
        <v>#N/A</v>
      </c>
      <c r="HC53" s="205" t="e">
        <f t="shared" si="88"/>
        <v>#N/A</v>
      </c>
      <c r="HD53" s="205" t="e">
        <f t="shared" si="89"/>
        <v>#N/A</v>
      </c>
      <c r="HE53" s="205" t="e">
        <f t="shared" si="90"/>
        <v>#N/A</v>
      </c>
      <c r="HF53" s="205" t="e">
        <f t="shared" si="91"/>
        <v>#N/A</v>
      </c>
      <c r="HG53" s="205" t="e">
        <f t="shared" si="92"/>
        <v>#N/A</v>
      </c>
      <c r="HH53" s="205" t="e">
        <f t="shared" si="93"/>
        <v>#N/A</v>
      </c>
      <c r="HI53" s="205" t="e">
        <f t="shared" si="94"/>
        <v>#N/A</v>
      </c>
      <c r="HJ53" s="205" t="e">
        <f t="shared" si="95"/>
        <v>#N/A</v>
      </c>
      <c r="HK53" s="205" t="e">
        <f t="shared" si="96"/>
        <v>#N/A</v>
      </c>
      <c r="HL53" s="205" t="e">
        <f t="shared" si="97"/>
        <v>#N/A</v>
      </c>
      <c r="HM53" s="205" t="e">
        <f t="shared" si="98"/>
        <v>#N/A</v>
      </c>
      <c r="HN53" s="205" t="e">
        <f t="shared" si="99"/>
        <v>#N/A</v>
      </c>
      <c r="HO53" s="205" t="e">
        <f t="shared" si="100"/>
        <v>#N/A</v>
      </c>
      <c r="HP53" s="205" t="e">
        <f t="shared" si="101"/>
        <v>#N/A</v>
      </c>
      <c r="HQ53" s="205" t="e">
        <f t="shared" si="102"/>
        <v>#N/A</v>
      </c>
      <c r="HR53" s="205" t="e">
        <f t="shared" si="103"/>
        <v>#N/A</v>
      </c>
      <c r="HS53" s="205" t="e">
        <f t="shared" si="104"/>
        <v>#N/A</v>
      </c>
      <c r="HT53" s="205" t="e">
        <f t="shared" si="105"/>
        <v>#N/A</v>
      </c>
      <c r="HU53" s="205" t="e">
        <f t="shared" si="106"/>
        <v>#N/A</v>
      </c>
      <c r="HV53" s="205" t="e">
        <f t="shared" si="107"/>
        <v>#N/A</v>
      </c>
      <c r="HW53" s="205" t="e">
        <f t="shared" si="108"/>
        <v>#N/A</v>
      </c>
      <c r="HX53" s="205" t="e">
        <f t="shared" si="109"/>
        <v>#N/A</v>
      </c>
      <c r="HY53" s="205" t="e">
        <f t="shared" si="110"/>
        <v>#N/A</v>
      </c>
      <c r="HZ53" s="205" t="e">
        <f t="shared" si="111"/>
        <v>#N/A</v>
      </c>
      <c r="IA53" s="205" t="e">
        <f t="shared" si="112"/>
        <v>#N/A</v>
      </c>
      <c r="IB53" s="205" t="e">
        <f t="shared" si="113"/>
        <v>#N/A</v>
      </c>
      <c r="IC53" s="205" t="e">
        <f t="shared" si="114"/>
        <v>#N/A</v>
      </c>
      <c r="ID53" s="205" t="e">
        <f t="shared" si="115"/>
        <v>#N/A</v>
      </c>
      <c r="IE53" s="205" t="e">
        <f t="shared" si="116"/>
        <v>#N/A</v>
      </c>
      <c r="IF53" s="205" t="e">
        <f t="shared" si="117"/>
        <v>#N/A</v>
      </c>
      <c r="IG53" s="205" t="e">
        <f t="shared" si="118"/>
        <v>#N/A</v>
      </c>
      <c r="IH53" s="205" t="e">
        <f t="shared" si="119"/>
        <v>#N/A</v>
      </c>
      <c r="II53" s="205" t="e">
        <f t="shared" si="120"/>
        <v>#N/A</v>
      </c>
    </row>
    <row r="54" spans="1:243" hidden="1" x14ac:dyDescent="0.25">
      <c r="A54" s="307"/>
      <c r="B54" s="308" t="str">
        <f>IF(OR($T54="",$U54=""),"",ROUND(_xlfn.BETA.INV(ABS(VLOOKUP($Z$1,VLookups!$A$30:$B$31,2,FALSE)-B$2),IF($N54="L",$U54,$T54),IF($N54="L",$T54,$U54),$G54,$I54),0))</f>
        <v/>
      </c>
      <c r="C54" s="318" t="str">
        <f t="shared" si="121"/>
        <v/>
      </c>
      <c r="D54" s="319" t="str">
        <f t="shared" si="122"/>
        <v/>
      </c>
      <c r="E54" s="142"/>
      <c r="F54" s="310"/>
      <c r="G54" s="311" t="str">
        <f t="shared" si="10"/>
        <v/>
      </c>
      <c r="H54" s="312"/>
      <c r="I54" s="311" t="str">
        <f t="shared" si="11"/>
        <v/>
      </c>
      <c r="J54" s="310"/>
      <c r="K54" s="143"/>
      <c r="L54" s="118" t="str">
        <f t="shared" si="12"/>
        <v/>
      </c>
      <c r="M54" s="23" t="str">
        <f t="shared" si="13"/>
        <v/>
      </c>
      <c r="N54" s="24" t="str">
        <f t="shared" si="14"/>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10" t="str">
        <f t="shared" si="3"/>
        <v/>
      </c>
      <c r="X54" s="110" t="str">
        <f t="shared" si="4"/>
        <v/>
      </c>
      <c r="Y54" s="39" t="str">
        <f t="shared" si="5"/>
        <v/>
      </c>
      <c r="Z54" s="123"/>
      <c r="AA54" s="216" t="str">
        <f>IF(AND(G54&gt;0,H54&gt;0,I54&gt;0,T54&gt;0,U54&gt;0,Z54&gt;0,NOT(R54="")),ABS(VLOOKUP($Z$1,VLookups!$A$30:$B$31,2,FALSE)-_xlfn.BETA.DIST(Z54,IF(N54="L",U54,T54),IF(N54="L",T54,U54),TRUE,G54,I54)),"")</f>
        <v/>
      </c>
      <c r="AB54" s="120" t="str">
        <f>IF(OR($T54="",$U54=""),"",_xlfn.BETA.INV(ABS(VLOOKUP($Z$1,VLookups!$A$30:$B$31,2,FALSE)-AB$3),IF($N54="L",$U54,$T54),IF($N54="L",$T54,$U54),$G54,$I54))</f>
        <v/>
      </c>
      <c r="AC54" s="121" t="str">
        <f>IF(OR($T54="",$U54=""),"",_xlfn.BETA.INV(ABS(VLOOKUP($Z$1,VLookups!$A$30:$B$31,2,FALSE)-AC$3),IF($N54="L",$U54,$T54),IF($N54="L",$T54,$U54),$G54,$I54))</f>
        <v/>
      </c>
      <c r="AD54" s="120" t="str">
        <f>IF(OR($T54="",$U54=""),"",_xlfn.BETA.INV(ABS(VLOOKUP($Z$1,VLookups!$A$30:$B$31,2,FALSE)-AD$3),IF($N54="L",$U54,$T54),IF($N54="L",$T54,$U54),$G54,$I54))</f>
        <v/>
      </c>
      <c r="AE54" s="121" t="str">
        <f>IF(OR($T54="",$U54=""),"",_xlfn.BETA.INV(ABS(VLOOKUP($Z$1,VLookups!$A$30:$B$31,2,FALSE)-AE$3),IF($N54="L",$U54,$T54),IF($N54="L",$T54,$U54),$G54,$I54))</f>
        <v/>
      </c>
      <c r="AF54" s="120" t="str">
        <f>IF(OR($T54="",$U54=""),"",_xlfn.BETA.INV(ABS(VLOOKUP($Z$1,VLookups!$A$30:$B$31,2,FALSE)-AF$3),IF($N54="L",$U54,$T54),IF($N54="L",$T54,$U54),$G54,$I54))</f>
        <v/>
      </c>
      <c r="AG54" s="121" t="str">
        <f>IF(OR($T54="",$U54=""),"",_xlfn.BETA.INV(ABS(VLOOKUP($Z$1,VLookups!$A$30:$B$31,2,FALSE)-AG$3),IF($N54="L",$U54,$T54),IF($N54="L",$T54,$U54),$G54,$I54))</f>
        <v/>
      </c>
      <c r="AH54" s="120" t="str">
        <f>IF(OR($T54="",$U54=""),"",_xlfn.BETA.INV(ABS(VLOOKUP($Z$1,VLookups!$A$30:$B$31,2,FALSE)-AH$3),IF($N54="L",$U54,$T54),IF($N54="L",$T54,$U54),$G54,$I54))</f>
        <v/>
      </c>
      <c r="AI54" s="121" t="str">
        <f>IF(OR($T54="",$U54=""),"",_xlfn.BETA.INV(ABS(VLOOKUP($Z$1,VLookups!$A$30:$B$31,2,FALSE)-AI$3),IF($N54="L",$U54,$T54),IF($N54="L",$T54,$U54),$G54,$I54))</f>
        <v/>
      </c>
      <c r="AJ54" s="120" t="str">
        <f>IF(OR($T54="",$U54=""),"",_xlfn.BETA.INV(ABS(VLOOKUP($Z$1,VLookups!$A$30:$B$31,2,FALSE)-AJ$3),IF($N54="L",$U54,$T54),IF($N54="L",$T54,$U54),$G54,$I54))</f>
        <v/>
      </c>
      <c r="AK54" s="121" t="str">
        <f>IF(OR($T54="",$U54=""),"",_xlfn.BETA.INV(ABS(VLOOKUP($Z$1,VLookups!$A$30:$B$31,2,FALSE)-AK$3),IF($N54="L",$U54,$T54),IF($N54="L",$T54,$U54),$G54,$I54))</f>
        <v/>
      </c>
      <c r="AL54" s="120" t="str">
        <f>IF(OR($T54="",$U54=""),"",_xlfn.BETA.INV(ABS(VLOOKUP($Z$1,VLookups!$A$30:$B$31,2,FALSE)-AL$3),IF($N54="L",$U54,$T54),IF($N54="L",$T54,$U54),$G54,$I54))</f>
        <v/>
      </c>
      <c r="AM54" s="121" t="str">
        <f>IF(OR($T54="",$U54=""),"",_xlfn.BETA.INV(ABS(VLOOKUP($Z$1,VLookups!$A$30:$B$31,2,FALSE)-AM$3),IF($N54="L",$U54,$T54),IF($N54="L",$T54,$U54),$G54,$I54))</f>
        <v/>
      </c>
      <c r="AN54" s="17"/>
      <c r="AO54" s="206" t="str">
        <f t="shared" si="15"/>
        <v/>
      </c>
      <c r="AP54" s="204" t="str">
        <f t="shared" si="16"/>
        <v/>
      </c>
      <c r="AQ54" s="188" t="str">
        <f t="shared" ref="AQ54:DB54" si="219">IF(ISNONTEXT($AO54),AP54+$AO54,"")</f>
        <v/>
      </c>
      <c r="AR54" s="188" t="str">
        <f t="shared" si="219"/>
        <v/>
      </c>
      <c r="AS54" s="188" t="str">
        <f t="shared" si="219"/>
        <v/>
      </c>
      <c r="AT54" s="188" t="str">
        <f t="shared" si="219"/>
        <v/>
      </c>
      <c r="AU54" s="188" t="str">
        <f t="shared" si="219"/>
        <v/>
      </c>
      <c r="AV54" s="188" t="str">
        <f t="shared" si="219"/>
        <v/>
      </c>
      <c r="AW54" s="188" t="str">
        <f t="shared" si="219"/>
        <v/>
      </c>
      <c r="AX54" s="188" t="str">
        <f t="shared" si="219"/>
        <v/>
      </c>
      <c r="AY54" s="188" t="str">
        <f t="shared" si="219"/>
        <v/>
      </c>
      <c r="AZ54" s="188" t="str">
        <f t="shared" si="219"/>
        <v/>
      </c>
      <c r="BA54" s="188" t="str">
        <f t="shared" si="219"/>
        <v/>
      </c>
      <c r="BB54" s="188" t="str">
        <f t="shared" si="219"/>
        <v/>
      </c>
      <c r="BC54" s="188" t="str">
        <f t="shared" si="219"/>
        <v/>
      </c>
      <c r="BD54" s="188" t="str">
        <f t="shared" si="219"/>
        <v/>
      </c>
      <c r="BE54" s="188" t="str">
        <f t="shared" si="219"/>
        <v/>
      </c>
      <c r="BF54" s="188" t="str">
        <f t="shared" si="219"/>
        <v/>
      </c>
      <c r="BG54" s="188" t="str">
        <f t="shared" si="219"/>
        <v/>
      </c>
      <c r="BH54" s="188" t="str">
        <f t="shared" si="219"/>
        <v/>
      </c>
      <c r="BI54" s="188" t="str">
        <f t="shared" si="219"/>
        <v/>
      </c>
      <c r="BJ54" s="188" t="str">
        <f t="shared" si="219"/>
        <v/>
      </c>
      <c r="BK54" s="188" t="str">
        <f t="shared" si="219"/>
        <v/>
      </c>
      <c r="BL54" s="188" t="str">
        <f t="shared" si="219"/>
        <v/>
      </c>
      <c r="BM54" s="188" t="str">
        <f t="shared" si="219"/>
        <v/>
      </c>
      <c r="BN54" s="188" t="str">
        <f t="shared" si="219"/>
        <v/>
      </c>
      <c r="BO54" s="188" t="str">
        <f t="shared" si="219"/>
        <v/>
      </c>
      <c r="BP54" s="188" t="str">
        <f t="shared" si="219"/>
        <v/>
      </c>
      <c r="BQ54" s="188" t="str">
        <f t="shared" si="219"/>
        <v/>
      </c>
      <c r="BR54" s="188" t="str">
        <f t="shared" si="219"/>
        <v/>
      </c>
      <c r="BS54" s="188" t="str">
        <f t="shared" si="219"/>
        <v/>
      </c>
      <c r="BT54" s="188" t="str">
        <f t="shared" si="219"/>
        <v/>
      </c>
      <c r="BU54" s="188" t="str">
        <f t="shared" si="219"/>
        <v/>
      </c>
      <c r="BV54" s="188" t="str">
        <f t="shared" si="219"/>
        <v/>
      </c>
      <c r="BW54" s="188" t="str">
        <f t="shared" si="219"/>
        <v/>
      </c>
      <c r="BX54" s="188" t="str">
        <f t="shared" si="219"/>
        <v/>
      </c>
      <c r="BY54" s="188" t="str">
        <f t="shared" si="219"/>
        <v/>
      </c>
      <c r="BZ54" s="188" t="str">
        <f t="shared" si="219"/>
        <v/>
      </c>
      <c r="CA54" s="188" t="str">
        <f t="shared" si="219"/>
        <v/>
      </c>
      <c r="CB54" s="188" t="str">
        <f t="shared" si="219"/>
        <v/>
      </c>
      <c r="CC54" s="188" t="str">
        <f t="shared" si="219"/>
        <v/>
      </c>
      <c r="CD54" s="188" t="str">
        <f t="shared" si="219"/>
        <v/>
      </c>
      <c r="CE54" s="188" t="str">
        <f t="shared" si="219"/>
        <v/>
      </c>
      <c r="CF54" s="188" t="str">
        <f t="shared" si="219"/>
        <v/>
      </c>
      <c r="CG54" s="188" t="str">
        <f t="shared" si="219"/>
        <v/>
      </c>
      <c r="CH54" s="188" t="str">
        <f t="shared" si="219"/>
        <v/>
      </c>
      <c r="CI54" s="188" t="str">
        <f t="shared" si="219"/>
        <v/>
      </c>
      <c r="CJ54" s="188" t="str">
        <f t="shared" si="219"/>
        <v/>
      </c>
      <c r="CK54" s="188" t="str">
        <f t="shared" si="219"/>
        <v/>
      </c>
      <c r="CL54" s="188" t="str">
        <f t="shared" si="219"/>
        <v/>
      </c>
      <c r="CM54" s="188" t="str">
        <f t="shared" si="219"/>
        <v/>
      </c>
      <c r="CN54" s="188" t="str">
        <f t="shared" si="219"/>
        <v/>
      </c>
      <c r="CO54" s="188" t="str">
        <f t="shared" si="219"/>
        <v/>
      </c>
      <c r="CP54" s="188" t="str">
        <f t="shared" si="219"/>
        <v/>
      </c>
      <c r="CQ54" s="188" t="str">
        <f t="shared" si="219"/>
        <v/>
      </c>
      <c r="CR54" s="188" t="str">
        <f t="shared" si="219"/>
        <v/>
      </c>
      <c r="CS54" s="188" t="str">
        <f t="shared" si="219"/>
        <v/>
      </c>
      <c r="CT54" s="188" t="str">
        <f t="shared" si="219"/>
        <v/>
      </c>
      <c r="CU54" s="188" t="str">
        <f t="shared" si="219"/>
        <v/>
      </c>
      <c r="CV54" s="188" t="str">
        <f t="shared" si="219"/>
        <v/>
      </c>
      <c r="CW54" s="188" t="str">
        <f t="shared" si="219"/>
        <v/>
      </c>
      <c r="CX54" s="188" t="str">
        <f t="shared" si="219"/>
        <v/>
      </c>
      <c r="CY54" s="188" t="str">
        <f t="shared" si="219"/>
        <v/>
      </c>
      <c r="CZ54" s="188" t="str">
        <f t="shared" si="219"/>
        <v/>
      </c>
      <c r="DA54" s="188" t="str">
        <f t="shared" si="219"/>
        <v/>
      </c>
      <c r="DB54" s="188" t="str">
        <f t="shared" si="219"/>
        <v/>
      </c>
      <c r="DC54" s="188" t="str">
        <f t="shared" ref="DC54:EK54" si="220">IF(ISNONTEXT($AO54),DB54+$AO54,"")</f>
        <v/>
      </c>
      <c r="DD54" s="188" t="str">
        <f t="shared" si="220"/>
        <v/>
      </c>
      <c r="DE54" s="188" t="str">
        <f t="shared" si="220"/>
        <v/>
      </c>
      <c r="DF54" s="188" t="str">
        <f t="shared" si="220"/>
        <v/>
      </c>
      <c r="DG54" s="188" t="str">
        <f t="shared" si="220"/>
        <v/>
      </c>
      <c r="DH54" s="188" t="str">
        <f t="shared" si="220"/>
        <v/>
      </c>
      <c r="DI54" s="188" t="str">
        <f t="shared" si="220"/>
        <v/>
      </c>
      <c r="DJ54" s="188" t="str">
        <f t="shared" si="220"/>
        <v/>
      </c>
      <c r="DK54" s="188" t="str">
        <f t="shared" si="220"/>
        <v/>
      </c>
      <c r="DL54" s="188" t="str">
        <f t="shared" si="220"/>
        <v/>
      </c>
      <c r="DM54" s="188" t="str">
        <f t="shared" si="220"/>
        <v/>
      </c>
      <c r="DN54" s="188" t="str">
        <f t="shared" si="220"/>
        <v/>
      </c>
      <c r="DO54" s="188" t="str">
        <f t="shared" si="220"/>
        <v/>
      </c>
      <c r="DP54" s="188" t="str">
        <f t="shared" si="220"/>
        <v/>
      </c>
      <c r="DQ54" s="188" t="str">
        <f t="shared" si="220"/>
        <v/>
      </c>
      <c r="DR54" s="188" t="str">
        <f t="shared" si="220"/>
        <v/>
      </c>
      <c r="DS54" s="188" t="str">
        <f t="shared" si="220"/>
        <v/>
      </c>
      <c r="DT54" s="188" t="str">
        <f t="shared" si="220"/>
        <v/>
      </c>
      <c r="DU54" s="188" t="str">
        <f t="shared" si="220"/>
        <v/>
      </c>
      <c r="DV54" s="188" t="str">
        <f t="shared" si="220"/>
        <v/>
      </c>
      <c r="DW54" s="188" t="str">
        <f t="shared" si="220"/>
        <v/>
      </c>
      <c r="DX54" s="188" t="str">
        <f t="shared" si="220"/>
        <v/>
      </c>
      <c r="DY54" s="188" t="str">
        <f t="shared" si="220"/>
        <v/>
      </c>
      <c r="DZ54" s="188" t="str">
        <f t="shared" si="220"/>
        <v/>
      </c>
      <c r="EA54" s="188" t="str">
        <f t="shared" si="220"/>
        <v/>
      </c>
      <c r="EB54" s="188" t="str">
        <f t="shared" si="220"/>
        <v/>
      </c>
      <c r="EC54" s="188" t="str">
        <f t="shared" si="220"/>
        <v/>
      </c>
      <c r="ED54" s="188" t="str">
        <f t="shared" si="220"/>
        <v/>
      </c>
      <c r="EE54" s="188" t="str">
        <f t="shared" si="220"/>
        <v/>
      </c>
      <c r="EF54" s="188" t="str">
        <f t="shared" si="220"/>
        <v/>
      </c>
      <c r="EG54" s="188" t="str">
        <f t="shared" si="220"/>
        <v/>
      </c>
      <c r="EH54" s="188" t="str">
        <f t="shared" si="220"/>
        <v/>
      </c>
      <c r="EI54" s="188" t="str">
        <f t="shared" si="220"/>
        <v/>
      </c>
      <c r="EJ54" s="188" t="str">
        <f t="shared" si="220"/>
        <v/>
      </c>
      <c r="EK54" s="188" t="str">
        <f t="shared" si="220"/>
        <v/>
      </c>
      <c r="EL54" s="204" t="str">
        <f t="shared" si="19"/>
        <v/>
      </c>
      <c r="EM54" s="205" t="e">
        <f t="shared" si="20"/>
        <v>#N/A</v>
      </c>
      <c r="EN54" s="205" t="e">
        <f t="shared" si="21"/>
        <v>#N/A</v>
      </c>
      <c r="EO54" s="205" t="e">
        <f t="shared" si="22"/>
        <v>#N/A</v>
      </c>
      <c r="EP54" s="205" t="e">
        <f t="shared" si="23"/>
        <v>#N/A</v>
      </c>
      <c r="EQ54" s="205" t="e">
        <f t="shared" si="24"/>
        <v>#N/A</v>
      </c>
      <c r="ER54" s="205" t="e">
        <f t="shared" si="25"/>
        <v>#N/A</v>
      </c>
      <c r="ES54" s="205" t="e">
        <f t="shared" si="26"/>
        <v>#N/A</v>
      </c>
      <c r="ET54" s="205" t="e">
        <f t="shared" si="27"/>
        <v>#N/A</v>
      </c>
      <c r="EU54" s="205" t="e">
        <f t="shared" si="28"/>
        <v>#N/A</v>
      </c>
      <c r="EV54" s="205" t="e">
        <f t="shared" si="29"/>
        <v>#N/A</v>
      </c>
      <c r="EW54" s="205" t="e">
        <f t="shared" si="30"/>
        <v>#N/A</v>
      </c>
      <c r="EX54" s="205" t="e">
        <f t="shared" si="31"/>
        <v>#N/A</v>
      </c>
      <c r="EY54" s="205" t="e">
        <f t="shared" si="32"/>
        <v>#N/A</v>
      </c>
      <c r="EZ54" s="205" t="e">
        <f t="shared" si="33"/>
        <v>#N/A</v>
      </c>
      <c r="FA54" s="205" t="e">
        <f t="shared" si="34"/>
        <v>#N/A</v>
      </c>
      <c r="FB54" s="205" t="e">
        <f t="shared" si="35"/>
        <v>#N/A</v>
      </c>
      <c r="FC54" s="205" t="e">
        <f t="shared" si="36"/>
        <v>#N/A</v>
      </c>
      <c r="FD54" s="205" t="e">
        <f t="shared" si="37"/>
        <v>#N/A</v>
      </c>
      <c r="FE54" s="205" t="e">
        <f t="shared" si="38"/>
        <v>#N/A</v>
      </c>
      <c r="FF54" s="205" t="e">
        <f t="shared" si="39"/>
        <v>#N/A</v>
      </c>
      <c r="FG54" s="205" t="e">
        <f t="shared" si="40"/>
        <v>#N/A</v>
      </c>
      <c r="FH54" s="205" t="e">
        <f t="shared" si="41"/>
        <v>#N/A</v>
      </c>
      <c r="FI54" s="205" t="e">
        <f t="shared" si="42"/>
        <v>#N/A</v>
      </c>
      <c r="FJ54" s="205" t="e">
        <f t="shared" si="43"/>
        <v>#N/A</v>
      </c>
      <c r="FK54" s="205" t="e">
        <f t="shared" si="44"/>
        <v>#N/A</v>
      </c>
      <c r="FL54" s="205" t="e">
        <f t="shared" si="45"/>
        <v>#N/A</v>
      </c>
      <c r="FM54" s="205" t="e">
        <f t="shared" si="46"/>
        <v>#N/A</v>
      </c>
      <c r="FN54" s="205" t="e">
        <f t="shared" si="47"/>
        <v>#N/A</v>
      </c>
      <c r="FO54" s="205" t="e">
        <f t="shared" si="48"/>
        <v>#N/A</v>
      </c>
      <c r="FP54" s="205" t="e">
        <f t="shared" si="49"/>
        <v>#N/A</v>
      </c>
      <c r="FQ54" s="205" t="e">
        <f t="shared" si="50"/>
        <v>#N/A</v>
      </c>
      <c r="FR54" s="205" t="e">
        <f t="shared" si="51"/>
        <v>#N/A</v>
      </c>
      <c r="FS54" s="205" t="e">
        <f t="shared" si="52"/>
        <v>#N/A</v>
      </c>
      <c r="FT54" s="205" t="e">
        <f t="shared" si="53"/>
        <v>#N/A</v>
      </c>
      <c r="FU54" s="205" t="e">
        <f t="shared" si="54"/>
        <v>#N/A</v>
      </c>
      <c r="FV54" s="205" t="e">
        <f t="shared" si="55"/>
        <v>#N/A</v>
      </c>
      <c r="FW54" s="205" t="e">
        <f t="shared" si="56"/>
        <v>#N/A</v>
      </c>
      <c r="FX54" s="205" t="e">
        <f t="shared" si="57"/>
        <v>#N/A</v>
      </c>
      <c r="FY54" s="205" t="e">
        <f t="shared" si="58"/>
        <v>#N/A</v>
      </c>
      <c r="FZ54" s="205" t="e">
        <f t="shared" si="59"/>
        <v>#N/A</v>
      </c>
      <c r="GA54" s="205" t="e">
        <f t="shared" si="60"/>
        <v>#N/A</v>
      </c>
      <c r="GB54" s="205" t="e">
        <f t="shared" si="61"/>
        <v>#N/A</v>
      </c>
      <c r="GC54" s="205" t="e">
        <f t="shared" si="62"/>
        <v>#N/A</v>
      </c>
      <c r="GD54" s="205" t="e">
        <f t="shared" si="63"/>
        <v>#N/A</v>
      </c>
      <c r="GE54" s="205" t="e">
        <f t="shared" si="64"/>
        <v>#N/A</v>
      </c>
      <c r="GF54" s="205" t="e">
        <f t="shared" si="65"/>
        <v>#N/A</v>
      </c>
      <c r="GG54" s="205" t="e">
        <f t="shared" si="66"/>
        <v>#N/A</v>
      </c>
      <c r="GH54" s="205" t="e">
        <f t="shared" si="67"/>
        <v>#N/A</v>
      </c>
      <c r="GI54" s="205" t="e">
        <f t="shared" si="68"/>
        <v>#N/A</v>
      </c>
      <c r="GJ54" s="205" t="e">
        <f t="shared" si="69"/>
        <v>#N/A</v>
      </c>
      <c r="GK54" s="205" t="e">
        <f t="shared" si="70"/>
        <v>#N/A</v>
      </c>
      <c r="GL54" s="205" t="e">
        <f t="shared" si="71"/>
        <v>#N/A</v>
      </c>
      <c r="GM54" s="205" t="e">
        <f t="shared" si="72"/>
        <v>#N/A</v>
      </c>
      <c r="GN54" s="205" t="e">
        <f t="shared" si="73"/>
        <v>#N/A</v>
      </c>
      <c r="GO54" s="205" t="e">
        <f t="shared" si="74"/>
        <v>#N/A</v>
      </c>
      <c r="GP54" s="205" t="e">
        <f t="shared" si="75"/>
        <v>#N/A</v>
      </c>
      <c r="GQ54" s="205" t="e">
        <f t="shared" si="76"/>
        <v>#N/A</v>
      </c>
      <c r="GR54" s="205" t="e">
        <f t="shared" si="77"/>
        <v>#N/A</v>
      </c>
      <c r="GS54" s="205" t="e">
        <f t="shared" si="78"/>
        <v>#N/A</v>
      </c>
      <c r="GT54" s="205" t="e">
        <f t="shared" si="79"/>
        <v>#N/A</v>
      </c>
      <c r="GU54" s="205" t="e">
        <f t="shared" si="80"/>
        <v>#N/A</v>
      </c>
      <c r="GV54" s="205" t="e">
        <f t="shared" si="81"/>
        <v>#N/A</v>
      </c>
      <c r="GW54" s="205" t="e">
        <f t="shared" si="82"/>
        <v>#N/A</v>
      </c>
      <c r="GX54" s="205" t="e">
        <f t="shared" si="83"/>
        <v>#N/A</v>
      </c>
      <c r="GY54" s="205" t="e">
        <f t="shared" si="84"/>
        <v>#N/A</v>
      </c>
      <c r="GZ54" s="205" t="e">
        <f t="shared" si="85"/>
        <v>#N/A</v>
      </c>
      <c r="HA54" s="205" t="e">
        <f t="shared" si="86"/>
        <v>#N/A</v>
      </c>
      <c r="HB54" s="205" t="e">
        <f t="shared" si="87"/>
        <v>#N/A</v>
      </c>
      <c r="HC54" s="205" t="e">
        <f t="shared" si="88"/>
        <v>#N/A</v>
      </c>
      <c r="HD54" s="205" t="e">
        <f t="shared" si="89"/>
        <v>#N/A</v>
      </c>
      <c r="HE54" s="205" t="e">
        <f t="shared" si="90"/>
        <v>#N/A</v>
      </c>
      <c r="HF54" s="205" t="e">
        <f t="shared" si="91"/>
        <v>#N/A</v>
      </c>
      <c r="HG54" s="205" t="e">
        <f t="shared" si="92"/>
        <v>#N/A</v>
      </c>
      <c r="HH54" s="205" t="e">
        <f t="shared" si="93"/>
        <v>#N/A</v>
      </c>
      <c r="HI54" s="205" t="e">
        <f t="shared" si="94"/>
        <v>#N/A</v>
      </c>
      <c r="HJ54" s="205" t="e">
        <f t="shared" si="95"/>
        <v>#N/A</v>
      </c>
      <c r="HK54" s="205" t="e">
        <f t="shared" si="96"/>
        <v>#N/A</v>
      </c>
      <c r="HL54" s="205" t="e">
        <f t="shared" si="97"/>
        <v>#N/A</v>
      </c>
      <c r="HM54" s="205" t="e">
        <f t="shared" si="98"/>
        <v>#N/A</v>
      </c>
      <c r="HN54" s="205" t="e">
        <f t="shared" si="99"/>
        <v>#N/A</v>
      </c>
      <c r="HO54" s="205" t="e">
        <f t="shared" si="100"/>
        <v>#N/A</v>
      </c>
      <c r="HP54" s="205" t="e">
        <f t="shared" si="101"/>
        <v>#N/A</v>
      </c>
      <c r="HQ54" s="205" t="e">
        <f t="shared" si="102"/>
        <v>#N/A</v>
      </c>
      <c r="HR54" s="205" t="e">
        <f t="shared" si="103"/>
        <v>#N/A</v>
      </c>
      <c r="HS54" s="205" t="e">
        <f t="shared" si="104"/>
        <v>#N/A</v>
      </c>
      <c r="HT54" s="205" t="e">
        <f t="shared" si="105"/>
        <v>#N/A</v>
      </c>
      <c r="HU54" s="205" t="e">
        <f t="shared" si="106"/>
        <v>#N/A</v>
      </c>
      <c r="HV54" s="205" t="e">
        <f t="shared" si="107"/>
        <v>#N/A</v>
      </c>
      <c r="HW54" s="205" t="e">
        <f t="shared" si="108"/>
        <v>#N/A</v>
      </c>
      <c r="HX54" s="205" t="e">
        <f t="shared" si="109"/>
        <v>#N/A</v>
      </c>
      <c r="HY54" s="205" t="e">
        <f t="shared" si="110"/>
        <v>#N/A</v>
      </c>
      <c r="HZ54" s="205" t="e">
        <f t="shared" si="111"/>
        <v>#N/A</v>
      </c>
      <c r="IA54" s="205" t="e">
        <f t="shared" si="112"/>
        <v>#N/A</v>
      </c>
      <c r="IB54" s="205" t="e">
        <f t="shared" si="113"/>
        <v>#N/A</v>
      </c>
      <c r="IC54" s="205" t="e">
        <f t="shared" si="114"/>
        <v>#N/A</v>
      </c>
      <c r="ID54" s="205" t="e">
        <f t="shared" si="115"/>
        <v>#N/A</v>
      </c>
      <c r="IE54" s="205" t="e">
        <f t="shared" si="116"/>
        <v>#N/A</v>
      </c>
      <c r="IF54" s="205" t="e">
        <f t="shared" si="117"/>
        <v>#N/A</v>
      </c>
      <c r="IG54" s="205" t="e">
        <f t="shared" si="118"/>
        <v>#N/A</v>
      </c>
      <c r="IH54" s="205" t="e">
        <f t="shared" si="119"/>
        <v>#N/A</v>
      </c>
      <c r="II54" s="205" t="e">
        <f t="shared" si="120"/>
        <v>#N/A</v>
      </c>
    </row>
    <row r="55" spans="1:243" hidden="1" x14ac:dyDescent="0.25">
      <c r="A55" s="307"/>
      <c r="B55" s="308" t="str">
        <f>IF(OR($T55="",$U55=""),"",ROUND(_xlfn.BETA.INV(ABS(VLOOKUP($Z$1,VLookups!$A$30:$B$31,2,FALSE)-B$2),IF($N55="L",$U55,$T55),IF($N55="L",$T55,$U55),$G55,$I55),0))</f>
        <v/>
      </c>
      <c r="C55" s="318" t="str">
        <f t="shared" si="121"/>
        <v/>
      </c>
      <c r="D55" s="319" t="str">
        <f t="shared" si="122"/>
        <v/>
      </c>
      <c r="E55" s="142"/>
      <c r="F55" s="310"/>
      <c r="G55" s="311" t="str">
        <f t="shared" si="10"/>
        <v/>
      </c>
      <c r="H55" s="312"/>
      <c r="I55" s="311" t="str">
        <f t="shared" si="11"/>
        <v/>
      </c>
      <c r="J55" s="310"/>
      <c r="K55" s="143"/>
      <c r="L55" s="118" t="str">
        <f t="shared" si="12"/>
        <v/>
      </c>
      <c r="M55" s="23" t="str">
        <f t="shared" si="13"/>
        <v/>
      </c>
      <c r="N55" s="24" t="str">
        <f t="shared" si="14"/>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10" t="str">
        <f t="shared" si="3"/>
        <v/>
      </c>
      <c r="X55" s="110" t="str">
        <f t="shared" si="4"/>
        <v/>
      </c>
      <c r="Y55" s="39" t="str">
        <f t="shared" si="5"/>
        <v/>
      </c>
      <c r="Z55" s="123"/>
      <c r="AA55" s="216" t="str">
        <f>IF(AND(G55&gt;0,H55&gt;0,I55&gt;0,T55&gt;0,U55&gt;0,Z55&gt;0,NOT(R55="")),ABS(VLOOKUP($Z$1,VLookups!$A$30:$B$31,2,FALSE)-_xlfn.BETA.DIST(Z55,IF(N55="L",U55,T55),IF(N55="L",T55,U55),TRUE,G55,I55)),"")</f>
        <v/>
      </c>
      <c r="AB55" s="120" t="str">
        <f>IF(OR($T55="",$U55=""),"",_xlfn.BETA.INV(ABS(VLOOKUP($Z$1,VLookups!$A$30:$B$31,2,FALSE)-AB$3),IF($N55="L",$U55,$T55),IF($N55="L",$T55,$U55),$G55,$I55))</f>
        <v/>
      </c>
      <c r="AC55" s="121" t="str">
        <f>IF(OR($T55="",$U55=""),"",_xlfn.BETA.INV(ABS(VLOOKUP($Z$1,VLookups!$A$30:$B$31,2,FALSE)-AC$3),IF($N55="L",$U55,$T55),IF($N55="L",$T55,$U55),$G55,$I55))</f>
        <v/>
      </c>
      <c r="AD55" s="120" t="str">
        <f>IF(OR($T55="",$U55=""),"",_xlfn.BETA.INV(ABS(VLOOKUP($Z$1,VLookups!$A$30:$B$31,2,FALSE)-AD$3),IF($N55="L",$U55,$T55),IF($N55="L",$T55,$U55),$G55,$I55))</f>
        <v/>
      </c>
      <c r="AE55" s="121" t="str">
        <f>IF(OR($T55="",$U55=""),"",_xlfn.BETA.INV(ABS(VLOOKUP($Z$1,VLookups!$A$30:$B$31,2,FALSE)-AE$3),IF($N55="L",$U55,$T55),IF($N55="L",$T55,$U55),$G55,$I55))</f>
        <v/>
      </c>
      <c r="AF55" s="120" t="str">
        <f>IF(OR($T55="",$U55=""),"",_xlfn.BETA.INV(ABS(VLOOKUP($Z$1,VLookups!$A$30:$B$31,2,FALSE)-AF$3),IF($N55="L",$U55,$T55),IF($N55="L",$T55,$U55),$G55,$I55))</f>
        <v/>
      </c>
      <c r="AG55" s="121" t="str">
        <f>IF(OR($T55="",$U55=""),"",_xlfn.BETA.INV(ABS(VLOOKUP($Z$1,VLookups!$A$30:$B$31,2,FALSE)-AG$3),IF($N55="L",$U55,$T55),IF($N55="L",$T55,$U55),$G55,$I55))</f>
        <v/>
      </c>
      <c r="AH55" s="120" t="str">
        <f>IF(OR($T55="",$U55=""),"",_xlfn.BETA.INV(ABS(VLOOKUP($Z$1,VLookups!$A$30:$B$31,2,FALSE)-AH$3),IF($N55="L",$U55,$T55),IF($N55="L",$T55,$U55),$G55,$I55))</f>
        <v/>
      </c>
      <c r="AI55" s="121" t="str">
        <f>IF(OR($T55="",$U55=""),"",_xlfn.BETA.INV(ABS(VLOOKUP($Z$1,VLookups!$A$30:$B$31,2,FALSE)-AI$3),IF($N55="L",$U55,$T55),IF($N55="L",$T55,$U55),$G55,$I55))</f>
        <v/>
      </c>
      <c r="AJ55" s="120" t="str">
        <f>IF(OR($T55="",$U55=""),"",_xlfn.BETA.INV(ABS(VLOOKUP($Z$1,VLookups!$A$30:$B$31,2,FALSE)-AJ$3),IF($N55="L",$U55,$T55),IF($N55="L",$T55,$U55),$G55,$I55))</f>
        <v/>
      </c>
      <c r="AK55" s="121" t="str">
        <f>IF(OR($T55="",$U55=""),"",_xlfn.BETA.INV(ABS(VLOOKUP($Z$1,VLookups!$A$30:$B$31,2,FALSE)-AK$3),IF($N55="L",$U55,$T55),IF($N55="L",$T55,$U55),$G55,$I55))</f>
        <v/>
      </c>
      <c r="AL55" s="120" t="str">
        <f>IF(OR($T55="",$U55=""),"",_xlfn.BETA.INV(ABS(VLOOKUP($Z$1,VLookups!$A$30:$B$31,2,FALSE)-AL$3),IF($N55="L",$U55,$T55),IF($N55="L",$T55,$U55),$G55,$I55))</f>
        <v/>
      </c>
      <c r="AM55" s="121" t="str">
        <f>IF(OR($T55="",$U55=""),"",_xlfn.BETA.INV(ABS(VLOOKUP($Z$1,VLookups!$A$30:$B$31,2,FALSE)-AM$3),IF($N55="L",$U55,$T55),IF($N55="L",$T55,$U55),$G55,$I55))</f>
        <v/>
      </c>
      <c r="AN55" s="17"/>
      <c r="AO55" s="206" t="str">
        <f t="shared" si="15"/>
        <v/>
      </c>
      <c r="AP55" s="204" t="str">
        <f t="shared" si="16"/>
        <v/>
      </c>
      <c r="AQ55" s="188" t="str">
        <f t="shared" ref="AQ55:DB55" si="221">IF(ISNONTEXT($AO55),AP55+$AO55,"")</f>
        <v/>
      </c>
      <c r="AR55" s="188" t="str">
        <f t="shared" si="221"/>
        <v/>
      </c>
      <c r="AS55" s="188" t="str">
        <f t="shared" si="221"/>
        <v/>
      </c>
      <c r="AT55" s="188" t="str">
        <f t="shared" si="221"/>
        <v/>
      </c>
      <c r="AU55" s="188" t="str">
        <f t="shared" si="221"/>
        <v/>
      </c>
      <c r="AV55" s="188" t="str">
        <f t="shared" si="221"/>
        <v/>
      </c>
      <c r="AW55" s="188" t="str">
        <f t="shared" si="221"/>
        <v/>
      </c>
      <c r="AX55" s="188" t="str">
        <f t="shared" si="221"/>
        <v/>
      </c>
      <c r="AY55" s="188" t="str">
        <f t="shared" si="221"/>
        <v/>
      </c>
      <c r="AZ55" s="188" t="str">
        <f t="shared" si="221"/>
        <v/>
      </c>
      <c r="BA55" s="188" t="str">
        <f t="shared" si="221"/>
        <v/>
      </c>
      <c r="BB55" s="188" t="str">
        <f t="shared" si="221"/>
        <v/>
      </c>
      <c r="BC55" s="188" t="str">
        <f t="shared" si="221"/>
        <v/>
      </c>
      <c r="BD55" s="188" t="str">
        <f t="shared" si="221"/>
        <v/>
      </c>
      <c r="BE55" s="188" t="str">
        <f t="shared" si="221"/>
        <v/>
      </c>
      <c r="BF55" s="188" t="str">
        <f t="shared" si="221"/>
        <v/>
      </c>
      <c r="BG55" s="188" t="str">
        <f t="shared" si="221"/>
        <v/>
      </c>
      <c r="BH55" s="188" t="str">
        <f t="shared" si="221"/>
        <v/>
      </c>
      <c r="BI55" s="188" t="str">
        <f t="shared" si="221"/>
        <v/>
      </c>
      <c r="BJ55" s="188" t="str">
        <f t="shared" si="221"/>
        <v/>
      </c>
      <c r="BK55" s="188" t="str">
        <f t="shared" si="221"/>
        <v/>
      </c>
      <c r="BL55" s="188" t="str">
        <f t="shared" si="221"/>
        <v/>
      </c>
      <c r="BM55" s="188" t="str">
        <f t="shared" si="221"/>
        <v/>
      </c>
      <c r="BN55" s="188" t="str">
        <f t="shared" si="221"/>
        <v/>
      </c>
      <c r="BO55" s="188" t="str">
        <f t="shared" si="221"/>
        <v/>
      </c>
      <c r="BP55" s="188" t="str">
        <f t="shared" si="221"/>
        <v/>
      </c>
      <c r="BQ55" s="188" t="str">
        <f t="shared" si="221"/>
        <v/>
      </c>
      <c r="BR55" s="188" t="str">
        <f t="shared" si="221"/>
        <v/>
      </c>
      <c r="BS55" s="188" t="str">
        <f t="shared" si="221"/>
        <v/>
      </c>
      <c r="BT55" s="188" t="str">
        <f t="shared" si="221"/>
        <v/>
      </c>
      <c r="BU55" s="188" t="str">
        <f t="shared" si="221"/>
        <v/>
      </c>
      <c r="BV55" s="188" t="str">
        <f t="shared" si="221"/>
        <v/>
      </c>
      <c r="BW55" s="188" t="str">
        <f t="shared" si="221"/>
        <v/>
      </c>
      <c r="BX55" s="188" t="str">
        <f t="shared" si="221"/>
        <v/>
      </c>
      <c r="BY55" s="188" t="str">
        <f t="shared" si="221"/>
        <v/>
      </c>
      <c r="BZ55" s="188" t="str">
        <f t="shared" si="221"/>
        <v/>
      </c>
      <c r="CA55" s="188" t="str">
        <f t="shared" si="221"/>
        <v/>
      </c>
      <c r="CB55" s="188" t="str">
        <f t="shared" si="221"/>
        <v/>
      </c>
      <c r="CC55" s="188" t="str">
        <f t="shared" si="221"/>
        <v/>
      </c>
      <c r="CD55" s="188" t="str">
        <f t="shared" si="221"/>
        <v/>
      </c>
      <c r="CE55" s="188" t="str">
        <f t="shared" si="221"/>
        <v/>
      </c>
      <c r="CF55" s="188" t="str">
        <f t="shared" si="221"/>
        <v/>
      </c>
      <c r="CG55" s="188" t="str">
        <f t="shared" si="221"/>
        <v/>
      </c>
      <c r="CH55" s="188" t="str">
        <f t="shared" si="221"/>
        <v/>
      </c>
      <c r="CI55" s="188" t="str">
        <f t="shared" si="221"/>
        <v/>
      </c>
      <c r="CJ55" s="188" t="str">
        <f t="shared" si="221"/>
        <v/>
      </c>
      <c r="CK55" s="188" t="str">
        <f t="shared" si="221"/>
        <v/>
      </c>
      <c r="CL55" s="188" t="str">
        <f t="shared" si="221"/>
        <v/>
      </c>
      <c r="CM55" s="188" t="str">
        <f t="shared" si="221"/>
        <v/>
      </c>
      <c r="CN55" s="188" t="str">
        <f t="shared" si="221"/>
        <v/>
      </c>
      <c r="CO55" s="188" t="str">
        <f t="shared" si="221"/>
        <v/>
      </c>
      <c r="CP55" s="188" t="str">
        <f t="shared" si="221"/>
        <v/>
      </c>
      <c r="CQ55" s="188" t="str">
        <f t="shared" si="221"/>
        <v/>
      </c>
      <c r="CR55" s="188" t="str">
        <f t="shared" si="221"/>
        <v/>
      </c>
      <c r="CS55" s="188" t="str">
        <f t="shared" si="221"/>
        <v/>
      </c>
      <c r="CT55" s="188" t="str">
        <f t="shared" si="221"/>
        <v/>
      </c>
      <c r="CU55" s="188" t="str">
        <f t="shared" si="221"/>
        <v/>
      </c>
      <c r="CV55" s="188" t="str">
        <f t="shared" si="221"/>
        <v/>
      </c>
      <c r="CW55" s="188" t="str">
        <f t="shared" si="221"/>
        <v/>
      </c>
      <c r="CX55" s="188" t="str">
        <f t="shared" si="221"/>
        <v/>
      </c>
      <c r="CY55" s="188" t="str">
        <f t="shared" si="221"/>
        <v/>
      </c>
      <c r="CZ55" s="188" t="str">
        <f t="shared" si="221"/>
        <v/>
      </c>
      <c r="DA55" s="188" t="str">
        <f t="shared" si="221"/>
        <v/>
      </c>
      <c r="DB55" s="188" t="str">
        <f t="shared" si="221"/>
        <v/>
      </c>
      <c r="DC55" s="188" t="str">
        <f t="shared" ref="DC55:EK55" si="222">IF(ISNONTEXT($AO55),DB55+$AO55,"")</f>
        <v/>
      </c>
      <c r="DD55" s="188" t="str">
        <f t="shared" si="222"/>
        <v/>
      </c>
      <c r="DE55" s="188" t="str">
        <f t="shared" si="222"/>
        <v/>
      </c>
      <c r="DF55" s="188" t="str">
        <f t="shared" si="222"/>
        <v/>
      </c>
      <c r="DG55" s="188" t="str">
        <f t="shared" si="222"/>
        <v/>
      </c>
      <c r="DH55" s="188" t="str">
        <f t="shared" si="222"/>
        <v/>
      </c>
      <c r="DI55" s="188" t="str">
        <f t="shared" si="222"/>
        <v/>
      </c>
      <c r="DJ55" s="188" t="str">
        <f t="shared" si="222"/>
        <v/>
      </c>
      <c r="DK55" s="188" t="str">
        <f t="shared" si="222"/>
        <v/>
      </c>
      <c r="DL55" s="188" t="str">
        <f t="shared" si="222"/>
        <v/>
      </c>
      <c r="DM55" s="188" t="str">
        <f t="shared" si="222"/>
        <v/>
      </c>
      <c r="DN55" s="188" t="str">
        <f t="shared" si="222"/>
        <v/>
      </c>
      <c r="DO55" s="188" t="str">
        <f t="shared" si="222"/>
        <v/>
      </c>
      <c r="DP55" s="188" t="str">
        <f t="shared" si="222"/>
        <v/>
      </c>
      <c r="DQ55" s="188" t="str">
        <f t="shared" si="222"/>
        <v/>
      </c>
      <c r="DR55" s="188" t="str">
        <f t="shared" si="222"/>
        <v/>
      </c>
      <c r="DS55" s="188" t="str">
        <f t="shared" si="222"/>
        <v/>
      </c>
      <c r="DT55" s="188" t="str">
        <f t="shared" si="222"/>
        <v/>
      </c>
      <c r="DU55" s="188" t="str">
        <f t="shared" si="222"/>
        <v/>
      </c>
      <c r="DV55" s="188" t="str">
        <f t="shared" si="222"/>
        <v/>
      </c>
      <c r="DW55" s="188" t="str">
        <f t="shared" si="222"/>
        <v/>
      </c>
      <c r="DX55" s="188" t="str">
        <f t="shared" si="222"/>
        <v/>
      </c>
      <c r="DY55" s="188" t="str">
        <f t="shared" si="222"/>
        <v/>
      </c>
      <c r="DZ55" s="188" t="str">
        <f t="shared" si="222"/>
        <v/>
      </c>
      <c r="EA55" s="188" t="str">
        <f t="shared" si="222"/>
        <v/>
      </c>
      <c r="EB55" s="188" t="str">
        <f t="shared" si="222"/>
        <v/>
      </c>
      <c r="EC55" s="188" t="str">
        <f t="shared" si="222"/>
        <v/>
      </c>
      <c r="ED55" s="188" t="str">
        <f t="shared" si="222"/>
        <v/>
      </c>
      <c r="EE55" s="188" t="str">
        <f t="shared" si="222"/>
        <v/>
      </c>
      <c r="EF55" s="188" t="str">
        <f t="shared" si="222"/>
        <v/>
      </c>
      <c r="EG55" s="188" t="str">
        <f t="shared" si="222"/>
        <v/>
      </c>
      <c r="EH55" s="188" t="str">
        <f t="shared" si="222"/>
        <v/>
      </c>
      <c r="EI55" s="188" t="str">
        <f t="shared" si="222"/>
        <v/>
      </c>
      <c r="EJ55" s="188" t="str">
        <f t="shared" si="222"/>
        <v/>
      </c>
      <c r="EK55" s="188" t="str">
        <f t="shared" si="222"/>
        <v/>
      </c>
      <c r="EL55" s="204" t="str">
        <f t="shared" si="19"/>
        <v/>
      </c>
      <c r="EM55" s="205" t="e">
        <f t="shared" si="20"/>
        <v>#N/A</v>
      </c>
      <c r="EN55" s="205" t="e">
        <f t="shared" si="21"/>
        <v>#N/A</v>
      </c>
      <c r="EO55" s="205" t="e">
        <f t="shared" si="22"/>
        <v>#N/A</v>
      </c>
      <c r="EP55" s="205" t="e">
        <f t="shared" si="23"/>
        <v>#N/A</v>
      </c>
      <c r="EQ55" s="205" t="e">
        <f t="shared" si="24"/>
        <v>#N/A</v>
      </c>
      <c r="ER55" s="205" t="e">
        <f t="shared" si="25"/>
        <v>#N/A</v>
      </c>
      <c r="ES55" s="205" t="e">
        <f t="shared" si="26"/>
        <v>#N/A</v>
      </c>
      <c r="ET55" s="205" t="e">
        <f t="shared" si="27"/>
        <v>#N/A</v>
      </c>
      <c r="EU55" s="205" t="e">
        <f t="shared" si="28"/>
        <v>#N/A</v>
      </c>
      <c r="EV55" s="205" t="e">
        <f t="shared" si="29"/>
        <v>#N/A</v>
      </c>
      <c r="EW55" s="205" t="e">
        <f t="shared" si="30"/>
        <v>#N/A</v>
      </c>
      <c r="EX55" s="205" t="e">
        <f t="shared" si="31"/>
        <v>#N/A</v>
      </c>
      <c r="EY55" s="205" t="e">
        <f t="shared" si="32"/>
        <v>#N/A</v>
      </c>
      <c r="EZ55" s="205" t="e">
        <f t="shared" si="33"/>
        <v>#N/A</v>
      </c>
      <c r="FA55" s="205" t="e">
        <f t="shared" si="34"/>
        <v>#N/A</v>
      </c>
      <c r="FB55" s="205" t="e">
        <f t="shared" si="35"/>
        <v>#N/A</v>
      </c>
      <c r="FC55" s="205" t="e">
        <f t="shared" si="36"/>
        <v>#N/A</v>
      </c>
      <c r="FD55" s="205" t="e">
        <f t="shared" si="37"/>
        <v>#N/A</v>
      </c>
      <c r="FE55" s="205" t="e">
        <f t="shared" si="38"/>
        <v>#N/A</v>
      </c>
      <c r="FF55" s="205" t="e">
        <f t="shared" si="39"/>
        <v>#N/A</v>
      </c>
      <c r="FG55" s="205" t="e">
        <f t="shared" si="40"/>
        <v>#N/A</v>
      </c>
      <c r="FH55" s="205" t="e">
        <f t="shared" si="41"/>
        <v>#N/A</v>
      </c>
      <c r="FI55" s="205" t="e">
        <f t="shared" si="42"/>
        <v>#N/A</v>
      </c>
      <c r="FJ55" s="205" t="e">
        <f t="shared" si="43"/>
        <v>#N/A</v>
      </c>
      <c r="FK55" s="205" t="e">
        <f t="shared" si="44"/>
        <v>#N/A</v>
      </c>
      <c r="FL55" s="205" t="e">
        <f t="shared" si="45"/>
        <v>#N/A</v>
      </c>
      <c r="FM55" s="205" t="e">
        <f t="shared" si="46"/>
        <v>#N/A</v>
      </c>
      <c r="FN55" s="205" t="e">
        <f t="shared" si="47"/>
        <v>#N/A</v>
      </c>
      <c r="FO55" s="205" t="e">
        <f t="shared" si="48"/>
        <v>#N/A</v>
      </c>
      <c r="FP55" s="205" t="e">
        <f t="shared" si="49"/>
        <v>#N/A</v>
      </c>
      <c r="FQ55" s="205" t="e">
        <f t="shared" si="50"/>
        <v>#N/A</v>
      </c>
      <c r="FR55" s="205" t="e">
        <f t="shared" si="51"/>
        <v>#N/A</v>
      </c>
      <c r="FS55" s="205" t="e">
        <f t="shared" si="52"/>
        <v>#N/A</v>
      </c>
      <c r="FT55" s="205" t="e">
        <f t="shared" si="53"/>
        <v>#N/A</v>
      </c>
      <c r="FU55" s="205" t="e">
        <f t="shared" si="54"/>
        <v>#N/A</v>
      </c>
      <c r="FV55" s="205" t="e">
        <f t="shared" si="55"/>
        <v>#N/A</v>
      </c>
      <c r="FW55" s="205" t="e">
        <f t="shared" si="56"/>
        <v>#N/A</v>
      </c>
      <c r="FX55" s="205" t="e">
        <f t="shared" si="57"/>
        <v>#N/A</v>
      </c>
      <c r="FY55" s="205" t="e">
        <f t="shared" si="58"/>
        <v>#N/A</v>
      </c>
      <c r="FZ55" s="205" t="e">
        <f t="shared" si="59"/>
        <v>#N/A</v>
      </c>
      <c r="GA55" s="205" t="e">
        <f t="shared" si="60"/>
        <v>#N/A</v>
      </c>
      <c r="GB55" s="205" t="e">
        <f t="shared" si="61"/>
        <v>#N/A</v>
      </c>
      <c r="GC55" s="205" t="e">
        <f t="shared" si="62"/>
        <v>#N/A</v>
      </c>
      <c r="GD55" s="205" t="e">
        <f t="shared" si="63"/>
        <v>#N/A</v>
      </c>
      <c r="GE55" s="205" t="e">
        <f t="shared" si="64"/>
        <v>#N/A</v>
      </c>
      <c r="GF55" s="205" t="e">
        <f t="shared" si="65"/>
        <v>#N/A</v>
      </c>
      <c r="GG55" s="205" t="e">
        <f t="shared" si="66"/>
        <v>#N/A</v>
      </c>
      <c r="GH55" s="205" t="e">
        <f t="shared" si="67"/>
        <v>#N/A</v>
      </c>
      <c r="GI55" s="205" t="e">
        <f t="shared" si="68"/>
        <v>#N/A</v>
      </c>
      <c r="GJ55" s="205" t="e">
        <f t="shared" si="69"/>
        <v>#N/A</v>
      </c>
      <c r="GK55" s="205" t="e">
        <f t="shared" si="70"/>
        <v>#N/A</v>
      </c>
      <c r="GL55" s="205" t="e">
        <f t="shared" si="71"/>
        <v>#N/A</v>
      </c>
      <c r="GM55" s="205" t="e">
        <f t="shared" si="72"/>
        <v>#N/A</v>
      </c>
      <c r="GN55" s="205" t="e">
        <f t="shared" si="73"/>
        <v>#N/A</v>
      </c>
      <c r="GO55" s="205" t="e">
        <f t="shared" si="74"/>
        <v>#N/A</v>
      </c>
      <c r="GP55" s="205" t="e">
        <f t="shared" si="75"/>
        <v>#N/A</v>
      </c>
      <c r="GQ55" s="205" t="e">
        <f t="shared" si="76"/>
        <v>#N/A</v>
      </c>
      <c r="GR55" s="205" t="e">
        <f t="shared" si="77"/>
        <v>#N/A</v>
      </c>
      <c r="GS55" s="205" t="e">
        <f t="shared" si="78"/>
        <v>#N/A</v>
      </c>
      <c r="GT55" s="205" t="e">
        <f t="shared" si="79"/>
        <v>#N/A</v>
      </c>
      <c r="GU55" s="205" t="e">
        <f t="shared" si="80"/>
        <v>#N/A</v>
      </c>
      <c r="GV55" s="205" t="e">
        <f t="shared" si="81"/>
        <v>#N/A</v>
      </c>
      <c r="GW55" s="205" t="e">
        <f t="shared" si="82"/>
        <v>#N/A</v>
      </c>
      <c r="GX55" s="205" t="e">
        <f t="shared" si="83"/>
        <v>#N/A</v>
      </c>
      <c r="GY55" s="205" t="e">
        <f t="shared" si="84"/>
        <v>#N/A</v>
      </c>
      <c r="GZ55" s="205" t="e">
        <f t="shared" si="85"/>
        <v>#N/A</v>
      </c>
      <c r="HA55" s="205" t="e">
        <f t="shared" si="86"/>
        <v>#N/A</v>
      </c>
      <c r="HB55" s="205" t="e">
        <f t="shared" si="87"/>
        <v>#N/A</v>
      </c>
      <c r="HC55" s="205" t="e">
        <f t="shared" si="88"/>
        <v>#N/A</v>
      </c>
      <c r="HD55" s="205" t="e">
        <f t="shared" si="89"/>
        <v>#N/A</v>
      </c>
      <c r="HE55" s="205" t="e">
        <f t="shared" si="90"/>
        <v>#N/A</v>
      </c>
      <c r="HF55" s="205" t="e">
        <f t="shared" si="91"/>
        <v>#N/A</v>
      </c>
      <c r="HG55" s="205" t="e">
        <f t="shared" si="92"/>
        <v>#N/A</v>
      </c>
      <c r="HH55" s="205" t="e">
        <f t="shared" si="93"/>
        <v>#N/A</v>
      </c>
      <c r="HI55" s="205" t="e">
        <f t="shared" si="94"/>
        <v>#N/A</v>
      </c>
      <c r="HJ55" s="205" t="e">
        <f t="shared" si="95"/>
        <v>#N/A</v>
      </c>
      <c r="HK55" s="205" t="e">
        <f t="shared" si="96"/>
        <v>#N/A</v>
      </c>
      <c r="HL55" s="205" t="e">
        <f t="shared" si="97"/>
        <v>#N/A</v>
      </c>
      <c r="HM55" s="205" t="e">
        <f t="shared" si="98"/>
        <v>#N/A</v>
      </c>
      <c r="HN55" s="205" t="e">
        <f t="shared" si="99"/>
        <v>#N/A</v>
      </c>
      <c r="HO55" s="205" t="e">
        <f t="shared" si="100"/>
        <v>#N/A</v>
      </c>
      <c r="HP55" s="205" t="e">
        <f t="shared" si="101"/>
        <v>#N/A</v>
      </c>
      <c r="HQ55" s="205" t="e">
        <f t="shared" si="102"/>
        <v>#N/A</v>
      </c>
      <c r="HR55" s="205" t="e">
        <f t="shared" si="103"/>
        <v>#N/A</v>
      </c>
      <c r="HS55" s="205" t="e">
        <f t="shared" si="104"/>
        <v>#N/A</v>
      </c>
      <c r="HT55" s="205" t="e">
        <f t="shared" si="105"/>
        <v>#N/A</v>
      </c>
      <c r="HU55" s="205" t="e">
        <f t="shared" si="106"/>
        <v>#N/A</v>
      </c>
      <c r="HV55" s="205" t="e">
        <f t="shared" si="107"/>
        <v>#N/A</v>
      </c>
      <c r="HW55" s="205" t="e">
        <f t="shared" si="108"/>
        <v>#N/A</v>
      </c>
      <c r="HX55" s="205" t="e">
        <f t="shared" si="109"/>
        <v>#N/A</v>
      </c>
      <c r="HY55" s="205" t="e">
        <f t="shared" si="110"/>
        <v>#N/A</v>
      </c>
      <c r="HZ55" s="205" t="e">
        <f t="shared" si="111"/>
        <v>#N/A</v>
      </c>
      <c r="IA55" s="205" t="e">
        <f t="shared" si="112"/>
        <v>#N/A</v>
      </c>
      <c r="IB55" s="205" t="e">
        <f t="shared" si="113"/>
        <v>#N/A</v>
      </c>
      <c r="IC55" s="205" t="e">
        <f t="shared" si="114"/>
        <v>#N/A</v>
      </c>
      <c r="ID55" s="205" t="e">
        <f t="shared" si="115"/>
        <v>#N/A</v>
      </c>
      <c r="IE55" s="205" t="e">
        <f t="shared" si="116"/>
        <v>#N/A</v>
      </c>
      <c r="IF55" s="205" t="e">
        <f t="shared" si="117"/>
        <v>#N/A</v>
      </c>
      <c r="IG55" s="205" t="e">
        <f t="shared" si="118"/>
        <v>#N/A</v>
      </c>
      <c r="IH55" s="205" t="e">
        <f t="shared" si="119"/>
        <v>#N/A</v>
      </c>
      <c r="II55" s="205" t="e">
        <f t="shared" si="120"/>
        <v>#N/A</v>
      </c>
    </row>
    <row r="56" spans="1:243" hidden="1" x14ac:dyDescent="0.25">
      <c r="A56" s="307"/>
      <c r="B56" s="308" t="str">
        <f>IF(OR($T56="",$U56=""),"",ROUND(_xlfn.BETA.INV(ABS(VLOOKUP($Z$1,VLookups!$A$30:$B$31,2,FALSE)-B$2),IF($N56="L",$U56,$T56),IF($N56="L",$T56,$U56),$G56,$I56),0))</f>
        <v/>
      </c>
      <c r="C56" s="318" t="str">
        <f t="shared" si="121"/>
        <v/>
      </c>
      <c r="D56" s="319" t="str">
        <f t="shared" si="122"/>
        <v/>
      </c>
      <c r="E56" s="142"/>
      <c r="F56" s="310"/>
      <c r="G56" s="311" t="str">
        <f t="shared" si="10"/>
        <v/>
      </c>
      <c r="H56" s="312"/>
      <c r="I56" s="311" t="str">
        <f t="shared" si="11"/>
        <v/>
      </c>
      <c r="J56" s="310"/>
      <c r="K56" s="143"/>
      <c r="L56" s="118" t="str">
        <f t="shared" si="12"/>
        <v/>
      </c>
      <c r="M56" s="23" t="str">
        <f t="shared" si="13"/>
        <v/>
      </c>
      <c r="N56" s="24" t="str">
        <f t="shared" si="14"/>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10" t="str">
        <f t="shared" si="3"/>
        <v/>
      </c>
      <c r="X56" s="110" t="str">
        <f t="shared" si="4"/>
        <v/>
      </c>
      <c r="Y56" s="39" t="str">
        <f t="shared" si="5"/>
        <v/>
      </c>
      <c r="Z56" s="123"/>
      <c r="AA56" s="216" t="str">
        <f>IF(AND(G56&gt;0,H56&gt;0,I56&gt;0,T56&gt;0,U56&gt;0,Z56&gt;0,NOT(R56="")),ABS(VLOOKUP($Z$1,VLookups!$A$30:$B$31,2,FALSE)-_xlfn.BETA.DIST(Z56,IF(N56="L",U56,T56),IF(N56="L",T56,U56),TRUE,G56,I56)),"")</f>
        <v/>
      </c>
      <c r="AB56" s="120" t="str">
        <f>IF(OR($T56="",$U56=""),"",_xlfn.BETA.INV(ABS(VLOOKUP($Z$1,VLookups!$A$30:$B$31,2,FALSE)-AB$3),IF($N56="L",$U56,$T56),IF($N56="L",$T56,$U56),$G56,$I56))</f>
        <v/>
      </c>
      <c r="AC56" s="121" t="str">
        <f>IF(OR($T56="",$U56=""),"",_xlfn.BETA.INV(ABS(VLOOKUP($Z$1,VLookups!$A$30:$B$31,2,FALSE)-AC$3),IF($N56="L",$U56,$T56),IF($N56="L",$T56,$U56),$G56,$I56))</f>
        <v/>
      </c>
      <c r="AD56" s="120" t="str">
        <f>IF(OR($T56="",$U56=""),"",_xlfn.BETA.INV(ABS(VLOOKUP($Z$1,VLookups!$A$30:$B$31,2,FALSE)-AD$3),IF($N56="L",$U56,$T56),IF($N56="L",$T56,$U56),$G56,$I56))</f>
        <v/>
      </c>
      <c r="AE56" s="121" t="str">
        <f>IF(OR($T56="",$U56=""),"",_xlfn.BETA.INV(ABS(VLOOKUP($Z$1,VLookups!$A$30:$B$31,2,FALSE)-AE$3),IF($N56="L",$U56,$T56),IF($N56="L",$T56,$U56),$G56,$I56))</f>
        <v/>
      </c>
      <c r="AF56" s="120" t="str">
        <f>IF(OR($T56="",$U56=""),"",_xlfn.BETA.INV(ABS(VLOOKUP($Z$1,VLookups!$A$30:$B$31,2,FALSE)-AF$3),IF($N56="L",$U56,$T56),IF($N56="L",$T56,$U56),$G56,$I56))</f>
        <v/>
      </c>
      <c r="AG56" s="121" t="str">
        <f>IF(OR($T56="",$U56=""),"",_xlfn.BETA.INV(ABS(VLOOKUP($Z$1,VLookups!$A$30:$B$31,2,FALSE)-AG$3),IF($N56="L",$U56,$T56),IF($N56="L",$T56,$U56),$G56,$I56))</f>
        <v/>
      </c>
      <c r="AH56" s="120" t="str">
        <f>IF(OR($T56="",$U56=""),"",_xlfn.BETA.INV(ABS(VLOOKUP($Z$1,VLookups!$A$30:$B$31,2,FALSE)-AH$3),IF($N56="L",$U56,$T56),IF($N56="L",$T56,$U56),$G56,$I56))</f>
        <v/>
      </c>
      <c r="AI56" s="121" t="str">
        <f>IF(OR($T56="",$U56=""),"",_xlfn.BETA.INV(ABS(VLOOKUP($Z$1,VLookups!$A$30:$B$31,2,FALSE)-AI$3),IF($N56="L",$U56,$T56),IF($N56="L",$T56,$U56),$G56,$I56))</f>
        <v/>
      </c>
      <c r="AJ56" s="120" t="str">
        <f>IF(OR($T56="",$U56=""),"",_xlfn.BETA.INV(ABS(VLOOKUP($Z$1,VLookups!$A$30:$B$31,2,FALSE)-AJ$3),IF($N56="L",$U56,$T56),IF($N56="L",$T56,$U56),$G56,$I56))</f>
        <v/>
      </c>
      <c r="AK56" s="121" t="str">
        <f>IF(OR($T56="",$U56=""),"",_xlfn.BETA.INV(ABS(VLOOKUP($Z$1,VLookups!$A$30:$B$31,2,FALSE)-AK$3),IF($N56="L",$U56,$T56),IF($N56="L",$T56,$U56),$G56,$I56))</f>
        <v/>
      </c>
      <c r="AL56" s="120" t="str">
        <f>IF(OR($T56="",$U56=""),"",_xlfn.BETA.INV(ABS(VLOOKUP($Z$1,VLookups!$A$30:$B$31,2,FALSE)-AL$3),IF($N56="L",$U56,$T56),IF($N56="L",$T56,$U56),$G56,$I56))</f>
        <v/>
      </c>
      <c r="AM56" s="121" t="str">
        <f>IF(OR($T56="",$U56=""),"",_xlfn.BETA.INV(ABS(VLOOKUP($Z$1,VLookups!$A$30:$B$31,2,FALSE)-AM$3),IF($N56="L",$U56,$T56),IF($N56="L",$T56,$U56),$G56,$I56))</f>
        <v/>
      </c>
      <c r="AN56" s="17"/>
      <c r="AO56" s="206" t="str">
        <f t="shared" si="15"/>
        <v/>
      </c>
      <c r="AP56" s="204" t="str">
        <f t="shared" si="16"/>
        <v/>
      </c>
      <c r="AQ56" s="188" t="str">
        <f t="shared" ref="AQ56:DB56" si="223">IF(ISNONTEXT($AO56),AP56+$AO56,"")</f>
        <v/>
      </c>
      <c r="AR56" s="188" t="str">
        <f t="shared" si="223"/>
        <v/>
      </c>
      <c r="AS56" s="188" t="str">
        <f t="shared" si="223"/>
        <v/>
      </c>
      <c r="AT56" s="188" t="str">
        <f t="shared" si="223"/>
        <v/>
      </c>
      <c r="AU56" s="188" t="str">
        <f t="shared" si="223"/>
        <v/>
      </c>
      <c r="AV56" s="188" t="str">
        <f t="shared" si="223"/>
        <v/>
      </c>
      <c r="AW56" s="188" t="str">
        <f t="shared" si="223"/>
        <v/>
      </c>
      <c r="AX56" s="188" t="str">
        <f t="shared" si="223"/>
        <v/>
      </c>
      <c r="AY56" s="188" t="str">
        <f t="shared" si="223"/>
        <v/>
      </c>
      <c r="AZ56" s="188" t="str">
        <f t="shared" si="223"/>
        <v/>
      </c>
      <c r="BA56" s="188" t="str">
        <f t="shared" si="223"/>
        <v/>
      </c>
      <c r="BB56" s="188" t="str">
        <f t="shared" si="223"/>
        <v/>
      </c>
      <c r="BC56" s="188" t="str">
        <f t="shared" si="223"/>
        <v/>
      </c>
      <c r="BD56" s="188" t="str">
        <f t="shared" si="223"/>
        <v/>
      </c>
      <c r="BE56" s="188" t="str">
        <f t="shared" si="223"/>
        <v/>
      </c>
      <c r="BF56" s="188" t="str">
        <f t="shared" si="223"/>
        <v/>
      </c>
      <c r="BG56" s="188" t="str">
        <f t="shared" si="223"/>
        <v/>
      </c>
      <c r="BH56" s="188" t="str">
        <f t="shared" si="223"/>
        <v/>
      </c>
      <c r="BI56" s="188" t="str">
        <f t="shared" si="223"/>
        <v/>
      </c>
      <c r="BJ56" s="188" t="str">
        <f t="shared" si="223"/>
        <v/>
      </c>
      <c r="BK56" s="188" t="str">
        <f t="shared" si="223"/>
        <v/>
      </c>
      <c r="BL56" s="188" t="str">
        <f t="shared" si="223"/>
        <v/>
      </c>
      <c r="BM56" s="188" t="str">
        <f t="shared" si="223"/>
        <v/>
      </c>
      <c r="BN56" s="188" t="str">
        <f t="shared" si="223"/>
        <v/>
      </c>
      <c r="BO56" s="188" t="str">
        <f t="shared" si="223"/>
        <v/>
      </c>
      <c r="BP56" s="188" t="str">
        <f t="shared" si="223"/>
        <v/>
      </c>
      <c r="BQ56" s="188" t="str">
        <f t="shared" si="223"/>
        <v/>
      </c>
      <c r="BR56" s="188" t="str">
        <f t="shared" si="223"/>
        <v/>
      </c>
      <c r="BS56" s="188" t="str">
        <f t="shared" si="223"/>
        <v/>
      </c>
      <c r="BT56" s="188" t="str">
        <f t="shared" si="223"/>
        <v/>
      </c>
      <c r="BU56" s="188" t="str">
        <f t="shared" si="223"/>
        <v/>
      </c>
      <c r="BV56" s="188" t="str">
        <f t="shared" si="223"/>
        <v/>
      </c>
      <c r="BW56" s="188" t="str">
        <f t="shared" si="223"/>
        <v/>
      </c>
      <c r="BX56" s="188" t="str">
        <f t="shared" si="223"/>
        <v/>
      </c>
      <c r="BY56" s="188" t="str">
        <f t="shared" si="223"/>
        <v/>
      </c>
      <c r="BZ56" s="188" t="str">
        <f t="shared" si="223"/>
        <v/>
      </c>
      <c r="CA56" s="188" t="str">
        <f t="shared" si="223"/>
        <v/>
      </c>
      <c r="CB56" s="188" t="str">
        <f t="shared" si="223"/>
        <v/>
      </c>
      <c r="CC56" s="188" t="str">
        <f t="shared" si="223"/>
        <v/>
      </c>
      <c r="CD56" s="188" t="str">
        <f t="shared" si="223"/>
        <v/>
      </c>
      <c r="CE56" s="188" t="str">
        <f t="shared" si="223"/>
        <v/>
      </c>
      <c r="CF56" s="188" t="str">
        <f t="shared" si="223"/>
        <v/>
      </c>
      <c r="CG56" s="188" t="str">
        <f t="shared" si="223"/>
        <v/>
      </c>
      <c r="CH56" s="188" t="str">
        <f t="shared" si="223"/>
        <v/>
      </c>
      <c r="CI56" s="188" t="str">
        <f t="shared" si="223"/>
        <v/>
      </c>
      <c r="CJ56" s="188" t="str">
        <f t="shared" si="223"/>
        <v/>
      </c>
      <c r="CK56" s="188" t="str">
        <f t="shared" si="223"/>
        <v/>
      </c>
      <c r="CL56" s="188" t="str">
        <f t="shared" si="223"/>
        <v/>
      </c>
      <c r="CM56" s="188" t="str">
        <f t="shared" si="223"/>
        <v/>
      </c>
      <c r="CN56" s="188" t="str">
        <f t="shared" si="223"/>
        <v/>
      </c>
      <c r="CO56" s="188" t="str">
        <f t="shared" si="223"/>
        <v/>
      </c>
      <c r="CP56" s="188" t="str">
        <f t="shared" si="223"/>
        <v/>
      </c>
      <c r="CQ56" s="188" t="str">
        <f t="shared" si="223"/>
        <v/>
      </c>
      <c r="CR56" s="188" t="str">
        <f t="shared" si="223"/>
        <v/>
      </c>
      <c r="CS56" s="188" t="str">
        <f t="shared" si="223"/>
        <v/>
      </c>
      <c r="CT56" s="188" t="str">
        <f t="shared" si="223"/>
        <v/>
      </c>
      <c r="CU56" s="188" t="str">
        <f t="shared" si="223"/>
        <v/>
      </c>
      <c r="CV56" s="188" t="str">
        <f t="shared" si="223"/>
        <v/>
      </c>
      <c r="CW56" s="188" t="str">
        <f t="shared" si="223"/>
        <v/>
      </c>
      <c r="CX56" s="188" t="str">
        <f t="shared" si="223"/>
        <v/>
      </c>
      <c r="CY56" s="188" t="str">
        <f t="shared" si="223"/>
        <v/>
      </c>
      <c r="CZ56" s="188" t="str">
        <f t="shared" si="223"/>
        <v/>
      </c>
      <c r="DA56" s="188" t="str">
        <f t="shared" si="223"/>
        <v/>
      </c>
      <c r="DB56" s="188" t="str">
        <f t="shared" si="223"/>
        <v/>
      </c>
      <c r="DC56" s="188" t="str">
        <f t="shared" ref="DC56:EK56" si="224">IF(ISNONTEXT($AO56),DB56+$AO56,"")</f>
        <v/>
      </c>
      <c r="DD56" s="188" t="str">
        <f t="shared" si="224"/>
        <v/>
      </c>
      <c r="DE56" s="188" t="str">
        <f t="shared" si="224"/>
        <v/>
      </c>
      <c r="DF56" s="188" t="str">
        <f t="shared" si="224"/>
        <v/>
      </c>
      <c r="DG56" s="188" t="str">
        <f t="shared" si="224"/>
        <v/>
      </c>
      <c r="DH56" s="188" t="str">
        <f t="shared" si="224"/>
        <v/>
      </c>
      <c r="DI56" s="188" t="str">
        <f t="shared" si="224"/>
        <v/>
      </c>
      <c r="DJ56" s="188" t="str">
        <f t="shared" si="224"/>
        <v/>
      </c>
      <c r="DK56" s="188" t="str">
        <f t="shared" si="224"/>
        <v/>
      </c>
      <c r="DL56" s="188" t="str">
        <f t="shared" si="224"/>
        <v/>
      </c>
      <c r="DM56" s="188" t="str">
        <f t="shared" si="224"/>
        <v/>
      </c>
      <c r="DN56" s="188" t="str">
        <f t="shared" si="224"/>
        <v/>
      </c>
      <c r="DO56" s="188" t="str">
        <f t="shared" si="224"/>
        <v/>
      </c>
      <c r="DP56" s="188" t="str">
        <f t="shared" si="224"/>
        <v/>
      </c>
      <c r="DQ56" s="188" t="str">
        <f t="shared" si="224"/>
        <v/>
      </c>
      <c r="DR56" s="188" t="str">
        <f t="shared" si="224"/>
        <v/>
      </c>
      <c r="DS56" s="188" t="str">
        <f t="shared" si="224"/>
        <v/>
      </c>
      <c r="DT56" s="188" t="str">
        <f t="shared" si="224"/>
        <v/>
      </c>
      <c r="DU56" s="188" t="str">
        <f t="shared" si="224"/>
        <v/>
      </c>
      <c r="DV56" s="188" t="str">
        <f t="shared" si="224"/>
        <v/>
      </c>
      <c r="DW56" s="188" t="str">
        <f t="shared" si="224"/>
        <v/>
      </c>
      <c r="DX56" s="188" t="str">
        <f t="shared" si="224"/>
        <v/>
      </c>
      <c r="DY56" s="188" t="str">
        <f t="shared" si="224"/>
        <v/>
      </c>
      <c r="DZ56" s="188" t="str">
        <f t="shared" si="224"/>
        <v/>
      </c>
      <c r="EA56" s="188" t="str">
        <f t="shared" si="224"/>
        <v/>
      </c>
      <c r="EB56" s="188" t="str">
        <f t="shared" si="224"/>
        <v/>
      </c>
      <c r="EC56" s="188" t="str">
        <f t="shared" si="224"/>
        <v/>
      </c>
      <c r="ED56" s="188" t="str">
        <f t="shared" si="224"/>
        <v/>
      </c>
      <c r="EE56" s="188" t="str">
        <f t="shared" si="224"/>
        <v/>
      </c>
      <c r="EF56" s="188" t="str">
        <f t="shared" si="224"/>
        <v/>
      </c>
      <c r="EG56" s="188" t="str">
        <f t="shared" si="224"/>
        <v/>
      </c>
      <c r="EH56" s="188" t="str">
        <f t="shared" si="224"/>
        <v/>
      </c>
      <c r="EI56" s="188" t="str">
        <f t="shared" si="224"/>
        <v/>
      </c>
      <c r="EJ56" s="188" t="str">
        <f t="shared" si="224"/>
        <v/>
      </c>
      <c r="EK56" s="188" t="str">
        <f t="shared" si="224"/>
        <v/>
      </c>
      <c r="EL56" s="204" t="str">
        <f t="shared" si="19"/>
        <v/>
      </c>
      <c r="EM56" s="205" t="e">
        <f t="shared" si="20"/>
        <v>#N/A</v>
      </c>
      <c r="EN56" s="205" t="e">
        <f t="shared" si="21"/>
        <v>#N/A</v>
      </c>
      <c r="EO56" s="205" t="e">
        <f t="shared" si="22"/>
        <v>#N/A</v>
      </c>
      <c r="EP56" s="205" t="e">
        <f t="shared" si="23"/>
        <v>#N/A</v>
      </c>
      <c r="EQ56" s="205" t="e">
        <f t="shared" si="24"/>
        <v>#N/A</v>
      </c>
      <c r="ER56" s="205" t="e">
        <f t="shared" si="25"/>
        <v>#N/A</v>
      </c>
      <c r="ES56" s="205" t="e">
        <f t="shared" si="26"/>
        <v>#N/A</v>
      </c>
      <c r="ET56" s="205" t="e">
        <f t="shared" si="27"/>
        <v>#N/A</v>
      </c>
      <c r="EU56" s="205" t="e">
        <f t="shared" si="28"/>
        <v>#N/A</v>
      </c>
      <c r="EV56" s="205" t="e">
        <f t="shared" si="29"/>
        <v>#N/A</v>
      </c>
      <c r="EW56" s="205" t="e">
        <f t="shared" si="30"/>
        <v>#N/A</v>
      </c>
      <c r="EX56" s="205" t="e">
        <f t="shared" si="31"/>
        <v>#N/A</v>
      </c>
      <c r="EY56" s="205" t="e">
        <f t="shared" si="32"/>
        <v>#N/A</v>
      </c>
      <c r="EZ56" s="205" t="e">
        <f t="shared" si="33"/>
        <v>#N/A</v>
      </c>
      <c r="FA56" s="205" t="e">
        <f t="shared" si="34"/>
        <v>#N/A</v>
      </c>
      <c r="FB56" s="205" t="e">
        <f t="shared" si="35"/>
        <v>#N/A</v>
      </c>
      <c r="FC56" s="205" t="e">
        <f t="shared" si="36"/>
        <v>#N/A</v>
      </c>
      <c r="FD56" s="205" t="e">
        <f t="shared" si="37"/>
        <v>#N/A</v>
      </c>
      <c r="FE56" s="205" t="e">
        <f t="shared" si="38"/>
        <v>#N/A</v>
      </c>
      <c r="FF56" s="205" t="e">
        <f t="shared" si="39"/>
        <v>#N/A</v>
      </c>
      <c r="FG56" s="205" t="e">
        <f t="shared" si="40"/>
        <v>#N/A</v>
      </c>
      <c r="FH56" s="205" t="e">
        <f t="shared" si="41"/>
        <v>#N/A</v>
      </c>
      <c r="FI56" s="205" t="e">
        <f t="shared" si="42"/>
        <v>#N/A</v>
      </c>
      <c r="FJ56" s="205" t="e">
        <f t="shared" si="43"/>
        <v>#N/A</v>
      </c>
      <c r="FK56" s="205" t="e">
        <f t="shared" si="44"/>
        <v>#N/A</v>
      </c>
      <c r="FL56" s="205" t="e">
        <f t="shared" si="45"/>
        <v>#N/A</v>
      </c>
      <c r="FM56" s="205" t="e">
        <f t="shared" si="46"/>
        <v>#N/A</v>
      </c>
      <c r="FN56" s="205" t="e">
        <f t="shared" si="47"/>
        <v>#N/A</v>
      </c>
      <c r="FO56" s="205" t="e">
        <f t="shared" si="48"/>
        <v>#N/A</v>
      </c>
      <c r="FP56" s="205" t="e">
        <f t="shared" si="49"/>
        <v>#N/A</v>
      </c>
      <c r="FQ56" s="205" t="e">
        <f t="shared" si="50"/>
        <v>#N/A</v>
      </c>
      <c r="FR56" s="205" t="e">
        <f t="shared" si="51"/>
        <v>#N/A</v>
      </c>
      <c r="FS56" s="205" t="e">
        <f t="shared" si="52"/>
        <v>#N/A</v>
      </c>
      <c r="FT56" s="205" t="e">
        <f t="shared" si="53"/>
        <v>#N/A</v>
      </c>
      <c r="FU56" s="205" t="e">
        <f t="shared" si="54"/>
        <v>#N/A</v>
      </c>
      <c r="FV56" s="205" t="e">
        <f t="shared" si="55"/>
        <v>#N/A</v>
      </c>
      <c r="FW56" s="205" t="e">
        <f t="shared" si="56"/>
        <v>#N/A</v>
      </c>
      <c r="FX56" s="205" t="e">
        <f t="shared" si="57"/>
        <v>#N/A</v>
      </c>
      <c r="FY56" s="205" t="e">
        <f t="shared" si="58"/>
        <v>#N/A</v>
      </c>
      <c r="FZ56" s="205" t="e">
        <f t="shared" si="59"/>
        <v>#N/A</v>
      </c>
      <c r="GA56" s="205" t="e">
        <f t="shared" si="60"/>
        <v>#N/A</v>
      </c>
      <c r="GB56" s="205" t="e">
        <f t="shared" si="61"/>
        <v>#N/A</v>
      </c>
      <c r="GC56" s="205" t="e">
        <f t="shared" si="62"/>
        <v>#N/A</v>
      </c>
      <c r="GD56" s="205" t="e">
        <f t="shared" si="63"/>
        <v>#N/A</v>
      </c>
      <c r="GE56" s="205" t="e">
        <f t="shared" si="64"/>
        <v>#N/A</v>
      </c>
      <c r="GF56" s="205" t="e">
        <f t="shared" si="65"/>
        <v>#N/A</v>
      </c>
      <c r="GG56" s="205" t="e">
        <f t="shared" si="66"/>
        <v>#N/A</v>
      </c>
      <c r="GH56" s="205" t="e">
        <f t="shared" si="67"/>
        <v>#N/A</v>
      </c>
      <c r="GI56" s="205" t="e">
        <f t="shared" si="68"/>
        <v>#N/A</v>
      </c>
      <c r="GJ56" s="205" t="e">
        <f t="shared" si="69"/>
        <v>#N/A</v>
      </c>
      <c r="GK56" s="205" t="e">
        <f t="shared" si="70"/>
        <v>#N/A</v>
      </c>
      <c r="GL56" s="205" t="e">
        <f t="shared" si="71"/>
        <v>#N/A</v>
      </c>
      <c r="GM56" s="205" t="e">
        <f t="shared" si="72"/>
        <v>#N/A</v>
      </c>
      <c r="GN56" s="205" t="e">
        <f t="shared" si="73"/>
        <v>#N/A</v>
      </c>
      <c r="GO56" s="205" t="e">
        <f t="shared" si="74"/>
        <v>#N/A</v>
      </c>
      <c r="GP56" s="205" t="e">
        <f t="shared" si="75"/>
        <v>#N/A</v>
      </c>
      <c r="GQ56" s="205" t="e">
        <f t="shared" si="76"/>
        <v>#N/A</v>
      </c>
      <c r="GR56" s="205" t="e">
        <f t="shared" si="77"/>
        <v>#N/A</v>
      </c>
      <c r="GS56" s="205" t="e">
        <f t="shared" si="78"/>
        <v>#N/A</v>
      </c>
      <c r="GT56" s="205" t="e">
        <f t="shared" si="79"/>
        <v>#N/A</v>
      </c>
      <c r="GU56" s="205" t="e">
        <f t="shared" si="80"/>
        <v>#N/A</v>
      </c>
      <c r="GV56" s="205" t="e">
        <f t="shared" si="81"/>
        <v>#N/A</v>
      </c>
      <c r="GW56" s="205" t="e">
        <f t="shared" si="82"/>
        <v>#N/A</v>
      </c>
      <c r="GX56" s="205" t="e">
        <f t="shared" si="83"/>
        <v>#N/A</v>
      </c>
      <c r="GY56" s="205" t="e">
        <f t="shared" si="84"/>
        <v>#N/A</v>
      </c>
      <c r="GZ56" s="205" t="e">
        <f t="shared" si="85"/>
        <v>#N/A</v>
      </c>
      <c r="HA56" s="205" t="e">
        <f t="shared" si="86"/>
        <v>#N/A</v>
      </c>
      <c r="HB56" s="205" t="e">
        <f t="shared" si="87"/>
        <v>#N/A</v>
      </c>
      <c r="HC56" s="205" t="e">
        <f t="shared" si="88"/>
        <v>#N/A</v>
      </c>
      <c r="HD56" s="205" t="e">
        <f t="shared" si="89"/>
        <v>#N/A</v>
      </c>
      <c r="HE56" s="205" t="e">
        <f t="shared" si="90"/>
        <v>#N/A</v>
      </c>
      <c r="HF56" s="205" t="e">
        <f t="shared" si="91"/>
        <v>#N/A</v>
      </c>
      <c r="HG56" s="205" t="e">
        <f t="shared" si="92"/>
        <v>#N/A</v>
      </c>
      <c r="HH56" s="205" t="e">
        <f t="shared" si="93"/>
        <v>#N/A</v>
      </c>
      <c r="HI56" s="205" t="e">
        <f t="shared" si="94"/>
        <v>#N/A</v>
      </c>
      <c r="HJ56" s="205" t="e">
        <f t="shared" si="95"/>
        <v>#N/A</v>
      </c>
      <c r="HK56" s="205" t="e">
        <f t="shared" si="96"/>
        <v>#N/A</v>
      </c>
      <c r="HL56" s="205" t="e">
        <f t="shared" si="97"/>
        <v>#N/A</v>
      </c>
      <c r="HM56" s="205" t="e">
        <f t="shared" si="98"/>
        <v>#N/A</v>
      </c>
      <c r="HN56" s="205" t="e">
        <f t="shared" si="99"/>
        <v>#N/A</v>
      </c>
      <c r="HO56" s="205" t="e">
        <f t="shared" si="100"/>
        <v>#N/A</v>
      </c>
      <c r="HP56" s="205" t="e">
        <f t="shared" si="101"/>
        <v>#N/A</v>
      </c>
      <c r="HQ56" s="205" t="e">
        <f t="shared" si="102"/>
        <v>#N/A</v>
      </c>
      <c r="HR56" s="205" t="e">
        <f t="shared" si="103"/>
        <v>#N/A</v>
      </c>
      <c r="HS56" s="205" t="e">
        <f t="shared" si="104"/>
        <v>#N/A</v>
      </c>
      <c r="HT56" s="205" t="e">
        <f t="shared" si="105"/>
        <v>#N/A</v>
      </c>
      <c r="HU56" s="205" t="e">
        <f t="shared" si="106"/>
        <v>#N/A</v>
      </c>
      <c r="HV56" s="205" t="e">
        <f t="shared" si="107"/>
        <v>#N/A</v>
      </c>
      <c r="HW56" s="205" t="e">
        <f t="shared" si="108"/>
        <v>#N/A</v>
      </c>
      <c r="HX56" s="205" t="e">
        <f t="shared" si="109"/>
        <v>#N/A</v>
      </c>
      <c r="HY56" s="205" t="e">
        <f t="shared" si="110"/>
        <v>#N/A</v>
      </c>
      <c r="HZ56" s="205" t="e">
        <f t="shared" si="111"/>
        <v>#N/A</v>
      </c>
      <c r="IA56" s="205" t="e">
        <f t="shared" si="112"/>
        <v>#N/A</v>
      </c>
      <c r="IB56" s="205" t="e">
        <f t="shared" si="113"/>
        <v>#N/A</v>
      </c>
      <c r="IC56" s="205" t="e">
        <f t="shared" si="114"/>
        <v>#N/A</v>
      </c>
      <c r="ID56" s="205" t="e">
        <f t="shared" si="115"/>
        <v>#N/A</v>
      </c>
      <c r="IE56" s="205" t="e">
        <f t="shared" si="116"/>
        <v>#N/A</v>
      </c>
      <c r="IF56" s="205" t="e">
        <f t="shared" si="117"/>
        <v>#N/A</v>
      </c>
      <c r="IG56" s="205" t="e">
        <f t="shared" si="118"/>
        <v>#N/A</v>
      </c>
      <c r="IH56" s="205" t="e">
        <f t="shared" si="119"/>
        <v>#N/A</v>
      </c>
      <c r="II56" s="205" t="e">
        <f t="shared" si="120"/>
        <v>#N/A</v>
      </c>
    </row>
    <row r="57" spans="1:243" hidden="1" x14ac:dyDescent="0.25">
      <c r="A57" s="307"/>
      <c r="B57" s="308" t="str">
        <f>IF(OR($T57="",$U57=""),"",ROUND(_xlfn.BETA.INV(ABS(VLOOKUP($Z$1,VLookups!$A$30:$B$31,2,FALSE)-B$2),IF($N57="L",$U57,$T57),IF($N57="L",$T57,$U57),$G57,$I57),0))</f>
        <v/>
      </c>
      <c r="C57" s="318" t="str">
        <f t="shared" si="121"/>
        <v/>
      </c>
      <c r="D57" s="319" t="str">
        <f t="shared" si="122"/>
        <v/>
      </c>
      <c r="E57" s="142"/>
      <c r="F57" s="310"/>
      <c r="G57" s="311" t="str">
        <f t="shared" si="10"/>
        <v/>
      </c>
      <c r="H57" s="312"/>
      <c r="I57" s="311" t="str">
        <f t="shared" si="11"/>
        <v/>
      </c>
      <c r="J57" s="310"/>
      <c r="K57" s="143"/>
      <c r="L57" s="118" t="str">
        <f t="shared" si="12"/>
        <v/>
      </c>
      <c r="M57" s="23" t="str">
        <f t="shared" si="13"/>
        <v/>
      </c>
      <c r="N57" s="24" t="str">
        <f t="shared" si="14"/>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10" t="str">
        <f t="shared" si="3"/>
        <v/>
      </c>
      <c r="X57" s="110" t="str">
        <f t="shared" si="4"/>
        <v/>
      </c>
      <c r="Y57" s="39" t="str">
        <f t="shared" si="5"/>
        <v/>
      </c>
      <c r="Z57" s="123"/>
      <c r="AA57" s="216" t="str">
        <f>IF(AND(G57&gt;0,H57&gt;0,I57&gt;0,T57&gt;0,U57&gt;0,Z57&gt;0,NOT(R57="")),ABS(VLOOKUP($Z$1,VLookups!$A$30:$B$31,2,FALSE)-_xlfn.BETA.DIST(Z57,IF(N57="L",U57,T57),IF(N57="L",T57,U57),TRUE,G57,I57)),"")</f>
        <v/>
      </c>
      <c r="AB57" s="120" t="str">
        <f>IF(OR($T57="",$U57=""),"",_xlfn.BETA.INV(ABS(VLOOKUP($Z$1,VLookups!$A$30:$B$31,2,FALSE)-AB$3),IF($N57="L",$U57,$T57),IF($N57="L",$T57,$U57),$G57,$I57))</f>
        <v/>
      </c>
      <c r="AC57" s="121" t="str">
        <f>IF(OR($T57="",$U57=""),"",_xlfn.BETA.INV(ABS(VLOOKUP($Z$1,VLookups!$A$30:$B$31,2,FALSE)-AC$3),IF($N57="L",$U57,$T57),IF($N57="L",$T57,$U57),$G57,$I57))</f>
        <v/>
      </c>
      <c r="AD57" s="120" t="str">
        <f>IF(OR($T57="",$U57=""),"",_xlfn.BETA.INV(ABS(VLOOKUP($Z$1,VLookups!$A$30:$B$31,2,FALSE)-AD$3),IF($N57="L",$U57,$T57),IF($N57="L",$T57,$U57),$G57,$I57))</f>
        <v/>
      </c>
      <c r="AE57" s="121" t="str">
        <f>IF(OR($T57="",$U57=""),"",_xlfn.BETA.INV(ABS(VLOOKUP($Z$1,VLookups!$A$30:$B$31,2,FALSE)-AE$3),IF($N57="L",$U57,$T57),IF($N57="L",$T57,$U57),$G57,$I57))</f>
        <v/>
      </c>
      <c r="AF57" s="120" t="str">
        <f>IF(OR($T57="",$U57=""),"",_xlfn.BETA.INV(ABS(VLOOKUP($Z$1,VLookups!$A$30:$B$31,2,FALSE)-AF$3),IF($N57="L",$U57,$T57),IF($N57="L",$T57,$U57),$G57,$I57))</f>
        <v/>
      </c>
      <c r="AG57" s="121" t="str">
        <f>IF(OR($T57="",$U57=""),"",_xlfn.BETA.INV(ABS(VLOOKUP($Z$1,VLookups!$A$30:$B$31,2,FALSE)-AG$3),IF($N57="L",$U57,$T57),IF($N57="L",$T57,$U57),$G57,$I57))</f>
        <v/>
      </c>
      <c r="AH57" s="120" t="str">
        <f>IF(OR($T57="",$U57=""),"",_xlfn.BETA.INV(ABS(VLOOKUP($Z$1,VLookups!$A$30:$B$31,2,FALSE)-AH$3),IF($N57="L",$U57,$T57),IF($N57="L",$T57,$U57),$G57,$I57))</f>
        <v/>
      </c>
      <c r="AI57" s="121" t="str">
        <f>IF(OR($T57="",$U57=""),"",_xlfn.BETA.INV(ABS(VLOOKUP($Z$1,VLookups!$A$30:$B$31,2,FALSE)-AI$3),IF($N57="L",$U57,$T57),IF($N57="L",$T57,$U57),$G57,$I57))</f>
        <v/>
      </c>
      <c r="AJ57" s="120" t="str">
        <f>IF(OR($T57="",$U57=""),"",_xlfn.BETA.INV(ABS(VLOOKUP($Z$1,VLookups!$A$30:$B$31,2,FALSE)-AJ$3),IF($N57="L",$U57,$T57),IF($N57="L",$T57,$U57),$G57,$I57))</f>
        <v/>
      </c>
      <c r="AK57" s="121" t="str">
        <f>IF(OR($T57="",$U57=""),"",_xlfn.BETA.INV(ABS(VLOOKUP($Z$1,VLookups!$A$30:$B$31,2,FALSE)-AK$3),IF($N57="L",$U57,$T57),IF($N57="L",$T57,$U57),$G57,$I57))</f>
        <v/>
      </c>
      <c r="AL57" s="120" t="str">
        <f>IF(OR($T57="",$U57=""),"",_xlfn.BETA.INV(ABS(VLOOKUP($Z$1,VLookups!$A$30:$B$31,2,FALSE)-AL$3),IF($N57="L",$U57,$T57),IF($N57="L",$T57,$U57),$G57,$I57))</f>
        <v/>
      </c>
      <c r="AM57" s="121" t="str">
        <f>IF(OR($T57="",$U57=""),"",_xlfn.BETA.INV(ABS(VLOOKUP($Z$1,VLookups!$A$30:$B$31,2,FALSE)-AM$3),IF($N57="L",$U57,$T57),IF($N57="L",$T57,$U57),$G57,$I57))</f>
        <v/>
      </c>
      <c r="AN57" s="17"/>
      <c r="AO57" s="206" t="str">
        <f t="shared" si="15"/>
        <v/>
      </c>
      <c r="AP57" s="204" t="str">
        <f t="shared" si="16"/>
        <v/>
      </c>
      <c r="AQ57" s="188" t="str">
        <f t="shared" ref="AQ57:DB57" si="225">IF(ISNONTEXT($AO57),AP57+$AO57,"")</f>
        <v/>
      </c>
      <c r="AR57" s="188" t="str">
        <f t="shared" si="225"/>
        <v/>
      </c>
      <c r="AS57" s="188" t="str">
        <f t="shared" si="225"/>
        <v/>
      </c>
      <c r="AT57" s="188" t="str">
        <f t="shared" si="225"/>
        <v/>
      </c>
      <c r="AU57" s="188" t="str">
        <f t="shared" si="225"/>
        <v/>
      </c>
      <c r="AV57" s="188" t="str">
        <f t="shared" si="225"/>
        <v/>
      </c>
      <c r="AW57" s="188" t="str">
        <f t="shared" si="225"/>
        <v/>
      </c>
      <c r="AX57" s="188" t="str">
        <f t="shared" si="225"/>
        <v/>
      </c>
      <c r="AY57" s="188" t="str">
        <f t="shared" si="225"/>
        <v/>
      </c>
      <c r="AZ57" s="188" t="str">
        <f t="shared" si="225"/>
        <v/>
      </c>
      <c r="BA57" s="188" t="str">
        <f t="shared" si="225"/>
        <v/>
      </c>
      <c r="BB57" s="188" t="str">
        <f t="shared" si="225"/>
        <v/>
      </c>
      <c r="BC57" s="188" t="str">
        <f t="shared" si="225"/>
        <v/>
      </c>
      <c r="BD57" s="188" t="str">
        <f t="shared" si="225"/>
        <v/>
      </c>
      <c r="BE57" s="188" t="str">
        <f t="shared" si="225"/>
        <v/>
      </c>
      <c r="BF57" s="188" t="str">
        <f t="shared" si="225"/>
        <v/>
      </c>
      <c r="BG57" s="188" t="str">
        <f t="shared" si="225"/>
        <v/>
      </c>
      <c r="BH57" s="188" t="str">
        <f t="shared" si="225"/>
        <v/>
      </c>
      <c r="BI57" s="188" t="str">
        <f t="shared" si="225"/>
        <v/>
      </c>
      <c r="BJ57" s="188" t="str">
        <f t="shared" si="225"/>
        <v/>
      </c>
      <c r="BK57" s="188" t="str">
        <f t="shared" si="225"/>
        <v/>
      </c>
      <c r="BL57" s="188" t="str">
        <f t="shared" si="225"/>
        <v/>
      </c>
      <c r="BM57" s="188" t="str">
        <f t="shared" si="225"/>
        <v/>
      </c>
      <c r="BN57" s="188" t="str">
        <f t="shared" si="225"/>
        <v/>
      </c>
      <c r="BO57" s="188" t="str">
        <f t="shared" si="225"/>
        <v/>
      </c>
      <c r="BP57" s="188" t="str">
        <f t="shared" si="225"/>
        <v/>
      </c>
      <c r="BQ57" s="188" t="str">
        <f t="shared" si="225"/>
        <v/>
      </c>
      <c r="BR57" s="188" t="str">
        <f t="shared" si="225"/>
        <v/>
      </c>
      <c r="BS57" s="188" t="str">
        <f t="shared" si="225"/>
        <v/>
      </c>
      <c r="BT57" s="188" t="str">
        <f t="shared" si="225"/>
        <v/>
      </c>
      <c r="BU57" s="188" t="str">
        <f t="shared" si="225"/>
        <v/>
      </c>
      <c r="BV57" s="188" t="str">
        <f t="shared" si="225"/>
        <v/>
      </c>
      <c r="BW57" s="188" t="str">
        <f t="shared" si="225"/>
        <v/>
      </c>
      <c r="BX57" s="188" t="str">
        <f t="shared" si="225"/>
        <v/>
      </c>
      <c r="BY57" s="188" t="str">
        <f t="shared" si="225"/>
        <v/>
      </c>
      <c r="BZ57" s="188" t="str">
        <f t="shared" si="225"/>
        <v/>
      </c>
      <c r="CA57" s="188" t="str">
        <f t="shared" si="225"/>
        <v/>
      </c>
      <c r="CB57" s="188" t="str">
        <f t="shared" si="225"/>
        <v/>
      </c>
      <c r="CC57" s="188" t="str">
        <f t="shared" si="225"/>
        <v/>
      </c>
      <c r="CD57" s="188" t="str">
        <f t="shared" si="225"/>
        <v/>
      </c>
      <c r="CE57" s="188" t="str">
        <f t="shared" si="225"/>
        <v/>
      </c>
      <c r="CF57" s="188" t="str">
        <f t="shared" si="225"/>
        <v/>
      </c>
      <c r="CG57" s="188" t="str">
        <f t="shared" si="225"/>
        <v/>
      </c>
      <c r="CH57" s="188" t="str">
        <f t="shared" si="225"/>
        <v/>
      </c>
      <c r="CI57" s="188" t="str">
        <f t="shared" si="225"/>
        <v/>
      </c>
      <c r="CJ57" s="188" t="str">
        <f t="shared" si="225"/>
        <v/>
      </c>
      <c r="CK57" s="188" t="str">
        <f t="shared" si="225"/>
        <v/>
      </c>
      <c r="CL57" s="188" t="str">
        <f t="shared" si="225"/>
        <v/>
      </c>
      <c r="CM57" s="188" t="str">
        <f t="shared" si="225"/>
        <v/>
      </c>
      <c r="CN57" s="188" t="str">
        <f t="shared" si="225"/>
        <v/>
      </c>
      <c r="CO57" s="188" t="str">
        <f t="shared" si="225"/>
        <v/>
      </c>
      <c r="CP57" s="188" t="str">
        <f t="shared" si="225"/>
        <v/>
      </c>
      <c r="CQ57" s="188" t="str">
        <f t="shared" si="225"/>
        <v/>
      </c>
      <c r="CR57" s="188" t="str">
        <f t="shared" si="225"/>
        <v/>
      </c>
      <c r="CS57" s="188" t="str">
        <f t="shared" si="225"/>
        <v/>
      </c>
      <c r="CT57" s="188" t="str">
        <f t="shared" si="225"/>
        <v/>
      </c>
      <c r="CU57" s="188" t="str">
        <f t="shared" si="225"/>
        <v/>
      </c>
      <c r="CV57" s="188" t="str">
        <f t="shared" si="225"/>
        <v/>
      </c>
      <c r="CW57" s="188" t="str">
        <f t="shared" si="225"/>
        <v/>
      </c>
      <c r="CX57" s="188" t="str">
        <f t="shared" si="225"/>
        <v/>
      </c>
      <c r="CY57" s="188" t="str">
        <f t="shared" si="225"/>
        <v/>
      </c>
      <c r="CZ57" s="188" t="str">
        <f t="shared" si="225"/>
        <v/>
      </c>
      <c r="DA57" s="188" t="str">
        <f t="shared" si="225"/>
        <v/>
      </c>
      <c r="DB57" s="188" t="str">
        <f t="shared" si="225"/>
        <v/>
      </c>
      <c r="DC57" s="188" t="str">
        <f t="shared" ref="DC57:EK57" si="226">IF(ISNONTEXT($AO57),DB57+$AO57,"")</f>
        <v/>
      </c>
      <c r="DD57" s="188" t="str">
        <f t="shared" si="226"/>
        <v/>
      </c>
      <c r="DE57" s="188" t="str">
        <f t="shared" si="226"/>
        <v/>
      </c>
      <c r="DF57" s="188" t="str">
        <f t="shared" si="226"/>
        <v/>
      </c>
      <c r="DG57" s="188" t="str">
        <f t="shared" si="226"/>
        <v/>
      </c>
      <c r="DH57" s="188" t="str">
        <f t="shared" si="226"/>
        <v/>
      </c>
      <c r="DI57" s="188" t="str">
        <f t="shared" si="226"/>
        <v/>
      </c>
      <c r="DJ57" s="188" t="str">
        <f t="shared" si="226"/>
        <v/>
      </c>
      <c r="DK57" s="188" t="str">
        <f t="shared" si="226"/>
        <v/>
      </c>
      <c r="DL57" s="188" t="str">
        <f t="shared" si="226"/>
        <v/>
      </c>
      <c r="DM57" s="188" t="str">
        <f t="shared" si="226"/>
        <v/>
      </c>
      <c r="DN57" s="188" t="str">
        <f t="shared" si="226"/>
        <v/>
      </c>
      <c r="DO57" s="188" t="str">
        <f t="shared" si="226"/>
        <v/>
      </c>
      <c r="DP57" s="188" t="str">
        <f t="shared" si="226"/>
        <v/>
      </c>
      <c r="DQ57" s="188" t="str">
        <f t="shared" si="226"/>
        <v/>
      </c>
      <c r="DR57" s="188" t="str">
        <f t="shared" si="226"/>
        <v/>
      </c>
      <c r="DS57" s="188" t="str">
        <f t="shared" si="226"/>
        <v/>
      </c>
      <c r="DT57" s="188" t="str">
        <f t="shared" si="226"/>
        <v/>
      </c>
      <c r="DU57" s="188" t="str">
        <f t="shared" si="226"/>
        <v/>
      </c>
      <c r="DV57" s="188" t="str">
        <f t="shared" si="226"/>
        <v/>
      </c>
      <c r="DW57" s="188" t="str">
        <f t="shared" si="226"/>
        <v/>
      </c>
      <c r="DX57" s="188" t="str">
        <f t="shared" si="226"/>
        <v/>
      </c>
      <c r="DY57" s="188" t="str">
        <f t="shared" si="226"/>
        <v/>
      </c>
      <c r="DZ57" s="188" t="str">
        <f t="shared" si="226"/>
        <v/>
      </c>
      <c r="EA57" s="188" t="str">
        <f t="shared" si="226"/>
        <v/>
      </c>
      <c r="EB57" s="188" t="str">
        <f t="shared" si="226"/>
        <v/>
      </c>
      <c r="EC57" s="188" t="str">
        <f t="shared" si="226"/>
        <v/>
      </c>
      <c r="ED57" s="188" t="str">
        <f t="shared" si="226"/>
        <v/>
      </c>
      <c r="EE57" s="188" t="str">
        <f t="shared" si="226"/>
        <v/>
      </c>
      <c r="EF57" s="188" t="str">
        <f t="shared" si="226"/>
        <v/>
      </c>
      <c r="EG57" s="188" t="str">
        <f t="shared" si="226"/>
        <v/>
      </c>
      <c r="EH57" s="188" t="str">
        <f t="shared" si="226"/>
        <v/>
      </c>
      <c r="EI57" s="188" t="str">
        <f t="shared" si="226"/>
        <v/>
      </c>
      <c r="EJ57" s="188" t="str">
        <f t="shared" si="226"/>
        <v/>
      </c>
      <c r="EK57" s="188" t="str">
        <f t="shared" si="226"/>
        <v/>
      </c>
      <c r="EL57" s="204" t="str">
        <f t="shared" si="19"/>
        <v/>
      </c>
      <c r="EM57" s="205" t="e">
        <f t="shared" si="20"/>
        <v>#N/A</v>
      </c>
      <c r="EN57" s="205" t="e">
        <f t="shared" si="21"/>
        <v>#N/A</v>
      </c>
      <c r="EO57" s="205" t="e">
        <f t="shared" si="22"/>
        <v>#N/A</v>
      </c>
      <c r="EP57" s="205" t="e">
        <f t="shared" si="23"/>
        <v>#N/A</v>
      </c>
      <c r="EQ57" s="205" t="e">
        <f t="shared" si="24"/>
        <v>#N/A</v>
      </c>
      <c r="ER57" s="205" t="e">
        <f t="shared" si="25"/>
        <v>#N/A</v>
      </c>
      <c r="ES57" s="205" t="e">
        <f t="shared" si="26"/>
        <v>#N/A</v>
      </c>
      <c r="ET57" s="205" t="e">
        <f t="shared" si="27"/>
        <v>#N/A</v>
      </c>
      <c r="EU57" s="205" t="e">
        <f t="shared" si="28"/>
        <v>#N/A</v>
      </c>
      <c r="EV57" s="205" t="e">
        <f t="shared" si="29"/>
        <v>#N/A</v>
      </c>
      <c r="EW57" s="205" t="e">
        <f t="shared" si="30"/>
        <v>#N/A</v>
      </c>
      <c r="EX57" s="205" t="e">
        <f t="shared" si="31"/>
        <v>#N/A</v>
      </c>
      <c r="EY57" s="205" t="e">
        <f t="shared" si="32"/>
        <v>#N/A</v>
      </c>
      <c r="EZ57" s="205" t="e">
        <f t="shared" si="33"/>
        <v>#N/A</v>
      </c>
      <c r="FA57" s="205" t="e">
        <f t="shared" si="34"/>
        <v>#N/A</v>
      </c>
      <c r="FB57" s="205" t="e">
        <f t="shared" si="35"/>
        <v>#N/A</v>
      </c>
      <c r="FC57" s="205" t="e">
        <f t="shared" si="36"/>
        <v>#N/A</v>
      </c>
      <c r="FD57" s="205" t="e">
        <f t="shared" si="37"/>
        <v>#N/A</v>
      </c>
      <c r="FE57" s="205" t="e">
        <f t="shared" si="38"/>
        <v>#N/A</v>
      </c>
      <c r="FF57" s="205" t="e">
        <f t="shared" si="39"/>
        <v>#N/A</v>
      </c>
      <c r="FG57" s="205" t="e">
        <f t="shared" si="40"/>
        <v>#N/A</v>
      </c>
      <c r="FH57" s="205" t="e">
        <f t="shared" si="41"/>
        <v>#N/A</v>
      </c>
      <c r="FI57" s="205" t="e">
        <f t="shared" si="42"/>
        <v>#N/A</v>
      </c>
      <c r="FJ57" s="205" t="e">
        <f t="shared" si="43"/>
        <v>#N/A</v>
      </c>
      <c r="FK57" s="205" t="e">
        <f t="shared" si="44"/>
        <v>#N/A</v>
      </c>
      <c r="FL57" s="205" t="e">
        <f t="shared" si="45"/>
        <v>#N/A</v>
      </c>
      <c r="FM57" s="205" t="e">
        <f t="shared" si="46"/>
        <v>#N/A</v>
      </c>
      <c r="FN57" s="205" t="e">
        <f t="shared" si="47"/>
        <v>#N/A</v>
      </c>
      <c r="FO57" s="205" t="e">
        <f t="shared" si="48"/>
        <v>#N/A</v>
      </c>
      <c r="FP57" s="205" t="e">
        <f t="shared" si="49"/>
        <v>#N/A</v>
      </c>
      <c r="FQ57" s="205" t="e">
        <f t="shared" si="50"/>
        <v>#N/A</v>
      </c>
      <c r="FR57" s="205" t="e">
        <f t="shared" si="51"/>
        <v>#N/A</v>
      </c>
      <c r="FS57" s="205" t="e">
        <f t="shared" si="52"/>
        <v>#N/A</v>
      </c>
      <c r="FT57" s="205" t="e">
        <f t="shared" si="53"/>
        <v>#N/A</v>
      </c>
      <c r="FU57" s="205" t="e">
        <f t="shared" si="54"/>
        <v>#N/A</v>
      </c>
      <c r="FV57" s="205" t="e">
        <f t="shared" si="55"/>
        <v>#N/A</v>
      </c>
      <c r="FW57" s="205" t="e">
        <f t="shared" si="56"/>
        <v>#N/A</v>
      </c>
      <c r="FX57" s="205" t="e">
        <f t="shared" si="57"/>
        <v>#N/A</v>
      </c>
      <c r="FY57" s="205" t="e">
        <f t="shared" si="58"/>
        <v>#N/A</v>
      </c>
      <c r="FZ57" s="205" t="e">
        <f t="shared" si="59"/>
        <v>#N/A</v>
      </c>
      <c r="GA57" s="205" t="e">
        <f t="shared" si="60"/>
        <v>#N/A</v>
      </c>
      <c r="GB57" s="205" t="e">
        <f t="shared" si="61"/>
        <v>#N/A</v>
      </c>
      <c r="GC57" s="205" t="e">
        <f t="shared" si="62"/>
        <v>#N/A</v>
      </c>
      <c r="GD57" s="205" t="e">
        <f t="shared" si="63"/>
        <v>#N/A</v>
      </c>
      <c r="GE57" s="205" t="e">
        <f t="shared" si="64"/>
        <v>#N/A</v>
      </c>
      <c r="GF57" s="205" t="e">
        <f t="shared" si="65"/>
        <v>#N/A</v>
      </c>
      <c r="GG57" s="205" t="e">
        <f t="shared" si="66"/>
        <v>#N/A</v>
      </c>
      <c r="GH57" s="205" t="e">
        <f t="shared" si="67"/>
        <v>#N/A</v>
      </c>
      <c r="GI57" s="205" t="e">
        <f t="shared" si="68"/>
        <v>#N/A</v>
      </c>
      <c r="GJ57" s="205" t="e">
        <f t="shared" si="69"/>
        <v>#N/A</v>
      </c>
      <c r="GK57" s="205" t="e">
        <f t="shared" si="70"/>
        <v>#N/A</v>
      </c>
      <c r="GL57" s="205" t="e">
        <f t="shared" si="71"/>
        <v>#N/A</v>
      </c>
      <c r="GM57" s="205" t="e">
        <f t="shared" si="72"/>
        <v>#N/A</v>
      </c>
      <c r="GN57" s="205" t="e">
        <f t="shared" si="73"/>
        <v>#N/A</v>
      </c>
      <c r="GO57" s="205" t="e">
        <f t="shared" si="74"/>
        <v>#N/A</v>
      </c>
      <c r="GP57" s="205" t="e">
        <f t="shared" si="75"/>
        <v>#N/A</v>
      </c>
      <c r="GQ57" s="205" t="e">
        <f t="shared" si="76"/>
        <v>#N/A</v>
      </c>
      <c r="GR57" s="205" t="e">
        <f t="shared" si="77"/>
        <v>#N/A</v>
      </c>
      <c r="GS57" s="205" t="e">
        <f t="shared" si="78"/>
        <v>#N/A</v>
      </c>
      <c r="GT57" s="205" t="e">
        <f t="shared" si="79"/>
        <v>#N/A</v>
      </c>
      <c r="GU57" s="205" t="e">
        <f t="shared" si="80"/>
        <v>#N/A</v>
      </c>
      <c r="GV57" s="205" t="e">
        <f t="shared" si="81"/>
        <v>#N/A</v>
      </c>
      <c r="GW57" s="205" t="e">
        <f t="shared" si="82"/>
        <v>#N/A</v>
      </c>
      <c r="GX57" s="205" t="e">
        <f t="shared" si="83"/>
        <v>#N/A</v>
      </c>
      <c r="GY57" s="205" t="e">
        <f t="shared" si="84"/>
        <v>#N/A</v>
      </c>
      <c r="GZ57" s="205" t="e">
        <f t="shared" si="85"/>
        <v>#N/A</v>
      </c>
      <c r="HA57" s="205" t="e">
        <f t="shared" si="86"/>
        <v>#N/A</v>
      </c>
      <c r="HB57" s="205" t="e">
        <f t="shared" si="87"/>
        <v>#N/A</v>
      </c>
      <c r="HC57" s="205" t="e">
        <f t="shared" si="88"/>
        <v>#N/A</v>
      </c>
      <c r="HD57" s="205" t="e">
        <f t="shared" si="89"/>
        <v>#N/A</v>
      </c>
      <c r="HE57" s="205" t="e">
        <f t="shared" si="90"/>
        <v>#N/A</v>
      </c>
      <c r="HF57" s="205" t="e">
        <f t="shared" si="91"/>
        <v>#N/A</v>
      </c>
      <c r="HG57" s="205" t="e">
        <f t="shared" si="92"/>
        <v>#N/A</v>
      </c>
      <c r="HH57" s="205" t="e">
        <f t="shared" si="93"/>
        <v>#N/A</v>
      </c>
      <c r="HI57" s="205" t="e">
        <f t="shared" si="94"/>
        <v>#N/A</v>
      </c>
      <c r="HJ57" s="205" t="e">
        <f t="shared" si="95"/>
        <v>#N/A</v>
      </c>
      <c r="HK57" s="205" t="e">
        <f t="shared" si="96"/>
        <v>#N/A</v>
      </c>
      <c r="HL57" s="205" t="e">
        <f t="shared" si="97"/>
        <v>#N/A</v>
      </c>
      <c r="HM57" s="205" t="e">
        <f t="shared" si="98"/>
        <v>#N/A</v>
      </c>
      <c r="HN57" s="205" t="e">
        <f t="shared" si="99"/>
        <v>#N/A</v>
      </c>
      <c r="HO57" s="205" t="e">
        <f t="shared" si="100"/>
        <v>#N/A</v>
      </c>
      <c r="HP57" s="205" t="e">
        <f t="shared" si="101"/>
        <v>#N/A</v>
      </c>
      <c r="HQ57" s="205" t="e">
        <f t="shared" si="102"/>
        <v>#N/A</v>
      </c>
      <c r="HR57" s="205" t="e">
        <f t="shared" si="103"/>
        <v>#N/A</v>
      </c>
      <c r="HS57" s="205" t="e">
        <f t="shared" si="104"/>
        <v>#N/A</v>
      </c>
      <c r="HT57" s="205" t="e">
        <f t="shared" si="105"/>
        <v>#N/A</v>
      </c>
      <c r="HU57" s="205" t="e">
        <f t="shared" si="106"/>
        <v>#N/A</v>
      </c>
      <c r="HV57" s="205" t="e">
        <f t="shared" si="107"/>
        <v>#N/A</v>
      </c>
      <c r="HW57" s="205" t="e">
        <f t="shared" si="108"/>
        <v>#N/A</v>
      </c>
      <c r="HX57" s="205" t="e">
        <f t="shared" si="109"/>
        <v>#N/A</v>
      </c>
      <c r="HY57" s="205" t="e">
        <f t="shared" si="110"/>
        <v>#N/A</v>
      </c>
      <c r="HZ57" s="205" t="e">
        <f t="shared" si="111"/>
        <v>#N/A</v>
      </c>
      <c r="IA57" s="205" t="e">
        <f t="shared" si="112"/>
        <v>#N/A</v>
      </c>
      <c r="IB57" s="205" t="e">
        <f t="shared" si="113"/>
        <v>#N/A</v>
      </c>
      <c r="IC57" s="205" t="e">
        <f t="shared" si="114"/>
        <v>#N/A</v>
      </c>
      <c r="ID57" s="205" t="e">
        <f t="shared" si="115"/>
        <v>#N/A</v>
      </c>
      <c r="IE57" s="205" t="e">
        <f t="shared" si="116"/>
        <v>#N/A</v>
      </c>
      <c r="IF57" s="205" t="e">
        <f t="shared" si="117"/>
        <v>#N/A</v>
      </c>
      <c r="IG57" s="205" t="e">
        <f t="shared" si="118"/>
        <v>#N/A</v>
      </c>
      <c r="IH57" s="205" t="e">
        <f t="shared" si="119"/>
        <v>#N/A</v>
      </c>
      <c r="II57" s="205" t="e">
        <f t="shared" si="120"/>
        <v>#N/A</v>
      </c>
    </row>
    <row r="58" spans="1:243" hidden="1" x14ac:dyDescent="0.25">
      <c r="A58" s="307"/>
      <c r="B58" s="308" t="str">
        <f>IF(OR($T58="",$U58=""),"",ROUND(_xlfn.BETA.INV(ABS(VLOOKUP($Z$1,VLookups!$A$30:$B$31,2,FALSE)-B$2),IF($N58="L",$U58,$T58),IF($N58="L",$T58,$U58),$G58,$I58),0))</f>
        <v/>
      </c>
      <c r="C58" s="318" t="str">
        <f t="shared" si="121"/>
        <v/>
      </c>
      <c r="D58" s="319" t="str">
        <f t="shared" si="122"/>
        <v/>
      </c>
      <c r="E58" s="142"/>
      <c r="F58" s="310"/>
      <c r="G58" s="311" t="str">
        <f t="shared" si="10"/>
        <v/>
      </c>
      <c r="H58" s="312"/>
      <c r="I58" s="311" t="str">
        <f t="shared" si="11"/>
        <v/>
      </c>
      <c r="J58" s="310"/>
      <c r="K58" s="143"/>
      <c r="L58" s="118" t="str">
        <f t="shared" si="12"/>
        <v/>
      </c>
      <c r="M58" s="23" t="str">
        <f t="shared" si="13"/>
        <v/>
      </c>
      <c r="N58" s="24" t="str">
        <f t="shared" si="14"/>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10" t="str">
        <f t="shared" si="3"/>
        <v/>
      </c>
      <c r="X58" s="110" t="str">
        <f t="shared" si="4"/>
        <v/>
      </c>
      <c r="Y58" s="39" t="str">
        <f t="shared" si="5"/>
        <v/>
      </c>
      <c r="Z58" s="123"/>
      <c r="AA58" s="216" t="str">
        <f>IF(AND(G58&gt;0,H58&gt;0,I58&gt;0,T58&gt;0,U58&gt;0,Z58&gt;0,NOT(R58="")),ABS(VLOOKUP($Z$1,VLookups!$A$30:$B$31,2,FALSE)-_xlfn.BETA.DIST(Z58,IF(N58="L",U58,T58),IF(N58="L",T58,U58),TRUE,G58,I58)),"")</f>
        <v/>
      </c>
      <c r="AB58" s="120" t="str">
        <f>IF(OR($T58="",$U58=""),"",_xlfn.BETA.INV(ABS(VLOOKUP($Z$1,VLookups!$A$30:$B$31,2,FALSE)-AB$3),IF($N58="L",$U58,$T58),IF($N58="L",$T58,$U58),$G58,$I58))</f>
        <v/>
      </c>
      <c r="AC58" s="121" t="str">
        <f>IF(OR($T58="",$U58=""),"",_xlfn.BETA.INV(ABS(VLOOKUP($Z$1,VLookups!$A$30:$B$31,2,FALSE)-AC$3),IF($N58="L",$U58,$T58),IF($N58="L",$T58,$U58),$G58,$I58))</f>
        <v/>
      </c>
      <c r="AD58" s="120" t="str">
        <f>IF(OR($T58="",$U58=""),"",_xlfn.BETA.INV(ABS(VLOOKUP($Z$1,VLookups!$A$30:$B$31,2,FALSE)-AD$3),IF($N58="L",$U58,$T58),IF($N58="L",$T58,$U58),$G58,$I58))</f>
        <v/>
      </c>
      <c r="AE58" s="121" t="str">
        <f>IF(OR($T58="",$U58=""),"",_xlfn.BETA.INV(ABS(VLOOKUP($Z$1,VLookups!$A$30:$B$31,2,FALSE)-AE$3),IF($N58="L",$U58,$T58),IF($N58="L",$T58,$U58),$G58,$I58))</f>
        <v/>
      </c>
      <c r="AF58" s="120" t="str">
        <f>IF(OR($T58="",$U58=""),"",_xlfn.BETA.INV(ABS(VLOOKUP($Z$1,VLookups!$A$30:$B$31,2,FALSE)-AF$3),IF($N58="L",$U58,$T58),IF($N58="L",$T58,$U58),$G58,$I58))</f>
        <v/>
      </c>
      <c r="AG58" s="121" t="str">
        <f>IF(OR($T58="",$U58=""),"",_xlfn.BETA.INV(ABS(VLOOKUP($Z$1,VLookups!$A$30:$B$31,2,FALSE)-AG$3),IF($N58="L",$U58,$T58),IF($N58="L",$T58,$U58),$G58,$I58))</f>
        <v/>
      </c>
      <c r="AH58" s="120" t="str">
        <f>IF(OR($T58="",$U58=""),"",_xlfn.BETA.INV(ABS(VLOOKUP($Z$1,VLookups!$A$30:$B$31,2,FALSE)-AH$3),IF($N58="L",$U58,$T58),IF($N58="L",$T58,$U58),$G58,$I58))</f>
        <v/>
      </c>
      <c r="AI58" s="121" t="str">
        <f>IF(OR($T58="",$U58=""),"",_xlfn.BETA.INV(ABS(VLOOKUP($Z$1,VLookups!$A$30:$B$31,2,FALSE)-AI$3),IF($N58="L",$U58,$T58),IF($N58="L",$T58,$U58),$G58,$I58))</f>
        <v/>
      </c>
      <c r="AJ58" s="120" t="str">
        <f>IF(OR($T58="",$U58=""),"",_xlfn.BETA.INV(ABS(VLOOKUP($Z$1,VLookups!$A$30:$B$31,2,FALSE)-AJ$3),IF($N58="L",$U58,$T58),IF($N58="L",$T58,$U58),$G58,$I58))</f>
        <v/>
      </c>
      <c r="AK58" s="121" t="str">
        <f>IF(OR($T58="",$U58=""),"",_xlfn.BETA.INV(ABS(VLOOKUP($Z$1,VLookups!$A$30:$B$31,2,FALSE)-AK$3),IF($N58="L",$U58,$T58),IF($N58="L",$T58,$U58),$G58,$I58))</f>
        <v/>
      </c>
      <c r="AL58" s="120" t="str">
        <f>IF(OR($T58="",$U58=""),"",_xlfn.BETA.INV(ABS(VLOOKUP($Z$1,VLookups!$A$30:$B$31,2,FALSE)-AL$3),IF($N58="L",$U58,$T58),IF($N58="L",$T58,$U58),$G58,$I58))</f>
        <v/>
      </c>
      <c r="AM58" s="121" t="str">
        <f>IF(OR($T58="",$U58=""),"",_xlfn.BETA.INV(ABS(VLOOKUP($Z$1,VLookups!$A$30:$B$31,2,FALSE)-AM$3),IF($N58="L",$U58,$T58),IF($N58="L",$T58,$U58),$G58,$I58))</f>
        <v/>
      </c>
      <c r="AN58" s="17"/>
      <c r="AO58" s="206" t="str">
        <f t="shared" si="15"/>
        <v/>
      </c>
      <c r="AP58" s="204" t="str">
        <f t="shared" si="16"/>
        <v/>
      </c>
      <c r="AQ58" s="188" t="str">
        <f t="shared" ref="AQ58:DB58" si="227">IF(ISNONTEXT($AO58),AP58+$AO58,"")</f>
        <v/>
      </c>
      <c r="AR58" s="188" t="str">
        <f t="shared" si="227"/>
        <v/>
      </c>
      <c r="AS58" s="188" t="str">
        <f t="shared" si="227"/>
        <v/>
      </c>
      <c r="AT58" s="188" t="str">
        <f t="shared" si="227"/>
        <v/>
      </c>
      <c r="AU58" s="188" t="str">
        <f t="shared" si="227"/>
        <v/>
      </c>
      <c r="AV58" s="188" t="str">
        <f t="shared" si="227"/>
        <v/>
      </c>
      <c r="AW58" s="188" t="str">
        <f t="shared" si="227"/>
        <v/>
      </c>
      <c r="AX58" s="188" t="str">
        <f t="shared" si="227"/>
        <v/>
      </c>
      <c r="AY58" s="188" t="str">
        <f t="shared" si="227"/>
        <v/>
      </c>
      <c r="AZ58" s="188" t="str">
        <f t="shared" si="227"/>
        <v/>
      </c>
      <c r="BA58" s="188" t="str">
        <f t="shared" si="227"/>
        <v/>
      </c>
      <c r="BB58" s="188" t="str">
        <f t="shared" si="227"/>
        <v/>
      </c>
      <c r="BC58" s="188" t="str">
        <f t="shared" si="227"/>
        <v/>
      </c>
      <c r="BD58" s="188" t="str">
        <f t="shared" si="227"/>
        <v/>
      </c>
      <c r="BE58" s="188" t="str">
        <f t="shared" si="227"/>
        <v/>
      </c>
      <c r="BF58" s="188" t="str">
        <f t="shared" si="227"/>
        <v/>
      </c>
      <c r="BG58" s="188" t="str">
        <f t="shared" si="227"/>
        <v/>
      </c>
      <c r="BH58" s="188" t="str">
        <f t="shared" si="227"/>
        <v/>
      </c>
      <c r="BI58" s="188" t="str">
        <f t="shared" si="227"/>
        <v/>
      </c>
      <c r="BJ58" s="188" t="str">
        <f t="shared" si="227"/>
        <v/>
      </c>
      <c r="BK58" s="188" t="str">
        <f t="shared" si="227"/>
        <v/>
      </c>
      <c r="BL58" s="188" t="str">
        <f t="shared" si="227"/>
        <v/>
      </c>
      <c r="BM58" s="188" t="str">
        <f t="shared" si="227"/>
        <v/>
      </c>
      <c r="BN58" s="188" t="str">
        <f t="shared" si="227"/>
        <v/>
      </c>
      <c r="BO58" s="188" t="str">
        <f t="shared" si="227"/>
        <v/>
      </c>
      <c r="BP58" s="188" t="str">
        <f t="shared" si="227"/>
        <v/>
      </c>
      <c r="BQ58" s="188" t="str">
        <f t="shared" si="227"/>
        <v/>
      </c>
      <c r="BR58" s="188" t="str">
        <f t="shared" si="227"/>
        <v/>
      </c>
      <c r="BS58" s="188" t="str">
        <f t="shared" si="227"/>
        <v/>
      </c>
      <c r="BT58" s="188" t="str">
        <f t="shared" si="227"/>
        <v/>
      </c>
      <c r="BU58" s="188" t="str">
        <f t="shared" si="227"/>
        <v/>
      </c>
      <c r="BV58" s="188" t="str">
        <f t="shared" si="227"/>
        <v/>
      </c>
      <c r="BW58" s="188" t="str">
        <f t="shared" si="227"/>
        <v/>
      </c>
      <c r="BX58" s="188" t="str">
        <f t="shared" si="227"/>
        <v/>
      </c>
      <c r="BY58" s="188" t="str">
        <f t="shared" si="227"/>
        <v/>
      </c>
      <c r="BZ58" s="188" t="str">
        <f t="shared" si="227"/>
        <v/>
      </c>
      <c r="CA58" s="188" t="str">
        <f t="shared" si="227"/>
        <v/>
      </c>
      <c r="CB58" s="188" t="str">
        <f t="shared" si="227"/>
        <v/>
      </c>
      <c r="CC58" s="188" t="str">
        <f t="shared" si="227"/>
        <v/>
      </c>
      <c r="CD58" s="188" t="str">
        <f t="shared" si="227"/>
        <v/>
      </c>
      <c r="CE58" s="188" t="str">
        <f t="shared" si="227"/>
        <v/>
      </c>
      <c r="CF58" s="188" t="str">
        <f t="shared" si="227"/>
        <v/>
      </c>
      <c r="CG58" s="188" t="str">
        <f t="shared" si="227"/>
        <v/>
      </c>
      <c r="CH58" s="188" t="str">
        <f t="shared" si="227"/>
        <v/>
      </c>
      <c r="CI58" s="188" t="str">
        <f t="shared" si="227"/>
        <v/>
      </c>
      <c r="CJ58" s="188" t="str">
        <f t="shared" si="227"/>
        <v/>
      </c>
      <c r="CK58" s="188" t="str">
        <f t="shared" si="227"/>
        <v/>
      </c>
      <c r="CL58" s="188" t="str">
        <f t="shared" si="227"/>
        <v/>
      </c>
      <c r="CM58" s="188" t="str">
        <f t="shared" si="227"/>
        <v/>
      </c>
      <c r="CN58" s="188" t="str">
        <f t="shared" si="227"/>
        <v/>
      </c>
      <c r="CO58" s="188" t="str">
        <f t="shared" si="227"/>
        <v/>
      </c>
      <c r="CP58" s="188" t="str">
        <f t="shared" si="227"/>
        <v/>
      </c>
      <c r="CQ58" s="188" t="str">
        <f t="shared" si="227"/>
        <v/>
      </c>
      <c r="CR58" s="188" t="str">
        <f t="shared" si="227"/>
        <v/>
      </c>
      <c r="CS58" s="188" t="str">
        <f t="shared" si="227"/>
        <v/>
      </c>
      <c r="CT58" s="188" t="str">
        <f t="shared" si="227"/>
        <v/>
      </c>
      <c r="CU58" s="188" t="str">
        <f t="shared" si="227"/>
        <v/>
      </c>
      <c r="CV58" s="188" t="str">
        <f t="shared" si="227"/>
        <v/>
      </c>
      <c r="CW58" s="188" t="str">
        <f t="shared" si="227"/>
        <v/>
      </c>
      <c r="CX58" s="188" t="str">
        <f t="shared" si="227"/>
        <v/>
      </c>
      <c r="CY58" s="188" t="str">
        <f t="shared" si="227"/>
        <v/>
      </c>
      <c r="CZ58" s="188" t="str">
        <f t="shared" si="227"/>
        <v/>
      </c>
      <c r="DA58" s="188" t="str">
        <f t="shared" si="227"/>
        <v/>
      </c>
      <c r="DB58" s="188" t="str">
        <f t="shared" si="227"/>
        <v/>
      </c>
      <c r="DC58" s="188" t="str">
        <f t="shared" ref="DC58:EK58" si="228">IF(ISNONTEXT($AO58),DB58+$AO58,"")</f>
        <v/>
      </c>
      <c r="DD58" s="188" t="str">
        <f t="shared" si="228"/>
        <v/>
      </c>
      <c r="DE58" s="188" t="str">
        <f t="shared" si="228"/>
        <v/>
      </c>
      <c r="DF58" s="188" t="str">
        <f t="shared" si="228"/>
        <v/>
      </c>
      <c r="DG58" s="188" t="str">
        <f t="shared" si="228"/>
        <v/>
      </c>
      <c r="DH58" s="188" t="str">
        <f t="shared" si="228"/>
        <v/>
      </c>
      <c r="DI58" s="188" t="str">
        <f t="shared" si="228"/>
        <v/>
      </c>
      <c r="DJ58" s="188" t="str">
        <f t="shared" si="228"/>
        <v/>
      </c>
      <c r="DK58" s="188" t="str">
        <f t="shared" si="228"/>
        <v/>
      </c>
      <c r="DL58" s="188" t="str">
        <f t="shared" si="228"/>
        <v/>
      </c>
      <c r="DM58" s="188" t="str">
        <f t="shared" si="228"/>
        <v/>
      </c>
      <c r="DN58" s="188" t="str">
        <f t="shared" si="228"/>
        <v/>
      </c>
      <c r="DO58" s="188" t="str">
        <f t="shared" si="228"/>
        <v/>
      </c>
      <c r="DP58" s="188" t="str">
        <f t="shared" si="228"/>
        <v/>
      </c>
      <c r="DQ58" s="188" t="str">
        <f t="shared" si="228"/>
        <v/>
      </c>
      <c r="DR58" s="188" t="str">
        <f t="shared" si="228"/>
        <v/>
      </c>
      <c r="DS58" s="188" t="str">
        <f t="shared" si="228"/>
        <v/>
      </c>
      <c r="DT58" s="188" t="str">
        <f t="shared" si="228"/>
        <v/>
      </c>
      <c r="DU58" s="188" t="str">
        <f t="shared" si="228"/>
        <v/>
      </c>
      <c r="DV58" s="188" t="str">
        <f t="shared" si="228"/>
        <v/>
      </c>
      <c r="DW58" s="188" t="str">
        <f t="shared" si="228"/>
        <v/>
      </c>
      <c r="DX58" s="188" t="str">
        <f t="shared" si="228"/>
        <v/>
      </c>
      <c r="DY58" s="188" t="str">
        <f t="shared" si="228"/>
        <v/>
      </c>
      <c r="DZ58" s="188" t="str">
        <f t="shared" si="228"/>
        <v/>
      </c>
      <c r="EA58" s="188" t="str">
        <f t="shared" si="228"/>
        <v/>
      </c>
      <c r="EB58" s="188" t="str">
        <f t="shared" si="228"/>
        <v/>
      </c>
      <c r="EC58" s="188" t="str">
        <f t="shared" si="228"/>
        <v/>
      </c>
      <c r="ED58" s="188" t="str">
        <f t="shared" si="228"/>
        <v/>
      </c>
      <c r="EE58" s="188" t="str">
        <f t="shared" si="228"/>
        <v/>
      </c>
      <c r="EF58" s="188" t="str">
        <f t="shared" si="228"/>
        <v/>
      </c>
      <c r="EG58" s="188" t="str">
        <f t="shared" si="228"/>
        <v/>
      </c>
      <c r="EH58" s="188" t="str">
        <f t="shared" si="228"/>
        <v/>
      </c>
      <c r="EI58" s="188" t="str">
        <f t="shared" si="228"/>
        <v/>
      </c>
      <c r="EJ58" s="188" t="str">
        <f t="shared" si="228"/>
        <v/>
      </c>
      <c r="EK58" s="188" t="str">
        <f t="shared" si="228"/>
        <v/>
      </c>
      <c r="EL58" s="204" t="str">
        <f t="shared" si="19"/>
        <v/>
      </c>
      <c r="EM58" s="205" t="e">
        <f t="shared" si="20"/>
        <v>#N/A</v>
      </c>
      <c r="EN58" s="205" t="e">
        <f t="shared" si="21"/>
        <v>#N/A</v>
      </c>
      <c r="EO58" s="205" t="e">
        <f t="shared" si="22"/>
        <v>#N/A</v>
      </c>
      <c r="EP58" s="205" t="e">
        <f t="shared" si="23"/>
        <v>#N/A</v>
      </c>
      <c r="EQ58" s="205" t="e">
        <f t="shared" si="24"/>
        <v>#N/A</v>
      </c>
      <c r="ER58" s="205" t="e">
        <f t="shared" si="25"/>
        <v>#N/A</v>
      </c>
      <c r="ES58" s="205" t="e">
        <f t="shared" si="26"/>
        <v>#N/A</v>
      </c>
      <c r="ET58" s="205" t="e">
        <f t="shared" si="27"/>
        <v>#N/A</v>
      </c>
      <c r="EU58" s="205" t="e">
        <f t="shared" si="28"/>
        <v>#N/A</v>
      </c>
      <c r="EV58" s="205" t="e">
        <f t="shared" si="29"/>
        <v>#N/A</v>
      </c>
      <c r="EW58" s="205" t="e">
        <f t="shared" si="30"/>
        <v>#N/A</v>
      </c>
      <c r="EX58" s="205" t="e">
        <f t="shared" si="31"/>
        <v>#N/A</v>
      </c>
      <c r="EY58" s="205" t="e">
        <f t="shared" si="32"/>
        <v>#N/A</v>
      </c>
      <c r="EZ58" s="205" t="e">
        <f t="shared" si="33"/>
        <v>#N/A</v>
      </c>
      <c r="FA58" s="205" t="e">
        <f t="shared" si="34"/>
        <v>#N/A</v>
      </c>
      <c r="FB58" s="205" t="e">
        <f t="shared" si="35"/>
        <v>#N/A</v>
      </c>
      <c r="FC58" s="205" t="e">
        <f t="shared" si="36"/>
        <v>#N/A</v>
      </c>
      <c r="FD58" s="205" t="e">
        <f t="shared" si="37"/>
        <v>#N/A</v>
      </c>
      <c r="FE58" s="205" t="e">
        <f t="shared" si="38"/>
        <v>#N/A</v>
      </c>
      <c r="FF58" s="205" t="e">
        <f t="shared" si="39"/>
        <v>#N/A</v>
      </c>
      <c r="FG58" s="205" t="e">
        <f t="shared" si="40"/>
        <v>#N/A</v>
      </c>
      <c r="FH58" s="205" t="e">
        <f t="shared" si="41"/>
        <v>#N/A</v>
      </c>
      <c r="FI58" s="205" t="e">
        <f t="shared" si="42"/>
        <v>#N/A</v>
      </c>
      <c r="FJ58" s="205" t="e">
        <f t="shared" si="43"/>
        <v>#N/A</v>
      </c>
      <c r="FK58" s="205" t="e">
        <f t="shared" si="44"/>
        <v>#N/A</v>
      </c>
      <c r="FL58" s="205" t="e">
        <f t="shared" si="45"/>
        <v>#N/A</v>
      </c>
      <c r="FM58" s="205" t="e">
        <f t="shared" si="46"/>
        <v>#N/A</v>
      </c>
      <c r="FN58" s="205" t="e">
        <f t="shared" si="47"/>
        <v>#N/A</v>
      </c>
      <c r="FO58" s="205" t="e">
        <f t="shared" si="48"/>
        <v>#N/A</v>
      </c>
      <c r="FP58" s="205" t="e">
        <f t="shared" si="49"/>
        <v>#N/A</v>
      </c>
      <c r="FQ58" s="205" t="e">
        <f t="shared" si="50"/>
        <v>#N/A</v>
      </c>
      <c r="FR58" s="205" t="e">
        <f t="shared" si="51"/>
        <v>#N/A</v>
      </c>
      <c r="FS58" s="205" t="e">
        <f t="shared" si="52"/>
        <v>#N/A</v>
      </c>
      <c r="FT58" s="205" t="e">
        <f t="shared" si="53"/>
        <v>#N/A</v>
      </c>
      <c r="FU58" s="205" t="e">
        <f t="shared" si="54"/>
        <v>#N/A</v>
      </c>
      <c r="FV58" s="205" t="e">
        <f t="shared" si="55"/>
        <v>#N/A</v>
      </c>
      <c r="FW58" s="205" t="e">
        <f t="shared" si="56"/>
        <v>#N/A</v>
      </c>
      <c r="FX58" s="205" t="e">
        <f t="shared" si="57"/>
        <v>#N/A</v>
      </c>
      <c r="FY58" s="205" t="e">
        <f t="shared" si="58"/>
        <v>#N/A</v>
      </c>
      <c r="FZ58" s="205" t="e">
        <f t="shared" si="59"/>
        <v>#N/A</v>
      </c>
      <c r="GA58" s="205" t="e">
        <f t="shared" si="60"/>
        <v>#N/A</v>
      </c>
      <c r="GB58" s="205" t="e">
        <f t="shared" si="61"/>
        <v>#N/A</v>
      </c>
      <c r="GC58" s="205" t="e">
        <f t="shared" si="62"/>
        <v>#N/A</v>
      </c>
      <c r="GD58" s="205" t="e">
        <f t="shared" si="63"/>
        <v>#N/A</v>
      </c>
      <c r="GE58" s="205" t="e">
        <f t="shared" si="64"/>
        <v>#N/A</v>
      </c>
      <c r="GF58" s="205" t="e">
        <f t="shared" si="65"/>
        <v>#N/A</v>
      </c>
      <c r="GG58" s="205" t="e">
        <f t="shared" si="66"/>
        <v>#N/A</v>
      </c>
      <c r="GH58" s="205" t="e">
        <f t="shared" si="67"/>
        <v>#N/A</v>
      </c>
      <c r="GI58" s="205" t="e">
        <f t="shared" si="68"/>
        <v>#N/A</v>
      </c>
      <c r="GJ58" s="205" t="e">
        <f t="shared" si="69"/>
        <v>#N/A</v>
      </c>
      <c r="GK58" s="205" t="e">
        <f t="shared" si="70"/>
        <v>#N/A</v>
      </c>
      <c r="GL58" s="205" t="e">
        <f t="shared" si="71"/>
        <v>#N/A</v>
      </c>
      <c r="GM58" s="205" t="e">
        <f t="shared" si="72"/>
        <v>#N/A</v>
      </c>
      <c r="GN58" s="205" t="e">
        <f t="shared" si="73"/>
        <v>#N/A</v>
      </c>
      <c r="GO58" s="205" t="e">
        <f t="shared" si="74"/>
        <v>#N/A</v>
      </c>
      <c r="GP58" s="205" t="e">
        <f t="shared" si="75"/>
        <v>#N/A</v>
      </c>
      <c r="GQ58" s="205" t="e">
        <f t="shared" si="76"/>
        <v>#N/A</v>
      </c>
      <c r="GR58" s="205" t="e">
        <f t="shared" si="77"/>
        <v>#N/A</v>
      </c>
      <c r="GS58" s="205" t="e">
        <f t="shared" si="78"/>
        <v>#N/A</v>
      </c>
      <c r="GT58" s="205" t="e">
        <f t="shared" si="79"/>
        <v>#N/A</v>
      </c>
      <c r="GU58" s="205" t="e">
        <f t="shared" si="80"/>
        <v>#N/A</v>
      </c>
      <c r="GV58" s="205" t="e">
        <f t="shared" si="81"/>
        <v>#N/A</v>
      </c>
      <c r="GW58" s="205" t="e">
        <f t="shared" si="82"/>
        <v>#N/A</v>
      </c>
      <c r="GX58" s="205" t="e">
        <f t="shared" si="83"/>
        <v>#N/A</v>
      </c>
      <c r="GY58" s="205" t="e">
        <f t="shared" si="84"/>
        <v>#N/A</v>
      </c>
      <c r="GZ58" s="205" t="e">
        <f t="shared" si="85"/>
        <v>#N/A</v>
      </c>
      <c r="HA58" s="205" t="e">
        <f t="shared" si="86"/>
        <v>#N/A</v>
      </c>
      <c r="HB58" s="205" t="e">
        <f t="shared" si="87"/>
        <v>#N/A</v>
      </c>
      <c r="HC58" s="205" t="e">
        <f t="shared" si="88"/>
        <v>#N/A</v>
      </c>
      <c r="HD58" s="205" t="e">
        <f t="shared" si="89"/>
        <v>#N/A</v>
      </c>
      <c r="HE58" s="205" t="e">
        <f t="shared" si="90"/>
        <v>#N/A</v>
      </c>
      <c r="HF58" s="205" t="e">
        <f t="shared" si="91"/>
        <v>#N/A</v>
      </c>
      <c r="HG58" s="205" t="e">
        <f t="shared" si="92"/>
        <v>#N/A</v>
      </c>
      <c r="HH58" s="205" t="e">
        <f t="shared" si="93"/>
        <v>#N/A</v>
      </c>
      <c r="HI58" s="205" t="e">
        <f t="shared" si="94"/>
        <v>#N/A</v>
      </c>
      <c r="HJ58" s="205" t="e">
        <f t="shared" si="95"/>
        <v>#N/A</v>
      </c>
      <c r="HK58" s="205" t="e">
        <f t="shared" si="96"/>
        <v>#N/A</v>
      </c>
      <c r="HL58" s="205" t="e">
        <f t="shared" si="97"/>
        <v>#N/A</v>
      </c>
      <c r="HM58" s="205" t="e">
        <f t="shared" si="98"/>
        <v>#N/A</v>
      </c>
      <c r="HN58" s="205" t="e">
        <f t="shared" si="99"/>
        <v>#N/A</v>
      </c>
      <c r="HO58" s="205" t="e">
        <f t="shared" si="100"/>
        <v>#N/A</v>
      </c>
      <c r="HP58" s="205" t="e">
        <f t="shared" si="101"/>
        <v>#N/A</v>
      </c>
      <c r="HQ58" s="205" t="e">
        <f t="shared" si="102"/>
        <v>#N/A</v>
      </c>
      <c r="HR58" s="205" t="e">
        <f t="shared" si="103"/>
        <v>#N/A</v>
      </c>
      <c r="HS58" s="205" t="e">
        <f t="shared" si="104"/>
        <v>#N/A</v>
      </c>
      <c r="HT58" s="205" t="e">
        <f t="shared" si="105"/>
        <v>#N/A</v>
      </c>
      <c r="HU58" s="205" t="e">
        <f t="shared" si="106"/>
        <v>#N/A</v>
      </c>
      <c r="HV58" s="205" t="e">
        <f t="shared" si="107"/>
        <v>#N/A</v>
      </c>
      <c r="HW58" s="205" t="e">
        <f t="shared" si="108"/>
        <v>#N/A</v>
      </c>
      <c r="HX58" s="205" t="e">
        <f t="shared" si="109"/>
        <v>#N/A</v>
      </c>
      <c r="HY58" s="205" t="e">
        <f t="shared" si="110"/>
        <v>#N/A</v>
      </c>
      <c r="HZ58" s="205" t="e">
        <f t="shared" si="111"/>
        <v>#N/A</v>
      </c>
      <c r="IA58" s="205" t="e">
        <f t="shared" si="112"/>
        <v>#N/A</v>
      </c>
      <c r="IB58" s="205" t="e">
        <f t="shared" si="113"/>
        <v>#N/A</v>
      </c>
      <c r="IC58" s="205" t="e">
        <f t="shared" si="114"/>
        <v>#N/A</v>
      </c>
      <c r="ID58" s="205" t="e">
        <f t="shared" si="115"/>
        <v>#N/A</v>
      </c>
      <c r="IE58" s="205" t="e">
        <f t="shared" si="116"/>
        <v>#N/A</v>
      </c>
      <c r="IF58" s="205" t="e">
        <f t="shared" si="117"/>
        <v>#N/A</v>
      </c>
      <c r="IG58" s="205" t="e">
        <f t="shared" si="118"/>
        <v>#N/A</v>
      </c>
      <c r="IH58" s="205" t="e">
        <f t="shared" si="119"/>
        <v>#N/A</v>
      </c>
      <c r="II58" s="205" t="e">
        <f t="shared" si="120"/>
        <v>#N/A</v>
      </c>
    </row>
    <row r="59" spans="1:243" hidden="1" x14ac:dyDescent="0.25">
      <c r="A59" s="307"/>
      <c r="B59" s="308" t="str">
        <f>IF(OR($T59="",$U59=""),"",ROUND(_xlfn.BETA.INV(ABS(VLOOKUP($Z$1,VLookups!$A$30:$B$31,2,FALSE)-B$2),IF($N59="L",$U59,$T59),IF($N59="L",$T59,$U59),$G59,$I59),0))</f>
        <v/>
      </c>
      <c r="C59" s="318" t="str">
        <f t="shared" si="121"/>
        <v/>
      </c>
      <c r="D59" s="319" t="str">
        <f t="shared" si="122"/>
        <v/>
      </c>
      <c r="E59" s="142"/>
      <c r="F59" s="310"/>
      <c r="G59" s="311" t="str">
        <f t="shared" si="10"/>
        <v/>
      </c>
      <c r="H59" s="312"/>
      <c r="I59" s="311" t="str">
        <f t="shared" si="11"/>
        <v/>
      </c>
      <c r="J59" s="310"/>
      <c r="K59" s="143"/>
      <c r="L59" s="118" t="str">
        <f t="shared" si="12"/>
        <v/>
      </c>
      <c r="M59" s="23" t="str">
        <f t="shared" si="13"/>
        <v/>
      </c>
      <c r="N59" s="24" t="str">
        <f t="shared" si="14"/>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10" t="str">
        <f t="shared" si="3"/>
        <v/>
      </c>
      <c r="X59" s="110" t="str">
        <f t="shared" si="4"/>
        <v/>
      </c>
      <c r="Y59" s="39" t="str">
        <f t="shared" si="5"/>
        <v/>
      </c>
      <c r="Z59" s="123"/>
      <c r="AA59" s="216" t="str">
        <f>IF(AND(G59&gt;0,H59&gt;0,I59&gt;0,T59&gt;0,U59&gt;0,Z59&gt;0,NOT(R59="")),ABS(VLOOKUP($Z$1,VLookups!$A$30:$B$31,2,FALSE)-_xlfn.BETA.DIST(Z59,IF(N59="L",U59,T59),IF(N59="L",T59,U59),TRUE,G59,I59)),"")</f>
        <v/>
      </c>
      <c r="AB59" s="120" t="str">
        <f>IF(OR($T59="",$U59=""),"",_xlfn.BETA.INV(ABS(VLOOKUP($Z$1,VLookups!$A$30:$B$31,2,FALSE)-AB$3),IF($N59="L",$U59,$T59),IF($N59="L",$T59,$U59),$G59,$I59))</f>
        <v/>
      </c>
      <c r="AC59" s="121" t="str">
        <f>IF(OR($T59="",$U59=""),"",_xlfn.BETA.INV(ABS(VLOOKUP($Z$1,VLookups!$A$30:$B$31,2,FALSE)-AC$3),IF($N59="L",$U59,$T59),IF($N59="L",$T59,$U59),$G59,$I59))</f>
        <v/>
      </c>
      <c r="AD59" s="120" t="str">
        <f>IF(OR($T59="",$U59=""),"",_xlfn.BETA.INV(ABS(VLOOKUP($Z$1,VLookups!$A$30:$B$31,2,FALSE)-AD$3),IF($N59="L",$U59,$T59),IF($N59="L",$T59,$U59),$G59,$I59))</f>
        <v/>
      </c>
      <c r="AE59" s="121" t="str">
        <f>IF(OR($T59="",$U59=""),"",_xlfn.BETA.INV(ABS(VLOOKUP($Z$1,VLookups!$A$30:$B$31,2,FALSE)-AE$3),IF($N59="L",$U59,$T59),IF($N59="L",$T59,$U59),$G59,$I59))</f>
        <v/>
      </c>
      <c r="AF59" s="120" t="str">
        <f>IF(OR($T59="",$U59=""),"",_xlfn.BETA.INV(ABS(VLOOKUP($Z$1,VLookups!$A$30:$B$31,2,FALSE)-AF$3),IF($N59="L",$U59,$T59),IF($N59="L",$T59,$U59),$G59,$I59))</f>
        <v/>
      </c>
      <c r="AG59" s="121" t="str">
        <f>IF(OR($T59="",$U59=""),"",_xlfn.BETA.INV(ABS(VLOOKUP($Z$1,VLookups!$A$30:$B$31,2,FALSE)-AG$3),IF($N59="L",$U59,$T59),IF($N59="L",$T59,$U59),$G59,$I59))</f>
        <v/>
      </c>
      <c r="AH59" s="120" t="str">
        <f>IF(OR($T59="",$U59=""),"",_xlfn.BETA.INV(ABS(VLOOKUP($Z$1,VLookups!$A$30:$B$31,2,FALSE)-AH$3),IF($N59="L",$U59,$T59),IF($N59="L",$T59,$U59),$G59,$I59))</f>
        <v/>
      </c>
      <c r="AI59" s="121" t="str">
        <f>IF(OR($T59="",$U59=""),"",_xlfn.BETA.INV(ABS(VLOOKUP($Z$1,VLookups!$A$30:$B$31,2,FALSE)-AI$3),IF($N59="L",$U59,$T59),IF($N59="L",$T59,$U59),$G59,$I59))</f>
        <v/>
      </c>
      <c r="AJ59" s="120" t="str">
        <f>IF(OR($T59="",$U59=""),"",_xlfn.BETA.INV(ABS(VLOOKUP($Z$1,VLookups!$A$30:$B$31,2,FALSE)-AJ$3),IF($N59="L",$U59,$T59),IF($N59="L",$T59,$U59),$G59,$I59))</f>
        <v/>
      </c>
      <c r="AK59" s="121" t="str">
        <f>IF(OR($T59="",$U59=""),"",_xlfn.BETA.INV(ABS(VLOOKUP($Z$1,VLookups!$A$30:$B$31,2,FALSE)-AK$3),IF($N59="L",$U59,$T59),IF($N59="L",$T59,$U59),$G59,$I59))</f>
        <v/>
      </c>
      <c r="AL59" s="120" t="str">
        <f>IF(OR($T59="",$U59=""),"",_xlfn.BETA.INV(ABS(VLOOKUP($Z$1,VLookups!$A$30:$B$31,2,FALSE)-AL$3),IF($N59="L",$U59,$T59),IF($N59="L",$T59,$U59),$G59,$I59))</f>
        <v/>
      </c>
      <c r="AM59" s="121" t="str">
        <f>IF(OR($T59="",$U59=""),"",_xlfn.BETA.INV(ABS(VLOOKUP($Z$1,VLookups!$A$30:$B$31,2,FALSE)-AM$3),IF($N59="L",$U59,$T59),IF($N59="L",$T59,$U59),$G59,$I59))</f>
        <v/>
      </c>
      <c r="AN59" s="17"/>
      <c r="AO59" s="206" t="str">
        <f t="shared" si="15"/>
        <v/>
      </c>
      <c r="AP59" s="204" t="str">
        <f t="shared" si="16"/>
        <v/>
      </c>
      <c r="AQ59" s="188" t="str">
        <f t="shared" ref="AQ59:DB59" si="229">IF(ISNONTEXT($AO59),AP59+$AO59,"")</f>
        <v/>
      </c>
      <c r="AR59" s="188" t="str">
        <f t="shared" si="229"/>
        <v/>
      </c>
      <c r="AS59" s="188" t="str">
        <f t="shared" si="229"/>
        <v/>
      </c>
      <c r="AT59" s="188" t="str">
        <f t="shared" si="229"/>
        <v/>
      </c>
      <c r="AU59" s="188" t="str">
        <f t="shared" si="229"/>
        <v/>
      </c>
      <c r="AV59" s="188" t="str">
        <f t="shared" si="229"/>
        <v/>
      </c>
      <c r="AW59" s="188" t="str">
        <f t="shared" si="229"/>
        <v/>
      </c>
      <c r="AX59" s="188" t="str">
        <f t="shared" si="229"/>
        <v/>
      </c>
      <c r="AY59" s="188" t="str">
        <f t="shared" si="229"/>
        <v/>
      </c>
      <c r="AZ59" s="188" t="str">
        <f t="shared" si="229"/>
        <v/>
      </c>
      <c r="BA59" s="188" t="str">
        <f t="shared" si="229"/>
        <v/>
      </c>
      <c r="BB59" s="188" t="str">
        <f t="shared" si="229"/>
        <v/>
      </c>
      <c r="BC59" s="188" t="str">
        <f t="shared" si="229"/>
        <v/>
      </c>
      <c r="BD59" s="188" t="str">
        <f t="shared" si="229"/>
        <v/>
      </c>
      <c r="BE59" s="188" t="str">
        <f t="shared" si="229"/>
        <v/>
      </c>
      <c r="BF59" s="188" t="str">
        <f t="shared" si="229"/>
        <v/>
      </c>
      <c r="BG59" s="188" t="str">
        <f t="shared" si="229"/>
        <v/>
      </c>
      <c r="BH59" s="188" t="str">
        <f t="shared" si="229"/>
        <v/>
      </c>
      <c r="BI59" s="188" t="str">
        <f t="shared" si="229"/>
        <v/>
      </c>
      <c r="BJ59" s="188" t="str">
        <f t="shared" si="229"/>
        <v/>
      </c>
      <c r="BK59" s="188" t="str">
        <f t="shared" si="229"/>
        <v/>
      </c>
      <c r="BL59" s="188" t="str">
        <f t="shared" si="229"/>
        <v/>
      </c>
      <c r="BM59" s="188" t="str">
        <f t="shared" si="229"/>
        <v/>
      </c>
      <c r="BN59" s="188" t="str">
        <f t="shared" si="229"/>
        <v/>
      </c>
      <c r="BO59" s="188" t="str">
        <f t="shared" si="229"/>
        <v/>
      </c>
      <c r="BP59" s="188" t="str">
        <f t="shared" si="229"/>
        <v/>
      </c>
      <c r="BQ59" s="188" t="str">
        <f t="shared" si="229"/>
        <v/>
      </c>
      <c r="BR59" s="188" t="str">
        <f t="shared" si="229"/>
        <v/>
      </c>
      <c r="BS59" s="188" t="str">
        <f t="shared" si="229"/>
        <v/>
      </c>
      <c r="BT59" s="188" t="str">
        <f t="shared" si="229"/>
        <v/>
      </c>
      <c r="BU59" s="188" t="str">
        <f t="shared" si="229"/>
        <v/>
      </c>
      <c r="BV59" s="188" t="str">
        <f t="shared" si="229"/>
        <v/>
      </c>
      <c r="BW59" s="188" t="str">
        <f t="shared" si="229"/>
        <v/>
      </c>
      <c r="BX59" s="188" t="str">
        <f t="shared" si="229"/>
        <v/>
      </c>
      <c r="BY59" s="188" t="str">
        <f t="shared" si="229"/>
        <v/>
      </c>
      <c r="BZ59" s="188" t="str">
        <f t="shared" si="229"/>
        <v/>
      </c>
      <c r="CA59" s="188" t="str">
        <f t="shared" si="229"/>
        <v/>
      </c>
      <c r="CB59" s="188" t="str">
        <f t="shared" si="229"/>
        <v/>
      </c>
      <c r="CC59" s="188" t="str">
        <f t="shared" si="229"/>
        <v/>
      </c>
      <c r="CD59" s="188" t="str">
        <f t="shared" si="229"/>
        <v/>
      </c>
      <c r="CE59" s="188" t="str">
        <f t="shared" si="229"/>
        <v/>
      </c>
      <c r="CF59" s="188" t="str">
        <f t="shared" si="229"/>
        <v/>
      </c>
      <c r="CG59" s="188" t="str">
        <f t="shared" si="229"/>
        <v/>
      </c>
      <c r="CH59" s="188" t="str">
        <f t="shared" si="229"/>
        <v/>
      </c>
      <c r="CI59" s="188" t="str">
        <f t="shared" si="229"/>
        <v/>
      </c>
      <c r="CJ59" s="188" t="str">
        <f t="shared" si="229"/>
        <v/>
      </c>
      <c r="CK59" s="188" t="str">
        <f t="shared" si="229"/>
        <v/>
      </c>
      <c r="CL59" s="188" t="str">
        <f t="shared" si="229"/>
        <v/>
      </c>
      <c r="CM59" s="188" t="str">
        <f t="shared" si="229"/>
        <v/>
      </c>
      <c r="CN59" s="188" t="str">
        <f t="shared" si="229"/>
        <v/>
      </c>
      <c r="CO59" s="188" t="str">
        <f t="shared" si="229"/>
        <v/>
      </c>
      <c r="CP59" s="188" t="str">
        <f t="shared" si="229"/>
        <v/>
      </c>
      <c r="CQ59" s="188" t="str">
        <f t="shared" si="229"/>
        <v/>
      </c>
      <c r="CR59" s="188" t="str">
        <f t="shared" si="229"/>
        <v/>
      </c>
      <c r="CS59" s="188" t="str">
        <f t="shared" si="229"/>
        <v/>
      </c>
      <c r="CT59" s="188" t="str">
        <f t="shared" si="229"/>
        <v/>
      </c>
      <c r="CU59" s="188" t="str">
        <f t="shared" si="229"/>
        <v/>
      </c>
      <c r="CV59" s="188" t="str">
        <f t="shared" si="229"/>
        <v/>
      </c>
      <c r="CW59" s="188" t="str">
        <f t="shared" si="229"/>
        <v/>
      </c>
      <c r="CX59" s="188" t="str">
        <f t="shared" si="229"/>
        <v/>
      </c>
      <c r="CY59" s="188" t="str">
        <f t="shared" si="229"/>
        <v/>
      </c>
      <c r="CZ59" s="188" t="str">
        <f t="shared" si="229"/>
        <v/>
      </c>
      <c r="DA59" s="188" t="str">
        <f t="shared" si="229"/>
        <v/>
      </c>
      <c r="DB59" s="188" t="str">
        <f t="shared" si="229"/>
        <v/>
      </c>
      <c r="DC59" s="188" t="str">
        <f t="shared" ref="DC59:EK59" si="230">IF(ISNONTEXT($AO59),DB59+$AO59,"")</f>
        <v/>
      </c>
      <c r="DD59" s="188" t="str">
        <f t="shared" si="230"/>
        <v/>
      </c>
      <c r="DE59" s="188" t="str">
        <f t="shared" si="230"/>
        <v/>
      </c>
      <c r="DF59" s="188" t="str">
        <f t="shared" si="230"/>
        <v/>
      </c>
      <c r="DG59" s="188" t="str">
        <f t="shared" si="230"/>
        <v/>
      </c>
      <c r="DH59" s="188" t="str">
        <f t="shared" si="230"/>
        <v/>
      </c>
      <c r="DI59" s="188" t="str">
        <f t="shared" si="230"/>
        <v/>
      </c>
      <c r="DJ59" s="188" t="str">
        <f t="shared" si="230"/>
        <v/>
      </c>
      <c r="DK59" s="188" t="str">
        <f t="shared" si="230"/>
        <v/>
      </c>
      <c r="DL59" s="188" t="str">
        <f t="shared" si="230"/>
        <v/>
      </c>
      <c r="DM59" s="188" t="str">
        <f t="shared" si="230"/>
        <v/>
      </c>
      <c r="DN59" s="188" t="str">
        <f t="shared" si="230"/>
        <v/>
      </c>
      <c r="DO59" s="188" t="str">
        <f t="shared" si="230"/>
        <v/>
      </c>
      <c r="DP59" s="188" t="str">
        <f t="shared" si="230"/>
        <v/>
      </c>
      <c r="DQ59" s="188" t="str">
        <f t="shared" si="230"/>
        <v/>
      </c>
      <c r="DR59" s="188" t="str">
        <f t="shared" si="230"/>
        <v/>
      </c>
      <c r="DS59" s="188" t="str">
        <f t="shared" si="230"/>
        <v/>
      </c>
      <c r="DT59" s="188" t="str">
        <f t="shared" si="230"/>
        <v/>
      </c>
      <c r="DU59" s="188" t="str">
        <f t="shared" si="230"/>
        <v/>
      </c>
      <c r="DV59" s="188" t="str">
        <f t="shared" si="230"/>
        <v/>
      </c>
      <c r="DW59" s="188" t="str">
        <f t="shared" si="230"/>
        <v/>
      </c>
      <c r="DX59" s="188" t="str">
        <f t="shared" si="230"/>
        <v/>
      </c>
      <c r="DY59" s="188" t="str">
        <f t="shared" si="230"/>
        <v/>
      </c>
      <c r="DZ59" s="188" t="str">
        <f t="shared" si="230"/>
        <v/>
      </c>
      <c r="EA59" s="188" t="str">
        <f t="shared" si="230"/>
        <v/>
      </c>
      <c r="EB59" s="188" t="str">
        <f t="shared" si="230"/>
        <v/>
      </c>
      <c r="EC59" s="188" t="str">
        <f t="shared" si="230"/>
        <v/>
      </c>
      <c r="ED59" s="188" t="str">
        <f t="shared" si="230"/>
        <v/>
      </c>
      <c r="EE59" s="188" t="str">
        <f t="shared" si="230"/>
        <v/>
      </c>
      <c r="EF59" s="188" t="str">
        <f t="shared" si="230"/>
        <v/>
      </c>
      <c r="EG59" s="188" t="str">
        <f t="shared" si="230"/>
        <v/>
      </c>
      <c r="EH59" s="188" t="str">
        <f t="shared" si="230"/>
        <v/>
      </c>
      <c r="EI59" s="188" t="str">
        <f t="shared" si="230"/>
        <v/>
      </c>
      <c r="EJ59" s="188" t="str">
        <f t="shared" si="230"/>
        <v/>
      </c>
      <c r="EK59" s="188" t="str">
        <f t="shared" si="230"/>
        <v/>
      </c>
      <c r="EL59" s="204" t="str">
        <f t="shared" si="19"/>
        <v/>
      </c>
      <c r="EM59" s="205" t="e">
        <f t="shared" si="20"/>
        <v>#N/A</v>
      </c>
      <c r="EN59" s="205" t="e">
        <f t="shared" si="21"/>
        <v>#N/A</v>
      </c>
      <c r="EO59" s="205" t="e">
        <f t="shared" si="22"/>
        <v>#N/A</v>
      </c>
      <c r="EP59" s="205" t="e">
        <f t="shared" si="23"/>
        <v>#N/A</v>
      </c>
      <c r="EQ59" s="205" t="e">
        <f t="shared" si="24"/>
        <v>#N/A</v>
      </c>
      <c r="ER59" s="205" t="e">
        <f t="shared" si="25"/>
        <v>#N/A</v>
      </c>
      <c r="ES59" s="205" t="e">
        <f t="shared" si="26"/>
        <v>#N/A</v>
      </c>
      <c r="ET59" s="205" t="e">
        <f t="shared" si="27"/>
        <v>#N/A</v>
      </c>
      <c r="EU59" s="205" t="e">
        <f t="shared" si="28"/>
        <v>#N/A</v>
      </c>
      <c r="EV59" s="205" t="e">
        <f t="shared" si="29"/>
        <v>#N/A</v>
      </c>
      <c r="EW59" s="205" t="e">
        <f t="shared" si="30"/>
        <v>#N/A</v>
      </c>
      <c r="EX59" s="205" t="e">
        <f t="shared" si="31"/>
        <v>#N/A</v>
      </c>
      <c r="EY59" s="205" t="e">
        <f t="shared" si="32"/>
        <v>#N/A</v>
      </c>
      <c r="EZ59" s="205" t="e">
        <f t="shared" si="33"/>
        <v>#N/A</v>
      </c>
      <c r="FA59" s="205" t="e">
        <f t="shared" si="34"/>
        <v>#N/A</v>
      </c>
      <c r="FB59" s="205" t="e">
        <f t="shared" si="35"/>
        <v>#N/A</v>
      </c>
      <c r="FC59" s="205" t="e">
        <f t="shared" si="36"/>
        <v>#N/A</v>
      </c>
      <c r="FD59" s="205" t="e">
        <f t="shared" si="37"/>
        <v>#N/A</v>
      </c>
      <c r="FE59" s="205" t="e">
        <f t="shared" si="38"/>
        <v>#N/A</v>
      </c>
      <c r="FF59" s="205" t="e">
        <f t="shared" si="39"/>
        <v>#N/A</v>
      </c>
      <c r="FG59" s="205" t="e">
        <f t="shared" si="40"/>
        <v>#N/A</v>
      </c>
      <c r="FH59" s="205" t="e">
        <f t="shared" si="41"/>
        <v>#N/A</v>
      </c>
      <c r="FI59" s="205" t="e">
        <f t="shared" si="42"/>
        <v>#N/A</v>
      </c>
      <c r="FJ59" s="205" t="e">
        <f t="shared" si="43"/>
        <v>#N/A</v>
      </c>
      <c r="FK59" s="205" t="e">
        <f t="shared" si="44"/>
        <v>#N/A</v>
      </c>
      <c r="FL59" s="205" t="e">
        <f t="shared" si="45"/>
        <v>#N/A</v>
      </c>
      <c r="FM59" s="205" t="e">
        <f t="shared" si="46"/>
        <v>#N/A</v>
      </c>
      <c r="FN59" s="205" t="e">
        <f t="shared" si="47"/>
        <v>#N/A</v>
      </c>
      <c r="FO59" s="205" t="e">
        <f t="shared" si="48"/>
        <v>#N/A</v>
      </c>
      <c r="FP59" s="205" t="e">
        <f t="shared" si="49"/>
        <v>#N/A</v>
      </c>
      <c r="FQ59" s="205" t="e">
        <f t="shared" si="50"/>
        <v>#N/A</v>
      </c>
      <c r="FR59" s="205" t="e">
        <f t="shared" si="51"/>
        <v>#N/A</v>
      </c>
      <c r="FS59" s="205" t="e">
        <f t="shared" si="52"/>
        <v>#N/A</v>
      </c>
      <c r="FT59" s="205" t="e">
        <f t="shared" si="53"/>
        <v>#N/A</v>
      </c>
      <c r="FU59" s="205" t="e">
        <f t="shared" si="54"/>
        <v>#N/A</v>
      </c>
      <c r="FV59" s="205" t="e">
        <f t="shared" si="55"/>
        <v>#N/A</v>
      </c>
      <c r="FW59" s="205" t="e">
        <f t="shared" si="56"/>
        <v>#N/A</v>
      </c>
      <c r="FX59" s="205" t="e">
        <f t="shared" si="57"/>
        <v>#N/A</v>
      </c>
      <c r="FY59" s="205" t="e">
        <f t="shared" si="58"/>
        <v>#N/A</v>
      </c>
      <c r="FZ59" s="205" t="e">
        <f t="shared" si="59"/>
        <v>#N/A</v>
      </c>
      <c r="GA59" s="205" t="e">
        <f t="shared" si="60"/>
        <v>#N/A</v>
      </c>
      <c r="GB59" s="205" t="e">
        <f t="shared" si="61"/>
        <v>#N/A</v>
      </c>
      <c r="GC59" s="205" t="e">
        <f t="shared" si="62"/>
        <v>#N/A</v>
      </c>
      <c r="GD59" s="205" t="e">
        <f t="shared" si="63"/>
        <v>#N/A</v>
      </c>
      <c r="GE59" s="205" t="e">
        <f t="shared" si="64"/>
        <v>#N/A</v>
      </c>
      <c r="GF59" s="205" t="e">
        <f t="shared" si="65"/>
        <v>#N/A</v>
      </c>
      <c r="GG59" s="205" t="e">
        <f t="shared" si="66"/>
        <v>#N/A</v>
      </c>
      <c r="GH59" s="205" t="e">
        <f t="shared" si="67"/>
        <v>#N/A</v>
      </c>
      <c r="GI59" s="205" t="e">
        <f t="shared" si="68"/>
        <v>#N/A</v>
      </c>
      <c r="GJ59" s="205" t="e">
        <f t="shared" si="69"/>
        <v>#N/A</v>
      </c>
      <c r="GK59" s="205" t="e">
        <f t="shared" si="70"/>
        <v>#N/A</v>
      </c>
      <c r="GL59" s="205" t="e">
        <f t="shared" si="71"/>
        <v>#N/A</v>
      </c>
      <c r="GM59" s="205" t="e">
        <f t="shared" si="72"/>
        <v>#N/A</v>
      </c>
      <c r="GN59" s="205" t="e">
        <f t="shared" si="73"/>
        <v>#N/A</v>
      </c>
      <c r="GO59" s="205" t="e">
        <f t="shared" si="74"/>
        <v>#N/A</v>
      </c>
      <c r="GP59" s="205" t="e">
        <f t="shared" si="75"/>
        <v>#N/A</v>
      </c>
      <c r="GQ59" s="205" t="e">
        <f t="shared" si="76"/>
        <v>#N/A</v>
      </c>
      <c r="GR59" s="205" t="e">
        <f t="shared" si="77"/>
        <v>#N/A</v>
      </c>
      <c r="GS59" s="205" t="e">
        <f t="shared" si="78"/>
        <v>#N/A</v>
      </c>
      <c r="GT59" s="205" t="e">
        <f t="shared" si="79"/>
        <v>#N/A</v>
      </c>
      <c r="GU59" s="205" t="e">
        <f t="shared" si="80"/>
        <v>#N/A</v>
      </c>
      <c r="GV59" s="205" t="e">
        <f t="shared" si="81"/>
        <v>#N/A</v>
      </c>
      <c r="GW59" s="205" t="e">
        <f t="shared" si="82"/>
        <v>#N/A</v>
      </c>
      <c r="GX59" s="205" t="e">
        <f t="shared" si="83"/>
        <v>#N/A</v>
      </c>
      <c r="GY59" s="205" t="e">
        <f t="shared" si="84"/>
        <v>#N/A</v>
      </c>
      <c r="GZ59" s="205" t="e">
        <f t="shared" si="85"/>
        <v>#N/A</v>
      </c>
      <c r="HA59" s="205" t="e">
        <f t="shared" si="86"/>
        <v>#N/A</v>
      </c>
      <c r="HB59" s="205" t="e">
        <f t="shared" si="87"/>
        <v>#N/A</v>
      </c>
      <c r="HC59" s="205" t="e">
        <f t="shared" si="88"/>
        <v>#N/A</v>
      </c>
      <c r="HD59" s="205" t="e">
        <f t="shared" si="89"/>
        <v>#N/A</v>
      </c>
      <c r="HE59" s="205" t="e">
        <f t="shared" si="90"/>
        <v>#N/A</v>
      </c>
      <c r="HF59" s="205" t="e">
        <f t="shared" si="91"/>
        <v>#N/A</v>
      </c>
      <c r="HG59" s="205" t="e">
        <f t="shared" si="92"/>
        <v>#N/A</v>
      </c>
      <c r="HH59" s="205" t="e">
        <f t="shared" si="93"/>
        <v>#N/A</v>
      </c>
      <c r="HI59" s="205" t="e">
        <f t="shared" si="94"/>
        <v>#N/A</v>
      </c>
      <c r="HJ59" s="205" t="e">
        <f t="shared" si="95"/>
        <v>#N/A</v>
      </c>
      <c r="HK59" s="205" t="e">
        <f t="shared" si="96"/>
        <v>#N/A</v>
      </c>
      <c r="HL59" s="205" t="e">
        <f t="shared" si="97"/>
        <v>#N/A</v>
      </c>
      <c r="HM59" s="205" t="e">
        <f t="shared" si="98"/>
        <v>#N/A</v>
      </c>
      <c r="HN59" s="205" t="e">
        <f t="shared" si="99"/>
        <v>#N/A</v>
      </c>
      <c r="HO59" s="205" t="e">
        <f t="shared" si="100"/>
        <v>#N/A</v>
      </c>
      <c r="HP59" s="205" t="e">
        <f t="shared" si="101"/>
        <v>#N/A</v>
      </c>
      <c r="HQ59" s="205" t="e">
        <f t="shared" si="102"/>
        <v>#N/A</v>
      </c>
      <c r="HR59" s="205" t="e">
        <f t="shared" si="103"/>
        <v>#N/A</v>
      </c>
      <c r="HS59" s="205" t="e">
        <f t="shared" si="104"/>
        <v>#N/A</v>
      </c>
      <c r="HT59" s="205" t="e">
        <f t="shared" si="105"/>
        <v>#N/A</v>
      </c>
      <c r="HU59" s="205" t="e">
        <f t="shared" si="106"/>
        <v>#N/A</v>
      </c>
      <c r="HV59" s="205" t="e">
        <f t="shared" si="107"/>
        <v>#N/A</v>
      </c>
      <c r="HW59" s="205" t="e">
        <f t="shared" si="108"/>
        <v>#N/A</v>
      </c>
      <c r="HX59" s="205" t="e">
        <f t="shared" si="109"/>
        <v>#N/A</v>
      </c>
      <c r="HY59" s="205" t="e">
        <f t="shared" si="110"/>
        <v>#N/A</v>
      </c>
      <c r="HZ59" s="205" t="e">
        <f t="shared" si="111"/>
        <v>#N/A</v>
      </c>
      <c r="IA59" s="205" t="e">
        <f t="shared" si="112"/>
        <v>#N/A</v>
      </c>
      <c r="IB59" s="205" t="e">
        <f t="shared" si="113"/>
        <v>#N/A</v>
      </c>
      <c r="IC59" s="205" t="e">
        <f t="shared" si="114"/>
        <v>#N/A</v>
      </c>
      <c r="ID59" s="205" t="e">
        <f t="shared" si="115"/>
        <v>#N/A</v>
      </c>
      <c r="IE59" s="205" t="e">
        <f t="shared" si="116"/>
        <v>#N/A</v>
      </c>
      <c r="IF59" s="205" t="e">
        <f t="shared" si="117"/>
        <v>#N/A</v>
      </c>
      <c r="IG59" s="205" t="e">
        <f t="shared" si="118"/>
        <v>#N/A</v>
      </c>
      <c r="IH59" s="205" t="e">
        <f t="shared" si="119"/>
        <v>#N/A</v>
      </c>
      <c r="II59" s="205" t="e">
        <f t="shared" si="120"/>
        <v>#N/A</v>
      </c>
    </row>
    <row r="60" spans="1:243" hidden="1" x14ac:dyDescent="0.25">
      <c r="A60" s="307"/>
      <c r="B60" s="308" t="str">
        <f>IF(OR($T60="",$U60=""),"",ROUND(_xlfn.BETA.INV(ABS(VLOOKUP($Z$1,VLookups!$A$30:$B$31,2,FALSE)-B$2),IF($N60="L",$U60,$T60),IF($N60="L",$T60,$U60),$G60,$I60),0))</f>
        <v/>
      </c>
      <c r="C60" s="318" t="str">
        <f t="shared" si="121"/>
        <v/>
      </c>
      <c r="D60" s="319" t="str">
        <f t="shared" si="122"/>
        <v/>
      </c>
      <c r="E60" s="142"/>
      <c r="F60" s="310"/>
      <c r="G60" s="311" t="str">
        <f t="shared" si="10"/>
        <v/>
      </c>
      <c r="H60" s="312"/>
      <c r="I60" s="311" t="str">
        <f t="shared" si="11"/>
        <v/>
      </c>
      <c r="J60" s="310"/>
      <c r="K60" s="143"/>
      <c r="L60" s="118" t="str">
        <f t="shared" si="12"/>
        <v/>
      </c>
      <c r="M60" s="23" t="str">
        <f t="shared" si="13"/>
        <v/>
      </c>
      <c r="N60" s="24" t="str">
        <f t="shared" si="14"/>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10" t="str">
        <f t="shared" si="3"/>
        <v/>
      </c>
      <c r="X60" s="110" t="str">
        <f t="shared" si="4"/>
        <v/>
      </c>
      <c r="Y60" s="39" t="str">
        <f t="shared" si="5"/>
        <v/>
      </c>
      <c r="Z60" s="123"/>
      <c r="AA60" s="216" t="str">
        <f>IF(AND(G60&gt;0,H60&gt;0,I60&gt;0,T60&gt;0,U60&gt;0,Z60&gt;0,NOT(R60="")),ABS(VLOOKUP($Z$1,VLookups!$A$30:$B$31,2,FALSE)-_xlfn.BETA.DIST(Z60,IF(N60="L",U60,T60),IF(N60="L",T60,U60),TRUE,G60,I60)),"")</f>
        <v/>
      </c>
      <c r="AB60" s="120" t="str">
        <f>IF(OR($T60="",$U60=""),"",_xlfn.BETA.INV(ABS(VLOOKUP($Z$1,VLookups!$A$30:$B$31,2,FALSE)-AB$3),IF($N60="L",$U60,$T60),IF($N60="L",$T60,$U60),$G60,$I60))</f>
        <v/>
      </c>
      <c r="AC60" s="121" t="str">
        <f>IF(OR($T60="",$U60=""),"",_xlfn.BETA.INV(ABS(VLOOKUP($Z$1,VLookups!$A$30:$B$31,2,FALSE)-AC$3),IF($N60="L",$U60,$T60),IF($N60="L",$T60,$U60),$G60,$I60))</f>
        <v/>
      </c>
      <c r="AD60" s="120" t="str">
        <f>IF(OR($T60="",$U60=""),"",_xlfn.BETA.INV(ABS(VLOOKUP($Z$1,VLookups!$A$30:$B$31,2,FALSE)-AD$3),IF($N60="L",$U60,$T60),IF($N60="L",$T60,$U60),$G60,$I60))</f>
        <v/>
      </c>
      <c r="AE60" s="121" t="str">
        <f>IF(OR($T60="",$U60=""),"",_xlfn.BETA.INV(ABS(VLOOKUP($Z$1,VLookups!$A$30:$B$31,2,FALSE)-AE$3),IF($N60="L",$U60,$T60),IF($N60="L",$T60,$U60),$G60,$I60))</f>
        <v/>
      </c>
      <c r="AF60" s="120" t="str">
        <f>IF(OR($T60="",$U60=""),"",_xlfn.BETA.INV(ABS(VLOOKUP($Z$1,VLookups!$A$30:$B$31,2,FALSE)-AF$3),IF($N60="L",$U60,$T60),IF($N60="L",$T60,$U60),$G60,$I60))</f>
        <v/>
      </c>
      <c r="AG60" s="121" t="str">
        <f>IF(OR($T60="",$U60=""),"",_xlfn.BETA.INV(ABS(VLOOKUP($Z$1,VLookups!$A$30:$B$31,2,FALSE)-AG$3),IF($N60="L",$U60,$T60),IF($N60="L",$T60,$U60),$G60,$I60))</f>
        <v/>
      </c>
      <c r="AH60" s="120" t="str">
        <f>IF(OR($T60="",$U60=""),"",_xlfn.BETA.INV(ABS(VLOOKUP($Z$1,VLookups!$A$30:$B$31,2,FALSE)-AH$3),IF($N60="L",$U60,$T60),IF($N60="L",$T60,$U60),$G60,$I60))</f>
        <v/>
      </c>
      <c r="AI60" s="121" t="str">
        <f>IF(OR($T60="",$U60=""),"",_xlfn.BETA.INV(ABS(VLOOKUP($Z$1,VLookups!$A$30:$B$31,2,FALSE)-AI$3),IF($N60="L",$U60,$T60),IF($N60="L",$T60,$U60),$G60,$I60))</f>
        <v/>
      </c>
      <c r="AJ60" s="120" t="str">
        <f>IF(OR($T60="",$U60=""),"",_xlfn.BETA.INV(ABS(VLOOKUP($Z$1,VLookups!$A$30:$B$31,2,FALSE)-AJ$3),IF($N60="L",$U60,$T60),IF($N60="L",$T60,$U60),$G60,$I60))</f>
        <v/>
      </c>
      <c r="AK60" s="121" t="str">
        <f>IF(OR($T60="",$U60=""),"",_xlfn.BETA.INV(ABS(VLOOKUP($Z$1,VLookups!$A$30:$B$31,2,FALSE)-AK$3),IF($N60="L",$U60,$T60),IF($N60="L",$T60,$U60),$G60,$I60))</f>
        <v/>
      </c>
      <c r="AL60" s="120" t="str">
        <f>IF(OR($T60="",$U60=""),"",_xlfn.BETA.INV(ABS(VLOOKUP($Z$1,VLookups!$A$30:$B$31,2,FALSE)-AL$3),IF($N60="L",$U60,$T60),IF($N60="L",$T60,$U60),$G60,$I60))</f>
        <v/>
      </c>
      <c r="AM60" s="121" t="str">
        <f>IF(OR($T60="",$U60=""),"",_xlfn.BETA.INV(ABS(VLOOKUP($Z$1,VLookups!$A$30:$B$31,2,FALSE)-AM$3),IF($N60="L",$U60,$T60),IF($N60="L",$T60,$U60),$G60,$I60))</f>
        <v/>
      </c>
      <c r="AN60" s="17"/>
      <c r="AO60" s="206" t="str">
        <f t="shared" si="15"/>
        <v/>
      </c>
      <c r="AP60" s="204" t="str">
        <f t="shared" si="16"/>
        <v/>
      </c>
      <c r="AQ60" s="188" t="str">
        <f t="shared" ref="AQ60:DB60" si="231">IF(ISNONTEXT($AO60),AP60+$AO60,"")</f>
        <v/>
      </c>
      <c r="AR60" s="188" t="str">
        <f t="shared" si="231"/>
        <v/>
      </c>
      <c r="AS60" s="188" t="str">
        <f t="shared" si="231"/>
        <v/>
      </c>
      <c r="AT60" s="188" t="str">
        <f t="shared" si="231"/>
        <v/>
      </c>
      <c r="AU60" s="188" t="str">
        <f t="shared" si="231"/>
        <v/>
      </c>
      <c r="AV60" s="188" t="str">
        <f t="shared" si="231"/>
        <v/>
      </c>
      <c r="AW60" s="188" t="str">
        <f t="shared" si="231"/>
        <v/>
      </c>
      <c r="AX60" s="188" t="str">
        <f t="shared" si="231"/>
        <v/>
      </c>
      <c r="AY60" s="188" t="str">
        <f t="shared" si="231"/>
        <v/>
      </c>
      <c r="AZ60" s="188" t="str">
        <f t="shared" si="231"/>
        <v/>
      </c>
      <c r="BA60" s="188" t="str">
        <f t="shared" si="231"/>
        <v/>
      </c>
      <c r="BB60" s="188" t="str">
        <f t="shared" si="231"/>
        <v/>
      </c>
      <c r="BC60" s="188" t="str">
        <f t="shared" si="231"/>
        <v/>
      </c>
      <c r="BD60" s="188" t="str">
        <f t="shared" si="231"/>
        <v/>
      </c>
      <c r="BE60" s="188" t="str">
        <f t="shared" si="231"/>
        <v/>
      </c>
      <c r="BF60" s="188" t="str">
        <f t="shared" si="231"/>
        <v/>
      </c>
      <c r="BG60" s="188" t="str">
        <f t="shared" si="231"/>
        <v/>
      </c>
      <c r="BH60" s="188" t="str">
        <f t="shared" si="231"/>
        <v/>
      </c>
      <c r="BI60" s="188" t="str">
        <f t="shared" si="231"/>
        <v/>
      </c>
      <c r="BJ60" s="188" t="str">
        <f t="shared" si="231"/>
        <v/>
      </c>
      <c r="BK60" s="188" t="str">
        <f t="shared" si="231"/>
        <v/>
      </c>
      <c r="BL60" s="188" t="str">
        <f t="shared" si="231"/>
        <v/>
      </c>
      <c r="BM60" s="188" t="str">
        <f t="shared" si="231"/>
        <v/>
      </c>
      <c r="BN60" s="188" t="str">
        <f t="shared" si="231"/>
        <v/>
      </c>
      <c r="BO60" s="188" t="str">
        <f t="shared" si="231"/>
        <v/>
      </c>
      <c r="BP60" s="188" t="str">
        <f t="shared" si="231"/>
        <v/>
      </c>
      <c r="BQ60" s="188" t="str">
        <f t="shared" si="231"/>
        <v/>
      </c>
      <c r="BR60" s="188" t="str">
        <f t="shared" si="231"/>
        <v/>
      </c>
      <c r="BS60" s="188" t="str">
        <f t="shared" si="231"/>
        <v/>
      </c>
      <c r="BT60" s="188" t="str">
        <f t="shared" si="231"/>
        <v/>
      </c>
      <c r="BU60" s="188" t="str">
        <f t="shared" si="231"/>
        <v/>
      </c>
      <c r="BV60" s="188" t="str">
        <f t="shared" si="231"/>
        <v/>
      </c>
      <c r="BW60" s="188" t="str">
        <f t="shared" si="231"/>
        <v/>
      </c>
      <c r="BX60" s="188" t="str">
        <f t="shared" si="231"/>
        <v/>
      </c>
      <c r="BY60" s="188" t="str">
        <f t="shared" si="231"/>
        <v/>
      </c>
      <c r="BZ60" s="188" t="str">
        <f t="shared" si="231"/>
        <v/>
      </c>
      <c r="CA60" s="188" t="str">
        <f t="shared" si="231"/>
        <v/>
      </c>
      <c r="CB60" s="188" t="str">
        <f t="shared" si="231"/>
        <v/>
      </c>
      <c r="CC60" s="188" t="str">
        <f t="shared" si="231"/>
        <v/>
      </c>
      <c r="CD60" s="188" t="str">
        <f t="shared" si="231"/>
        <v/>
      </c>
      <c r="CE60" s="188" t="str">
        <f t="shared" si="231"/>
        <v/>
      </c>
      <c r="CF60" s="188" t="str">
        <f t="shared" si="231"/>
        <v/>
      </c>
      <c r="CG60" s="188" t="str">
        <f t="shared" si="231"/>
        <v/>
      </c>
      <c r="CH60" s="188" t="str">
        <f t="shared" si="231"/>
        <v/>
      </c>
      <c r="CI60" s="188" t="str">
        <f t="shared" si="231"/>
        <v/>
      </c>
      <c r="CJ60" s="188" t="str">
        <f t="shared" si="231"/>
        <v/>
      </c>
      <c r="CK60" s="188" t="str">
        <f t="shared" si="231"/>
        <v/>
      </c>
      <c r="CL60" s="188" t="str">
        <f t="shared" si="231"/>
        <v/>
      </c>
      <c r="CM60" s="188" t="str">
        <f t="shared" si="231"/>
        <v/>
      </c>
      <c r="CN60" s="188" t="str">
        <f t="shared" si="231"/>
        <v/>
      </c>
      <c r="CO60" s="188" t="str">
        <f t="shared" si="231"/>
        <v/>
      </c>
      <c r="CP60" s="188" t="str">
        <f t="shared" si="231"/>
        <v/>
      </c>
      <c r="CQ60" s="188" t="str">
        <f t="shared" si="231"/>
        <v/>
      </c>
      <c r="CR60" s="188" t="str">
        <f t="shared" si="231"/>
        <v/>
      </c>
      <c r="CS60" s="188" t="str">
        <f t="shared" si="231"/>
        <v/>
      </c>
      <c r="CT60" s="188" t="str">
        <f t="shared" si="231"/>
        <v/>
      </c>
      <c r="CU60" s="188" t="str">
        <f t="shared" si="231"/>
        <v/>
      </c>
      <c r="CV60" s="188" t="str">
        <f t="shared" si="231"/>
        <v/>
      </c>
      <c r="CW60" s="188" t="str">
        <f t="shared" si="231"/>
        <v/>
      </c>
      <c r="CX60" s="188" t="str">
        <f t="shared" si="231"/>
        <v/>
      </c>
      <c r="CY60" s="188" t="str">
        <f t="shared" si="231"/>
        <v/>
      </c>
      <c r="CZ60" s="188" t="str">
        <f t="shared" si="231"/>
        <v/>
      </c>
      <c r="DA60" s="188" t="str">
        <f t="shared" si="231"/>
        <v/>
      </c>
      <c r="DB60" s="188" t="str">
        <f t="shared" si="231"/>
        <v/>
      </c>
      <c r="DC60" s="188" t="str">
        <f t="shared" ref="DC60:EK60" si="232">IF(ISNONTEXT($AO60),DB60+$AO60,"")</f>
        <v/>
      </c>
      <c r="DD60" s="188" t="str">
        <f t="shared" si="232"/>
        <v/>
      </c>
      <c r="DE60" s="188" t="str">
        <f t="shared" si="232"/>
        <v/>
      </c>
      <c r="DF60" s="188" t="str">
        <f t="shared" si="232"/>
        <v/>
      </c>
      <c r="DG60" s="188" t="str">
        <f t="shared" si="232"/>
        <v/>
      </c>
      <c r="DH60" s="188" t="str">
        <f t="shared" si="232"/>
        <v/>
      </c>
      <c r="DI60" s="188" t="str">
        <f t="shared" si="232"/>
        <v/>
      </c>
      <c r="DJ60" s="188" t="str">
        <f t="shared" si="232"/>
        <v/>
      </c>
      <c r="DK60" s="188" t="str">
        <f t="shared" si="232"/>
        <v/>
      </c>
      <c r="DL60" s="188" t="str">
        <f t="shared" si="232"/>
        <v/>
      </c>
      <c r="DM60" s="188" t="str">
        <f t="shared" si="232"/>
        <v/>
      </c>
      <c r="DN60" s="188" t="str">
        <f t="shared" si="232"/>
        <v/>
      </c>
      <c r="DO60" s="188" t="str">
        <f t="shared" si="232"/>
        <v/>
      </c>
      <c r="DP60" s="188" t="str">
        <f t="shared" si="232"/>
        <v/>
      </c>
      <c r="DQ60" s="188" t="str">
        <f t="shared" si="232"/>
        <v/>
      </c>
      <c r="DR60" s="188" t="str">
        <f t="shared" si="232"/>
        <v/>
      </c>
      <c r="DS60" s="188" t="str">
        <f t="shared" si="232"/>
        <v/>
      </c>
      <c r="DT60" s="188" t="str">
        <f t="shared" si="232"/>
        <v/>
      </c>
      <c r="DU60" s="188" t="str">
        <f t="shared" si="232"/>
        <v/>
      </c>
      <c r="DV60" s="188" t="str">
        <f t="shared" si="232"/>
        <v/>
      </c>
      <c r="DW60" s="188" t="str">
        <f t="shared" si="232"/>
        <v/>
      </c>
      <c r="DX60" s="188" t="str">
        <f t="shared" si="232"/>
        <v/>
      </c>
      <c r="DY60" s="188" t="str">
        <f t="shared" si="232"/>
        <v/>
      </c>
      <c r="DZ60" s="188" t="str">
        <f t="shared" si="232"/>
        <v/>
      </c>
      <c r="EA60" s="188" t="str">
        <f t="shared" si="232"/>
        <v/>
      </c>
      <c r="EB60" s="188" t="str">
        <f t="shared" si="232"/>
        <v/>
      </c>
      <c r="EC60" s="188" t="str">
        <f t="shared" si="232"/>
        <v/>
      </c>
      <c r="ED60" s="188" t="str">
        <f t="shared" si="232"/>
        <v/>
      </c>
      <c r="EE60" s="188" t="str">
        <f t="shared" si="232"/>
        <v/>
      </c>
      <c r="EF60" s="188" t="str">
        <f t="shared" si="232"/>
        <v/>
      </c>
      <c r="EG60" s="188" t="str">
        <f t="shared" si="232"/>
        <v/>
      </c>
      <c r="EH60" s="188" t="str">
        <f t="shared" si="232"/>
        <v/>
      </c>
      <c r="EI60" s="188" t="str">
        <f t="shared" si="232"/>
        <v/>
      </c>
      <c r="EJ60" s="188" t="str">
        <f t="shared" si="232"/>
        <v/>
      </c>
      <c r="EK60" s="188" t="str">
        <f t="shared" si="232"/>
        <v/>
      </c>
      <c r="EL60" s="204" t="str">
        <f t="shared" si="19"/>
        <v/>
      </c>
      <c r="EM60" s="205" t="e">
        <f t="shared" si="20"/>
        <v>#N/A</v>
      </c>
      <c r="EN60" s="205" t="e">
        <f t="shared" si="21"/>
        <v>#N/A</v>
      </c>
      <c r="EO60" s="205" t="e">
        <f t="shared" si="22"/>
        <v>#N/A</v>
      </c>
      <c r="EP60" s="205" t="e">
        <f t="shared" si="23"/>
        <v>#N/A</v>
      </c>
      <c r="EQ60" s="205" t="e">
        <f t="shared" si="24"/>
        <v>#N/A</v>
      </c>
      <c r="ER60" s="205" t="e">
        <f t="shared" si="25"/>
        <v>#N/A</v>
      </c>
      <c r="ES60" s="205" t="e">
        <f t="shared" si="26"/>
        <v>#N/A</v>
      </c>
      <c r="ET60" s="205" t="e">
        <f t="shared" si="27"/>
        <v>#N/A</v>
      </c>
      <c r="EU60" s="205" t="e">
        <f t="shared" si="28"/>
        <v>#N/A</v>
      </c>
      <c r="EV60" s="205" t="e">
        <f t="shared" si="29"/>
        <v>#N/A</v>
      </c>
      <c r="EW60" s="205" t="e">
        <f t="shared" si="30"/>
        <v>#N/A</v>
      </c>
      <c r="EX60" s="205" t="e">
        <f t="shared" si="31"/>
        <v>#N/A</v>
      </c>
      <c r="EY60" s="205" t="e">
        <f t="shared" si="32"/>
        <v>#N/A</v>
      </c>
      <c r="EZ60" s="205" t="e">
        <f t="shared" si="33"/>
        <v>#N/A</v>
      </c>
      <c r="FA60" s="205" t="e">
        <f t="shared" si="34"/>
        <v>#N/A</v>
      </c>
      <c r="FB60" s="205" t="e">
        <f t="shared" si="35"/>
        <v>#N/A</v>
      </c>
      <c r="FC60" s="205" t="e">
        <f t="shared" si="36"/>
        <v>#N/A</v>
      </c>
      <c r="FD60" s="205" t="e">
        <f t="shared" si="37"/>
        <v>#N/A</v>
      </c>
      <c r="FE60" s="205" t="e">
        <f t="shared" si="38"/>
        <v>#N/A</v>
      </c>
      <c r="FF60" s="205" t="e">
        <f t="shared" si="39"/>
        <v>#N/A</v>
      </c>
      <c r="FG60" s="205" t="e">
        <f t="shared" si="40"/>
        <v>#N/A</v>
      </c>
      <c r="FH60" s="205" t="e">
        <f t="shared" si="41"/>
        <v>#N/A</v>
      </c>
      <c r="FI60" s="205" t="e">
        <f t="shared" si="42"/>
        <v>#N/A</v>
      </c>
      <c r="FJ60" s="205" t="e">
        <f t="shared" si="43"/>
        <v>#N/A</v>
      </c>
      <c r="FK60" s="205" t="e">
        <f t="shared" si="44"/>
        <v>#N/A</v>
      </c>
      <c r="FL60" s="205" t="e">
        <f t="shared" si="45"/>
        <v>#N/A</v>
      </c>
      <c r="FM60" s="205" t="e">
        <f t="shared" si="46"/>
        <v>#N/A</v>
      </c>
      <c r="FN60" s="205" t="e">
        <f t="shared" si="47"/>
        <v>#N/A</v>
      </c>
      <c r="FO60" s="205" t="e">
        <f t="shared" si="48"/>
        <v>#N/A</v>
      </c>
      <c r="FP60" s="205" t="e">
        <f t="shared" si="49"/>
        <v>#N/A</v>
      </c>
      <c r="FQ60" s="205" t="e">
        <f t="shared" si="50"/>
        <v>#N/A</v>
      </c>
      <c r="FR60" s="205" t="e">
        <f t="shared" si="51"/>
        <v>#N/A</v>
      </c>
      <c r="FS60" s="205" t="e">
        <f t="shared" si="52"/>
        <v>#N/A</v>
      </c>
      <c r="FT60" s="205" t="e">
        <f t="shared" si="53"/>
        <v>#N/A</v>
      </c>
      <c r="FU60" s="205" t="e">
        <f t="shared" si="54"/>
        <v>#N/A</v>
      </c>
      <c r="FV60" s="205" t="e">
        <f t="shared" si="55"/>
        <v>#N/A</v>
      </c>
      <c r="FW60" s="205" t="e">
        <f t="shared" si="56"/>
        <v>#N/A</v>
      </c>
      <c r="FX60" s="205" t="e">
        <f t="shared" si="57"/>
        <v>#N/A</v>
      </c>
      <c r="FY60" s="205" t="e">
        <f t="shared" si="58"/>
        <v>#N/A</v>
      </c>
      <c r="FZ60" s="205" t="e">
        <f t="shared" si="59"/>
        <v>#N/A</v>
      </c>
      <c r="GA60" s="205" t="e">
        <f t="shared" si="60"/>
        <v>#N/A</v>
      </c>
      <c r="GB60" s="205" t="e">
        <f t="shared" si="61"/>
        <v>#N/A</v>
      </c>
      <c r="GC60" s="205" t="e">
        <f t="shared" si="62"/>
        <v>#N/A</v>
      </c>
      <c r="GD60" s="205" t="e">
        <f t="shared" si="63"/>
        <v>#N/A</v>
      </c>
      <c r="GE60" s="205" t="e">
        <f t="shared" si="64"/>
        <v>#N/A</v>
      </c>
      <c r="GF60" s="205" t="e">
        <f t="shared" si="65"/>
        <v>#N/A</v>
      </c>
      <c r="GG60" s="205" t="e">
        <f t="shared" si="66"/>
        <v>#N/A</v>
      </c>
      <c r="GH60" s="205" t="e">
        <f t="shared" si="67"/>
        <v>#N/A</v>
      </c>
      <c r="GI60" s="205" t="e">
        <f t="shared" si="68"/>
        <v>#N/A</v>
      </c>
      <c r="GJ60" s="205" t="e">
        <f t="shared" si="69"/>
        <v>#N/A</v>
      </c>
      <c r="GK60" s="205" t="e">
        <f t="shared" si="70"/>
        <v>#N/A</v>
      </c>
      <c r="GL60" s="205" t="e">
        <f t="shared" si="71"/>
        <v>#N/A</v>
      </c>
      <c r="GM60" s="205" t="e">
        <f t="shared" si="72"/>
        <v>#N/A</v>
      </c>
      <c r="GN60" s="205" t="e">
        <f t="shared" si="73"/>
        <v>#N/A</v>
      </c>
      <c r="GO60" s="205" t="e">
        <f t="shared" si="74"/>
        <v>#N/A</v>
      </c>
      <c r="GP60" s="205" t="e">
        <f t="shared" si="75"/>
        <v>#N/A</v>
      </c>
      <c r="GQ60" s="205" t="e">
        <f t="shared" si="76"/>
        <v>#N/A</v>
      </c>
      <c r="GR60" s="205" t="e">
        <f t="shared" si="77"/>
        <v>#N/A</v>
      </c>
      <c r="GS60" s="205" t="e">
        <f t="shared" si="78"/>
        <v>#N/A</v>
      </c>
      <c r="GT60" s="205" t="e">
        <f t="shared" si="79"/>
        <v>#N/A</v>
      </c>
      <c r="GU60" s="205" t="e">
        <f t="shared" si="80"/>
        <v>#N/A</v>
      </c>
      <c r="GV60" s="205" t="e">
        <f t="shared" si="81"/>
        <v>#N/A</v>
      </c>
      <c r="GW60" s="205" t="e">
        <f t="shared" si="82"/>
        <v>#N/A</v>
      </c>
      <c r="GX60" s="205" t="e">
        <f t="shared" si="83"/>
        <v>#N/A</v>
      </c>
      <c r="GY60" s="205" t="e">
        <f t="shared" si="84"/>
        <v>#N/A</v>
      </c>
      <c r="GZ60" s="205" t="e">
        <f t="shared" si="85"/>
        <v>#N/A</v>
      </c>
      <c r="HA60" s="205" t="e">
        <f t="shared" si="86"/>
        <v>#N/A</v>
      </c>
      <c r="HB60" s="205" t="e">
        <f t="shared" si="87"/>
        <v>#N/A</v>
      </c>
      <c r="HC60" s="205" t="e">
        <f t="shared" si="88"/>
        <v>#N/A</v>
      </c>
      <c r="HD60" s="205" t="e">
        <f t="shared" si="89"/>
        <v>#N/A</v>
      </c>
      <c r="HE60" s="205" t="e">
        <f t="shared" si="90"/>
        <v>#N/A</v>
      </c>
      <c r="HF60" s="205" t="e">
        <f t="shared" si="91"/>
        <v>#N/A</v>
      </c>
      <c r="HG60" s="205" t="e">
        <f t="shared" si="92"/>
        <v>#N/A</v>
      </c>
      <c r="HH60" s="205" t="e">
        <f t="shared" si="93"/>
        <v>#N/A</v>
      </c>
      <c r="HI60" s="205" t="e">
        <f t="shared" si="94"/>
        <v>#N/A</v>
      </c>
      <c r="HJ60" s="205" t="e">
        <f t="shared" si="95"/>
        <v>#N/A</v>
      </c>
      <c r="HK60" s="205" t="e">
        <f t="shared" si="96"/>
        <v>#N/A</v>
      </c>
      <c r="HL60" s="205" t="e">
        <f t="shared" si="97"/>
        <v>#N/A</v>
      </c>
      <c r="HM60" s="205" t="e">
        <f t="shared" si="98"/>
        <v>#N/A</v>
      </c>
      <c r="HN60" s="205" t="e">
        <f t="shared" si="99"/>
        <v>#N/A</v>
      </c>
      <c r="HO60" s="205" t="e">
        <f t="shared" si="100"/>
        <v>#N/A</v>
      </c>
      <c r="HP60" s="205" t="e">
        <f t="shared" si="101"/>
        <v>#N/A</v>
      </c>
      <c r="HQ60" s="205" t="e">
        <f t="shared" si="102"/>
        <v>#N/A</v>
      </c>
      <c r="HR60" s="205" t="e">
        <f t="shared" si="103"/>
        <v>#N/A</v>
      </c>
      <c r="HS60" s="205" t="e">
        <f t="shared" si="104"/>
        <v>#N/A</v>
      </c>
      <c r="HT60" s="205" t="e">
        <f t="shared" si="105"/>
        <v>#N/A</v>
      </c>
      <c r="HU60" s="205" t="e">
        <f t="shared" si="106"/>
        <v>#N/A</v>
      </c>
      <c r="HV60" s="205" t="e">
        <f t="shared" si="107"/>
        <v>#N/A</v>
      </c>
      <c r="HW60" s="205" t="e">
        <f t="shared" si="108"/>
        <v>#N/A</v>
      </c>
      <c r="HX60" s="205" t="e">
        <f t="shared" si="109"/>
        <v>#N/A</v>
      </c>
      <c r="HY60" s="205" t="e">
        <f t="shared" si="110"/>
        <v>#N/A</v>
      </c>
      <c r="HZ60" s="205" t="e">
        <f t="shared" si="111"/>
        <v>#N/A</v>
      </c>
      <c r="IA60" s="205" t="e">
        <f t="shared" si="112"/>
        <v>#N/A</v>
      </c>
      <c r="IB60" s="205" t="e">
        <f t="shared" si="113"/>
        <v>#N/A</v>
      </c>
      <c r="IC60" s="205" t="e">
        <f t="shared" si="114"/>
        <v>#N/A</v>
      </c>
      <c r="ID60" s="205" t="e">
        <f t="shared" si="115"/>
        <v>#N/A</v>
      </c>
      <c r="IE60" s="205" t="e">
        <f t="shared" si="116"/>
        <v>#N/A</v>
      </c>
      <c r="IF60" s="205" t="e">
        <f t="shared" si="117"/>
        <v>#N/A</v>
      </c>
      <c r="IG60" s="205" t="e">
        <f t="shared" si="118"/>
        <v>#N/A</v>
      </c>
      <c r="IH60" s="205" t="e">
        <f t="shared" si="119"/>
        <v>#N/A</v>
      </c>
      <c r="II60" s="205" t="e">
        <f t="shared" si="120"/>
        <v>#N/A</v>
      </c>
    </row>
    <row r="61" spans="1:243" hidden="1" x14ac:dyDescent="0.25">
      <c r="A61" s="307"/>
      <c r="B61" s="308" t="str">
        <f>IF(OR($T61="",$U61=""),"",ROUND(_xlfn.BETA.INV(ABS(VLOOKUP($Z$1,VLookups!$A$30:$B$31,2,FALSE)-B$2),IF($N61="L",$U61,$T61),IF($N61="L",$T61,$U61),$G61,$I61),0))</f>
        <v/>
      </c>
      <c r="C61" s="318" t="str">
        <f t="shared" si="121"/>
        <v/>
      </c>
      <c r="D61" s="319" t="str">
        <f t="shared" si="122"/>
        <v/>
      </c>
      <c r="E61" s="142"/>
      <c r="F61" s="310"/>
      <c r="G61" s="311" t="str">
        <f t="shared" si="10"/>
        <v/>
      </c>
      <c r="H61" s="312"/>
      <c r="I61" s="311" t="str">
        <f t="shared" si="11"/>
        <v/>
      </c>
      <c r="J61" s="310"/>
      <c r="K61" s="143"/>
      <c r="L61" s="118" t="str">
        <f t="shared" si="12"/>
        <v/>
      </c>
      <c r="M61" s="23" t="str">
        <f t="shared" si="13"/>
        <v/>
      </c>
      <c r="N61" s="24" t="str">
        <f t="shared" si="14"/>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10" t="str">
        <f t="shared" si="3"/>
        <v/>
      </c>
      <c r="X61" s="110" t="str">
        <f t="shared" si="4"/>
        <v/>
      </c>
      <c r="Y61" s="39" t="str">
        <f t="shared" si="5"/>
        <v/>
      </c>
      <c r="Z61" s="123"/>
      <c r="AA61" s="216" t="str">
        <f>IF(AND(G61&gt;0,H61&gt;0,I61&gt;0,T61&gt;0,U61&gt;0,Z61&gt;0,NOT(R61="")),ABS(VLOOKUP($Z$1,VLookups!$A$30:$B$31,2,FALSE)-_xlfn.BETA.DIST(Z61,IF(N61="L",U61,T61),IF(N61="L",T61,U61),TRUE,G61,I61)),"")</f>
        <v/>
      </c>
      <c r="AB61" s="120" t="str">
        <f>IF(OR($T61="",$U61=""),"",_xlfn.BETA.INV(ABS(VLOOKUP($Z$1,VLookups!$A$30:$B$31,2,FALSE)-AB$3),IF($N61="L",$U61,$T61),IF($N61="L",$T61,$U61),$G61,$I61))</f>
        <v/>
      </c>
      <c r="AC61" s="121" t="str">
        <f>IF(OR($T61="",$U61=""),"",_xlfn.BETA.INV(ABS(VLOOKUP($Z$1,VLookups!$A$30:$B$31,2,FALSE)-AC$3),IF($N61="L",$U61,$T61),IF($N61="L",$T61,$U61),$G61,$I61))</f>
        <v/>
      </c>
      <c r="AD61" s="120" t="str">
        <f>IF(OR($T61="",$U61=""),"",_xlfn.BETA.INV(ABS(VLOOKUP($Z$1,VLookups!$A$30:$B$31,2,FALSE)-AD$3),IF($N61="L",$U61,$T61),IF($N61="L",$T61,$U61),$G61,$I61))</f>
        <v/>
      </c>
      <c r="AE61" s="121" t="str">
        <f>IF(OR($T61="",$U61=""),"",_xlfn.BETA.INV(ABS(VLOOKUP($Z$1,VLookups!$A$30:$B$31,2,FALSE)-AE$3),IF($N61="L",$U61,$T61),IF($N61="L",$T61,$U61),$G61,$I61))</f>
        <v/>
      </c>
      <c r="AF61" s="120" t="str">
        <f>IF(OR($T61="",$U61=""),"",_xlfn.BETA.INV(ABS(VLOOKUP($Z$1,VLookups!$A$30:$B$31,2,FALSE)-AF$3),IF($N61="L",$U61,$T61),IF($N61="L",$T61,$U61),$G61,$I61))</f>
        <v/>
      </c>
      <c r="AG61" s="121" t="str">
        <f>IF(OR($T61="",$U61=""),"",_xlfn.BETA.INV(ABS(VLOOKUP($Z$1,VLookups!$A$30:$B$31,2,FALSE)-AG$3),IF($N61="L",$U61,$T61),IF($N61="L",$T61,$U61),$G61,$I61))</f>
        <v/>
      </c>
      <c r="AH61" s="120" t="str">
        <f>IF(OR($T61="",$U61=""),"",_xlfn.BETA.INV(ABS(VLOOKUP($Z$1,VLookups!$A$30:$B$31,2,FALSE)-AH$3),IF($N61="L",$U61,$T61),IF($N61="L",$T61,$U61),$G61,$I61))</f>
        <v/>
      </c>
      <c r="AI61" s="121" t="str">
        <f>IF(OR($T61="",$U61=""),"",_xlfn.BETA.INV(ABS(VLOOKUP($Z$1,VLookups!$A$30:$B$31,2,FALSE)-AI$3),IF($N61="L",$U61,$T61),IF($N61="L",$T61,$U61),$G61,$I61))</f>
        <v/>
      </c>
      <c r="AJ61" s="120" t="str">
        <f>IF(OR($T61="",$U61=""),"",_xlfn.BETA.INV(ABS(VLOOKUP($Z$1,VLookups!$A$30:$B$31,2,FALSE)-AJ$3),IF($N61="L",$U61,$T61),IF($N61="L",$T61,$U61),$G61,$I61))</f>
        <v/>
      </c>
      <c r="AK61" s="121" t="str">
        <f>IF(OR($T61="",$U61=""),"",_xlfn.BETA.INV(ABS(VLOOKUP($Z$1,VLookups!$A$30:$B$31,2,FALSE)-AK$3),IF($N61="L",$U61,$T61),IF($N61="L",$T61,$U61),$G61,$I61))</f>
        <v/>
      </c>
      <c r="AL61" s="120" t="str">
        <f>IF(OR($T61="",$U61=""),"",_xlfn.BETA.INV(ABS(VLOOKUP($Z$1,VLookups!$A$30:$B$31,2,FALSE)-AL$3),IF($N61="L",$U61,$T61),IF($N61="L",$T61,$U61),$G61,$I61))</f>
        <v/>
      </c>
      <c r="AM61" s="121" t="str">
        <f>IF(OR($T61="",$U61=""),"",_xlfn.BETA.INV(ABS(VLOOKUP($Z$1,VLookups!$A$30:$B$31,2,FALSE)-AM$3),IF($N61="L",$U61,$T61),IF($N61="L",$T61,$U61),$G61,$I61))</f>
        <v/>
      </c>
      <c r="AN61" s="17"/>
      <c r="AO61" s="206" t="str">
        <f t="shared" si="15"/>
        <v/>
      </c>
      <c r="AP61" s="204" t="str">
        <f t="shared" si="16"/>
        <v/>
      </c>
      <c r="AQ61" s="188" t="str">
        <f t="shared" ref="AQ61:DB61" si="233">IF(ISNONTEXT($AO61),AP61+$AO61,"")</f>
        <v/>
      </c>
      <c r="AR61" s="188" t="str">
        <f t="shared" si="233"/>
        <v/>
      </c>
      <c r="AS61" s="188" t="str">
        <f t="shared" si="233"/>
        <v/>
      </c>
      <c r="AT61" s="188" t="str">
        <f t="shared" si="233"/>
        <v/>
      </c>
      <c r="AU61" s="188" t="str">
        <f t="shared" si="233"/>
        <v/>
      </c>
      <c r="AV61" s="188" t="str">
        <f t="shared" si="233"/>
        <v/>
      </c>
      <c r="AW61" s="188" t="str">
        <f t="shared" si="233"/>
        <v/>
      </c>
      <c r="AX61" s="188" t="str">
        <f t="shared" si="233"/>
        <v/>
      </c>
      <c r="AY61" s="188" t="str">
        <f t="shared" si="233"/>
        <v/>
      </c>
      <c r="AZ61" s="188" t="str">
        <f t="shared" si="233"/>
        <v/>
      </c>
      <c r="BA61" s="188" t="str">
        <f t="shared" si="233"/>
        <v/>
      </c>
      <c r="BB61" s="188" t="str">
        <f t="shared" si="233"/>
        <v/>
      </c>
      <c r="BC61" s="188" t="str">
        <f t="shared" si="233"/>
        <v/>
      </c>
      <c r="BD61" s="188" t="str">
        <f t="shared" si="233"/>
        <v/>
      </c>
      <c r="BE61" s="188" t="str">
        <f t="shared" si="233"/>
        <v/>
      </c>
      <c r="BF61" s="188" t="str">
        <f t="shared" si="233"/>
        <v/>
      </c>
      <c r="BG61" s="188" t="str">
        <f t="shared" si="233"/>
        <v/>
      </c>
      <c r="BH61" s="188" t="str">
        <f t="shared" si="233"/>
        <v/>
      </c>
      <c r="BI61" s="188" t="str">
        <f t="shared" si="233"/>
        <v/>
      </c>
      <c r="BJ61" s="188" t="str">
        <f t="shared" si="233"/>
        <v/>
      </c>
      <c r="BK61" s="188" t="str">
        <f t="shared" si="233"/>
        <v/>
      </c>
      <c r="BL61" s="188" t="str">
        <f t="shared" si="233"/>
        <v/>
      </c>
      <c r="BM61" s="188" t="str">
        <f t="shared" si="233"/>
        <v/>
      </c>
      <c r="BN61" s="188" t="str">
        <f t="shared" si="233"/>
        <v/>
      </c>
      <c r="BO61" s="188" t="str">
        <f t="shared" si="233"/>
        <v/>
      </c>
      <c r="BP61" s="188" t="str">
        <f t="shared" si="233"/>
        <v/>
      </c>
      <c r="BQ61" s="188" t="str">
        <f t="shared" si="233"/>
        <v/>
      </c>
      <c r="BR61" s="188" t="str">
        <f t="shared" si="233"/>
        <v/>
      </c>
      <c r="BS61" s="188" t="str">
        <f t="shared" si="233"/>
        <v/>
      </c>
      <c r="BT61" s="188" t="str">
        <f t="shared" si="233"/>
        <v/>
      </c>
      <c r="BU61" s="188" t="str">
        <f t="shared" si="233"/>
        <v/>
      </c>
      <c r="BV61" s="188" t="str">
        <f t="shared" si="233"/>
        <v/>
      </c>
      <c r="BW61" s="188" t="str">
        <f t="shared" si="233"/>
        <v/>
      </c>
      <c r="BX61" s="188" t="str">
        <f t="shared" si="233"/>
        <v/>
      </c>
      <c r="BY61" s="188" t="str">
        <f t="shared" si="233"/>
        <v/>
      </c>
      <c r="BZ61" s="188" t="str">
        <f t="shared" si="233"/>
        <v/>
      </c>
      <c r="CA61" s="188" t="str">
        <f t="shared" si="233"/>
        <v/>
      </c>
      <c r="CB61" s="188" t="str">
        <f t="shared" si="233"/>
        <v/>
      </c>
      <c r="CC61" s="188" t="str">
        <f t="shared" si="233"/>
        <v/>
      </c>
      <c r="CD61" s="188" t="str">
        <f t="shared" si="233"/>
        <v/>
      </c>
      <c r="CE61" s="188" t="str">
        <f t="shared" si="233"/>
        <v/>
      </c>
      <c r="CF61" s="188" t="str">
        <f t="shared" si="233"/>
        <v/>
      </c>
      <c r="CG61" s="188" t="str">
        <f t="shared" si="233"/>
        <v/>
      </c>
      <c r="CH61" s="188" t="str">
        <f t="shared" si="233"/>
        <v/>
      </c>
      <c r="CI61" s="188" t="str">
        <f t="shared" si="233"/>
        <v/>
      </c>
      <c r="CJ61" s="188" t="str">
        <f t="shared" si="233"/>
        <v/>
      </c>
      <c r="CK61" s="188" t="str">
        <f t="shared" si="233"/>
        <v/>
      </c>
      <c r="CL61" s="188" t="str">
        <f t="shared" si="233"/>
        <v/>
      </c>
      <c r="CM61" s="188" t="str">
        <f t="shared" si="233"/>
        <v/>
      </c>
      <c r="CN61" s="188" t="str">
        <f t="shared" si="233"/>
        <v/>
      </c>
      <c r="CO61" s="188" t="str">
        <f t="shared" si="233"/>
        <v/>
      </c>
      <c r="CP61" s="188" t="str">
        <f t="shared" si="233"/>
        <v/>
      </c>
      <c r="CQ61" s="188" t="str">
        <f t="shared" si="233"/>
        <v/>
      </c>
      <c r="CR61" s="188" t="str">
        <f t="shared" si="233"/>
        <v/>
      </c>
      <c r="CS61" s="188" t="str">
        <f t="shared" si="233"/>
        <v/>
      </c>
      <c r="CT61" s="188" t="str">
        <f t="shared" si="233"/>
        <v/>
      </c>
      <c r="CU61" s="188" t="str">
        <f t="shared" si="233"/>
        <v/>
      </c>
      <c r="CV61" s="188" t="str">
        <f t="shared" si="233"/>
        <v/>
      </c>
      <c r="CW61" s="188" t="str">
        <f t="shared" si="233"/>
        <v/>
      </c>
      <c r="CX61" s="188" t="str">
        <f t="shared" si="233"/>
        <v/>
      </c>
      <c r="CY61" s="188" t="str">
        <f t="shared" si="233"/>
        <v/>
      </c>
      <c r="CZ61" s="188" t="str">
        <f t="shared" si="233"/>
        <v/>
      </c>
      <c r="DA61" s="188" t="str">
        <f t="shared" si="233"/>
        <v/>
      </c>
      <c r="DB61" s="188" t="str">
        <f t="shared" si="233"/>
        <v/>
      </c>
      <c r="DC61" s="188" t="str">
        <f t="shared" ref="DC61:EK61" si="234">IF(ISNONTEXT($AO61),DB61+$AO61,"")</f>
        <v/>
      </c>
      <c r="DD61" s="188" t="str">
        <f t="shared" si="234"/>
        <v/>
      </c>
      <c r="DE61" s="188" t="str">
        <f t="shared" si="234"/>
        <v/>
      </c>
      <c r="DF61" s="188" t="str">
        <f t="shared" si="234"/>
        <v/>
      </c>
      <c r="DG61" s="188" t="str">
        <f t="shared" si="234"/>
        <v/>
      </c>
      <c r="DH61" s="188" t="str">
        <f t="shared" si="234"/>
        <v/>
      </c>
      <c r="DI61" s="188" t="str">
        <f t="shared" si="234"/>
        <v/>
      </c>
      <c r="DJ61" s="188" t="str">
        <f t="shared" si="234"/>
        <v/>
      </c>
      <c r="DK61" s="188" t="str">
        <f t="shared" si="234"/>
        <v/>
      </c>
      <c r="DL61" s="188" t="str">
        <f t="shared" si="234"/>
        <v/>
      </c>
      <c r="DM61" s="188" t="str">
        <f t="shared" si="234"/>
        <v/>
      </c>
      <c r="DN61" s="188" t="str">
        <f t="shared" si="234"/>
        <v/>
      </c>
      <c r="DO61" s="188" t="str">
        <f t="shared" si="234"/>
        <v/>
      </c>
      <c r="DP61" s="188" t="str">
        <f t="shared" si="234"/>
        <v/>
      </c>
      <c r="DQ61" s="188" t="str">
        <f t="shared" si="234"/>
        <v/>
      </c>
      <c r="DR61" s="188" t="str">
        <f t="shared" si="234"/>
        <v/>
      </c>
      <c r="DS61" s="188" t="str">
        <f t="shared" si="234"/>
        <v/>
      </c>
      <c r="DT61" s="188" t="str">
        <f t="shared" si="234"/>
        <v/>
      </c>
      <c r="DU61" s="188" t="str">
        <f t="shared" si="234"/>
        <v/>
      </c>
      <c r="DV61" s="188" t="str">
        <f t="shared" si="234"/>
        <v/>
      </c>
      <c r="DW61" s="188" t="str">
        <f t="shared" si="234"/>
        <v/>
      </c>
      <c r="DX61" s="188" t="str">
        <f t="shared" si="234"/>
        <v/>
      </c>
      <c r="DY61" s="188" t="str">
        <f t="shared" si="234"/>
        <v/>
      </c>
      <c r="DZ61" s="188" t="str">
        <f t="shared" si="234"/>
        <v/>
      </c>
      <c r="EA61" s="188" t="str">
        <f t="shared" si="234"/>
        <v/>
      </c>
      <c r="EB61" s="188" t="str">
        <f t="shared" si="234"/>
        <v/>
      </c>
      <c r="EC61" s="188" t="str">
        <f t="shared" si="234"/>
        <v/>
      </c>
      <c r="ED61" s="188" t="str">
        <f t="shared" si="234"/>
        <v/>
      </c>
      <c r="EE61" s="188" t="str">
        <f t="shared" si="234"/>
        <v/>
      </c>
      <c r="EF61" s="188" t="str">
        <f t="shared" si="234"/>
        <v/>
      </c>
      <c r="EG61" s="188" t="str">
        <f t="shared" si="234"/>
        <v/>
      </c>
      <c r="EH61" s="188" t="str">
        <f t="shared" si="234"/>
        <v/>
      </c>
      <c r="EI61" s="188" t="str">
        <f t="shared" si="234"/>
        <v/>
      </c>
      <c r="EJ61" s="188" t="str">
        <f t="shared" si="234"/>
        <v/>
      </c>
      <c r="EK61" s="188" t="str">
        <f t="shared" si="234"/>
        <v/>
      </c>
      <c r="EL61" s="204" t="str">
        <f t="shared" si="19"/>
        <v/>
      </c>
      <c r="EM61" s="205" t="e">
        <f t="shared" si="20"/>
        <v>#N/A</v>
      </c>
      <c r="EN61" s="205" t="e">
        <f t="shared" si="21"/>
        <v>#N/A</v>
      </c>
      <c r="EO61" s="205" t="e">
        <f t="shared" si="22"/>
        <v>#N/A</v>
      </c>
      <c r="EP61" s="205" t="e">
        <f t="shared" si="23"/>
        <v>#N/A</v>
      </c>
      <c r="EQ61" s="205" t="e">
        <f t="shared" si="24"/>
        <v>#N/A</v>
      </c>
      <c r="ER61" s="205" t="e">
        <f t="shared" si="25"/>
        <v>#N/A</v>
      </c>
      <c r="ES61" s="205" t="e">
        <f t="shared" si="26"/>
        <v>#N/A</v>
      </c>
      <c r="ET61" s="205" t="e">
        <f t="shared" si="27"/>
        <v>#N/A</v>
      </c>
      <c r="EU61" s="205" t="e">
        <f t="shared" si="28"/>
        <v>#N/A</v>
      </c>
      <c r="EV61" s="205" t="e">
        <f t="shared" si="29"/>
        <v>#N/A</v>
      </c>
      <c r="EW61" s="205" t="e">
        <f t="shared" si="30"/>
        <v>#N/A</v>
      </c>
      <c r="EX61" s="205" t="e">
        <f t="shared" si="31"/>
        <v>#N/A</v>
      </c>
      <c r="EY61" s="205" t="e">
        <f t="shared" si="32"/>
        <v>#N/A</v>
      </c>
      <c r="EZ61" s="205" t="e">
        <f t="shared" si="33"/>
        <v>#N/A</v>
      </c>
      <c r="FA61" s="205" t="e">
        <f t="shared" si="34"/>
        <v>#N/A</v>
      </c>
      <c r="FB61" s="205" t="e">
        <f t="shared" si="35"/>
        <v>#N/A</v>
      </c>
      <c r="FC61" s="205" t="e">
        <f t="shared" si="36"/>
        <v>#N/A</v>
      </c>
      <c r="FD61" s="205" t="e">
        <f t="shared" si="37"/>
        <v>#N/A</v>
      </c>
      <c r="FE61" s="205" t="e">
        <f t="shared" si="38"/>
        <v>#N/A</v>
      </c>
      <c r="FF61" s="205" t="e">
        <f t="shared" si="39"/>
        <v>#N/A</v>
      </c>
      <c r="FG61" s="205" t="e">
        <f t="shared" si="40"/>
        <v>#N/A</v>
      </c>
      <c r="FH61" s="205" t="e">
        <f t="shared" si="41"/>
        <v>#N/A</v>
      </c>
      <c r="FI61" s="205" t="e">
        <f t="shared" si="42"/>
        <v>#N/A</v>
      </c>
      <c r="FJ61" s="205" t="e">
        <f t="shared" si="43"/>
        <v>#N/A</v>
      </c>
      <c r="FK61" s="205" t="e">
        <f t="shared" si="44"/>
        <v>#N/A</v>
      </c>
      <c r="FL61" s="205" t="e">
        <f t="shared" si="45"/>
        <v>#N/A</v>
      </c>
      <c r="FM61" s="205" t="e">
        <f t="shared" si="46"/>
        <v>#N/A</v>
      </c>
      <c r="FN61" s="205" t="e">
        <f t="shared" si="47"/>
        <v>#N/A</v>
      </c>
      <c r="FO61" s="205" t="e">
        <f t="shared" si="48"/>
        <v>#N/A</v>
      </c>
      <c r="FP61" s="205" t="e">
        <f t="shared" si="49"/>
        <v>#N/A</v>
      </c>
      <c r="FQ61" s="205" t="e">
        <f t="shared" si="50"/>
        <v>#N/A</v>
      </c>
      <c r="FR61" s="205" t="e">
        <f t="shared" si="51"/>
        <v>#N/A</v>
      </c>
      <c r="FS61" s="205" t="e">
        <f t="shared" si="52"/>
        <v>#N/A</v>
      </c>
      <c r="FT61" s="205" t="e">
        <f t="shared" si="53"/>
        <v>#N/A</v>
      </c>
      <c r="FU61" s="205" t="e">
        <f t="shared" si="54"/>
        <v>#N/A</v>
      </c>
      <c r="FV61" s="205" t="e">
        <f t="shared" si="55"/>
        <v>#N/A</v>
      </c>
      <c r="FW61" s="205" t="e">
        <f t="shared" si="56"/>
        <v>#N/A</v>
      </c>
      <c r="FX61" s="205" t="e">
        <f t="shared" si="57"/>
        <v>#N/A</v>
      </c>
      <c r="FY61" s="205" t="e">
        <f t="shared" si="58"/>
        <v>#N/A</v>
      </c>
      <c r="FZ61" s="205" t="e">
        <f t="shared" si="59"/>
        <v>#N/A</v>
      </c>
      <c r="GA61" s="205" t="e">
        <f t="shared" si="60"/>
        <v>#N/A</v>
      </c>
      <c r="GB61" s="205" t="e">
        <f t="shared" si="61"/>
        <v>#N/A</v>
      </c>
      <c r="GC61" s="205" t="e">
        <f t="shared" si="62"/>
        <v>#N/A</v>
      </c>
      <c r="GD61" s="205" t="e">
        <f t="shared" si="63"/>
        <v>#N/A</v>
      </c>
      <c r="GE61" s="205" t="e">
        <f t="shared" si="64"/>
        <v>#N/A</v>
      </c>
      <c r="GF61" s="205" t="e">
        <f t="shared" si="65"/>
        <v>#N/A</v>
      </c>
      <c r="GG61" s="205" t="e">
        <f t="shared" si="66"/>
        <v>#N/A</v>
      </c>
      <c r="GH61" s="205" t="e">
        <f t="shared" si="67"/>
        <v>#N/A</v>
      </c>
      <c r="GI61" s="205" t="e">
        <f t="shared" si="68"/>
        <v>#N/A</v>
      </c>
      <c r="GJ61" s="205" t="e">
        <f t="shared" si="69"/>
        <v>#N/A</v>
      </c>
      <c r="GK61" s="205" t="e">
        <f t="shared" si="70"/>
        <v>#N/A</v>
      </c>
      <c r="GL61" s="205" t="e">
        <f t="shared" si="71"/>
        <v>#N/A</v>
      </c>
      <c r="GM61" s="205" t="e">
        <f t="shared" si="72"/>
        <v>#N/A</v>
      </c>
      <c r="GN61" s="205" t="e">
        <f t="shared" si="73"/>
        <v>#N/A</v>
      </c>
      <c r="GO61" s="205" t="e">
        <f t="shared" si="74"/>
        <v>#N/A</v>
      </c>
      <c r="GP61" s="205" t="e">
        <f t="shared" si="75"/>
        <v>#N/A</v>
      </c>
      <c r="GQ61" s="205" t="e">
        <f t="shared" si="76"/>
        <v>#N/A</v>
      </c>
      <c r="GR61" s="205" t="e">
        <f t="shared" si="77"/>
        <v>#N/A</v>
      </c>
      <c r="GS61" s="205" t="e">
        <f t="shared" si="78"/>
        <v>#N/A</v>
      </c>
      <c r="GT61" s="205" t="e">
        <f t="shared" si="79"/>
        <v>#N/A</v>
      </c>
      <c r="GU61" s="205" t="e">
        <f t="shared" si="80"/>
        <v>#N/A</v>
      </c>
      <c r="GV61" s="205" t="e">
        <f t="shared" si="81"/>
        <v>#N/A</v>
      </c>
      <c r="GW61" s="205" t="e">
        <f t="shared" si="82"/>
        <v>#N/A</v>
      </c>
      <c r="GX61" s="205" t="e">
        <f t="shared" si="83"/>
        <v>#N/A</v>
      </c>
      <c r="GY61" s="205" t="e">
        <f t="shared" si="84"/>
        <v>#N/A</v>
      </c>
      <c r="GZ61" s="205" t="e">
        <f t="shared" si="85"/>
        <v>#N/A</v>
      </c>
      <c r="HA61" s="205" t="e">
        <f t="shared" si="86"/>
        <v>#N/A</v>
      </c>
      <c r="HB61" s="205" t="e">
        <f t="shared" si="87"/>
        <v>#N/A</v>
      </c>
      <c r="HC61" s="205" t="e">
        <f t="shared" si="88"/>
        <v>#N/A</v>
      </c>
      <c r="HD61" s="205" t="e">
        <f t="shared" si="89"/>
        <v>#N/A</v>
      </c>
      <c r="HE61" s="205" t="e">
        <f t="shared" si="90"/>
        <v>#N/A</v>
      </c>
      <c r="HF61" s="205" t="e">
        <f t="shared" si="91"/>
        <v>#N/A</v>
      </c>
      <c r="HG61" s="205" t="e">
        <f t="shared" si="92"/>
        <v>#N/A</v>
      </c>
      <c r="HH61" s="205" t="e">
        <f t="shared" si="93"/>
        <v>#N/A</v>
      </c>
      <c r="HI61" s="205" t="e">
        <f t="shared" si="94"/>
        <v>#N/A</v>
      </c>
      <c r="HJ61" s="205" t="e">
        <f t="shared" si="95"/>
        <v>#N/A</v>
      </c>
      <c r="HK61" s="205" t="e">
        <f t="shared" si="96"/>
        <v>#N/A</v>
      </c>
      <c r="HL61" s="205" t="e">
        <f t="shared" si="97"/>
        <v>#N/A</v>
      </c>
      <c r="HM61" s="205" t="e">
        <f t="shared" si="98"/>
        <v>#N/A</v>
      </c>
      <c r="HN61" s="205" t="e">
        <f t="shared" si="99"/>
        <v>#N/A</v>
      </c>
      <c r="HO61" s="205" t="e">
        <f t="shared" si="100"/>
        <v>#N/A</v>
      </c>
      <c r="HP61" s="205" t="e">
        <f t="shared" si="101"/>
        <v>#N/A</v>
      </c>
      <c r="HQ61" s="205" t="e">
        <f t="shared" si="102"/>
        <v>#N/A</v>
      </c>
      <c r="HR61" s="205" t="e">
        <f t="shared" si="103"/>
        <v>#N/A</v>
      </c>
      <c r="HS61" s="205" t="e">
        <f t="shared" si="104"/>
        <v>#N/A</v>
      </c>
      <c r="HT61" s="205" t="e">
        <f t="shared" si="105"/>
        <v>#N/A</v>
      </c>
      <c r="HU61" s="205" t="e">
        <f t="shared" si="106"/>
        <v>#N/A</v>
      </c>
      <c r="HV61" s="205" t="e">
        <f t="shared" si="107"/>
        <v>#N/A</v>
      </c>
      <c r="HW61" s="205" t="e">
        <f t="shared" si="108"/>
        <v>#N/A</v>
      </c>
      <c r="HX61" s="205" t="e">
        <f t="shared" si="109"/>
        <v>#N/A</v>
      </c>
      <c r="HY61" s="205" t="e">
        <f t="shared" si="110"/>
        <v>#N/A</v>
      </c>
      <c r="HZ61" s="205" t="e">
        <f t="shared" si="111"/>
        <v>#N/A</v>
      </c>
      <c r="IA61" s="205" t="e">
        <f t="shared" si="112"/>
        <v>#N/A</v>
      </c>
      <c r="IB61" s="205" t="e">
        <f t="shared" si="113"/>
        <v>#N/A</v>
      </c>
      <c r="IC61" s="205" t="e">
        <f t="shared" si="114"/>
        <v>#N/A</v>
      </c>
      <c r="ID61" s="205" t="e">
        <f t="shared" si="115"/>
        <v>#N/A</v>
      </c>
      <c r="IE61" s="205" t="e">
        <f t="shared" si="116"/>
        <v>#N/A</v>
      </c>
      <c r="IF61" s="205" t="e">
        <f t="shared" si="117"/>
        <v>#N/A</v>
      </c>
      <c r="IG61" s="205" t="e">
        <f t="shared" si="118"/>
        <v>#N/A</v>
      </c>
      <c r="IH61" s="205" t="e">
        <f t="shared" si="119"/>
        <v>#N/A</v>
      </c>
      <c r="II61" s="205" t="e">
        <f t="shared" si="120"/>
        <v>#N/A</v>
      </c>
    </row>
    <row r="62" spans="1:243" hidden="1" x14ac:dyDescent="0.25">
      <c r="A62" s="307"/>
      <c r="B62" s="308" t="str">
        <f>IF(OR($T62="",$U62=""),"",ROUND(_xlfn.BETA.INV(ABS(VLOOKUP($Z$1,VLookups!$A$30:$B$31,2,FALSE)-B$2),IF($N62="L",$U62,$T62),IF($N62="L",$T62,$U62),$G62,$I62),0))</f>
        <v/>
      </c>
      <c r="C62" s="318" t="str">
        <f t="shared" si="121"/>
        <v/>
      </c>
      <c r="D62" s="319" t="str">
        <f t="shared" si="122"/>
        <v/>
      </c>
      <c r="E62" s="142"/>
      <c r="F62" s="310"/>
      <c r="G62" s="311" t="str">
        <f t="shared" si="10"/>
        <v/>
      </c>
      <c r="H62" s="312"/>
      <c r="I62" s="311" t="str">
        <f t="shared" si="11"/>
        <v/>
      </c>
      <c r="J62" s="310"/>
      <c r="K62" s="143"/>
      <c r="L62" s="118" t="str">
        <f t="shared" si="12"/>
        <v/>
      </c>
      <c r="M62" s="23" t="str">
        <f t="shared" si="13"/>
        <v/>
      </c>
      <c r="N62" s="24" t="str">
        <f t="shared" si="14"/>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10" t="str">
        <f t="shared" si="3"/>
        <v/>
      </c>
      <c r="X62" s="110" t="str">
        <f t="shared" si="4"/>
        <v/>
      </c>
      <c r="Y62" s="39" t="str">
        <f t="shared" si="5"/>
        <v/>
      </c>
      <c r="Z62" s="123"/>
      <c r="AA62" s="216" t="str">
        <f>IF(AND(G62&gt;0,H62&gt;0,I62&gt;0,T62&gt;0,U62&gt;0,Z62&gt;0,NOT(R62="")),ABS(VLOOKUP($Z$1,VLookups!$A$30:$B$31,2,FALSE)-_xlfn.BETA.DIST(Z62,IF(N62="L",U62,T62),IF(N62="L",T62,U62),TRUE,G62,I62)),"")</f>
        <v/>
      </c>
      <c r="AB62" s="120" t="str">
        <f>IF(OR($T62="",$U62=""),"",_xlfn.BETA.INV(ABS(VLOOKUP($Z$1,VLookups!$A$30:$B$31,2,FALSE)-AB$3),IF($N62="L",$U62,$T62),IF($N62="L",$T62,$U62),$G62,$I62))</f>
        <v/>
      </c>
      <c r="AC62" s="121" t="str">
        <f>IF(OR($T62="",$U62=""),"",_xlfn.BETA.INV(ABS(VLOOKUP($Z$1,VLookups!$A$30:$B$31,2,FALSE)-AC$3),IF($N62="L",$U62,$T62),IF($N62="L",$T62,$U62),$G62,$I62))</f>
        <v/>
      </c>
      <c r="AD62" s="120" t="str">
        <f>IF(OR($T62="",$U62=""),"",_xlfn.BETA.INV(ABS(VLOOKUP($Z$1,VLookups!$A$30:$B$31,2,FALSE)-AD$3),IF($N62="L",$U62,$T62),IF($N62="L",$T62,$U62),$G62,$I62))</f>
        <v/>
      </c>
      <c r="AE62" s="121" t="str">
        <f>IF(OR($T62="",$U62=""),"",_xlfn.BETA.INV(ABS(VLOOKUP($Z$1,VLookups!$A$30:$B$31,2,FALSE)-AE$3),IF($N62="L",$U62,$T62),IF($N62="L",$T62,$U62),$G62,$I62))</f>
        <v/>
      </c>
      <c r="AF62" s="120" t="str">
        <f>IF(OR($T62="",$U62=""),"",_xlfn.BETA.INV(ABS(VLOOKUP($Z$1,VLookups!$A$30:$B$31,2,FALSE)-AF$3),IF($N62="L",$U62,$T62),IF($N62="L",$T62,$U62),$G62,$I62))</f>
        <v/>
      </c>
      <c r="AG62" s="121" t="str">
        <f>IF(OR($T62="",$U62=""),"",_xlfn.BETA.INV(ABS(VLOOKUP($Z$1,VLookups!$A$30:$B$31,2,FALSE)-AG$3),IF($N62="L",$U62,$T62),IF($N62="L",$T62,$U62),$G62,$I62))</f>
        <v/>
      </c>
      <c r="AH62" s="120" t="str">
        <f>IF(OR($T62="",$U62=""),"",_xlfn.BETA.INV(ABS(VLOOKUP($Z$1,VLookups!$A$30:$B$31,2,FALSE)-AH$3),IF($N62="L",$U62,$T62),IF($N62="L",$T62,$U62),$G62,$I62))</f>
        <v/>
      </c>
      <c r="AI62" s="121" t="str">
        <f>IF(OR($T62="",$U62=""),"",_xlfn.BETA.INV(ABS(VLOOKUP($Z$1,VLookups!$A$30:$B$31,2,FALSE)-AI$3),IF($N62="L",$U62,$T62),IF($N62="L",$T62,$U62),$G62,$I62))</f>
        <v/>
      </c>
      <c r="AJ62" s="120" t="str">
        <f>IF(OR($T62="",$U62=""),"",_xlfn.BETA.INV(ABS(VLOOKUP($Z$1,VLookups!$A$30:$B$31,2,FALSE)-AJ$3),IF($N62="L",$U62,$T62),IF($N62="L",$T62,$U62),$G62,$I62))</f>
        <v/>
      </c>
      <c r="AK62" s="121" t="str">
        <f>IF(OR($T62="",$U62=""),"",_xlfn.BETA.INV(ABS(VLOOKUP($Z$1,VLookups!$A$30:$B$31,2,FALSE)-AK$3),IF($N62="L",$U62,$T62),IF($N62="L",$T62,$U62),$G62,$I62))</f>
        <v/>
      </c>
      <c r="AL62" s="120" t="str">
        <f>IF(OR($T62="",$U62=""),"",_xlfn.BETA.INV(ABS(VLOOKUP($Z$1,VLookups!$A$30:$B$31,2,FALSE)-AL$3),IF($N62="L",$U62,$T62),IF($N62="L",$T62,$U62),$G62,$I62))</f>
        <v/>
      </c>
      <c r="AM62" s="121" t="str">
        <f>IF(OR($T62="",$U62=""),"",_xlfn.BETA.INV(ABS(VLOOKUP($Z$1,VLookups!$A$30:$B$31,2,FALSE)-AM$3),IF($N62="L",$U62,$T62),IF($N62="L",$T62,$U62),$G62,$I62))</f>
        <v/>
      </c>
      <c r="AN62" s="17"/>
      <c r="AO62" s="206" t="str">
        <f t="shared" si="15"/>
        <v/>
      </c>
      <c r="AP62" s="204" t="str">
        <f t="shared" si="16"/>
        <v/>
      </c>
      <c r="AQ62" s="188" t="str">
        <f t="shared" ref="AQ62:DB62" si="235">IF(ISNONTEXT($AO62),AP62+$AO62,"")</f>
        <v/>
      </c>
      <c r="AR62" s="188" t="str">
        <f t="shared" si="235"/>
        <v/>
      </c>
      <c r="AS62" s="188" t="str">
        <f t="shared" si="235"/>
        <v/>
      </c>
      <c r="AT62" s="188" t="str">
        <f t="shared" si="235"/>
        <v/>
      </c>
      <c r="AU62" s="188" t="str">
        <f t="shared" si="235"/>
        <v/>
      </c>
      <c r="AV62" s="188" t="str">
        <f t="shared" si="235"/>
        <v/>
      </c>
      <c r="AW62" s="188" t="str">
        <f t="shared" si="235"/>
        <v/>
      </c>
      <c r="AX62" s="188" t="str">
        <f t="shared" si="235"/>
        <v/>
      </c>
      <c r="AY62" s="188" t="str">
        <f t="shared" si="235"/>
        <v/>
      </c>
      <c r="AZ62" s="188" t="str">
        <f t="shared" si="235"/>
        <v/>
      </c>
      <c r="BA62" s="188" t="str">
        <f t="shared" si="235"/>
        <v/>
      </c>
      <c r="BB62" s="188" t="str">
        <f t="shared" si="235"/>
        <v/>
      </c>
      <c r="BC62" s="188" t="str">
        <f t="shared" si="235"/>
        <v/>
      </c>
      <c r="BD62" s="188" t="str">
        <f t="shared" si="235"/>
        <v/>
      </c>
      <c r="BE62" s="188" t="str">
        <f t="shared" si="235"/>
        <v/>
      </c>
      <c r="BF62" s="188" t="str">
        <f t="shared" si="235"/>
        <v/>
      </c>
      <c r="BG62" s="188" t="str">
        <f t="shared" si="235"/>
        <v/>
      </c>
      <c r="BH62" s="188" t="str">
        <f t="shared" si="235"/>
        <v/>
      </c>
      <c r="BI62" s="188" t="str">
        <f t="shared" si="235"/>
        <v/>
      </c>
      <c r="BJ62" s="188" t="str">
        <f t="shared" si="235"/>
        <v/>
      </c>
      <c r="BK62" s="188" t="str">
        <f t="shared" si="235"/>
        <v/>
      </c>
      <c r="BL62" s="188" t="str">
        <f t="shared" si="235"/>
        <v/>
      </c>
      <c r="BM62" s="188" t="str">
        <f t="shared" si="235"/>
        <v/>
      </c>
      <c r="BN62" s="188" t="str">
        <f t="shared" si="235"/>
        <v/>
      </c>
      <c r="BO62" s="188" t="str">
        <f t="shared" si="235"/>
        <v/>
      </c>
      <c r="BP62" s="188" t="str">
        <f t="shared" si="235"/>
        <v/>
      </c>
      <c r="BQ62" s="188" t="str">
        <f t="shared" si="235"/>
        <v/>
      </c>
      <c r="BR62" s="188" t="str">
        <f t="shared" si="235"/>
        <v/>
      </c>
      <c r="BS62" s="188" t="str">
        <f t="shared" si="235"/>
        <v/>
      </c>
      <c r="BT62" s="188" t="str">
        <f t="shared" si="235"/>
        <v/>
      </c>
      <c r="BU62" s="188" t="str">
        <f t="shared" si="235"/>
        <v/>
      </c>
      <c r="BV62" s="188" t="str">
        <f t="shared" si="235"/>
        <v/>
      </c>
      <c r="BW62" s="188" t="str">
        <f t="shared" si="235"/>
        <v/>
      </c>
      <c r="BX62" s="188" t="str">
        <f t="shared" si="235"/>
        <v/>
      </c>
      <c r="BY62" s="188" t="str">
        <f t="shared" si="235"/>
        <v/>
      </c>
      <c r="BZ62" s="188" t="str">
        <f t="shared" si="235"/>
        <v/>
      </c>
      <c r="CA62" s="188" t="str">
        <f t="shared" si="235"/>
        <v/>
      </c>
      <c r="CB62" s="188" t="str">
        <f t="shared" si="235"/>
        <v/>
      </c>
      <c r="CC62" s="188" t="str">
        <f t="shared" si="235"/>
        <v/>
      </c>
      <c r="CD62" s="188" t="str">
        <f t="shared" si="235"/>
        <v/>
      </c>
      <c r="CE62" s="188" t="str">
        <f t="shared" si="235"/>
        <v/>
      </c>
      <c r="CF62" s="188" t="str">
        <f t="shared" si="235"/>
        <v/>
      </c>
      <c r="CG62" s="188" t="str">
        <f t="shared" si="235"/>
        <v/>
      </c>
      <c r="CH62" s="188" t="str">
        <f t="shared" si="235"/>
        <v/>
      </c>
      <c r="CI62" s="188" t="str">
        <f t="shared" si="235"/>
        <v/>
      </c>
      <c r="CJ62" s="188" t="str">
        <f t="shared" si="235"/>
        <v/>
      </c>
      <c r="CK62" s="188" t="str">
        <f t="shared" si="235"/>
        <v/>
      </c>
      <c r="CL62" s="188" t="str">
        <f t="shared" si="235"/>
        <v/>
      </c>
      <c r="CM62" s="188" t="str">
        <f t="shared" si="235"/>
        <v/>
      </c>
      <c r="CN62" s="188" t="str">
        <f t="shared" si="235"/>
        <v/>
      </c>
      <c r="CO62" s="188" t="str">
        <f t="shared" si="235"/>
        <v/>
      </c>
      <c r="CP62" s="188" t="str">
        <f t="shared" si="235"/>
        <v/>
      </c>
      <c r="CQ62" s="188" t="str">
        <f t="shared" si="235"/>
        <v/>
      </c>
      <c r="CR62" s="188" t="str">
        <f t="shared" si="235"/>
        <v/>
      </c>
      <c r="CS62" s="188" t="str">
        <f t="shared" si="235"/>
        <v/>
      </c>
      <c r="CT62" s="188" t="str">
        <f t="shared" si="235"/>
        <v/>
      </c>
      <c r="CU62" s="188" t="str">
        <f t="shared" si="235"/>
        <v/>
      </c>
      <c r="CV62" s="188" t="str">
        <f t="shared" si="235"/>
        <v/>
      </c>
      <c r="CW62" s="188" t="str">
        <f t="shared" si="235"/>
        <v/>
      </c>
      <c r="CX62" s="188" t="str">
        <f t="shared" si="235"/>
        <v/>
      </c>
      <c r="CY62" s="188" t="str">
        <f t="shared" si="235"/>
        <v/>
      </c>
      <c r="CZ62" s="188" t="str">
        <f t="shared" si="235"/>
        <v/>
      </c>
      <c r="DA62" s="188" t="str">
        <f t="shared" si="235"/>
        <v/>
      </c>
      <c r="DB62" s="188" t="str">
        <f t="shared" si="235"/>
        <v/>
      </c>
      <c r="DC62" s="188" t="str">
        <f t="shared" ref="DC62:EK62" si="236">IF(ISNONTEXT($AO62),DB62+$AO62,"")</f>
        <v/>
      </c>
      <c r="DD62" s="188" t="str">
        <f t="shared" si="236"/>
        <v/>
      </c>
      <c r="DE62" s="188" t="str">
        <f t="shared" si="236"/>
        <v/>
      </c>
      <c r="DF62" s="188" t="str">
        <f t="shared" si="236"/>
        <v/>
      </c>
      <c r="DG62" s="188" t="str">
        <f t="shared" si="236"/>
        <v/>
      </c>
      <c r="DH62" s="188" t="str">
        <f t="shared" si="236"/>
        <v/>
      </c>
      <c r="DI62" s="188" t="str">
        <f t="shared" si="236"/>
        <v/>
      </c>
      <c r="DJ62" s="188" t="str">
        <f t="shared" si="236"/>
        <v/>
      </c>
      <c r="DK62" s="188" t="str">
        <f t="shared" si="236"/>
        <v/>
      </c>
      <c r="DL62" s="188" t="str">
        <f t="shared" si="236"/>
        <v/>
      </c>
      <c r="DM62" s="188" t="str">
        <f t="shared" si="236"/>
        <v/>
      </c>
      <c r="DN62" s="188" t="str">
        <f t="shared" si="236"/>
        <v/>
      </c>
      <c r="DO62" s="188" t="str">
        <f t="shared" si="236"/>
        <v/>
      </c>
      <c r="DP62" s="188" t="str">
        <f t="shared" si="236"/>
        <v/>
      </c>
      <c r="DQ62" s="188" t="str">
        <f t="shared" si="236"/>
        <v/>
      </c>
      <c r="DR62" s="188" t="str">
        <f t="shared" si="236"/>
        <v/>
      </c>
      <c r="DS62" s="188" t="str">
        <f t="shared" si="236"/>
        <v/>
      </c>
      <c r="DT62" s="188" t="str">
        <f t="shared" si="236"/>
        <v/>
      </c>
      <c r="DU62" s="188" t="str">
        <f t="shared" si="236"/>
        <v/>
      </c>
      <c r="DV62" s="188" t="str">
        <f t="shared" si="236"/>
        <v/>
      </c>
      <c r="DW62" s="188" t="str">
        <f t="shared" si="236"/>
        <v/>
      </c>
      <c r="DX62" s="188" t="str">
        <f t="shared" si="236"/>
        <v/>
      </c>
      <c r="DY62" s="188" t="str">
        <f t="shared" si="236"/>
        <v/>
      </c>
      <c r="DZ62" s="188" t="str">
        <f t="shared" si="236"/>
        <v/>
      </c>
      <c r="EA62" s="188" t="str">
        <f t="shared" si="236"/>
        <v/>
      </c>
      <c r="EB62" s="188" t="str">
        <f t="shared" si="236"/>
        <v/>
      </c>
      <c r="EC62" s="188" t="str">
        <f t="shared" si="236"/>
        <v/>
      </c>
      <c r="ED62" s="188" t="str">
        <f t="shared" si="236"/>
        <v/>
      </c>
      <c r="EE62" s="188" t="str">
        <f t="shared" si="236"/>
        <v/>
      </c>
      <c r="EF62" s="188" t="str">
        <f t="shared" si="236"/>
        <v/>
      </c>
      <c r="EG62" s="188" t="str">
        <f t="shared" si="236"/>
        <v/>
      </c>
      <c r="EH62" s="188" t="str">
        <f t="shared" si="236"/>
        <v/>
      </c>
      <c r="EI62" s="188" t="str">
        <f t="shared" si="236"/>
        <v/>
      </c>
      <c r="EJ62" s="188" t="str">
        <f t="shared" si="236"/>
        <v/>
      </c>
      <c r="EK62" s="188" t="str">
        <f t="shared" si="236"/>
        <v/>
      </c>
      <c r="EL62" s="204" t="str">
        <f t="shared" si="19"/>
        <v/>
      </c>
      <c r="EM62" s="205" t="e">
        <f t="shared" si="20"/>
        <v>#N/A</v>
      </c>
      <c r="EN62" s="205" t="e">
        <f t="shared" si="21"/>
        <v>#N/A</v>
      </c>
      <c r="EO62" s="205" t="e">
        <f t="shared" si="22"/>
        <v>#N/A</v>
      </c>
      <c r="EP62" s="205" t="e">
        <f t="shared" si="23"/>
        <v>#N/A</v>
      </c>
      <c r="EQ62" s="205" t="e">
        <f t="shared" si="24"/>
        <v>#N/A</v>
      </c>
      <c r="ER62" s="205" t="e">
        <f t="shared" si="25"/>
        <v>#N/A</v>
      </c>
      <c r="ES62" s="205" t="e">
        <f t="shared" si="26"/>
        <v>#N/A</v>
      </c>
      <c r="ET62" s="205" t="e">
        <f t="shared" si="27"/>
        <v>#N/A</v>
      </c>
      <c r="EU62" s="205" t="e">
        <f t="shared" si="28"/>
        <v>#N/A</v>
      </c>
      <c r="EV62" s="205" t="e">
        <f t="shared" si="29"/>
        <v>#N/A</v>
      </c>
      <c r="EW62" s="205" t="e">
        <f t="shared" si="30"/>
        <v>#N/A</v>
      </c>
      <c r="EX62" s="205" t="e">
        <f t="shared" si="31"/>
        <v>#N/A</v>
      </c>
      <c r="EY62" s="205" t="e">
        <f t="shared" si="32"/>
        <v>#N/A</v>
      </c>
      <c r="EZ62" s="205" t="e">
        <f t="shared" si="33"/>
        <v>#N/A</v>
      </c>
      <c r="FA62" s="205" t="e">
        <f t="shared" si="34"/>
        <v>#N/A</v>
      </c>
      <c r="FB62" s="205" t="e">
        <f t="shared" si="35"/>
        <v>#N/A</v>
      </c>
      <c r="FC62" s="205" t="e">
        <f t="shared" si="36"/>
        <v>#N/A</v>
      </c>
      <c r="FD62" s="205" t="e">
        <f t="shared" si="37"/>
        <v>#N/A</v>
      </c>
      <c r="FE62" s="205" t="e">
        <f t="shared" si="38"/>
        <v>#N/A</v>
      </c>
      <c r="FF62" s="205" t="e">
        <f t="shared" si="39"/>
        <v>#N/A</v>
      </c>
      <c r="FG62" s="205" t="e">
        <f t="shared" si="40"/>
        <v>#N/A</v>
      </c>
      <c r="FH62" s="205" t="e">
        <f t="shared" si="41"/>
        <v>#N/A</v>
      </c>
      <c r="FI62" s="205" t="e">
        <f t="shared" si="42"/>
        <v>#N/A</v>
      </c>
      <c r="FJ62" s="205" t="e">
        <f t="shared" si="43"/>
        <v>#N/A</v>
      </c>
      <c r="FK62" s="205" t="e">
        <f t="shared" si="44"/>
        <v>#N/A</v>
      </c>
      <c r="FL62" s="205" t="e">
        <f t="shared" si="45"/>
        <v>#N/A</v>
      </c>
      <c r="FM62" s="205" t="e">
        <f t="shared" si="46"/>
        <v>#N/A</v>
      </c>
      <c r="FN62" s="205" t="e">
        <f t="shared" si="47"/>
        <v>#N/A</v>
      </c>
      <c r="FO62" s="205" t="e">
        <f t="shared" si="48"/>
        <v>#N/A</v>
      </c>
      <c r="FP62" s="205" t="e">
        <f t="shared" si="49"/>
        <v>#N/A</v>
      </c>
      <c r="FQ62" s="205" t="e">
        <f t="shared" si="50"/>
        <v>#N/A</v>
      </c>
      <c r="FR62" s="205" t="e">
        <f t="shared" si="51"/>
        <v>#N/A</v>
      </c>
      <c r="FS62" s="205" t="e">
        <f t="shared" si="52"/>
        <v>#N/A</v>
      </c>
      <c r="FT62" s="205" t="e">
        <f t="shared" si="53"/>
        <v>#N/A</v>
      </c>
      <c r="FU62" s="205" t="e">
        <f t="shared" si="54"/>
        <v>#N/A</v>
      </c>
      <c r="FV62" s="205" t="e">
        <f t="shared" si="55"/>
        <v>#N/A</v>
      </c>
      <c r="FW62" s="205" t="e">
        <f t="shared" si="56"/>
        <v>#N/A</v>
      </c>
      <c r="FX62" s="205" t="e">
        <f t="shared" si="57"/>
        <v>#N/A</v>
      </c>
      <c r="FY62" s="205" t="e">
        <f t="shared" si="58"/>
        <v>#N/A</v>
      </c>
      <c r="FZ62" s="205" t="e">
        <f t="shared" si="59"/>
        <v>#N/A</v>
      </c>
      <c r="GA62" s="205" t="e">
        <f t="shared" si="60"/>
        <v>#N/A</v>
      </c>
      <c r="GB62" s="205" t="e">
        <f t="shared" si="61"/>
        <v>#N/A</v>
      </c>
      <c r="GC62" s="205" t="e">
        <f t="shared" si="62"/>
        <v>#N/A</v>
      </c>
      <c r="GD62" s="205" t="e">
        <f t="shared" si="63"/>
        <v>#N/A</v>
      </c>
      <c r="GE62" s="205" t="e">
        <f t="shared" si="64"/>
        <v>#N/A</v>
      </c>
      <c r="GF62" s="205" t="e">
        <f t="shared" si="65"/>
        <v>#N/A</v>
      </c>
      <c r="GG62" s="205" t="e">
        <f t="shared" si="66"/>
        <v>#N/A</v>
      </c>
      <c r="GH62" s="205" t="e">
        <f t="shared" si="67"/>
        <v>#N/A</v>
      </c>
      <c r="GI62" s="205" t="e">
        <f t="shared" si="68"/>
        <v>#N/A</v>
      </c>
      <c r="GJ62" s="205" t="e">
        <f t="shared" si="69"/>
        <v>#N/A</v>
      </c>
      <c r="GK62" s="205" t="e">
        <f t="shared" si="70"/>
        <v>#N/A</v>
      </c>
      <c r="GL62" s="205" t="e">
        <f t="shared" si="71"/>
        <v>#N/A</v>
      </c>
      <c r="GM62" s="205" t="e">
        <f t="shared" si="72"/>
        <v>#N/A</v>
      </c>
      <c r="GN62" s="205" t="e">
        <f t="shared" si="73"/>
        <v>#N/A</v>
      </c>
      <c r="GO62" s="205" t="e">
        <f t="shared" si="74"/>
        <v>#N/A</v>
      </c>
      <c r="GP62" s="205" t="e">
        <f t="shared" si="75"/>
        <v>#N/A</v>
      </c>
      <c r="GQ62" s="205" t="e">
        <f t="shared" si="76"/>
        <v>#N/A</v>
      </c>
      <c r="GR62" s="205" t="e">
        <f t="shared" si="77"/>
        <v>#N/A</v>
      </c>
      <c r="GS62" s="205" t="e">
        <f t="shared" si="78"/>
        <v>#N/A</v>
      </c>
      <c r="GT62" s="205" t="e">
        <f t="shared" si="79"/>
        <v>#N/A</v>
      </c>
      <c r="GU62" s="205" t="e">
        <f t="shared" si="80"/>
        <v>#N/A</v>
      </c>
      <c r="GV62" s="205" t="e">
        <f t="shared" si="81"/>
        <v>#N/A</v>
      </c>
      <c r="GW62" s="205" t="e">
        <f t="shared" si="82"/>
        <v>#N/A</v>
      </c>
      <c r="GX62" s="205" t="e">
        <f t="shared" si="83"/>
        <v>#N/A</v>
      </c>
      <c r="GY62" s="205" t="e">
        <f t="shared" si="84"/>
        <v>#N/A</v>
      </c>
      <c r="GZ62" s="205" t="e">
        <f t="shared" si="85"/>
        <v>#N/A</v>
      </c>
      <c r="HA62" s="205" t="e">
        <f t="shared" si="86"/>
        <v>#N/A</v>
      </c>
      <c r="HB62" s="205" t="e">
        <f t="shared" si="87"/>
        <v>#N/A</v>
      </c>
      <c r="HC62" s="205" t="e">
        <f t="shared" si="88"/>
        <v>#N/A</v>
      </c>
      <c r="HD62" s="205" t="e">
        <f t="shared" si="89"/>
        <v>#N/A</v>
      </c>
      <c r="HE62" s="205" t="e">
        <f t="shared" si="90"/>
        <v>#N/A</v>
      </c>
      <c r="HF62" s="205" t="e">
        <f t="shared" si="91"/>
        <v>#N/A</v>
      </c>
      <c r="HG62" s="205" t="e">
        <f t="shared" si="92"/>
        <v>#N/A</v>
      </c>
      <c r="HH62" s="205" t="e">
        <f t="shared" si="93"/>
        <v>#N/A</v>
      </c>
      <c r="HI62" s="205" t="e">
        <f t="shared" si="94"/>
        <v>#N/A</v>
      </c>
      <c r="HJ62" s="205" t="e">
        <f t="shared" si="95"/>
        <v>#N/A</v>
      </c>
      <c r="HK62" s="205" t="e">
        <f t="shared" si="96"/>
        <v>#N/A</v>
      </c>
      <c r="HL62" s="205" t="e">
        <f t="shared" si="97"/>
        <v>#N/A</v>
      </c>
      <c r="HM62" s="205" t="e">
        <f t="shared" si="98"/>
        <v>#N/A</v>
      </c>
      <c r="HN62" s="205" t="e">
        <f t="shared" si="99"/>
        <v>#N/A</v>
      </c>
      <c r="HO62" s="205" t="e">
        <f t="shared" si="100"/>
        <v>#N/A</v>
      </c>
      <c r="HP62" s="205" t="e">
        <f t="shared" si="101"/>
        <v>#N/A</v>
      </c>
      <c r="HQ62" s="205" t="e">
        <f t="shared" si="102"/>
        <v>#N/A</v>
      </c>
      <c r="HR62" s="205" t="e">
        <f t="shared" si="103"/>
        <v>#N/A</v>
      </c>
      <c r="HS62" s="205" t="e">
        <f t="shared" si="104"/>
        <v>#N/A</v>
      </c>
      <c r="HT62" s="205" t="e">
        <f t="shared" si="105"/>
        <v>#N/A</v>
      </c>
      <c r="HU62" s="205" t="e">
        <f t="shared" si="106"/>
        <v>#N/A</v>
      </c>
      <c r="HV62" s="205" t="e">
        <f t="shared" si="107"/>
        <v>#N/A</v>
      </c>
      <c r="HW62" s="205" t="e">
        <f t="shared" si="108"/>
        <v>#N/A</v>
      </c>
      <c r="HX62" s="205" t="e">
        <f t="shared" si="109"/>
        <v>#N/A</v>
      </c>
      <c r="HY62" s="205" t="e">
        <f t="shared" si="110"/>
        <v>#N/A</v>
      </c>
      <c r="HZ62" s="205" t="e">
        <f t="shared" si="111"/>
        <v>#N/A</v>
      </c>
      <c r="IA62" s="205" t="e">
        <f t="shared" si="112"/>
        <v>#N/A</v>
      </c>
      <c r="IB62" s="205" t="e">
        <f t="shared" si="113"/>
        <v>#N/A</v>
      </c>
      <c r="IC62" s="205" t="e">
        <f t="shared" si="114"/>
        <v>#N/A</v>
      </c>
      <c r="ID62" s="205" t="e">
        <f t="shared" si="115"/>
        <v>#N/A</v>
      </c>
      <c r="IE62" s="205" t="e">
        <f t="shared" si="116"/>
        <v>#N/A</v>
      </c>
      <c r="IF62" s="205" t="e">
        <f t="shared" si="117"/>
        <v>#N/A</v>
      </c>
      <c r="IG62" s="205" t="e">
        <f t="shared" si="118"/>
        <v>#N/A</v>
      </c>
      <c r="IH62" s="205" t="e">
        <f t="shared" si="119"/>
        <v>#N/A</v>
      </c>
      <c r="II62" s="205" t="e">
        <f t="shared" si="120"/>
        <v>#N/A</v>
      </c>
    </row>
    <row r="63" spans="1:243" hidden="1" x14ac:dyDescent="0.25">
      <c r="A63" s="307"/>
      <c r="B63" s="308" t="str">
        <f>IF(OR($T63="",$U63=""),"",ROUND(_xlfn.BETA.INV(ABS(VLOOKUP($Z$1,VLookups!$A$30:$B$31,2,FALSE)-B$2),IF($N63="L",$U63,$T63),IF($N63="L",$T63,$U63),$G63,$I63),0))</f>
        <v/>
      </c>
      <c r="C63" s="318" t="str">
        <f t="shared" si="121"/>
        <v/>
      </c>
      <c r="D63" s="319" t="str">
        <f t="shared" si="122"/>
        <v/>
      </c>
      <c r="E63" s="142"/>
      <c r="F63" s="310"/>
      <c r="G63" s="311" t="str">
        <f t="shared" si="10"/>
        <v/>
      </c>
      <c r="H63" s="312"/>
      <c r="I63" s="311" t="str">
        <f t="shared" si="11"/>
        <v/>
      </c>
      <c r="J63" s="310"/>
      <c r="K63" s="143"/>
      <c r="L63" s="118" t="str">
        <f t="shared" si="12"/>
        <v/>
      </c>
      <c r="M63" s="23" t="str">
        <f t="shared" si="13"/>
        <v/>
      </c>
      <c r="N63" s="24" t="str">
        <f t="shared" si="14"/>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10" t="str">
        <f t="shared" si="3"/>
        <v/>
      </c>
      <c r="X63" s="110" t="str">
        <f t="shared" si="4"/>
        <v/>
      </c>
      <c r="Y63" s="39" t="str">
        <f t="shared" si="5"/>
        <v/>
      </c>
      <c r="Z63" s="123"/>
      <c r="AA63" s="216" t="str">
        <f>IF(AND(G63&gt;0,H63&gt;0,I63&gt;0,T63&gt;0,U63&gt;0,Z63&gt;0,NOT(R63="")),ABS(VLOOKUP($Z$1,VLookups!$A$30:$B$31,2,FALSE)-_xlfn.BETA.DIST(Z63,IF(N63="L",U63,T63),IF(N63="L",T63,U63),TRUE,G63,I63)),"")</f>
        <v/>
      </c>
      <c r="AB63" s="120" t="str">
        <f>IF(OR($T63="",$U63=""),"",_xlfn.BETA.INV(ABS(VLOOKUP($Z$1,VLookups!$A$30:$B$31,2,FALSE)-AB$3),IF($N63="L",$U63,$T63),IF($N63="L",$T63,$U63),$G63,$I63))</f>
        <v/>
      </c>
      <c r="AC63" s="121" t="str">
        <f>IF(OR($T63="",$U63=""),"",_xlfn.BETA.INV(ABS(VLOOKUP($Z$1,VLookups!$A$30:$B$31,2,FALSE)-AC$3),IF($N63="L",$U63,$T63),IF($N63="L",$T63,$U63),$G63,$I63))</f>
        <v/>
      </c>
      <c r="AD63" s="120" t="str">
        <f>IF(OR($T63="",$U63=""),"",_xlfn.BETA.INV(ABS(VLOOKUP($Z$1,VLookups!$A$30:$B$31,2,FALSE)-AD$3),IF($N63="L",$U63,$T63),IF($N63="L",$T63,$U63),$G63,$I63))</f>
        <v/>
      </c>
      <c r="AE63" s="121" t="str">
        <f>IF(OR($T63="",$U63=""),"",_xlfn.BETA.INV(ABS(VLOOKUP($Z$1,VLookups!$A$30:$B$31,2,FALSE)-AE$3),IF($N63="L",$U63,$T63),IF($N63="L",$T63,$U63),$G63,$I63))</f>
        <v/>
      </c>
      <c r="AF63" s="120" t="str">
        <f>IF(OR($T63="",$U63=""),"",_xlfn.BETA.INV(ABS(VLOOKUP($Z$1,VLookups!$A$30:$B$31,2,FALSE)-AF$3),IF($N63="L",$U63,$T63),IF($N63="L",$T63,$U63),$G63,$I63))</f>
        <v/>
      </c>
      <c r="AG63" s="121" t="str">
        <f>IF(OR($T63="",$U63=""),"",_xlfn.BETA.INV(ABS(VLOOKUP($Z$1,VLookups!$A$30:$B$31,2,FALSE)-AG$3),IF($N63="L",$U63,$T63),IF($N63="L",$T63,$U63),$G63,$I63))</f>
        <v/>
      </c>
      <c r="AH63" s="120" t="str">
        <f>IF(OR($T63="",$U63=""),"",_xlfn.BETA.INV(ABS(VLOOKUP($Z$1,VLookups!$A$30:$B$31,2,FALSE)-AH$3),IF($N63="L",$U63,$T63),IF($N63="L",$T63,$U63),$G63,$I63))</f>
        <v/>
      </c>
      <c r="AI63" s="121" t="str">
        <f>IF(OR($T63="",$U63=""),"",_xlfn.BETA.INV(ABS(VLOOKUP($Z$1,VLookups!$A$30:$B$31,2,FALSE)-AI$3),IF($N63="L",$U63,$T63),IF($N63="L",$T63,$U63),$G63,$I63))</f>
        <v/>
      </c>
      <c r="AJ63" s="120" t="str">
        <f>IF(OR($T63="",$U63=""),"",_xlfn.BETA.INV(ABS(VLOOKUP($Z$1,VLookups!$A$30:$B$31,2,FALSE)-AJ$3),IF($N63="L",$U63,$T63),IF($N63="L",$T63,$U63),$G63,$I63))</f>
        <v/>
      </c>
      <c r="AK63" s="121" t="str">
        <f>IF(OR($T63="",$U63=""),"",_xlfn.BETA.INV(ABS(VLOOKUP($Z$1,VLookups!$A$30:$B$31,2,FALSE)-AK$3),IF($N63="L",$U63,$T63),IF($N63="L",$T63,$U63),$G63,$I63))</f>
        <v/>
      </c>
      <c r="AL63" s="120" t="str">
        <f>IF(OR($T63="",$U63=""),"",_xlfn.BETA.INV(ABS(VLOOKUP($Z$1,VLookups!$A$30:$B$31,2,FALSE)-AL$3),IF($N63="L",$U63,$T63),IF($N63="L",$T63,$U63),$G63,$I63))</f>
        <v/>
      </c>
      <c r="AM63" s="121" t="str">
        <f>IF(OR($T63="",$U63=""),"",_xlfn.BETA.INV(ABS(VLOOKUP($Z$1,VLookups!$A$30:$B$31,2,FALSE)-AM$3),IF($N63="L",$U63,$T63),IF($N63="L",$T63,$U63),$G63,$I63))</f>
        <v/>
      </c>
      <c r="AN63" s="17"/>
      <c r="AO63" s="206" t="str">
        <f t="shared" si="15"/>
        <v/>
      </c>
      <c r="AP63" s="204" t="str">
        <f t="shared" si="16"/>
        <v/>
      </c>
      <c r="AQ63" s="188" t="str">
        <f t="shared" ref="AQ63:DB63" si="237">IF(ISNONTEXT($AO63),AP63+$AO63,"")</f>
        <v/>
      </c>
      <c r="AR63" s="188" t="str">
        <f t="shared" si="237"/>
        <v/>
      </c>
      <c r="AS63" s="188" t="str">
        <f t="shared" si="237"/>
        <v/>
      </c>
      <c r="AT63" s="188" t="str">
        <f t="shared" si="237"/>
        <v/>
      </c>
      <c r="AU63" s="188" t="str">
        <f t="shared" si="237"/>
        <v/>
      </c>
      <c r="AV63" s="188" t="str">
        <f t="shared" si="237"/>
        <v/>
      </c>
      <c r="AW63" s="188" t="str">
        <f t="shared" si="237"/>
        <v/>
      </c>
      <c r="AX63" s="188" t="str">
        <f t="shared" si="237"/>
        <v/>
      </c>
      <c r="AY63" s="188" t="str">
        <f t="shared" si="237"/>
        <v/>
      </c>
      <c r="AZ63" s="188" t="str">
        <f t="shared" si="237"/>
        <v/>
      </c>
      <c r="BA63" s="188" t="str">
        <f t="shared" si="237"/>
        <v/>
      </c>
      <c r="BB63" s="188" t="str">
        <f t="shared" si="237"/>
        <v/>
      </c>
      <c r="BC63" s="188" t="str">
        <f t="shared" si="237"/>
        <v/>
      </c>
      <c r="BD63" s="188" t="str">
        <f t="shared" si="237"/>
        <v/>
      </c>
      <c r="BE63" s="188" t="str">
        <f t="shared" si="237"/>
        <v/>
      </c>
      <c r="BF63" s="188" t="str">
        <f t="shared" si="237"/>
        <v/>
      </c>
      <c r="BG63" s="188" t="str">
        <f t="shared" si="237"/>
        <v/>
      </c>
      <c r="BH63" s="188" t="str">
        <f t="shared" si="237"/>
        <v/>
      </c>
      <c r="BI63" s="188" t="str">
        <f t="shared" si="237"/>
        <v/>
      </c>
      <c r="BJ63" s="188" t="str">
        <f t="shared" si="237"/>
        <v/>
      </c>
      <c r="BK63" s="188" t="str">
        <f t="shared" si="237"/>
        <v/>
      </c>
      <c r="BL63" s="188" t="str">
        <f t="shared" si="237"/>
        <v/>
      </c>
      <c r="BM63" s="188" t="str">
        <f t="shared" si="237"/>
        <v/>
      </c>
      <c r="BN63" s="188" t="str">
        <f t="shared" si="237"/>
        <v/>
      </c>
      <c r="BO63" s="188" t="str">
        <f t="shared" si="237"/>
        <v/>
      </c>
      <c r="BP63" s="188" t="str">
        <f t="shared" si="237"/>
        <v/>
      </c>
      <c r="BQ63" s="188" t="str">
        <f t="shared" si="237"/>
        <v/>
      </c>
      <c r="BR63" s="188" t="str">
        <f t="shared" si="237"/>
        <v/>
      </c>
      <c r="BS63" s="188" t="str">
        <f t="shared" si="237"/>
        <v/>
      </c>
      <c r="BT63" s="188" t="str">
        <f t="shared" si="237"/>
        <v/>
      </c>
      <c r="BU63" s="188" t="str">
        <f t="shared" si="237"/>
        <v/>
      </c>
      <c r="BV63" s="188" t="str">
        <f t="shared" si="237"/>
        <v/>
      </c>
      <c r="BW63" s="188" t="str">
        <f t="shared" si="237"/>
        <v/>
      </c>
      <c r="BX63" s="188" t="str">
        <f t="shared" si="237"/>
        <v/>
      </c>
      <c r="BY63" s="188" t="str">
        <f t="shared" si="237"/>
        <v/>
      </c>
      <c r="BZ63" s="188" t="str">
        <f t="shared" si="237"/>
        <v/>
      </c>
      <c r="CA63" s="188" t="str">
        <f t="shared" si="237"/>
        <v/>
      </c>
      <c r="CB63" s="188" t="str">
        <f t="shared" si="237"/>
        <v/>
      </c>
      <c r="CC63" s="188" t="str">
        <f t="shared" si="237"/>
        <v/>
      </c>
      <c r="CD63" s="188" t="str">
        <f t="shared" si="237"/>
        <v/>
      </c>
      <c r="CE63" s="188" t="str">
        <f t="shared" si="237"/>
        <v/>
      </c>
      <c r="CF63" s="188" t="str">
        <f t="shared" si="237"/>
        <v/>
      </c>
      <c r="CG63" s="188" t="str">
        <f t="shared" si="237"/>
        <v/>
      </c>
      <c r="CH63" s="188" t="str">
        <f t="shared" si="237"/>
        <v/>
      </c>
      <c r="CI63" s="188" t="str">
        <f t="shared" si="237"/>
        <v/>
      </c>
      <c r="CJ63" s="188" t="str">
        <f t="shared" si="237"/>
        <v/>
      </c>
      <c r="CK63" s="188" t="str">
        <f t="shared" si="237"/>
        <v/>
      </c>
      <c r="CL63" s="188" t="str">
        <f t="shared" si="237"/>
        <v/>
      </c>
      <c r="CM63" s="188" t="str">
        <f t="shared" si="237"/>
        <v/>
      </c>
      <c r="CN63" s="188" t="str">
        <f t="shared" si="237"/>
        <v/>
      </c>
      <c r="CO63" s="188" t="str">
        <f t="shared" si="237"/>
        <v/>
      </c>
      <c r="CP63" s="188" t="str">
        <f t="shared" si="237"/>
        <v/>
      </c>
      <c r="CQ63" s="188" t="str">
        <f t="shared" si="237"/>
        <v/>
      </c>
      <c r="CR63" s="188" t="str">
        <f t="shared" si="237"/>
        <v/>
      </c>
      <c r="CS63" s="188" t="str">
        <f t="shared" si="237"/>
        <v/>
      </c>
      <c r="CT63" s="188" t="str">
        <f t="shared" si="237"/>
        <v/>
      </c>
      <c r="CU63" s="188" t="str">
        <f t="shared" si="237"/>
        <v/>
      </c>
      <c r="CV63" s="188" t="str">
        <f t="shared" si="237"/>
        <v/>
      </c>
      <c r="CW63" s="188" t="str">
        <f t="shared" si="237"/>
        <v/>
      </c>
      <c r="CX63" s="188" t="str">
        <f t="shared" si="237"/>
        <v/>
      </c>
      <c r="CY63" s="188" t="str">
        <f t="shared" si="237"/>
        <v/>
      </c>
      <c r="CZ63" s="188" t="str">
        <f t="shared" si="237"/>
        <v/>
      </c>
      <c r="DA63" s="188" t="str">
        <f t="shared" si="237"/>
        <v/>
      </c>
      <c r="DB63" s="188" t="str">
        <f t="shared" si="237"/>
        <v/>
      </c>
      <c r="DC63" s="188" t="str">
        <f t="shared" ref="DC63:EK63" si="238">IF(ISNONTEXT($AO63),DB63+$AO63,"")</f>
        <v/>
      </c>
      <c r="DD63" s="188" t="str">
        <f t="shared" si="238"/>
        <v/>
      </c>
      <c r="DE63" s="188" t="str">
        <f t="shared" si="238"/>
        <v/>
      </c>
      <c r="DF63" s="188" t="str">
        <f t="shared" si="238"/>
        <v/>
      </c>
      <c r="DG63" s="188" t="str">
        <f t="shared" si="238"/>
        <v/>
      </c>
      <c r="DH63" s="188" t="str">
        <f t="shared" si="238"/>
        <v/>
      </c>
      <c r="DI63" s="188" t="str">
        <f t="shared" si="238"/>
        <v/>
      </c>
      <c r="DJ63" s="188" t="str">
        <f t="shared" si="238"/>
        <v/>
      </c>
      <c r="DK63" s="188" t="str">
        <f t="shared" si="238"/>
        <v/>
      </c>
      <c r="DL63" s="188" t="str">
        <f t="shared" si="238"/>
        <v/>
      </c>
      <c r="DM63" s="188" t="str">
        <f t="shared" si="238"/>
        <v/>
      </c>
      <c r="DN63" s="188" t="str">
        <f t="shared" si="238"/>
        <v/>
      </c>
      <c r="DO63" s="188" t="str">
        <f t="shared" si="238"/>
        <v/>
      </c>
      <c r="DP63" s="188" t="str">
        <f t="shared" si="238"/>
        <v/>
      </c>
      <c r="DQ63" s="188" t="str">
        <f t="shared" si="238"/>
        <v/>
      </c>
      <c r="DR63" s="188" t="str">
        <f t="shared" si="238"/>
        <v/>
      </c>
      <c r="DS63" s="188" t="str">
        <f t="shared" si="238"/>
        <v/>
      </c>
      <c r="DT63" s="188" t="str">
        <f t="shared" si="238"/>
        <v/>
      </c>
      <c r="DU63" s="188" t="str">
        <f t="shared" si="238"/>
        <v/>
      </c>
      <c r="DV63" s="188" t="str">
        <f t="shared" si="238"/>
        <v/>
      </c>
      <c r="DW63" s="188" t="str">
        <f t="shared" si="238"/>
        <v/>
      </c>
      <c r="DX63" s="188" t="str">
        <f t="shared" si="238"/>
        <v/>
      </c>
      <c r="DY63" s="188" t="str">
        <f t="shared" si="238"/>
        <v/>
      </c>
      <c r="DZ63" s="188" t="str">
        <f t="shared" si="238"/>
        <v/>
      </c>
      <c r="EA63" s="188" t="str">
        <f t="shared" si="238"/>
        <v/>
      </c>
      <c r="EB63" s="188" t="str">
        <f t="shared" si="238"/>
        <v/>
      </c>
      <c r="EC63" s="188" t="str">
        <f t="shared" si="238"/>
        <v/>
      </c>
      <c r="ED63" s="188" t="str">
        <f t="shared" si="238"/>
        <v/>
      </c>
      <c r="EE63" s="188" t="str">
        <f t="shared" si="238"/>
        <v/>
      </c>
      <c r="EF63" s="188" t="str">
        <f t="shared" si="238"/>
        <v/>
      </c>
      <c r="EG63" s="188" t="str">
        <f t="shared" si="238"/>
        <v/>
      </c>
      <c r="EH63" s="188" t="str">
        <f t="shared" si="238"/>
        <v/>
      </c>
      <c r="EI63" s="188" t="str">
        <f t="shared" si="238"/>
        <v/>
      </c>
      <c r="EJ63" s="188" t="str">
        <f t="shared" si="238"/>
        <v/>
      </c>
      <c r="EK63" s="188" t="str">
        <f t="shared" si="238"/>
        <v/>
      </c>
      <c r="EL63" s="204" t="str">
        <f t="shared" si="19"/>
        <v/>
      </c>
      <c r="EM63" s="205" t="e">
        <f t="shared" si="20"/>
        <v>#N/A</v>
      </c>
      <c r="EN63" s="205" t="e">
        <f t="shared" si="21"/>
        <v>#N/A</v>
      </c>
      <c r="EO63" s="205" t="e">
        <f t="shared" si="22"/>
        <v>#N/A</v>
      </c>
      <c r="EP63" s="205" t="e">
        <f t="shared" si="23"/>
        <v>#N/A</v>
      </c>
      <c r="EQ63" s="205" t="e">
        <f t="shared" si="24"/>
        <v>#N/A</v>
      </c>
      <c r="ER63" s="205" t="e">
        <f t="shared" si="25"/>
        <v>#N/A</v>
      </c>
      <c r="ES63" s="205" t="e">
        <f t="shared" si="26"/>
        <v>#N/A</v>
      </c>
      <c r="ET63" s="205" t="e">
        <f t="shared" si="27"/>
        <v>#N/A</v>
      </c>
      <c r="EU63" s="205" t="e">
        <f t="shared" si="28"/>
        <v>#N/A</v>
      </c>
      <c r="EV63" s="205" t="e">
        <f t="shared" si="29"/>
        <v>#N/A</v>
      </c>
      <c r="EW63" s="205" t="e">
        <f t="shared" si="30"/>
        <v>#N/A</v>
      </c>
      <c r="EX63" s="205" t="e">
        <f t="shared" si="31"/>
        <v>#N/A</v>
      </c>
      <c r="EY63" s="205" t="e">
        <f t="shared" si="32"/>
        <v>#N/A</v>
      </c>
      <c r="EZ63" s="205" t="e">
        <f t="shared" si="33"/>
        <v>#N/A</v>
      </c>
      <c r="FA63" s="205" t="e">
        <f t="shared" si="34"/>
        <v>#N/A</v>
      </c>
      <c r="FB63" s="205" t="e">
        <f t="shared" si="35"/>
        <v>#N/A</v>
      </c>
      <c r="FC63" s="205" t="e">
        <f t="shared" si="36"/>
        <v>#N/A</v>
      </c>
      <c r="FD63" s="205" t="e">
        <f t="shared" si="37"/>
        <v>#N/A</v>
      </c>
      <c r="FE63" s="205" t="e">
        <f t="shared" si="38"/>
        <v>#N/A</v>
      </c>
      <c r="FF63" s="205" t="e">
        <f t="shared" si="39"/>
        <v>#N/A</v>
      </c>
      <c r="FG63" s="205" t="e">
        <f t="shared" si="40"/>
        <v>#N/A</v>
      </c>
      <c r="FH63" s="205" t="e">
        <f t="shared" si="41"/>
        <v>#N/A</v>
      </c>
      <c r="FI63" s="205" t="e">
        <f t="shared" si="42"/>
        <v>#N/A</v>
      </c>
      <c r="FJ63" s="205" t="e">
        <f t="shared" si="43"/>
        <v>#N/A</v>
      </c>
      <c r="FK63" s="205" t="e">
        <f t="shared" si="44"/>
        <v>#N/A</v>
      </c>
      <c r="FL63" s="205" t="e">
        <f t="shared" si="45"/>
        <v>#N/A</v>
      </c>
      <c r="FM63" s="205" t="e">
        <f t="shared" si="46"/>
        <v>#N/A</v>
      </c>
      <c r="FN63" s="205" t="e">
        <f t="shared" si="47"/>
        <v>#N/A</v>
      </c>
      <c r="FO63" s="205" t="e">
        <f t="shared" si="48"/>
        <v>#N/A</v>
      </c>
      <c r="FP63" s="205" t="e">
        <f t="shared" si="49"/>
        <v>#N/A</v>
      </c>
      <c r="FQ63" s="205" t="e">
        <f t="shared" si="50"/>
        <v>#N/A</v>
      </c>
      <c r="FR63" s="205" t="e">
        <f t="shared" si="51"/>
        <v>#N/A</v>
      </c>
      <c r="FS63" s="205" t="e">
        <f t="shared" si="52"/>
        <v>#N/A</v>
      </c>
      <c r="FT63" s="205" t="e">
        <f t="shared" si="53"/>
        <v>#N/A</v>
      </c>
      <c r="FU63" s="205" t="e">
        <f t="shared" si="54"/>
        <v>#N/A</v>
      </c>
      <c r="FV63" s="205" t="e">
        <f t="shared" si="55"/>
        <v>#N/A</v>
      </c>
      <c r="FW63" s="205" t="e">
        <f t="shared" si="56"/>
        <v>#N/A</v>
      </c>
      <c r="FX63" s="205" t="e">
        <f t="shared" si="57"/>
        <v>#N/A</v>
      </c>
      <c r="FY63" s="205" t="e">
        <f t="shared" si="58"/>
        <v>#N/A</v>
      </c>
      <c r="FZ63" s="205" t="e">
        <f t="shared" si="59"/>
        <v>#N/A</v>
      </c>
      <c r="GA63" s="205" t="e">
        <f t="shared" si="60"/>
        <v>#N/A</v>
      </c>
      <c r="GB63" s="205" t="e">
        <f t="shared" si="61"/>
        <v>#N/A</v>
      </c>
      <c r="GC63" s="205" t="e">
        <f t="shared" si="62"/>
        <v>#N/A</v>
      </c>
      <c r="GD63" s="205" t="e">
        <f t="shared" si="63"/>
        <v>#N/A</v>
      </c>
      <c r="GE63" s="205" t="e">
        <f t="shared" si="64"/>
        <v>#N/A</v>
      </c>
      <c r="GF63" s="205" t="e">
        <f t="shared" si="65"/>
        <v>#N/A</v>
      </c>
      <c r="GG63" s="205" t="e">
        <f t="shared" si="66"/>
        <v>#N/A</v>
      </c>
      <c r="GH63" s="205" t="e">
        <f t="shared" si="67"/>
        <v>#N/A</v>
      </c>
      <c r="GI63" s="205" t="e">
        <f t="shared" si="68"/>
        <v>#N/A</v>
      </c>
      <c r="GJ63" s="205" t="e">
        <f t="shared" si="69"/>
        <v>#N/A</v>
      </c>
      <c r="GK63" s="205" t="e">
        <f t="shared" si="70"/>
        <v>#N/A</v>
      </c>
      <c r="GL63" s="205" t="e">
        <f t="shared" si="71"/>
        <v>#N/A</v>
      </c>
      <c r="GM63" s="205" t="e">
        <f t="shared" si="72"/>
        <v>#N/A</v>
      </c>
      <c r="GN63" s="205" t="e">
        <f t="shared" si="73"/>
        <v>#N/A</v>
      </c>
      <c r="GO63" s="205" t="e">
        <f t="shared" si="74"/>
        <v>#N/A</v>
      </c>
      <c r="GP63" s="205" t="e">
        <f t="shared" si="75"/>
        <v>#N/A</v>
      </c>
      <c r="GQ63" s="205" t="e">
        <f t="shared" si="76"/>
        <v>#N/A</v>
      </c>
      <c r="GR63" s="205" t="e">
        <f t="shared" si="77"/>
        <v>#N/A</v>
      </c>
      <c r="GS63" s="205" t="e">
        <f t="shared" si="78"/>
        <v>#N/A</v>
      </c>
      <c r="GT63" s="205" t="e">
        <f t="shared" si="79"/>
        <v>#N/A</v>
      </c>
      <c r="GU63" s="205" t="e">
        <f t="shared" si="80"/>
        <v>#N/A</v>
      </c>
      <c r="GV63" s="205" t="e">
        <f t="shared" si="81"/>
        <v>#N/A</v>
      </c>
      <c r="GW63" s="205" t="e">
        <f t="shared" si="82"/>
        <v>#N/A</v>
      </c>
      <c r="GX63" s="205" t="e">
        <f t="shared" si="83"/>
        <v>#N/A</v>
      </c>
      <c r="GY63" s="205" t="e">
        <f t="shared" si="84"/>
        <v>#N/A</v>
      </c>
      <c r="GZ63" s="205" t="e">
        <f t="shared" si="85"/>
        <v>#N/A</v>
      </c>
      <c r="HA63" s="205" t="e">
        <f t="shared" si="86"/>
        <v>#N/A</v>
      </c>
      <c r="HB63" s="205" t="e">
        <f t="shared" si="87"/>
        <v>#N/A</v>
      </c>
      <c r="HC63" s="205" t="e">
        <f t="shared" si="88"/>
        <v>#N/A</v>
      </c>
      <c r="HD63" s="205" t="e">
        <f t="shared" si="89"/>
        <v>#N/A</v>
      </c>
      <c r="HE63" s="205" t="e">
        <f t="shared" si="90"/>
        <v>#N/A</v>
      </c>
      <c r="HF63" s="205" t="e">
        <f t="shared" si="91"/>
        <v>#N/A</v>
      </c>
      <c r="HG63" s="205" t="e">
        <f t="shared" si="92"/>
        <v>#N/A</v>
      </c>
      <c r="HH63" s="205" t="e">
        <f t="shared" si="93"/>
        <v>#N/A</v>
      </c>
      <c r="HI63" s="205" t="e">
        <f t="shared" si="94"/>
        <v>#N/A</v>
      </c>
      <c r="HJ63" s="205" t="e">
        <f t="shared" si="95"/>
        <v>#N/A</v>
      </c>
      <c r="HK63" s="205" t="e">
        <f t="shared" si="96"/>
        <v>#N/A</v>
      </c>
      <c r="HL63" s="205" t="e">
        <f t="shared" si="97"/>
        <v>#N/A</v>
      </c>
      <c r="HM63" s="205" t="e">
        <f t="shared" si="98"/>
        <v>#N/A</v>
      </c>
      <c r="HN63" s="205" t="e">
        <f t="shared" si="99"/>
        <v>#N/A</v>
      </c>
      <c r="HO63" s="205" t="e">
        <f t="shared" si="100"/>
        <v>#N/A</v>
      </c>
      <c r="HP63" s="205" t="e">
        <f t="shared" si="101"/>
        <v>#N/A</v>
      </c>
      <c r="HQ63" s="205" t="e">
        <f t="shared" si="102"/>
        <v>#N/A</v>
      </c>
      <c r="HR63" s="205" t="e">
        <f t="shared" si="103"/>
        <v>#N/A</v>
      </c>
      <c r="HS63" s="205" t="e">
        <f t="shared" si="104"/>
        <v>#N/A</v>
      </c>
      <c r="HT63" s="205" t="e">
        <f t="shared" si="105"/>
        <v>#N/A</v>
      </c>
      <c r="HU63" s="205" t="e">
        <f t="shared" si="106"/>
        <v>#N/A</v>
      </c>
      <c r="HV63" s="205" t="e">
        <f t="shared" si="107"/>
        <v>#N/A</v>
      </c>
      <c r="HW63" s="205" t="e">
        <f t="shared" si="108"/>
        <v>#N/A</v>
      </c>
      <c r="HX63" s="205" t="e">
        <f t="shared" si="109"/>
        <v>#N/A</v>
      </c>
      <c r="HY63" s="205" t="e">
        <f t="shared" si="110"/>
        <v>#N/A</v>
      </c>
      <c r="HZ63" s="205" t="e">
        <f t="shared" si="111"/>
        <v>#N/A</v>
      </c>
      <c r="IA63" s="205" t="e">
        <f t="shared" si="112"/>
        <v>#N/A</v>
      </c>
      <c r="IB63" s="205" t="e">
        <f t="shared" si="113"/>
        <v>#N/A</v>
      </c>
      <c r="IC63" s="205" t="e">
        <f t="shared" si="114"/>
        <v>#N/A</v>
      </c>
      <c r="ID63" s="205" t="e">
        <f t="shared" si="115"/>
        <v>#N/A</v>
      </c>
      <c r="IE63" s="205" t="e">
        <f t="shared" si="116"/>
        <v>#N/A</v>
      </c>
      <c r="IF63" s="205" t="e">
        <f t="shared" si="117"/>
        <v>#N/A</v>
      </c>
      <c r="IG63" s="205" t="e">
        <f t="shared" si="118"/>
        <v>#N/A</v>
      </c>
      <c r="IH63" s="205" t="e">
        <f t="shared" si="119"/>
        <v>#N/A</v>
      </c>
      <c r="II63" s="205" t="e">
        <f t="shared" si="120"/>
        <v>#N/A</v>
      </c>
    </row>
    <row r="64" spans="1:243" hidden="1" x14ac:dyDescent="0.25">
      <c r="A64" s="307"/>
      <c r="B64" s="308" t="str">
        <f>IF(OR($T64="",$U64=""),"",ROUND(_xlfn.BETA.INV(ABS(VLOOKUP($Z$1,VLookups!$A$30:$B$31,2,FALSE)-B$2),IF($N64="L",$U64,$T64),IF($N64="L",$T64,$U64),$G64,$I64),0))</f>
        <v/>
      </c>
      <c r="C64" s="318" t="str">
        <f t="shared" si="121"/>
        <v/>
      </c>
      <c r="D64" s="319" t="str">
        <f t="shared" si="122"/>
        <v/>
      </c>
      <c r="E64" s="142"/>
      <c r="F64" s="310"/>
      <c r="G64" s="311" t="str">
        <f t="shared" si="10"/>
        <v/>
      </c>
      <c r="H64" s="312"/>
      <c r="I64" s="311" t="str">
        <f t="shared" si="11"/>
        <v/>
      </c>
      <c r="J64" s="310"/>
      <c r="K64" s="143"/>
      <c r="L64" s="118" t="str">
        <f t="shared" si="12"/>
        <v/>
      </c>
      <c r="M64" s="23" t="str">
        <f t="shared" si="13"/>
        <v/>
      </c>
      <c r="N64" s="24" t="str">
        <f t="shared" si="14"/>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10" t="str">
        <f t="shared" si="3"/>
        <v/>
      </c>
      <c r="X64" s="110" t="str">
        <f t="shared" si="4"/>
        <v/>
      </c>
      <c r="Y64" s="39" t="str">
        <f t="shared" si="5"/>
        <v/>
      </c>
      <c r="Z64" s="123"/>
      <c r="AA64" s="216" t="str">
        <f>IF(AND(G64&gt;0,H64&gt;0,I64&gt;0,T64&gt;0,U64&gt;0,Z64&gt;0,NOT(R64="")),ABS(VLOOKUP($Z$1,VLookups!$A$30:$B$31,2,FALSE)-_xlfn.BETA.DIST(Z64,IF(N64="L",U64,T64),IF(N64="L",T64,U64),TRUE,G64,I64)),"")</f>
        <v/>
      </c>
      <c r="AB64" s="120" t="str">
        <f>IF(OR($T64="",$U64=""),"",_xlfn.BETA.INV(ABS(VLOOKUP($Z$1,VLookups!$A$30:$B$31,2,FALSE)-AB$3),IF($N64="L",$U64,$T64),IF($N64="L",$T64,$U64),$G64,$I64))</f>
        <v/>
      </c>
      <c r="AC64" s="121" t="str">
        <f>IF(OR($T64="",$U64=""),"",_xlfn.BETA.INV(ABS(VLOOKUP($Z$1,VLookups!$A$30:$B$31,2,FALSE)-AC$3),IF($N64="L",$U64,$T64),IF($N64="L",$T64,$U64),$G64,$I64))</f>
        <v/>
      </c>
      <c r="AD64" s="120" t="str">
        <f>IF(OR($T64="",$U64=""),"",_xlfn.BETA.INV(ABS(VLOOKUP($Z$1,VLookups!$A$30:$B$31,2,FALSE)-AD$3),IF($N64="L",$U64,$T64),IF($N64="L",$T64,$U64),$G64,$I64))</f>
        <v/>
      </c>
      <c r="AE64" s="121" t="str">
        <f>IF(OR($T64="",$U64=""),"",_xlfn.BETA.INV(ABS(VLOOKUP($Z$1,VLookups!$A$30:$B$31,2,FALSE)-AE$3),IF($N64="L",$U64,$T64),IF($N64="L",$T64,$U64),$G64,$I64))</f>
        <v/>
      </c>
      <c r="AF64" s="120" t="str">
        <f>IF(OR($T64="",$U64=""),"",_xlfn.BETA.INV(ABS(VLOOKUP($Z$1,VLookups!$A$30:$B$31,2,FALSE)-AF$3),IF($N64="L",$U64,$T64),IF($N64="L",$T64,$U64),$G64,$I64))</f>
        <v/>
      </c>
      <c r="AG64" s="121" t="str">
        <f>IF(OR($T64="",$U64=""),"",_xlfn.BETA.INV(ABS(VLOOKUP($Z$1,VLookups!$A$30:$B$31,2,FALSE)-AG$3),IF($N64="L",$U64,$T64),IF($N64="L",$T64,$U64),$G64,$I64))</f>
        <v/>
      </c>
      <c r="AH64" s="120" t="str">
        <f>IF(OR($T64="",$U64=""),"",_xlfn.BETA.INV(ABS(VLOOKUP($Z$1,VLookups!$A$30:$B$31,2,FALSE)-AH$3),IF($N64="L",$U64,$T64),IF($N64="L",$T64,$U64),$G64,$I64))</f>
        <v/>
      </c>
      <c r="AI64" s="121" t="str">
        <f>IF(OR($T64="",$U64=""),"",_xlfn.BETA.INV(ABS(VLOOKUP($Z$1,VLookups!$A$30:$B$31,2,FALSE)-AI$3),IF($N64="L",$U64,$T64),IF($N64="L",$T64,$U64),$G64,$I64))</f>
        <v/>
      </c>
      <c r="AJ64" s="120" t="str">
        <f>IF(OR($T64="",$U64=""),"",_xlfn.BETA.INV(ABS(VLOOKUP($Z$1,VLookups!$A$30:$B$31,2,FALSE)-AJ$3),IF($N64="L",$U64,$T64),IF($N64="L",$T64,$U64),$G64,$I64))</f>
        <v/>
      </c>
      <c r="AK64" s="121" t="str">
        <f>IF(OR($T64="",$U64=""),"",_xlfn.BETA.INV(ABS(VLOOKUP($Z$1,VLookups!$A$30:$B$31,2,FALSE)-AK$3),IF($N64="L",$U64,$T64),IF($N64="L",$T64,$U64),$G64,$I64))</f>
        <v/>
      </c>
      <c r="AL64" s="120" t="str">
        <f>IF(OR($T64="",$U64=""),"",_xlfn.BETA.INV(ABS(VLOOKUP($Z$1,VLookups!$A$30:$B$31,2,FALSE)-AL$3),IF($N64="L",$U64,$T64),IF($N64="L",$T64,$U64),$G64,$I64))</f>
        <v/>
      </c>
      <c r="AM64" s="121" t="str">
        <f>IF(OR($T64="",$U64=""),"",_xlfn.BETA.INV(ABS(VLOOKUP($Z$1,VLookups!$A$30:$B$31,2,FALSE)-AM$3),IF($N64="L",$U64,$T64),IF($N64="L",$T64,$U64),$G64,$I64))</f>
        <v/>
      </c>
      <c r="AN64" s="17"/>
      <c r="AO64" s="206" t="str">
        <f t="shared" si="15"/>
        <v/>
      </c>
      <c r="AP64" s="204" t="str">
        <f t="shared" si="16"/>
        <v/>
      </c>
      <c r="AQ64" s="188" t="str">
        <f t="shared" ref="AQ64:DB64" si="239">IF(ISNONTEXT($AO64),AP64+$AO64,"")</f>
        <v/>
      </c>
      <c r="AR64" s="188" t="str">
        <f t="shared" si="239"/>
        <v/>
      </c>
      <c r="AS64" s="188" t="str">
        <f t="shared" si="239"/>
        <v/>
      </c>
      <c r="AT64" s="188" t="str">
        <f t="shared" si="239"/>
        <v/>
      </c>
      <c r="AU64" s="188" t="str">
        <f t="shared" si="239"/>
        <v/>
      </c>
      <c r="AV64" s="188" t="str">
        <f t="shared" si="239"/>
        <v/>
      </c>
      <c r="AW64" s="188" t="str">
        <f t="shared" si="239"/>
        <v/>
      </c>
      <c r="AX64" s="188" t="str">
        <f t="shared" si="239"/>
        <v/>
      </c>
      <c r="AY64" s="188" t="str">
        <f t="shared" si="239"/>
        <v/>
      </c>
      <c r="AZ64" s="188" t="str">
        <f t="shared" si="239"/>
        <v/>
      </c>
      <c r="BA64" s="188" t="str">
        <f t="shared" si="239"/>
        <v/>
      </c>
      <c r="BB64" s="188" t="str">
        <f t="shared" si="239"/>
        <v/>
      </c>
      <c r="BC64" s="188" t="str">
        <f t="shared" si="239"/>
        <v/>
      </c>
      <c r="BD64" s="188" t="str">
        <f t="shared" si="239"/>
        <v/>
      </c>
      <c r="BE64" s="188" t="str">
        <f t="shared" si="239"/>
        <v/>
      </c>
      <c r="BF64" s="188" t="str">
        <f t="shared" si="239"/>
        <v/>
      </c>
      <c r="BG64" s="188" t="str">
        <f t="shared" si="239"/>
        <v/>
      </c>
      <c r="BH64" s="188" t="str">
        <f t="shared" si="239"/>
        <v/>
      </c>
      <c r="BI64" s="188" t="str">
        <f t="shared" si="239"/>
        <v/>
      </c>
      <c r="BJ64" s="188" t="str">
        <f t="shared" si="239"/>
        <v/>
      </c>
      <c r="BK64" s="188" t="str">
        <f t="shared" si="239"/>
        <v/>
      </c>
      <c r="BL64" s="188" t="str">
        <f t="shared" si="239"/>
        <v/>
      </c>
      <c r="BM64" s="188" t="str">
        <f t="shared" si="239"/>
        <v/>
      </c>
      <c r="BN64" s="188" t="str">
        <f t="shared" si="239"/>
        <v/>
      </c>
      <c r="BO64" s="188" t="str">
        <f t="shared" si="239"/>
        <v/>
      </c>
      <c r="BP64" s="188" t="str">
        <f t="shared" si="239"/>
        <v/>
      </c>
      <c r="BQ64" s="188" t="str">
        <f t="shared" si="239"/>
        <v/>
      </c>
      <c r="BR64" s="188" t="str">
        <f t="shared" si="239"/>
        <v/>
      </c>
      <c r="BS64" s="188" t="str">
        <f t="shared" si="239"/>
        <v/>
      </c>
      <c r="BT64" s="188" t="str">
        <f t="shared" si="239"/>
        <v/>
      </c>
      <c r="BU64" s="188" t="str">
        <f t="shared" si="239"/>
        <v/>
      </c>
      <c r="BV64" s="188" t="str">
        <f t="shared" si="239"/>
        <v/>
      </c>
      <c r="BW64" s="188" t="str">
        <f t="shared" si="239"/>
        <v/>
      </c>
      <c r="BX64" s="188" t="str">
        <f t="shared" si="239"/>
        <v/>
      </c>
      <c r="BY64" s="188" t="str">
        <f t="shared" si="239"/>
        <v/>
      </c>
      <c r="BZ64" s="188" t="str">
        <f t="shared" si="239"/>
        <v/>
      </c>
      <c r="CA64" s="188" t="str">
        <f t="shared" si="239"/>
        <v/>
      </c>
      <c r="CB64" s="188" t="str">
        <f t="shared" si="239"/>
        <v/>
      </c>
      <c r="CC64" s="188" t="str">
        <f t="shared" si="239"/>
        <v/>
      </c>
      <c r="CD64" s="188" t="str">
        <f t="shared" si="239"/>
        <v/>
      </c>
      <c r="CE64" s="188" t="str">
        <f t="shared" si="239"/>
        <v/>
      </c>
      <c r="CF64" s="188" t="str">
        <f t="shared" si="239"/>
        <v/>
      </c>
      <c r="CG64" s="188" t="str">
        <f t="shared" si="239"/>
        <v/>
      </c>
      <c r="CH64" s="188" t="str">
        <f t="shared" si="239"/>
        <v/>
      </c>
      <c r="CI64" s="188" t="str">
        <f t="shared" si="239"/>
        <v/>
      </c>
      <c r="CJ64" s="188" t="str">
        <f t="shared" si="239"/>
        <v/>
      </c>
      <c r="CK64" s="188" t="str">
        <f t="shared" si="239"/>
        <v/>
      </c>
      <c r="CL64" s="188" t="str">
        <f t="shared" si="239"/>
        <v/>
      </c>
      <c r="CM64" s="188" t="str">
        <f t="shared" si="239"/>
        <v/>
      </c>
      <c r="CN64" s="188" t="str">
        <f t="shared" si="239"/>
        <v/>
      </c>
      <c r="CO64" s="188" t="str">
        <f t="shared" si="239"/>
        <v/>
      </c>
      <c r="CP64" s="188" t="str">
        <f t="shared" si="239"/>
        <v/>
      </c>
      <c r="CQ64" s="188" t="str">
        <f t="shared" si="239"/>
        <v/>
      </c>
      <c r="CR64" s="188" t="str">
        <f t="shared" si="239"/>
        <v/>
      </c>
      <c r="CS64" s="188" t="str">
        <f t="shared" si="239"/>
        <v/>
      </c>
      <c r="CT64" s="188" t="str">
        <f t="shared" si="239"/>
        <v/>
      </c>
      <c r="CU64" s="188" t="str">
        <f t="shared" si="239"/>
        <v/>
      </c>
      <c r="CV64" s="188" t="str">
        <f t="shared" si="239"/>
        <v/>
      </c>
      <c r="CW64" s="188" t="str">
        <f t="shared" si="239"/>
        <v/>
      </c>
      <c r="CX64" s="188" t="str">
        <f t="shared" si="239"/>
        <v/>
      </c>
      <c r="CY64" s="188" t="str">
        <f t="shared" si="239"/>
        <v/>
      </c>
      <c r="CZ64" s="188" t="str">
        <f t="shared" si="239"/>
        <v/>
      </c>
      <c r="DA64" s="188" t="str">
        <f t="shared" si="239"/>
        <v/>
      </c>
      <c r="DB64" s="188" t="str">
        <f t="shared" si="239"/>
        <v/>
      </c>
      <c r="DC64" s="188" t="str">
        <f t="shared" ref="DC64:EK64" si="240">IF(ISNONTEXT($AO64),DB64+$AO64,"")</f>
        <v/>
      </c>
      <c r="DD64" s="188" t="str">
        <f t="shared" si="240"/>
        <v/>
      </c>
      <c r="DE64" s="188" t="str">
        <f t="shared" si="240"/>
        <v/>
      </c>
      <c r="DF64" s="188" t="str">
        <f t="shared" si="240"/>
        <v/>
      </c>
      <c r="DG64" s="188" t="str">
        <f t="shared" si="240"/>
        <v/>
      </c>
      <c r="DH64" s="188" t="str">
        <f t="shared" si="240"/>
        <v/>
      </c>
      <c r="DI64" s="188" t="str">
        <f t="shared" si="240"/>
        <v/>
      </c>
      <c r="DJ64" s="188" t="str">
        <f t="shared" si="240"/>
        <v/>
      </c>
      <c r="DK64" s="188" t="str">
        <f t="shared" si="240"/>
        <v/>
      </c>
      <c r="DL64" s="188" t="str">
        <f t="shared" si="240"/>
        <v/>
      </c>
      <c r="DM64" s="188" t="str">
        <f t="shared" si="240"/>
        <v/>
      </c>
      <c r="DN64" s="188" t="str">
        <f t="shared" si="240"/>
        <v/>
      </c>
      <c r="DO64" s="188" t="str">
        <f t="shared" si="240"/>
        <v/>
      </c>
      <c r="DP64" s="188" t="str">
        <f t="shared" si="240"/>
        <v/>
      </c>
      <c r="DQ64" s="188" t="str">
        <f t="shared" si="240"/>
        <v/>
      </c>
      <c r="DR64" s="188" t="str">
        <f t="shared" si="240"/>
        <v/>
      </c>
      <c r="DS64" s="188" t="str">
        <f t="shared" si="240"/>
        <v/>
      </c>
      <c r="DT64" s="188" t="str">
        <f t="shared" si="240"/>
        <v/>
      </c>
      <c r="DU64" s="188" t="str">
        <f t="shared" si="240"/>
        <v/>
      </c>
      <c r="DV64" s="188" t="str">
        <f t="shared" si="240"/>
        <v/>
      </c>
      <c r="DW64" s="188" t="str">
        <f t="shared" si="240"/>
        <v/>
      </c>
      <c r="DX64" s="188" t="str">
        <f t="shared" si="240"/>
        <v/>
      </c>
      <c r="DY64" s="188" t="str">
        <f t="shared" si="240"/>
        <v/>
      </c>
      <c r="DZ64" s="188" t="str">
        <f t="shared" si="240"/>
        <v/>
      </c>
      <c r="EA64" s="188" t="str">
        <f t="shared" si="240"/>
        <v/>
      </c>
      <c r="EB64" s="188" t="str">
        <f t="shared" si="240"/>
        <v/>
      </c>
      <c r="EC64" s="188" t="str">
        <f t="shared" si="240"/>
        <v/>
      </c>
      <c r="ED64" s="188" t="str">
        <f t="shared" si="240"/>
        <v/>
      </c>
      <c r="EE64" s="188" t="str">
        <f t="shared" si="240"/>
        <v/>
      </c>
      <c r="EF64" s="188" t="str">
        <f t="shared" si="240"/>
        <v/>
      </c>
      <c r="EG64" s="188" t="str">
        <f t="shared" si="240"/>
        <v/>
      </c>
      <c r="EH64" s="188" t="str">
        <f t="shared" si="240"/>
        <v/>
      </c>
      <c r="EI64" s="188" t="str">
        <f t="shared" si="240"/>
        <v/>
      </c>
      <c r="EJ64" s="188" t="str">
        <f t="shared" si="240"/>
        <v/>
      </c>
      <c r="EK64" s="188" t="str">
        <f t="shared" si="240"/>
        <v/>
      </c>
      <c r="EL64" s="204" t="str">
        <f t="shared" si="19"/>
        <v/>
      </c>
      <c r="EM64" s="205" t="e">
        <f t="shared" si="20"/>
        <v>#N/A</v>
      </c>
      <c r="EN64" s="205" t="e">
        <f t="shared" si="21"/>
        <v>#N/A</v>
      </c>
      <c r="EO64" s="205" t="e">
        <f t="shared" si="22"/>
        <v>#N/A</v>
      </c>
      <c r="EP64" s="205" t="e">
        <f t="shared" si="23"/>
        <v>#N/A</v>
      </c>
      <c r="EQ64" s="205" t="e">
        <f t="shared" si="24"/>
        <v>#N/A</v>
      </c>
      <c r="ER64" s="205" t="e">
        <f t="shared" si="25"/>
        <v>#N/A</v>
      </c>
      <c r="ES64" s="205" t="e">
        <f t="shared" si="26"/>
        <v>#N/A</v>
      </c>
      <c r="ET64" s="205" t="e">
        <f t="shared" si="27"/>
        <v>#N/A</v>
      </c>
      <c r="EU64" s="205" t="e">
        <f t="shared" si="28"/>
        <v>#N/A</v>
      </c>
      <c r="EV64" s="205" t="e">
        <f t="shared" si="29"/>
        <v>#N/A</v>
      </c>
      <c r="EW64" s="205" t="e">
        <f t="shared" si="30"/>
        <v>#N/A</v>
      </c>
      <c r="EX64" s="205" t="e">
        <f t="shared" si="31"/>
        <v>#N/A</v>
      </c>
      <c r="EY64" s="205" t="e">
        <f t="shared" si="32"/>
        <v>#N/A</v>
      </c>
      <c r="EZ64" s="205" t="e">
        <f t="shared" si="33"/>
        <v>#N/A</v>
      </c>
      <c r="FA64" s="205" t="e">
        <f t="shared" si="34"/>
        <v>#N/A</v>
      </c>
      <c r="FB64" s="205" t="e">
        <f t="shared" si="35"/>
        <v>#N/A</v>
      </c>
      <c r="FC64" s="205" t="e">
        <f t="shared" si="36"/>
        <v>#N/A</v>
      </c>
      <c r="FD64" s="205" t="e">
        <f t="shared" si="37"/>
        <v>#N/A</v>
      </c>
      <c r="FE64" s="205" t="e">
        <f t="shared" si="38"/>
        <v>#N/A</v>
      </c>
      <c r="FF64" s="205" t="e">
        <f t="shared" si="39"/>
        <v>#N/A</v>
      </c>
      <c r="FG64" s="205" t="e">
        <f t="shared" si="40"/>
        <v>#N/A</v>
      </c>
      <c r="FH64" s="205" t="e">
        <f t="shared" si="41"/>
        <v>#N/A</v>
      </c>
      <c r="FI64" s="205" t="e">
        <f t="shared" si="42"/>
        <v>#N/A</v>
      </c>
      <c r="FJ64" s="205" t="e">
        <f t="shared" si="43"/>
        <v>#N/A</v>
      </c>
      <c r="FK64" s="205" t="e">
        <f t="shared" si="44"/>
        <v>#N/A</v>
      </c>
      <c r="FL64" s="205" t="e">
        <f t="shared" si="45"/>
        <v>#N/A</v>
      </c>
      <c r="FM64" s="205" t="e">
        <f t="shared" si="46"/>
        <v>#N/A</v>
      </c>
      <c r="FN64" s="205" t="e">
        <f t="shared" si="47"/>
        <v>#N/A</v>
      </c>
      <c r="FO64" s="205" t="e">
        <f t="shared" si="48"/>
        <v>#N/A</v>
      </c>
      <c r="FP64" s="205" t="e">
        <f t="shared" si="49"/>
        <v>#N/A</v>
      </c>
      <c r="FQ64" s="205" t="e">
        <f t="shared" si="50"/>
        <v>#N/A</v>
      </c>
      <c r="FR64" s="205" t="e">
        <f t="shared" si="51"/>
        <v>#N/A</v>
      </c>
      <c r="FS64" s="205" t="e">
        <f t="shared" si="52"/>
        <v>#N/A</v>
      </c>
      <c r="FT64" s="205" t="e">
        <f t="shared" si="53"/>
        <v>#N/A</v>
      </c>
      <c r="FU64" s="205" t="e">
        <f t="shared" si="54"/>
        <v>#N/A</v>
      </c>
      <c r="FV64" s="205" t="e">
        <f t="shared" si="55"/>
        <v>#N/A</v>
      </c>
      <c r="FW64" s="205" t="e">
        <f t="shared" si="56"/>
        <v>#N/A</v>
      </c>
      <c r="FX64" s="205" t="e">
        <f t="shared" si="57"/>
        <v>#N/A</v>
      </c>
      <c r="FY64" s="205" t="e">
        <f t="shared" si="58"/>
        <v>#N/A</v>
      </c>
      <c r="FZ64" s="205" t="e">
        <f t="shared" si="59"/>
        <v>#N/A</v>
      </c>
      <c r="GA64" s="205" t="e">
        <f t="shared" si="60"/>
        <v>#N/A</v>
      </c>
      <c r="GB64" s="205" t="e">
        <f t="shared" si="61"/>
        <v>#N/A</v>
      </c>
      <c r="GC64" s="205" t="e">
        <f t="shared" si="62"/>
        <v>#N/A</v>
      </c>
      <c r="GD64" s="205" t="e">
        <f t="shared" si="63"/>
        <v>#N/A</v>
      </c>
      <c r="GE64" s="205" t="e">
        <f t="shared" si="64"/>
        <v>#N/A</v>
      </c>
      <c r="GF64" s="205" t="e">
        <f t="shared" si="65"/>
        <v>#N/A</v>
      </c>
      <c r="GG64" s="205" t="e">
        <f t="shared" si="66"/>
        <v>#N/A</v>
      </c>
      <c r="GH64" s="205" t="e">
        <f t="shared" si="67"/>
        <v>#N/A</v>
      </c>
      <c r="GI64" s="205" t="e">
        <f t="shared" si="68"/>
        <v>#N/A</v>
      </c>
      <c r="GJ64" s="205" t="e">
        <f t="shared" si="69"/>
        <v>#N/A</v>
      </c>
      <c r="GK64" s="205" t="e">
        <f t="shared" si="70"/>
        <v>#N/A</v>
      </c>
      <c r="GL64" s="205" t="e">
        <f t="shared" si="71"/>
        <v>#N/A</v>
      </c>
      <c r="GM64" s="205" t="e">
        <f t="shared" si="72"/>
        <v>#N/A</v>
      </c>
      <c r="GN64" s="205" t="e">
        <f t="shared" si="73"/>
        <v>#N/A</v>
      </c>
      <c r="GO64" s="205" t="e">
        <f t="shared" si="74"/>
        <v>#N/A</v>
      </c>
      <c r="GP64" s="205" t="e">
        <f t="shared" si="75"/>
        <v>#N/A</v>
      </c>
      <c r="GQ64" s="205" t="e">
        <f t="shared" si="76"/>
        <v>#N/A</v>
      </c>
      <c r="GR64" s="205" t="e">
        <f t="shared" si="77"/>
        <v>#N/A</v>
      </c>
      <c r="GS64" s="205" t="e">
        <f t="shared" si="78"/>
        <v>#N/A</v>
      </c>
      <c r="GT64" s="205" t="e">
        <f t="shared" si="79"/>
        <v>#N/A</v>
      </c>
      <c r="GU64" s="205" t="e">
        <f t="shared" si="80"/>
        <v>#N/A</v>
      </c>
      <c r="GV64" s="205" t="e">
        <f t="shared" si="81"/>
        <v>#N/A</v>
      </c>
      <c r="GW64" s="205" t="e">
        <f t="shared" si="82"/>
        <v>#N/A</v>
      </c>
      <c r="GX64" s="205" t="e">
        <f t="shared" si="83"/>
        <v>#N/A</v>
      </c>
      <c r="GY64" s="205" t="e">
        <f t="shared" si="84"/>
        <v>#N/A</v>
      </c>
      <c r="GZ64" s="205" t="e">
        <f t="shared" si="85"/>
        <v>#N/A</v>
      </c>
      <c r="HA64" s="205" t="e">
        <f t="shared" si="86"/>
        <v>#N/A</v>
      </c>
      <c r="HB64" s="205" t="e">
        <f t="shared" si="87"/>
        <v>#N/A</v>
      </c>
      <c r="HC64" s="205" t="e">
        <f t="shared" si="88"/>
        <v>#N/A</v>
      </c>
      <c r="HD64" s="205" t="e">
        <f t="shared" si="89"/>
        <v>#N/A</v>
      </c>
      <c r="HE64" s="205" t="e">
        <f t="shared" si="90"/>
        <v>#N/A</v>
      </c>
      <c r="HF64" s="205" t="e">
        <f t="shared" si="91"/>
        <v>#N/A</v>
      </c>
      <c r="HG64" s="205" t="e">
        <f t="shared" si="92"/>
        <v>#N/A</v>
      </c>
      <c r="HH64" s="205" t="e">
        <f t="shared" si="93"/>
        <v>#N/A</v>
      </c>
      <c r="HI64" s="205" t="e">
        <f t="shared" si="94"/>
        <v>#N/A</v>
      </c>
      <c r="HJ64" s="205" t="e">
        <f t="shared" si="95"/>
        <v>#N/A</v>
      </c>
      <c r="HK64" s="205" t="e">
        <f t="shared" si="96"/>
        <v>#N/A</v>
      </c>
      <c r="HL64" s="205" t="e">
        <f t="shared" si="97"/>
        <v>#N/A</v>
      </c>
      <c r="HM64" s="205" t="e">
        <f t="shared" si="98"/>
        <v>#N/A</v>
      </c>
      <c r="HN64" s="205" t="e">
        <f t="shared" si="99"/>
        <v>#N/A</v>
      </c>
      <c r="HO64" s="205" t="e">
        <f t="shared" si="100"/>
        <v>#N/A</v>
      </c>
      <c r="HP64" s="205" t="e">
        <f t="shared" si="101"/>
        <v>#N/A</v>
      </c>
      <c r="HQ64" s="205" t="e">
        <f t="shared" si="102"/>
        <v>#N/A</v>
      </c>
      <c r="HR64" s="205" t="e">
        <f t="shared" si="103"/>
        <v>#N/A</v>
      </c>
      <c r="HS64" s="205" t="e">
        <f t="shared" si="104"/>
        <v>#N/A</v>
      </c>
      <c r="HT64" s="205" t="e">
        <f t="shared" si="105"/>
        <v>#N/A</v>
      </c>
      <c r="HU64" s="205" t="e">
        <f t="shared" si="106"/>
        <v>#N/A</v>
      </c>
      <c r="HV64" s="205" t="e">
        <f t="shared" si="107"/>
        <v>#N/A</v>
      </c>
      <c r="HW64" s="205" t="e">
        <f t="shared" si="108"/>
        <v>#N/A</v>
      </c>
      <c r="HX64" s="205" t="e">
        <f t="shared" si="109"/>
        <v>#N/A</v>
      </c>
      <c r="HY64" s="205" t="e">
        <f t="shared" si="110"/>
        <v>#N/A</v>
      </c>
      <c r="HZ64" s="205" t="e">
        <f t="shared" si="111"/>
        <v>#N/A</v>
      </c>
      <c r="IA64" s="205" t="e">
        <f t="shared" si="112"/>
        <v>#N/A</v>
      </c>
      <c r="IB64" s="205" t="e">
        <f t="shared" si="113"/>
        <v>#N/A</v>
      </c>
      <c r="IC64" s="205" t="e">
        <f t="shared" si="114"/>
        <v>#N/A</v>
      </c>
      <c r="ID64" s="205" t="e">
        <f t="shared" si="115"/>
        <v>#N/A</v>
      </c>
      <c r="IE64" s="205" t="e">
        <f t="shared" si="116"/>
        <v>#N/A</v>
      </c>
      <c r="IF64" s="205" t="e">
        <f t="shared" si="117"/>
        <v>#N/A</v>
      </c>
      <c r="IG64" s="205" t="e">
        <f t="shared" si="118"/>
        <v>#N/A</v>
      </c>
      <c r="IH64" s="205" t="e">
        <f t="shared" si="119"/>
        <v>#N/A</v>
      </c>
      <c r="II64" s="205" t="e">
        <f t="shared" si="120"/>
        <v>#N/A</v>
      </c>
    </row>
    <row r="65" spans="1:243" hidden="1" x14ac:dyDescent="0.25">
      <c r="A65" s="307"/>
      <c r="B65" s="308" t="str">
        <f>IF(OR($T65="",$U65=""),"",ROUND(_xlfn.BETA.INV(ABS(VLOOKUP($Z$1,VLookups!$A$30:$B$31,2,FALSE)-B$2),IF($N65="L",$U65,$T65),IF($N65="L",$T65,$U65),$G65,$I65),0))</f>
        <v/>
      </c>
      <c r="C65" s="318" t="str">
        <f t="shared" si="121"/>
        <v/>
      </c>
      <c r="D65" s="319" t="str">
        <f t="shared" si="122"/>
        <v/>
      </c>
      <c r="E65" s="142"/>
      <c r="F65" s="310"/>
      <c r="G65" s="311" t="str">
        <f t="shared" si="10"/>
        <v/>
      </c>
      <c r="H65" s="312"/>
      <c r="I65" s="311" t="str">
        <f t="shared" si="11"/>
        <v/>
      </c>
      <c r="J65" s="310"/>
      <c r="K65" s="143"/>
      <c r="L65" s="118" t="str">
        <f t="shared" si="12"/>
        <v/>
      </c>
      <c r="M65" s="23" t="str">
        <f t="shared" si="13"/>
        <v/>
      </c>
      <c r="N65" s="24" t="str">
        <f t="shared" si="14"/>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10" t="str">
        <f t="shared" si="3"/>
        <v/>
      </c>
      <c r="X65" s="110" t="str">
        <f t="shared" si="4"/>
        <v/>
      </c>
      <c r="Y65" s="39" t="str">
        <f t="shared" si="5"/>
        <v/>
      </c>
      <c r="Z65" s="123"/>
      <c r="AA65" s="216" t="str">
        <f>IF(AND(G65&gt;0,H65&gt;0,I65&gt;0,T65&gt;0,U65&gt;0,Z65&gt;0,NOT(R65="")),ABS(VLOOKUP($Z$1,VLookups!$A$30:$B$31,2,FALSE)-_xlfn.BETA.DIST(Z65,IF(N65="L",U65,T65),IF(N65="L",T65,U65),TRUE,G65,I65)),"")</f>
        <v/>
      </c>
      <c r="AB65" s="120" t="str">
        <f>IF(OR($T65="",$U65=""),"",_xlfn.BETA.INV(ABS(VLOOKUP($Z$1,VLookups!$A$30:$B$31,2,FALSE)-AB$3),IF($N65="L",$U65,$T65),IF($N65="L",$T65,$U65),$G65,$I65))</f>
        <v/>
      </c>
      <c r="AC65" s="121" t="str">
        <f>IF(OR($T65="",$U65=""),"",_xlfn.BETA.INV(ABS(VLOOKUP($Z$1,VLookups!$A$30:$B$31,2,FALSE)-AC$3),IF($N65="L",$U65,$T65),IF($N65="L",$T65,$U65),$G65,$I65))</f>
        <v/>
      </c>
      <c r="AD65" s="120" t="str">
        <f>IF(OR($T65="",$U65=""),"",_xlfn.BETA.INV(ABS(VLOOKUP($Z$1,VLookups!$A$30:$B$31,2,FALSE)-AD$3),IF($N65="L",$U65,$T65),IF($N65="L",$T65,$U65),$G65,$I65))</f>
        <v/>
      </c>
      <c r="AE65" s="121" t="str">
        <f>IF(OR($T65="",$U65=""),"",_xlfn.BETA.INV(ABS(VLOOKUP($Z$1,VLookups!$A$30:$B$31,2,FALSE)-AE$3),IF($N65="L",$U65,$T65),IF($N65="L",$T65,$U65),$G65,$I65))</f>
        <v/>
      </c>
      <c r="AF65" s="120" t="str">
        <f>IF(OR($T65="",$U65=""),"",_xlfn.BETA.INV(ABS(VLOOKUP($Z$1,VLookups!$A$30:$B$31,2,FALSE)-AF$3),IF($N65="L",$U65,$T65),IF($N65="L",$T65,$U65),$G65,$I65))</f>
        <v/>
      </c>
      <c r="AG65" s="121" t="str">
        <f>IF(OR($T65="",$U65=""),"",_xlfn.BETA.INV(ABS(VLOOKUP($Z$1,VLookups!$A$30:$B$31,2,FALSE)-AG$3),IF($N65="L",$U65,$T65),IF($N65="L",$T65,$U65),$G65,$I65))</f>
        <v/>
      </c>
      <c r="AH65" s="120" t="str">
        <f>IF(OR($T65="",$U65=""),"",_xlfn.BETA.INV(ABS(VLOOKUP($Z$1,VLookups!$A$30:$B$31,2,FALSE)-AH$3),IF($N65="L",$U65,$T65),IF($N65="L",$T65,$U65),$G65,$I65))</f>
        <v/>
      </c>
      <c r="AI65" s="121" t="str">
        <f>IF(OR($T65="",$U65=""),"",_xlfn.BETA.INV(ABS(VLOOKUP($Z$1,VLookups!$A$30:$B$31,2,FALSE)-AI$3),IF($N65="L",$U65,$T65),IF($N65="L",$T65,$U65),$G65,$I65))</f>
        <v/>
      </c>
      <c r="AJ65" s="120" t="str">
        <f>IF(OR($T65="",$U65=""),"",_xlfn.BETA.INV(ABS(VLOOKUP($Z$1,VLookups!$A$30:$B$31,2,FALSE)-AJ$3),IF($N65="L",$U65,$T65),IF($N65="L",$T65,$U65),$G65,$I65))</f>
        <v/>
      </c>
      <c r="AK65" s="121" t="str">
        <f>IF(OR($T65="",$U65=""),"",_xlfn.BETA.INV(ABS(VLOOKUP($Z$1,VLookups!$A$30:$B$31,2,FALSE)-AK$3),IF($N65="L",$U65,$T65),IF($N65="L",$T65,$U65),$G65,$I65))</f>
        <v/>
      </c>
      <c r="AL65" s="120" t="str">
        <f>IF(OR($T65="",$U65=""),"",_xlfn.BETA.INV(ABS(VLOOKUP($Z$1,VLookups!$A$30:$B$31,2,FALSE)-AL$3),IF($N65="L",$U65,$T65),IF($N65="L",$T65,$U65),$G65,$I65))</f>
        <v/>
      </c>
      <c r="AM65" s="121" t="str">
        <f>IF(OR($T65="",$U65=""),"",_xlfn.BETA.INV(ABS(VLOOKUP($Z$1,VLookups!$A$30:$B$31,2,FALSE)-AM$3),IF($N65="L",$U65,$T65),IF($N65="L",$T65,$U65),$G65,$I65))</f>
        <v/>
      </c>
      <c r="AN65" s="17"/>
      <c r="AO65" s="206" t="str">
        <f t="shared" si="15"/>
        <v/>
      </c>
      <c r="AP65" s="204" t="str">
        <f t="shared" si="16"/>
        <v/>
      </c>
      <c r="AQ65" s="188" t="str">
        <f t="shared" ref="AQ65:DB65" si="241">IF(ISNONTEXT($AO65),AP65+$AO65,"")</f>
        <v/>
      </c>
      <c r="AR65" s="188" t="str">
        <f t="shared" si="241"/>
        <v/>
      </c>
      <c r="AS65" s="188" t="str">
        <f t="shared" si="241"/>
        <v/>
      </c>
      <c r="AT65" s="188" t="str">
        <f t="shared" si="241"/>
        <v/>
      </c>
      <c r="AU65" s="188" t="str">
        <f t="shared" si="241"/>
        <v/>
      </c>
      <c r="AV65" s="188" t="str">
        <f t="shared" si="241"/>
        <v/>
      </c>
      <c r="AW65" s="188" t="str">
        <f t="shared" si="241"/>
        <v/>
      </c>
      <c r="AX65" s="188" t="str">
        <f t="shared" si="241"/>
        <v/>
      </c>
      <c r="AY65" s="188" t="str">
        <f t="shared" si="241"/>
        <v/>
      </c>
      <c r="AZ65" s="188" t="str">
        <f t="shared" si="241"/>
        <v/>
      </c>
      <c r="BA65" s="188" t="str">
        <f t="shared" si="241"/>
        <v/>
      </c>
      <c r="BB65" s="188" t="str">
        <f t="shared" si="241"/>
        <v/>
      </c>
      <c r="BC65" s="188" t="str">
        <f t="shared" si="241"/>
        <v/>
      </c>
      <c r="BD65" s="188" t="str">
        <f t="shared" si="241"/>
        <v/>
      </c>
      <c r="BE65" s="188" t="str">
        <f t="shared" si="241"/>
        <v/>
      </c>
      <c r="BF65" s="188" t="str">
        <f t="shared" si="241"/>
        <v/>
      </c>
      <c r="BG65" s="188" t="str">
        <f t="shared" si="241"/>
        <v/>
      </c>
      <c r="BH65" s="188" t="str">
        <f t="shared" si="241"/>
        <v/>
      </c>
      <c r="BI65" s="188" t="str">
        <f t="shared" si="241"/>
        <v/>
      </c>
      <c r="BJ65" s="188" t="str">
        <f t="shared" si="241"/>
        <v/>
      </c>
      <c r="BK65" s="188" t="str">
        <f t="shared" si="241"/>
        <v/>
      </c>
      <c r="BL65" s="188" t="str">
        <f t="shared" si="241"/>
        <v/>
      </c>
      <c r="BM65" s="188" t="str">
        <f t="shared" si="241"/>
        <v/>
      </c>
      <c r="BN65" s="188" t="str">
        <f t="shared" si="241"/>
        <v/>
      </c>
      <c r="BO65" s="188" t="str">
        <f t="shared" si="241"/>
        <v/>
      </c>
      <c r="BP65" s="188" t="str">
        <f t="shared" si="241"/>
        <v/>
      </c>
      <c r="BQ65" s="188" t="str">
        <f t="shared" si="241"/>
        <v/>
      </c>
      <c r="BR65" s="188" t="str">
        <f t="shared" si="241"/>
        <v/>
      </c>
      <c r="BS65" s="188" t="str">
        <f t="shared" si="241"/>
        <v/>
      </c>
      <c r="BT65" s="188" t="str">
        <f t="shared" si="241"/>
        <v/>
      </c>
      <c r="BU65" s="188" t="str">
        <f t="shared" si="241"/>
        <v/>
      </c>
      <c r="BV65" s="188" t="str">
        <f t="shared" si="241"/>
        <v/>
      </c>
      <c r="BW65" s="188" t="str">
        <f t="shared" si="241"/>
        <v/>
      </c>
      <c r="BX65" s="188" t="str">
        <f t="shared" si="241"/>
        <v/>
      </c>
      <c r="BY65" s="188" t="str">
        <f t="shared" si="241"/>
        <v/>
      </c>
      <c r="BZ65" s="188" t="str">
        <f t="shared" si="241"/>
        <v/>
      </c>
      <c r="CA65" s="188" t="str">
        <f t="shared" si="241"/>
        <v/>
      </c>
      <c r="CB65" s="188" t="str">
        <f t="shared" si="241"/>
        <v/>
      </c>
      <c r="CC65" s="188" t="str">
        <f t="shared" si="241"/>
        <v/>
      </c>
      <c r="CD65" s="188" t="str">
        <f t="shared" si="241"/>
        <v/>
      </c>
      <c r="CE65" s="188" t="str">
        <f t="shared" si="241"/>
        <v/>
      </c>
      <c r="CF65" s="188" t="str">
        <f t="shared" si="241"/>
        <v/>
      </c>
      <c r="CG65" s="188" t="str">
        <f t="shared" si="241"/>
        <v/>
      </c>
      <c r="CH65" s="188" t="str">
        <f t="shared" si="241"/>
        <v/>
      </c>
      <c r="CI65" s="188" t="str">
        <f t="shared" si="241"/>
        <v/>
      </c>
      <c r="CJ65" s="188" t="str">
        <f t="shared" si="241"/>
        <v/>
      </c>
      <c r="CK65" s="188" t="str">
        <f t="shared" si="241"/>
        <v/>
      </c>
      <c r="CL65" s="188" t="str">
        <f t="shared" si="241"/>
        <v/>
      </c>
      <c r="CM65" s="188" t="str">
        <f t="shared" si="241"/>
        <v/>
      </c>
      <c r="CN65" s="188" t="str">
        <f t="shared" si="241"/>
        <v/>
      </c>
      <c r="CO65" s="188" t="str">
        <f t="shared" si="241"/>
        <v/>
      </c>
      <c r="CP65" s="188" t="str">
        <f t="shared" si="241"/>
        <v/>
      </c>
      <c r="CQ65" s="188" t="str">
        <f t="shared" si="241"/>
        <v/>
      </c>
      <c r="CR65" s="188" t="str">
        <f t="shared" si="241"/>
        <v/>
      </c>
      <c r="CS65" s="188" t="str">
        <f t="shared" si="241"/>
        <v/>
      </c>
      <c r="CT65" s="188" t="str">
        <f t="shared" si="241"/>
        <v/>
      </c>
      <c r="CU65" s="188" t="str">
        <f t="shared" si="241"/>
        <v/>
      </c>
      <c r="CV65" s="188" t="str">
        <f t="shared" si="241"/>
        <v/>
      </c>
      <c r="CW65" s="188" t="str">
        <f t="shared" si="241"/>
        <v/>
      </c>
      <c r="CX65" s="188" t="str">
        <f t="shared" si="241"/>
        <v/>
      </c>
      <c r="CY65" s="188" t="str">
        <f t="shared" si="241"/>
        <v/>
      </c>
      <c r="CZ65" s="188" t="str">
        <f t="shared" si="241"/>
        <v/>
      </c>
      <c r="DA65" s="188" t="str">
        <f t="shared" si="241"/>
        <v/>
      </c>
      <c r="DB65" s="188" t="str">
        <f t="shared" si="241"/>
        <v/>
      </c>
      <c r="DC65" s="188" t="str">
        <f t="shared" ref="DC65:EK65" si="242">IF(ISNONTEXT($AO65),DB65+$AO65,"")</f>
        <v/>
      </c>
      <c r="DD65" s="188" t="str">
        <f t="shared" si="242"/>
        <v/>
      </c>
      <c r="DE65" s="188" t="str">
        <f t="shared" si="242"/>
        <v/>
      </c>
      <c r="DF65" s="188" t="str">
        <f t="shared" si="242"/>
        <v/>
      </c>
      <c r="DG65" s="188" t="str">
        <f t="shared" si="242"/>
        <v/>
      </c>
      <c r="DH65" s="188" t="str">
        <f t="shared" si="242"/>
        <v/>
      </c>
      <c r="DI65" s="188" t="str">
        <f t="shared" si="242"/>
        <v/>
      </c>
      <c r="DJ65" s="188" t="str">
        <f t="shared" si="242"/>
        <v/>
      </c>
      <c r="DK65" s="188" t="str">
        <f t="shared" si="242"/>
        <v/>
      </c>
      <c r="DL65" s="188" t="str">
        <f t="shared" si="242"/>
        <v/>
      </c>
      <c r="DM65" s="188" t="str">
        <f t="shared" si="242"/>
        <v/>
      </c>
      <c r="DN65" s="188" t="str">
        <f t="shared" si="242"/>
        <v/>
      </c>
      <c r="DO65" s="188" t="str">
        <f t="shared" si="242"/>
        <v/>
      </c>
      <c r="DP65" s="188" t="str">
        <f t="shared" si="242"/>
        <v/>
      </c>
      <c r="DQ65" s="188" t="str">
        <f t="shared" si="242"/>
        <v/>
      </c>
      <c r="DR65" s="188" t="str">
        <f t="shared" si="242"/>
        <v/>
      </c>
      <c r="DS65" s="188" t="str">
        <f t="shared" si="242"/>
        <v/>
      </c>
      <c r="DT65" s="188" t="str">
        <f t="shared" si="242"/>
        <v/>
      </c>
      <c r="DU65" s="188" t="str">
        <f t="shared" si="242"/>
        <v/>
      </c>
      <c r="DV65" s="188" t="str">
        <f t="shared" si="242"/>
        <v/>
      </c>
      <c r="DW65" s="188" t="str">
        <f t="shared" si="242"/>
        <v/>
      </c>
      <c r="DX65" s="188" t="str">
        <f t="shared" si="242"/>
        <v/>
      </c>
      <c r="DY65" s="188" t="str">
        <f t="shared" si="242"/>
        <v/>
      </c>
      <c r="DZ65" s="188" t="str">
        <f t="shared" si="242"/>
        <v/>
      </c>
      <c r="EA65" s="188" t="str">
        <f t="shared" si="242"/>
        <v/>
      </c>
      <c r="EB65" s="188" t="str">
        <f t="shared" si="242"/>
        <v/>
      </c>
      <c r="EC65" s="188" t="str">
        <f t="shared" si="242"/>
        <v/>
      </c>
      <c r="ED65" s="188" t="str">
        <f t="shared" si="242"/>
        <v/>
      </c>
      <c r="EE65" s="188" t="str">
        <f t="shared" si="242"/>
        <v/>
      </c>
      <c r="EF65" s="188" t="str">
        <f t="shared" si="242"/>
        <v/>
      </c>
      <c r="EG65" s="188" t="str">
        <f t="shared" si="242"/>
        <v/>
      </c>
      <c r="EH65" s="188" t="str">
        <f t="shared" si="242"/>
        <v/>
      </c>
      <c r="EI65" s="188" t="str">
        <f t="shared" si="242"/>
        <v/>
      </c>
      <c r="EJ65" s="188" t="str">
        <f t="shared" si="242"/>
        <v/>
      </c>
      <c r="EK65" s="188" t="str">
        <f t="shared" si="242"/>
        <v/>
      </c>
      <c r="EL65" s="204" t="str">
        <f t="shared" si="19"/>
        <v/>
      </c>
      <c r="EM65" s="205" t="e">
        <f t="shared" si="20"/>
        <v>#N/A</v>
      </c>
      <c r="EN65" s="205" t="e">
        <f t="shared" si="21"/>
        <v>#N/A</v>
      </c>
      <c r="EO65" s="205" t="e">
        <f t="shared" si="22"/>
        <v>#N/A</v>
      </c>
      <c r="EP65" s="205" t="e">
        <f t="shared" si="23"/>
        <v>#N/A</v>
      </c>
      <c r="EQ65" s="205" t="e">
        <f t="shared" si="24"/>
        <v>#N/A</v>
      </c>
      <c r="ER65" s="205" t="e">
        <f t="shared" si="25"/>
        <v>#N/A</v>
      </c>
      <c r="ES65" s="205" t="e">
        <f t="shared" si="26"/>
        <v>#N/A</v>
      </c>
      <c r="ET65" s="205" t="e">
        <f t="shared" si="27"/>
        <v>#N/A</v>
      </c>
      <c r="EU65" s="205" t="e">
        <f t="shared" si="28"/>
        <v>#N/A</v>
      </c>
      <c r="EV65" s="205" t="e">
        <f t="shared" si="29"/>
        <v>#N/A</v>
      </c>
      <c r="EW65" s="205" t="e">
        <f t="shared" si="30"/>
        <v>#N/A</v>
      </c>
      <c r="EX65" s="205" t="e">
        <f t="shared" si="31"/>
        <v>#N/A</v>
      </c>
      <c r="EY65" s="205" t="e">
        <f t="shared" si="32"/>
        <v>#N/A</v>
      </c>
      <c r="EZ65" s="205" t="e">
        <f t="shared" si="33"/>
        <v>#N/A</v>
      </c>
      <c r="FA65" s="205" t="e">
        <f t="shared" si="34"/>
        <v>#N/A</v>
      </c>
      <c r="FB65" s="205" t="e">
        <f t="shared" si="35"/>
        <v>#N/A</v>
      </c>
      <c r="FC65" s="205" t="e">
        <f t="shared" si="36"/>
        <v>#N/A</v>
      </c>
      <c r="FD65" s="205" t="e">
        <f t="shared" si="37"/>
        <v>#N/A</v>
      </c>
      <c r="FE65" s="205" t="e">
        <f t="shared" si="38"/>
        <v>#N/A</v>
      </c>
      <c r="FF65" s="205" t="e">
        <f t="shared" si="39"/>
        <v>#N/A</v>
      </c>
      <c r="FG65" s="205" t="e">
        <f t="shared" si="40"/>
        <v>#N/A</v>
      </c>
      <c r="FH65" s="205" t="e">
        <f t="shared" si="41"/>
        <v>#N/A</v>
      </c>
      <c r="FI65" s="205" t="e">
        <f t="shared" si="42"/>
        <v>#N/A</v>
      </c>
      <c r="FJ65" s="205" t="e">
        <f t="shared" si="43"/>
        <v>#N/A</v>
      </c>
      <c r="FK65" s="205" t="e">
        <f t="shared" si="44"/>
        <v>#N/A</v>
      </c>
      <c r="FL65" s="205" t="e">
        <f t="shared" si="45"/>
        <v>#N/A</v>
      </c>
      <c r="FM65" s="205" t="e">
        <f t="shared" si="46"/>
        <v>#N/A</v>
      </c>
      <c r="FN65" s="205" t="e">
        <f t="shared" si="47"/>
        <v>#N/A</v>
      </c>
      <c r="FO65" s="205" t="e">
        <f t="shared" si="48"/>
        <v>#N/A</v>
      </c>
      <c r="FP65" s="205" t="e">
        <f t="shared" si="49"/>
        <v>#N/A</v>
      </c>
      <c r="FQ65" s="205" t="e">
        <f t="shared" si="50"/>
        <v>#N/A</v>
      </c>
      <c r="FR65" s="205" t="e">
        <f t="shared" si="51"/>
        <v>#N/A</v>
      </c>
      <c r="FS65" s="205" t="e">
        <f t="shared" si="52"/>
        <v>#N/A</v>
      </c>
      <c r="FT65" s="205" t="e">
        <f t="shared" si="53"/>
        <v>#N/A</v>
      </c>
      <c r="FU65" s="205" t="e">
        <f t="shared" si="54"/>
        <v>#N/A</v>
      </c>
      <c r="FV65" s="205" t="e">
        <f t="shared" si="55"/>
        <v>#N/A</v>
      </c>
      <c r="FW65" s="205" t="e">
        <f t="shared" si="56"/>
        <v>#N/A</v>
      </c>
      <c r="FX65" s="205" t="e">
        <f t="shared" si="57"/>
        <v>#N/A</v>
      </c>
      <c r="FY65" s="205" t="e">
        <f t="shared" si="58"/>
        <v>#N/A</v>
      </c>
      <c r="FZ65" s="205" t="e">
        <f t="shared" si="59"/>
        <v>#N/A</v>
      </c>
      <c r="GA65" s="205" t="e">
        <f t="shared" si="60"/>
        <v>#N/A</v>
      </c>
      <c r="GB65" s="205" t="e">
        <f t="shared" si="61"/>
        <v>#N/A</v>
      </c>
      <c r="GC65" s="205" t="e">
        <f t="shared" si="62"/>
        <v>#N/A</v>
      </c>
      <c r="GD65" s="205" t="e">
        <f t="shared" si="63"/>
        <v>#N/A</v>
      </c>
      <c r="GE65" s="205" t="e">
        <f t="shared" si="64"/>
        <v>#N/A</v>
      </c>
      <c r="GF65" s="205" t="e">
        <f t="shared" si="65"/>
        <v>#N/A</v>
      </c>
      <c r="GG65" s="205" t="e">
        <f t="shared" si="66"/>
        <v>#N/A</v>
      </c>
      <c r="GH65" s="205" t="e">
        <f t="shared" si="67"/>
        <v>#N/A</v>
      </c>
      <c r="GI65" s="205" t="e">
        <f t="shared" si="68"/>
        <v>#N/A</v>
      </c>
      <c r="GJ65" s="205" t="e">
        <f t="shared" si="69"/>
        <v>#N/A</v>
      </c>
      <c r="GK65" s="205" t="e">
        <f t="shared" si="70"/>
        <v>#N/A</v>
      </c>
      <c r="GL65" s="205" t="e">
        <f t="shared" si="71"/>
        <v>#N/A</v>
      </c>
      <c r="GM65" s="205" t="e">
        <f t="shared" si="72"/>
        <v>#N/A</v>
      </c>
      <c r="GN65" s="205" t="e">
        <f t="shared" si="73"/>
        <v>#N/A</v>
      </c>
      <c r="GO65" s="205" t="e">
        <f t="shared" si="74"/>
        <v>#N/A</v>
      </c>
      <c r="GP65" s="205" t="e">
        <f t="shared" si="75"/>
        <v>#N/A</v>
      </c>
      <c r="GQ65" s="205" t="e">
        <f t="shared" si="76"/>
        <v>#N/A</v>
      </c>
      <c r="GR65" s="205" t="e">
        <f t="shared" si="77"/>
        <v>#N/A</v>
      </c>
      <c r="GS65" s="205" t="e">
        <f t="shared" si="78"/>
        <v>#N/A</v>
      </c>
      <c r="GT65" s="205" t="e">
        <f t="shared" si="79"/>
        <v>#N/A</v>
      </c>
      <c r="GU65" s="205" t="e">
        <f t="shared" si="80"/>
        <v>#N/A</v>
      </c>
      <c r="GV65" s="205" t="e">
        <f t="shared" si="81"/>
        <v>#N/A</v>
      </c>
      <c r="GW65" s="205" t="e">
        <f t="shared" si="82"/>
        <v>#N/A</v>
      </c>
      <c r="GX65" s="205" t="e">
        <f t="shared" si="83"/>
        <v>#N/A</v>
      </c>
      <c r="GY65" s="205" t="e">
        <f t="shared" si="84"/>
        <v>#N/A</v>
      </c>
      <c r="GZ65" s="205" t="e">
        <f t="shared" si="85"/>
        <v>#N/A</v>
      </c>
      <c r="HA65" s="205" t="e">
        <f t="shared" si="86"/>
        <v>#N/A</v>
      </c>
      <c r="HB65" s="205" t="e">
        <f t="shared" si="87"/>
        <v>#N/A</v>
      </c>
      <c r="HC65" s="205" t="e">
        <f t="shared" si="88"/>
        <v>#N/A</v>
      </c>
      <c r="HD65" s="205" t="e">
        <f t="shared" si="89"/>
        <v>#N/A</v>
      </c>
      <c r="HE65" s="205" t="e">
        <f t="shared" si="90"/>
        <v>#N/A</v>
      </c>
      <c r="HF65" s="205" t="e">
        <f t="shared" si="91"/>
        <v>#N/A</v>
      </c>
      <c r="HG65" s="205" t="e">
        <f t="shared" si="92"/>
        <v>#N/A</v>
      </c>
      <c r="HH65" s="205" t="e">
        <f t="shared" si="93"/>
        <v>#N/A</v>
      </c>
      <c r="HI65" s="205" t="e">
        <f t="shared" si="94"/>
        <v>#N/A</v>
      </c>
      <c r="HJ65" s="205" t="e">
        <f t="shared" si="95"/>
        <v>#N/A</v>
      </c>
      <c r="HK65" s="205" t="e">
        <f t="shared" si="96"/>
        <v>#N/A</v>
      </c>
      <c r="HL65" s="205" t="e">
        <f t="shared" si="97"/>
        <v>#N/A</v>
      </c>
      <c r="HM65" s="205" t="e">
        <f t="shared" si="98"/>
        <v>#N/A</v>
      </c>
      <c r="HN65" s="205" t="e">
        <f t="shared" si="99"/>
        <v>#N/A</v>
      </c>
      <c r="HO65" s="205" t="e">
        <f t="shared" si="100"/>
        <v>#N/A</v>
      </c>
      <c r="HP65" s="205" t="e">
        <f t="shared" si="101"/>
        <v>#N/A</v>
      </c>
      <c r="HQ65" s="205" t="e">
        <f t="shared" si="102"/>
        <v>#N/A</v>
      </c>
      <c r="HR65" s="205" t="e">
        <f t="shared" si="103"/>
        <v>#N/A</v>
      </c>
      <c r="HS65" s="205" t="e">
        <f t="shared" si="104"/>
        <v>#N/A</v>
      </c>
      <c r="HT65" s="205" t="e">
        <f t="shared" si="105"/>
        <v>#N/A</v>
      </c>
      <c r="HU65" s="205" t="e">
        <f t="shared" si="106"/>
        <v>#N/A</v>
      </c>
      <c r="HV65" s="205" t="e">
        <f t="shared" si="107"/>
        <v>#N/A</v>
      </c>
      <c r="HW65" s="205" t="e">
        <f t="shared" si="108"/>
        <v>#N/A</v>
      </c>
      <c r="HX65" s="205" t="e">
        <f t="shared" si="109"/>
        <v>#N/A</v>
      </c>
      <c r="HY65" s="205" t="e">
        <f t="shared" si="110"/>
        <v>#N/A</v>
      </c>
      <c r="HZ65" s="205" t="e">
        <f t="shared" si="111"/>
        <v>#N/A</v>
      </c>
      <c r="IA65" s="205" t="e">
        <f t="shared" si="112"/>
        <v>#N/A</v>
      </c>
      <c r="IB65" s="205" t="e">
        <f t="shared" si="113"/>
        <v>#N/A</v>
      </c>
      <c r="IC65" s="205" t="e">
        <f t="shared" si="114"/>
        <v>#N/A</v>
      </c>
      <c r="ID65" s="205" t="e">
        <f t="shared" si="115"/>
        <v>#N/A</v>
      </c>
      <c r="IE65" s="205" t="e">
        <f t="shared" si="116"/>
        <v>#N/A</v>
      </c>
      <c r="IF65" s="205" t="e">
        <f t="shared" si="117"/>
        <v>#N/A</v>
      </c>
      <c r="IG65" s="205" t="e">
        <f t="shared" si="118"/>
        <v>#N/A</v>
      </c>
      <c r="IH65" s="205" t="e">
        <f t="shared" si="119"/>
        <v>#N/A</v>
      </c>
      <c r="II65" s="205" t="e">
        <f t="shared" si="120"/>
        <v>#N/A</v>
      </c>
    </row>
    <row r="66" spans="1:243" hidden="1" x14ac:dyDescent="0.25">
      <c r="A66" s="307"/>
      <c r="B66" s="308" t="str">
        <f>IF(OR($T66="",$U66=""),"",ROUND(_xlfn.BETA.INV(ABS(VLOOKUP($Z$1,VLookups!$A$30:$B$31,2,FALSE)-B$2),IF($N66="L",$U66,$T66),IF($N66="L",$T66,$U66),$G66,$I66),0))</f>
        <v/>
      </c>
      <c r="C66" s="318" t="str">
        <f t="shared" si="121"/>
        <v/>
      </c>
      <c r="D66" s="319" t="str">
        <f t="shared" si="122"/>
        <v/>
      </c>
      <c r="E66" s="142"/>
      <c r="F66" s="310"/>
      <c r="G66" s="311" t="str">
        <f t="shared" si="10"/>
        <v/>
      </c>
      <c r="H66" s="312"/>
      <c r="I66" s="311" t="str">
        <f t="shared" si="11"/>
        <v/>
      </c>
      <c r="J66" s="310"/>
      <c r="K66" s="143"/>
      <c r="L66" s="118" t="str">
        <f t="shared" si="12"/>
        <v/>
      </c>
      <c r="M66" s="23" t="str">
        <f t="shared" si="13"/>
        <v/>
      </c>
      <c r="N66" s="24" t="str">
        <f t="shared" si="14"/>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10" t="str">
        <f t="shared" si="3"/>
        <v/>
      </c>
      <c r="X66" s="110" t="str">
        <f t="shared" si="4"/>
        <v/>
      </c>
      <c r="Y66" s="39" t="str">
        <f t="shared" si="5"/>
        <v/>
      </c>
      <c r="Z66" s="123"/>
      <c r="AA66" s="216" t="str">
        <f>IF(AND(G66&gt;0,H66&gt;0,I66&gt;0,T66&gt;0,U66&gt;0,Z66&gt;0,NOT(R66="")),ABS(VLOOKUP($Z$1,VLookups!$A$30:$B$31,2,FALSE)-_xlfn.BETA.DIST(Z66,IF(N66="L",U66,T66),IF(N66="L",T66,U66),TRUE,G66,I66)),"")</f>
        <v/>
      </c>
      <c r="AB66" s="120" t="str">
        <f>IF(OR($T66="",$U66=""),"",_xlfn.BETA.INV(ABS(VLOOKUP($Z$1,VLookups!$A$30:$B$31,2,FALSE)-AB$3),IF($N66="L",$U66,$T66),IF($N66="L",$T66,$U66),$G66,$I66))</f>
        <v/>
      </c>
      <c r="AC66" s="121" t="str">
        <f>IF(OR($T66="",$U66=""),"",_xlfn.BETA.INV(ABS(VLOOKUP($Z$1,VLookups!$A$30:$B$31,2,FALSE)-AC$3),IF($N66="L",$U66,$T66),IF($N66="L",$T66,$U66),$G66,$I66))</f>
        <v/>
      </c>
      <c r="AD66" s="120" t="str">
        <f>IF(OR($T66="",$U66=""),"",_xlfn.BETA.INV(ABS(VLOOKUP($Z$1,VLookups!$A$30:$B$31,2,FALSE)-AD$3),IF($N66="L",$U66,$T66),IF($N66="L",$T66,$U66),$G66,$I66))</f>
        <v/>
      </c>
      <c r="AE66" s="121" t="str">
        <f>IF(OR($T66="",$U66=""),"",_xlfn.BETA.INV(ABS(VLOOKUP($Z$1,VLookups!$A$30:$B$31,2,FALSE)-AE$3),IF($N66="L",$U66,$T66),IF($N66="L",$T66,$U66),$G66,$I66))</f>
        <v/>
      </c>
      <c r="AF66" s="120" t="str">
        <f>IF(OR($T66="",$U66=""),"",_xlfn.BETA.INV(ABS(VLOOKUP($Z$1,VLookups!$A$30:$B$31,2,FALSE)-AF$3),IF($N66="L",$U66,$T66),IF($N66="L",$T66,$U66),$G66,$I66))</f>
        <v/>
      </c>
      <c r="AG66" s="121" t="str">
        <f>IF(OR($T66="",$U66=""),"",_xlfn.BETA.INV(ABS(VLOOKUP($Z$1,VLookups!$A$30:$B$31,2,FALSE)-AG$3),IF($N66="L",$U66,$T66),IF($N66="L",$T66,$U66),$G66,$I66))</f>
        <v/>
      </c>
      <c r="AH66" s="120" t="str">
        <f>IF(OR($T66="",$U66=""),"",_xlfn.BETA.INV(ABS(VLOOKUP($Z$1,VLookups!$A$30:$B$31,2,FALSE)-AH$3),IF($N66="L",$U66,$T66),IF($N66="L",$T66,$U66),$G66,$I66))</f>
        <v/>
      </c>
      <c r="AI66" s="121" t="str">
        <f>IF(OR($T66="",$U66=""),"",_xlfn.BETA.INV(ABS(VLOOKUP($Z$1,VLookups!$A$30:$B$31,2,FALSE)-AI$3),IF($N66="L",$U66,$T66),IF($N66="L",$T66,$U66),$G66,$I66))</f>
        <v/>
      </c>
      <c r="AJ66" s="120" t="str">
        <f>IF(OR($T66="",$U66=""),"",_xlfn.BETA.INV(ABS(VLOOKUP($Z$1,VLookups!$A$30:$B$31,2,FALSE)-AJ$3),IF($N66="L",$U66,$T66),IF($N66="L",$T66,$U66),$G66,$I66))</f>
        <v/>
      </c>
      <c r="AK66" s="121" t="str">
        <f>IF(OR($T66="",$U66=""),"",_xlfn.BETA.INV(ABS(VLOOKUP($Z$1,VLookups!$A$30:$B$31,2,FALSE)-AK$3),IF($N66="L",$U66,$T66),IF($N66="L",$T66,$U66),$G66,$I66))</f>
        <v/>
      </c>
      <c r="AL66" s="120" t="str">
        <f>IF(OR($T66="",$U66=""),"",_xlfn.BETA.INV(ABS(VLOOKUP($Z$1,VLookups!$A$30:$B$31,2,FALSE)-AL$3),IF($N66="L",$U66,$T66),IF($N66="L",$T66,$U66),$G66,$I66))</f>
        <v/>
      </c>
      <c r="AM66" s="121" t="str">
        <f>IF(OR($T66="",$U66=""),"",_xlfn.BETA.INV(ABS(VLOOKUP($Z$1,VLookups!$A$30:$B$31,2,FALSE)-AM$3),IF($N66="L",$U66,$T66),IF($N66="L",$T66,$U66),$G66,$I66))</f>
        <v/>
      </c>
      <c r="AN66" s="17"/>
      <c r="AO66" s="206" t="str">
        <f t="shared" si="15"/>
        <v/>
      </c>
      <c r="AP66" s="204" t="str">
        <f t="shared" si="16"/>
        <v/>
      </c>
      <c r="AQ66" s="188" t="str">
        <f t="shared" ref="AQ66:DB66" si="243">IF(ISNONTEXT($AO66),AP66+$AO66,"")</f>
        <v/>
      </c>
      <c r="AR66" s="188" t="str">
        <f t="shared" si="243"/>
        <v/>
      </c>
      <c r="AS66" s="188" t="str">
        <f t="shared" si="243"/>
        <v/>
      </c>
      <c r="AT66" s="188" t="str">
        <f t="shared" si="243"/>
        <v/>
      </c>
      <c r="AU66" s="188" t="str">
        <f t="shared" si="243"/>
        <v/>
      </c>
      <c r="AV66" s="188" t="str">
        <f t="shared" si="243"/>
        <v/>
      </c>
      <c r="AW66" s="188" t="str">
        <f t="shared" si="243"/>
        <v/>
      </c>
      <c r="AX66" s="188" t="str">
        <f t="shared" si="243"/>
        <v/>
      </c>
      <c r="AY66" s="188" t="str">
        <f t="shared" si="243"/>
        <v/>
      </c>
      <c r="AZ66" s="188" t="str">
        <f t="shared" si="243"/>
        <v/>
      </c>
      <c r="BA66" s="188" t="str">
        <f t="shared" si="243"/>
        <v/>
      </c>
      <c r="BB66" s="188" t="str">
        <f t="shared" si="243"/>
        <v/>
      </c>
      <c r="BC66" s="188" t="str">
        <f t="shared" si="243"/>
        <v/>
      </c>
      <c r="BD66" s="188" t="str">
        <f t="shared" si="243"/>
        <v/>
      </c>
      <c r="BE66" s="188" t="str">
        <f t="shared" si="243"/>
        <v/>
      </c>
      <c r="BF66" s="188" t="str">
        <f t="shared" si="243"/>
        <v/>
      </c>
      <c r="BG66" s="188" t="str">
        <f t="shared" si="243"/>
        <v/>
      </c>
      <c r="BH66" s="188" t="str">
        <f t="shared" si="243"/>
        <v/>
      </c>
      <c r="BI66" s="188" t="str">
        <f t="shared" si="243"/>
        <v/>
      </c>
      <c r="BJ66" s="188" t="str">
        <f t="shared" si="243"/>
        <v/>
      </c>
      <c r="BK66" s="188" t="str">
        <f t="shared" si="243"/>
        <v/>
      </c>
      <c r="BL66" s="188" t="str">
        <f t="shared" si="243"/>
        <v/>
      </c>
      <c r="BM66" s="188" t="str">
        <f t="shared" si="243"/>
        <v/>
      </c>
      <c r="BN66" s="188" t="str">
        <f t="shared" si="243"/>
        <v/>
      </c>
      <c r="BO66" s="188" t="str">
        <f t="shared" si="243"/>
        <v/>
      </c>
      <c r="BP66" s="188" t="str">
        <f t="shared" si="243"/>
        <v/>
      </c>
      <c r="BQ66" s="188" t="str">
        <f t="shared" si="243"/>
        <v/>
      </c>
      <c r="BR66" s="188" t="str">
        <f t="shared" si="243"/>
        <v/>
      </c>
      <c r="BS66" s="188" t="str">
        <f t="shared" si="243"/>
        <v/>
      </c>
      <c r="BT66" s="188" t="str">
        <f t="shared" si="243"/>
        <v/>
      </c>
      <c r="BU66" s="188" t="str">
        <f t="shared" si="243"/>
        <v/>
      </c>
      <c r="BV66" s="188" t="str">
        <f t="shared" si="243"/>
        <v/>
      </c>
      <c r="BW66" s="188" t="str">
        <f t="shared" si="243"/>
        <v/>
      </c>
      <c r="BX66" s="188" t="str">
        <f t="shared" si="243"/>
        <v/>
      </c>
      <c r="BY66" s="188" t="str">
        <f t="shared" si="243"/>
        <v/>
      </c>
      <c r="BZ66" s="188" t="str">
        <f t="shared" si="243"/>
        <v/>
      </c>
      <c r="CA66" s="188" t="str">
        <f t="shared" si="243"/>
        <v/>
      </c>
      <c r="CB66" s="188" t="str">
        <f t="shared" si="243"/>
        <v/>
      </c>
      <c r="CC66" s="188" t="str">
        <f t="shared" si="243"/>
        <v/>
      </c>
      <c r="CD66" s="188" t="str">
        <f t="shared" si="243"/>
        <v/>
      </c>
      <c r="CE66" s="188" t="str">
        <f t="shared" si="243"/>
        <v/>
      </c>
      <c r="CF66" s="188" t="str">
        <f t="shared" si="243"/>
        <v/>
      </c>
      <c r="CG66" s="188" t="str">
        <f t="shared" si="243"/>
        <v/>
      </c>
      <c r="CH66" s="188" t="str">
        <f t="shared" si="243"/>
        <v/>
      </c>
      <c r="CI66" s="188" t="str">
        <f t="shared" si="243"/>
        <v/>
      </c>
      <c r="CJ66" s="188" t="str">
        <f t="shared" si="243"/>
        <v/>
      </c>
      <c r="CK66" s="188" t="str">
        <f t="shared" si="243"/>
        <v/>
      </c>
      <c r="CL66" s="188" t="str">
        <f t="shared" si="243"/>
        <v/>
      </c>
      <c r="CM66" s="188" t="str">
        <f t="shared" si="243"/>
        <v/>
      </c>
      <c r="CN66" s="188" t="str">
        <f t="shared" si="243"/>
        <v/>
      </c>
      <c r="CO66" s="188" t="str">
        <f t="shared" si="243"/>
        <v/>
      </c>
      <c r="CP66" s="188" t="str">
        <f t="shared" si="243"/>
        <v/>
      </c>
      <c r="CQ66" s="188" t="str">
        <f t="shared" si="243"/>
        <v/>
      </c>
      <c r="CR66" s="188" t="str">
        <f t="shared" si="243"/>
        <v/>
      </c>
      <c r="CS66" s="188" t="str">
        <f t="shared" si="243"/>
        <v/>
      </c>
      <c r="CT66" s="188" t="str">
        <f t="shared" si="243"/>
        <v/>
      </c>
      <c r="CU66" s="188" t="str">
        <f t="shared" si="243"/>
        <v/>
      </c>
      <c r="CV66" s="188" t="str">
        <f t="shared" si="243"/>
        <v/>
      </c>
      <c r="CW66" s="188" t="str">
        <f t="shared" si="243"/>
        <v/>
      </c>
      <c r="CX66" s="188" t="str">
        <f t="shared" si="243"/>
        <v/>
      </c>
      <c r="CY66" s="188" t="str">
        <f t="shared" si="243"/>
        <v/>
      </c>
      <c r="CZ66" s="188" t="str">
        <f t="shared" si="243"/>
        <v/>
      </c>
      <c r="DA66" s="188" t="str">
        <f t="shared" si="243"/>
        <v/>
      </c>
      <c r="DB66" s="188" t="str">
        <f t="shared" si="243"/>
        <v/>
      </c>
      <c r="DC66" s="188" t="str">
        <f t="shared" ref="DC66:EK66" si="244">IF(ISNONTEXT($AO66),DB66+$AO66,"")</f>
        <v/>
      </c>
      <c r="DD66" s="188" t="str">
        <f t="shared" si="244"/>
        <v/>
      </c>
      <c r="DE66" s="188" t="str">
        <f t="shared" si="244"/>
        <v/>
      </c>
      <c r="DF66" s="188" t="str">
        <f t="shared" si="244"/>
        <v/>
      </c>
      <c r="DG66" s="188" t="str">
        <f t="shared" si="244"/>
        <v/>
      </c>
      <c r="DH66" s="188" t="str">
        <f t="shared" si="244"/>
        <v/>
      </c>
      <c r="DI66" s="188" t="str">
        <f t="shared" si="244"/>
        <v/>
      </c>
      <c r="DJ66" s="188" t="str">
        <f t="shared" si="244"/>
        <v/>
      </c>
      <c r="DK66" s="188" t="str">
        <f t="shared" si="244"/>
        <v/>
      </c>
      <c r="DL66" s="188" t="str">
        <f t="shared" si="244"/>
        <v/>
      </c>
      <c r="DM66" s="188" t="str">
        <f t="shared" si="244"/>
        <v/>
      </c>
      <c r="DN66" s="188" t="str">
        <f t="shared" si="244"/>
        <v/>
      </c>
      <c r="DO66" s="188" t="str">
        <f t="shared" si="244"/>
        <v/>
      </c>
      <c r="DP66" s="188" t="str">
        <f t="shared" si="244"/>
        <v/>
      </c>
      <c r="DQ66" s="188" t="str">
        <f t="shared" si="244"/>
        <v/>
      </c>
      <c r="DR66" s="188" t="str">
        <f t="shared" si="244"/>
        <v/>
      </c>
      <c r="DS66" s="188" t="str">
        <f t="shared" si="244"/>
        <v/>
      </c>
      <c r="DT66" s="188" t="str">
        <f t="shared" si="244"/>
        <v/>
      </c>
      <c r="DU66" s="188" t="str">
        <f t="shared" si="244"/>
        <v/>
      </c>
      <c r="DV66" s="188" t="str">
        <f t="shared" si="244"/>
        <v/>
      </c>
      <c r="DW66" s="188" t="str">
        <f t="shared" si="244"/>
        <v/>
      </c>
      <c r="DX66" s="188" t="str">
        <f t="shared" si="244"/>
        <v/>
      </c>
      <c r="DY66" s="188" t="str">
        <f t="shared" si="244"/>
        <v/>
      </c>
      <c r="DZ66" s="188" t="str">
        <f t="shared" si="244"/>
        <v/>
      </c>
      <c r="EA66" s="188" t="str">
        <f t="shared" si="244"/>
        <v/>
      </c>
      <c r="EB66" s="188" t="str">
        <f t="shared" si="244"/>
        <v/>
      </c>
      <c r="EC66" s="188" t="str">
        <f t="shared" si="244"/>
        <v/>
      </c>
      <c r="ED66" s="188" t="str">
        <f t="shared" si="244"/>
        <v/>
      </c>
      <c r="EE66" s="188" t="str">
        <f t="shared" si="244"/>
        <v/>
      </c>
      <c r="EF66" s="188" t="str">
        <f t="shared" si="244"/>
        <v/>
      </c>
      <c r="EG66" s="188" t="str">
        <f t="shared" si="244"/>
        <v/>
      </c>
      <c r="EH66" s="188" t="str">
        <f t="shared" si="244"/>
        <v/>
      </c>
      <c r="EI66" s="188" t="str">
        <f t="shared" si="244"/>
        <v/>
      </c>
      <c r="EJ66" s="188" t="str">
        <f t="shared" si="244"/>
        <v/>
      </c>
      <c r="EK66" s="188" t="str">
        <f t="shared" si="244"/>
        <v/>
      </c>
      <c r="EL66" s="204" t="str">
        <f t="shared" si="19"/>
        <v/>
      </c>
      <c r="EM66" s="205" t="e">
        <f t="shared" si="20"/>
        <v>#N/A</v>
      </c>
      <c r="EN66" s="205" t="e">
        <f t="shared" si="21"/>
        <v>#N/A</v>
      </c>
      <c r="EO66" s="205" t="e">
        <f t="shared" si="22"/>
        <v>#N/A</v>
      </c>
      <c r="EP66" s="205" t="e">
        <f t="shared" si="23"/>
        <v>#N/A</v>
      </c>
      <c r="EQ66" s="205" t="e">
        <f t="shared" si="24"/>
        <v>#N/A</v>
      </c>
      <c r="ER66" s="205" t="e">
        <f t="shared" si="25"/>
        <v>#N/A</v>
      </c>
      <c r="ES66" s="205" t="e">
        <f t="shared" si="26"/>
        <v>#N/A</v>
      </c>
      <c r="ET66" s="205" t="e">
        <f t="shared" si="27"/>
        <v>#N/A</v>
      </c>
      <c r="EU66" s="205" t="e">
        <f t="shared" si="28"/>
        <v>#N/A</v>
      </c>
      <c r="EV66" s="205" t="e">
        <f t="shared" si="29"/>
        <v>#N/A</v>
      </c>
      <c r="EW66" s="205" t="e">
        <f t="shared" si="30"/>
        <v>#N/A</v>
      </c>
      <c r="EX66" s="205" t="e">
        <f t="shared" si="31"/>
        <v>#N/A</v>
      </c>
      <c r="EY66" s="205" t="e">
        <f t="shared" si="32"/>
        <v>#N/A</v>
      </c>
      <c r="EZ66" s="205" t="e">
        <f t="shared" si="33"/>
        <v>#N/A</v>
      </c>
      <c r="FA66" s="205" t="e">
        <f t="shared" si="34"/>
        <v>#N/A</v>
      </c>
      <c r="FB66" s="205" t="e">
        <f t="shared" si="35"/>
        <v>#N/A</v>
      </c>
      <c r="FC66" s="205" t="e">
        <f t="shared" si="36"/>
        <v>#N/A</v>
      </c>
      <c r="FD66" s="205" t="e">
        <f t="shared" si="37"/>
        <v>#N/A</v>
      </c>
      <c r="FE66" s="205" t="e">
        <f t="shared" si="38"/>
        <v>#N/A</v>
      </c>
      <c r="FF66" s="205" t="e">
        <f t="shared" si="39"/>
        <v>#N/A</v>
      </c>
      <c r="FG66" s="205" t="e">
        <f t="shared" si="40"/>
        <v>#N/A</v>
      </c>
      <c r="FH66" s="205" t="e">
        <f t="shared" si="41"/>
        <v>#N/A</v>
      </c>
      <c r="FI66" s="205" t="e">
        <f t="shared" si="42"/>
        <v>#N/A</v>
      </c>
      <c r="FJ66" s="205" t="e">
        <f t="shared" si="43"/>
        <v>#N/A</v>
      </c>
      <c r="FK66" s="205" t="e">
        <f t="shared" si="44"/>
        <v>#N/A</v>
      </c>
      <c r="FL66" s="205" t="e">
        <f t="shared" si="45"/>
        <v>#N/A</v>
      </c>
      <c r="FM66" s="205" t="e">
        <f t="shared" si="46"/>
        <v>#N/A</v>
      </c>
      <c r="FN66" s="205" t="e">
        <f t="shared" si="47"/>
        <v>#N/A</v>
      </c>
      <c r="FO66" s="205" t="e">
        <f t="shared" si="48"/>
        <v>#N/A</v>
      </c>
      <c r="FP66" s="205" t="e">
        <f t="shared" si="49"/>
        <v>#N/A</v>
      </c>
      <c r="FQ66" s="205" t="e">
        <f t="shared" si="50"/>
        <v>#N/A</v>
      </c>
      <c r="FR66" s="205" t="e">
        <f t="shared" si="51"/>
        <v>#N/A</v>
      </c>
      <c r="FS66" s="205" t="e">
        <f t="shared" si="52"/>
        <v>#N/A</v>
      </c>
      <c r="FT66" s="205" t="e">
        <f t="shared" si="53"/>
        <v>#N/A</v>
      </c>
      <c r="FU66" s="205" t="e">
        <f t="shared" si="54"/>
        <v>#N/A</v>
      </c>
      <c r="FV66" s="205" t="e">
        <f t="shared" si="55"/>
        <v>#N/A</v>
      </c>
      <c r="FW66" s="205" t="e">
        <f t="shared" si="56"/>
        <v>#N/A</v>
      </c>
      <c r="FX66" s="205" t="e">
        <f t="shared" si="57"/>
        <v>#N/A</v>
      </c>
      <c r="FY66" s="205" t="e">
        <f t="shared" si="58"/>
        <v>#N/A</v>
      </c>
      <c r="FZ66" s="205" t="e">
        <f t="shared" si="59"/>
        <v>#N/A</v>
      </c>
      <c r="GA66" s="205" t="e">
        <f t="shared" si="60"/>
        <v>#N/A</v>
      </c>
      <c r="GB66" s="205" t="e">
        <f t="shared" si="61"/>
        <v>#N/A</v>
      </c>
      <c r="GC66" s="205" t="e">
        <f t="shared" si="62"/>
        <v>#N/A</v>
      </c>
      <c r="GD66" s="205" t="e">
        <f t="shared" si="63"/>
        <v>#N/A</v>
      </c>
      <c r="GE66" s="205" t="e">
        <f t="shared" si="64"/>
        <v>#N/A</v>
      </c>
      <c r="GF66" s="205" t="e">
        <f t="shared" si="65"/>
        <v>#N/A</v>
      </c>
      <c r="GG66" s="205" t="e">
        <f t="shared" si="66"/>
        <v>#N/A</v>
      </c>
      <c r="GH66" s="205" t="e">
        <f t="shared" si="67"/>
        <v>#N/A</v>
      </c>
      <c r="GI66" s="205" t="e">
        <f t="shared" si="68"/>
        <v>#N/A</v>
      </c>
      <c r="GJ66" s="205" t="e">
        <f t="shared" si="69"/>
        <v>#N/A</v>
      </c>
      <c r="GK66" s="205" t="e">
        <f t="shared" si="70"/>
        <v>#N/A</v>
      </c>
      <c r="GL66" s="205" t="e">
        <f t="shared" si="71"/>
        <v>#N/A</v>
      </c>
      <c r="GM66" s="205" t="e">
        <f t="shared" si="72"/>
        <v>#N/A</v>
      </c>
      <c r="GN66" s="205" t="e">
        <f t="shared" si="73"/>
        <v>#N/A</v>
      </c>
      <c r="GO66" s="205" t="e">
        <f t="shared" si="74"/>
        <v>#N/A</v>
      </c>
      <c r="GP66" s="205" t="e">
        <f t="shared" si="75"/>
        <v>#N/A</v>
      </c>
      <c r="GQ66" s="205" t="e">
        <f t="shared" si="76"/>
        <v>#N/A</v>
      </c>
      <c r="GR66" s="205" t="e">
        <f t="shared" si="77"/>
        <v>#N/A</v>
      </c>
      <c r="GS66" s="205" t="e">
        <f t="shared" si="78"/>
        <v>#N/A</v>
      </c>
      <c r="GT66" s="205" t="e">
        <f t="shared" si="79"/>
        <v>#N/A</v>
      </c>
      <c r="GU66" s="205" t="e">
        <f t="shared" si="80"/>
        <v>#N/A</v>
      </c>
      <c r="GV66" s="205" t="e">
        <f t="shared" si="81"/>
        <v>#N/A</v>
      </c>
      <c r="GW66" s="205" t="e">
        <f t="shared" si="82"/>
        <v>#N/A</v>
      </c>
      <c r="GX66" s="205" t="e">
        <f t="shared" si="83"/>
        <v>#N/A</v>
      </c>
      <c r="GY66" s="205" t="e">
        <f t="shared" si="84"/>
        <v>#N/A</v>
      </c>
      <c r="GZ66" s="205" t="e">
        <f t="shared" si="85"/>
        <v>#N/A</v>
      </c>
      <c r="HA66" s="205" t="e">
        <f t="shared" si="86"/>
        <v>#N/A</v>
      </c>
      <c r="HB66" s="205" t="e">
        <f t="shared" si="87"/>
        <v>#N/A</v>
      </c>
      <c r="HC66" s="205" t="e">
        <f t="shared" si="88"/>
        <v>#N/A</v>
      </c>
      <c r="HD66" s="205" t="e">
        <f t="shared" si="89"/>
        <v>#N/A</v>
      </c>
      <c r="HE66" s="205" t="e">
        <f t="shared" si="90"/>
        <v>#N/A</v>
      </c>
      <c r="HF66" s="205" t="e">
        <f t="shared" si="91"/>
        <v>#N/A</v>
      </c>
      <c r="HG66" s="205" t="e">
        <f t="shared" si="92"/>
        <v>#N/A</v>
      </c>
      <c r="HH66" s="205" t="e">
        <f t="shared" si="93"/>
        <v>#N/A</v>
      </c>
      <c r="HI66" s="205" t="e">
        <f t="shared" si="94"/>
        <v>#N/A</v>
      </c>
      <c r="HJ66" s="205" t="e">
        <f t="shared" si="95"/>
        <v>#N/A</v>
      </c>
      <c r="HK66" s="205" t="e">
        <f t="shared" si="96"/>
        <v>#N/A</v>
      </c>
      <c r="HL66" s="205" t="e">
        <f t="shared" si="97"/>
        <v>#N/A</v>
      </c>
      <c r="HM66" s="205" t="e">
        <f t="shared" si="98"/>
        <v>#N/A</v>
      </c>
      <c r="HN66" s="205" t="e">
        <f t="shared" si="99"/>
        <v>#N/A</v>
      </c>
      <c r="HO66" s="205" t="e">
        <f t="shared" si="100"/>
        <v>#N/A</v>
      </c>
      <c r="HP66" s="205" t="e">
        <f t="shared" si="101"/>
        <v>#N/A</v>
      </c>
      <c r="HQ66" s="205" t="e">
        <f t="shared" si="102"/>
        <v>#N/A</v>
      </c>
      <c r="HR66" s="205" t="e">
        <f t="shared" si="103"/>
        <v>#N/A</v>
      </c>
      <c r="HS66" s="205" t="e">
        <f t="shared" si="104"/>
        <v>#N/A</v>
      </c>
      <c r="HT66" s="205" t="e">
        <f t="shared" si="105"/>
        <v>#N/A</v>
      </c>
      <c r="HU66" s="205" t="e">
        <f t="shared" si="106"/>
        <v>#N/A</v>
      </c>
      <c r="HV66" s="205" t="e">
        <f t="shared" si="107"/>
        <v>#N/A</v>
      </c>
      <c r="HW66" s="205" t="e">
        <f t="shared" si="108"/>
        <v>#N/A</v>
      </c>
      <c r="HX66" s="205" t="e">
        <f t="shared" si="109"/>
        <v>#N/A</v>
      </c>
      <c r="HY66" s="205" t="e">
        <f t="shared" si="110"/>
        <v>#N/A</v>
      </c>
      <c r="HZ66" s="205" t="e">
        <f t="shared" si="111"/>
        <v>#N/A</v>
      </c>
      <c r="IA66" s="205" t="e">
        <f t="shared" si="112"/>
        <v>#N/A</v>
      </c>
      <c r="IB66" s="205" t="e">
        <f t="shared" si="113"/>
        <v>#N/A</v>
      </c>
      <c r="IC66" s="205" t="e">
        <f t="shared" si="114"/>
        <v>#N/A</v>
      </c>
      <c r="ID66" s="205" t="e">
        <f t="shared" si="115"/>
        <v>#N/A</v>
      </c>
      <c r="IE66" s="205" t="e">
        <f t="shared" si="116"/>
        <v>#N/A</v>
      </c>
      <c r="IF66" s="205" t="e">
        <f t="shared" si="117"/>
        <v>#N/A</v>
      </c>
      <c r="IG66" s="205" t="e">
        <f t="shared" si="118"/>
        <v>#N/A</v>
      </c>
      <c r="IH66" s="205" t="e">
        <f t="shared" si="119"/>
        <v>#N/A</v>
      </c>
      <c r="II66" s="205" t="e">
        <f t="shared" si="120"/>
        <v>#N/A</v>
      </c>
    </row>
    <row r="67" spans="1:243" hidden="1" x14ac:dyDescent="0.25">
      <c r="A67" s="307"/>
      <c r="B67" s="308" t="str">
        <f>IF(OR($T67="",$U67=""),"",ROUND(_xlfn.BETA.INV(ABS(VLOOKUP($Z$1,VLookups!$A$30:$B$31,2,FALSE)-B$2),IF($N67="L",$U67,$T67),IF($N67="L",$T67,$U67),$G67,$I67),0))</f>
        <v/>
      </c>
      <c r="C67" s="318" t="str">
        <f t="shared" si="121"/>
        <v/>
      </c>
      <c r="D67" s="319" t="str">
        <f t="shared" si="122"/>
        <v/>
      </c>
      <c r="E67" s="142"/>
      <c r="F67" s="310"/>
      <c r="G67" s="311" t="str">
        <f t="shared" si="10"/>
        <v/>
      </c>
      <c r="H67" s="312"/>
      <c r="I67" s="311" t="str">
        <f t="shared" si="11"/>
        <v/>
      </c>
      <c r="J67" s="310"/>
      <c r="K67" s="143"/>
      <c r="L67" s="118" t="str">
        <f t="shared" si="12"/>
        <v/>
      </c>
      <c r="M67" s="23" t="str">
        <f t="shared" si="13"/>
        <v/>
      </c>
      <c r="N67" s="24" t="str">
        <f t="shared" si="14"/>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10" t="str">
        <f t="shared" si="3"/>
        <v/>
      </c>
      <c r="X67" s="110" t="str">
        <f t="shared" si="4"/>
        <v/>
      </c>
      <c r="Y67" s="39" t="str">
        <f t="shared" si="5"/>
        <v/>
      </c>
      <c r="Z67" s="123"/>
      <c r="AA67" s="216" t="str">
        <f>IF(AND(G67&gt;0,H67&gt;0,I67&gt;0,T67&gt;0,U67&gt;0,Z67&gt;0,NOT(R67="")),ABS(VLOOKUP($Z$1,VLookups!$A$30:$B$31,2,FALSE)-_xlfn.BETA.DIST(Z67,IF(N67="L",U67,T67),IF(N67="L",T67,U67),TRUE,G67,I67)),"")</f>
        <v/>
      </c>
      <c r="AB67" s="120" t="str">
        <f>IF(OR($T67="",$U67=""),"",_xlfn.BETA.INV(ABS(VLOOKUP($Z$1,VLookups!$A$30:$B$31,2,FALSE)-AB$3),IF($N67="L",$U67,$T67),IF($N67="L",$T67,$U67),$G67,$I67))</f>
        <v/>
      </c>
      <c r="AC67" s="121" t="str">
        <f>IF(OR($T67="",$U67=""),"",_xlfn.BETA.INV(ABS(VLOOKUP($Z$1,VLookups!$A$30:$B$31,2,FALSE)-AC$3),IF($N67="L",$U67,$T67),IF($N67="L",$T67,$U67),$G67,$I67))</f>
        <v/>
      </c>
      <c r="AD67" s="120" t="str">
        <f>IF(OR($T67="",$U67=""),"",_xlfn.BETA.INV(ABS(VLOOKUP($Z$1,VLookups!$A$30:$B$31,2,FALSE)-AD$3),IF($N67="L",$U67,$T67),IF($N67="L",$T67,$U67),$G67,$I67))</f>
        <v/>
      </c>
      <c r="AE67" s="121" t="str">
        <f>IF(OR($T67="",$U67=""),"",_xlfn.BETA.INV(ABS(VLOOKUP($Z$1,VLookups!$A$30:$B$31,2,FALSE)-AE$3),IF($N67="L",$U67,$T67),IF($N67="L",$T67,$U67),$G67,$I67))</f>
        <v/>
      </c>
      <c r="AF67" s="120" t="str">
        <f>IF(OR($T67="",$U67=""),"",_xlfn.BETA.INV(ABS(VLOOKUP($Z$1,VLookups!$A$30:$B$31,2,FALSE)-AF$3),IF($N67="L",$U67,$T67),IF($N67="L",$T67,$U67),$G67,$I67))</f>
        <v/>
      </c>
      <c r="AG67" s="121" t="str">
        <f>IF(OR($T67="",$U67=""),"",_xlfn.BETA.INV(ABS(VLOOKUP($Z$1,VLookups!$A$30:$B$31,2,FALSE)-AG$3),IF($N67="L",$U67,$T67),IF($N67="L",$T67,$U67),$G67,$I67))</f>
        <v/>
      </c>
      <c r="AH67" s="120" t="str">
        <f>IF(OR($T67="",$U67=""),"",_xlfn.BETA.INV(ABS(VLOOKUP($Z$1,VLookups!$A$30:$B$31,2,FALSE)-AH$3),IF($N67="L",$U67,$T67),IF($N67="L",$T67,$U67),$G67,$I67))</f>
        <v/>
      </c>
      <c r="AI67" s="121" t="str">
        <f>IF(OR($T67="",$U67=""),"",_xlfn.BETA.INV(ABS(VLOOKUP($Z$1,VLookups!$A$30:$B$31,2,FALSE)-AI$3),IF($N67="L",$U67,$T67),IF($N67="L",$T67,$U67),$G67,$I67))</f>
        <v/>
      </c>
      <c r="AJ67" s="120" t="str">
        <f>IF(OR($T67="",$U67=""),"",_xlfn.BETA.INV(ABS(VLOOKUP($Z$1,VLookups!$A$30:$B$31,2,FALSE)-AJ$3),IF($N67="L",$U67,$T67),IF($N67="L",$T67,$U67),$G67,$I67))</f>
        <v/>
      </c>
      <c r="AK67" s="121" t="str">
        <f>IF(OR($T67="",$U67=""),"",_xlfn.BETA.INV(ABS(VLOOKUP($Z$1,VLookups!$A$30:$B$31,2,FALSE)-AK$3),IF($N67="L",$U67,$T67),IF($N67="L",$T67,$U67),$G67,$I67))</f>
        <v/>
      </c>
      <c r="AL67" s="120" t="str">
        <f>IF(OR($T67="",$U67=""),"",_xlfn.BETA.INV(ABS(VLOOKUP($Z$1,VLookups!$A$30:$B$31,2,FALSE)-AL$3),IF($N67="L",$U67,$T67),IF($N67="L",$T67,$U67),$G67,$I67))</f>
        <v/>
      </c>
      <c r="AM67" s="121" t="str">
        <f>IF(OR($T67="",$U67=""),"",_xlfn.BETA.INV(ABS(VLOOKUP($Z$1,VLookups!$A$30:$B$31,2,FALSE)-AM$3),IF($N67="L",$U67,$T67),IF($N67="L",$T67,$U67),$G67,$I67))</f>
        <v/>
      </c>
      <c r="AN67" s="17"/>
      <c r="AO67" s="206" t="str">
        <f t="shared" si="15"/>
        <v/>
      </c>
      <c r="AP67" s="204" t="str">
        <f t="shared" si="16"/>
        <v/>
      </c>
      <c r="AQ67" s="188" t="str">
        <f t="shared" ref="AQ67:DB67" si="245">IF(ISNONTEXT($AO67),AP67+$AO67,"")</f>
        <v/>
      </c>
      <c r="AR67" s="188" t="str">
        <f t="shared" si="245"/>
        <v/>
      </c>
      <c r="AS67" s="188" t="str">
        <f t="shared" si="245"/>
        <v/>
      </c>
      <c r="AT67" s="188" t="str">
        <f t="shared" si="245"/>
        <v/>
      </c>
      <c r="AU67" s="188" t="str">
        <f t="shared" si="245"/>
        <v/>
      </c>
      <c r="AV67" s="188" t="str">
        <f t="shared" si="245"/>
        <v/>
      </c>
      <c r="AW67" s="188" t="str">
        <f t="shared" si="245"/>
        <v/>
      </c>
      <c r="AX67" s="188" t="str">
        <f t="shared" si="245"/>
        <v/>
      </c>
      <c r="AY67" s="188" t="str">
        <f t="shared" si="245"/>
        <v/>
      </c>
      <c r="AZ67" s="188" t="str">
        <f t="shared" si="245"/>
        <v/>
      </c>
      <c r="BA67" s="188" t="str">
        <f t="shared" si="245"/>
        <v/>
      </c>
      <c r="BB67" s="188" t="str">
        <f t="shared" si="245"/>
        <v/>
      </c>
      <c r="BC67" s="188" t="str">
        <f t="shared" si="245"/>
        <v/>
      </c>
      <c r="BD67" s="188" t="str">
        <f t="shared" si="245"/>
        <v/>
      </c>
      <c r="BE67" s="188" t="str">
        <f t="shared" si="245"/>
        <v/>
      </c>
      <c r="BF67" s="188" t="str">
        <f t="shared" si="245"/>
        <v/>
      </c>
      <c r="BG67" s="188" t="str">
        <f t="shared" si="245"/>
        <v/>
      </c>
      <c r="BH67" s="188" t="str">
        <f t="shared" si="245"/>
        <v/>
      </c>
      <c r="BI67" s="188" t="str">
        <f t="shared" si="245"/>
        <v/>
      </c>
      <c r="BJ67" s="188" t="str">
        <f t="shared" si="245"/>
        <v/>
      </c>
      <c r="BK67" s="188" t="str">
        <f t="shared" si="245"/>
        <v/>
      </c>
      <c r="BL67" s="188" t="str">
        <f t="shared" si="245"/>
        <v/>
      </c>
      <c r="BM67" s="188" t="str">
        <f t="shared" si="245"/>
        <v/>
      </c>
      <c r="BN67" s="188" t="str">
        <f t="shared" si="245"/>
        <v/>
      </c>
      <c r="BO67" s="188" t="str">
        <f t="shared" si="245"/>
        <v/>
      </c>
      <c r="BP67" s="188" t="str">
        <f t="shared" si="245"/>
        <v/>
      </c>
      <c r="BQ67" s="188" t="str">
        <f t="shared" si="245"/>
        <v/>
      </c>
      <c r="BR67" s="188" t="str">
        <f t="shared" si="245"/>
        <v/>
      </c>
      <c r="BS67" s="188" t="str">
        <f t="shared" si="245"/>
        <v/>
      </c>
      <c r="BT67" s="188" t="str">
        <f t="shared" si="245"/>
        <v/>
      </c>
      <c r="BU67" s="188" t="str">
        <f t="shared" si="245"/>
        <v/>
      </c>
      <c r="BV67" s="188" t="str">
        <f t="shared" si="245"/>
        <v/>
      </c>
      <c r="BW67" s="188" t="str">
        <f t="shared" si="245"/>
        <v/>
      </c>
      <c r="BX67" s="188" t="str">
        <f t="shared" si="245"/>
        <v/>
      </c>
      <c r="BY67" s="188" t="str">
        <f t="shared" si="245"/>
        <v/>
      </c>
      <c r="BZ67" s="188" t="str">
        <f t="shared" si="245"/>
        <v/>
      </c>
      <c r="CA67" s="188" t="str">
        <f t="shared" si="245"/>
        <v/>
      </c>
      <c r="CB67" s="188" t="str">
        <f t="shared" si="245"/>
        <v/>
      </c>
      <c r="CC67" s="188" t="str">
        <f t="shared" si="245"/>
        <v/>
      </c>
      <c r="CD67" s="188" t="str">
        <f t="shared" si="245"/>
        <v/>
      </c>
      <c r="CE67" s="188" t="str">
        <f t="shared" si="245"/>
        <v/>
      </c>
      <c r="CF67" s="188" t="str">
        <f t="shared" si="245"/>
        <v/>
      </c>
      <c r="CG67" s="188" t="str">
        <f t="shared" si="245"/>
        <v/>
      </c>
      <c r="CH67" s="188" t="str">
        <f t="shared" si="245"/>
        <v/>
      </c>
      <c r="CI67" s="188" t="str">
        <f t="shared" si="245"/>
        <v/>
      </c>
      <c r="CJ67" s="188" t="str">
        <f t="shared" si="245"/>
        <v/>
      </c>
      <c r="CK67" s="188" t="str">
        <f t="shared" si="245"/>
        <v/>
      </c>
      <c r="CL67" s="188" t="str">
        <f t="shared" si="245"/>
        <v/>
      </c>
      <c r="CM67" s="188" t="str">
        <f t="shared" si="245"/>
        <v/>
      </c>
      <c r="CN67" s="188" t="str">
        <f t="shared" si="245"/>
        <v/>
      </c>
      <c r="CO67" s="188" t="str">
        <f t="shared" si="245"/>
        <v/>
      </c>
      <c r="CP67" s="188" t="str">
        <f t="shared" si="245"/>
        <v/>
      </c>
      <c r="CQ67" s="188" t="str">
        <f t="shared" si="245"/>
        <v/>
      </c>
      <c r="CR67" s="188" t="str">
        <f t="shared" si="245"/>
        <v/>
      </c>
      <c r="CS67" s="188" t="str">
        <f t="shared" si="245"/>
        <v/>
      </c>
      <c r="CT67" s="188" t="str">
        <f t="shared" si="245"/>
        <v/>
      </c>
      <c r="CU67" s="188" t="str">
        <f t="shared" si="245"/>
        <v/>
      </c>
      <c r="CV67" s="188" t="str">
        <f t="shared" si="245"/>
        <v/>
      </c>
      <c r="CW67" s="188" t="str">
        <f t="shared" si="245"/>
        <v/>
      </c>
      <c r="CX67" s="188" t="str">
        <f t="shared" si="245"/>
        <v/>
      </c>
      <c r="CY67" s="188" t="str">
        <f t="shared" si="245"/>
        <v/>
      </c>
      <c r="CZ67" s="188" t="str">
        <f t="shared" si="245"/>
        <v/>
      </c>
      <c r="DA67" s="188" t="str">
        <f t="shared" si="245"/>
        <v/>
      </c>
      <c r="DB67" s="188" t="str">
        <f t="shared" si="245"/>
        <v/>
      </c>
      <c r="DC67" s="188" t="str">
        <f t="shared" ref="DC67:EK67" si="246">IF(ISNONTEXT($AO67),DB67+$AO67,"")</f>
        <v/>
      </c>
      <c r="DD67" s="188" t="str">
        <f t="shared" si="246"/>
        <v/>
      </c>
      <c r="DE67" s="188" t="str">
        <f t="shared" si="246"/>
        <v/>
      </c>
      <c r="DF67" s="188" t="str">
        <f t="shared" si="246"/>
        <v/>
      </c>
      <c r="DG67" s="188" t="str">
        <f t="shared" si="246"/>
        <v/>
      </c>
      <c r="DH67" s="188" t="str">
        <f t="shared" si="246"/>
        <v/>
      </c>
      <c r="DI67" s="188" t="str">
        <f t="shared" si="246"/>
        <v/>
      </c>
      <c r="DJ67" s="188" t="str">
        <f t="shared" si="246"/>
        <v/>
      </c>
      <c r="DK67" s="188" t="str">
        <f t="shared" si="246"/>
        <v/>
      </c>
      <c r="DL67" s="188" t="str">
        <f t="shared" si="246"/>
        <v/>
      </c>
      <c r="DM67" s="188" t="str">
        <f t="shared" si="246"/>
        <v/>
      </c>
      <c r="DN67" s="188" t="str">
        <f t="shared" si="246"/>
        <v/>
      </c>
      <c r="DO67" s="188" t="str">
        <f t="shared" si="246"/>
        <v/>
      </c>
      <c r="DP67" s="188" t="str">
        <f t="shared" si="246"/>
        <v/>
      </c>
      <c r="DQ67" s="188" t="str">
        <f t="shared" si="246"/>
        <v/>
      </c>
      <c r="DR67" s="188" t="str">
        <f t="shared" si="246"/>
        <v/>
      </c>
      <c r="DS67" s="188" t="str">
        <f t="shared" si="246"/>
        <v/>
      </c>
      <c r="DT67" s="188" t="str">
        <f t="shared" si="246"/>
        <v/>
      </c>
      <c r="DU67" s="188" t="str">
        <f t="shared" si="246"/>
        <v/>
      </c>
      <c r="DV67" s="188" t="str">
        <f t="shared" si="246"/>
        <v/>
      </c>
      <c r="DW67" s="188" t="str">
        <f t="shared" si="246"/>
        <v/>
      </c>
      <c r="DX67" s="188" t="str">
        <f t="shared" si="246"/>
        <v/>
      </c>
      <c r="DY67" s="188" t="str">
        <f t="shared" si="246"/>
        <v/>
      </c>
      <c r="DZ67" s="188" t="str">
        <f t="shared" si="246"/>
        <v/>
      </c>
      <c r="EA67" s="188" t="str">
        <f t="shared" si="246"/>
        <v/>
      </c>
      <c r="EB67" s="188" t="str">
        <f t="shared" si="246"/>
        <v/>
      </c>
      <c r="EC67" s="188" t="str">
        <f t="shared" si="246"/>
        <v/>
      </c>
      <c r="ED67" s="188" t="str">
        <f t="shared" si="246"/>
        <v/>
      </c>
      <c r="EE67" s="188" t="str">
        <f t="shared" si="246"/>
        <v/>
      </c>
      <c r="EF67" s="188" t="str">
        <f t="shared" si="246"/>
        <v/>
      </c>
      <c r="EG67" s="188" t="str">
        <f t="shared" si="246"/>
        <v/>
      </c>
      <c r="EH67" s="188" t="str">
        <f t="shared" si="246"/>
        <v/>
      </c>
      <c r="EI67" s="188" t="str">
        <f t="shared" si="246"/>
        <v/>
      </c>
      <c r="EJ67" s="188" t="str">
        <f t="shared" si="246"/>
        <v/>
      </c>
      <c r="EK67" s="188" t="str">
        <f t="shared" si="246"/>
        <v/>
      </c>
      <c r="EL67" s="204" t="str">
        <f t="shared" si="19"/>
        <v/>
      </c>
      <c r="EM67" s="205" t="e">
        <f t="shared" si="20"/>
        <v>#N/A</v>
      </c>
      <c r="EN67" s="205" t="e">
        <f t="shared" si="21"/>
        <v>#N/A</v>
      </c>
      <c r="EO67" s="205" t="e">
        <f t="shared" si="22"/>
        <v>#N/A</v>
      </c>
      <c r="EP67" s="205" t="e">
        <f t="shared" si="23"/>
        <v>#N/A</v>
      </c>
      <c r="EQ67" s="205" t="e">
        <f t="shared" si="24"/>
        <v>#N/A</v>
      </c>
      <c r="ER67" s="205" t="e">
        <f t="shared" si="25"/>
        <v>#N/A</v>
      </c>
      <c r="ES67" s="205" t="e">
        <f t="shared" si="26"/>
        <v>#N/A</v>
      </c>
      <c r="ET67" s="205" t="e">
        <f t="shared" si="27"/>
        <v>#N/A</v>
      </c>
      <c r="EU67" s="205" t="e">
        <f t="shared" si="28"/>
        <v>#N/A</v>
      </c>
      <c r="EV67" s="205" t="e">
        <f t="shared" si="29"/>
        <v>#N/A</v>
      </c>
      <c r="EW67" s="205" t="e">
        <f t="shared" si="30"/>
        <v>#N/A</v>
      </c>
      <c r="EX67" s="205" t="e">
        <f t="shared" si="31"/>
        <v>#N/A</v>
      </c>
      <c r="EY67" s="205" t="e">
        <f t="shared" si="32"/>
        <v>#N/A</v>
      </c>
      <c r="EZ67" s="205" t="e">
        <f t="shared" si="33"/>
        <v>#N/A</v>
      </c>
      <c r="FA67" s="205" t="e">
        <f t="shared" si="34"/>
        <v>#N/A</v>
      </c>
      <c r="FB67" s="205" t="e">
        <f t="shared" si="35"/>
        <v>#N/A</v>
      </c>
      <c r="FC67" s="205" t="e">
        <f t="shared" si="36"/>
        <v>#N/A</v>
      </c>
      <c r="FD67" s="205" t="e">
        <f t="shared" si="37"/>
        <v>#N/A</v>
      </c>
      <c r="FE67" s="205" t="e">
        <f t="shared" si="38"/>
        <v>#N/A</v>
      </c>
      <c r="FF67" s="205" t="e">
        <f t="shared" si="39"/>
        <v>#N/A</v>
      </c>
      <c r="FG67" s="205" t="e">
        <f t="shared" si="40"/>
        <v>#N/A</v>
      </c>
      <c r="FH67" s="205" t="e">
        <f t="shared" si="41"/>
        <v>#N/A</v>
      </c>
      <c r="FI67" s="205" t="e">
        <f t="shared" si="42"/>
        <v>#N/A</v>
      </c>
      <c r="FJ67" s="205" t="e">
        <f t="shared" si="43"/>
        <v>#N/A</v>
      </c>
      <c r="FK67" s="205" t="e">
        <f t="shared" si="44"/>
        <v>#N/A</v>
      </c>
      <c r="FL67" s="205" t="e">
        <f t="shared" si="45"/>
        <v>#N/A</v>
      </c>
      <c r="FM67" s="205" t="e">
        <f t="shared" si="46"/>
        <v>#N/A</v>
      </c>
      <c r="FN67" s="205" t="e">
        <f t="shared" si="47"/>
        <v>#N/A</v>
      </c>
      <c r="FO67" s="205" t="e">
        <f t="shared" si="48"/>
        <v>#N/A</v>
      </c>
      <c r="FP67" s="205" t="e">
        <f t="shared" si="49"/>
        <v>#N/A</v>
      </c>
      <c r="FQ67" s="205" t="e">
        <f t="shared" si="50"/>
        <v>#N/A</v>
      </c>
      <c r="FR67" s="205" t="e">
        <f t="shared" si="51"/>
        <v>#N/A</v>
      </c>
      <c r="FS67" s="205" t="e">
        <f t="shared" si="52"/>
        <v>#N/A</v>
      </c>
      <c r="FT67" s="205" t="e">
        <f t="shared" si="53"/>
        <v>#N/A</v>
      </c>
      <c r="FU67" s="205" t="e">
        <f t="shared" si="54"/>
        <v>#N/A</v>
      </c>
      <c r="FV67" s="205" t="e">
        <f t="shared" si="55"/>
        <v>#N/A</v>
      </c>
      <c r="FW67" s="205" t="e">
        <f t="shared" si="56"/>
        <v>#N/A</v>
      </c>
      <c r="FX67" s="205" t="e">
        <f t="shared" si="57"/>
        <v>#N/A</v>
      </c>
      <c r="FY67" s="205" t="e">
        <f t="shared" si="58"/>
        <v>#N/A</v>
      </c>
      <c r="FZ67" s="205" t="e">
        <f t="shared" si="59"/>
        <v>#N/A</v>
      </c>
      <c r="GA67" s="205" t="e">
        <f t="shared" si="60"/>
        <v>#N/A</v>
      </c>
      <c r="GB67" s="205" t="e">
        <f t="shared" si="61"/>
        <v>#N/A</v>
      </c>
      <c r="GC67" s="205" t="e">
        <f t="shared" si="62"/>
        <v>#N/A</v>
      </c>
      <c r="GD67" s="205" t="e">
        <f t="shared" si="63"/>
        <v>#N/A</v>
      </c>
      <c r="GE67" s="205" t="e">
        <f t="shared" si="64"/>
        <v>#N/A</v>
      </c>
      <c r="GF67" s="205" t="e">
        <f t="shared" si="65"/>
        <v>#N/A</v>
      </c>
      <c r="GG67" s="205" t="e">
        <f t="shared" si="66"/>
        <v>#N/A</v>
      </c>
      <c r="GH67" s="205" t="e">
        <f t="shared" si="67"/>
        <v>#N/A</v>
      </c>
      <c r="GI67" s="205" t="e">
        <f t="shared" si="68"/>
        <v>#N/A</v>
      </c>
      <c r="GJ67" s="205" t="e">
        <f t="shared" si="69"/>
        <v>#N/A</v>
      </c>
      <c r="GK67" s="205" t="e">
        <f t="shared" si="70"/>
        <v>#N/A</v>
      </c>
      <c r="GL67" s="205" t="e">
        <f t="shared" si="71"/>
        <v>#N/A</v>
      </c>
      <c r="GM67" s="205" t="e">
        <f t="shared" si="72"/>
        <v>#N/A</v>
      </c>
      <c r="GN67" s="205" t="e">
        <f t="shared" si="73"/>
        <v>#N/A</v>
      </c>
      <c r="GO67" s="205" t="e">
        <f t="shared" si="74"/>
        <v>#N/A</v>
      </c>
      <c r="GP67" s="205" t="e">
        <f t="shared" si="75"/>
        <v>#N/A</v>
      </c>
      <c r="GQ67" s="205" t="e">
        <f t="shared" si="76"/>
        <v>#N/A</v>
      </c>
      <c r="GR67" s="205" t="e">
        <f t="shared" si="77"/>
        <v>#N/A</v>
      </c>
      <c r="GS67" s="205" t="e">
        <f t="shared" si="78"/>
        <v>#N/A</v>
      </c>
      <c r="GT67" s="205" t="e">
        <f t="shared" si="79"/>
        <v>#N/A</v>
      </c>
      <c r="GU67" s="205" t="e">
        <f t="shared" si="80"/>
        <v>#N/A</v>
      </c>
      <c r="GV67" s="205" t="e">
        <f t="shared" si="81"/>
        <v>#N/A</v>
      </c>
      <c r="GW67" s="205" t="e">
        <f t="shared" si="82"/>
        <v>#N/A</v>
      </c>
      <c r="GX67" s="205" t="e">
        <f t="shared" si="83"/>
        <v>#N/A</v>
      </c>
      <c r="GY67" s="205" t="e">
        <f t="shared" si="84"/>
        <v>#N/A</v>
      </c>
      <c r="GZ67" s="205" t="e">
        <f t="shared" si="85"/>
        <v>#N/A</v>
      </c>
      <c r="HA67" s="205" t="e">
        <f t="shared" si="86"/>
        <v>#N/A</v>
      </c>
      <c r="HB67" s="205" t="e">
        <f t="shared" si="87"/>
        <v>#N/A</v>
      </c>
      <c r="HC67" s="205" t="e">
        <f t="shared" si="88"/>
        <v>#N/A</v>
      </c>
      <c r="HD67" s="205" t="e">
        <f t="shared" si="89"/>
        <v>#N/A</v>
      </c>
      <c r="HE67" s="205" t="e">
        <f t="shared" si="90"/>
        <v>#N/A</v>
      </c>
      <c r="HF67" s="205" t="e">
        <f t="shared" si="91"/>
        <v>#N/A</v>
      </c>
      <c r="HG67" s="205" t="e">
        <f t="shared" si="92"/>
        <v>#N/A</v>
      </c>
      <c r="HH67" s="205" t="e">
        <f t="shared" si="93"/>
        <v>#N/A</v>
      </c>
      <c r="HI67" s="205" t="e">
        <f t="shared" si="94"/>
        <v>#N/A</v>
      </c>
      <c r="HJ67" s="205" t="e">
        <f t="shared" si="95"/>
        <v>#N/A</v>
      </c>
      <c r="HK67" s="205" t="e">
        <f t="shared" si="96"/>
        <v>#N/A</v>
      </c>
      <c r="HL67" s="205" t="e">
        <f t="shared" si="97"/>
        <v>#N/A</v>
      </c>
      <c r="HM67" s="205" t="e">
        <f t="shared" si="98"/>
        <v>#N/A</v>
      </c>
      <c r="HN67" s="205" t="e">
        <f t="shared" si="99"/>
        <v>#N/A</v>
      </c>
      <c r="HO67" s="205" t="e">
        <f t="shared" si="100"/>
        <v>#N/A</v>
      </c>
      <c r="HP67" s="205" t="e">
        <f t="shared" si="101"/>
        <v>#N/A</v>
      </c>
      <c r="HQ67" s="205" t="e">
        <f t="shared" si="102"/>
        <v>#N/A</v>
      </c>
      <c r="HR67" s="205" t="e">
        <f t="shared" si="103"/>
        <v>#N/A</v>
      </c>
      <c r="HS67" s="205" t="e">
        <f t="shared" si="104"/>
        <v>#N/A</v>
      </c>
      <c r="HT67" s="205" t="e">
        <f t="shared" si="105"/>
        <v>#N/A</v>
      </c>
      <c r="HU67" s="205" t="e">
        <f t="shared" si="106"/>
        <v>#N/A</v>
      </c>
      <c r="HV67" s="205" t="e">
        <f t="shared" si="107"/>
        <v>#N/A</v>
      </c>
      <c r="HW67" s="205" t="e">
        <f t="shared" si="108"/>
        <v>#N/A</v>
      </c>
      <c r="HX67" s="205" t="e">
        <f t="shared" si="109"/>
        <v>#N/A</v>
      </c>
      <c r="HY67" s="205" t="e">
        <f t="shared" si="110"/>
        <v>#N/A</v>
      </c>
      <c r="HZ67" s="205" t="e">
        <f t="shared" si="111"/>
        <v>#N/A</v>
      </c>
      <c r="IA67" s="205" t="e">
        <f t="shared" si="112"/>
        <v>#N/A</v>
      </c>
      <c r="IB67" s="205" t="e">
        <f t="shared" si="113"/>
        <v>#N/A</v>
      </c>
      <c r="IC67" s="205" t="e">
        <f t="shared" si="114"/>
        <v>#N/A</v>
      </c>
      <c r="ID67" s="205" t="e">
        <f t="shared" si="115"/>
        <v>#N/A</v>
      </c>
      <c r="IE67" s="205" t="e">
        <f t="shared" si="116"/>
        <v>#N/A</v>
      </c>
      <c r="IF67" s="205" t="e">
        <f t="shared" si="117"/>
        <v>#N/A</v>
      </c>
      <c r="IG67" s="205" t="e">
        <f t="shared" si="118"/>
        <v>#N/A</v>
      </c>
      <c r="IH67" s="205" t="e">
        <f t="shared" si="119"/>
        <v>#N/A</v>
      </c>
      <c r="II67" s="205" t="e">
        <f t="shared" si="120"/>
        <v>#N/A</v>
      </c>
    </row>
    <row r="68" spans="1:243" hidden="1" x14ac:dyDescent="0.25">
      <c r="A68" s="307"/>
      <c r="B68" s="308" t="str">
        <f>IF(OR($T68="",$U68=""),"",ROUND(_xlfn.BETA.INV(ABS(VLOOKUP($Z$1,VLookups!$A$30:$B$31,2,FALSE)-B$2),IF($N68="L",$U68,$T68),IF($N68="L",$T68,$U68),$G68,$I68),0))</f>
        <v/>
      </c>
      <c r="C68" s="318" t="str">
        <f t="shared" si="121"/>
        <v/>
      </c>
      <c r="D68" s="319" t="str">
        <f t="shared" si="122"/>
        <v/>
      </c>
      <c r="E68" s="142"/>
      <c r="F68" s="310"/>
      <c r="G68" s="311" t="str">
        <f t="shared" si="10"/>
        <v/>
      </c>
      <c r="H68" s="312"/>
      <c r="I68" s="311" t="str">
        <f t="shared" si="11"/>
        <v/>
      </c>
      <c r="J68" s="310"/>
      <c r="K68" s="143"/>
      <c r="L68" s="118" t="str">
        <f t="shared" si="12"/>
        <v/>
      </c>
      <c r="M68" s="23" t="str">
        <f t="shared" si="13"/>
        <v/>
      </c>
      <c r="N68" s="24" t="str">
        <f t="shared" si="14"/>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247">IF(AND(G68&gt;0,H68&gt;0,I68&gt;0),G68+((I68-G68)/2),"")</f>
        <v/>
      </c>
      <c r="R68" s="26"/>
      <c r="S68" s="24" t="str">
        <f>IF(OR(M68="",R68=""),"",MATCH(R68,Confidence!$A$3:$A$12,0))</f>
        <v/>
      </c>
      <c r="T68" s="27" t="str">
        <f t="shared" ref="T68:T103" si="248">IF(OR(M68="",R68=""),"",INDEX(Alpha_Chart,P68,S68))</f>
        <v/>
      </c>
      <c r="U68" s="27" t="str">
        <f t="shared" ref="U68:U103" si="249">IF(OR(M68="",R68=""),"",INDEX(Beta_Chart,P68,S68))</f>
        <v/>
      </c>
      <c r="V68" s="24"/>
      <c r="W68" s="110" t="str">
        <f t="shared" ref="W68:W103" si="250">IF(OR(M68="",R68=""),"",IF(N68="R",((I68-G68)*(INDEX(Mean_Ratios,P68,S68)))+G68,((I68-G68)*(1-INDEX(Mean_Ratios,P68,S68)))+G68))</f>
        <v/>
      </c>
      <c r="X68" s="110" t="str">
        <f t="shared" ref="X68:X103" si="251">IF(OR(M68="",R68=""),"",(I68-G68)*INDEX(Standard_Deviation_Ratios,P68,S68))</f>
        <v/>
      </c>
      <c r="Y68" s="39" t="str">
        <f t="shared" ref="Y68:Y103" si="252">IF(OR(M68="",R68=""),"",X68^2)</f>
        <v/>
      </c>
      <c r="Z68" s="123"/>
      <c r="AA68" s="216" t="str">
        <f>IF(AND(G68&gt;0,H68&gt;0,I68&gt;0,T68&gt;0,U68&gt;0,Z68&gt;0,NOT(R68="")),ABS(VLOOKUP($Z$1,VLookups!$A$30:$B$31,2,FALSE)-_xlfn.BETA.DIST(Z68,IF(N68="L",U68,T68),IF(N68="L",T68,U68),TRUE,G68,I68)),"")</f>
        <v/>
      </c>
      <c r="AB68" s="120" t="str">
        <f>IF(OR($T68="",$U68=""),"",_xlfn.BETA.INV(ABS(VLOOKUP($Z$1,VLookups!$A$30:$B$31,2,FALSE)-AB$3),IF($N68="L",$U68,$T68),IF($N68="L",$T68,$U68),$G68,$I68))</f>
        <v/>
      </c>
      <c r="AC68" s="121" t="str">
        <f>IF(OR($T68="",$U68=""),"",_xlfn.BETA.INV(ABS(VLOOKUP($Z$1,VLookups!$A$30:$B$31,2,FALSE)-AC$3),IF($N68="L",$U68,$T68),IF($N68="L",$T68,$U68),$G68,$I68))</f>
        <v/>
      </c>
      <c r="AD68" s="120" t="str">
        <f>IF(OR($T68="",$U68=""),"",_xlfn.BETA.INV(ABS(VLOOKUP($Z$1,VLookups!$A$30:$B$31,2,FALSE)-AD$3),IF($N68="L",$U68,$T68),IF($N68="L",$T68,$U68),$G68,$I68))</f>
        <v/>
      </c>
      <c r="AE68" s="121" t="str">
        <f>IF(OR($T68="",$U68=""),"",_xlfn.BETA.INV(ABS(VLOOKUP($Z$1,VLookups!$A$30:$B$31,2,FALSE)-AE$3),IF($N68="L",$U68,$T68),IF($N68="L",$T68,$U68),$G68,$I68))</f>
        <v/>
      </c>
      <c r="AF68" s="120" t="str">
        <f>IF(OR($T68="",$U68=""),"",_xlfn.BETA.INV(ABS(VLOOKUP($Z$1,VLookups!$A$30:$B$31,2,FALSE)-AF$3),IF($N68="L",$U68,$T68),IF($N68="L",$T68,$U68),$G68,$I68))</f>
        <v/>
      </c>
      <c r="AG68" s="121" t="str">
        <f>IF(OR($T68="",$U68=""),"",_xlfn.BETA.INV(ABS(VLOOKUP($Z$1,VLookups!$A$30:$B$31,2,FALSE)-AG$3),IF($N68="L",$U68,$T68),IF($N68="L",$T68,$U68),$G68,$I68))</f>
        <v/>
      </c>
      <c r="AH68" s="120" t="str">
        <f>IF(OR($T68="",$U68=""),"",_xlfn.BETA.INV(ABS(VLOOKUP($Z$1,VLookups!$A$30:$B$31,2,FALSE)-AH$3),IF($N68="L",$U68,$T68),IF($N68="L",$T68,$U68),$G68,$I68))</f>
        <v/>
      </c>
      <c r="AI68" s="121" t="str">
        <f>IF(OR($T68="",$U68=""),"",_xlfn.BETA.INV(ABS(VLOOKUP($Z$1,VLookups!$A$30:$B$31,2,FALSE)-AI$3),IF($N68="L",$U68,$T68),IF($N68="L",$T68,$U68),$G68,$I68))</f>
        <v/>
      </c>
      <c r="AJ68" s="120" t="str">
        <f>IF(OR($T68="",$U68=""),"",_xlfn.BETA.INV(ABS(VLOOKUP($Z$1,VLookups!$A$30:$B$31,2,FALSE)-AJ$3),IF($N68="L",$U68,$T68),IF($N68="L",$T68,$U68),$G68,$I68))</f>
        <v/>
      </c>
      <c r="AK68" s="121" t="str">
        <f>IF(OR($T68="",$U68=""),"",_xlfn.BETA.INV(ABS(VLOOKUP($Z$1,VLookups!$A$30:$B$31,2,FALSE)-AK$3),IF($N68="L",$U68,$T68),IF($N68="L",$T68,$U68),$G68,$I68))</f>
        <v/>
      </c>
      <c r="AL68" s="120" t="str">
        <f>IF(OR($T68="",$U68=""),"",_xlfn.BETA.INV(ABS(VLOOKUP($Z$1,VLookups!$A$30:$B$31,2,FALSE)-AL$3),IF($N68="L",$U68,$T68),IF($N68="L",$T68,$U68),$G68,$I68))</f>
        <v/>
      </c>
      <c r="AM68" s="121" t="str">
        <f>IF(OR($T68="",$U68=""),"",_xlfn.BETA.INV(ABS(VLOOKUP($Z$1,VLookups!$A$30:$B$31,2,FALSE)-AM$3),IF($N68="L",$U68,$T68),IF($N68="L",$T68,$U68),$G68,$I68))</f>
        <v/>
      </c>
      <c r="AN68" s="17"/>
      <c r="AO68" s="206" t="str">
        <f t="shared" si="15"/>
        <v/>
      </c>
      <c r="AP68" s="204" t="str">
        <f t="shared" si="16"/>
        <v/>
      </c>
      <c r="AQ68" s="188" t="str">
        <f t="shared" ref="AQ68:DB68" si="253">IF(ISNONTEXT($AO68),AP68+$AO68,"")</f>
        <v/>
      </c>
      <c r="AR68" s="188" t="str">
        <f t="shared" si="253"/>
        <v/>
      </c>
      <c r="AS68" s="188" t="str">
        <f t="shared" si="253"/>
        <v/>
      </c>
      <c r="AT68" s="188" t="str">
        <f t="shared" si="253"/>
        <v/>
      </c>
      <c r="AU68" s="188" t="str">
        <f t="shared" si="253"/>
        <v/>
      </c>
      <c r="AV68" s="188" t="str">
        <f t="shared" si="253"/>
        <v/>
      </c>
      <c r="AW68" s="188" t="str">
        <f t="shared" si="253"/>
        <v/>
      </c>
      <c r="AX68" s="188" t="str">
        <f t="shared" si="253"/>
        <v/>
      </c>
      <c r="AY68" s="188" t="str">
        <f t="shared" si="253"/>
        <v/>
      </c>
      <c r="AZ68" s="188" t="str">
        <f t="shared" si="253"/>
        <v/>
      </c>
      <c r="BA68" s="188" t="str">
        <f t="shared" si="253"/>
        <v/>
      </c>
      <c r="BB68" s="188" t="str">
        <f t="shared" si="253"/>
        <v/>
      </c>
      <c r="BC68" s="188" t="str">
        <f t="shared" si="253"/>
        <v/>
      </c>
      <c r="BD68" s="188" t="str">
        <f t="shared" si="253"/>
        <v/>
      </c>
      <c r="BE68" s="188" t="str">
        <f t="shared" si="253"/>
        <v/>
      </c>
      <c r="BF68" s="188" t="str">
        <f t="shared" si="253"/>
        <v/>
      </c>
      <c r="BG68" s="188" t="str">
        <f t="shared" si="253"/>
        <v/>
      </c>
      <c r="BH68" s="188" t="str">
        <f t="shared" si="253"/>
        <v/>
      </c>
      <c r="BI68" s="188" t="str">
        <f t="shared" si="253"/>
        <v/>
      </c>
      <c r="BJ68" s="188" t="str">
        <f t="shared" si="253"/>
        <v/>
      </c>
      <c r="BK68" s="188" t="str">
        <f t="shared" si="253"/>
        <v/>
      </c>
      <c r="BL68" s="188" t="str">
        <f t="shared" si="253"/>
        <v/>
      </c>
      <c r="BM68" s="188" t="str">
        <f t="shared" si="253"/>
        <v/>
      </c>
      <c r="BN68" s="188" t="str">
        <f t="shared" si="253"/>
        <v/>
      </c>
      <c r="BO68" s="188" t="str">
        <f t="shared" si="253"/>
        <v/>
      </c>
      <c r="BP68" s="188" t="str">
        <f t="shared" si="253"/>
        <v/>
      </c>
      <c r="BQ68" s="188" t="str">
        <f t="shared" si="253"/>
        <v/>
      </c>
      <c r="BR68" s="188" t="str">
        <f t="shared" si="253"/>
        <v/>
      </c>
      <c r="BS68" s="188" t="str">
        <f t="shared" si="253"/>
        <v/>
      </c>
      <c r="BT68" s="188" t="str">
        <f t="shared" si="253"/>
        <v/>
      </c>
      <c r="BU68" s="188" t="str">
        <f t="shared" si="253"/>
        <v/>
      </c>
      <c r="BV68" s="188" t="str">
        <f t="shared" si="253"/>
        <v/>
      </c>
      <c r="BW68" s="188" t="str">
        <f t="shared" si="253"/>
        <v/>
      </c>
      <c r="BX68" s="188" t="str">
        <f t="shared" si="253"/>
        <v/>
      </c>
      <c r="BY68" s="188" t="str">
        <f t="shared" si="253"/>
        <v/>
      </c>
      <c r="BZ68" s="188" t="str">
        <f t="shared" si="253"/>
        <v/>
      </c>
      <c r="CA68" s="188" t="str">
        <f t="shared" si="253"/>
        <v/>
      </c>
      <c r="CB68" s="188" t="str">
        <f t="shared" si="253"/>
        <v/>
      </c>
      <c r="CC68" s="188" t="str">
        <f t="shared" si="253"/>
        <v/>
      </c>
      <c r="CD68" s="188" t="str">
        <f t="shared" si="253"/>
        <v/>
      </c>
      <c r="CE68" s="188" t="str">
        <f t="shared" si="253"/>
        <v/>
      </c>
      <c r="CF68" s="188" t="str">
        <f t="shared" si="253"/>
        <v/>
      </c>
      <c r="CG68" s="188" t="str">
        <f t="shared" si="253"/>
        <v/>
      </c>
      <c r="CH68" s="188" t="str">
        <f t="shared" si="253"/>
        <v/>
      </c>
      <c r="CI68" s="188" t="str">
        <f t="shared" si="253"/>
        <v/>
      </c>
      <c r="CJ68" s="188" t="str">
        <f t="shared" si="253"/>
        <v/>
      </c>
      <c r="CK68" s="188" t="str">
        <f t="shared" si="253"/>
        <v/>
      </c>
      <c r="CL68" s="188" t="str">
        <f t="shared" si="253"/>
        <v/>
      </c>
      <c r="CM68" s="188" t="str">
        <f t="shared" si="253"/>
        <v/>
      </c>
      <c r="CN68" s="188" t="str">
        <f t="shared" si="253"/>
        <v/>
      </c>
      <c r="CO68" s="188" t="str">
        <f t="shared" si="253"/>
        <v/>
      </c>
      <c r="CP68" s="188" t="str">
        <f t="shared" si="253"/>
        <v/>
      </c>
      <c r="CQ68" s="188" t="str">
        <f t="shared" si="253"/>
        <v/>
      </c>
      <c r="CR68" s="188" t="str">
        <f t="shared" si="253"/>
        <v/>
      </c>
      <c r="CS68" s="188" t="str">
        <f t="shared" si="253"/>
        <v/>
      </c>
      <c r="CT68" s="188" t="str">
        <f t="shared" si="253"/>
        <v/>
      </c>
      <c r="CU68" s="188" t="str">
        <f t="shared" si="253"/>
        <v/>
      </c>
      <c r="CV68" s="188" t="str">
        <f t="shared" si="253"/>
        <v/>
      </c>
      <c r="CW68" s="188" t="str">
        <f t="shared" si="253"/>
        <v/>
      </c>
      <c r="CX68" s="188" t="str">
        <f t="shared" si="253"/>
        <v/>
      </c>
      <c r="CY68" s="188" t="str">
        <f t="shared" si="253"/>
        <v/>
      </c>
      <c r="CZ68" s="188" t="str">
        <f t="shared" si="253"/>
        <v/>
      </c>
      <c r="DA68" s="188" t="str">
        <f t="shared" si="253"/>
        <v/>
      </c>
      <c r="DB68" s="188" t="str">
        <f t="shared" si="253"/>
        <v/>
      </c>
      <c r="DC68" s="188" t="str">
        <f t="shared" ref="DC68:EK68" si="254">IF(ISNONTEXT($AO68),DB68+$AO68,"")</f>
        <v/>
      </c>
      <c r="DD68" s="188" t="str">
        <f t="shared" si="254"/>
        <v/>
      </c>
      <c r="DE68" s="188" t="str">
        <f t="shared" si="254"/>
        <v/>
      </c>
      <c r="DF68" s="188" t="str">
        <f t="shared" si="254"/>
        <v/>
      </c>
      <c r="DG68" s="188" t="str">
        <f t="shared" si="254"/>
        <v/>
      </c>
      <c r="DH68" s="188" t="str">
        <f t="shared" si="254"/>
        <v/>
      </c>
      <c r="DI68" s="188" t="str">
        <f t="shared" si="254"/>
        <v/>
      </c>
      <c r="DJ68" s="188" t="str">
        <f t="shared" si="254"/>
        <v/>
      </c>
      <c r="DK68" s="188" t="str">
        <f t="shared" si="254"/>
        <v/>
      </c>
      <c r="DL68" s="188" t="str">
        <f t="shared" si="254"/>
        <v/>
      </c>
      <c r="DM68" s="188" t="str">
        <f t="shared" si="254"/>
        <v/>
      </c>
      <c r="DN68" s="188" t="str">
        <f t="shared" si="254"/>
        <v/>
      </c>
      <c r="DO68" s="188" t="str">
        <f t="shared" si="254"/>
        <v/>
      </c>
      <c r="DP68" s="188" t="str">
        <f t="shared" si="254"/>
        <v/>
      </c>
      <c r="DQ68" s="188" t="str">
        <f t="shared" si="254"/>
        <v/>
      </c>
      <c r="DR68" s="188" t="str">
        <f t="shared" si="254"/>
        <v/>
      </c>
      <c r="DS68" s="188" t="str">
        <f t="shared" si="254"/>
        <v/>
      </c>
      <c r="DT68" s="188" t="str">
        <f t="shared" si="254"/>
        <v/>
      </c>
      <c r="DU68" s="188" t="str">
        <f t="shared" si="254"/>
        <v/>
      </c>
      <c r="DV68" s="188" t="str">
        <f t="shared" si="254"/>
        <v/>
      </c>
      <c r="DW68" s="188" t="str">
        <f t="shared" si="254"/>
        <v/>
      </c>
      <c r="DX68" s="188" t="str">
        <f t="shared" si="254"/>
        <v/>
      </c>
      <c r="DY68" s="188" t="str">
        <f t="shared" si="254"/>
        <v/>
      </c>
      <c r="DZ68" s="188" t="str">
        <f t="shared" si="254"/>
        <v/>
      </c>
      <c r="EA68" s="188" t="str">
        <f t="shared" si="254"/>
        <v/>
      </c>
      <c r="EB68" s="188" t="str">
        <f t="shared" si="254"/>
        <v/>
      </c>
      <c r="EC68" s="188" t="str">
        <f t="shared" si="254"/>
        <v/>
      </c>
      <c r="ED68" s="188" t="str">
        <f t="shared" si="254"/>
        <v/>
      </c>
      <c r="EE68" s="188" t="str">
        <f t="shared" si="254"/>
        <v/>
      </c>
      <c r="EF68" s="188" t="str">
        <f t="shared" si="254"/>
        <v/>
      </c>
      <c r="EG68" s="188" t="str">
        <f t="shared" si="254"/>
        <v/>
      </c>
      <c r="EH68" s="188" t="str">
        <f t="shared" si="254"/>
        <v/>
      </c>
      <c r="EI68" s="188" t="str">
        <f t="shared" si="254"/>
        <v/>
      </c>
      <c r="EJ68" s="188" t="str">
        <f t="shared" si="254"/>
        <v/>
      </c>
      <c r="EK68" s="188" t="str">
        <f t="shared" si="254"/>
        <v/>
      </c>
      <c r="EL68" s="204" t="str">
        <f t="shared" si="19"/>
        <v/>
      </c>
      <c r="EM68" s="205" t="e">
        <f t="shared" si="20"/>
        <v>#N/A</v>
      </c>
      <c r="EN68" s="205" t="e">
        <f t="shared" si="21"/>
        <v>#N/A</v>
      </c>
      <c r="EO68" s="205" t="e">
        <f t="shared" si="22"/>
        <v>#N/A</v>
      </c>
      <c r="EP68" s="205" t="e">
        <f t="shared" si="23"/>
        <v>#N/A</v>
      </c>
      <c r="EQ68" s="205" t="e">
        <f t="shared" si="24"/>
        <v>#N/A</v>
      </c>
      <c r="ER68" s="205" t="e">
        <f t="shared" si="25"/>
        <v>#N/A</v>
      </c>
      <c r="ES68" s="205" t="e">
        <f t="shared" si="26"/>
        <v>#N/A</v>
      </c>
      <c r="ET68" s="205" t="e">
        <f t="shared" si="27"/>
        <v>#N/A</v>
      </c>
      <c r="EU68" s="205" t="e">
        <f t="shared" si="28"/>
        <v>#N/A</v>
      </c>
      <c r="EV68" s="205" t="e">
        <f t="shared" si="29"/>
        <v>#N/A</v>
      </c>
      <c r="EW68" s="205" t="e">
        <f t="shared" si="30"/>
        <v>#N/A</v>
      </c>
      <c r="EX68" s="205" t="e">
        <f t="shared" si="31"/>
        <v>#N/A</v>
      </c>
      <c r="EY68" s="205" t="e">
        <f t="shared" si="32"/>
        <v>#N/A</v>
      </c>
      <c r="EZ68" s="205" t="e">
        <f t="shared" si="33"/>
        <v>#N/A</v>
      </c>
      <c r="FA68" s="205" t="e">
        <f t="shared" si="34"/>
        <v>#N/A</v>
      </c>
      <c r="FB68" s="205" t="e">
        <f t="shared" si="35"/>
        <v>#N/A</v>
      </c>
      <c r="FC68" s="205" t="e">
        <f t="shared" si="36"/>
        <v>#N/A</v>
      </c>
      <c r="FD68" s="205" t="e">
        <f t="shared" si="37"/>
        <v>#N/A</v>
      </c>
      <c r="FE68" s="205" t="e">
        <f t="shared" si="38"/>
        <v>#N/A</v>
      </c>
      <c r="FF68" s="205" t="e">
        <f t="shared" si="39"/>
        <v>#N/A</v>
      </c>
      <c r="FG68" s="205" t="e">
        <f t="shared" si="40"/>
        <v>#N/A</v>
      </c>
      <c r="FH68" s="205" t="e">
        <f t="shared" si="41"/>
        <v>#N/A</v>
      </c>
      <c r="FI68" s="205" t="e">
        <f t="shared" si="42"/>
        <v>#N/A</v>
      </c>
      <c r="FJ68" s="205" t="e">
        <f t="shared" si="43"/>
        <v>#N/A</v>
      </c>
      <c r="FK68" s="205" t="e">
        <f t="shared" si="44"/>
        <v>#N/A</v>
      </c>
      <c r="FL68" s="205" t="e">
        <f t="shared" si="45"/>
        <v>#N/A</v>
      </c>
      <c r="FM68" s="205" t="e">
        <f t="shared" si="46"/>
        <v>#N/A</v>
      </c>
      <c r="FN68" s="205" t="e">
        <f t="shared" si="47"/>
        <v>#N/A</v>
      </c>
      <c r="FO68" s="205" t="e">
        <f t="shared" si="48"/>
        <v>#N/A</v>
      </c>
      <c r="FP68" s="205" t="e">
        <f t="shared" si="49"/>
        <v>#N/A</v>
      </c>
      <c r="FQ68" s="205" t="e">
        <f t="shared" si="50"/>
        <v>#N/A</v>
      </c>
      <c r="FR68" s="205" t="e">
        <f t="shared" si="51"/>
        <v>#N/A</v>
      </c>
      <c r="FS68" s="205" t="e">
        <f t="shared" si="52"/>
        <v>#N/A</v>
      </c>
      <c r="FT68" s="205" t="e">
        <f t="shared" si="53"/>
        <v>#N/A</v>
      </c>
      <c r="FU68" s="205" t="e">
        <f t="shared" si="54"/>
        <v>#N/A</v>
      </c>
      <c r="FV68" s="205" t="e">
        <f t="shared" si="55"/>
        <v>#N/A</v>
      </c>
      <c r="FW68" s="205" t="e">
        <f t="shared" si="56"/>
        <v>#N/A</v>
      </c>
      <c r="FX68" s="205" t="e">
        <f t="shared" si="57"/>
        <v>#N/A</v>
      </c>
      <c r="FY68" s="205" t="e">
        <f t="shared" si="58"/>
        <v>#N/A</v>
      </c>
      <c r="FZ68" s="205" t="e">
        <f t="shared" si="59"/>
        <v>#N/A</v>
      </c>
      <c r="GA68" s="205" t="e">
        <f t="shared" si="60"/>
        <v>#N/A</v>
      </c>
      <c r="GB68" s="205" t="e">
        <f t="shared" si="61"/>
        <v>#N/A</v>
      </c>
      <c r="GC68" s="205" t="e">
        <f t="shared" si="62"/>
        <v>#N/A</v>
      </c>
      <c r="GD68" s="205" t="e">
        <f t="shared" si="63"/>
        <v>#N/A</v>
      </c>
      <c r="GE68" s="205" t="e">
        <f t="shared" si="64"/>
        <v>#N/A</v>
      </c>
      <c r="GF68" s="205" t="e">
        <f t="shared" si="65"/>
        <v>#N/A</v>
      </c>
      <c r="GG68" s="205" t="e">
        <f t="shared" si="66"/>
        <v>#N/A</v>
      </c>
      <c r="GH68" s="205" t="e">
        <f t="shared" si="67"/>
        <v>#N/A</v>
      </c>
      <c r="GI68" s="205" t="e">
        <f t="shared" si="68"/>
        <v>#N/A</v>
      </c>
      <c r="GJ68" s="205" t="e">
        <f t="shared" si="69"/>
        <v>#N/A</v>
      </c>
      <c r="GK68" s="205" t="e">
        <f t="shared" si="70"/>
        <v>#N/A</v>
      </c>
      <c r="GL68" s="205" t="e">
        <f t="shared" si="71"/>
        <v>#N/A</v>
      </c>
      <c r="GM68" s="205" t="e">
        <f t="shared" si="72"/>
        <v>#N/A</v>
      </c>
      <c r="GN68" s="205" t="e">
        <f t="shared" si="73"/>
        <v>#N/A</v>
      </c>
      <c r="GO68" s="205" t="e">
        <f t="shared" si="74"/>
        <v>#N/A</v>
      </c>
      <c r="GP68" s="205" t="e">
        <f t="shared" si="75"/>
        <v>#N/A</v>
      </c>
      <c r="GQ68" s="205" t="e">
        <f t="shared" si="76"/>
        <v>#N/A</v>
      </c>
      <c r="GR68" s="205" t="e">
        <f t="shared" si="77"/>
        <v>#N/A</v>
      </c>
      <c r="GS68" s="205" t="e">
        <f t="shared" si="78"/>
        <v>#N/A</v>
      </c>
      <c r="GT68" s="205" t="e">
        <f t="shared" si="79"/>
        <v>#N/A</v>
      </c>
      <c r="GU68" s="205" t="e">
        <f t="shared" si="80"/>
        <v>#N/A</v>
      </c>
      <c r="GV68" s="205" t="e">
        <f t="shared" si="81"/>
        <v>#N/A</v>
      </c>
      <c r="GW68" s="205" t="e">
        <f t="shared" si="82"/>
        <v>#N/A</v>
      </c>
      <c r="GX68" s="205" t="e">
        <f t="shared" si="83"/>
        <v>#N/A</v>
      </c>
      <c r="GY68" s="205" t="e">
        <f t="shared" si="84"/>
        <v>#N/A</v>
      </c>
      <c r="GZ68" s="205" t="e">
        <f t="shared" si="85"/>
        <v>#N/A</v>
      </c>
      <c r="HA68" s="205" t="e">
        <f t="shared" si="86"/>
        <v>#N/A</v>
      </c>
      <c r="HB68" s="205" t="e">
        <f t="shared" si="87"/>
        <v>#N/A</v>
      </c>
      <c r="HC68" s="205" t="e">
        <f t="shared" si="88"/>
        <v>#N/A</v>
      </c>
      <c r="HD68" s="205" t="e">
        <f t="shared" si="89"/>
        <v>#N/A</v>
      </c>
      <c r="HE68" s="205" t="e">
        <f t="shared" si="90"/>
        <v>#N/A</v>
      </c>
      <c r="HF68" s="205" t="e">
        <f t="shared" si="91"/>
        <v>#N/A</v>
      </c>
      <c r="HG68" s="205" t="e">
        <f t="shared" si="92"/>
        <v>#N/A</v>
      </c>
      <c r="HH68" s="205" t="e">
        <f t="shared" si="93"/>
        <v>#N/A</v>
      </c>
      <c r="HI68" s="205" t="e">
        <f t="shared" si="94"/>
        <v>#N/A</v>
      </c>
      <c r="HJ68" s="205" t="e">
        <f t="shared" si="95"/>
        <v>#N/A</v>
      </c>
      <c r="HK68" s="205" t="e">
        <f t="shared" si="96"/>
        <v>#N/A</v>
      </c>
      <c r="HL68" s="205" t="e">
        <f t="shared" si="97"/>
        <v>#N/A</v>
      </c>
      <c r="HM68" s="205" t="e">
        <f t="shared" si="98"/>
        <v>#N/A</v>
      </c>
      <c r="HN68" s="205" t="e">
        <f t="shared" si="99"/>
        <v>#N/A</v>
      </c>
      <c r="HO68" s="205" t="e">
        <f t="shared" si="100"/>
        <v>#N/A</v>
      </c>
      <c r="HP68" s="205" t="e">
        <f t="shared" si="101"/>
        <v>#N/A</v>
      </c>
      <c r="HQ68" s="205" t="e">
        <f t="shared" si="102"/>
        <v>#N/A</v>
      </c>
      <c r="HR68" s="205" t="e">
        <f t="shared" si="103"/>
        <v>#N/A</v>
      </c>
      <c r="HS68" s="205" t="e">
        <f t="shared" si="104"/>
        <v>#N/A</v>
      </c>
      <c r="HT68" s="205" t="e">
        <f t="shared" si="105"/>
        <v>#N/A</v>
      </c>
      <c r="HU68" s="205" t="e">
        <f t="shared" si="106"/>
        <v>#N/A</v>
      </c>
      <c r="HV68" s="205" t="e">
        <f t="shared" si="107"/>
        <v>#N/A</v>
      </c>
      <c r="HW68" s="205" t="e">
        <f t="shared" si="108"/>
        <v>#N/A</v>
      </c>
      <c r="HX68" s="205" t="e">
        <f t="shared" si="109"/>
        <v>#N/A</v>
      </c>
      <c r="HY68" s="205" t="e">
        <f t="shared" si="110"/>
        <v>#N/A</v>
      </c>
      <c r="HZ68" s="205" t="e">
        <f t="shared" si="111"/>
        <v>#N/A</v>
      </c>
      <c r="IA68" s="205" t="e">
        <f t="shared" si="112"/>
        <v>#N/A</v>
      </c>
      <c r="IB68" s="205" t="e">
        <f t="shared" si="113"/>
        <v>#N/A</v>
      </c>
      <c r="IC68" s="205" t="e">
        <f t="shared" si="114"/>
        <v>#N/A</v>
      </c>
      <c r="ID68" s="205" t="e">
        <f t="shared" si="115"/>
        <v>#N/A</v>
      </c>
      <c r="IE68" s="205" t="e">
        <f t="shared" si="116"/>
        <v>#N/A</v>
      </c>
      <c r="IF68" s="205" t="e">
        <f t="shared" si="117"/>
        <v>#N/A</v>
      </c>
      <c r="IG68" s="205" t="e">
        <f t="shared" si="118"/>
        <v>#N/A</v>
      </c>
      <c r="IH68" s="205" t="e">
        <f t="shared" si="119"/>
        <v>#N/A</v>
      </c>
      <c r="II68" s="205" t="e">
        <f t="shared" si="120"/>
        <v>#N/A</v>
      </c>
    </row>
    <row r="69" spans="1:243" hidden="1" x14ac:dyDescent="0.25">
      <c r="A69" s="307"/>
      <c r="B69" s="308" t="str">
        <f>IF(OR($T69="",$U69=""),"",ROUND(_xlfn.BETA.INV(ABS(VLOOKUP($Z$1,VLookups!$A$30:$B$31,2,FALSE)-B$2),IF($N69="L",$U69,$T69),IF($N69="L",$T69,$U69),$G69,$I69),0))</f>
        <v/>
      </c>
      <c r="C69" s="318" t="str">
        <f t="shared" si="121"/>
        <v/>
      </c>
      <c r="D69" s="319" t="str">
        <f t="shared" si="122"/>
        <v/>
      </c>
      <c r="E69" s="142"/>
      <c r="F69" s="310"/>
      <c r="G69" s="311" t="str">
        <f t="shared" ref="G69:G103" si="255">IF(ISBLANK(H69),"",IF(NOT(ISBLANK(F69)),F69,IF(NOT(ISBLANK(E69)),H69*(1+E69),H69*(1+$G$2))))</f>
        <v/>
      </c>
      <c r="H69" s="312"/>
      <c r="I69" s="311" t="str">
        <f t="shared" ref="I69:I103" si="256">IF(ISBLANK(H69),"",IF(NOT(ISBLANK(J69)),J69,IF(NOT(ISBLANK(K69)),H69*(1+K69),H69*(1+$I$2))))</f>
        <v/>
      </c>
      <c r="J69" s="310"/>
      <c r="K69" s="143"/>
      <c r="L69" s="118" t="str">
        <f t="shared" ref="L69:L103" si="257">IF(OR(ISBLANK(H69),ISBLANK(I69),ISBLANK(G69)),"",IF(OR(G69=0,H69=0,I69=0),-1,IF(AND(G69&gt;0,H69&gt;0,I69&gt;0),IF(OR(H69&gt;G69,H69=G69),IF(OR(I69&gt;H69,I69=H69),1,-1),-1))))</f>
        <v/>
      </c>
      <c r="M69" s="23" t="str">
        <f t="shared" ref="M69:M103" si="258">IF(AND(G69&gt;0,H69&gt;0,I69&gt;0),MIN(((H69-G69)/(I69-G69))*100,((I69-H69)/(I69-G69))*100),"")</f>
        <v/>
      </c>
      <c r="N69" s="24" t="str">
        <f t="shared" ref="N69:N103" si="259">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247"/>
        <v/>
      </c>
      <c r="R69" s="26"/>
      <c r="S69" s="24" t="str">
        <f>IF(OR(M69="",R69=""),"",MATCH(R69,Confidence!$A$3:$A$12,0))</f>
        <v/>
      </c>
      <c r="T69" s="27" t="str">
        <f t="shared" si="248"/>
        <v/>
      </c>
      <c r="U69" s="27" t="str">
        <f t="shared" si="249"/>
        <v/>
      </c>
      <c r="V69" s="24"/>
      <c r="W69" s="110" t="str">
        <f t="shared" si="250"/>
        <v/>
      </c>
      <c r="X69" s="110" t="str">
        <f t="shared" si="251"/>
        <v/>
      </c>
      <c r="Y69" s="39" t="str">
        <f t="shared" si="252"/>
        <v/>
      </c>
      <c r="Z69" s="123"/>
      <c r="AA69" s="216" t="str">
        <f>IF(AND(G69&gt;0,H69&gt;0,I69&gt;0,T69&gt;0,U69&gt;0,Z69&gt;0,NOT(R69="")),ABS(VLOOKUP($Z$1,VLookups!$A$30:$B$31,2,FALSE)-_xlfn.BETA.DIST(Z69,IF(N69="L",U69,T69),IF(N69="L",T69,U69),TRUE,G69,I69)),"")</f>
        <v/>
      </c>
      <c r="AB69" s="120" t="str">
        <f>IF(OR($T69="",$U69=""),"",_xlfn.BETA.INV(ABS(VLOOKUP($Z$1,VLookups!$A$30:$B$31,2,FALSE)-AB$3),IF($N69="L",$U69,$T69),IF($N69="L",$T69,$U69),$G69,$I69))</f>
        <v/>
      </c>
      <c r="AC69" s="121" t="str">
        <f>IF(OR($T69="",$U69=""),"",_xlfn.BETA.INV(ABS(VLOOKUP($Z$1,VLookups!$A$30:$B$31,2,FALSE)-AC$3),IF($N69="L",$U69,$T69),IF($N69="L",$T69,$U69),$G69,$I69))</f>
        <v/>
      </c>
      <c r="AD69" s="120" t="str">
        <f>IF(OR($T69="",$U69=""),"",_xlfn.BETA.INV(ABS(VLOOKUP($Z$1,VLookups!$A$30:$B$31,2,FALSE)-AD$3),IF($N69="L",$U69,$T69),IF($N69="L",$T69,$U69),$G69,$I69))</f>
        <v/>
      </c>
      <c r="AE69" s="121" t="str">
        <f>IF(OR($T69="",$U69=""),"",_xlfn.BETA.INV(ABS(VLOOKUP($Z$1,VLookups!$A$30:$B$31,2,FALSE)-AE$3),IF($N69="L",$U69,$T69),IF($N69="L",$T69,$U69),$G69,$I69))</f>
        <v/>
      </c>
      <c r="AF69" s="120" t="str">
        <f>IF(OR($T69="",$U69=""),"",_xlfn.BETA.INV(ABS(VLOOKUP($Z$1,VLookups!$A$30:$B$31,2,FALSE)-AF$3),IF($N69="L",$U69,$T69),IF($N69="L",$T69,$U69),$G69,$I69))</f>
        <v/>
      </c>
      <c r="AG69" s="121" t="str">
        <f>IF(OR($T69="",$U69=""),"",_xlfn.BETA.INV(ABS(VLOOKUP($Z$1,VLookups!$A$30:$B$31,2,FALSE)-AG$3),IF($N69="L",$U69,$T69),IF($N69="L",$T69,$U69),$G69,$I69))</f>
        <v/>
      </c>
      <c r="AH69" s="120" t="str">
        <f>IF(OR($T69="",$U69=""),"",_xlfn.BETA.INV(ABS(VLOOKUP($Z$1,VLookups!$A$30:$B$31,2,FALSE)-AH$3),IF($N69="L",$U69,$T69),IF($N69="L",$T69,$U69),$G69,$I69))</f>
        <v/>
      </c>
      <c r="AI69" s="121" t="str">
        <f>IF(OR($T69="",$U69=""),"",_xlfn.BETA.INV(ABS(VLOOKUP($Z$1,VLookups!$A$30:$B$31,2,FALSE)-AI$3),IF($N69="L",$U69,$T69),IF($N69="L",$T69,$U69),$G69,$I69))</f>
        <v/>
      </c>
      <c r="AJ69" s="120" t="str">
        <f>IF(OR($T69="",$U69=""),"",_xlfn.BETA.INV(ABS(VLOOKUP($Z$1,VLookups!$A$30:$B$31,2,FALSE)-AJ$3),IF($N69="L",$U69,$T69),IF($N69="L",$T69,$U69),$G69,$I69))</f>
        <v/>
      </c>
      <c r="AK69" s="121" t="str">
        <f>IF(OR($T69="",$U69=""),"",_xlfn.BETA.INV(ABS(VLOOKUP($Z$1,VLookups!$A$30:$B$31,2,FALSE)-AK$3),IF($N69="L",$U69,$T69),IF($N69="L",$T69,$U69),$G69,$I69))</f>
        <v/>
      </c>
      <c r="AL69" s="120" t="str">
        <f>IF(OR($T69="",$U69=""),"",_xlfn.BETA.INV(ABS(VLOOKUP($Z$1,VLookups!$A$30:$B$31,2,FALSE)-AL$3),IF($N69="L",$U69,$T69),IF($N69="L",$T69,$U69),$G69,$I69))</f>
        <v/>
      </c>
      <c r="AM69" s="121" t="str">
        <f>IF(OR($T69="",$U69=""),"",_xlfn.BETA.INV(ABS(VLOOKUP($Z$1,VLookups!$A$30:$B$31,2,FALSE)-AM$3),IF($N69="L",$U69,$T69),IF($N69="L",$T69,$U69),$G69,$I69))</f>
        <v/>
      </c>
      <c r="AN69" s="17"/>
      <c r="AO69" s="206" t="str">
        <f t="shared" ref="AO69:AO103" si="260">IF(AND(G69&gt;0,H69&gt;0,I69&gt;0),ABS(I69-G69)/100,"")</f>
        <v/>
      </c>
      <c r="AP69" s="204" t="str">
        <f t="shared" ref="AP69:AP103" si="261">IF(ISNONTEXT($AO69),G69,"")</f>
        <v/>
      </c>
      <c r="AQ69" s="188" t="str">
        <f t="shared" ref="AQ69:DB69" si="262">IF(ISNONTEXT($AO69),AP69+$AO69,"")</f>
        <v/>
      </c>
      <c r="AR69" s="188" t="str">
        <f t="shared" si="262"/>
        <v/>
      </c>
      <c r="AS69" s="188" t="str">
        <f t="shared" si="262"/>
        <v/>
      </c>
      <c r="AT69" s="188" t="str">
        <f t="shared" si="262"/>
        <v/>
      </c>
      <c r="AU69" s="188" t="str">
        <f t="shared" si="262"/>
        <v/>
      </c>
      <c r="AV69" s="188" t="str">
        <f t="shared" si="262"/>
        <v/>
      </c>
      <c r="AW69" s="188" t="str">
        <f t="shared" si="262"/>
        <v/>
      </c>
      <c r="AX69" s="188" t="str">
        <f t="shared" si="262"/>
        <v/>
      </c>
      <c r="AY69" s="188" t="str">
        <f t="shared" si="262"/>
        <v/>
      </c>
      <c r="AZ69" s="188" t="str">
        <f t="shared" si="262"/>
        <v/>
      </c>
      <c r="BA69" s="188" t="str">
        <f t="shared" si="262"/>
        <v/>
      </c>
      <c r="BB69" s="188" t="str">
        <f t="shared" si="262"/>
        <v/>
      </c>
      <c r="BC69" s="188" t="str">
        <f t="shared" si="262"/>
        <v/>
      </c>
      <c r="BD69" s="188" t="str">
        <f t="shared" si="262"/>
        <v/>
      </c>
      <c r="BE69" s="188" t="str">
        <f t="shared" si="262"/>
        <v/>
      </c>
      <c r="BF69" s="188" t="str">
        <f t="shared" si="262"/>
        <v/>
      </c>
      <c r="BG69" s="188" t="str">
        <f t="shared" si="262"/>
        <v/>
      </c>
      <c r="BH69" s="188" t="str">
        <f t="shared" si="262"/>
        <v/>
      </c>
      <c r="BI69" s="188" t="str">
        <f t="shared" si="262"/>
        <v/>
      </c>
      <c r="BJ69" s="188" t="str">
        <f t="shared" si="262"/>
        <v/>
      </c>
      <c r="BK69" s="188" t="str">
        <f t="shared" si="262"/>
        <v/>
      </c>
      <c r="BL69" s="188" t="str">
        <f t="shared" si="262"/>
        <v/>
      </c>
      <c r="BM69" s="188" t="str">
        <f t="shared" si="262"/>
        <v/>
      </c>
      <c r="BN69" s="188" t="str">
        <f t="shared" si="262"/>
        <v/>
      </c>
      <c r="BO69" s="188" t="str">
        <f t="shared" si="262"/>
        <v/>
      </c>
      <c r="BP69" s="188" t="str">
        <f t="shared" si="262"/>
        <v/>
      </c>
      <c r="BQ69" s="188" t="str">
        <f t="shared" si="262"/>
        <v/>
      </c>
      <c r="BR69" s="188" t="str">
        <f t="shared" si="262"/>
        <v/>
      </c>
      <c r="BS69" s="188" t="str">
        <f t="shared" si="262"/>
        <v/>
      </c>
      <c r="BT69" s="188" t="str">
        <f t="shared" si="262"/>
        <v/>
      </c>
      <c r="BU69" s="188" t="str">
        <f t="shared" si="262"/>
        <v/>
      </c>
      <c r="BV69" s="188" t="str">
        <f t="shared" si="262"/>
        <v/>
      </c>
      <c r="BW69" s="188" t="str">
        <f t="shared" si="262"/>
        <v/>
      </c>
      <c r="BX69" s="188" t="str">
        <f t="shared" si="262"/>
        <v/>
      </c>
      <c r="BY69" s="188" t="str">
        <f t="shared" si="262"/>
        <v/>
      </c>
      <c r="BZ69" s="188" t="str">
        <f t="shared" si="262"/>
        <v/>
      </c>
      <c r="CA69" s="188" t="str">
        <f t="shared" si="262"/>
        <v/>
      </c>
      <c r="CB69" s="188" t="str">
        <f t="shared" si="262"/>
        <v/>
      </c>
      <c r="CC69" s="188" t="str">
        <f t="shared" si="262"/>
        <v/>
      </c>
      <c r="CD69" s="188" t="str">
        <f t="shared" si="262"/>
        <v/>
      </c>
      <c r="CE69" s="188" t="str">
        <f t="shared" si="262"/>
        <v/>
      </c>
      <c r="CF69" s="188" t="str">
        <f t="shared" si="262"/>
        <v/>
      </c>
      <c r="CG69" s="188" t="str">
        <f t="shared" si="262"/>
        <v/>
      </c>
      <c r="CH69" s="188" t="str">
        <f t="shared" si="262"/>
        <v/>
      </c>
      <c r="CI69" s="188" t="str">
        <f t="shared" si="262"/>
        <v/>
      </c>
      <c r="CJ69" s="188" t="str">
        <f t="shared" si="262"/>
        <v/>
      </c>
      <c r="CK69" s="188" t="str">
        <f t="shared" si="262"/>
        <v/>
      </c>
      <c r="CL69" s="188" t="str">
        <f t="shared" si="262"/>
        <v/>
      </c>
      <c r="CM69" s="188" t="str">
        <f t="shared" si="262"/>
        <v/>
      </c>
      <c r="CN69" s="188" t="str">
        <f t="shared" si="262"/>
        <v/>
      </c>
      <c r="CO69" s="188" t="str">
        <f t="shared" si="262"/>
        <v/>
      </c>
      <c r="CP69" s="188" t="str">
        <f t="shared" si="262"/>
        <v/>
      </c>
      <c r="CQ69" s="188" t="str">
        <f t="shared" si="262"/>
        <v/>
      </c>
      <c r="CR69" s="188" t="str">
        <f t="shared" si="262"/>
        <v/>
      </c>
      <c r="CS69" s="188" t="str">
        <f t="shared" si="262"/>
        <v/>
      </c>
      <c r="CT69" s="188" t="str">
        <f t="shared" si="262"/>
        <v/>
      </c>
      <c r="CU69" s="188" t="str">
        <f t="shared" si="262"/>
        <v/>
      </c>
      <c r="CV69" s="188" t="str">
        <f t="shared" si="262"/>
        <v/>
      </c>
      <c r="CW69" s="188" t="str">
        <f t="shared" si="262"/>
        <v/>
      </c>
      <c r="CX69" s="188" t="str">
        <f t="shared" si="262"/>
        <v/>
      </c>
      <c r="CY69" s="188" t="str">
        <f t="shared" si="262"/>
        <v/>
      </c>
      <c r="CZ69" s="188" t="str">
        <f t="shared" si="262"/>
        <v/>
      </c>
      <c r="DA69" s="188" t="str">
        <f t="shared" si="262"/>
        <v/>
      </c>
      <c r="DB69" s="188" t="str">
        <f t="shared" si="262"/>
        <v/>
      </c>
      <c r="DC69" s="188" t="str">
        <f t="shared" ref="DC69:EK69" si="263">IF(ISNONTEXT($AO69),DB69+$AO69,"")</f>
        <v/>
      </c>
      <c r="DD69" s="188" t="str">
        <f t="shared" si="263"/>
        <v/>
      </c>
      <c r="DE69" s="188" t="str">
        <f t="shared" si="263"/>
        <v/>
      </c>
      <c r="DF69" s="188" t="str">
        <f t="shared" si="263"/>
        <v/>
      </c>
      <c r="DG69" s="188" t="str">
        <f t="shared" si="263"/>
        <v/>
      </c>
      <c r="DH69" s="188" t="str">
        <f t="shared" si="263"/>
        <v/>
      </c>
      <c r="DI69" s="188" t="str">
        <f t="shared" si="263"/>
        <v/>
      </c>
      <c r="DJ69" s="188" t="str">
        <f t="shared" si="263"/>
        <v/>
      </c>
      <c r="DK69" s="188" t="str">
        <f t="shared" si="263"/>
        <v/>
      </c>
      <c r="DL69" s="188" t="str">
        <f t="shared" si="263"/>
        <v/>
      </c>
      <c r="DM69" s="188" t="str">
        <f t="shared" si="263"/>
        <v/>
      </c>
      <c r="DN69" s="188" t="str">
        <f t="shared" si="263"/>
        <v/>
      </c>
      <c r="DO69" s="188" t="str">
        <f t="shared" si="263"/>
        <v/>
      </c>
      <c r="DP69" s="188" t="str">
        <f t="shared" si="263"/>
        <v/>
      </c>
      <c r="DQ69" s="188" t="str">
        <f t="shared" si="263"/>
        <v/>
      </c>
      <c r="DR69" s="188" t="str">
        <f t="shared" si="263"/>
        <v/>
      </c>
      <c r="DS69" s="188" t="str">
        <f t="shared" si="263"/>
        <v/>
      </c>
      <c r="DT69" s="188" t="str">
        <f t="shared" si="263"/>
        <v/>
      </c>
      <c r="DU69" s="188" t="str">
        <f t="shared" si="263"/>
        <v/>
      </c>
      <c r="DV69" s="188" t="str">
        <f t="shared" si="263"/>
        <v/>
      </c>
      <c r="DW69" s="188" t="str">
        <f t="shared" si="263"/>
        <v/>
      </c>
      <c r="DX69" s="188" t="str">
        <f t="shared" si="263"/>
        <v/>
      </c>
      <c r="DY69" s="188" t="str">
        <f t="shared" si="263"/>
        <v/>
      </c>
      <c r="DZ69" s="188" t="str">
        <f t="shared" si="263"/>
        <v/>
      </c>
      <c r="EA69" s="188" t="str">
        <f t="shared" si="263"/>
        <v/>
      </c>
      <c r="EB69" s="188" t="str">
        <f t="shared" si="263"/>
        <v/>
      </c>
      <c r="EC69" s="188" t="str">
        <f t="shared" si="263"/>
        <v/>
      </c>
      <c r="ED69" s="188" t="str">
        <f t="shared" si="263"/>
        <v/>
      </c>
      <c r="EE69" s="188" t="str">
        <f t="shared" si="263"/>
        <v/>
      </c>
      <c r="EF69" s="188" t="str">
        <f t="shared" si="263"/>
        <v/>
      </c>
      <c r="EG69" s="188" t="str">
        <f t="shared" si="263"/>
        <v/>
      </c>
      <c r="EH69" s="188" t="str">
        <f t="shared" si="263"/>
        <v/>
      </c>
      <c r="EI69" s="188" t="str">
        <f t="shared" si="263"/>
        <v/>
      </c>
      <c r="EJ69" s="188" t="str">
        <f t="shared" si="263"/>
        <v/>
      </c>
      <c r="EK69" s="188" t="str">
        <f t="shared" si="263"/>
        <v/>
      </c>
      <c r="EL69" s="204" t="str">
        <f t="shared" ref="EL69:EL103" si="264">IF(ISNONTEXT($AO69),I69-0.001,"")</f>
        <v/>
      </c>
      <c r="EM69" s="205" t="e">
        <f t="shared" ref="EM69:EM103" si="265">IF(ISNONTEXT($X69),IF($N69="R",_xlfn.BETA.DIST(AP69,$T69,$U69,FALSE,$G69,$I69),_xlfn.BETA.DIST(AP69,$U69,$T69,FALSE,$G69,$I69)),NA())</f>
        <v>#N/A</v>
      </c>
      <c r="EN69" s="205" t="e">
        <f t="shared" ref="EN69:EN103" si="266">IF(ISNONTEXT($X69),IF($N69="R",_xlfn.BETA.DIST(AQ69,$T69,$U69,FALSE,$G69,$I69),_xlfn.BETA.DIST(AQ69,$U69,$T69,FALSE,$G69,$I69)),NA())</f>
        <v>#N/A</v>
      </c>
      <c r="EO69" s="205" t="e">
        <f t="shared" ref="EO69:EO103" si="267">IF(ISNONTEXT($X69),IF($N69="R",_xlfn.BETA.DIST(AR69,$T69,$U69,FALSE,$G69,$I69),_xlfn.BETA.DIST(AR69,$U69,$T69,FALSE,$G69,$I69)),NA())</f>
        <v>#N/A</v>
      </c>
      <c r="EP69" s="205" t="e">
        <f t="shared" ref="EP69:EP103" si="268">IF(ISNONTEXT($X69),IF($N69="R",_xlfn.BETA.DIST(AS69,$T69,$U69,FALSE,$G69,$I69),_xlfn.BETA.DIST(AS69,$U69,$T69,FALSE,$G69,$I69)),NA())</f>
        <v>#N/A</v>
      </c>
      <c r="EQ69" s="205" t="e">
        <f t="shared" ref="EQ69:EQ103" si="269">IF(ISNONTEXT($X69),IF($N69="R",_xlfn.BETA.DIST(AT69,$T69,$U69,FALSE,$G69,$I69),_xlfn.BETA.DIST(AT69,$U69,$T69,FALSE,$G69,$I69)),NA())</f>
        <v>#N/A</v>
      </c>
      <c r="ER69" s="205" t="e">
        <f t="shared" ref="ER69:ER103" si="270">IF(ISNONTEXT($X69),IF($N69="R",_xlfn.BETA.DIST(AU69,$T69,$U69,FALSE,$G69,$I69),_xlfn.BETA.DIST(AU69,$U69,$T69,FALSE,$G69,$I69)),NA())</f>
        <v>#N/A</v>
      </c>
      <c r="ES69" s="205" t="e">
        <f t="shared" ref="ES69:ES103" si="271">IF(ISNONTEXT($X69),IF($N69="R",_xlfn.BETA.DIST(AV69,$T69,$U69,FALSE,$G69,$I69),_xlfn.BETA.DIST(AV69,$U69,$T69,FALSE,$G69,$I69)),NA())</f>
        <v>#N/A</v>
      </c>
      <c r="ET69" s="205" t="e">
        <f t="shared" ref="ET69:ET103" si="272">IF(ISNONTEXT($X69),IF($N69="R",_xlfn.BETA.DIST(AW69,$T69,$U69,FALSE,$G69,$I69),_xlfn.BETA.DIST(AW69,$U69,$T69,FALSE,$G69,$I69)),NA())</f>
        <v>#N/A</v>
      </c>
      <c r="EU69" s="205" t="e">
        <f t="shared" ref="EU69:EU103" si="273">IF(ISNONTEXT($X69),IF($N69="R",_xlfn.BETA.DIST(AX69,$T69,$U69,FALSE,$G69,$I69),_xlfn.BETA.DIST(AX69,$U69,$T69,FALSE,$G69,$I69)),NA())</f>
        <v>#N/A</v>
      </c>
      <c r="EV69" s="205" t="e">
        <f t="shared" ref="EV69:EV103" si="274">IF(ISNONTEXT($X69),IF($N69="R",_xlfn.BETA.DIST(AY69,$T69,$U69,FALSE,$G69,$I69),_xlfn.BETA.DIST(AY69,$U69,$T69,FALSE,$G69,$I69)),NA())</f>
        <v>#N/A</v>
      </c>
      <c r="EW69" s="205" t="e">
        <f t="shared" ref="EW69:EW103" si="275">IF(ISNONTEXT($X69),IF($N69="R",_xlfn.BETA.DIST(AZ69,$T69,$U69,FALSE,$G69,$I69),_xlfn.BETA.DIST(AZ69,$U69,$T69,FALSE,$G69,$I69)),NA())</f>
        <v>#N/A</v>
      </c>
      <c r="EX69" s="205" t="e">
        <f t="shared" ref="EX69:EX103" si="276">IF(ISNONTEXT($X69),IF($N69="R",_xlfn.BETA.DIST(BA69,$T69,$U69,FALSE,$G69,$I69),_xlfn.BETA.DIST(BA69,$U69,$T69,FALSE,$G69,$I69)),NA())</f>
        <v>#N/A</v>
      </c>
      <c r="EY69" s="205" t="e">
        <f t="shared" ref="EY69:EY103" si="277">IF(ISNONTEXT($X69),IF($N69="R",_xlfn.BETA.DIST(BB69,$T69,$U69,FALSE,$G69,$I69),_xlfn.BETA.DIST(BB69,$U69,$T69,FALSE,$G69,$I69)),NA())</f>
        <v>#N/A</v>
      </c>
      <c r="EZ69" s="205" t="e">
        <f t="shared" ref="EZ69:EZ103" si="278">IF(ISNONTEXT($X69),IF($N69="R",_xlfn.BETA.DIST(BC69,$T69,$U69,FALSE,$G69,$I69),_xlfn.BETA.DIST(BC69,$U69,$T69,FALSE,$G69,$I69)),NA())</f>
        <v>#N/A</v>
      </c>
      <c r="FA69" s="205" t="e">
        <f t="shared" ref="FA69:FA103" si="279">IF(ISNONTEXT($X69),IF($N69="R",_xlfn.BETA.DIST(BD69,$T69,$U69,FALSE,$G69,$I69),_xlfn.BETA.DIST(BD69,$U69,$T69,FALSE,$G69,$I69)),NA())</f>
        <v>#N/A</v>
      </c>
      <c r="FB69" s="205" t="e">
        <f t="shared" ref="FB69:FB103" si="280">IF(ISNONTEXT($X69),IF($N69="R",_xlfn.BETA.DIST(BE69,$T69,$U69,FALSE,$G69,$I69),_xlfn.BETA.DIST(BE69,$U69,$T69,FALSE,$G69,$I69)),NA())</f>
        <v>#N/A</v>
      </c>
      <c r="FC69" s="205" t="e">
        <f t="shared" ref="FC69:FC103" si="281">IF(ISNONTEXT($X69),IF($N69="R",_xlfn.BETA.DIST(BF69,$T69,$U69,FALSE,$G69,$I69),_xlfn.BETA.DIST(BF69,$U69,$T69,FALSE,$G69,$I69)),NA())</f>
        <v>#N/A</v>
      </c>
      <c r="FD69" s="205" t="e">
        <f t="shared" ref="FD69:FD103" si="282">IF(ISNONTEXT($X69),IF($N69="R",_xlfn.BETA.DIST(BG69,$T69,$U69,FALSE,$G69,$I69),_xlfn.BETA.DIST(BG69,$U69,$T69,FALSE,$G69,$I69)),NA())</f>
        <v>#N/A</v>
      </c>
      <c r="FE69" s="205" t="e">
        <f t="shared" ref="FE69:FE103" si="283">IF(ISNONTEXT($X69),IF($N69="R",_xlfn.BETA.DIST(BH69,$T69,$U69,FALSE,$G69,$I69),_xlfn.BETA.DIST(BH69,$U69,$T69,FALSE,$G69,$I69)),NA())</f>
        <v>#N/A</v>
      </c>
      <c r="FF69" s="205" t="e">
        <f t="shared" ref="FF69:FF103" si="284">IF(ISNONTEXT($X69),IF($N69="R",_xlfn.BETA.DIST(BI69,$T69,$U69,FALSE,$G69,$I69),_xlfn.BETA.DIST(BI69,$U69,$T69,FALSE,$G69,$I69)),NA())</f>
        <v>#N/A</v>
      </c>
      <c r="FG69" s="205" t="e">
        <f t="shared" ref="FG69:FG103" si="285">IF(ISNONTEXT($X69),IF($N69="R",_xlfn.BETA.DIST(BJ69,$T69,$U69,FALSE,$G69,$I69),_xlfn.BETA.DIST(BJ69,$U69,$T69,FALSE,$G69,$I69)),NA())</f>
        <v>#N/A</v>
      </c>
      <c r="FH69" s="205" t="e">
        <f t="shared" ref="FH69:FH103" si="286">IF(ISNONTEXT($X69),IF($N69="R",_xlfn.BETA.DIST(BK69,$T69,$U69,FALSE,$G69,$I69),_xlfn.BETA.DIST(BK69,$U69,$T69,FALSE,$G69,$I69)),NA())</f>
        <v>#N/A</v>
      </c>
      <c r="FI69" s="205" t="e">
        <f t="shared" ref="FI69:FI103" si="287">IF(ISNONTEXT($X69),IF($N69="R",_xlfn.BETA.DIST(BL69,$T69,$U69,FALSE,$G69,$I69),_xlfn.BETA.DIST(BL69,$U69,$T69,FALSE,$G69,$I69)),NA())</f>
        <v>#N/A</v>
      </c>
      <c r="FJ69" s="205" t="e">
        <f t="shared" ref="FJ69:FJ103" si="288">IF(ISNONTEXT($X69),IF($N69="R",_xlfn.BETA.DIST(BM69,$T69,$U69,FALSE,$G69,$I69),_xlfn.BETA.DIST(BM69,$U69,$T69,FALSE,$G69,$I69)),NA())</f>
        <v>#N/A</v>
      </c>
      <c r="FK69" s="205" t="e">
        <f t="shared" ref="FK69:FK103" si="289">IF(ISNONTEXT($X69),IF($N69="R",_xlfn.BETA.DIST(BN69,$T69,$U69,FALSE,$G69,$I69),_xlfn.BETA.DIST(BN69,$U69,$T69,FALSE,$G69,$I69)),NA())</f>
        <v>#N/A</v>
      </c>
      <c r="FL69" s="205" t="e">
        <f t="shared" ref="FL69:FL103" si="290">IF(ISNONTEXT($X69),IF($N69="R",_xlfn.BETA.DIST(BO69,$T69,$U69,FALSE,$G69,$I69),_xlfn.BETA.DIST(BO69,$U69,$T69,FALSE,$G69,$I69)),NA())</f>
        <v>#N/A</v>
      </c>
      <c r="FM69" s="205" t="e">
        <f t="shared" ref="FM69:FM103" si="291">IF(ISNONTEXT($X69),IF($N69="R",_xlfn.BETA.DIST(BP69,$T69,$U69,FALSE,$G69,$I69),_xlfn.BETA.DIST(BP69,$U69,$T69,FALSE,$G69,$I69)),NA())</f>
        <v>#N/A</v>
      </c>
      <c r="FN69" s="205" t="e">
        <f t="shared" ref="FN69:FN103" si="292">IF(ISNONTEXT($X69),IF($N69="R",_xlfn.BETA.DIST(BQ69,$T69,$U69,FALSE,$G69,$I69),_xlfn.BETA.DIST(BQ69,$U69,$T69,FALSE,$G69,$I69)),NA())</f>
        <v>#N/A</v>
      </c>
      <c r="FO69" s="205" t="e">
        <f t="shared" ref="FO69:FO103" si="293">IF(ISNONTEXT($X69),IF($N69="R",_xlfn.BETA.DIST(BR69,$T69,$U69,FALSE,$G69,$I69),_xlfn.BETA.DIST(BR69,$U69,$T69,FALSE,$G69,$I69)),NA())</f>
        <v>#N/A</v>
      </c>
      <c r="FP69" s="205" t="e">
        <f t="shared" ref="FP69:FP103" si="294">IF(ISNONTEXT($X69),IF($N69="R",_xlfn.BETA.DIST(BS69,$T69,$U69,FALSE,$G69,$I69),_xlfn.BETA.DIST(BS69,$U69,$T69,FALSE,$G69,$I69)),NA())</f>
        <v>#N/A</v>
      </c>
      <c r="FQ69" s="205" t="e">
        <f t="shared" ref="FQ69:FQ103" si="295">IF(ISNONTEXT($X69),IF($N69="R",_xlfn.BETA.DIST(BT69,$T69,$U69,FALSE,$G69,$I69),_xlfn.BETA.DIST(BT69,$U69,$T69,FALSE,$G69,$I69)),NA())</f>
        <v>#N/A</v>
      </c>
      <c r="FR69" s="205" t="e">
        <f t="shared" ref="FR69:FR103" si="296">IF(ISNONTEXT($X69),IF($N69="R",_xlfn.BETA.DIST(BU69,$T69,$U69,FALSE,$G69,$I69),_xlfn.BETA.DIST(BU69,$U69,$T69,FALSE,$G69,$I69)),NA())</f>
        <v>#N/A</v>
      </c>
      <c r="FS69" s="205" t="e">
        <f t="shared" ref="FS69:FS103" si="297">IF(ISNONTEXT($X69),IF($N69="R",_xlfn.BETA.DIST(BV69,$T69,$U69,FALSE,$G69,$I69),_xlfn.BETA.DIST(BV69,$U69,$T69,FALSE,$G69,$I69)),NA())</f>
        <v>#N/A</v>
      </c>
      <c r="FT69" s="205" t="e">
        <f t="shared" ref="FT69:FT103" si="298">IF(ISNONTEXT($X69),IF($N69="R",_xlfn.BETA.DIST(BW69,$T69,$U69,FALSE,$G69,$I69),_xlfn.BETA.DIST(BW69,$U69,$T69,FALSE,$G69,$I69)),NA())</f>
        <v>#N/A</v>
      </c>
      <c r="FU69" s="205" t="e">
        <f t="shared" ref="FU69:FU103" si="299">IF(ISNONTEXT($X69),IF($N69="R",_xlfn.BETA.DIST(BX69,$T69,$U69,FALSE,$G69,$I69),_xlfn.BETA.DIST(BX69,$U69,$T69,FALSE,$G69,$I69)),NA())</f>
        <v>#N/A</v>
      </c>
      <c r="FV69" s="205" t="e">
        <f t="shared" ref="FV69:FV103" si="300">IF(ISNONTEXT($X69),IF($N69="R",_xlfn.BETA.DIST(BY69,$T69,$U69,FALSE,$G69,$I69),_xlfn.BETA.DIST(BY69,$U69,$T69,FALSE,$G69,$I69)),NA())</f>
        <v>#N/A</v>
      </c>
      <c r="FW69" s="205" t="e">
        <f t="shared" ref="FW69:FW103" si="301">IF(ISNONTEXT($X69),IF($N69="R",_xlfn.BETA.DIST(BZ69,$T69,$U69,FALSE,$G69,$I69),_xlfn.BETA.DIST(BZ69,$U69,$T69,FALSE,$G69,$I69)),NA())</f>
        <v>#N/A</v>
      </c>
      <c r="FX69" s="205" t="e">
        <f t="shared" ref="FX69:FX103" si="302">IF(ISNONTEXT($X69),IF($N69="R",_xlfn.BETA.DIST(CA69,$T69,$U69,FALSE,$G69,$I69),_xlfn.BETA.DIST(CA69,$U69,$T69,FALSE,$G69,$I69)),NA())</f>
        <v>#N/A</v>
      </c>
      <c r="FY69" s="205" t="e">
        <f t="shared" ref="FY69:FY103" si="303">IF(ISNONTEXT($X69),IF($N69="R",_xlfn.BETA.DIST(CB69,$T69,$U69,FALSE,$G69,$I69),_xlfn.BETA.DIST(CB69,$U69,$T69,FALSE,$G69,$I69)),NA())</f>
        <v>#N/A</v>
      </c>
      <c r="FZ69" s="205" t="e">
        <f t="shared" ref="FZ69:FZ103" si="304">IF(ISNONTEXT($X69),IF($N69="R",_xlfn.BETA.DIST(CC69,$T69,$U69,FALSE,$G69,$I69),_xlfn.BETA.DIST(CC69,$U69,$T69,FALSE,$G69,$I69)),NA())</f>
        <v>#N/A</v>
      </c>
      <c r="GA69" s="205" t="e">
        <f t="shared" ref="GA69:GA103" si="305">IF(ISNONTEXT($X69),IF($N69="R",_xlfn.BETA.DIST(CD69,$T69,$U69,FALSE,$G69,$I69),_xlfn.BETA.DIST(CD69,$U69,$T69,FALSE,$G69,$I69)),NA())</f>
        <v>#N/A</v>
      </c>
      <c r="GB69" s="205" t="e">
        <f t="shared" ref="GB69:GB103" si="306">IF(ISNONTEXT($X69),IF($N69="R",_xlfn.BETA.DIST(CE69,$T69,$U69,FALSE,$G69,$I69),_xlfn.BETA.DIST(CE69,$U69,$T69,FALSE,$G69,$I69)),NA())</f>
        <v>#N/A</v>
      </c>
      <c r="GC69" s="205" t="e">
        <f t="shared" ref="GC69:GC103" si="307">IF(ISNONTEXT($X69),IF($N69="R",_xlfn.BETA.DIST(CF69,$T69,$U69,FALSE,$G69,$I69),_xlfn.BETA.DIST(CF69,$U69,$T69,FALSE,$G69,$I69)),NA())</f>
        <v>#N/A</v>
      </c>
      <c r="GD69" s="205" t="e">
        <f t="shared" ref="GD69:GD103" si="308">IF(ISNONTEXT($X69),IF($N69="R",_xlfn.BETA.DIST(CG69,$T69,$U69,FALSE,$G69,$I69),_xlfn.BETA.DIST(CG69,$U69,$T69,FALSE,$G69,$I69)),NA())</f>
        <v>#N/A</v>
      </c>
      <c r="GE69" s="205" t="e">
        <f t="shared" ref="GE69:GE103" si="309">IF(ISNONTEXT($X69),IF($N69="R",_xlfn.BETA.DIST(CH69,$T69,$U69,FALSE,$G69,$I69),_xlfn.BETA.DIST(CH69,$U69,$T69,FALSE,$G69,$I69)),NA())</f>
        <v>#N/A</v>
      </c>
      <c r="GF69" s="205" t="e">
        <f t="shared" ref="GF69:GF103" si="310">IF(ISNONTEXT($X69),IF($N69="R",_xlfn.BETA.DIST(CI69,$T69,$U69,FALSE,$G69,$I69),_xlfn.BETA.DIST(CI69,$U69,$T69,FALSE,$G69,$I69)),NA())</f>
        <v>#N/A</v>
      </c>
      <c r="GG69" s="205" t="e">
        <f t="shared" ref="GG69:GG103" si="311">IF(ISNONTEXT($X69),IF($N69="R",_xlfn.BETA.DIST(CJ69,$T69,$U69,FALSE,$G69,$I69),_xlfn.BETA.DIST(CJ69,$U69,$T69,FALSE,$G69,$I69)),NA())</f>
        <v>#N/A</v>
      </c>
      <c r="GH69" s="205" t="e">
        <f t="shared" ref="GH69:GH103" si="312">IF(ISNONTEXT($X69),IF($N69="R",_xlfn.BETA.DIST(CK69,$T69,$U69,FALSE,$G69,$I69),_xlfn.BETA.DIST(CK69,$U69,$T69,FALSE,$G69,$I69)),NA())</f>
        <v>#N/A</v>
      </c>
      <c r="GI69" s="205" t="e">
        <f t="shared" ref="GI69:GI103" si="313">IF(ISNONTEXT($X69),IF($N69="R",_xlfn.BETA.DIST(CL69,$T69,$U69,FALSE,$G69,$I69),_xlfn.BETA.DIST(CL69,$U69,$T69,FALSE,$G69,$I69)),NA())</f>
        <v>#N/A</v>
      </c>
      <c r="GJ69" s="205" t="e">
        <f t="shared" ref="GJ69:GJ103" si="314">IF(ISNONTEXT($X69),IF($N69="R",_xlfn.BETA.DIST(CM69,$T69,$U69,FALSE,$G69,$I69),_xlfn.BETA.DIST(CM69,$U69,$T69,FALSE,$G69,$I69)),NA())</f>
        <v>#N/A</v>
      </c>
      <c r="GK69" s="205" t="e">
        <f t="shared" ref="GK69:GK103" si="315">IF(ISNONTEXT($X69),IF($N69="R",_xlfn.BETA.DIST(CN69,$T69,$U69,FALSE,$G69,$I69),_xlfn.BETA.DIST(CN69,$U69,$T69,FALSE,$G69,$I69)),NA())</f>
        <v>#N/A</v>
      </c>
      <c r="GL69" s="205" t="e">
        <f t="shared" ref="GL69:GL103" si="316">IF(ISNONTEXT($X69),IF($N69="R",_xlfn.BETA.DIST(CO69,$T69,$U69,FALSE,$G69,$I69),_xlfn.BETA.DIST(CO69,$U69,$T69,FALSE,$G69,$I69)),NA())</f>
        <v>#N/A</v>
      </c>
      <c r="GM69" s="205" t="e">
        <f t="shared" ref="GM69:GM103" si="317">IF(ISNONTEXT($X69),IF($N69="R",_xlfn.BETA.DIST(CP69,$T69,$U69,FALSE,$G69,$I69),_xlfn.BETA.DIST(CP69,$U69,$T69,FALSE,$G69,$I69)),NA())</f>
        <v>#N/A</v>
      </c>
      <c r="GN69" s="205" t="e">
        <f t="shared" ref="GN69:GN103" si="318">IF(ISNONTEXT($X69),IF($N69="R",_xlfn.BETA.DIST(CQ69,$T69,$U69,FALSE,$G69,$I69),_xlfn.BETA.DIST(CQ69,$U69,$T69,FALSE,$G69,$I69)),NA())</f>
        <v>#N/A</v>
      </c>
      <c r="GO69" s="205" t="e">
        <f t="shared" ref="GO69:GO103" si="319">IF(ISNONTEXT($X69),IF($N69="R",_xlfn.BETA.DIST(CR69,$T69,$U69,FALSE,$G69,$I69),_xlfn.BETA.DIST(CR69,$U69,$T69,FALSE,$G69,$I69)),NA())</f>
        <v>#N/A</v>
      </c>
      <c r="GP69" s="205" t="e">
        <f t="shared" ref="GP69:GP103" si="320">IF(ISNONTEXT($X69),IF($N69="R",_xlfn.BETA.DIST(CS69,$T69,$U69,FALSE,$G69,$I69),_xlfn.BETA.DIST(CS69,$U69,$T69,FALSE,$G69,$I69)),NA())</f>
        <v>#N/A</v>
      </c>
      <c r="GQ69" s="205" t="e">
        <f t="shared" ref="GQ69:GQ103" si="321">IF(ISNONTEXT($X69),IF($N69="R",_xlfn.BETA.DIST(CT69,$T69,$U69,FALSE,$G69,$I69),_xlfn.BETA.DIST(CT69,$U69,$T69,FALSE,$G69,$I69)),NA())</f>
        <v>#N/A</v>
      </c>
      <c r="GR69" s="205" t="e">
        <f t="shared" ref="GR69:GR103" si="322">IF(ISNONTEXT($X69),IF($N69="R",_xlfn.BETA.DIST(CU69,$T69,$U69,FALSE,$G69,$I69),_xlfn.BETA.DIST(CU69,$U69,$T69,FALSE,$G69,$I69)),NA())</f>
        <v>#N/A</v>
      </c>
      <c r="GS69" s="205" t="e">
        <f t="shared" ref="GS69:GS103" si="323">IF(ISNONTEXT($X69),IF($N69="R",_xlfn.BETA.DIST(CV69,$T69,$U69,FALSE,$G69,$I69),_xlfn.BETA.DIST(CV69,$U69,$T69,FALSE,$G69,$I69)),NA())</f>
        <v>#N/A</v>
      </c>
      <c r="GT69" s="205" t="e">
        <f t="shared" ref="GT69:GT103" si="324">IF(ISNONTEXT($X69),IF($N69="R",_xlfn.BETA.DIST(CW69,$T69,$U69,FALSE,$G69,$I69),_xlfn.BETA.DIST(CW69,$U69,$T69,FALSE,$G69,$I69)),NA())</f>
        <v>#N/A</v>
      </c>
      <c r="GU69" s="205" t="e">
        <f t="shared" ref="GU69:GU103" si="325">IF(ISNONTEXT($X69),IF($N69="R",_xlfn.BETA.DIST(CX69,$T69,$U69,FALSE,$G69,$I69),_xlfn.BETA.DIST(CX69,$U69,$T69,FALSE,$G69,$I69)),NA())</f>
        <v>#N/A</v>
      </c>
      <c r="GV69" s="205" t="e">
        <f t="shared" ref="GV69:GV103" si="326">IF(ISNONTEXT($X69),IF($N69="R",_xlfn.BETA.DIST(CY69,$T69,$U69,FALSE,$G69,$I69),_xlfn.BETA.DIST(CY69,$U69,$T69,FALSE,$G69,$I69)),NA())</f>
        <v>#N/A</v>
      </c>
      <c r="GW69" s="205" t="e">
        <f t="shared" ref="GW69:GW103" si="327">IF(ISNONTEXT($X69),IF($N69="R",_xlfn.BETA.DIST(CZ69,$T69,$U69,FALSE,$G69,$I69),_xlfn.BETA.DIST(CZ69,$U69,$T69,FALSE,$G69,$I69)),NA())</f>
        <v>#N/A</v>
      </c>
      <c r="GX69" s="205" t="e">
        <f t="shared" ref="GX69:GX103" si="328">IF(ISNONTEXT($X69),IF($N69="R",_xlfn.BETA.DIST(DA69,$T69,$U69,FALSE,$G69,$I69),_xlfn.BETA.DIST(DA69,$U69,$T69,FALSE,$G69,$I69)),NA())</f>
        <v>#N/A</v>
      </c>
      <c r="GY69" s="205" t="e">
        <f t="shared" ref="GY69:GY103" si="329">IF(ISNONTEXT($X69),IF($N69="R",_xlfn.BETA.DIST(DB69,$T69,$U69,FALSE,$G69,$I69),_xlfn.BETA.DIST(DB69,$U69,$T69,FALSE,$G69,$I69)),NA())</f>
        <v>#N/A</v>
      </c>
      <c r="GZ69" s="205" t="e">
        <f t="shared" ref="GZ69:GZ103" si="330">IF(ISNONTEXT($X69),IF($N69="R",_xlfn.BETA.DIST(DC69,$T69,$U69,FALSE,$G69,$I69),_xlfn.BETA.DIST(DC69,$U69,$T69,FALSE,$G69,$I69)),NA())</f>
        <v>#N/A</v>
      </c>
      <c r="HA69" s="205" t="e">
        <f t="shared" ref="HA69:HA103" si="331">IF(ISNONTEXT($X69),IF($N69="R",_xlfn.BETA.DIST(DD69,$T69,$U69,FALSE,$G69,$I69),_xlfn.BETA.DIST(DD69,$U69,$T69,FALSE,$G69,$I69)),NA())</f>
        <v>#N/A</v>
      </c>
      <c r="HB69" s="205" t="e">
        <f t="shared" ref="HB69:HB103" si="332">IF(ISNONTEXT($X69),IF($N69="R",_xlfn.BETA.DIST(DE69,$T69,$U69,FALSE,$G69,$I69),_xlfn.BETA.DIST(DE69,$U69,$T69,FALSE,$G69,$I69)),NA())</f>
        <v>#N/A</v>
      </c>
      <c r="HC69" s="205" t="e">
        <f t="shared" ref="HC69:HC103" si="333">IF(ISNONTEXT($X69),IF($N69="R",_xlfn.BETA.DIST(DF69,$T69,$U69,FALSE,$G69,$I69),_xlfn.BETA.DIST(DF69,$U69,$T69,FALSE,$G69,$I69)),NA())</f>
        <v>#N/A</v>
      </c>
      <c r="HD69" s="205" t="e">
        <f t="shared" ref="HD69:HD103" si="334">IF(ISNONTEXT($X69),IF($N69="R",_xlfn.BETA.DIST(DG69,$T69,$U69,FALSE,$G69,$I69),_xlfn.BETA.DIST(DG69,$U69,$T69,FALSE,$G69,$I69)),NA())</f>
        <v>#N/A</v>
      </c>
      <c r="HE69" s="205" t="e">
        <f t="shared" ref="HE69:HE103" si="335">IF(ISNONTEXT($X69),IF($N69="R",_xlfn.BETA.DIST(DH69,$T69,$U69,FALSE,$G69,$I69),_xlfn.BETA.DIST(DH69,$U69,$T69,FALSE,$G69,$I69)),NA())</f>
        <v>#N/A</v>
      </c>
      <c r="HF69" s="205" t="e">
        <f t="shared" ref="HF69:HF103" si="336">IF(ISNONTEXT($X69),IF($N69="R",_xlfn.BETA.DIST(DI69,$T69,$U69,FALSE,$G69,$I69),_xlfn.BETA.DIST(DI69,$U69,$T69,FALSE,$G69,$I69)),NA())</f>
        <v>#N/A</v>
      </c>
      <c r="HG69" s="205" t="e">
        <f t="shared" ref="HG69:HG103" si="337">IF(ISNONTEXT($X69),IF($N69="R",_xlfn.BETA.DIST(DJ69,$T69,$U69,FALSE,$G69,$I69),_xlfn.BETA.DIST(DJ69,$U69,$T69,FALSE,$G69,$I69)),NA())</f>
        <v>#N/A</v>
      </c>
      <c r="HH69" s="205" t="e">
        <f t="shared" ref="HH69:HH103" si="338">IF(ISNONTEXT($X69),IF($N69="R",_xlfn.BETA.DIST(DK69,$T69,$U69,FALSE,$G69,$I69),_xlfn.BETA.DIST(DK69,$U69,$T69,FALSE,$G69,$I69)),NA())</f>
        <v>#N/A</v>
      </c>
      <c r="HI69" s="205" t="e">
        <f t="shared" ref="HI69:HI103" si="339">IF(ISNONTEXT($X69),IF($N69="R",_xlfn.BETA.DIST(DL69,$T69,$U69,FALSE,$G69,$I69),_xlfn.BETA.DIST(DL69,$U69,$T69,FALSE,$G69,$I69)),NA())</f>
        <v>#N/A</v>
      </c>
      <c r="HJ69" s="205" t="e">
        <f t="shared" ref="HJ69:HJ103" si="340">IF(ISNONTEXT($X69),IF($N69="R",_xlfn.BETA.DIST(DM69,$T69,$U69,FALSE,$G69,$I69),_xlfn.BETA.DIST(DM69,$U69,$T69,FALSE,$G69,$I69)),NA())</f>
        <v>#N/A</v>
      </c>
      <c r="HK69" s="205" t="e">
        <f t="shared" ref="HK69:HK103" si="341">IF(ISNONTEXT($X69),IF($N69="R",_xlfn.BETA.DIST(DN69,$T69,$U69,FALSE,$G69,$I69),_xlfn.BETA.DIST(DN69,$U69,$T69,FALSE,$G69,$I69)),NA())</f>
        <v>#N/A</v>
      </c>
      <c r="HL69" s="205" t="e">
        <f t="shared" ref="HL69:HL103" si="342">IF(ISNONTEXT($X69),IF($N69="R",_xlfn.BETA.DIST(DO69,$T69,$U69,FALSE,$G69,$I69),_xlfn.BETA.DIST(DO69,$U69,$T69,FALSE,$G69,$I69)),NA())</f>
        <v>#N/A</v>
      </c>
      <c r="HM69" s="205" t="e">
        <f t="shared" ref="HM69:HM103" si="343">IF(ISNONTEXT($X69),IF($N69="R",_xlfn.BETA.DIST(DP69,$T69,$U69,FALSE,$G69,$I69),_xlfn.BETA.DIST(DP69,$U69,$T69,FALSE,$G69,$I69)),NA())</f>
        <v>#N/A</v>
      </c>
      <c r="HN69" s="205" t="e">
        <f t="shared" ref="HN69:HN103" si="344">IF(ISNONTEXT($X69),IF($N69="R",_xlfn.BETA.DIST(DQ69,$T69,$U69,FALSE,$G69,$I69),_xlfn.BETA.DIST(DQ69,$U69,$T69,FALSE,$G69,$I69)),NA())</f>
        <v>#N/A</v>
      </c>
      <c r="HO69" s="205" t="e">
        <f t="shared" ref="HO69:HO103" si="345">IF(ISNONTEXT($X69),IF($N69="R",_xlfn.BETA.DIST(DR69,$T69,$U69,FALSE,$G69,$I69),_xlfn.BETA.DIST(DR69,$U69,$T69,FALSE,$G69,$I69)),NA())</f>
        <v>#N/A</v>
      </c>
      <c r="HP69" s="205" t="e">
        <f t="shared" ref="HP69:HP103" si="346">IF(ISNONTEXT($X69),IF($N69="R",_xlfn.BETA.DIST(DS69,$T69,$U69,FALSE,$G69,$I69),_xlfn.BETA.DIST(DS69,$U69,$T69,FALSE,$G69,$I69)),NA())</f>
        <v>#N/A</v>
      </c>
      <c r="HQ69" s="205" t="e">
        <f t="shared" ref="HQ69:HQ103" si="347">IF(ISNONTEXT($X69),IF($N69="R",_xlfn.BETA.DIST(DT69,$T69,$U69,FALSE,$G69,$I69),_xlfn.BETA.DIST(DT69,$U69,$T69,FALSE,$G69,$I69)),NA())</f>
        <v>#N/A</v>
      </c>
      <c r="HR69" s="205" t="e">
        <f t="shared" ref="HR69:HR103" si="348">IF(ISNONTEXT($X69),IF($N69="R",_xlfn.BETA.DIST(DU69,$T69,$U69,FALSE,$G69,$I69),_xlfn.BETA.DIST(DU69,$U69,$T69,FALSE,$G69,$I69)),NA())</f>
        <v>#N/A</v>
      </c>
      <c r="HS69" s="205" t="e">
        <f t="shared" ref="HS69:HS103" si="349">IF(ISNONTEXT($X69),IF($N69="R",_xlfn.BETA.DIST(DV69,$T69,$U69,FALSE,$G69,$I69),_xlfn.BETA.DIST(DV69,$U69,$T69,FALSE,$G69,$I69)),NA())</f>
        <v>#N/A</v>
      </c>
      <c r="HT69" s="205" t="e">
        <f t="shared" ref="HT69:HT103" si="350">IF(ISNONTEXT($X69),IF($N69="R",_xlfn.BETA.DIST(DW69,$T69,$U69,FALSE,$G69,$I69),_xlfn.BETA.DIST(DW69,$U69,$T69,FALSE,$G69,$I69)),NA())</f>
        <v>#N/A</v>
      </c>
      <c r="HU69" s="205" t="e">
        <f t="shared" ref="HU69:HU103" si="351">IF(ISNONTEXT($X69),IF($N69="R",_xlfn.BETA.DIST(DX69,$T69,$U69,FALSE,$G69,$I69),_xlfn.BETA.DIST(DX69,$U69,$T69,FALSE,$G69,$I69)),NA())</f>
        <v>#N/A</v>
      </c>
      <c r="HV69" s="205" t="e">
        <f t="shared" ref="HV69:HV103" si="352">IF(ISNONTEXT($X69),IF($N69="R",_xlfn.BETA.DIST(DY69,$T69,$U69,FALSE,$G69,$I69),_xlfn.BETA.DIST(DY69,$U69,$T69,FALSE,$G69,$I69)),NA())</f>
        <v>#N/A</v>
      </c>
      <c r="HW69" s="205" t="e">
        <f t="shared" ref="HW69:HW103" si="353">IF(ISNONTEXT($X69),IF($N69="R",_xlfn.BETA.DIST(DZ69,$T69,$U69,FALSE,$G69,$I69),_xlfn.BETA.DIST(DZ69,$U69,$T69,FALSE,$G69,$I69)),NA())</f>
        <v>#N/A</v>
      </c>
      <c r="HX69" s="205" t="e">
        <f t="shared" ref="HX69:HX103" si="354">IF(ISNONTEXT($X69),IF($N69="R",_xlfn.BETA.DIST(EA69,$T69,$U69,FALSE,$G69,$I69),_xlfn.BETA.DIST(EA69,$U69,$T69,FALSE,$G69,$I69)),NA())</f>
        <v>#N/A</v>
      </c>
      <c r="HY69" s="205" t="e">
        <f t="shared" ref="HY69:HY103" si="355">IF(ISNONTEXT($X69),IF($N69="R",_xlfn.BETA.DIST(EB69,$T69,$U69,FALSE,$G69,$I69),_xlfn.BETA.DIST(EB69,$U69,$T69,FALSE,$G69,$I69)),NA())</f>
        <v>#N/A</v>
      </c>
      <c r="HZ69" s="205" t="e">
        <f t="shared" ref="HZ69:HZ103" si="356">IF(ISNONTEXT($X69),IF($N69="R",_xlfn.BETA.DIST(EC69,$T69,$U69,FALSE,$G69,$I69),_xlfn.BETA.DIST(EC69,$U69,$T69,FALSE,$G69,$I69)),NA())</f>
        <v>#N/A</v>
      </c>
      <c r="IA69" s="205" t="e">
        <f t="shared" ref="IA69:IA103" si="357">IF(ISNONTEXT($X69),IF($N69="R",_xlfn.BETA.DIST(ED69,$T69,$U69,FALSE,$G69,$I69),_xlfn.BETA.DIST(ED69,$U69,$T69,FALSE,$G69,$I69)),NA())</f>
        <v>#N/A</v>
      </c>
      <c r="IB69" s="205" t="e">
        <f t="shared" ref="IB69:IB103" si="358">IF(ISNONTEXT($X69),IF($N69="R",_xlfn.BETA.DIST(EE69,$T69,$U69,FALSE,$G69,$I69),_xlfn.BETA.DIST(EE69,$U69,$T69,FALSE,$G69,$I69)),NA())</f>
        <v>#N/A</v>
      </c>
      <c r="IC69" s="205" t="e">
        <f t="shared" ref="IC69:IC103" si="359">IF(ISNONTEXT($X69),IF($N69="R",_xlfn.BETA.DIST(EF69,$T69,$U69,FALSE,$G69,$I69),_xlfn.BETA.DIST(EF69,$U69,$T69,FALSE,$G69,$I69)),NA())</f>
        <v>#N/A</v>
      </c>
      <c r="ID69" s="205" t="e">
        <f t="shared" ref="ID69:ID103" si="360">IF(ISNONTEXT($X69),IF($N69="R",_xlfn.BETA.DIST(EG69,$T69,$U69,FALSE,$G69,$I69),_xlfn.BETA.DIST(EG69,$U69,$T69,FALSE,$G69,$I69)),NA())</f>
        <v>#N/A</v>
      </c>
      <c r="IE69" s="205" t="e">
        <f t="shared" ref="IE69:IE103" si="361">IF(ISNONTEXT($X69),IF($N69="R",_xlfn.BETA.DIST(EH69,$T69,$U69,FALSE,$G69,$I69),_xlfn.BETA.DIST(EH69,$U69,$T69,FALSE,$G69,$I69)),NA())</f>
        <v>#N/A</v>
      </c>
      <c r="IF69" s="205" t="e">
        <f t="shared" ref="IF69:IF103" si="362">IF(ISNONTEXT($X69),IF($N69="R",_xlfn.BETA.DIST(EI69,$T69,$U69,FALSE,$G69,$I69),_xlfn.BETA.DIST(EI69,$U69,$T69,FALSE,$G69,$I69)),NA())</f>
        <v>#N/A</v>
      </c>
      <c r="IG69" s="205" t="e">
        <f t="shared" ref="IG69:IG103" si="363">IF(ISNONTEXT($X69),IF($N69="R",_xlfn.BETA.DIST(EJ69,$T69,$U69,FALSE,$G69,$I69),_xlfn.BETA.DIST(EJ69,$U69,$T69,FALSE,$G69,$I69)),NA())</f>
        <v>#N/A</v>
      </c>
      <c r="IH69" s="205" t="e">
        <f t="shared" ref="IH69:IH103" si="364">IF(ISNONTEXT($X69),IF($N69="R",_xlfn.BETA.DIST(EK69,$T69,$U69,FALSE,$G69,$I69),_xlfn.BETA.DIST(EK69,$U69,$T69,FALSE,$G69,$I69)),NA())</f>
        <v>#N/A</v>
      </c>
      <c r="II69" s="205" t="e">
        <f t="shared" ref="II69:II103" si="365">IF(ISNONTEXT($X69),IF($N69="R",_xlfn.BETA.DIST(EL69,$T69,$U69,FALSE,$G69,$I69),_xlfn.BETA.DIST(EL69,$U69,$T69,FALSE,$G69,$I69)),NA())</f>
        <v>#N/A</v>
      </c>
    </row>
    <row r="70" spans="1:243" hidden="1" x14ac:dyDescent="0.25">
      <c r="A70" s="307"/>
      <c r="B70" s="308" t="str">
        <f>IF(OR($T70="",$U70=""),"",ROUND(_xlfn.BETA.INV(ABS(VLOOKUP($Z$1,VLookups!$A$30:$B$31,2,FALSE)-B$2),IF($N70="L",$U70,$T70),IF($N70="L",$T70,$U70),$G70,$I70),0))</f>
        <v/>
      </c>
      <c r="C70" s="318" t="str">
        <f t="shared" ref="C70:C103" si="366">IF(OR(D69="",B70=""),"",D69)</f>
        <v/>
      </c>
      <c r="D70" s="319" t="str">
        <f t="shared" ref="D70:D103" si="367">IFERROR(IF(B70="","",WORKDAY(C70,B70,$B$108:$B$147)),"")</f>
        <v/>
      </c>
      <c r="E70" s="142"/>
      <c r="F70" s="310"/>
      <c r="G70" s="311" t="str">
        <f t="shared" si="255"/>
        <v/>
      </c>
      <c r="H70" s="312"/>
      <c r="I70" s="311" t="str">
        <f t="shared" si="256"/>
        <v/>
      </c>
      <c r="J70" s="310"/>
      <c r="K70" s="143"/>
      <c r="L70" s="118" t="str">
        <f t="shared" si="257"/>
        <v/>
      </c>
      <c r="M70" s="23" t="str">
        <f t="shared" si="258"/>
        <v/>
      </c>
      <c r="N70" s="24" t="str">
        <f t="shared" si="259"/>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247"/>
        <v/>
      </c>
      <c r="R70" s="26"/>
      <c r="S70" s="24" t="str">
        <f>IF(OR(M70="",R70=""),"",MATCH(R70,Confidence!$A$3:$A$12,0))</f>
        <v/>
      </c>
      <c r="T70" s="27" t="str">
        <f t="shared" si="248"/>
        <v/>
      </c>
      <c r="U70" s="27" t="str">
        <f t="shared" si="249"/>
        <v/>
      </c>
      <c r="V70" s="24"/>
      <c r="W70" s="110" t="str">
        <f t="shared" si="250"/>
        <v/>
      </c>
      <c r="X70" s="110" t="str">
        <f t="shared" si="251"/>
        <v/>
      </c>
      <c r="Y70" s="39" t="str">
        <f t="shared" si="252"/>
        <v/>
      </c>
      <c r="Z70" s="123"/>
      <c r="AA70" s="216" t="str">
        <f>IF(AND(G70&gt;0,H70&gt;0,I70&gt;0,T70&gt;0,U70&gt;0,Z70&gt;0,NOT(R70="")),ABS(VLOOKUP($Z$1,VLookups!$A$30:$B$31,2,FALSE)-_xlfn.BETA.DIST(Z70,IF(N70="L",U70,T70),IF(N70="L",T70,U70),TRUE,G70,I70)),"")</f>
        <v/>
      </c>
      <c r="AB70" s="120" t="str">
        <f>IF(OR($T70="",$U70=""),"",_xlfn.BETA.INV(ABS(VLOOKUP($Z$1,VLookups!$A$30:$B$31,2,FALSE)-AB$3),IF($N70="L",$U70,$T70),IF($N70="L",$T70,$U70),$G70,$I70))</f>
        <v/>
      </c>
      <c r="AC70" s="121" t="str">
        <f>IF(OR($T70="",$U70=""),"",_xlfn.BETA.INV(ABS(VLOOKUP($Z$1,VLookups!$A$30:$B$31,2,FALSE)-AC$3),IF($N70="L",$U70,$T70),IF($N70="L",$T70,$U70),$G70,$I70))</f>
        <v/>
      </c>
      <c r="AD70" s="120" t="str">
        <f>IF(OR($T70="",$U70=""),"",_xlfn.BETA.INV(ABS(VLOOKUP($Z$1,VLookups!$A$30:$B$31,2,FALSE)-AD$3),IF($N70="L",$U70,$T70),IF($N70="L",$T70,$U70),$G70,$I70))</f>
        <v/>
      </c>
      <c r="AE70" s="121" t="str">
        <f>IF(OR($T70="",$U70=""),"",_xlfn.BETA.INV(ABS(VLOOKUP($Z$1,VLookups!$A$30:$B$31,2,FALSE)-AE$3),IF($N70="L",$U70,$T70),IF($N70="L",$T70,$U70),$G70,$I70))</f>
        <v/>
      </c>
      <c r="AF70" s="120" t="str">
        <f>IF(OR($T70="",$U70=""),"",_xlfn.BETA.INV(ABS(VLOOKUP($Z$1,VLookups!$A$30:$B$31,2,FALSE)-AF$3),IF($N70="L",$U70,$T70),IF($N70="L",$T70,$U70),$G70,$I70))</f>
        <v/>
      </c>
      <c r="AG70" s="121" t="str">
        <f>IF(OR($T70="",$U70=""),"",_xlfn.BETA.INV(ABS(VLOOKUP($Z$1,VLookups!$A$30:$B$31,2,FALSE)-AG$3),IF($N70="L",$U70,$T70),IF($N70="L",$T70,$U70),$G70,$I70))</f>
        <v/>
      </c>
      <c r="AH70" s="120" t="str">
        <f>IF(OR($T70="",$U70=""),"",_xlfn.BETA.INV(ABS(VLOOKUP($Z$1,VLookups!$A$30:$B$31,2,FALSE)-AH$3),IF($N70="L",$U70,$T70),IF($N70="L",$T70,$U70),$G70,$I70))</f>
        <v/>
      </c>
      <c r="AI70" s="121" t="str">
        <f>IF(OR($T70="",$U70=""),"",_xlfn.BETA.INV(ABS(VLOOKUP($Z$1,VLookups!$A$30:$B$31,2,FALSE)-AI$3),IF($N70="L",$U70,$T70),IF($N70="L",$T70,$U70),$G70,$I70))</f>
        <v/>
      </c>
      <c r="AJ70" s="120" t="str">
        <f>IF(OR($T70="",$U70=""),"",_xlfn.BETA.INV(ABS(VLOOKUP($Z$1,VLookups!$A$30:$B$31,2,FALSE)-AJ$3),IF($N70="L",$U70,$T70),IF($N70="L",$T70,$U70),$G70,$I70))</f>
        <v/>
      </c>
      <c r="AK70" s="121" t="str">
        <f>IF(OR($T70="",$U70=""),"",_xlfn.BETA.INV(ABS(VLOOKUP($Z$1,VLookups!$A$30:$B$31,2,FALSE)-AK$3),IF($N70="L",$U70,$T70),IF($N70="L",$T70,$U70),$G70,$I70))</f>
        <v/>
      </c>
      <c r="AL70" s="120" t="str">
        <f>IF(OR($T70="",$U70=""),"",_xlfn.BETA.INV(ABS(VLOOKUP($Z$1,VLookups!$A$30:$B$31,2,FALSE)-AL$3),IF($N70="L",$U70,$T70),IF($N70="L",$T70,$U70),$G70,$I70))</f>
        <v/>
      </c>
      <c r="AM70" s="121" t="str">
        <f>IF(OR($T70="",$U70=""),"",_xlfn.BETA.INV(ABS(VLOOKUP($Z$1,VLookups!$A$30:$B$31,2,FALSE)-AM$3),IF($N70="L",$U70,$T70),IF($N70="L",$T70,$U70),$G70,$I70))</f>
        <v/>
      </c>
      <c r="AN70" s="17"/>
      <c r="AO70" s="206" t="str">
        <f t="shared" si="260"/>
        <v/>
      </c>
      <c r="AP70" s="204" t="str">
        <f t="shared" si="261"/>
        <v/>
      </c>
      <c r="AQ70" s="188" t="str">
        <f t="shared" ref="AQ70:DB70" si="368">IF(ISNONTEXT($AO70),AP70+$AO70,"")</f>
        <v/>
      </c>
      <c r="AR70" s="188" t="str">
        <f t="shared" si="368"/>
        <v/>
      </c>
      <c r="AS70" s="188" t="str">
        <f t="shared" si="368"/>
        <v/>
      </c>
      <c r="AT70" s="188" t="str">
        <f t="shared" si="368"/>
        <v/>
      </c>
      <c r="AU70" s="188" t="str">
        <f t="shared" si="368"/>
        <v/>
      </c>
      <c r="AV70" s="188" t="str">
        <f t="shared" si="368"/>
        <v/>
      </c>
      <c r="AW70" s="188" t="str">
        <f t="shared" si="368"/>
        <v/>
      </c>
      <c r="AX70" s="188" t="str">
        <f t="shared" si="368"/>
        <v/>
      </c>
      <c r="AY70" s="188" t="str">
        <f t="shared" si="368"/>
        <v/>
      </c>
      <c r="AZ70" s="188" t="str">
        <f t="shared" si="368"/>
        <v/>
      </c>
      <c r="BA70" s="188" t="str">
        <f t="shared" si="368"/>
        <v/>
      </c>
      <c r="BB70" s="188" t="str">
        <f t="shared" si="368"/>
        <v/>
      </c>
      <c r="BC70" s="188" t="str">
        <f t="shared" si="368"/>
        <v/>
      </c>
      <c r="BD70" s="188" t="str">
        <f t="shared" si="368"/>
        <v/>
      </c>
      <c r="BE70" s="188" t="str">
        <f t="shared" si="368"/>
        <v/>
      </c>
      <c r="BF70" s="188" t="str">
        <f t="shared" si="368"/>
        <v/>
      </c>
      <c r="BG70" s="188" t="str">
        <f t="shared" si="368"/>
        <v/>
      </c>
      <c r="BH70" s="188" t="str">
        <f t="shared" si="368"/>
        <v/>
      </c>
      <c r="BI70" s="188" t="str">
        <f t="shared" si="368"/>
        <v/>
      </c>
      <c r="BJ70" s="188" t="str">
        <f t="shared" si="368"/>
        <v/>
      </c>
      <c r="BK70" s="188" t="str">
        <f t="shared" si="368"/>
        <v/>
      </c>
      <c r="BL70" s="188" t="str">
        <f t="shared" si="368"/>
        <v/>
      </c>
      <c r="BM70" s="188" t="str">
        <f t="shared" si="368"/>
        <v/>
      </c>
      <c r="BN70" s="188" t="str">
        <f t="shared" si="368"/>
        <v/>
      </c>
      <c r="BO70" s="188" t="str">
        <f t="shared" si="368"/>
        <v/>
      </c>
      <c r="BP70" s="188" t="str">
        <f t="shared" si="368"/>
        <v/>
      </c>
      <c r="BQ70" s="188" t="str">
        <f t="shared" si="368"/>
        <v/>
      </c>
      <c r="BR70" s="188" t="str">
        <f t="shared" si="368"/>
        <v/>
      </c>
      <c r="BS70" s="188" t="str">
        <f t="shared" si="368"/>
        <v/>
      </c>
      <c r="BT70" s="188" t="str">
        <f t="shared" si="368"/>
        <v/>
      </c>
      <c r="BU70" s="188" t="str">
        <f t="shared" si="368"/>
        <v/>
      </c>
      <c r="BV70" s="188" t="str">
        <f t="shared" si="368"/>
        <v/>
      </c>
      <c r="BW70" s="188" t="str">
        <f t="shared" si="368"/>
        <v/>
      </c>
      <c r="BX70" s="188" t="str">
        <f t="shared" si="368"/>
        <v/>
      </c>
      <c r="BY70" s="188" t="str">
        <f t="shared" si="368"/>
        <v/>
      </c>
      <c r="BZ70" s="188" t="str">
        <f t="shared" si="368"/>
        <v/>
      </c>
      <c r="CA70" s="188" t="str">
        <f t="shared" si="368"/>
        <v/>
      </c>
      <c r="CB70" s="188" t="str">
        <f t="shared" si="368"/>
        <v/>
      </c>
      <c r="CC70" s="188" t="str">
        <f t="shared" si="368"/>
        <v/>
      </c>
      <c r="CD70" s="188" t="str">
        <f t="shared" si="368"/>
        <v/>
      </c>
      <c r="CE70" s="188" t="str">
        <f t="shared" si="368"/>
        <v/>
      </c>
      <c r="CF70" s="188" t="str">
        <f t="shared" si="368"/>
        <v/>
      </c>
      <c r="CG70" s="188" t="str">
        <f t="shared" si="368"/>
        <v/>
      </c>
      <c r="CH70" s="188" t="str">
        <f t="shared" si="368"/>
        <v/>
      </c>
      <c r="CI70" s="188" t="str">
        <f t="shared" si="368"/>
        <v/>
      </c>
      <c r="CJ70" s="188" t="str">
        <f t="shared" si="368"/>
        <v/>
      </c>
      <c r="CK70" s="188" t="str">
        <f t="shared" si="368"/>
        <v/>
      </c>
      <c r="CL70" s="188" t="str">
        <f t="shared" si="368"/>
        <v/>
      </c>
      <c r="CM70" s="188" t="str">
        <f t="shared" si="368"/>
        <v/>
      </c>
      <c r="CN70" s="188" t="str">
        <f t="shared" si="368"/>
        <v/>
      </c>
      <c r="CO70" s="188" t="str">
        <f t="shared" si="368"/>
        <v/>
      </c>
      <c r="CP70" s="188" t="str">
        <f t="shared" si="368"/>
        <v/>
      </c>
      <c r="CQ70" s="188" t="str">
        <f t="shared" si="368"/>
        <v/>
      </c>
      <c r="CR70" s="188" t="str">
        <f t="shared" si="368"/>
        <v/>
      </c>
      <c r="CS70" s="188" t="str">
        <f t="shared" si="368"/>
        <v/>
      </c>
      <c r="CT70" s="188" t="str">
        <f t="shared" si="368"/>
        <v/>
      </c>
      <c r="CU70" s="188" t="str">
        <f t="shared" si="368"/>
        <v/>
      </c>
      <c r="CV70" s="188" t="str">
        <f t="shared" si="368"/>
        <v/>
      </c>
      <c r="CW70" s="188" t="str">
        <f t="shared" si="368"/>
        <v/>
      </c>
      <c r="CX70" s="188" t="str">
        <f t="shared" si="368"/>
        <v/>
      </c>
      <c r="CY70" s="188" t="str">
        <f t="shared" si="368"/>
        <v/>
      </c>
      <c r="CZ70" s="188" t="str">
        <f t="shared" si="368"/>
        <v/>
      </c>
      <c r="DA70" s="188" t="str">
        <f t="shared" si="368"/>
        <v/>
      </c>
      <c r="DB70" s="188" t="str">
        <f t="shared" si="368"/>
        <v/>
      </c>
      <c r="DC70" s="188" t="str">
        <f t="shared" ref="DC70:EK70" si="369">IF(ISNONTEXT($AO70),DB70+$AO70,"")</f>
        <v/>
      </c>
      <c r="DD70" s="188" t="str">
        <f t="shared" si="369"/>
        <v/>
      </c>
      <c r="DE70" s="188" t="str">
        <f t="shared" si="369"/>
        <v/>
      </c>
      <c r="DF70" s="188" t="str">
        <f t="shared" si="369"/>
        <v/>
      </c>
      <c r="DG70" s="188" t="str">
        <f t="shared" si="369"/>
        <v/>
      </c>
      <c r="DH70" s="188" t="str">
        <f t="shared" si="369"/>
        <v/>
      </c>
      <c r="DI70" s="188" t="str">
        <f t="shared" si="369"/>
        <v/>
      </c>
      <c r="DJ70" s="188" t="str">
        <f t="shared" si="369"/>
        <v/>
      </c>
      <c r="DK70" s="188" t="str">
        <f t="shared" si="369"/>
        <v/>
      </c>
      <c r="DL70" s="188" t="str">
        <f t="shared" si="369"/>
        <v/>
      </c>
      <c r="DM70" s="188" t="str">
        <f t="shared" si="369"/>
        <v/>
      </c>
      <c r="DN70" s="188" t="str">
        <f t="shared" si="369"/>
        <v/>
      </c>
      <c r="DO70" s="188" t="str">
        <f t="shared" si="369"/>
        <v/>
      </c>
      <c r="DP70" s="188" t="str">
        <f t="shared" si="369"/>
        <v/>
      </c>
      <c r="DQ70" s="188" t="str">
        <f t="shared" si="369"/>
        <v/>
      </c>
      <c r="DR70" s="188" t="str">
        <f t="shared" si="369"/>
        <v/>
      </c>
      <c r="DS70" s="188" t="str">
        <f t="shared" si="369"/>
        <v/>
      </c>
      <c r="DT70" s="188" t="str">
        <f t="shared" si="369"/>
        <v/>
      </c>
      <c r="DU70" s="188" t="str">
        <f t="shared" si="369"/>
        <v/>
      </c>
      <c r="DV70" s="188" t="str">
        <f t="shared" si="369"/>
        <v/>
      </c>
      <c r="DW70" s="188" t="str">
        <f t="shared" si="369"/>
        <v/>
      </c>
      <c r="DX70" s="188" t="str">
        <f t="shared" si="369"/>
        <v/>
      </c>
      <c r="DY70" s="188" t="str">
        <f t="shared" si="369"/>
        <v/>
      </c>
      <c r="DZ70" s="188" t="str">
        <f t="shared" si="369"/>
        <v/>
      </c>
      <c r="EA70" s="188" t="str">
        <f t="shared" si="369"/>
        <v/>
      </c>
      <c r="EB70" s="188" t="str">
        <f t="shared" si="369"/>
        <v/>
      </c>
      <c r="EC70" s="188" t="str">
        <f t="shared" si="369"/>
        <v/>
      </c>
      <c r="ED70" s="188" t="str">
        <f t="shared" si="369"/>
        <v/>
      </c>
      <c r="EE70" s="188" t="str">
        <f t="shared" si="369"/>
        <v/>
      </c>
      <c r="EF70" s="188" t="str">
        <f t="shared" si="369"/>
        <v/>
      </c>
      <c r="EG70" s="188" t="str">
        <f t="shared" si="369"/>
        <v/>
      </c>
      <c r="EH70" s="188" t="str">
        <f t="shared" si="369"/>
        <v/>
      </c>
      <c r="EI70" s="188" t="str">
        <f t="shared" si="369"/>
        <v/>
      </c>
      <c r="EJ70" s="188" t="str">
        <f t="shared" si="369"/>
        <v/>
      </c>
      <c r="EK70" s="188" t="str">
        <f t="shared" si="369"/>
        <v/>
      </c>
      <c r="EL70" s="204" t="str">
        <f t="shared" si="264"/>
        <v/>
      </c>
      <c r="EM70" s="205" t="e">
        <f t="shared" si="265"/>
        <v>#N/A</v>
      </c>
      <c r="EN70" s="205" t="e">
        <f t="shared" si="266"/>
        <v>#N/A</v>
      </c>
      <c r="EO70" s="205" t="e">
        <f t="shared" si="267"/>
        <v>#N/A</v>
      </c>
      <c r="EP70" s="205" t="e">
        <f t="shared" si="268"/>
        <v>#N/A</v>
      </c>
      <c r="EQ70" s="205" t="e">
        <f t="shared" si="269"/>
        <v>#N/A</v>
      </c>
      <c r="ER70" s="205" t="e">
        <f t="shared" si="270"/>
        <v>#N/A</v>
      </c>
      <c r="ES70" s="205" t="e">
        <f t="shared" si="271"/>
        <v>#N/A</v>
      </c>
      <c r="ET70" s="205" t="e">
        <f t="shared" si="272"/>
        <v>#N/A</v>
      </c>
      <c r="EU70" s="205" t="e">
        <f t="shared" si="273"/>
        <v>#N/A</v>
      </c>
      <c r="EV70" s="205" t="e">
        <f t="shared" si="274"/>
        <v>#N/A</v>
      </c>
      <c r="EW70" s="205" t="e">
        <f t="shared" si="275"/>
        <v>#N/A</v>
      </c>
      <c r="EX70" s="205" t="e">
        <f t="shared" si="276"/>
        <v>#N/A</v>
      </c>
      <c r="EY70" s="205" t="e">
        <f t="shared" si="277"/>
        <v>#N/A</v>
      </c>
      <c r="EZ70" s="205" t="e">
        <f t="shared" si="278"/>
        <v>#N/A</v>
      </c>
      <c r="FA70" s="205" t="e">
        <f t="shared" si="279"/>
        <v>#N/A</v>
      </c>
      <c r="FB70" s="205" t="e">
        <f t="shared" si="280"/>
        <v>#N/A</v>
      </c>
      <c r="FC70" s="205" t="e">
        <f t="shared" si="281"/>
        <v>#N/A</v>
      </c>
      <c r="FD70" s="205" t="e">
        <f t="shared" si="282"/>
        <v>#N/A</v>
      </c>
      <c r="FE70" s="205" t="e">
        <f t="shared" si="283"/>
        <v>#N/A</v>
      </c>
      <c r="FF70" s="205" t="e">
        <f t="shared" si="284"/>
        <v>#N/A</v>
      </c>
      <c r="FG70" s="205" t="e">
        <f t="shared" si="285"/>
        <v>#N/A</v>
      </c>
      <c r="FH70" s="205" t="e">
        <f t="shared" si="286"/>
        <v>#N/A</v>
      </c>
      <c r="FI70" s="205" t="e">
        <f t="shared" si="287"/>
        <v>#N/A</v>
      </c>
      <c r="FJ70" s="205" t="e">
        <f t="shared" si="288"/>
        <v>#N/A</v>
      </c>
      <c r="FK70" s="205" t="e">
        <f t="shared" si="289"/>
        <v>#N/A</v>
      </c>
      <c r="FL70" s="205" t="e">
        <f t="shared" si="290"/>
        <v>#N/A</v>
      </c>
      <c r="FM70" s="205" t="e">
        <f t="shared" si="291"/>
        <v>#N/A</v>
      </c>
      <c r="FN70" s="205" t="e">
        <f t="shared" si="292"/>
        <v>#N/A</v>
      </c>
      <c r="FO70" s="205" t="e">
        <f t="shared" si="293"/>
        <v>#N/A</v>
      </c>
      <c r="FP70" s="205" t="e">
        <f t="shared" si="294"/>
        <v>#N/A</v>
      </c>
      <c r="FQ70" s="205" t="e">
        <f t="shared" si="295"/>
        <v>#N/A</v>
      </c>
      <c r="FR70" s="205" t="e">
        <f t="shared" si="296"/>
        <v>#N/A</v>
      </c>
      <c r="FS70" s="205" t="e">
        <f t="shared" si="297"/>
        <v>#N/A</v>
      </c>
      <c r="FT70" s="205" t="e">
        <f t="shared" si="298"/>
        <v>#N/A</v>
      </c>
      <c r="FU70" s="205" t="e">
        <f t="shared" si="299"/>
        <v>#N/A</v>
      </c>
      <c r="FV70" s="205" t="e">
        <f t="shared" si="300"/>
        <v>#N/A</v>
      </c>
      <c r="FW70" s="205" t="e">
        <f t="shared" si="301"/>
        <v>#N/A</v>
      </c>
      <c r="FX70" s="205" t="e">
        <f t="shared" si="302"/>
        <v>#N/A</v>
      </c>
      <c r="FY70" s="205" t="e">
        <f t="shared" si="303"/>
        <v>#N/A</v>
      </c>
      <c r="FZ70" s="205" t="e">
        <f t="shared" si="304"/>
        <v>#N/A</v>
      </c>
      <c r="GA70" s="205" t="e">
        <f t="shared" si="305"/>
        <v>#N/A</v>
      </c>
      <c r="GB70" s="205" t="e">
        <f t="shared" si="306"/>
        <v>#N/A</v>
      </c>
      <c r="GC70" s="205" t="e">
        <f t="shared" si="307"/>
        <v>#N/A</v>
      </c>
      <c r="GD70" s="205" t="e">
        <f t="shared" si="308"/>
        <v>#N/A</v>
      </c>
      <c r="GE70" s="205" t="e">
        <f t="shared" si="309"/>
        <v>#N/A</v>
      </c>
      <c r="GF70" s="205" t="e">
        <f t="shared" si="310"/>
        <v>#N/A</v>
      </c>
      <c r="GG70" s="205" t="e">
        <f t="shared" si="311"/>
        <v>#N/A</v>
      </c>
      <c r="GH70" s="205" t="e">
        <f t="shared" si="312"/>
        <v>#N/A</v>
      </c>
      <c r="GI70" s="205" t="e">
        <f t="shared" si="313"/>
        <v>#N/A</v>
      </c>
      <c r="GJ70" s="205" t="e">
        <f t="shared" si="314"/>
        <v>#N/A</v>
      </c>
      <c r="GK70" s="205" t="e">
        <f t="shared" si="315"/>
        <v>#N/A</v>
      </c>
      <c r="GL70" s="205" t="e">
        <f t="shared" si="316"/>
        <v>#N/A</v>
      </c>
      <c r="GM70" s="205" t="e">
        <f t="shared" si="317"/>
        <v>#N/A</v>
      </c>
      <c r="GN70" s="205" t="e">
        <f t="shared" si="318"/>
        <v>#N/A</v>
      </c>
      <c r="GO70" s="205" t="e">
        <f t="shared" si="319"/>
        <v>#N/A</v>
      </c>
      <c r="GP70" s="205" t="e">
        <f t="shared" si="320"/>
        <v>#N/A</v>
      </c>
      <c r="GQ70" s="205" t="e">
        <f t="shared" si="321"/>
        <v>#N/A</v>
      </c>
      <c r="GR70" s="205" t="e">
        <f t="shared" si="322"/>
        <v>#N/A</v>
      </c>
      <c r="GS70" s="205" t="e">
        <f t="shared" si="323"/>
        <v>#N/A</v>
      </c>
      <c r="GT70" s="205" t="e">
        <f t="shared" si="324"/>
        <v>#N/A</v>
      </c>
      <c r="GU70" s="205" t="e">
        <f t="shared" si="325"/>
        <v>#N/A</v>
      </c>
      <c r="GV70" s="205" t="e">
        <f t="shared" si="326"/>
        <v>#N/A</v>
      </c>
      <c r="GW70" s="205" t="e">
        <f t="shared" si="327"/>
        <v>#N/A</v>
      </c>
      <c r="GX70" s="205" t="e">
        <f t="shared" si="328"/>
        <v>#N/A</v>
      </c>
      <c r="GY70" s="205" t="e">
        <f t="shared" si="329"/>
        <v>#N/A</v>
      </c>
      <c r="GZ70" s="205" t="e">
        <f t="shared" si="330"/>
        <v>#N/A</v>
      </c>
      <c r="HA70" s="205" t="e">
        <f t="shared" si="331"/>
        <v>#N/A</v>
      </c>
      <c r="HB70" s="205" t="e">
        <f t="shared" si="332"/>
        <v>#N/A</v>
      </c>
      <c r="HC70" s="205" t="e">
        <f t="shared" si="333"/>
        <v>#N/A</v>
      </c>
      <c r="HD70" s="205" t="e">
        <f t="shared" si="334"/>
        <v>#N/A</v>
      </c>
      <c r="HE70" s="205" t="e">
        <f t="shared" si="335"/>
        <v>#N/A</v>
      </c>
      <c r="HF70" s="205" t="e">
        <f t="shared" si="336"/>
        <v>#N/A</v>
      </c>
      <c r="HG70" s="205" t="e">
        <f t="shared" si="337"/>
        <v>#N/A</v>
      </c>
      <c r="HH70" s="205" t="e">
        <f t="shared" si="338"/>
        <v>#N/A</v>
      </c>
      <c r="HI70" s="205" t="e">
        <f t="shared" si="339"/>
        <v>#N/A</v>
      </c>
      <c r="HJ70" s="205" t="e">
        <f t="shared" si="340"/>
        <v>#N/A</v>
      </c>
      <c r="HK70" s="205" t="e">
        <f t="shared" si="341"/>
        <v>#N/A</v>
      </c>
      <c r="HL70" s="205" t="e">
        <f t="shared" si="342"/>
        <v>#N/A</v>
      </c>
      <c r="HM70" s="205" t="e">
        <f t="shared" si="343"/>
        <v>#N/A</v>
      </c>
      <c r="HN70" s="205" t="e">
        <f t="shared" si="344"/>
        <v>#N/A</v>
      </c>
      <c r="HO70" s="205" t="e">
        <f t="shared" si="345"/>
        <v>#N/A</v>
      </c>
      <c r="HP70" s="205" t="e">
        <f t="shared" si="346"/>
        <v>#N/A</v>
      </c>
      <c r="HQ70" s="205" t="e">
        <f t="shared" si="347"/>
        <v>#N/A</v>
      </c>
      <c r="HR70" s="205" t="e">
        <f t="shared" si="348"/>
        <v>#N/A</v>
      </c>
      <c r="HS70" s="205" t="e">
        <f t="shared" si="349"/>
        <v>#N/A</v>
      </c>
      <c r="HT70" s="205" t="e">
        <f t="shared" si="350"/>
        <v>#N/A</v>
      </c>
      <c r="HU70" s="205" t="e">
        <f t="shared" si="351"/>
        <v>#N/A</v>
      </c>
      <c r="HV70" s="205" t="e">
        <f t="shared" si="352"/>
        <v>#N/A</v>
      </c>
      <c r="HW70" s="205" t="e">
        <f t="shared" si="353"/>
        <v>#N/A</v>
      </c>
      <c r="HX70" s="205" t="e">
        <f t="shared" si="354"/>
        <v>#N/A</v>
      </c>
      <c r="HY70" s="205" t="e">
        <f t="shared" si="355"/>
        <v>#N/A</v>
      </c>
      <c r="HZ70" s="205" t="e">
        <f t="shared" si="356"/>
        <v>#N/A</v>
      </c>
      <c r="IA70" s="205" t="e">
        <f t="shared" si="357"/>
        <v>#N/A</v>
      </c>
      <c r="IB70" s="205" t="e">
        <f t="shared" si="358"/>
        <v>#N/A</v>
      </c>
      <c r="IC70" s="205" t="e">
        <f t="shared" si="359"/>
        <v>#N/A</v>
      </c>
      <c r="ID70" s="205" t="e">
        <f t="shared" si="360"/>
        <v>#N/A</v>
      </c>
      <c r="IE70" s="205" t="e">
        <f t="shared" si="361"/>
        <v>#N/A</v>
      </c>
      <c r="IF70" s="205" t="e">
        <f t="shared" si="362"/>
        <v>#N/A</v>
      </c>
      <c r="IG70" s="205" t="e">
        <f t="shared" si="363"/>
        <v>#N/A</v>
      </c>
      <c r="IH70" s="205" t="e">
        <f t="shared" si="364"/>
        <v>#N/A</v>
      </c>
      <c r="II70" s="205" t="e">
        <f t="shared" si="365"/>
        <v>#N/A</v>
      </c>
    </row>
    <row r="71" spans="1:243" hidden="1" x14ac:dyDescent="0.25">
      <c r="A71" s="307"/>
      <c r="B71" s="308" t="str">
        <f>IF(OR($T71="",$U71=""),"",ROUND(_xlfn.BETA.INV(ABS(VLOOKUP($Z$1,VLookups!$A$30:$B$31,2,FALSE)-B$2),IF($N71="L",$U71,$T71),IF($N71="L",$T71,$U71),$G71,$I71),0))</f>
        <v/>
      </c>
      <c r="C71" s="318" t="str">
        <f t="shared" si="366"/>
        <v/>
      </c>
      <c r="D71" s="319" t="str">
        <f t="shared" si="367"/>
        <v/>
      </c>
      <c r="E71" s="142"/>
      <c r="F71" s="310"/>
      <c r="G71" s="311" t="str">
        <f t="shared" si="255"/>
        <v/>
      </c>
      <c r="H71" s="312"/>
      <c r="I71" s="311" t="str">
        <f t="shared" si="256"/>
        <v/>
      </c>
      <c r="J71" s="310"/>
      <c r="K71" s="143"/>
      <c r="L71" s="118" t="str">
        <f t="shared" si="257"/>
        <v/>
      </c>
      <c r="M71" s="23" t="str">
        <f t="shared" si="258"/>
        <v/>
      </c>
      <c r="N71" s="24" t="str">
        <f t="shared" si="259"/>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247"/>
        <v/>
      </c>
      <c r="R71" s="26"/>
      <c r="S71" s="24" t="str">
        <f>IF(OR(M71="",R71=""),"",MATCH(R71,Confidence!$A$3:$A$12,0))</f>
        <v/>
      </c>
      <c r="T71" s="27" t="str">
        <f t="shared" si="248"/>
        <v/>
      </c>
      <c r="U71" s="27" t="str">
        <f t="shared" si="249"/>
        <v/>
      </c>
      <c r="V71" s="24"/>
      <c r="W71" s="110" t="str">
        <f t="shared" si="250"/>
        <v/>
      </c>
      <c r="X71" s="110" t="str">
        <f t="shared" si="251"/>
        <v/>
      </c>
      <c r="Y71" s="39" t="str">
        <f t="shared" si="252"/>
        <v/>
      </c>
      <c r="Z71" s="123"/>
      <c r="AA71" s="216" t="str">
        <f>IF(AND(G71&gt;0,H71&gt;0,I71&gt;0,T71&gt;0,U71&gt;0,Z71&gt;0,NOT(R71="")),ABS(VLOOKUP($Z$1,VLookups!$A$30:$B$31,2,FALSE)-_xlfn.BETA.DIST(Z71,IF(N71="L",U71,T71),IF(N71="L",T71,U71),TRUE,G71,I71)),"")</f>
        <v/>
      </c>
      <c r="AB71" s="120" t="str">
        <f>IF(OR($T71="",$U71=""),"",_xlfn.BETA.INV(ABS(VLOOKUP($Z$1,VLookups!$A$30:$B$31,2,FALSE)-AB$3),IF($N71="L",$U71,$T71),IF($N71="L",$T71,$U71),$G71,$I71))</f>
        <v/>
      </c>
      <c r="AC71" s="121" t="str">
        <f>IF(OR($T71="",$U71=""),"",_xlfn.BETA.INV(ABS(VLOOKUP($Z$1,VLookups!$A$30:$B$31,2,FALSE)-AC$3),IF($N71="L",$U71,$T71),IF($N71="L",$T71,$U71),$G71,$I71))</f>
        <v/>
      </c>
      <c r="AD71" s="120" t="str">
        <f>IF(OR($T71="",$U71=""),"",_xlfn.BETA.INV(ABS(VLOOKUP($Z$1,VLookups!$A$30:$B$31,2,FALSE)-AD$3),IF($N71="L",$U71,$T71),IF($N71="L",$T71,$U71),$G71,$I71))</f>
        <v/>
      </c>
      <c r="AE71" s="121" t="str">
        <f>IF(OR($T71="",$U71=""),"",_xlfn.BETA.INV(ABS(VLOOKUP($Z$1,VLookups!$A$30:$B$31,2,FALSE)-AE$3),IF($N71="L",$U71,$T71),IF($N71="L",$T71,$U71),$G71,$I71))</f>
        <v/>
      </c>
      <c r="AF71" s="120" t="str">
        <f>IF(OR($T71="",$U71=""),"",_xlfn.BETA.INV(ABS(VLOOKUP($Z$1,VLookups!$A$30:$B$31,2,FALSE)-AF$3),IF($N71="L",$U71,$T71),IF($N71="L",$T71,$U71),$G71,$I71))</f>
        <v/>
      </c>
      <c r="AG71" s="121" t="str">
        <f>IF(OR($T71="",$U71=""),"",_xlfn.BETA.INV(ABS(VLOOKUP($Z$1,VLookups!$A$30:$B$31,2,FALSE)-AG$3),IF($N71="L",$U71,$T71),IF($N71="L",$T71,$U71),$G71,$I71))</f>
        <v/>
      </c>
      <c r="AH71" s="120" t="str">
        <f>IF(OR($T71="",$U71=""),"",_xlfn.BETA.INV(ABS(VLOOKUP($Z$1,VLookups!$A$30:$B$31,2,FALSE)-AH$3),IF($N71="L",$U71,$T71),IF($N71="L",$T71,$U71),$G71,$I71))</f>
        <v/>
      </c>
      <c r="AI71" s="121" t="str">
        <f>IF(OR($T71="",$U71=""),"",_xlfn.BETA.INV(ABS(VLOOKUP($Z$1,VLookups!$A$30:$B$31,2,FALSE)-AI$3),IF($N71="L",$U71,$T71),IF($N71="L",$T71,$U71),$G71,$I71))</f>
        <v/>
      </c>
      <c r="AJ71" s="120" t="str">
        <f>IF(OR($T71="",$U71=""),"",_xlfn.BETA.INV(ABS(VLOOKUP($Z$1,VLookups!$A$30:$B$31,2,FALSE)-AJ$3),IF($N71="L",$U71,$T71),IF($N71="L",$T71,$U71),$G71,$I71))</f>
        <v/>
      </c>
      <c r="AK71" s="121" t="str">
        <f>IF(OR($T71="",$U71=""),"",_xlfn.BETA.INV(ABS(VLOOKUP($Z$1,VLookups!$A$30:$B$31,2,FALSE)-AK$3),IF($N71="L",$U71,$T71),IF($N71="L",$T71,$U71),$G71,$I71))</f>
        <v/>
      </c>
      <c r="AL71" s="120" t="str">
        <f>IF(OR($T71="",$U71=""),"",_xlfn.BETA.INV(ABS(VLOOKUP($Z$1,VLookups!$A$30:$B$31,2,FALSE)-AL$3),IF($N71="L",$U71,$T71),IF($N71="L",$T71,$U71),$G71,$I71))</f>
        <v/>
      </c>
      <c r="AM71" s="121" t="str">
        <f>IF(OR($T71="",$U71=""),"",_xlfn.BETA.INV(ABS(VLOOKUP($Z$1,VLookups!$A$30:$B$31,2,FALSE)-AM$3),IF($N71="L",$U71,$T71),IF($N71="L",$T71,$U71),$G71,$I71))</f>
        <v/>
      </c>
      <c r="AN71" s="17"/>
      <c r="AO71" s="206" t="str">
        <f t="shared" si="260"/>
        <v/>
      </c>
      <c r="AP71" s="204" t="str">
        <f t="shared" si="261"/>
        <v/>
      </c>
      <c r="AQ71" s="188" t="str">
        <f t="shared" ref="AQ71:DB71" si="370">IF(ISNONTEXT($AO71),AP71+$AO71,"")</f>
        <v/>
      </c>
      <c r="AR71" s="188" t="str">
        <f t="shared" si="370"/>
        <v/>
      </c>
      <c r="AS71" s="188" t="str">
        <f t="shared" si="370"/>
        <v/>
      </c>
      <c r="AT71" s="188" t="str">
        <f t="shared" si="370"/>
        <v/>
      </c>
      <c r="AU71" s="188" t="str">
        <f t="shared" si="370"/>
        <v/>
      </c>
      <c r="AV71" s="188" t="str">
        <f t="shared" si="370"/>
        <v/>
      </c>
      <c r="AW71" s="188" t="str">
        <f t="shared" si="370"/>
        <v/>
      </c>
      <c r="AX71" s="188" t="str">
        <f t="shared" si="370"/>
        <v/>
      </c>
      <c r="AY71" s="188" t="str">
        <f t="shared" si="370"/>
        <v/>
      </c>
      <c r="AZ71" s="188" t="str">
        <f t="shared" si="370"/>
        <v/>
      </c>
      <c r="BA71" s="188" t="str">
        <f t="shared" si="370"/>
        <v/>
      </c>
      <c r="BB71" s="188" t="str">
        <f t="shared" si="370"/>
        <v/>
      </c>
      <c r="BC71" s="188" t="str">
        <f t="shared" si="370"/>
        <v/>
      </c>
      <c r="BD71" s="188" t="str">
        <f t="shared" si="370"/>
        <v/>
      </c>
      <c r="BE71" s="188" t="str">
        <f t="shared" si="370"/>
        <v/>
      </c>
      <c r="BF71" s="188" t="str">
        <f t="shared" si="370"/>
        <v/>
      </c>
      <c r="BG71" s="188" t="str">
        <f t="shared" si="370"/>
        <v/>
      </c>
      <c r="BH71" s="188" t="str">
        <f t="shared" si="370"/>
        <v/>
      </c>
      <c r="BI71" s="188" t="str">
        <f t="shared" si="370"/>
        <v/>
      </c>
      <c r="BJ71" s="188" t="str">
        <f t="shared" si="370"/>
        <v/>
      </c>
      <c r="BK71" s="188" t="str">
        <f t="shared" si="370"/>
        <v/>
      </c>
      <c r="BL71" s="188" t="str">
        <f t="shared" si="370"/>
        <v/>
      </c>
      <c r="BM71" s="188" t="str">
        <f t="shared" si="370"/>
        <v/>
      </c>
      <c r="BN71" s="188" t="str">
        <f t="shared" si="370"/>
        <v/>
      </c>
      <c r="BO71" s="188" t="str">
        <f t="shared" si="370"/>
        <v/>
      </c>
      <c r="BP71" s="188" t="str">
        <f t="shared" si="370"/>
        <v/>
      </c>
      <c r="BQ71" s="188" t="str">
        <f t="shared" si="370"/>
        <v/>
      </c>
      <c r="BR71" s="188" t="str">
        <f t="shared" si="370"/>
        <v/>
      </c>
      <c r="BS71" s="188" t="str">
        <f t="shared" si="370"/>
        <v/>
      </c>
      <c r="BT71" s="188" t="str">
        <f t="shared" si="370"/>
        <v/>
      </c>
      <c r="BU71" s="188" t="str">
        <f t="shared" si="370"/>
        <v/>
      </c>
      <c r="BV71" s="188" t="str">
        <f t="shared" si="370"/>
        <v/>
      </c>
      <c r="BW71" s="188" t="str">
        <f t="shared" si="370"/>
        <v/>
      </c>
      <c r="BX71" s="188" t="str">
        <f t="shared" si="370"/>
        <v/>
      </c>
      <c r="BY71" s="188" t="str">
        <f t="shared" si="370"/>
        <v/>
      </c>
      <c r="BZ71" s="188" t="str">
        <f t="shared" si="370"/>
        <v/>
      </c>
      <c r="CA71" s="188" t="str">
        <f t="shared" si="370"/>
        <v/>
      </c>
      <c r="CB71" s="188" t="str">
        <f t="shared" si="370"/>
        <v/>
      </c>
      <c r="CC71" s="188" t="str">
        <f t="shared" si="370"/>
        <v/>
      </c>
      <c r="CD71" s="188" t="str">
        <f t="shared" si="370"/>
        <v/>
      </c>
      <c r="CE71" s="188" t="str">
        <f t="shared" si="370"/>
        <v/>
      </c>
      <c r="CF71" s="188" t="str">
        <f t="shared" si="370"/>
        <v/>
      </c>
      <c r="CG71" s="188" t="str">
        <f t="shared" si="370"/>
        <v/>
      </c>
      <c r="CH71" s="188" t="str">
        <f t="shared" si="370"/>
        <v/>
      </c>
      <c r="CI71" s="188" t="str">
        <f t="shared" si="370"/>
        <v/>
      </c>
      <c r="CJ71" s="188" t="str">
        <f t="shared" si="370"/>
        <v/>
      </c>
      <c r="CK71" s="188" t="str">
        <f t="shared" si="370"/>
        <v/>
      </c>
      <c r="CL71" s="188" t="str">
        <f t="shared" si="370"/>
        <v/>
      </c>
      <c r="CM71" s="188" t="str">
        <f t="shared" si="370"/>
        <v/>
      </c>
      <c r="CN71" s="188" t="str">
        <f t="shared" si="370"/>
        <v/>
      </c>
      <c r="CO71" s="188" t="str">
        <f t="shared" si="370"/>
        <v/>
      </c>
      <c r="CP71" s="188" t="str">
        <f t="shared" si="370"/>
        <v/>
      </c>
      <c r="CQ71" s="188" t="str">
        <f t="shared" si="370"/>
        <v/>
      </c>
      <c r="CR71" s="188" t="str">
        <f t="shared" si="370"/>
        <v/>
      </c>
      <c r="CS71" s="188" t="str">
        <f t="shared" si="370"/>
        <v/>
      </c>
      <c r="CT71" s="188" t="str">
        <f t="shared" si="370"/>
        <v/>
      </c>
      <c r="CU71" s="188" t="str">
        <f t="shared" si="370"/>
        <v/>
      </c>
      <c r="CV71" s="188" t="str">
        <f t="shared" si="370"/>
        <v/>
      </c>
      <c r="CW71" s="188" t="str">
        <f t="shared" si="370"/>
        <v/>
      </c>
      <c r="CX71" s="188" t="str">
        <f t="shared" si="370"/>
        <v/>
      </c>
      <c r="CY71" s="188" t="str">
        <f t="shared" si="370"/>
        <v/>
      </c>
      <c r="CZ71" s="188" t="str">
        <f t="shared" si="370"/>
        <v/>
      </c>
      <c r="DA71" s="188" t="str">
        <f t="shared" si="370"/>
        <v/>
      </c>
      <c r="DB71" s="188" t="str">
        <f t="shared" si="370"/>
        <v/>
      </c>
      <c r="DC71" s="188" t="str">
        <f t="shared" ref="DC71:EK71" si="371">IF(ISNONTEXT($AO71),DB71+$AO71,"")</f>
        <v/>
      </c>
      <c r="DD71" s="188" t="str">
        <f t="shared" si="371"/>
        <v/>
      </c>
      <c r="DE71" s="188" t="str">
        <f t="shared" si="371"/>
        <v/>
      </c>
      <c r="DF71" s="188" t="str">
        <f t="shared" si="371"/>
        <v/>
      </c>
      <c r="DG71" s="188" t="str">
        <f t="shared" si="371"/>
        <v/>
      </c>
      <c r="DH71" s="188" t="str">
        <f t="shared" si="371"/>
        <v/>
      </c>
      <c r="DI71" s="188" t="str">
        <f t="shared" si="371"/>
        <v/>
      </c>
      <c r="DJ71" s="188" t="str">
        <f t="shared" si="371"/>
        <v/>
      </c>
      <c r="DK71" s="188" t="str">
        <f t="shared" si="371"/>
        <v/>
      </c>
      <c r="DL71" s="188" t="str">
        <f t="shared" si="371"/>
        <v/>
      </c>
      <c r="DM71" s="188" t="str">
        <f t="shared" si="371"/>
        <v/>
      </c>
      <c r="DN71" s="188" t="str">
        <f t="shared" si="371"/>
        <v/>
      </c>
      <c r="DO71" s="188" t="str">
        <f t="shared" si="371"/>
        <v/>
      </c>
      <c r="DP71" s="188" t="str">
        <f t="shared" si="371"/>
        <v/>
      </c>
      <c r="DQ71" s="188" t="str">
        <f t="shared" si="371"/>
        <v/>
      </c>
      <c r="DR71" s="188" t="str">
        <f t="shared" si="371"/>
        <v/>
      </c>
      <c r="DS71" s="188" t="str">
        <f t="shared" si="371"/>
        <v/>
      </c>
      <c r="DT71" s="188" t="str">
        <f t="shared" si="371"/>
        <v/>
      </c>
      <c r="DU71" s="188" t="str">
        <f t="shared" si="371"/>
        <v/>
      </c>
      <c r="DV71" s="188" t="str">
        <f t="shared" si="371"/>
        <v/>
      </c>
      <c r="DW71" s="188" t="str">
        <f t="shared" si="371"/>
        <v/>
      </c>
      <c r="DX71" s="188" t="str">
        <f t="shared" si="371"/>
        <v/>
      </c>
      <c r="DY71" s="188" t="str">
        <f t="shared" si="371"/>
        <v/>
      </c>
      <c r="DZ71" s="188" t="str">
        <f t="shared" si="371"/>
        <v/>
      </c>
      <c r="EA71" s="188" t="str">
        <f t="shared" si="371"/>
        <v/>
      </c>
      <c r="EB71" s="188" t="str">
        <f t="shared" si="371"/>
        <v/>
      </c>
      <c r="EC71" s="188" t="str">
        <f t="shared" si="371"/>
        <v/>
      </c>
      <c r="ED71" s="188" t="str">
        <f t="shared" si="371"/>
        <v/>
      </c>
      <c r="EE71" s="188" t="str">
        <f t="shared" si="371"/>
        <v/>
      </c>
      <c r="EF71" s="188" t="str">
        <f t="shared" si="371"/>
        <v/>
      </c>
      <c r="EG71" s="188" t="str">
        <f t="shared" si="371"/>
        <v/>
      </c>
      <c r="EH71" s="188" t="str">
        <f t="shared" si="371"/>
        <v/>
      </c>
      <c r="EI71" s="188" t="str">
        <f t="shared" si="371"/>
        <v/>
      </c>
      <c r="EJ71" s="188" t="str">
        <f t="shared" si="371"/>
        <v/>
      </c>
      <c r="EK71" s="188" t="str">
        <f t="shared" si="371"/>
        <v/>
      </c>
      <c r="EL71" s="204" t="str">
        <f t="shared" si="264"/>
        <v/>
      </c>
      <c r="EM71" s="205" t="e">
        <f t="shared" si="265"/>
        <v>#N/A</v>
      </c>
      <c r="EN71" s="205" t="e">
        <f t="shared" si="266"/>
        <v>#N/A</v>
      </c>
      <c r="EO71" s="205" t="e">
        <f t="shared" si="267"/>
        <v>#N/A</v>
      </c>
      <c r="EP71" s="205" t="e">
        <f t="shared" si="268"/>
        <v>#N/A</v>
      </c>
      <c r="EQ71" s="205" t="e">
        <f t="shared" si="269"/>
        <v>#N/A</v>
      </c>
      <c r="ER71" s="205" t="e">
        <f t="shared" si="270"/>
        <v>#N/A</v>
      </c>
      <c r="ES71" s="205" t="e">
        <f t="shared" si="271"/>
        <v>#N/A</v>
      </c>
      <c r="ET71" s="205" t="e">
        <f t="shared" si="272"/>
        <v>#N/A</v>
      </c>
      <c r="EU71" s="205" t="e">
        <f t="shared" si="273"/>
        <v>#N/A</v>
      </c>
      <c r="EV71" s="205" t="e">
        <f t="shared" si="274"/>
        <v>#N/A</v>
      </c>
      <c r="EW71" s="205" t="e">
        <f t="shared" si="275"/>
        <v>#N/A</v>
      </c>
      <c r="EX71" s="205" t="e">
        <f t="shared" si="276"/>
        <v>#N/A</v>
      </c>
      <c r="EY71" s="205" t="e">
        <f t="shared" si="277"/>
        <v>#N/A</v>
      </c>
      <c r="EZ71" s="205" t="e">
        <f t="shared" si="278"/>
        <v>#N/A</v>
      </c>
      <c r="FA71" s="205" t="e">
        <f t="shared" si="279"/>
        <v>#N/A</v>
      </c>
      <c r="FB71" s="205" t="e">
        <f t="shared" si="280"/>
        <v>#N/A</v>
      </c>
      <c r="FC71" s="205" t="e">
        <f t="shared" si="281"/>
        <v>#N/A</v>
      </c>
      <c r="FD71" s="205" t="e">
        <f t="shared" si="282"/>
        <v>#N/A</v>
      </c>
      <c r="FE71" s="205" t="e">
        <f t="shared" si="283"/>
        <v>#N/A</v>
      </c>
      <c r="FF71" s="205" t="e">
        <f t="shared" si="284"/>
        <v>#N/A</v>
      </c>
      <c r="FG71" s="205" t="e">
        <f t="shared" si="285"/>
        <v>#N/A</v>
      </c>
      <c r="FH71" s="205" t="e">
        <f t="shared" si="286"/>
        <v>#N/A</v>
      </c>
      <c r="FI71" s="205" t="e">
        <f t="shared" si="287"/>
        <v>#N/A</v>
      </c>
      <c r="FJ71" s="205" t="e">
        <f t="shared" si="288"/>
        <v>#N/A</v>
      </c>
      <c r="FK71" s="205" t="e">
        <f t="shared" si="289"/>
        <v>#N/A</v>
      </c>
      <c r="FL71" s="205" t="e">
        <f t="shared" si="290"/>
        <v>#N/A</v>
      </c>
      <c r="FM71" s="205" t="e">
        <f t="shared" si="291"/>
        <v>#N/A</v>
      </c>
      <c r="FN71" s="205" t="e">
        <f t="shared" si="292"/>
        <v>#N/A</v>
      </c>
      <c r="FO71" s="205" t="e">
        <f t="shared" si="293"/>
        <v>#N/A</v>
      </c>
      <c r="FP71" s="205" t="e">
        <f t="shared" si="294"/>
        <v>#N/A</v>
      </c>
      <c r="FQ71" s="205" t="e">
        <f t="shared" si="295"/>
        <v>#N/A</v>
      </c>
      <c r="FR71" s="205" t="e">
        <f t="shared" si="296"/>
        <v>#N/A</v>
      </c>
      <c r="FS71" s="205" t="e">
        <f t="shared" si="297"/>
        <v>#N/A</v>
      </c>
      <c r="FT71" s="205" t="e">
        <f t="shared" si="298"/>
        <v>#N/A</v>
      </c>
      <c r="FU71" s="205" t="e">
        <f t="shared" si="299"/>
        <v>#N/A</v>
      </c>
      <c r="FV71" s="205" t="e">
        <f t="shared" si="300"/>
        <v>#N/A</v>
      </c>
      <c r="FW71" s="205" t="e">
        <f t="shared" si="301"/>
        <v>#N/A</v>
      </c>
      <c r="FX71" s="205" t="e">
        <f t="shared" si="302"/>
        <v>#N/A</v>
      </c>
      <c r="FY71" s="205" t="e">
        <f t="shared" si="303"/>
        <v>#N/A</v>
      </c>
      <c r="FZ71" s="205" t="e">
        <f t="shared" si="304"/>
        <v>#N/A</v>
      </c>
      <c r="GA71" s="205" t="e">
        <f t="shared" si="305"/>
        <v>#N/A</v>
      </c>
      <c r="GB71" s="205" t="e">
        <f t="shared" si="306"/>
        <v>#N/A</v>
      </c>
      <c r="GC71" s="205" t="e">
        <f t="shared" si="307"/>
        <v>#N/A</v>
      </c>
      <c r="GD71" s="205" t="e">
        <f t="shared" si="308"/>
        <v>#N/A</v>
      </c>
      <c r="GE71" s="205" t="e">
        <f t="shared" si="309"/>
        <v>#N/A</v>
      </c>
      <c r="GF71" s="205" t="e">
        <f t="shared" si="310"/>
        <v>#N/A</v>
      </c>
      <c r="GG71" s="205" t="e">
        <f t="shared" si="311"/>
        <v>#N/A</v>
      </c>
      <c r="GH71" s="205" t="e">
        <f t="shared" si="312"/>
        <v>#N/A</v>
      </c>
      <c r="GI71" s="205" t="e">
        <f t="shared" si="313"/>
        <v>#N/A</v>
      </c>
      <c r="GJ71" s="205" t="e">
        <f t="shared" si="314"/>
        <v>#N/A</v>
      </c>
      <c r="GK71" s="205" t="e">
        <f t="shared" si="315"/>
        <v>#N/A</v>
      </c>
      <c r="GL71" s="205" t="e">
        <f t="shared" si="316"/>
        <v>#N/A</v>
      </c>
      <c r="GM71" s="205" t="e">
        <f t="shared" si="317"/>
        <v>#N/A</v>
      </c>
      <c r="GN71" s="205" t="e">
        <f t="shared" si="318"/>
        <v>#N/A</v>
      </c>
      <c r="GO71" s="205" t="e">
        <f t="shared" si="319"/>
        <v>#N/A</v>
      </c>
      <c r="GP71" s="205" t="e">
        <f t="shared" si="320"/>
        <v>#N/A</v>
      </c>
      <c r="GQ71" s="205" t="e">
        <f t="shared" si="321"/>
        <v>#N/A</v>
      </c>
      <c r="GR71" s="205" t="e">
        <f t="shared" si="322"/>
        <v>#N/A</v>
      </c>
      <c r="GS71" s="205" t="e">
        <f t="shared" si="323"/>
        <v>#N/A</v>
      </c>
      <c r="GT71" s="205" t="e">
        <f t="shared" si="324"/>
        <v>#N/A</v>
      </c>
      <c r="GU71" s="205" t="e">
        <f t="shared" si="325"/>
        <v>#N/A</v>
      </c>
      <c r="GV71" s="205" t="e">
        <f t="shared" si="326"/>
        <v>#N/A</v>
      </c>
      <c r="GW71" s="205" t="e">
        <f t="shared" si="327"/>
        <v>#N/A</v>
      </c>
      <c r="GX71" s="205" t="e">
        <f t="shared" si="328"/>
        <v>#N/A</v>
      </c>
      <c r="GY71" s="205" t="e">
        <f t="shared" si="329"/>
        <v>#N/A</v>
      </c>
      <c r="GZ71" s="205" t="e">
        <f t="shared" si="330"/>
        <v>#N/A</v>
      </c>
      <c r="HA71" s="205" t="e">
        <f t="shared" si="331"/>
        <v>#N/A</v>
      </c>
      <c r="HB71" s="205" t="e">
        <f t="shared" si="332"/>
        <v>#N/A</v>
      </c>
      <c r="HC71" s="205" t="e">
        <f t="shared" si="333"/>
        <v>#N/A</v>
      </c>
      <c r="HD71" s="205" t="e">
        <f t="shared" si="334"/>
        <v>#N/A</v>
      </c>
      <c r="HE71" s="205" t="e">
        <f t="shared" si="335"/>
        <v>#N/A</v>
      </c>
      <c r="HF71" s="205" t="e">
        <f t="shared" si="336"/>
        <v>#N/A</v>
      </c>
      <c r="HG71" s="205" t="e">
        <f t="shared" si="337"/>
        <v>#N/A</v>
      </c>
      <c r="HH71" s="205" t="e">
        <f t="shared" si="338"/>
        <v>#N/A</v>
      </c>
      <c r="HI71" s="205" t="e">
        <f t="shared" si="339"/>
        <v>#N/A</v>
      </c>
      <c r="HJ71" s="205" t="e">
        <f t="shared" si="340"/>
        <v>#N/A</v>
      </c>
      <c r="HK71" s="205" t="e">
        <f t="shared" si="341"/>
        <v>#N/A</v>
      </c>
      <c r="HL71" s="205" t="e">
        <f t="shared" si="342"/>
        <v>#N/A</v>
      </c>
      <c r="HM71" s="205" t="e">
        <f t="shared" si="343"/>
        <v>#N/A</v>
      </c>
      <c r="HN71" s="205" t="e">
        <f t="shared" si="344"/>
        <v>#N/A</v>
      </c>
      <c r="HO71" s="205" t="e">
        <f t="shared" si="345"/>
        <v>#N/A</v>
      </c>
      <c r="HP71" s="205" t="e">
        <f t="shared" si="346"/>
        <v>#N/A</v>
      </c>
      <c r="HQ71" s="205" t="e">
        <f t="shared" si="347"/>
        <v>#N/A</v>
      </c>
      <c r="HR71" s="205" t="e">
        <f t="shared" si="348"/>
        <v>#N/A</v>
      </c>
      <c r="HS71" s="205" t="e">
        <f t="shared" si="349"/>
        <v>#N/A</v>
      </c>
      <c r="HT71" s="205" t="e">
        <f t="shared" si="350"/>
        <v>#N/A</v>
      </c>
      <c r="HU71" s="205" t="e">
        <f t="shared" si="351"/>
        <v>#N/A</v>
      </c>
      <c r="HV71" s="205" t="e">
        <f t="shared" si="352"/>
        <v>#N/A</v>
      </c>
      <c r="HW71" s="205" t="e">
        <f t="shared" si="353"/>
        <v>#N/A</v>
      </c>
      <c r="HX71" s="205" t="e">
        <f t="shared" si="354"/>
        <v>#N/A</v>
      </c>
      <c r="HY71" s="205" t="e">
        <f t="shared" si="355"/>
        <v>#N/A</v>
      </c>
      <c r="HZ71" s="205" t="e">
        <f t="shared" si="356"/>
        <v>#N/A</v>
      </c>
      <c r="IA71" s="205" t="e">
        <f t="shared" si="357"/>
        <v>#N/A</v>
      </c>
      <c r="IB71" s="205" t="e">
        <f t="shared" si="358"/>
        <v>#N/A</v>
      </c>
      <c r="IC71" s="205" t="e">
        <f t="shared" si="359"/>
        <v>#N/A</v>
      </c>
      <c r="ID71" s="205" t="e">
        <f t="shared" si="360"/>
        <v>#N/A</v>
      </c>
      <c r="IE71" s="205" t="e">
        <f t="shared" si="361"/>
        <v>#N/A</v>
      </c>
      <c r="IF71" s="205" t="e">
        <f t="shared" si="362"/>
        <v>#N/A</v>
      </c>
      <c r="IG71" s="205" t="e">
        <f t="shared" si="363"/>
        <v>#N/A</v>
      </c>
      <c r="IH71" s="205" t="e">
        <f t="shared" si="364"/>
        <v>#N/A</v>
      </c>
      <c r="II71" s="205" t="e">
        <f t="shared" si="365"/>
        <v>#N/A</v>
      </c>
    </row>
    <row r="72" spans="1:243" hidden="1" x14ac:dyDescent="0.25">
      <c r="A72" s="307"/>
      <c r="B72" s="308" t="str">
        <f>IF(OR($T72="",$U72=""),"",ROUND(_xlfn.BETA.INV(ABS(VLOOKUP($Z$1,VLookups!$A$30:$B$31,2,FALSE)-B$2),IF($N72="L",$U72,$T72),IF($N72="L",$T72,$U72),$G72,$I72),0))</f>
        <v/>
      </c>
      <c r="C72" s="318" t="str">
        <f t="shared" si="366"/>
        <v/>
      </c>
      <c r="D72" s="319" t="str">
        <f t="shared" si="367"/>
        <v/>
      </c>
      <c r="E72" s="142"/>
      <c r="F72" s="310"/>
      <c r="G72" s="311" t="str">
        <f t="shared" si="255"/>
        <v/>
      </c>
      <c r="H72" s="312"/>
      <c r="I72" s="311" t="str">
        <f t="shared" si="256"/>
        <v/>
      </c>
      <c r="J72" s="310"/>
      <c r="K72" s="143"/>
      <c r="L72" s="118" t="str">
        <f t="shared" si="257"/>
        <v/>
      </c>
      <c r="M72" s="23" t="str">
        <f t="shared" si="258"/>
        <v/>
      </c>
      <c r="N72" s="24" t="str">
        <f t="shared" si="259"/>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247"/>
        <v/>
      </c>
      <c r="R72" s="26"/>
      <c r="S72" s="24" t="str">
        <f>IF(OR(M72="",R72=""),"",MATCH(R72,Confidence!$A$3:$A$12,0))</f>
        <v/>
      </c>
      <c r="T72" s="27" t="str">
        <f t="shared" si="248"/>
        <v/>
      </c>
      <c r="U72" s="27" t="str">
        <f t="shared" si="249"/>
        <v/>
      </c>
      <c r="V72" s="24"/>
      <c r="W72" s="110" t="str">
        <f t="shared" si="250"/>
        <v/>
      </c>
      <c r="X72" s="110" t="str">
        <f t="shared" si="251"/>
        <v/>
      </c>
      <c r="Y72" s="39" t="str">
        <f t="shared" si="252"/>
        <v/>
      </c>
      <c r="Z72" s="123"/>
      <c r="AA72" s="216" t="str">
        <f>IF(AND(G72&gt;0,H72&gt;0,I72&gt;0,T72&gt;0,U72&gt;0,Z72&gt;0,NOT(R72="")),ABS(VLOOKUP($Z$1,VLookups!$A$30:$B$31,2,FALSE)-_xlfn.BETA.DIST(Z72,IF(N72="L",U72,T72),IF(N72="L",T72,U72),TRUE,G72,I72)),"")</f>
        <v/>
      </c>
      <c r="AB72" s="120" t="str">
        <f>IF(OR($T72="",$U72=""),"",_xlfn.BETA.INV(ABS(VLOOKUP($Z$1,VLookups!$A$30:$B$31,2,FALSE)-AB$3),IF($N72="L",$U72,$T72),IF($N72="L",$T72,$U72),$G72,$I72))</f>
        <v/>
      </c>
      <c r="AC72" s="121" t="str">
        <f>IF(OR($T72="",$U72=""),"",_xlfn.BETA.INV(ABS(VLOOKUP($Z$1,VLookups!$A$30:$B$31,2,FALSE)-AC$3),IF($N72="L",$U72,$T72),IF($N72="L",$T72,$U72),$G72,$I72))</f>
        <v/>
      </c>
      <c r="AD72" s="120" t="str">
        <f>IF(OR($T72="",$U72=""),"",_xlfn.BETA.INV(ABS(VLOOKUP($Z$1,VLookups!$A$30:$B$31,2,FALSE)-AD$3),IF($N72="L",$U72,$T72),IF($N72="L",$T72,$U72),$G72,$I72))</f>
        <v/>
      </c>
      <c r="AE72" s="121" t="str">
        <f>IF(OR($T72="",$U72=""),"",_xlfn.BETA.INV(ABS(VLOOKUP($Z$1,VLookups!$A$30:$B$31,2,FALSE)-AE$3),IF($N72="L",$U72,$T72),IF($N72="L",$T72,$U72),$G72,$I72))</f>
        <v/>
      </c>
      <c r="AF72" s="120" t="str">
        <f>IF(OR($T72="",$U72=""),"",_xlfn.BETA.INV(ABS(VLOOKUP($Z$1,VLookups!$A$30:$B$31,2,FALSE)-AF$3),IF($N72="L",$U72,$T72),IF($N72="L",$T72,$U72),$G72,$I72))</f>
        <v/>
      </c>
      <c r="AG72" s="121" t="str">
        <f>IF(OR($T72="",$U72=""),"",_xlfn.BETA.INV(ABS(VLOOKUP($Z$1,VLookups!$A$30:$B$31,2,FALSE)-AG$3),IF($N72="L",$U72,$T72),IF($N72="L",$T72,$U72),$G72,$I72))</f>
        <v/>
      </c>
      <c r="AH72" s="120" t="str">
        <f>IF(OR($T72="",$U72=""),"",_xlfn.BETA.INV(ABS(VLOOKUP($Z$1,VLookups!$A$30:$B$31,2,FALSE)-AH$3),IF($N72="L",$U72,$T72),IF($N72="L",$T72,$U72),$G72,$I72))</f>
        <v/>
      </c>
      <c r="AI72" s="121" t="str">
        <f>IF(OR($T72="",$U72=""),"",_xlfn.BETA.INV(ABS(VLOOKUP($Z$1,VLookups!$A$30:$B$31,2,FALSE)-AI$3),IF($N72="L",$U72,$T72),IF($N72="L",$T72,$U72),$G72,$I72))</f>
        <v/>
      </c>
      <c r="AJ72" s="120" t="str">
        <f>IF(OR($T72="",$U72=""),"",_xlfn.BETA.INV(ABS(VLOOKUP($Z$1,VLookups!$A$30:$B$31,2,FALSE)-AJ$3),IF($N72="L",$U72,$T72),IF($N72="L",$T72,$U72),$G72,$I72))</f>
        <v/>
      </c>
      <c r="AK72" s="121" t="str">
        <f>IF(OR($T72="",$U72=""),"",_xlfn.BETA.INV(ABS(VLOOKUP($Z$1,VLookups!$A$30:$B$31,2,FALSE)-AK$3),IF($N72="L",$U72,$T72),IF($N72="L",$T72,$U72),$G72,$I72))</f>
        <v/>
      </c>
      <c r="AL72" s="120" t="str">
        <f>IF(OR($T72="",$U72=""),"",_xlfn.BETA.INV(ABS(VLOOKUP($Z$1,VLookups!$A$30:$B$31,2,FALSE)-AL$3),IF($N72="L",$U72,$T72),IF($N72="L",$T72,$U72),$G72,$I72))</f>
        <v/>
      </c>
      <c r="AM72" s="121" t="str">
        <f>IF(OR($T72="",$U72=""),"",_xlfn.BETA.INV(ABS(VLOOKUP($Z$1,VLookups!$A$30:$B$31,2,FALSE)-AM$3),IF($N72="L",$U72,$T72),IF($N72="L",$T72,$U72),$G72,$I72))</f>
        <v/>
      </c>
      <c r="AN72" s="17"/>
      <c r="AO72" s="206" t="str">
        <f t="shared" si="260"/>
        <v/>
      </c>
      <c r="AP72" s="204" t="str">
        <f t="shared" si="261"/>
        <v/>
      </c>
      <c r="AQ72" s="188" t="str">
        <f t="shared" ref="AQ72:DB72" si="372">IF(ISNONTEXT($AO72),AP72+$AO72,"")</f>
        <v/>
      </c>
      <c r="AR72" s="188" t="str">
        <f t="shared" si="372"/>
        <v/>
      </c>
      <c r="AS72" s="188" t="str">
        <f t="shared" si="372"/>
        <v/>
      </c>
      <c r="AT72" s="188" t="str">
        <f t="shared" si="372"/>
        <v/>
      </c>
      <c r="AU72" s="188" t="str">
        <f t="shared" si="372"/>
        <v/>
      </c>
      <c r="AV72" s="188" t="str">
        <f t="shared" si="372"/>
        <v/>
      </c>
      <c r="AW72" s="188" t="str">
        <f t="shared" si="372"/>
        <v/>
      </c>
      <c r="AX72" s="188" t="str">
        <f t="shared" si="372"/>
        <v/>
      </c>
      <c r="AY72" s="188" t="str">
        <f t="shared" si="372"/>
        <v/>
      </c>
      <c r="AZ72" s="188" t="str">
        <f t="shared" si="372"/>
        <v/>
      </c>
      <c r="BA72" s="188" t="str">
        <f t="shared" si="372"/>
        <v/>
      </c>
      <c r="BB72" s="188" t="str">
        <f t="shared" si="372"/>
        <v/>
      </c>
      <c r="BC72" s="188" t="str">
        <f t="shared" si="372"/>
        <v/>
      </c>
      <c r="BD72" s="188" t="str">
        <f t="shared" si="372"/>
        <v/>
      </c>
      <c r="BE72" s="188" t="str">
        <f t="shared" si="372"/>
        <v/>
      </c>
      <c r="BF72" s="188" t="str">
        <f t="shared" si="372"/>
        <v/>
      </c>
      <c r="BG72" s="188" t="str">
        <f t="shared" si="372"/>
        <v/>
      </c>
      <c r="BH72" s="188" t="str">
        <f t="shared" si="372"/>
        <v/>
      </c>
      <c r="BI72" s="188" t="str">
        <f t="shared" si="372"/>
        <v/>
      </c>
      <c r="BJ72" s="188" t="str">
        <f t="shared" si="372"/>
        <v/>
      </c>
      <c r="BK72" s="188" t="str">
        <f t="shared" si="372"/>
        <v/>
      </c>
      <c r="BL72" s="188" t="str">
        <f t="shared" si="372"/>
        <v/>
      </c>
      <c r="BM72" s="188" t="str">
        <f t="shared" si="372"/>
        <v/>
      </c>
      <c r="BN72" s="188" t="str">
        <f t="shared" si="372"/>
        <v/>
      </c>
      <c r="BO72" s="188" t="str">
        <f t="shared" si="372"/>
        <v/>
      </c>
      <c r="BP72" s="188" t="str">
        <f t="shared" si="372"/>
        <v/>
      </c>
      <c r="BQ72" s="188" t="str">
        <f t="shared" si="372"/>
        <v/>
      </c>
      <c r="BR72" s="188" t="str">
        <f t="shared" si="372"/>
        <v/>
      </c>
      <c r="BS72" s="188" t="str">
        <f t="shared" si="372"/>
        <v/>
      </c>
      <c r="BT72" s="188" t="str">
        <f t="shared" si="372"/>
        <v/>
      </c>
      <c r="BU72" s="188" t="str">
        <f t="shared" si="372"/>
        <v/>
      </c>
      <c r="BV72" s="188" t="str">
        <f t="shared" si="372"/>
        <v/>
      </c>
      <c r="BW72" s="188" t="str">
        <f t="shared" si="372"/>
        <v/>
      </c>
      <c r="BX72" s="188" t="str">
        <f t="shared" si="372"/>
        <v/>
      </c>
      <c r="BY72" s="188" t="str">
        <f t="shared" si="372"/>
        <v/>
      </c>
      <c r="BZ72" s="188" t="str">
        <f t="shared" si="372"/>
        <v/>
      </c>
      <c r="CA72" s="188" t="str">
        <f t="shared" si="372"/>
        <v/>
      </c>
      <c r="CB72" s="188" t="str">
        <f t="shared" si="372"/>
        <v/>
      </c>
      <c r="CC72" s="188" t="str">
        <f t="shared" si="372"/>
        <v/>
      </c>
      <c r="CD72" s="188" t="str">
        <f t="shared" si="372"/>
        <v/>
      </c>
      <c r="CE72" s="188" t="str">
        <f t="shared" si="372"/>
        <v/>
      </c>
      <c r="CF72" s="188" t="str">
        <f t="shared" si="372"/>
        <v/>
      </c>
      <c r="CG72" s="188" t="str">
        <f t="shared" si="372"/>
        <v/>
      </c>
      <c r="CH72" s="188" t="str">
        <f t="shared" si="372"/>
        <v/>
      </c>
      <c r="CI72" s="188" t="str">
        <f t="shared" si="372"/>
        <v/>
      </c>
      <c r="CJ72" s="188" t="str">
        <f t="shared" si="372"/>
        <v/>
      </c>
      <c r="CK72" s="188" t="str">
        <f t="shared" si="372"/>
        <v/>
      </c>
      <c r="CL72" s="188" t="str">
        <f t="shared" si="372"/>
        <v/>
      </c>
      <c r="CM72" s="188" t="str">
        <f t="shared" si="372"/>
        <v/>
      </c>
      <c r="CN72" s="188" t="str">
        <f t="shared" si="372"/>
        <v/>
      </c>
      <c r="CO72" s="188" t="str">
        <f t="shared" si="372"/>
        <v/>
      </c>
      <c r="CP72" s="188" t="str">
        <f t="shared" si="372"/>
        <v/>
      </c>
      <c r="CQ72" s="188" t="str">
        <f t="shared" si="372"/>
        <v/>
      </c>
      <c r="CR72" s="188" t="str">
        <f t="shared" si="372"/>
        <v/>
      </c>
      <c r="CS72" s="188" t="str">
        <f t="shared" si="372"/>
        <v/>
      </c>
      <c r="CT72" s="188" t="str">
        <f t="shared" si="372"/>
        <v/>
      </c>
      <c r="CU72" s="188" t="str">
        <f t="shared" si="372"/>
        <v/>
      </c>
      <c r="CV72" s="188" t="str">
        <f t="shared" si="372"/>
        <v/>
      </c>
      <c r="CW72" s="188" t="str">
        <f t="shared" si="372"/>
        <v/>
      </c>
      <c r="CX72" s="188" t="str">
        <f t="shared" si="372"/>
        <v/>
      </c>
      <c r="CY72" s="188" t="str">
        <f t="shared" si="372"/>
        <v/>
      </c>
      <c r="CZ72" s="188" t="str">
        <f t="shared" si="372"/>
        <v/>
      </c>
      <c r="DA72" s="188" t="str">
        <f t="shared" si="372"/>
        <v/>
      </c>
      <c r="DB72" s="188" t="str">
        <f t="shared" si="372"/>
        <v/>
      </c>
      <c r="DC72" s="188" t="str">
        <f t="shared" ref="DC72:EK72" si="373">IF(ISNONTEXT($AO72),DB72+$AO72,"")</f>
        <v/>
      </c>
      <c r="DD72" s="188" t="str">
        <f t="shared" si="373"/>
        <v/>
      </c>
      <c r="DE72" s="188" t="str">
        <f t="shared" si="373"/>
        <v/>
      </c>
      <c r="DF72" s="188" t="str">
        <f t="shared" si="373"/>
        <v/>
      </c>
      <c r="DG72" s="188" t="str">
        <f t="shared" si="373"/>
        <v/>
      </c>
      <c r="DH72" s="188" t="str">
        <f t="shared" si="373"/>
        <v/>
      </c>
      <c r="DI72" s="188" t="str">
        <f t="shared" si="373"/>
        <v/>
      </c>
      <c r="DJ72" s="188" t="str">
        <f t="shared" si="373"/>
        <v/>
      </c>
      <c r="DK72" s="188" t="str">
        <f t="shared" si="373"/>
        <v/>
      </c>
      <c r="DL72" s="188" t="str">
        <f t="shared" si="373"/>
        <v/>
      </c>
      <c r="DM72" s="188" t="str">
        <f t="shared" si="373"/>
        <v/>
      </c>
      <c r="DN72" s="188" t="str">
        <f t="shared" si="373"/>
        <v/>
      </c>
      <c r="DO72" s="188" t="str">
        <f t="shared" si="373"/>
        <v/>
      </c>
      <c r="DP72" s="188" t="str">
        <f t="shared" si="373"/>
        <v/>
      </c>
      <c r="DQ72" s="188" t="str">
        <f t="shared" si="373"/>
        <v/>
      </c>
      <c r="DR72" s="188" t="str">
        <f t="shared" si="373"/>
        <v/>
      </c>
      <c r="DS72" s="188" t="str">
        <f t="shared" si="373"/>
        <v/>
      </c>
      <c r="DT72" s="188" t="str">
        <f t="shared" si="373"/>
        <v/>
      </c>
      <c r="DU72" s="188" t="str">
        <f t="shared" si="373"/>
        <v/>
      </c>
      <c r="DV72" s="188" t="str">
        <f t="shared" si="373"/>
        <v/>
      </c>
      <c r="DW72" s="188" t="str">
        <f t="shared" si="373"/>
        <v/>
      </c>
      <c r="DX72" s="188" t="str">
        <f t="shared" si="373"/>
        <v/>
      </c>
      <c r="DY72" s="188" t="str">
        <f t="shared" si="373"/>
        <v/>
      </c>
      <c r="DZ72" s="188" t="str">
        <f t="shared" si="373"/>
        <v/>
      </c>
      <c r="EA72" s="188" t="str">
        <f t="shared" si="373"/>
        <v/>
      </c>
      <c r="EB72" s="188" t="str">
        <f t="shared" si="373"/>
        <v/>
      </c>
      <c r="EC72" s="188" t="str">
        <f t="shared" si="373"/>
        <v/>
      </c>
      <c r="ED72" s="188" t="str">
        <f t="shared" si="373"/>
        <v/>
      </c>
      <c r="EE72" s="188" t="str">
        <f t="shared" si="373"/>
        <v/>
      </c>
      <c r="EF72" s="188" t="str">
        <f t="shared" si="373"/>
        <v/>
      </c>
      <c r="EG72" s="188" t="str">
        <f t="shared" si="373"/>
        <v/>
      </c>
      <c r="EH72" s="188" t="str">
        <f t="shared" si="373"/>
        <v/>
      </c>
      <c r="EI72" s="188" t="str">
        <f t="shared" si="373"/>
        <v/>
      </c>
      <c r="EJ72" s="188" t="str">
        <f t="shared" si="373"/>
        <v/>
      </c>
      <c r="EK72" s="188" t="str">
        <f t="shared" si="373"/>
        <v/>
      </c>
      <c r="EL72" s="204" t="str">
        <f t="shared" si="264"/>
        <v/>
      </c>
      <c r="EM72" s="205" t="e">
        <f t="shared" si="265"/>
        <v>#N/A</v>
      </c>
      <c r="EN72" s="205" t="e">
        <f t="shared" si="266"/>
        <v>#N/A</v>
      </c>
      <c r="EO72" s="205" t="e">
        <f t="shared" si="267"/>
        <v>#N/A</v>
      </c>
      <c r="EP72" s="205" t="e">
        <f t="shared" si="268"/>
        <v>#N/A</v>
      </c>
      <c r="EQ72" s="205" t="e">
        <f t="shared" si="269"/>
        <v>#N/A</v>
      </c>
      <c r="ER72" s="205" t="e">
        <f t="shared" si="270"/>
        <v>#N/A</v>
      </c>
      <c r="ES72" s="205" t="e">
        <f t="shared" si="271"/>
        <v>#N/A</v>
      </c>
      <c r="ET72" s="205" t="e">
        <f t="shared" si="272"/>
        <v>#N/A</v>
      </c>
      <c r="EU72" s="205" t="e">
        <f t="shared" si="273"/>
        <v>#N/A</v>
      </c>
      <c r="EV72" s="205" t="e">
        <f t="shared" si="274"/>
        <v>#N/A</v>
      </c>
      <c r="EW72" s="205" t="e">
        <f t="shared" si="275"/>
        <v>#N/A</v>
      </c>
      <c r="EX72" s="205" t="e">
        <f t="shared" si="276"/>
        <v>#N/A</v>
      </c>
      <c r="EY72" s="205" t="e">
        <f t="shared" si="277"/>
        <v>#N/A</v>
      </c>
      <c r="EZ72" s="205" t="e">
        <f t="shared" si="278"/>
        <v>#N/A</v>
      </c>
      <c r="FA72" s="205" t="e">
        <f t="shared" si="279"/>
        <v>#N/A</v>
      </c>
      <c r="FB72" s="205" t="e">
        <f t="shared" si="280"/>
        <v>#N/A</v>
      </c>
      <c r="FC72" s="205" t="e">
        <f t="shared" si="281"/>
        <v>#N/A</v>
      </c>
      <c r="FD72" s="205" t="e">
        <f t="shared" si="282"/>
        <v>#N/A</v>
      </c>
      <c r="FE72" s="205" t="e">
        <f t="shared" si="283"/>
        <v>#N/A</v>
      </c>
      <c r="FF72" s="205" t="e">
        <f t="shared" si="284"/>
        <v>#N/A</v>
      </c>
      <c r="FG72" s="205" t="e">
        <f t="shared" si="285"/>
        <v>#N/A</v>
      </c>
      <c r="FH72" s="205" t="e">
        <f t="shared" si="286"/>
        <v>#N/A</v>
      </c>
      <c r="FI72" s="205" t="e">
        <f t="shared" si="287"/>
        <v>#N/A</v>
      </c>
      <c r="FJ72" s="205" t="e">
        <f t="shared" si="288"/>
        <v>#N/A</v>
      </c>
      <c r="FK72" s="205" t="e">
        <f t="shared" si="289"/>
        <v>#N/A</v>
      </c>
      <c r="FL72" s="205" t="e">
        <f t="shared" si="290"/>
        <v>#N/A</v>
      </c>
      <c r="FM72" s="205" t="e">
        <f t="shared" si="291"/>
        <v>#N/A</v>
      </c>
      <c r="FN72" s="205" t="e">
        <f t="shared" si="292"/>
        <v>#N/A</v>
      </c>
      <c r="FO72" s="205" t="e">
        <f t="shared" si="293"/>
        <v>#N/A</v>
      </c>
      <c r="FP72" s="205" t="e">
        <f t="shared" si="294"/>
        <v>#N/A</v>
      </c>
      <c r="FQ72" s="205" t="e">
        <f t="shared" si="295"/>
        <v>#N/A</v>
      </c>
      <c r="FR72" s="205" t="e">
        <f t="shared" si="296"/>
        <v>#N/A</v>
      </c>
      <c r="FS72" s="205" t="e">
        <f t="shared" si="297"/>
        <v>#N/A</v>
      </c>
      <c r="FT72" s="205" t="e">
        <f t="shared" si="298"/>
        <v>#N/A</v>
      </c>
      <c r="FU72" s="205" t="e">
        <f t="shared" si="299"/>
        <v>#N/A</v>
      </c>
      <c r="FV72" s="205" t="e">
        <f t="shared" si="300"/>
        <v>#N/A</v>
      </c>
      <c r="FW72" s="205" t="e">
        <f t="shared" si="301"/>
        <v>#N/A</v>
      </c>
      <c r="FX72" s="205" t="e">
        <f t="shared" si="302"/>
        <v>#N/A</v>
      </c>
      <c r="FY72" s="205" t="e">
        <f t="shared" si="303"/>
        <v>#N/A</v>
      </c>
      <c r="FZ72" s="205" t="e">
        <f t="shared" si="304"/>
        <v>#N/A</v>
      </c>
      <c r="GA72" s="205" t="e">
        <f t="shared" si="305"/>
        <v>#N/A</v>
      </c>
      <c r="GB72" s="205" t="e">
        <f t="shared" si="306"/>
        <v>#N/A</v>
      </c>
      <c r="GC72" s="205" t="e">
        <f t="shared" si="307"/>
        <v>#N/A</v>
      </c>
      <c r="GD72" s="205" t="e">
        <f t="shared" si="308"/>
        <v>#N/A</v>
      </c>
      <c r="GE72" s="205" t="e">
        <f t="shared" si="309"/>
        <v>#N/A</v>
      </c>
      <c r="GF72" s="205" t="e">
        <f t="shared" si="310"/>
        <v>#N/A</v>
      </c>
      <c r="GG72" s="205" t="e">
        <f t="shared" si="311"/>
        <v>#N/A</v>
      </c>
      <c r="GH72" s="205" t="e">
        <f t="shared" si="312"/>
        <v>#N/A</v>
      </c>
      <c r="GI72" s="205" t="e">
        <f t="shared" si="313"/>
        <v>#N/A</v>
      </c>
      <c r="GJ72" s="205" t="e">
        <f t="shared" si="314"/>
        <v>#N/A</v>
      </c>
      <c r="GK72" s="205" t="e">
        <f t="shared" si="315"/>
        <v>#N/A</v>
      </c>
      <c r="GL72" s="205" t="e">
        <f t="shared" si="316"/>
        <v>#N/A</v>
      </c>
      <c r="GM72" s="205" t="e">
        <f t="shared" si="317"/>
        <v>#N/A</v>
      </c>
      <c r="GN72" s="205" t="e">
        <f t="shared" si="318"/>
        <v>#N/A</v>
      </c>
      <c r="GO72" s="205" t="e">
        <f t="shared" si="319"/>
        <v>#N/A</v>
      </c>
      <c r="GP72" s="205" t="e">
        <f t="shared" si="320"/>
        <v>#N/A</v>
      </c>
      <c r="GQ72" s="205" t="e">
        <f t="shared" si="321"/>
        <v>#N/A</v>
      </c>
      <c r="GR72" s="205" t="e">
        <f t="shared" si="322"/>
        <v>#N/A</v>
      </c>
      <c r="GS72" s="205" t="e">
        <f t="shared" si="323"/>
        <v>#N/A</v>
      </c>
      <c r="GT72" s="205" t="e">
        <f t="shared" si="324"/>
        <v>#N/A</v>
      </c>
      <c r="GU72" s="205" t="e">
        <f t="shared" si="325"/>
        <v>#N/A</v>
      </c>
      <c r="GV72" s="205" t="e">
        <f t="shared" si="326"/>
        <v>#N/A</v>
      </c>
      <c r="GW72" s="205" t="e">
        <f t="shared" si="327"/>
        <v>#N/A</v>
      </c>
      <c r="GX72" s="205" t="e">
        <f t="shared" si="328"/>
        <v>#N/A</v>
      </c>
      <c r="GY72" s="205" t="e">
        <f t="shared" si="329"/>
        <v>#N/A</v>
      </c>
      <c r="GZ72" s="205" t="e">
        <f t="shared" si="330"/>
        <v>#N/A</v>
      </c>
      <c r="HA72" s="205" t="e">
        <f t="shared" si="331"/>
        <v>#N/A</v>
      </c>
      <c r="HB72" s="205" t="e">
        <f t="shared" si="332"/>
        <v>#N/A</v>
      </c>
      <c r="HC72" s="205" t="e">
        <f t="shared" si="333"/>
        <v>#N/A</v>
      </c>
      <c r="HD72" s="205" t="e">
        <f t="shared" si="334"/>
        <v>#N/A</v>
      </c>
      <c r="HE72" s="205" t="e">
        <f t="shared" si="335"/>
        <v>#N/A</v>
      </c>
      <c r="HF72" s="205" t="e">
        <f t="shared" si="336"/>
        <v>#N/A</v>
      </c>
      <c r="HG72" s="205" t="e">
        <f t="shared" si="337"/>
        <v>#N/A</v>
      </c>
      <c r="HH72" s="205" t="e">
        <f t="shared" si="338"/>
        <v>#N/A</v>
      </c>
      <c r="HI72" s="205" t="e">
        <f t="shared" si="339"/>
        <v>#N/A</v>
      </c>
      <c r="HJ72" s="205" t="e">
        <f t="shared" si="340"/>
        <v>#N/A</v>
      </c>
      <c r="HK72" s="205" t="e">
        <f t="shared" si="341"/>
        <v>#N/A</v>
      </c>
      <c r="HL72" s="205" t="e">
        <f t="shared" si="342"/>
        <v>#N/A</v>
      </c>
      <c r="HM72" s="205" t="e">
        <f t="shared" si="343"/>
        <v>#N/A</v>
      </c>
      <c r="HN72" s="205" t="e">
        <f t="shared" si="344"/>
        <v>#N/A</v>
      </c>
      <c r="HO72" s="205" t="e">
        <f t="shared" si="345"/>
        <v>#N/A</v>
      </c>
      <c r="HP72" s="205" t="e">
        <f t="shared" si="346"/>
        <v>#N/A</v>
      </c>
      <c r="HQ72" s="205" t="e">
        <f t="shared" si="347"/>
        <v>#N/A</v>
      </c>
      <c r="HR72" s="205" t="e">
        <f t="shared" si="348"/>
        <v>#N/A</v>
      </c>
      <c r="HS72" s="205" t="e">
        <f t="shared" si="349"/>
        <v>#N/A</v>
      </c>
      <c r="HT72" s="205" t="e">
        <f t="shared" si="350"/>
        <v>#N/A</v>
      </c>
      <c r="HU72" s="205" t="e">
        <f t="shared" si="351"/>
        <v>#N/A</v>
      </c>
      <c r="HV72" s="205" t="e">
        <f t="shared" si="352"/>
        <v>#N/A</v>
      </c>
      <c r="HW72" s="205" t="e">
        <f t="shared" si="353"/>
        <v>#N/A</v>
      </c>
      <c r="HX72" s="205" t="e">
        <f t="shared" si="354"/>
        <v>#N/A</v>
      </c>
      <c r="HY72" s="205" t="e">
        <f t="shared" si="355"/>
        <v>#N/A</v>
      </c>
      <c r="HZ72" s="205" t="e">
        <f t="shared" si="356"/>
        <v>#N/A</v>
      </c>
      <c r="IA72" s="205" t="e">
        <f t="shared" si="357"/>
        <v>#N/A</v>
      </c>
      <c r="IB72" s="205" t="e">
        <f t="shared" si="358"/>
        <v>#N/A</v>
      </c>
      <c r="IC72" s="205" t="e">
        <f t="shared" si="359"/>
        <v>#N/A</v>
      </c>
      <c r="ID72" s="205" t="e">
        <f t="shared" si="360"/>
        <v>#N/A</v>
      </c>
      <c r="IE72" s="205" t="e">
        <f t="shared" si="361"/>
        <v>#N/A</v>
      </c>
      <c r="IF72" s="205" t="e">
        <f t="shared" si="362"/>
        <v>#N/A</v>
      </c>
      <c r="IG72" s="205" t="e">
        <f t="shared" si="363"/>
        <v>#N/A</v>
      </c>
      <c r="IH72" s="205" t="e">
        <f t="shared" si="364"/>
        <v>#N/A</v>
      </c>
      <c r="II72" s="205" t="e">
        <f t="shared" si="365"/>
        <v>#N/A</v>
      </c>
    </row>
    <row r="73" spans="1:243" hidden="1" x14ac:dyDescent="0.25">
      <c r="A73" s="307"/>
      <c r="B73" s="308" t="str">
        <f>IF(OR($T73="",$U73=""),"",ROUND(_xlfn.BETA.INV(ABS(VLOOKUP($Z$1,VLookups!$A$30:$B$31,2,FALSE)-B$2),IF($N73="L",$U73,$T73),IF($N73="L",$T73,$U73),$G73,$I73),0))</f>
        <v/>
      </c>
      <c r="C73" s="318" t="str">
        <f t="shared" si="366"/>
        <v/>
      </c>
      <c r="D73" s="319" t="str">
        <f t="shared" si="367"/>
        <v/>
      </c>
      <c r="E73" s="142"/>
      <c r="F73" s="310"/>
      <c r="G73" s="311" t="str">
        <f t="shared" si="255"/>
        <v/>
      </c>
      <c r="H73" s="312"/>
      <c r="I73" s="311" t="str">
        <f t="shared" si="256"/>
        <v/>
      </c>
      <c r="J73" s="310"/>
      <c r="K73" s="143"/>
      <c r="L73" s="118" t="str">
        <f t="shared" si="257"/>
        <v/>
      </c>
      <c r="M73" s="23" t="str">
        <f t="shared" si="258"/>
        <v/>
      </c>
      <c r="N73" s="24" t="str">
        <f t="shared" si="259"/>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247"/>
        <v/>
      </c>
      <c r="R73" s="26"/>
      <c r="S73" s="24" t="str">
        <f>IF(OR(M73="",R73=""),"",MATCH(R73,Confidence!$A$3:$A$12,0))</f>
        <v/>
      </c>
      <c r="T73" s="27" t="str">
        <f t="shared" si="248"/>
        <v/>
      </c>
      <c r="U73" s="27" t="str">
        <f t="shared" si="249"/>
        <v/>
      </c>
      <c r="V73" s="24"/>
      <c r="W73" s="110" t="str">
        <f t="shared" si="250"/>
        <v/>
      </c>
      <c r="X73" s="110" t="str">
        <f t="shared" si="251"/>
        <v/>
      </c>
      <c r="Y73" s="39" t="str">
        <f t="shared" si="252"/>
        <v/>
      </c>
      <c r="Z73" s="123"/>
      <c r="AA73" s="216" t="str">
        <f>IF(AND(G73&gt;0,H73&gt;0,I73&gt;0,T73&gt;0,U73&gt;0,Z73&gt;0,NOT(R73="")),ABS(VLOOKUP($Z$1,VLookups!$A$30:$B$31,2,FALSE)-_xlfn.BETA.DIST(Z73,IF(N73="L",U73,T73),IF(N73="L",T73,U73),TRUE,G73,I73)),"")</f>
        <v/>
      </c>
      <c r="AB73" s="120" t="str">
        <f>IF(OR($T73="",$U73=""),"",_xlfn.BETA.INV(ABS(VLOOKUP($Z$1,VLookups!$A$30:$B$31,2,FALSE)-AB$3),IF($N73="L",$U73,$T73),IF($N73="L",$T73,$U73),$G73,$I73))</f>
        <v/>
      </c>
      <c r="AC73" s="121" t="str">
        <f>IF(OR($T73="",$U73=""),"",_xlfn.BETA.INV(ABS(VLOOKUP($Z$1,VLookups!$A$30:$B$31,2,FALSE)-AC$3),IF($N73="L",$U73,$T73),IF($N73="L",$T73,$U73),$G73,$I73))</f>
        <v/>
      </c>
      <c r="AD73" s="120" t="str">
        <f>IF(OR($T73="",$U73=""),"",_xlfn.BETA.INV(ABS(VLOOKUP($Z$1,VLookups!$A$30:$B$31,2,FALSE)-AD$3),IF($N73="L",$U73,$T73),IF($N73="L",$T73,$U73),$G73,$I73))</f>
        <v/>
      </c>
      <c r="AE73" s="121" t="str">
        <f>IF(OR($T73="",$U73=""),"",_xlfn.BETA.INV(ABS(VLOOKUP($Z$1,VLookups!$A$30:$B$31,2,FALSE)-AE$3),IF($N73="L",$U73,$T73),IF($N73="L",$T73,$U73),$G73,$I73))</f>
        <v/>
      </c>
      <c r="AF73" s="120" t="str">
        <f>IF(OR($T73="",$U73=""),"",_xlfn.BETA.INV(ABS(VLOOKUP($Z$1,VLookups!$A$30:$B$31,2,FALSE)-AF$3),IF($N73="L",$U73,$T73),IF($N73="L",$T73,$U73),$G73,$I73))</f>
        <v/>
      </c>
      <c r="AG73" s="121" t="str">
        <f>IF(OR($T73="",$U73=""),"",_xlfn.BETA.INV(ABS(VLOOKUP($Z$1,VLookups!$A$30:$B$31,2,FALSE)-AG$3),IF($N73="L",$U73,$T73),IF($N73="L",$T73,$U73),$G73,$I73))</f>
        <v/>
      </c>
      <c r="AH73" s="120" t="str">
        <f>IF(OR($T73="",$U73=""),"",_xlfn.BETA.INV(ABS(VLOOKUP($Z$1,VLookups!$A$30:$B$31,2,FALSE)-AH$3),IF($N73="L",$U73,$T73),IF($N73="L",$T73,$U73),$G73,$I73))</f>
        <v/>
      </c>
      <c r="AI73" s="121" t="str">
        <f>IF(OR($T73="",$U73=""),"",_xlfn.BETA.INV(ABS(VLOOKUP($Z$1,VLookups!$A$30:$B$31,2,FALSE)-AI$3),IF($N73="L",$U73,$T73),IF($N73="L",$T73,$U73),$G73,$I73))</f>
        <v/>
      </c>
      <c r="AJ73" s="120" t="str">
        <f>IF(OR($T73="",$U73=""),"",_xlfn.BETA.INV(ABS(VLOOKUP($Z$1,VLookups!$A$30:$B$31,2,FALSE)-AJ$3),IF($N73="L",$U73,$T73),IF($N73="L",$T73,$U73),$G73,$I73))</f>
        <v/>
      </c>
      <c r="AK73" s="121" t="str">
        <f>IF(OR($T73="",$U73=""),"",_xlfn.BETA.INV(ABS(VLOOKUP($Z$1,VLookups!$A$30:$B$31,2,FALSE)-AK$3),IF($N73="L",$U73,$T73),IF($N73="L",$T73,$U73),$G73,$I73))</f>
        <v/>
      </c>
      <c r="AL73" s="120" t="str">
        <f>IF(OR($T73="",$U73=""),"",_xlfn.BETA.INV(ABS(VLOOKUP($Z$1,VLookups!$A$30:$B$31,2,FALSE)-AL$3),IF($N73="L",$U73,$T73),IF($N73="L",$T73,$U73),$G73,$I73))</f>
        <v/>
      </c>
      <c r="AM73" s="121" t="str">
        <f>IF(OR($T73="",$U73=""),"",_xlfn.BETA.INV(ABS(VLOOKUP($Z$1,VLookups!$A$30:$B$31,2,FALSE)-AM$3),IF($N73="L",$U73,$T73),IF($N73="L",$T73,$U73),$G73,$I73))</f>
        <v/>
      </c>
      <c r="AN73" s="17"/>
      <c r="AO73" s="206" t="str">
        <f t="shared" si="260"/>
        <v/>
      </c>
      <c r="AP73" s="204" t="str">
        <f t="shared" si="261"/>
        <v/>
      </c>
      <c r="AQ73" s="188" t="str">
        <f t="shared" ref="AQ73:DB73" si="374">IF(ISNONTEXT($AO73),AP73+$AO73,"")</f>
        <v/>
      </c>
      <c r="AR73" s="188" t="str">
        <f t="shared" si="374"/>
        <v/>
      </c>
      <c r="AS73" s="188" t="str">
        <f t="shared" si="374"/>
        <v/>
      </c>
      <c r="AT73" s="188" t="str">
        <f t="shared" si="374"/>
        <v/>
      </c>
      <c r="AU73" s="188" t="str">
        <f t="shared" si="374"/>
        <v/>
      </c>
      <c r="AV73" s="188" t="str">
        <f t="shared" si="374"/>
        <v/>
      </c>
      <c r="AW73" s="188" t="str">
        <f t="shared" si="374"/>
        <v/>
      </c>
      <c r="AX73" s="188" t="str">
        <f t="shared" si="374"/>
        <v/>
      </c>
      <c r="AY73" s="188" t="str">
        <f t="shared" si="374"/>
        <v/>
      </c>
      <c r="AZ73" s="188" t="str">
        <f t="shared" si="374"/>
        <v/>
      </c>
      <c r="BA73" s="188" t="str">
        <f t="shared" si="374"/>
        <v/>
      </c>
      <c r="BB73" s="188" t="str">
        <f t="shared" si="374"/>
        <v/>
      </c>
      <c r="BC73" s="188" t="str">
        <f t="shared" si="374"/>
        <v/>
      </c>
      <c r="BD73" s="188" t="str">
        <f t="shared" si="374"/>
        <v/>
      </c>
      <c r="BE73" s="188" t="str">
        <f t="shared" si="374"/>
        <v/>
      </c>
      <c r="BF73" s="188" t="str">
        <f t="shared" si="374"/>
        <v/>
      </c>
      <c r="BG73" s="188" t="str">
        <f t="shared" si="374"/>
        <v/>
      </c>
      <c r="BH73" s="188" t="str">
        <f t="shared" si="374"/>
        <v/>
      </c>
      <c r="BI73" s="188" t="str">
        <f t="shared" si="374"/>
        <v/>
      </c>
      <c r="BJ73" s="188" t="str">
        <f t="shared" si="374"/>
        <v/>
      </c>
      <c r="BK73" s="188" t="str">
        <f t="shared" si="374"/>
        <v/>
      </c>
      <c r="BL73" s="188" t="str">
        <f t="shared" si="374"/>
        <v/>
      </c>
      <c r="BM73" s="188" t="str">
        <f t="shared" si="374"/>
        <v/>
      </c>
      <c r="BN73" s="188" t="str">
        <f t="shared" si="374"/>
        <v/>
      </c>
      <c r="BO73" s="188" t="str">
        <f t="shared" si="374"/>
        <v/>
      </c>
      <c r="BP73" s="188" t="str">
        <f t="shared" si="374"/>
        <v/>
      </c>
      <c r="BQ73" s="188" t="str">
        <f t="shared" si="374"/>
        <v/>
      </c>
      <c r="BR73" s="188" t="str">
        <f t="shared" si="374"/>
        <v/>
      </c>
      <c r="BS73" s="188" t="str">
        <f t="shared" si="374"/>
        <v/>
      </c>
      <c r="BT73" s="188" t="str">
        <f t="shared" si="374"/>
        <v/>
      </c>
      <c r="BU73" s="188" t="str">
        <f t="shared" si="374"/>
        <v/>
      </c>
      <c r="BV73" s="188" t="str">
        <f t="shared" si="374"/>
        <v/>
      </c>
      <c r="BW73" s="188" t="str">
        <f t="shared" si="374"/>
        <v/>
      </c>
      <c r="BX73" s="188" t="str">
        <f t="shared" si="374"/>
        <v/>
      </c>
      <c r="BY73" s="188" t="str">
        <f t="shared" si="374"/>
        <v/>
      </c>
      <c r="BZ73" s="188" t="str">
        <f t="shared" si="374"/>
        <v/>
      </c>
      <c r="CA73" s="188" t="str">
        <f t="shared" si="374"/>
        <v/>
      </c>
      <c r="CB73" s="188" t="str">
        <f t="shared" si="374"/>
        <v/>
      </c>
      <c r="CC73" s="188" t="str">
        <f t="shared" si="374"/>
        <v/>
      </c>
      <c r="CD73" s="188" t="str">
        <f t="shared" si="374"/>
        <v/>
      </c>
      <c r="CE73" s="188" t="str">
        <f t="shared" si="374"/>
        <v/>
      </c>
      <c r="CF73" s="188" t="str">
        <f t="shared" si="374"/>
        <v/>
      </c>
      <c r="CG73" s="188" t="str">
        <f t="shared" si="374"/>
        <v/>
      </c>
      <c r="CH73" s="188" t="str">
        <f t="shared" si="374"/>
        <v/>
      </c>
      <c r="CI73" s="188" t="str">
        <f t="shared" si="374"/>
        <v/>
      </c>
      <c r="CJ73" s="188" t="str">
        <f t="shared" si="374"/>
        <v/>
      </c>
      <c r="CK73" s="188" t="str">
        <f t="shared" si="374"/>
        <v/>
      </c>
      <c r="CL73" s="188" t="str">
        <f t="shared" si="374"/>
        <v/>
      </c>
      <c r="CM73" s="188" t="str">
        <f t="shared" si="374"/>
        <v/>
      </c>
      <c r="CN73" s="188" t="str">
        <f t="shared" si="374"/>
        <v/>
      </c>
      <c r="CO73" s="188" t="str">
        <f t="shared" si="374"/>
        <v/>
      </c>
      <c r="CP73" s="188" t="str">
        <f t="shared" si="374"/>
        <v/>
      </c>
      <c r="CQ73" s="188" t="str">
        <f t="shared" si="374"/>
        <v/>
      </c>
      <c r="CR73" s="188" t="str">
        <f t="shared" si="374"/>
        <v/>
      </c>
      <c r="CS73" s="188" t="str">
        <f t="shared" si="374"/>
        <v/>
      </c>
      <c r="CT73" s="188" t="str">
        <f t="shared" si="374"/>
        <v/>
      </c>
      <c r="CU73" s="188" t="str">
        <f t="shared" si="374"/>
        <v/>
      </c>
      <c r="CV73" s="188" t="str">
        <f t="shared" si="374"/>
        <v/>
      </c>
      <c r="CW73" s="188" t="str">
        <f t="shared" si="374"/>
        <v/>
      </c>
      <c r="CX73" s="188" t="str">
        <f t="shared" si="374"/>
        <v/>
      </c>
      <c r="CY73" s="188" t="str">
        <f t="shared" si="374"/>
        <v/>
      </c>
      <c r="CZ73" s="188" t="str">
        <f t="shared" si="374"/>
        <v/>
      </c>
      <c r="DA73" s="188" t="str">
        <f t="shared" si="374"/>
        <v/>
      </c>
      <c r="DB73" s="188" t="str">
        <f t="shared" si="374"/>
        <v/>
      </c>
      <c r="DC73" s="188" t="str">
        <f t="shared" ref="DC73:EK73" si="375">IF(ISNONTEXT($AO73),DB73+$AO73,"")</f>
        <v/>
      </c>
      <c r="DD73" s="188" t="str">
        <f t="shared" si="375"/>
        <v/>
      </c>
      <c r="DE73" s="188" t="str">
        <f t="shared" si="375"/>
        <v/>
      </c>
      <c r="DF73" s="188" t="str">
        <f t="shared" si="375"/>
        <v/>
      </c>
      <c r="DG73" s="188" t="str">
        <f t="shared" si="375"/>
        <v/>
      </c>
      <c r="DH73" s="188" t="str">
        <f t="shared" si="375"/>
        <v/>
      </c>
      <c r="DI73" s="188" t="str">
        <f t="shared" si="375"/>
        <v/>
      </c>
      <c r="DJ73" s="188" t="str">
        <f t="shared" si="375"/>
        <v/>
      </c>
      <c r="DK73" s="188" t="str">
        <f t="shared" si="375"/>
        <v/>
      </c>
      <c r="DL73" s="188" t="str">
        <f t="shared" si="375"/>
        <v/>
      </c>
      <c r="DM73" s="188" t="str">
        <f t="shared" si="375"/>
        <v/>
      </c>
      <c r="DN73" s="188" t="str">
        <f t="shared" si="375"/>
        <v/>
      </c>
      <c r="DO73" s="188" t="str">
        <f t="shared" si="375"/>
        <v/>
      </c>
      <c r="DP73" s="188" t="str">
        <f t="shared" si="375"/>
        <v/>
      </c>
      <c r="DQ73" s="188" t="str">
        <f t="shared" si="375"/>
        <v/>
      </c>
      <c r="DR73" s="188" t="str">
        <f t="shared" si="375"/>
        <v/>
      </c>
      <c r="DS73" s="188" t="str">
        <f t="shared" si="375"/>
        <v/>
      </c>
      <c r="DT73" s="188" t="str">
        <f t="shared" si="375"/>
        <v/>
      </c>
      <c r="DU73" s="188" t="str">
        <f t="shared" si="375"/>
        <v/>
      </c>
      <c r="DV73" s="188" t="str">
        <f t="shared" si="375"/>
        <v/>
      </c>
      <c r="DW73" s="188" t="str">
        <f t="shared" si="375"/>
        <v/>
      </c>
      <c r="DX73" s="188" t="str">
        <f t="shared" si="375"/>
        <v/>
      </c>
      <c r="DY73" s="188" t="str">
        <f t="shared" si="375"/>
        <v/>
      </c>
      <c r="DZ73" s="188" t="str">
        <f t="shared" si="375"/>
        <v/>
      </c>
      <c r="EA73" s="188" t="str">
        <f t="shared" si="375"/>
        <v/>
      </c>
      <c r="EB73" s="188" t="str">
        <f t="shared" si="375"/>
        <v/>
      </c>
      <c r="EC73" s="188" t="str">
        <f t="shared" si="375"/>
        <v/>
      </c>
      <c r="ED73" s="188" t="str">
        <f t="shared" si="375"/>
        <v/>
      </c>
      <c r="EE73" s="188" t="str">
        <f t="shared" si="375"/>
        <v/>
      </c>
      <c r="EF73" s="188" t="str">
        <f t="shared" si="375"/>
        <v/>
      </c>
      <c r="EG73" s="188" t="str">
        <f t="shared" si="375"/>
        <v/>
      </c>
      <c r="EH73" s="188" t="str">
        <f t="shared" si="375"/>
        <v/>
      </c>
      <c r="EI73" s="188" t="str">
        <f t="shared" si="375"/>
        <v/>
      </c>
      <c r="EJ73" s="188" t="str">
        <f t="shared" si="375"/>
        <v/>
      </c>
      <c r="EK73" s="188" t="str">
        <f t="shared" si="375"/>
        <v/>
      </c>
      <c r="EL73" s="204" t="str">
        <f t="shared" si="264"/>
        <v/>
      </c>
      <c r="EM73" s="205" t="e">
        <f t="shared" si="265"/>
        <v>#N/A</v>
      </c>
      <c r="EN73" s="205" t="e">
        <f t="shared" si="266"/>
        <v>#N/A</v>
      </c>
      <c r="EO73" s="205" t="e">
        <f t="shared" si="267"/>
        <v>#N/A</v>
      </c>
      <c r="EP73" s="205" t="e">
        <f t="shared" si="268"/>
        <v>#N/A</v>
      </c>
      <c r="EQ73" s="205" t="e">
        <f t="shared" si="269"/>
        <v>#N/A</v>
      </c>
      <c r="ER73" s="205" t="e">
        <f t="shared" si="270"/>
        <v>#N/A</v>
      </c>
      <c r="ES73" s="205" t="e">
        <f t="shared" si="271"/>
        <v>#N/A</v>
      </c>
      <c r="ET73" s="205" t="e">
        <f t="shared" si="272"/>
        <v>#N/A</v>
      </c>
      <c r="EU73" s="205" t="e">
        <f t="shared" si="273"/>
        <v>#N/A</v>
      </c>
      <c r="EV73" s="205" t="e">
        <f t="shared" si="274"/>
        <v>#N/A</v>
      </c>
      <c r="EW73" s="205" t="e">
        <f t="shared" si="275"/>
        <v>#N/A</v>
      </c>
      <c r="EX73" s="205" t="e">
        <f t="shared" si="276"/>
        <v>#N/A</v>
      </c>
      <c r="EY73" s="205" t="e">
        <f t="shared" si="277"/>
        <v>#N/A</v>
      </c>
      <c r="EZ73" s="205" t="e">
        <f t="shared" si="278"/>
        <v>#N/A</v>
      </c>
      <c r="FA73" s="205" t="e">
        <f t="shared" si="279"/>
        <v>#N/A</v>
      </c>
      <c r="FB73" s="205" t="e">
        <f t="shared" si="280"/>
        <v>#N/A</v>
      </c>
      <c r="FC73" s="205" t="e">
        <f t="shared" si="281"/>
        <v>#N/A</v>
      </c>
      <c r="FD73" s="205" t="e">
        <f t="shared" si="282"/>
        <v>#N/A</v>
      </c>
      <c r="FE73" s="205" t="e">
        <f t="shared" si="283"/>
        <v>#N/A</v>
      </c>
      <c r="FF73" s="205" t="e">
        <f t="shared" si="284"/>
        <v>#N/A</v>
      </c>
      <c r="FG73" s="205" t="e">
        <f t="shared" si="285"/>
        <v>#N/A</v>
      </c>
      <c r="FH73" s="205" t="e">
        <f t="shared" si="286"/>
        <v>#N/A</v>
      </c>
      <c r="FI73" s="205" t="e">
        <f t="shared" si="287"/>
        <v>#N/A</v>
      </c>
      <c r="FJ73" s="205" t="e">
        <f t="shared" si="288"/>
        <v>#N/A</v>
      </c>
      <c r="FK73" s="205" t="e">
        <f t="shared" si="289"/>
        <v>#N/A</v>
      </c>
      <c r="FL73" s="205" t="e">
        <f t="shared" si="290"/>
        <v>#N/A</v>
      </c>
      <c r="FM73" s="205" t="e">
        <f t="shared" si="291"/>
        <v>#N/A</v>
      </c>
      <c r="FN73" s="205" t="e">
        <f t="shared" si="292"/>
        <v>#N/A</v>
      </c>
      <c r="FO73" s="205" t="e">
        <f t="shared" si="293"/>
        <v>#N/A</v>
      </c>
      <c r="FP73" s="205" t="e">
        <f t="shared" si="294"/>
        <v>#N/A</v>
      </c>
      <c r="FQ73" s="205" t="e">
        <f t="shared" si="295"/>
        <v>#N/A</v>
      </c>
      <c r="FR73" s="205" t="e">
        <f t="shared" si="296"/>
        <v>#N/A</v>
      </c>
      <c r="FS73" s="205" t="e">
        <f t="shared" si="297"/>
        <v>#N/A</v>
      </c>
      <c r="FT73" s="205" t="e">
        <f t="shared" si="298"/>
        <v>#N/A</v>
      </c>
      <c r="FU73" s="205" t="e">
        <f t="shared" si="299"/>
        <v>#N/A</v>
      </c>
      <c r="FV73" s="205" t="e">
        <f t="shared" si="300"/>
        <v>#N/A</v>
      </c>
      <c r="FW73" s="205" t="e">
        <f t="shared" si="301"/>
        <v>#N/A</v>
      </c>
      <c r="FX73" s="205" t="e">
        <f t="shared" si="302"/>
        <v>#N/A</v>
      </c>
      <c r="FY73" s="205" t="e">
        <f t="shared" si="303"/>
        <v>#N/A</v>
      </c>
      <c r="FZ73" s="205" t="e">
        <f t="shared" si="304"/>
        <v>#N/A</v>
      </c>
      <c r="GA73" s="205" t="e">
        <f t="shared" si="305"/>
        <v>#N/A</v>
      </c>
      <c r="GB73" s="205" t="e">
        <f t="shared" si="306"/>
        <v>#N/A</v>
      </c>
      <c r="GC73" s="205" t="e">
        <f t="shared" si="307"/>
        <v>#N/A</v>
      </c>
      <c r="GD73" s="205" t="e">
        <f t="shared" si="308"/>
        <v>#N/A</v>
      </c>
      <c r="GE73" s="205" t="e">
        <f t="shared" si="309"/>
        <v>#N/A</v>
      </c>
      <c r="GF73" s="205" t="e">
        <f t="shared" si="310"/>
        <v>#N/A</v>
      </c>
      <c r="GG73" s="205" t="e">
        <f t="shared" si="311"/>
        <v>#N/A</v>
      </c>
      <c r="GH73" s="205" t="e">
        <f t="shared" si="312"/>
        <v>#N/A</v>
      </c>
      <c r="GI73" s="205" t="e">
        <f t="shared" si="313"/>
        <v>#N/A</v>
      </c>
      <c r="GJ73" s="205" t="e">
        <f t="shared" si="314"/>
        <v>#N/A</v>
      </c>
      <c r="GK73" s="205" t="e">
        <f t="shared" si="315"/>
        <v>#N/A</v>
      </c>
      <c r="GL73" s="205" t="e">
        <f t="shared" si="316"/>
        <v>#N/A</v>
      </c>
      <c r="GM73" s="205" t="e">
        <f t="shared" si="317"/>
        <v>#N/A</v>
      </c>
      <c r="GN73" s="205" t="e">
        <f t="shared" si="318"/>
        <v>#N/A</v>
      </c>
      <c r="GO73" s="205" t="e">
        <f t="shared" si="319"/>
        <v>#N/A</v>
      </c>
      <c r="GP73" s="205" t="e">
        <f t="shared" si="320"/>
        <v>#N/A</v>
      </c>
      <c r="GQ73" s="205" t="e">
        <f t="shared" si="321"/>
        <v>#N/A</v>
      </c>
      <c r="GR73" s="205" t="e">
        <f t="shared" si="322"/>
        <v>#N/A</v>
      </c>
      <c r="GS73" s="205" t="e">
        <f t="shared" si="323"/>
        <v>#N/A</v>
      </c>
      <c r="GT73" s="205" t="e">
        <f t="shared" si="324"/>
        <v>#N/A</v>
      </c>
      <c r="GU73" s="205" t="e">
        <f t="shared" si="325"/>
        <v>#N/A</v>
      </c>
      <c r="GV73" s="205" t="e">
        <f t="shared" si="326"/>
        <v>#N/A</v>
      </c>
      <c r="GW73" s="205" t="e">
        <f t="shared" si="327"/>
        <v>#N/A</v>
      </c>
      <c r="GX73" s="205" t="e">
        <f t="shared" si="328"/>
        <v>#N/A</v>
      </c>
      <c r="GY73" s="205" t="e">
        <f t="shared" si="329"/>
        <v>#N/A</v>
      </c>
      <c r="GZ73" s="205" t="e">
        <f t="shared" si="330"/>
        <v>#N/A</v>
      </c>
      <c r="HA73" s="205" t="e">
        <f t="shared" si="331"/>
        <v>#N/A</v>
      </c>
      <c r="HB73" s="205" t="e">
        <f t="shared" si="332"/>
        <v>#N/A</v>
      </c>
      <c r="HC73" s="205" t="e">
        <f t="shared" si="333"/>
        <v>#N/A</v>
      </c>
      <c r="HD73" s="205" t="e">
        <f t="shared" si="334"/>
        <v>#N/A</v>
      </c>
      <c r="HE73" s="205" t="e">
        <f t="shared" si="335"/>
        <v>#N/A</v>
      </c>
      <c r="HF73" s="205" t="e">
        <f t="shared" si="336"/>
        <v>#N/A</v>
      </c>
      <c r="HG73" s="205" t="e">
        <f t="shared" si="337"/>
        <v>#N/A</v>
      </c>
      <c r="HH73" s="205" t="e">
        <f t="shared" si="338"/>
        <v>#N/A</v>
      </c>
      <c r="HI73" s="205" t="e">
        <f t="shared" si="339"/>
        <v>#N/A</v>
      </c>
      <c r="HJ73" s="205" t="e">
        <f t="shared" si="340"/>
        <v>#N/A</v>
      </c>
      <c r="HK73" s="205" t="e">
        <f t="shared" si="341"/>
        <v>#N/A</v>
      </c>
      <c r="HL73" s="205" t="e">
        <f t="shared" si="342"/>
        <v>#N/A</v>
      </c>
      <c r="HM73" s="205" t="e">
        <f t="shared" si="343"/>
        <v>#N/A</v>
      </c>
      <c r="HN73" s="205" t="e">
        <f t="shared" si="344"/>
        <v>#N/A</v>
      </c>
      <c r="HO73" s="205" t="e">
        <f t="shared" si="345"/>
        <v>#N/A</v>
      </c>
      <c r="HP73" s="205" t="e">
        <f t="shared" si="346"/>
        <v>#N/A</v>
      </c>
      <c r="HQ73" s="205" t="e">
        <f t="shared" si="347"/>
        <v>#N/A</v>
      </c>
      <c r="HR73" s="205" t="e">
        <f t="shared" si="348"/>
        <v>#N/A</v>
      </c>
      <c r="HS73" s="205" t="e">
        <f t="shared" si="349"/>
        <v>#N/A</v>
      </c>
      <c r="HT73" s="205" t="e">
        <f t="shared" si="350"/>
        <v>#N/A</v>
      </c>
      <c r="HU73" s="205" t="e">
        <f t="shared" si="351"/>
        <v>#N/A</v>
      </c>
      <c r="HV73" s="205" t="e">
        <f t="shared" si="352"/>
        <v>#N/A</v>
      </c>
      <c r="HW73" s="205" t="e">
        <f t="shared" si="353"/>
        <v>#N/A</v>
      </c>
      <c r="HX73" s="205" t="e">
        <f t="shared" si="354"/>
        <v>#N/A</v>
      </c>
      <c r="HY73" s="205" t="e">
        <f t="shared" si="355"/>
        <v>#N/A</v>
      </c>
      <c r="HZ73" s="205" t="e">
        <f t="shared" si="356"/>
        <v>#N/A</v>
      </c>
      <c r="IA73" s="205" t="e">
        <f t="shared" si="357"/>
        <v>#N/A</v>
      </c>
      <c r="IB73" s="205" t="e">
        <f t="shared" si="358"/>
        <v>#N/A</v>
      </c>
      <c r="IC73" s="205" t="e">
        <f t="shared" si="359"/>
        <v>#N/A</v>
      </c>
      <c r="ID73" s="205" t="e">
        <f t="shared" si="360"/>
        <v>#N/A</v>
      </c>
      <c r="IE73" s="205" t="e">
        <f t="shared" si="361"/>
        <v>#N/A</v>
      </c>
      <c r="IF73" s="205" t="e">
        <f t="shared" si="362"/>
        <v>#N/A</v>
      </c>
      <c r="IG73" s="205" t="e">
        <f t="shared" si="363"/>
        <v>#N/A</v>
      </c>
      <c r="IH73" s="205" t="e">
        <f t="shared" si="364"/>
        <v>#N/A</v>
      </c>
      <c r="II73" s="205" t="e">
        <f t="shared" si="365"/>
        <v>#N/A</v>
      </c>
    </row>
    <row r="74" spans="1:243" hidden="1" x14ac:dyDescent="0.25">
      <c r="A74" s="307"/>
      <c r="B74" s="308" t="str">
        <f>IF(OR($T74="",$U74=""),"",ROUND(_xlfn.BETA.INV(ABS(VLOOKUP($Z$1,VLookups!$A$30:$B$31,2,FALSE)-B$2),IF($N74="L",$U74,$T74),IF($N74="L",$T74,$U74),$G74,$I74),0))</f>
        <v/>
      </c>
      <c r="C74" s="318" t="str">
        <f t="shared" si="366"/>
        <v/>
      </c>
      <c r="D74" s="319" t="str">
        <f t="shared" si="367"/>
        <v/>
      </c>
      <c r="E74" s="142"/>
      <c r="F74" s="310"/>
      <c r="G74" s="311" t="str">
        <f t="shared" si="255"/>
        <v/>
      </c>
      <c r="H74" s="312"/>
      <c r="I74" s="311" t="str">
        <f t="shared" si="256"/>
        <v/>
      </c>
      <c r="J74" s="310"/>
      <c r="K74" s="143"/>
      <c r="L74" s="118" t="str">
        <f t="shared" si="257"/>
        <v/>
      </c>
      <c r="M74" s="23" t="str">
        <f t="shared" si="258"/>
        <v/>
      </c>
      <c r="N74" s="24" t="str">
        <f t="shared" si="259"/>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247"/>
        <v/>
      </c>
      <c r="R74" s="26"/>
      <c r="S74" s="24" t="str">
        <f>IF(OR(M74="",R74=""),"",MATCH(R74,Confidence!$A$3:$A$12,0))</f>
        <v/>
      </c>
      <c r="T74" s="27" t="str">
        <f t="shared" si="248"/>
        <v/>
      </c>
      <c r="U74" s="27" t="str">
        <f t="shared" si="249"/>
        <v/>
      </c>
      <c r="V74" s="24"/>
      <c r="W74" s="110" t="str">
        <f t="shared" si="250"/>
        <v/>
      </c>
      <c r="X74" s="110" t="str">
        <f t="shared" si="251"/>
        <v/>
      </c>
      <c r="Y74" s="39" t="str">
        <f t="shared" si="252"/>
        <v/>
      </c>
      <c r="Z74" s="123"/>
      <c r="AA74" s="216" t="str">
        <f>IF(AND(G74&gt;0,H74&gt;0,I74&gt;0,T74&gt;0,U74&gt;0,Z74&gt;0,NOT(R74="")),ABS(VLOOKUP($Z$1,VLookups!$A$30:$B$31,2,FALSE)-_xlfn.BETA.DIST(Z74,IF(N74="L",U74,T74),IF(N74="L",T74,U74),TRUE,G74,I74)),"")</f>
        <v/>
      </c>
      <c r="AB74" s="120" t="str">
        <f>IF(OR($T74="",$U74=""),"",_xlfn.BETA.INV(ABS(VLOOKUP($Z$1,VLookups!$A$30:$B$31,2,FALSE)-AB$3),IF($N74="L",$U74,$T74),IF($N74="L",$T74,$U74),$G74,$I74))</f>
        <v/>
      </c>
      <c r="AC74" s="121" t="str">
        <f>IF(OR($T74="",$U74=""),"",_xlfn.BETA.INV(ABS(VLOOKUP($Z$1,VLookups!$A$30:$B$31,2,FALSE)-AC$3),IF($N74="L",$U74,$T74),IF($N74="L",$T74,$U74),$G74,$I74))</f>
        <v/>
      </c>
      <c r="AD74" s="120" t="str">
        <f>IF(OR($T74="",$U74=""),"",_xlfn.BETA.INV(ABS(VLOOKUP($Z$1,VLookups!$A$30:$B$31,2,FALSE)-AD$3),IF($N74="L",$U74,$T74),IF($N74="L",$T74,$U74),$G74,$I74))</f>
        <v/>
      </c>
      <c r="AE74" s="121" t="str">
        <f>IF(OR($T74="",$U74=""),"",_xlfn.BETA.INV(ABS(VLOOKUP($Z$1,VLookups!$A$30:$B$31,2,FALSE)-AE$3),IF($N74="L",$U74,$T74),IF($N74="L",$T74,$U74),$G74,$I74))</f>
        <v/>
      </c>
      <c r="AF74" s="120" t="str">
        <f>IF(OR($T74="",$U74=""),"",_xlfn.BETA.INV(ABS(VLOOKUP($Z$1,VLookups!$A$30:$B$31,2,FALSE)-AF$3),IF($N74="L",$U74,$T74),IF($N74="L",$T74,$U74),$G74,$I74))</f>
        <v/>
      </c>
      <c r="AG74" s="121" t="str">
        <f>IF(OR($T74="",$U74=""),"",_xlfn.BETA.INV(ABS(VLOOKUP($Z$1,VLookups!$A$30:$B$31,2,FALSE)-AG$3),IF($N74="L",$U74,$T74),IF($N74="L",$T74,$U74),$G74,$I74))</f>
        <v/>
      </c>
      <c r="AH74" s="120" t="str">
        <f>IF(OR($T74="",$U74=""),"",_xlfn.BETA.INV(ABS(VLOOKUP($Z$1,VLookups!$A$30:$B$31,2,FALSE)-AH$3),IF($N74="L",$U74,$T74),IF($N74="L",$T74,$U74),$G74,$I74))</f>
        <v/>
      </c>
      <c r="AI74" s="121" t="str">
        <f>IF(OR($T74="",$U74=""),"",_xlfn.BETA.INV(ABS(VLOOKUP($Z$1,VLookups!$A$30:$B$31,2,FALSE)-AI$3),IF($N74="L",$U74,$T74),IF($N74="L",$T74,$U74),$G74,$I74))</f>
        <v/>
      </c>
      <c r="AJ74" s="120" t="str">
        <f>IF(OR($T74="",$U74=""),"",_xlfn.BETA.INV(ABS(VLOOKUP($Z$1,VLookups!$A$30:$B$31,2,FALSE)-AJ$3),IF($N74="L",$U74,$T74),IF($N74="L",$T74,$U74),$G74,$I74))</f>
        <v/>
      </c>
      <c r="AK74" s="121" t="str">
        <f>IF(OR($T74="",$U74=""),"",_xlfn.BETA.INV(ABS(VLOOKUP($Z$1,VLookups!$A$30:$B$31,2,FALSE)-AK$3),IF($N74="L",$U74,$T74),IF($N74="L",$T74,$U74),$G74,$I74))</f>
        <v/>
      </c>
      <c r="AL74" s="120" t="str">
        <f>IF(OR($T74="",$U74=""),"",_xlfn.BETA.INV(ABS(VLOOKUP($Z$1,VLookups!$A$30:$B$31,2,FALSE)-AL$3),IF($N74="L",$U74,$T74),IF($N74="L",$T74,$U74),$G74,$I74))</f>
        <v/>
      </c>
      <c r="AM74" s="121" t="str">
        <f>IF(OR($T74="",$U74=""),"",_xlfn.BETA.INV(ABS(VLOOKUP($Z$1,VLookups!$A$30:$B$31,2,FALSE)-AM$3),IF($N74="L",$U74,$T74),IF($N74="L",$T74,$U74),$G74,$I74))</f>
        <v/>
      </c>
      <c r="AN74" s="17"/>
      <c r="AO74" s="206" t="str">
        <f t="shared" si="260"/>
        <v/>
      </c>
      <c r="AP74" s="204" t="str">
        <f t="shared" si="261"/>
        <v/>
      </c>
      <c r="AQ74" s="188" t="str">
        <f t="shared" ref="AQ74:DB74" si="376">IF(ISNONTEXT($AO74),AP74+$AO74,"")</f>
        <v/>
      </c>
      <c r="AR74" s="188" t="str">
        <f t="shared" si="376"/>
        <v/>
      </c>
      <c r="AS74" s="188" t="str">
        <f t="shared" si="376"/>
        <v/>
      </c>
      <c r="AT74" s="188" t="str">
        <f t="shared" si="376"/>
        <v/>
      </c>
      <c r="AU74" s="188" t="str">
        <f t="shared" si="376"/>
        <v/>
      </c>
      <c r="AV74" s="188" t="str">
        <f t="shared" si="376"/>
        <v/>
      </c>
      <c r="AW74" s="188" t="str">
        <f t="shared" si="376"/>
        <v/>
      </c>
      <c r="AX74" s="188" t="str">
        <f t="shared" si="376"/>
        <v/>
      </c>
      <c r="AY74" s="188" t="str">
        <f t="shared" si="376"/>
        <v/>
      </c>
      <c r="AZ74" s="188" t="str">
        <f t="shared" si="376"/>
        <v/>
      </c>
      <c r="BA74" s="188" t="str">
        <f t="shared" si="376"/>
        <v/>
      </c>
      <c r="BB74" s="188" t="str">
        <f t="shared" si="376"/>
        <v/>
      </c>
      <c r="BC74" s="188" t="str">
        <f t="shared" si="376"/>
        <v/>
      </c>
      <c r="BD74" s="188" t="str">
        <f t="shared" si="376"/>
        <v/>
      </c>
      <c r="BE74" s="188" t="str">
        <f t="shared" si="376"/>
        <v/>
      </c>
      <c r="BF74" s="188" t="str">
        <f t="shared" si="376"/>
        <v/>
      </c>
      <c r="BG74" s="188" t="str">
        <f t="shared" si="376"/>
        <v/>
      </c>
      <c r="BH74" s="188" t="str">
        <f t="shared" si="376"/>
        <v/>
      </c>
      <c r="BI74" s="188" t="str">
        <f t="shared" si="376"/>
        <v/>
      </c>
      <c r="BJ74" s="188" t="str">
        <f t="shared" si="376"/>
        <v/>
      </c>
      <c r="BK74" s="188" t="str">
        <f t="shared" si="376"/>
        <v/>
      </c>
      <c r="BL74" s="188" t="str">
        <f t="shared" si="376"/>
        <v/>
      </c>
      <c r="BM74" s="188" t="str">
        <f t="shared" si="376"/>
        <v/>
      </c>
      <c r="BN74" s="188" t="str">
        <f t="shared" si="376"/>
        <v/>
      </c>
      <c r="BO74" s="188" t="str">
        <f t="shared" si="376"/>
        <v/>
      </c>
      <c r="BP74" s="188" t="str">
        <f t="shared" si="376"/>
        <v/>
      </c>
      <c r="BQ74" s="188" t="str">
        <f t="shared" si="376"/>
        <v/>
      </c>
      <c r="BR74" s="188" t="str">
        <f t="shared" si="376"/>
        <v/>
      </c>
      <c r="BS74" s="188" t="str">
        <f t="shared" si="376"/>
        <v/>
      </c>
      <c r="BT74" s="188" t="str">
        <f t="shared" si="376"/>
        <v/>
      </c>
      <c r="BU74" s="188" t="str">
        <f t="shared" si="376"/>
        <v/>
      </c>
      <c r="BV74" s="188" t="str">
        <f t="shared" si="376"/>
        <v/>
      </c>
      <c r="BW74" s="188" t="str">
        <f t="shared" si="376"/>
        <v/>
      </c>
      <c r="BX74" s="188" t="str">
        <f t="shared" si="376"/>
        <v/>
      </c>
      <c r="BY74" s="188" t="str">
        <f t="shared" si="376"/>
        <v/>
      </c>
      <c r="BZ74" s="188" t="str">
        <f t="shared" si="376"/>
        <v/>
      </c>
      <c r="CA74" s="188" t="str">
        <f t="shared" si="376"/>
        <v/>
      </c>
      <c r="CB74" s="188" t="str">
        <f t="shared" si="376"/>
        <v/>
      </c>
      <c r="CC74" s="188" t="str">
        <f t="shared" si="376"/>
        <v/>
      </c>
      <c r="CD74" s="188" t="str">
        <f t="shared" si="376"/>
        <v/>
      </c>
      <c r="CE74" s="188" t="str">
        <f t="shared" si="376"/>
        <v/>
      </c>
      <c r="CF74" s="188" t="str">
        <f t="shared" si="376"/>
        <v/>
      </c>
      <c r="CG74" s="188" t="str">
        <f t="shared" si="376"/>
        <v/>
      </c>
      <c r="CH74" s="188" t="str">
        <f t="shared" si="376"/>
        <v/>
      </c>
      <c r="CI74" s="188" t="str">
        <f t="shared" si="376"/>
        <v/>
      </c>
      <c r="CJ74" s="188" t="str">
        <f t="shared" si="376"/>
        <v/>
      </c>
      <c r="CK74" s="188" t="str">
        <f t="shared" si="376"/>
        <v/>
      </c>
      <c r="CL74" s="188" t="str">
        <f t="shared" si="376"/>
        <v/>
      </c>
      <c r="CM74" s="188" t="str">
        <f t="shared" si="376"/>
        <v/>
      </c>
      <c r="CN74" s="188" t="str">
        <f t="shared" si="376"/>
        <v/>
      </c>
      <c r="CO74" s="188" t="str">
        <f t="shared" si="376"/>
        <v/>
      </c>
      <c r="CP74" s="188" t="str">
        <f t="shared" si="376"/>
        <v/>
      </c>
      <c r="CQ74" s="188" t="str">
        <f t="shared" si="376"/>
        <v/>
      </c>
      <c r="CR74" s="188" t="str">
        <f t="shared" si="376"/>
        <v/>
      </c>
      <c r="CS74" s="188" t="str">
        <f t="shared" si="376"/>
        <v/>
      </c>
      <c r="CT74" s="188" t="str">
        <f t="shared" si="376"/>
        <v/>
      </c>
      <c r="CU74" s="188" t="str">
        <f t="shared" si="376"/>
        <v/>
      </c>
      <c r="CV74" s="188" t="str">
        <f t="shared" si="376"/>
        <v/>
      </c>
      <c r="CW74" s="188" t="str">
        <f t="shared" si="376"/>
        <v/>
      </c>
      <c r="CX74" s="188" t="str">
        <f t="shared" si="376"/>
        <v/>
      </c>
      <c r="CY74" s="188" t="str">
        <f t="shared" si="376"/>
        <v/>
      </c>
      <c r="CZ74" s="188" t="str">
        <f t="shared" si="376"/>
        <v/>
      </c>
      <c r="DA74" s="188" t="str">
        <f t="shared" si="376"/>
        <v/>
      </c>
      <c r="DB74" s="188" t="str">
        <f t="shared" si="376"/>
        <v/>
      </c>
      <c r="DC74" s="188" t="str">
        <f t="shared" ref="DC74:EK74" si="377">IF(ISNONTEXT($AO74),DB74+$AO74,"")</f>
        <v/>
      </c>
      <c r="DD74" s="188" t="str">
        <f t="shared" si="377"/>
        <v/>
      </c>
      <c r="DE74" s="188" t="str">
        <f t="shared" si="377"/>
        <v/>
      </c>
      <c r="DF74" s="188" t="str">
        <f t="shared" si="377"/>
        <v/>
      </c>
      <c r="DG74" s="188" t="str">
        <f t="shared" si="377"/>
        <v/>
      </c>
      <c r="DH74" s="188" t="str">
        <f t="shared" si="377"/>
        <v/>
      </c>
      <c r="DI74" s="188" t="str">
        <f t="shared" si="377"/>
        <v/>
      </c>
      <c r="DJ74" s="188" t="str">
        <f t="shared" si="377"/>
        <v/>
      </c>
      <c r="DK74" s="188" t="str">
        <f t="shared" si="377"/>
        <v/>
      </c>
      <c r="DL74" s="188" t="str">
        <f t="shared" si="377"/>
        <v/>
      </c>
      <c r="DM74" s="188" t="str">
        <f t="shared" si="377"/>
        <v/>
      </c>
      <c r="DN74" s="188" t="str">
        <f t="shared" si="377"/>
        <v/>
      </c>
      <c r="DO74" s="188" t="str">
        <f t="shared" si="377"/>
        <v/>
      </c>
      <c r="DP74" s="188" t="str">
        <f t="shared" si="377"/>
        <v/>
      </c>
      <c r="DQ74" s="188" t="str">
        <f t="shared" si="377"/>
        <v/>
      </c>
      <c r="DR74" s="188" t="str">
        <f t="shared" si="377"/>
        <v/>
      </c>
      <c r="DS74" s="188" t="str">
        <f t="shared" si="377"/>
        <v/>
      </c>
      <c r="DT74" s="188" t="str">
        <f t="shared" si="377"/>
        <v/>
      </c>
      <c r="DU74" s="188" t="str">
        <f t="shared" si="377"/>
        <v/>
      </c>
      <c r="DV74" s="188" t="str">
        <f t="shared" si="377"/>
        <v/>
      </c>
      <c r="DW74" s="188" t="str">
        <f t="shared" si="377"/>
        <v/>
      </c>
      <c r="DX74" s="188" t="str">
        <f t="shared" si="377"/>
        <v/>
      </c>
      <c r="DY74" s="188" t="str">
        <f t="shared" si="377"/>
        <v/>
      </c>
      <c r="DZ74" s="188" t="str">
        <f t="shared" si="377"/>
        <v/>
      </c>
      <c r="EA74" s="188" t="str">
        <f t="shared" si="377"/>
        <v/>
      </c>
      <c r="EB74" s="188" t="str">
        <f t="shared" si="377"/>
        <v/>
      </c>
      <c r="EC74" s="188" t="str">
        <f t="shared" si="377"/>
        <v/>
      </c>
      <c r="ED74" s="188" t="str">
        <f t="shared" si="377"/>
        <v/>
      </c>
      <c r="EE74" s="188" t="str">
        <f t="shared" si="377"/>
        <v/>
      </c>
      <c r="EF74" s="188" t="str">
        <f t="shared" si="377"/>
        <v/>
      </c>
      <c r="EG74" s="188" t="str">
        <f t="shared" si="377"/>
        <v/>
      </c>
      <c r="EH74" s="188" t="str">
        <f t="shared" si="377"/>
        <v/>
      </c>
      <c r="EI74" s="188" t="str">
        <f t="shared" si="377"/>
        <v/>
      </c>
      <c r="EJ74" s="188" t="str">
        <f t="shared" si="377"/>
        <v/>
      </c>
      <c r="EK74" s="188" t="str">
        <f t="shared" si="377"/>
        <v/>
      </c>
      <c r="EL74" s="204" t="str">
        <f t="shared" si="264"/>
        <v/>
      </c>
      <c r="EM74" s="205" t="e">
        <f t="shared" si="265"/>
        <v>#N/A</v>
      </c>
      <c r="EN74" s="205" t="e">
        <f t="shared" si="266"/>
        <v>#N/A</v>
      </c>
      <c r="EO74" s="205" t="e">
        <f t="shared" si="267"/>
        <v>#N/A</v>
      </c>
      <c r="EP74" s="205" t="e">
        <f t="shared" si="268"/>
        <v>#N/A</v>
      </c>
      <c r="EQ74" s="205" t="e">
        <f t="shared" si="269"/>
        <v>#N/A</v>
      </c>
      <c r="ER74" s="205" t="e">
        <f t="shared" si="270"/>
        <v>#N/A</v>
      </c>
      <c r="ES74" s="205" t="e">
        <f t="shared" si="271"/>
        <v>#N/A</v>
      </c>
      <c r="ET74" s="205" t="e">
        <f t="shared" si="272"/>
        <v>#N/A</v>
      </c>
      <c r="EU74" s="205" t="e">
        <f t="shared" si="273"/>
        <v>#N/A</v>
      </c>
      <c r="EV74" s="205" t="e">
        <f t="shared" si="274"/>
        <v>#N/A</v>
      </c>
      <c r="EW74" s="205" t="e">
        <f t="shared" si="275"/>
        <v>#N/A</v>
      </c>
      <c r="EX74" s="205" t="e">
        <f t="shared" si="276"/>
        <v>#N/A</v>
      </c>
      <c r="EY74" s="205" t="e">
        <f t="shared" si="277"/>
        <v>#N/A</v>
      </c>
      <c r="EZ74" s="205" t="e">
        <f t="shared" si="278"/>
        <v>#N/A</v>
      </c>
      <c r="FA74" s="205" t="e">
        <f t="shared" si="279"/>
        <v>#N/A</v>
      </c>
      <c r="FB74" s="205" t="e">
        <f t="shared" si="280"/>
        <v>#N/A</v>
      </c>
      <c r="FC74" s="205" t="e">
        <f t="shared" si="281"/>
        <v>#N/A</v>
      </c>
      <c r="FD74" s="205" t="e">
        <f t="shared" si="282"/>
        <v>#N/A</v>
      </c>
      <c r="FE74" s="205" t="e">
        <f t="shared" si="283"/>
        <v>#N/A</v>
      </c>
      <c r="FF74" s="205" t="e">
        <f t="shared" si="284"/>
        <v>#N/A</v>
      </c>
      <c r="FG74" s="205" t="e">
        <f t="shared" si="285"/>
        <v>#N/A</v>
      </c>
      <c r="FH74" s="205" t="e">
        <f t="shared" si="286"/>
        <v>#N/A</v>
      </c>
      <c r="FI74" s="205" t="e">
        <f t="shared" si="287"/>
        <v>#N/A</v>
      </c>
      <c r="FJ74" s="205" t="e">
        <f t="shared" si="288"/>
        <v>#N/A</v>
      </c>
      <c r="FK74" s="205" t="e">
        <f t="shared" si="289"/>
        <v>#N/A</v>
      </c>
      <c r="FL74" s="205" t="e">
        <f t="shared" si="290"/>
        <v>#N/A</v>
      </c>
      <c r="FM74" s="205" t="e">
        <f t="shared" si="291"/>
        <v>#N/A</v>
      </c>
      <c r="FN74" s="205" t="e">
        <f t="shared" si="292"/>
        <v>#N/A</v>
      </c>
      <c r="FO74" s="205" t="e">
        <f t="shared" si="293"/>
        <v>#N/A</v>
      </c>
      <c r="FP74" s="205" t="e">
        <f t="shared" si="294"/>
        <v>#N/A</v>
      </c>
      <c r="FQ74" s="205" t="e">
        <f t="shared" si="295"/>
        <v>#N/A</v>
      </c>
      <c r="FR74" s="205" t="e">
        <f t="shared" si="296"/>
        <v>#N/A</v>
      </c>
      <c r="FS74" s="205" t="e">
        <f t="shared" si="297"/>
        <v>#N/A</v>
      </c>
      <c r="FT74" s="205" t="e">
        <f t="shared" si="298"/>
        <v>#N/A</v>
      </c>
      <c r="FU74" s="205" t="e">
        <f t="shared" si="299"/>
        <v>#N/A</v>
      </c>
      <c r="FV74" s="205" t="e">
        <f t="shared" si="300"/>
        <v>#N/A</v>
      </c>
      <c r="FW74" s="205" t="e">
        <f t="shared" si="301"/>
        <v>#N/A</v>
      </c>
      <c r="FX74" s="205" t="e">
        <f t="shared" si="302"/>
        <v>#N/A</v>
      </c>
      <c r="FY74" s="205" t="e">
        <f t="shared" si="303"/>
        <v>#N/A</v>
      </c>
      <c r="FZ74" s="205" t="e">
        <f t="shared" si="304"/>
        <v>#N/A</v>
      </c>
      <c r="GA74" s="205" t="e">
        <f t="shared" si="305"/>
        <v>#N/A</v>
      </c>
      <c r="GB74" s="205" t="e">
        <f t="shared" si="306"/>
        <v>#N/A</v>
      </c>
      <c r="GC74" s="205" t="e">
        <f t="shared" si="307"/>
        <v>#N/A</v>
      </c>
      <c r="GD74" s="205" t="e">
        <f t="shared" si="308"/>
        <v>#N/A</v>
      </c>
      <c r="GE74" s="205" t="e">
        <f t="shared" si="309"/>
        <v>#N/A</v>
      </c>
      <c r="GF74" s="205" t="e">
        <f t="shared" si="310"/>
        <v>#N/A</v>
      </c>
      <c r="GG74" s="205" t="e">
        <f t="shared" si="311"/>
        <v>#N/A</v>
      </c>
      <c r="GH74" s="205" t="e">
        <f t="shared" si="312"/>
        <v>#N/A</v>
      </c>
      <c r="GI74" s="205" t="e">
        <f t="shared" si="313"/>
        <v>#N/A</v>
      </c>
      <c r="GJ74" s="205" t="e">
        <f t="shared" si="314"/>
        <v>#N/A</v>
      </c>
      <c r="GK74" s="205" t="e">
        <f t="shared" si="315"/>
        <v>#N/A</v>
      </c>
      <c r="GL74" s="205" t="e">
        <f t="shared" si="316"/>
        <v>#N/A</v>
      </c>
      <c r="GM74" s="205" t="e">
        <f t="shared" si="317"/>
        <v>#N/A</v>
      </c>
      <c r="GN74" s="205" t="e">
        <f t="shared" si="318"/>
        <v>#N/A</v>
      </c>
      <c r="GO74" s="205" t="e">
        <f t="shared" si="319"/>
        <v>#N/A</v>
      </c>
      <c r="GP74" s="205" t="e">
        <f t="shared" si="320"/>
        <v>#N/A</v>
      </c>
      <c r="GQ74" s="205" t="e">
        <f t="shared" si="321"/>
        <v>#N/A</v>
      </c>
      <c r="GR74" s="205" t="e">
        <f t="shared" si="322"/>
        <v>#N/A</v>
      </c>
      <c r="GS74" s="205" t="e">
        <f t="shared" si="323"/>
        <v>#N/A</v>
      </c>
      <c r="GT74" s="205" t="e">
        <f t="shared" si="324"/>
        <v>#N/A</v>
      </c>
      <c r="GU74" s="205" t="e">
        <f t="shared" si="325"/>
        <v>#N/A</v>
      </c>
      <c r="GV74" s="205" t="e">
        <f t="shared" si="326"/>
        <v>#N/A</v>
      </c>
      <c r="GW74" s="205" t="e">
        <f t="shared" si="327"/>
        <v>#N/A</v>
      </c>
      <c r="GX74" s="205" t="e">
        <f t="shared" si="328"/>
        <v>#N/A</v>
      </c>
      <c r="GY74" s="205" t="e">
        <f t="shared" si="329"/>
        <v>#N/A</v>
      </c>
      <c r="GZ74" s="205" t="e">
        <f t="shared" si="330"/>
        <v>#N/A</v>
      </c>
      <c r="HA74" s="205" t="e">
        <f t="shared" si="331"/>
        <v>#N/A</v>
      </c>
      <c r="HB74" s="205" t="e">
        <f t="shared" si="332"/>
        <v>#N/A</v>
      </c>
      <c r="HC74" s="205" t="e">
        <f t="shared" si="333"/>
        <v>#N/A</v>
      </c>
      <c r="HD74" s="205" t="e">
        <f t="shared" si="334"/>
        <v>#N/A</v>
      </c>
      <c r="HE74" s="205" t="e">
        <f t="shared" si="335"/>
        <v>#N/A</v>
      </c>
      <c r="HF74" s="205" t="e">
        <f t="shared" si="336"/>
        <v>#N/A</v>
      </c>
      <c r="HG74" s="205" t="e">
        <f t="shared" si="337"/>
        <v>#N/A</v>
      </c>
      <c r="HH74" s="205" t="e">
        <f t="shared" si="338"/>
        <v>#N/A</v>
      </c>
      <c r="HI74" s="205" t="e">
        <f t="shared" si="339"/>
        <v>#N/A</v>
      </c>
      <c r="HJ74" s="205" t="e">
        <f t="shared" si="340"/>
        <v>#N/A</v>
      </c>
      <c r="HK74" s="205" t="e">
        <f t="shared" si="341"/>
        <v>#N/A</v>
      </c>
      <c r="HL74" s="205" t="e">
        <f t="shared" si="342"/>
        <v>#N/A</v>
      </c>
      <c r="HM74" s="205" t="e">
        <f t="shared" si="343"/>
        <v>#N/A</v>
      </c>
      <c r="HN74" s="205" t="e">
        <f t="shared" si="344"/>
        <v>#N/A</v>
      </c>
      <c r="HO74" s="205" t="e">
        <f t="shared" si="345"/>
        <v>#N/A</v>
      </c>
      <c r="HP74" s="205" t="e">
        <f t="shared" si="346"/>
        <v>#N/A</v>
      </c>
      <c r="HQ74" s="205" t="e">
        <f t="shared" si="347"/>
        <v>#N/A</v>
      </c>
      <c r="HR74" s="205" t="e">
        <f t="shared" si="348"/>
        <v>#N/A</v>
      </c>
      <c r="HS74" s="205" t="e">
        <f t="shared" si="349"/>
        <v>#N/A</v>
      </c>
      <c r="HT74" s="205" t="e">
        <f t="shared" si="350"/>
        <v>#N/A</v>
      </c>
      <c r="HU74" s="205" t="e">
        <f t="shared" si="351"/>
        <v>#N/A</v>
      </c>
      <c r="HV74" s="205" t="e">
        <f t="shared" si="352"/>
        <v>#N/A</v>
      </c>
      <c r="HW74" s="205" t="e">
        <f t="shared" si="353"/>
        <v>#N/A</v>
      </c>
      <c r="HX74" s="205" t="e">
        <f t="shared" si="354"/>
        <v>#N/A</v>
      </c>
      <c r="HY74" s="205" t="e">
        <f t="shared" si="355"/>
        <v>#N/A</v>
      </c>
      <c r="HZ74" s="205" t="e">
        <f t="shared" si="356"/>
        <v>#N/A</v>
      </c>
      <c r="IA74" s="205" t="e">
        <f t="shared" si="357"/>
        <v>#N/A</v>
      </c>
      <c r="IB74" s="205" t="e">
        <f t="shared" si="358"/>
        <v>#N/A</v>
      </c>
      <c r="IC74" s="205" t="e">
        <f t="shared" si="359"/>
        <v>#N/A</v>
      </c>
      <c r="ID74" s="205" t="e">
        <f t="shared" si="360"/>
        <v>#N/A</v>
      </c>
      <c r="IE74" s="205" t="e">
        <f t="shared" si="361"/>
        <v>#N/A</v>
      </c>
      <c r="IF74" s="205" t="e">
        <f t="shared" si="362"/>
        <v>#N/A</v>
      </c>
      <c r="IG74" s="205" t="e">
        <f t="shared" si="363"/>
        <v>#N/A</v>
      </c>
      <c r="IH74" s="205" t="e">
        <f t="shared" si="364"/>
        <v>#N/A</v>
      </c>
      <c r="II74" s="205" t="e">
        <f t="shared" si="365"/>
        <v>#N/A</v>
      </c>
    </row>
    <row r="75" spans="1:243" hidden="1" x14ac:dyDescent="0.25">
      <c r="A75" s="307"/>
      <c r="B75" s="308" t="str">
        <f>IF(OR($T75="",$U75=""),"",ROUND(_xlfn.BETA.INV(ABS(VLOOKUP($Z$1,VLookups!$A$30:$B$31,2,FALSE)-B$2),IF($N75="L",$U75,$T75),IF($N75="L",$T75,$U75),$G75,$I75),0))</f>
        <v/>
      </c>
      <c r="C75" s="318" t="str">
        <f t="shared" si="366"/>
        <v/>
      </c>
      <c r="D75" s="319" t="str">
        <f t="shared" si="367"/>
        <v/>
      </c>
      <c r="E75" s="142"/>
      <c r="F75" s="310"/>
      <c r="G75" s="311" t="str">
        <f t="shared" si="255"/>
        <v/>
      </c>
      <c r="H75" s="312"/>
      <c r="I75" s="311" t="str">
        <f t="shared" si="256"/>
        <v/>
      </c>
      <c r="J75" s="310"/>
      <c r="K75" s="143"/>
      <c r="L75" s="118" t="str">
        <f t="shared" si="257"/>
        <v/>
      </c>
      <c r="M75" s="23" t="str">
        <f t="shared" si="258"/>
        <v/>
      </c>
      <c r="N75" s="24" t="str">
        <f t="shared" si="259"/>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247"/>
        <v/>
      </c>
      <c r="R75" s="26"/>
      <c r="S75" s="24" t="str">
        <f>IF(OR(M75="",R75=""),"",MATCH(R75,Confidence!$A$3:$A$12,0))</f>
        <v/>
      </c>
      <c r="T75" s="27" t="str">
        <f t="shared" si="248"/>
        <v/>
      </c>
      <c r="U75" s="27" t="str">
        <f t="shared" si="249"/>
        <v/>
      </c>
      <c r="V75" s="24"/>
      <c r="W75" s="110" t="str">
        <f t="shared" si="250"/>
        <v/>
      </c>
      <c r="X75" s="110" t="str">
        <f t="shared" si="251"/>
        <v/>
      </c>
      <c r="Y75" s="39" t="str">
        <f t="shared" si="252"/>
        <v/>
      </c>
      <c r="Z75" s="123"/>
      <c r="AA75" s="216" t="str">
        <f>IF(AND(G75&gt;0,H75&gt;0,I75&gt;0,T75&gt;0,U75&gt;0,Z75&gt;0,NOT(R75="")),ABS(VLOOKUP($Z$1,VLookups!$A$30:$B$31,2,FALSE)-_xlfn.BETA.DIST(Z75,IF(N75="L",U75,T75),IF(N75="L",T75,U75),TRUE,G75,I75)),"")</f>
        <v/>
      </c>
      <c r="AB75" s="120" t="str">
        <f>IF(OR($T75="",$U75=""),"",_xlfn.BETA.INV(ABS(VLOOKUP($Z$1,VLookups!$A$30:$B$31,2,FALSE)-AB$3),IF($N75="L",$U75,$T75),IF($N75="L",$T75,$U75),$G75,$I75))</f>
        <v/>
      </c>
      <c r="AC75" s="121" t="str">
        <f>IF(OR($T75="",$U75=""),"",_xlfn.BETA.INV(ABS(VLOOKUP($Z$1,VLookups!$A$30:$B$31,2,FALSE)-AC$3),IF($N75="L",$U75,$T75),IF($N75="L",$T75,$U75),$G75,$I75))</f>
        <v/>
      </c>
      <c r="AD75" s="120" t="str">
        <f>IF(OR($T75="",$U75=""),"",_xlfn.BETA.INV(ABS(VLOOKUP($Z$1,VLookups!$A$30:$B$31,2,FALSE)-AD$3),IF($N75="L",$U75,$T75),IF($N75="L",$T75,$U75),$G75,$I75))</f>
        <v/>
      </c>
      <c r="AE75" s="121" t="str">
        <f>IF(OR($T75="",$U75=""),"",_xlfn.BETA.INV(ABS(VLOOKUP($Z$1,VLookups!$A$30:$B$31,2,FALSE)-AE$3),IF($N75="L",$U75,$T75),IF($N75="L",$T75,$U75),$G75,$I75))</f>
        <v/>
      </c>
      <c r="AF75" s="120" t="str">
        <f>IF(OR($T75="",$U75=""),"",_xlfn.BETA.INV(ABS(VLOOKUP($Z$1,VLookups!$A$30:$B$31,2,FALSE)-AF$3),IF($N75="L",$U75,$T75),IF($N75="L",$T75,$U75),$G75,$I75))</f>
        <v/>
      </c>
      <c r="AG75" s="121" t="str">
        <f>IF(OR($T75="",$U75=""),"",_xlfn.BETA.INV(ABS(VLOOKUP($Z$1,VLookups!$A$30:$B$31,2,FALSE)-AG$3),IF($N75="L",$U75,$T75),IF($N75="L",$T75,$U75),$G75,$I75))</f>
        <v/>
      </c>
      <c r="AH75" s="120" t="str">
        <f>IF(OR($T75="",$U75=""),"",_xlfn.BETA.INV(ABS(VLOOKUP($Z$1,VLookups!$A$30:$B$31,2,FALSE)-AH$3),IF($N75="L",$U75,$T75),IF($N75="L",$T75,$U75),$G75,$I75))</f>
        <v/>
      </c>
      <c r="AI75" s="121" t="str">
        <f>IF(OR($T75="",$U75=""),"",_xlfn.BETA.INV(ABS(VLOOKUP($Z$1,VLookups!$A$30:$B$31,2,FALSE)-AI$3),IF($N75="L",$U75,$T75),IF($N75="L",$T75,$U75),$G75,$I75))</f>
        <v/>
      </c>
      <c r="AJ75" s="120" t="str">
        <f>IF(OR($T75="",$U75=""),"",_xlfn.BETA.INV(ABS(VLOOKUP($Z$1,VLookups!$A$30:$B$31,2,FALSE)-AJ$3),IF($N75="L",$U75,$T75),IF($N75="L",$T75,$U75),$G75,$I75))</f>
        <v/>
      </c>
      <c r="AK75" s="121" t="str">
        <f>IF(OR($T75="",$U75=""),"",_xlfn.BETA.INV(ABS(VLOOKUP($Z$1,VLookups!$A$30:$B$31,2,FALSE)-AK$3),IF($N75="L",$U75,$T75),IF($N75="L",$T75,$U75),$G75,$I75))</f>
        <v/>
      </c>
      <c r="AL75" s="120" t="str">
        <f>IF(OR($T75="",$U75=""),"",_xlfn.BETA.INV(ABS(VLOOKUP($Z$1,VLookups!$A$30:$B$31,2,FALSE)-AL$3),IF($N75="L",$U75,$T75),IF($N75="L",$T75,$U75),$G75,$I75))</f>
        <v/>
      </c>
      <c r="AM75" s="121" t="str">
        <f>IF(OR($T75="",$U75=""),"",_xlfn.BETA.INV(ABS(VLOOKUP($Z$1,VLookups!$A$30:$B$31,2,FALSE)-AM$3),IF($N75="L",$U75,$T75),IF($N75="L",$T75,$U75),$G75,$I75))</f>
        <v/>
      </c>
      <c r="AN75" s="17"/>
      <c r="AO75" s="206" t="str">
        <f t="shared" si="260"/>
        <v/>
      </c>
      <c r="AP75" s="204" t="str">
        <f t="shared" si="261"/>
        <v/>
      </c>
      <c r="AQ75" s="188" t="str">
        <f t="shared" ref="AQ75:DB75" si="378">IF(ISNONTEXT($AO75),AP75+$AO75,"")</f>
        <v/>
      </c>
      <c r="AR75" s="188" t="str">
        <f t="shared" si="378"/>
        <v/>
      </c>
      <c r="AS75" s="188" t="str">
        <f t="shared" si="378"/>
        <v/>
      </c>
      <c r="AT75" s="188" t="str">
        <f t="shared" si="378"/>
        <v/>
      </c>
      <c r="AU75" s="188" t="str">
        <f t="shared" si="378"/>
        <v/>
      </c>
      <c r="AV75" s="188" t="str">
        <f t="shared" si="378"/>
        <v/>
      </c>
      <c r="AW75" s="188" t="str">
        <f t="shared" si="378"/>
        <v/>
      </c>
      <c r="AX75" s="188" t="str">
        <f t="shared" si="378"/>
        <v/>
      </c>
      <c r="AY75" s="188" t="str">
        <f t="shared" si="378"/>
        <v/>
      </c>
      <c r="AZ75" s="188" t="str">
        <f t="shared" si="378"/>
        <v/>
      </c>
      <c r="BA75" s="188" t="str">
        <f t="shared" si="378"/>
        <v/>
      </c>
      <c r="BB75" s="188" t="str">
        <f t="shared" si="378"/>
        <v/>
      </c>
      <c r="BC75" s="188" t="str">
        <f t="shared" si="378"/>
        <v/>
      </c>
      <c r="BD75" s="188" t="str">
        <f t="shared" si="378"/>
        <v/>
      </c>
      <c r="BE75" s="188" t="str">
        <f t="shared" si="378"/>
        <v/>
      </c>
      <c r="BF75" s="188" t="str">
        <f t="shared" si="378"/>
        <v/>
      </c>
      <c r="BG75" s="188" t="str">
        <f t="shared" si="378"/>
        <v/>
      </c>
      <c r="BH75" s="188" t="str">
        <f t="shared" si="378"/>
        <v/>
      </c>
      <c r="BI75" s="188" t="str">
        <f t="shared" si="378"/>
        <v/>
      </c>
      <c r="BJ75" s="188" t="str">
        <f t="shared" si="378"/>
        <v/>
      </c>
      <c r="BK75" s="188" t="str">
        <f t="shared" si="378"/>
        <v/>
      </c>
      <c r="BL75" s="188" t="str">
        <f t="shared" si="378"/>
        <v/>
      </c>
      <c r="BM75" s="188" t="str">
        <f t="shared" si="378"/>
        <v/>
      </c>
      <c r="BN75" s="188" t="str">
        <f t="shared" si="378"/>
        <v/>
      </c>
      <c r="BO75" s="188" t="str">
        <f t="shared" si="378"/>
        <v/>
      </c>
      <c r="BP75" s="188" t="str">
        <f t="shared" si="378"/>
        <v/>
      </c>
      <c r="BQ75" s="188" t="str">
        <f t="shared" si="378"/>
        <v/>
      </c>
      <c r="BR75" s="188" t="str">
        <f t="shared" si="378"/>
        <v/>
      </c>
      <c r="BS75" s="188" t="str">
        <f t="shared" si="378"/>
        <v/>
      </c>
      <c r="BT75" s="188" t="str">
        <f t="shared" si="378"/>
        <v/>
      </c>
      <c r="BU75" s="188" t="str">
        <f t="shared" si="378"/>
        <v/>
      </c>
      <c r="BV75" s="188" t="str">
        <f t="shared" si="378"/>
        <v/>
      </c>
      <c r="BW75" s="188" t="str">
        <f t="shared" si="378"/>
        <v/>
      </c>
      <c r="BX75" s="188" t="str">
        <f t="shared" si="378"/>
        <v/>
      </c>
      <c r="BY75" s="188" t="str">
        <f t="shared" si="378"/>
        <v/>
      </c>
      <c r="BZ75" s="188" t="str">
        <f t="shared" si="378"/>
        <v/>
      </c>
      <c r="CA75" s="188" t="str">
        <f t="shared" si="378"/>
        <v/>
      </c>
      <c r="CB75" s="188" t="str">
        <f t="shared" si="378"/>
        <v/>
      </c>
      <c r="CC75" s="188" t="str">
        <f t="shared" si="378"/>
        <v/>
      </c>
      <c r="CD75" s="188" t="str">
        <f t="shared" si="378"/>
        <v/>
      </c>
      <c r="CE75" s="188" t="str">
        <f t="shared" si="378"/>
        <v/>
      </c>
      <c r="CF75" s="188" t="str">
        <f t="shared" si="378"/>
        <v/>
      </c>
      <c r="CG75" s="188" t="str">
        <f t="shared" si="378"/>
        <v/>
      </c>
      <c r="CH75" s="188" t="str">
        <f t="shared" si="378"/>
        <v/>
      </c>
      <c r="CI75" s="188" t="str">
        <f t="shared" si="378"/>
        <v/>
      </c>
      <c r="CJ75" s="188" t="str">
        <f t="shared" si="378"/>
        <v/>
      </c>
      <c r="CK75" s="188" t="str">
        <f t="shared" si="378"/>
        <v/>
      </c>
      <c r="CL75" s="188" t="str">
        <f t="shared" si="378"/>
        <v/>
      </c>
      <c r="CM75" s="188" t="str">
        <f t="shared" si="378"/>
        <v/>
      </c>
      <c r="CN75" s="188" t="str">
        <f t="shared" si="378"/>
        <v/>
      </c>
      <c r="CO75" s="188" t="str">
        <f t="shared" si="378"/>
        <v/>
      </c>
      <c r="CP75" s="188" t="str">
        <f t="shared" si="378"/>
        <v/>
      </c>
      <c r="CQ75" s="188" t="str">
        <f t="shared" si="378"/>
        <v/>
      </c>
      <c r="CR75" s="188" t="str">
        <f t="shared" si="378"/>
        <v/>
      </c>
      <c r="CS75" s="188" t="str">
        <f t="shared" si="378"/>
        <v/>
      </c>
      <c r="CT75" s="188" t="str">
        <f t="shared" si="378"/>
        <v/>
      </c>
      <c r="CU75" s="188" t="str">
        <f t="shared" si="378"/>
        <v/>
      </c>
      <c r="CV75" s="188" t="str">
        <f t="shared" si="378"/>
        <v/>
      </c>
      <c r="CW75" s="188" t="str">
        <f t="shared" si="378"/>
        <v/>
      </c>
      <c r="CX75" s="188" t="str">
        <f t="shared" si="378"/>
        <v/>
      </c>
      <c r="CY75" s="188" t="str">
        <f t="shared" si="378"/>
        <v/>
      </c>
      <c r="CZ75" s="188" t="str">
        <f t="shared" si="378"/>
        <v/>
      </c>
      <c r="DA75" s="188" t="str">
        <f t="shared" si="378"/>
        <v/>
      </c>
      <c r="DB75" s="188" t="str">
        <f t="shared" si="378"/>
        <v/>
      </c>
      <c r="DC75" s="188" t="str">
        <f t="shared" ref="DC75:EK75" si="379">IF(ISNONTEXT($AO75),DB75+$AO75,"")</f>
        <v/>
      </c>
      <c r="DD75" s="188" t="str">
        <f t="shared" si="379"/>
        <v/>
      </c>
      <c r="DE75" s="188" t="str">
        <f t="shared" si="379"/>
        <v/>
      </c>
      <c r="DF75" s="188" t="str">
        <f t="shared" si="379"/>
        <v/>
      </c>
      <c r="DG75" s="188" t="str">
        <f t="shared" si="379"/>
        <v/>
      </c>
      <c r="DH75" s="188" t="str">
        <f t="shared" si="379"/>
        <v/>
      </c>
      <c r="DI75" s="188" t="str">
        <f t="shared" si="379"/>
        <v/>
      </c>
      <c r="DJ75" s="188" t="str">
        <f t="shared" si="379"/>
        <v/>
      </c>
      <c r="DK75" s="188" t="str">
        <f t="shared" si="379"/>
        <v/>
      </c>
      <c r="DL75" s="188" t="str">
        <f t="shared" si="379"/>
        <v/>
      </c>
      <c r="DM75" s="188" t="str">
        <f t="shared" si="379"/>
        <v/>
      </c>
      <c r="DN75" s="188" t="str">
        <f t="shared" si="379"/>
        <v/>
      </c>
      <c r="DO75" s="188" t="str">
        <f t="shared" si="379"/>
        <v/>
      </c>
      <c r="DP75" s="188" t="str">
        <f t="shared" si="379"/>
        <v/>
      </c>
      <c r="DQ75" s="188" t="str">
        <f t="shared" si="379"/>
        <v/>
      </c>
      <c r="DR75" s="188" t="str">
        <f t="shared" si="379"/>
        <v/>
      </c>
      <c r="DS75" s="188" t="str">
        <f t="shared" si="379"/>
        <v/>
      </c>
      <c r="DT75" s="188" t="str">
        <f t="shared" si="379"/>
        <v/>
      </c>
      <c r="DU75" s="188" t="str">
        <f t="shared" si="379"/>
        <v/>
      </c>
      <c r="DV75" s="188" t="str">
        <f t="shared" si="379"/>
        <v/>
      </c>
      <c r="DW75" s="188" t="str">
        <f t="shared" si="379"/>
        <v/>
      </c>
      <c r="DX75" s="188" t="str">
        <f t="shared" si="379"/>
        <v/>
      </c>
      <c r="DY75" s="188" t="str">
        <f t="shared" si="379"/>
        <v/>
      </c>
      <c r="DZ75" s="188" t="str">
        <f t="shared" si="379"/>
        <v/>
      </c>
      <c r="EA75" s="188" t="str">
        <f t="shared" si="379"/>
        <v/>
      </c>
      <c r="EB75" s="188" t="str">
        <f t="shared" si="379"/>
        <v/>
      </c>
      <c r="EC75" s="188" t="str">
        <f t="shared" si="379"/>
        <v/>
      </c>
      <c r="ED75" s="188" t="str">
        <f t="shared" si="379"/>
        <v/>
      </c>
      <c r="EE75" s="188" t="str">
        <f t="shared" si="379"/>
        <v/>
      </c>
      <c r="EF75" s="188" t="str">
        <f t="shared" si="379"/>
        <v/>
      </c>
      <c r="EG75" s="188" t="str">
        <f t="shared" si="379"/>
        <v/>
      </c>
      <c r="EH75" s="188" t="str">
        <f t="shared" si="379"/>
        <v/>
      </c>
      <c r="EI75" s="188" t="str">
        <f t="shared" si="379"/>
        <v/>
      </c>
      <c r="EJ75" s="188" t="str">
        <f t="shared" si="379"/>
        <v/>
      </c>
      <c r="EK75" s="188" t="str">
        <f t="shared" si="379"/>
        <v/>
      </c>
      <c r="EL75" s="204" t="str">
        <f t="shared" si="264"/>
        <v/>
      </c>
      <c r="EM75" s="205" t="e">
        <f t="shared" si="265"/>
        <v>#N/A</v>
      </c>
      <c r="EN75" s="205" t="e">
        <f t="shared" si="266"/>
        <v>#N/A</v>
      </c>
      <c r="EO75" s="205" t="e">
        <f t="shared" si="267"/>
        <v>#N/A</v>
      </c>
      <c r="EP75" s="205" t="e">
        <f t="shared" si="268"/>
        <v>#N/A</v>
      </c>
      <c r="EQ75" s="205" t="e">
        <f t="shared" si="269"/>
        <v>#N/A</v>
      </c>
      <c r="ER75" s="205" t="e">
        <f t="shared" si="270"/>
        <v>#N/A</v>
      </c>
      <c r="ES75" s="205" t="e">
        <f t="shared" si="271"/>
        <v>#N/A</v>
      </c>
      <c r="ET75" s="205" t="e">
        <f t="shared" si="272"/>
        <v>#N/A</v>
      </c>
      <c r="EU75" s="205" t="e">
        <f t="shared" si="273"/>
        <v>#N/A</v>
      </c>
      <c r="EV75" s="205" t="e">
        <f t="shared" si="274"/>
        <v>#N/A</v>
      </c>
      <c r="EW75" s="205" t="e">
        <f t="shared" si="275"/>
        <v>#N/A</v>
      </c>
      <c r="EX75" s="205" t="e">
        <f t="shared" si="276"/>
        <v>#N/A</v>
      </c>
      <c r="EY75" s="205" t="e">
        <f t="shared" si="277"/>
        <v>#N/A</v>
      </c>
      <c r="EZ75" s="205" t="e">
        <f t="shared" si="278"/>
        <v>#N/A</v>
      </c>
      <c r="FA75" s="205" t="e">
        <f t="shared" si="279"/>
        <v>#N/A</v>
      </c>
      <c r="FB75" s="205" t="e">
        <f t="shared" si="280"/>
        <v>#N/A</v>
      </c>
      <c r="FC75" s="205" t="e">
        <f t="shared" si="281"/>
        <v>#N/A</v>
      </c>
      <c r="FD75" s="205" t="e">
        <f t="shared" si="282"/>
        <v>#N/A</v>
      </c>
      <c r="FE75" s="205" t="e">
        <f t="shared" si="283"/>
        <v>#N/A</v>
      </c>
      <c r="FF75" s="205" t="e">
        <f t="shared" si="284"/>
        <v>#N/A</v>
      </c>
      <c r="FG75" s="205" t="e">
        <f t="shared" si="285"/>
        <v>#N/A</v>
      </c>
      <c r="FH75" s="205" t="e">
        <f t="shared" si="286"/>
        <v>#N/A</v>
      </c>
      <c r="FI75" s="205" t="e">
        <f t="shared" si="287"/>
        <v>#N/A</v>
      </c>
      <c r="FJ75" s="205" t="e">
        <f t="shared" si="288"/>
        <v>#N/A</v>
      </c>
      <c r="FK75" s="205" t="e">
        <f t="shared" si="289"/>
        <v>#N/A</v>
      </c>
      <c r="FL75" s="205" t="e">
        <f t="shared" si="290"/>
        <v>#N/A</v>
      </c>
      <c r="FM75" s="205" t="e">
        <f t="shared" si="291"/>
        <v>#N/A</v>
      </c>
      <c r="FN75" s="205" t="e">
        <f t="shared" si="292"/>
        <v>#N/A</v>
      </c>
      <c r="FO75" s="205" t="e">
        <f t="shared" si="293"/>
        <v>#N/A</v>
      </c>
      <c r="FP75" s="205" t="e">
        <f t="shared" si="294"/>
        <v>#N/A</v>
      </c>
      <c r="FQ75" s="205" t="e">
        <f t="shared" si="295"/>
        <v>#N/A</v>
      </c>
      <c r="FR75" s="205" t="e">
        <f t="shared" si="296"/>
        <v>#N/A</v>
      </c>
      <c r="FS75" s="205" t="e">
        <f t="shared" si="297"/>
        <v>#N/A</v>
      </c>
      <c r="FT75" s="205" t="e">
        <f t="shared" si="298"/>
        <v>#N/A</v>
      </c>
      <c r="FU75" s="205" t="e">
        <f t="shared" si="299"/>
        <v>#N/A</v>
      </c>
      <c r="FV75" s="205" t="e">
        <f t="shared" si="300"/>
        <v>#N/A</v>
      </c>
      <c r="FW75" s="205" t="e">
        <f t="shared" si="301"/>
        <v>#N/A</v>
      </c>
      <c r="FX75" s="205" t="e">
        <f t="shared" si="302"/>
        <v>#N/A</v>
      </c>
      <c r="FY75" s="205" t="e">
        <f t="shared" si="303"/>
        <v>#N/A</v>
      </c>
      <c r="FZ75" s="205" t="e">
        <f t="shared" si="304"/>
        <v>#N/A</v>
      </c>
      <c r="GA75" s="205" t="e">
        <f t="shared" si="305"/>
        <v>#N/A</v>
      </c>
      <c r="GB75" s="205" t="e">
        <f t="shared" si="306"/>
        <v>#N/A</v>
      </c>
      <c r="GC75" s="205" t="e">
        <f t="shared" si="307"/>
        <v>#N/A</v>
      </c>
      <c r="GD75" s="205" t="e">
        <f t="shared" si="308"/>
        <v>#N/A</v>
      </c>
      <c r="GE75" s="205" t="e">
        <f t="shared" si="309"/>
        <v>#N/A</v>
      </c>
      <c r="GF75" s="205" t="e">
        <f t="shared" si="310"/>
        <v>#N/A</v>
      </c>
      <c r="GG75" s="205" t="e">
        <f t="shared" si="311"/>
        <v>#N/A</v>
      </c>
      <c r="GH75" s="205" t="e">
        <f t="shared" si="312"/>
        <v>#N/A</v>
      </c>
      <c r="GI75" s="205" t="e">
        <f t="shared" si="313"/>
        <v>#N/A</v>
      </c>
      <c r="GJ75" s="205" t="e">
        <f t="shared" si="314"/>
        <v>#N/A</v>
      </c>
      <c r="GK75" s="205" t="e">
        <f t="shared" si="315"/>
        <v>#N/A</v>
      </c>
      <c r="GL75" s="205" t="e">
        <f t="shared" si="316"/>
        <v>#N/A</v>
      </c>
      <c r="GM75" s="205" t="e">
        <f t="shared" si="317"/>
        <v>#N/A</v>
      </c>
      <c r="GN75" s="205" t="e">
        <f t="shared" si="318"/>
        <v>#N/A</v>
      </c>
      <c r="GO75" s="205" t="e">
        <f t="shared" si="319"/>
        <v>#N/A</v>
      </c>
      <c r="GP75" s="205" t="e">
        <f t="shared" si="320"/>
        <v>#N/A</v>
      </c>
      <c r="GQ75" s="205" t="e">
        <f t="shared" si="321"/>
        <v>#N/A</v>
      </c>
      <c r="GR75" s="205" t="e">
        <f t="shared" si="322"/>
        <v>#N/A</v>
      </c>
      <c r="GS75" s="205" t="e">
        <f t="shared" si="323"/>
        <v>#N/A</v>
      </c>
      <c r="GT75" s="205" t="e">
        <f t="shared" si="324"/>
        <v>#N/A</v>
      </c>
      <c r="GU75" s="205" t="e">
        <f t="shared" si="325"/>
        <v>#N/A</v>
      </c>
      <c r="GV75" s="205" t="e">
        <f t="shared" si="326"/>
        <v>#N/A</v>
      </c>
      <c r="GW75" s="205" t="e">
        <f t="shared" si="327"/>
        <v>#N/A</v>
      </c>
      <c r="GX75" s="205" t="e">
        <f t="shared" si="328"/>
        <v>#N/A</v>
      </c>
      <c r="GY75" s="205" t="e">
        <f t="shared" si="329"/>
        <v>#N/A</v>
      </c>
      <c r="GZ75" s="205" t="e">
        <f t="shared" si="330"/>
        <v>#N/A</v>
      </c>
      <c r="HA75" s="205" t="e">
        <f t="shared" si="331"/>
        <v>#N/A</v>
      </c>
      <c r="HB75" s="205" t="e">
        <f t="shared" si="332"/>
        <v>#N/A</v>
      </c>
      <c r="HC75" s="205" t="e">
        <f t="shared" si="333"/>
        <v>#N/A</v>
      </c>
      <c r="HD75" s="205" t="e">
        <f t="shared" si="334"/>
        <v>#N/A</v>
      </c>
      <c r="HE75" s="205" t="e">
        <f t="shared" si="335"/>
        <v>#N/A</v>
      </c>
      <c r="HF75" s="205" t="e">
        <f t="shared" si="336"/>
        <v>#N/A</v>
      </c>
      <c r="HG75" s="205" t="e">
        <f t="shared" si="337"/>
        <v>#N/A</v>
      </c>
      <c r="HH75" s="205" t="e">
        <f t="shared" si="338"/>
        <v>#N/A</v>
      </c>
      <c r="HI75" s="205" t="e">
        <f t="shared" si="339"/>
        <v>#N/A</v>
      </c>
      <c r="HJ75" s="205" t="e">
        <f t="shared" si="340"/>
        <v>#N/A</v>
      </c>
      <c r="HK75" s="205" t="e">
        <f t="shared" si="341"/>
        <v>#N/A</v>
      </c>
      <c r="HL75" s="205" t="e">
        <f t="shared" si="342"/>
        <v>#N/A</v>
      </c>
      <c r="HM75" s="205" t="e">
        <f t="shared" si="343"/>
        <v>#N/A</v>
      </c>
      <c r="HN75" s="205" t="e">
        <f t="shared" si="344"/>
        <v>#N/A</v>
      </c>
      <c r="HO75" s="205" t="e">
        <f t="shared" si="345"/>
        <v>#N/A</v>
      </c>
      <c r="HP75" s="205" t="e">
        <f t="shared" si="346"/>
        <v>#N/A</v>
      </c>
      <c r="HQ75" s="205" t="e">
        <f t="shared" si="347"/>
        <v>#N/A</v>
      </c>
      <c r="HR75" s="205" t="e">
        <f t="shared" si="348"/>
        <v>#N/A</v>
      </c>
      <c r="HS75" s="205" t="e">
        <f t="shared" si="349"/>
        <v>#N/A</v>
      </c>
      <c r="HT75" s="205" t="e">
        <f t="shared" si="350"/>
        <v>#N/A</v>
      </c>
      <c r="HU75" s="205" t="e">
        <f t="shared" si="351"/>
        <v>#N/A</v>
      </c>
      <c r="HV75" s="205" t="e">
        <f t="shared" si="352"/>
        <v>#N/A</v>
      </c>
      <c r="HW75" s="205" t="e">
        <f t="shared" si="353"/>
        <v>#N/A</v>
      </c>
      <c r="HX75" s="205" t="e">
        <f t="shared" si="354"/>
        <v>#N/A</v>
      </c>
      <c r="HY75" s="205" t="e">
        <f t="shared" si="355"/>
        <v>#N/A</v>
      </c>
      <c r="HZ75" s="205" t="e">
        <f t="shared" si="356"/>
        <v>#N/A</v>
      </c>
      <c r="IA75" s="205" t="e">
        <f t="shared" si="357"/>
        <v>#N/A</v>
      </c>
      <c r="IB75" s="205" t="e">
        <f t="shared" si="358"/>
        <v>#N/A</v>
      </c>
      <c r="IC75" s="205" t="e">
        <f t="shared" si="359"/>
        <v>#N/A</v>
      </c>
      <c r="ID75" s="205" t="e">
        <f t="shared" si="360"/>
        <v>#N/A</v>
      </c>
      <c r="IE75" s="205" t="e">
        <f t="shared" si="361"/>
        <v>#N/A</v>
      </c>
      <c r="IF75" s="205" t="e">
        <f t="shared" si="362"/>
        <v>#N/A</v>
      </c>
      <c r="IG75" s="205" t="e">
        <f t="shared" si="363"/>
        <v>#N/A</v>
      </c>
      <c r="IH75" s="205" t="e">
        <f t="shared" si="364"/>
        <v>#N/A</v>
      </c>
      <c r="II75" s="205" t="e">
        <f t="shared" si="365"/>
        <v>#N/A</v>
      </c>
    </row>
    <row r="76" spans="1:243" hidden="1" x14ac:dyDescent="0.25">
      <c r="A76" s="307"/>
      <c r="B76" s="308" t="str">
        <f>IF(OR($T76="",$U76=""),"",ROUND(_xlfn.BETA.INV(ABS(VLOOKUP($Z$1,VLookups!$A$30:$B$31,2,FALSE)-B$2),IF($N76="L",$U76,$T76),IF($N76="L",$T76,$U76),$G76,$I76),0))</f>
        <v/>
      </c>
      <c r="C76" s="318" t="str">
        <f t="shared" si="366"/>
        <v/>
      </c>
      <c r="D76" s="319" t="str">
        <f t="shared" si="367"/>
        <v/>
      </c>
      <c r="E76" s="142"/>
      <c r="F76" s="310"/>
      <c r="G76" s="311" t="str">
        <f t="shared" si="255"/>
        <v/>
      </c>
      <c r="H76" s="312"/>
      <c r="I76" s="311" t="str">
        <f t="shared" si="256"/>
        <v/>
      </c>
      <c r="J76" s="310"/>
      <c r="K76" s="143"/>
      <c r="L76" s="118" t="str">
        <f t="shared" si="257"/>
        <v/>
      </c>
      <c r="M76" s="23" t="str">
        <f t="shared" si="258"/>
        <v/>
      </c>
      <c r="N76" s="24" t="str">
        <f t="shared" si="259"/>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247"/>
        <v/>
      </c>
      <c r="R76" s="26"/>
      <c r="S76" s="24" t="str">
        <f>IF(OR(M76="",R76=""),"",MATCH(R76,Confidence!$A$3:$A$12,0))</f>
        <v/>
      </c>
      <c r="T76" s="27" t="str">
        <f t="shared" si="248"/>
        <v/>
      </c>
      <c r="U76" s="27" t="str">
        <f t="shared" si="249"/>
        <v/>
      </c>
      <c r="V76" s="24"/>
      <c r="W76" s="110" t="str">
        <f t="shared" si="250"/>
        <v/>
      </c>
      <c r="X76" s="110" t="str">
        <f t="shared" si="251"/>
        <v/>
      </c>
      <c r="Y76" s="39" t="str">
        <f t="shared" si="252"/>
        <v/>
      </c>
      <c r="Z76" s="123"/>
      <c r="AA76" s="216" t="str">
        <f>IF(AND(G76&gt;0,H76&gt;0,I76&gt;0,T76&gt;0,U76&gt;0,Z76&gt;0,NOT(R76="")),ABS(VLOOKUP($Z$1,VLookups!$A$30:$B$31,2,FALSE)-_xlfn.BETA.DIST(Z76,IF(N76="L",U76,T76),IF(N76="L",T76,U76),TRUE,G76,I76)),"")</f>
        <v/>
      </c>
      <c r="AB76" s="120" t="str">
        <f>IF(OR($T76="",$U76=""),"",_xlfn.BETA.INV(ABS(VLOOKUP($Z$1,VLookups!$A$30:$B$31,2,FALSE)-AB$3),IF($N76="L",$U76,$T76),IF($N76="L",$T76,$U76),$G76,$I76))</f>
        <v/>
      </c>
      <c r="AC76" s="121" t="str">
        <f>IF(OR($T76="",$U76=""),"",_xlfn.BETA.INV(ABS(VLOOKUP($Z$1,VLookups!$A$30:$B$31,2,FALSE)-AC$3),IF($N76="L",$U76,$T76),IF($N76="L",$T76,$U76),$G76,$I76))</f>
        <v/>
      </c>
      <c r="AD76" s="120" t="str">
        <f>IF(OR($T76="",$U76=""),"",_xlfn.BETA.INV(ABS(VLOOKUP($Z$1,VLookups!$A$30:$B$31,2,FALSE)-AD$3),IF($N76="L",$U76,$T76),IF($N76="L",$T76,$U76),$G76,$I76))</f>
        <v/>
      </c>
      <c r="AE76" s="121" t="str">
        <f>IF(OR($T76="",$U76=""),"",_xlfn.BETA.INV(ABS(VLOOKUP($Z$1,VLookups!$A$30:$B$31,2,FALSE)-AE$3),IF($N76="L",$U76,$T76),IF($N76="L",$T76,$U76),$G76,$I76))</f>
        <v/>
      </c>
      <c r="AF76" s="120" t="str">
        <f>IF(OR($T76="",$U76=""),"",_xlfn.BETA.INV(ABS(VLOOKUP($Z$1,VLookups!$A$30:$B$31,2,FALSE)-AF$3),IF($N76="L",$U76,$T76),IF($N76="L",$T76,$U76),$G76,$I76))</f>
        <v/>
      </c>
      <c r="AG76" s="121" t="str">
        <f>IF(OR($T76="",$U76=""),"",_xlfn.BETA.INV(ABS(VLOOKUP($Z$1,VLookups!$A$30:$B$31,2,FALSE)-AG$3),IF($N76="L",$U76,$T76),IF($N76="L",$T76,$U76),$G76,$I76))</f>
        <v/>
      </c>
      <c r="AH76" s="120" t="str">
        <f>IF(OR($T76="",$U76=""),"",_xlfn.BETA.INV(ABS(VLOOKUP($Z$1,VLookups!$A$30:$B$31,2,FALSE)-AH$3),IF($N76="L",$U76,$T76),IF($N76="L",$T76,$U76),$G76,$I76))</f>
        <v/>
      </c>
      <c r="AI76" s="121" t="str">
        <f>IF(OR($T76="",$U76=""),"",_xlfn.BETA.INV(ABS(VLOOKUP($Z$1,VLookups!$A$30:$B$31,2,FALSE)-AI$3),IF($N76="L",$U76,$T76),IF($N76="L",$T76,$U76),$G76,$I76))</f>
        <v/>
      </c>
      <c r="AJ76" s="120" t="str">
        <f>IF(OR($T76="",$U76=""),"",_xlfn.BETA.INV(ABS(VLOOKUP($Z$1,VLookups!$A$30:$B$31,2,FALSE)-AJ$3),IF($N76="L",$U76,$T76),IF($N76="L",$T76,$U76),$G76,$I76))</f>
        <v/>
      </c>
      <c r="AK76" s="121" t="str">
        <f>IF(OR($T76="",$U76=""),"",_xlfn.BETA.INV(ABS(VLOOKUP($Z$1,VLookups!$A$30:$B$31,2,FALSE)-AK$3),IF($N76="L",$U76,$T76),IF($N76="L",$T76,$U76),$G76,$I76))</f>
        <v/>
      </c>
      <c r="AL76" s="120" t="str">
        <f>IF(OR($T76="",$U76=""),"",_xlfn.BETA.INV(ABS(VLOOKUP($Z$1,VLookups!$A$30:$B$31,2,FALSE)-AL$3),IF($N76="L",$U76,$T76),IF($N76="L",$T76,$U76),$G76,$I76))</f>
        <v/>
      </c>
      <c r="AM76" s="121" t="str">
        <f>IF(OR($T76="",$U76=""),"",_xlfn.BETA.INV(ABS(VLOOKUP($Z$1,VLookups!$A$30:$B$31,2,FALSE)-AM$3),IF($N76="L",$U76,$T76),IF($N76="L",$T76,$U76),$G76,$I76))</f>
        <v/>
      </c>
      <c r="AN76" s="17"/>
      <c r="AO76" s="206" t="str">
        <f t="shared" si="260"/>
        <v/>
      </c>
      <c r="AP76" s="204" t="str">
        <f t="shared" si="261"/>
        <v/>
      </c>
      <c r="AQ76" s="188" t="str">
        <f t="shared" ref="AQ76:DB76" si="380">IF(ISNONTEXT($AO76),AP76+$AO76,"")</f>
        <v/>
      </c>
      <c r="AR76" s="188" t="str">
        <f t="shared" si="380"/>
        <v/>
      </c>
      <c r="AS76" s="188" t="str">
        <f t="shared" si="380"/>
        <v/>
      </c>
      <c r="AT76" s="188" t="str">
        <f t="shared" si="380"/>
        <v/>
      </c>
      <c r="AU76" s="188" t="str">
        <f t="shared" si="380"/>
        <v/>
      </c>
      <c r="AV76" s="188" t="str">
        <f t="shared" si="380"/>
        <v/>
      </c>
      <c r="AW76" s="188" t="str">
        <f t="shared" si="380"/>
        <v/>
      </c>
      <c r="AX76" s="188" t="str">
        <f t="shared" si="380"/>
        <v/>
      </c>
      <c r="AY76" s="188" t="str">
        <f t="shared" si="380"/>
        <v/>
      </c>
      <c r="AZ76" s="188" t="str">
        <f t="shared" si="380"/>
        <v/>
      </c>
      <c r="BA76" s="188" t="str">
        <f t="shared" si="380"/>
        <v/>
      </c>
      <c r="BB76" s="188" t="str">
        <f t="shared" si="380"/>
        <v/>
      </c>
      <c r="BC76" s="188" t="str">
        <f t="shared" si="380"/>
        <v/>
      </c>
      <c r="BD76" s="188" t="str">
        <f t="shared" si="380"/>
        <v/>
      </c>
      <c r="BE76" s="188" t="str">
        <f t="shared" si="380"/>
        <v/>
      </c>
      <c r="BF76" s="188" t="str">
        <f t="shared" si="380"/>
        <v/>
      </c>
      <c r="BG76" s="188" t="str">
        <f t="shared" si="380"/>
        <v/>
      </c>
      <c r="BH76" s="188" t="str">
        <f t="shared" si="380"/>
        <v/>
      </c>
      <c r="BI76" s="188" t="str">
        <f t="shared" si="380"/>
        <v/>
      </c>
      <c r="BJ76" s="188" t="str">
        <f t="shared" si="380"/>
        <v/>
      </c>
      <c r="BK76" s="188" t="str">
        <f t="shared" si="380"/>
        <v/>
      </c>
      <c r="BL76" s="188" t="str">
        <f t="shared" si="380"/>
        <v/>
      </c>
      <c r="BM76" s="188" t="str">
        <f t="shared" si="380"/>
        <v/>
      </c>
      <c r="BN76" s="188" t="str">
        <f t="shared" si="380"/>
        <v/>
      </c>
      <c r="BO76" s="188" t="str">
        <f t="shared" si="380"/>
        <v/>
      </c>
      <c r="BP76" s="188" t="str">
        <f t="shared" si="380"/>
        <v/>
      </c>
      <c r="BQ76" s="188" t="str">
        <f t="shared" si="380"/>
        <v/>
      </c>
      <c r="BR76" s="188" t="str">
        <f t="shared" si="380"/>
        <v/>
      </c>
      <c r="BS76" s="188" t="str">
        <f t="shared" si="380"/>
        <v/>
      </c>
      <c r="BT76" s="188" t="str">
        <f t="shared" si="380"/>
        <v/>
      </c>
      <c r="BU76" s="188" t="str">
        <f t="shared" si="380"/>
        <v/>
      </c>
      <c r="BV76" s="188" t="str">
        <f t="shared" si="380"/>
        <v/>
      </c>
      <c r="BW76" s="188" t="str">
        <f t="shared" si="380"/>
        <v/>
      </c>
      <c r="BX76" s="188" t="str">
        <f t="shared" si="380"/>
        <v/>
      </c>
      <c r="BY76" s="188" t="str">
        <f t="shared" si="380"/>
        <v/>
      </c>
      <c r="BZ76" s="188" t="str">
        <f t="shared" si="380"/>
        <v/>
      </c>
      <c r="CA76" s="188" t="str">
        <f t="shared" si="380"/>
        <v/>
      </c>
      <c r="CB76" s="188" t="str">
        <f t="shared" si="380"/>
        <v/>
      </c>
      <c r="CC76" s="188" t="str">
        <f t="shared" si="380"/>
        <v/>
      </c>
      <c r="CD76" s="188" t="str">
        <f t="shared" si="380"/>
        <v/>
      </c>
      <c r="CE76" s="188" t="str">
        <f t="shared" si="380"/>
        <v/>
      </c>
      <c r="CF76" s="188" t="str">
        <f t="shared" si="380"/>
        <v/>
      </c>
      <c r="CG76" s="188" t="str">
        <f t="shared" si="380"/>
        <v/>
      </c>
      <c r="CH76" s="188" t="str">
        <f t="shared" si="380"/>
        <v/>
      </c>
      <c r="CI76" s="188" t="str">
        <f t="shared" si="380"/>
        <v/>
      </c>
      <c r="CJ76" s="188" t="str">
        <f t="shared" si="380"/>
        <v/>
      </c>
      <c r="CK76" s="188" t="str">
        <f t="shared" si="380"/>
        <v/>
      </c>
      <c r="CL76" s="188" t="str">
        <f t="shared" si="380"/>
        <v/>
      </c>
      <c r="CM76" s="188" t="str">
        <f t="shared" si="380"/>
        <v/>
      </c>
      <c r="CN76" s="188" t="str">
        <f t="shared" si="380"/>
        <v/>
      </c>
      <c r="CO76" s="188" t="str">
        <f t="shared" si="380"/>
        <v/>
      </c>
      <c r="CP76" s="188" t="str">
        <f t="shared" si="380"/>
        <v/>
      </c>
      <c r="CQ76" s="188" t="str">
        <f t="shared" si="380"/>
        <v/>
      </c>
      <c r="CR76" s="188" t="str">
        <f t="shared" si="380"/>
        <v/>
      </c>
      <c r="CS76" s="188" t="str">
        <f t="shared" si="380"/>
        <v/>
      </c>
      <c r="CT76" s="188" t="str">
        <f t="shared" si="380"/>
        <v/>
      </c>
      <c r="CU76" s="188" t="str">
        <f t="shared" si="380"/>
        <v/>
      </c>
      <c r="CV76" s="188" t="str">
        <f t="shared" si="380"/>
        <v/>
      </c>
      <c r="CW76" s="188" t="str">
        <f t="shared" si="380"/>
        <v/>
      </c>
      <c r="CX76" s="188" t="str">
        <f t="shared" si="380"/>
        <v/>
      </c>
      <c r="CY76" s="188" t="str">
        <f t="shared" si="380"/>
        <v/>
      </c>
      <c r="CZ76" s="188" t="str">
        <f t="shared" si="380"/>
        <v/>
      </c>
      <c r="DA76" s="188" t="str">
        <f t="shared" si="380"/>
        <v/>
      </c>
      <c r="DB76" s="188" t="str">
        <f t="shared" si="380"/>
        <v/>
      </c>
      <c r="DC76" s="188" t="str">
        <f t="shared" ref="DC76:EK76" si="381">IF(ISNONTEXT($AO76),DB76+$AO76,"")</f>
        <v/>
      </c>
      <c r="DD76" s="188" t="str">
        <f t="shared" si="381"/>
        <v/>
      </c>
      <c r="DE76" s="188" t="str">
        <f t="shared" si="381"/>
        <v/>
      </c>
      <c r="DF76" s="188" t="str">
        <f t="shared" si="381"/>
        <v/>
      </c>
      <c r="DG76" s="188" t="str">
        <f t="shared" si="381"/>
        <v/>
      </c>
      <c r="DH76" s="188" t="str">
        <f t="shared" si="381"/>
        <v/>
      </c>
      <c r="DI76" s="188" t="str">
        <f t="shared" si="381"/>
        <v/>
      </c>
      <c r="DJ76" s="188" t="str">
        <f t="shared" si="381"/>
        <v/>
      </c>
      <c r="DK76" s="188" t="str">
        <f t="shared" si="381"/>
        <v/>
      </c>
      <c r="DL76" s="188" t="str">
        <f t="shared" si="381"/>
        <v/>
      </c>
      <c r="DM76" s="188" t="str">
        <f t="shared" si="381"/>
        <v/>
      </c>
      <c r="DN76" s="188" t="str">
        <f t="shared" si="381"/>
        <v/>
      </c>
      <c r="DO76" s="188" t="str">
        <f t="shared" si="381"/>
        <v/>
      </c>
      <c r="DP76" s="188" t="str">
        <f t="shared" si="381"/>
        <v/>
      </c>
      <c r="DQ76" s="188" t="str">
        <f t="shared" si="381"/>
        <v/>
      </c>
      <c r="DR76" s="188" t="str">
        <f t="shared" si="381"/>
        <v/>
      </c>
      <c r="DS76" s="188" t="str">
        <f t="shared" si="381"/>
        <v/>
      </c>
      <c r="DT76" s="188" t="str">
        <f t="shared" si="381"/>
        <v/>
      </c>
      <c r="DU76" s="188" t="str">
        <f t="shared" si="381"/>
        <v/>
      </c>
      <c r="DV76" s="188" t="str">
        <f t="shared" si="381"/>
        <v/>
      </c>
      <c r="DW76" s="188" t="str">
        <f t="shared" si="381"/>
        <v/>
      </c>
      <c r="DX76" s="188" t="str">
        <f t="shared" si="381"/>
        <v/>
      </c>
      <c r="DY76" s="188" t="str">
        <f t="shared" si="381"/>
        <v/>
      </c>
      <c r="DZ76" s="188" t="str">
        <f t="shared" si="381"/>
        <v/>
      </c>
      <c r="EA76" s="188" t="str">
        <f t="shared" si="381"/>
        <v/>
      </c>
      <c r="EB76" s="188" t="str">
        <f t="shared" si="381"/>
        <v/>
      </c>
      <c r="EC76" s="188" t="str">
        <f t="shared" si="381"/>
        <v/>
      </c>
      <c r="ED76" s="188" t="str">
        <f t="shared" si="381"/>
        <v/>
      </c>
      <c r="EE76" s="188" t="str">
        <f t="shared" si="381"/>
        <v/>
      </c>
      <c r="EF76" s="188" t="str">
        <f t="shared" si="381"/>
        <v/>
      </c>
      <c r="EG76" s="188" t="str">
        <f t="shared" si="381"/>
        <v/>
      </c>
      <c r="EH76" s="188" t="str">
        <f t="shared" si="381"/>
        <v/>
      </c>
      <c r="EI76" s="188" t="str">
        <f t="shared" si="381"/>
        <v/>
      </c>
      <c r="EJ76" s="188" t="str">
        <f t="shared" si="381"/>
        <v/>
      </c>
      <c r="EK76" s="188" t="str">
        <f t="shared" si="381"/>
        <v/>
      </c>
      <c r="EL76" s="204" t="str">
        <f t="shared" si="264"/>
        <v/>
      </c>
      <c r="EM76" s="205" t="e">
        <f t="shared" si="265"/>
        <v>#N/A</v>
      </c>
      <c r="EN76" s="205" t="e">
        <f t="shared" si="266"/>
        <v>#N/A</v>
      </c>
      <c r="EO76" s="205" t="e">
        <f t="shared" si="267"/>
        <v>#N/A</v>
      </c>
      <c r="EP76" s="205" t="e">
        <f t="shared" si="268"/>
        <v>#N/A</v>
      </c>
      <c r="EQ76" s="205" t="e">
        <f t="shared" si="269"/>
        <v>#N/A</v>
      </c>
      <c r="ER76" s="205" t="e">
        <f t="shared" si="270"/>
        <v>#N/A</v>
      </c>
      <c r="ES76" s="205" t="e">
        <f t="shared" si="271"/>
        <v>#N/A</v>
      </c>
      <c r="ET76" s="205" t="e">
        <f t="shared" si="272"/>
        <v>#N/A</v>
      </c>
      <c r="EU76" s="205" t="e">
        <f t="shared" si="273"/>
        <v>#N/A</v>
      </c>
      <c r="EV76" s="205" t="e">
        <f t="shared" si="274"/>
        <v>#N/A</v>
      </c>
      <c r="EW76" s="205" t="e">
        <f t="shared" si="275"/>
        <v>#N/A</v>
      </c>
      <c r="EX76" s="205" t="e">
        <f t="shared" si="276"/>
        <v>#N/A</v>
      </c>
      <c r="EY76" s="205" t="e">
        <f t="shared" si="277"/>
        <v>#N/A</v>
      </c>
      <c r="EZ76" s="205" t="e">
        <f t="shared" si="278"/>
        <v>#N/A</v>
      </c>
      <c r="FA76" s="205" t="e">
        <f t="shared" si="279"/>
        <v>#N/A</v>
      </c>
      <c r="FB76" s="205" t="e">
        <f t="shared" si="280"/>
        <v>#N/A</v>
      </c>
      <c r="FC76" s="205" t="e">
        <f t="shared" si="281"/>
        <v>#N/A</v>
      </c>
      <c r="FD76" s="205" t="e">
        <f t="shared" si="282"/>
        <v>#N/A</v>
      </c>
      <c r="FE76" s="205" t="e">
        <f t="shared" si="283"/>
        <v>#N/A</v>
      </c>
      <c r="FF76" s="205" t="e">
        <f t="shared" si="284"/>
        <v>#N/A</v>
      </c>
      <c r="FG76" s="205" t="e">
        <f t="shared" si="285"/>
        <v>#N/A</v>
      </c>
      <c r="FH76" s="205" t="e">
        <f t="shared" si="286"/>
        <v>#N/A</v>
      </c>
      <c r="FI76" s="205" t="e">
        <f t="shared" si="287"/>
        <v>#N/A</v>
      </c>
      <c r="FJ76" s="205" t="e">
        <f t="shared" si="288"/>
        <v>#N/A</v>
      </c>
      <c r="FK76" s="205" t="e">
        <f t="shared" si="289"/>
        <v>#N/A</v>
      </c>
      <c r="FL76" s="205" t="e">
        <f t="shared" si="290"/>
        <v>#N/A</v>
      </c>
      <c r="FM76" s="205" t="e">
        <f t="shared" si="291"/>
        <v>#N/A</v>
      </c>
      <c r="FN76" s="205" t="e">
        <f t="shared" si="292"/>
        <v>#N/A</v>
      </c>
      <c r="FO76" s="205" t="e">
        <f t="shared" si="293"/>
        <v>#N/A</v>
      </c>
      <c r="FP76" s="205" t="e">
        <f t="shared" si="294"/>
        <v>#N/A</v>
      </c>
      <c r="FQ76" s="205" t="e">
        <f t="shared" si="295"/>
        <v>#N/A</v>
      </c>
      <c r="FR76" s="205" t="e">
        <f t="shared" si="296"/>
        <v>#N/A</v>
      </c>
      <c r="FS76" s="205" t="e">
        <f t="shared" si="297"/>
        <v>#N/A</v>
      </c>
      <c r="FT76" s="205" t="e">
        <f t="shared" si="298"/>
        <v>#N/A</v>
      </c>
      <c r="FU76" s="205" t="e">
        <f t="shared" si="299"/>
        <v>#N/A</v>
      </c>
      <c r="FV76" s="205" t="e">
        <f t="shared" si="300"/>
        <v>#N/A</v>
      </c>
      <c r="FW76" s="205" t="e">
        <f t="shared" si="301"/>
        <v>#N/A</v>
      </c>
      <c r="FX76" s="205" t="e">
        <f t="shared" si="302"/>
        <v>#N/A</v>
      </c>
      <c r="FY76" s="205" t="e">
        <f t="shared" si="303"/>
        <v>#N/A</v>
      </c>
      <c r="FZ76" s="205" t="e">
        <f t="shared" si="304"/>
        <v>#N/A</v>
      </c>
      <c r="GA76" s="205" t="e">
        <f t="shared" si="305"/>
        <v>#N/A</v>
      </c>
      <c r="GB76" s="205" t="e">
        <f t="shared" si="306"/>
        <v>#N/A</v>
      </c>
      <c r="GC76" s="205" t="e">
        <f t="shared" si="307"/>
        <v>#N/A</v>
      </c>
      <c r="GD76" s="205" t="e">
        <f t="shared" si="308"/>
        <v>#N/A</v>
      </c>
      <c r="GE76" s="205" t="e">
        <f t="shared" si="309"/>
        <v>#N/A</v>
      </c>
      <c r="GF76" s="205" t="e">
        <f t="shared" si="310"/>
        <v>#N/A</v>
      </c>
      <c r="GG76" s="205" t="e">
        <f t="shared" si="311"/>
        <v>#N/A</v>
      </c>
      <c r="GH76" s="205" t="e">
        <f t="shared" si="312"/>
        <v>#N/A</v>
      </c>
      <c r="GI76" s="205" t="e">
        <f t="shared" si="313"/>
        <v>#N/A</v>
      </c>
      <c r="GJ76" s="205" t="e">
        <f t="shared" si="314"/>
        <v>#N/A</v>
      </c>
      <c r="GK76" s="205" t="e">
        <f t="shared" si="315"/>
        <v>#N/A</v>
      </c>
      <c r="GL76" s="205" t="e">
        <f t="shared" si="316"/>
        <v>#N/A</v>
      </c>
      <c r="GM76" s="205" t="e">
        <f t="shared" si="317"/>
        <v>#N/A</v>
      </c>
      <c r="GN76" s="205" t="e">
        <f t="shared" si="318"/>
        <v>#N/A</v>
      </c>
      <c r="GO76" s="205" t="e">
        <f t="shared" si="319"/>
        <v>#N/A</v>
      </c>
      <c r="GP76" s="205" t="e">
        <f t="shared" si="320"/>
        <v>#N/A</v>
      </c>
      <c r="GQ76" s="205" t="e">
        <f t="shared" si="321"/>
        <v>#N/A</v>
      </c>
      <c r="GR76" s="205" t="e">
        <f t="shared" si="322"/>
        <v>#N/A</v>
      </c>
      <c r="GS76" s="205" t="e">
        <f t="shared" si="323"/>
        <v>#N/A</v>
      </c>
      <c r="GT76" s="205" t="e">
        <f t="shared" si="324"/>
        <v>#N/A</v>
      </c>
      <c r="GU76" s="205" t="e">
        <f t="shared" si="325"/>
        <v>#N/A</v>
      </c>
      <c r="GV76" s="205" t="e">
        <f t="shared" si="326"/>
        <v>#N/A</v>
      </c>
      <c r="GW76" s="205" t="e">
        <f t="shared" si="327"/>
        <v>#N/A</v>
      </c>
      <c r="GX76" s="205" t="e">
        <f t="shared" si="328"/>
        <v>#N/A</v>
      </c>
      <c r="GY76" s="205" t="e">
        <f t="shared" si="329"/>
        <v>#N/A</v>
      </c>
      <c r="GZ76" s="205" t="e">
        <f t="shared" si="330"/>
        <v>#N/A</v>
      </c>
      <c r="HA76" s="205" t="e">
        <f t="shared" si="331"/>
        <v>#N/A</v>
      </c>
      <c r="HB76" s="205" t="e">
        <f t="shared" si="332"/>
        <v>#N/A</v>
      </c>
      <c r="HC76" s="205" t="e">
        <f t="shared" si="333"/>
        <v>#N/A</v>
      </c>
      <c r="HD76" s="205" t="e">
        <f t="shared" si="334"/>
        <v>#N/A</v>
      </c>
      <c r="HE76" s="205" t="e">
        <f t="shared" si="335"/>
        <v>#N/A</v>
      </c>
      <c r="HF76" s="205" t="e">
        <f t="shared" si="336"/>
        <v>#N/A</v>
      </c>
      <c r="HG76" s="205" t="e">
        <f t="shared" si="337"/>
        <v>#N/A</v>
      </c>
      <c r="HH76" s="205" t="e">
        <f t="shared" si="338"/>
        <v>#N/A</v>
      </c>
      <c r="HI76" s="205" t="e">
        <f t="shared" si="339"/>
        <v>#N/A</v>
      </c>
      <c r="HJ76" s="205" t="e">
        <f t="shared" si="340"/>
        <v>#N/A</v>
      </c>
      <c r="HK76" s="205" t="e">
        <f t="shared" si="341"/>
        <v>#N/A</v>
      </c>
      <c r="HL76" s="205" t="e">
        <f t="shared" si="342"/>
        <v>#N/A</v>
      </c>
      <c r="HM76" s="205" t="e">
        <f t="shared" si="343"/>
        <v>#N/A</v>
      </c>
      <c r="HN76" s="205" t="e">
        <f t="shared" si="344"/>
        <v>#N/A</v>
      </c>
      <c r="HO76" s="205" t="e">
        <f t="shared" si="345"/>
        <v>#N/A</v>
      </c>
      <c r="HP76" s="205" t="e">
        <f t="shared" si="346"/>
        <v>#N/A</v>
      </c>
      <c r="HQ76" s="205" t="e">
        <f t="shared" si="347"/>
        <v>#N/A</v>
      </c>
      <c r="HR76" s="205" t="e">
        <f t="shared" si="348"/>
        <v>#N/A</v>
      </c>
      <c r="HS76" s="205" t="e">
        <f t="shared" si="349"/>
        <v>#N/A</v>
      </c>
      <c r="HT76" s="205" t="e">
        <f t="shared" si="350"/>
        <v>#N/A</v>
      </c>
      <c r="HU76" s="205" t="e">
        <f t="shared" si="351"/>
        <v>#N/A</v>
      </c>
      <c r="HV76" s="205" t="e">
        <f t="shared" si="352"/>
        <v>#N/A</v>
      </c>
      <c r="HW76" s="205" t="e">
        <f t="shared" si="353"/>
        <v>#N/A</v>
      </c>
      <c r="HX76" s="205" t="e">
        <f t="shared" si="354"/>
        <v>#N/A</v>
      </c>
      <c r="HY76" s="205" t="e">
        <f t="shared" si="355"/>
        <v>#N/A</v>
      </c>
      <c r="HZ76" s="205" t="e">
        <f t="shared" si="356"/>
        <v>#N/A</v>
      </c>
      <c r="IA76" s="205" t="e">
        <f t="shared" si="357"/>
        <v>#N/A</v>
      </c>
      <c r="IB76" s="205" t="e">
        <f t="shared" si="358"/>
        <v>#N/A</v>
      </c>
      <c r="IC76" s="205" t="e">
        <f t="shared" si="359"/>
        <v>#N/A</v>
      </c>
      <c r="ID76" s="205" t="e">
        <f t="shared" si="360"/>
        <v>#N/A</v>
      </c>
      <c r="IE76" s="205" t="e">
        <f t="shared" si="361"/>
        <v>#N/A</v>
      </c>
      <c r="IF76" s="205" t="e">
        <f t="shared" si="362"/>
        <v>#N/A</v>
      </c>
      <c r="IG76" s="205" t="e">
        <f t="shared" si="363"/>
        <v>#N/A</v>
      </c>
      <c r="IH76" s="205" t="e">
        <f t="shared" si="364"/>
        <v>#N/A</v>
      </c>
      <c r="II76" s="205" t="e">
        <f t="shared" si="365"/>
        <v>#N/A</v>
      </c>
    </row>
    <row r="77" spans="1:243" hidden="1" x14ac:dyDescent="0.25">
      <c r="A77" s="307"/>
      <c r="B77" s="308" t="str">
        <f>IF(OR($T77="",$U77=""),"",ROUND(_xlfn.BETA.INV(ABS(VLOOKUP($Z$1,VLookups!$A$30:$B$31,2,FALSE)-B$2),IF($N77="L",$U77,$T77),IF($N77="L",$T77,$U77),$G77,$I77),0))</f>
        <v/>
      </c>
      <c r="C77" s="318" t="str">
        <f t="shared" si="366"/>
        <v/>
      </c>
      <c r="D77" s="319" t="str">
        <f t="shared" si="367"/>
        <v/>
      </c>
      <c r="E77" s="142"/>
      <c r="F77" s="310"/>
      <c r="G77" s="311" t="str">
        <f t="shared" si="255"/>
        <v/>
      </c>
      <c r="H77" s="312"/>
      <c r="I77" s="311" t="str">
        <f t="shared" si="256"/>
        <v/>
      </c>
      <c r="J77" s="310"/>
      <c r="K77" s="143"/>
      <c r="L77" s="118" t="str">
        <f t="shared" si="257"/>
        <v/>
      </c>
      <c r="M77" s="23" t="str">
        <f t="shared" si="258"/>
        <v/>
      </c>
      <c r="N77" s="24" t="str">
        <f t="shared" si="259"/>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247"/>
        <v/>
      </c>
      <c r="R77" s="26"/>
      <c r="S77" s="24" t="str">
        <f>IF(OR(M77="",R77=""),"",MATCH(R77,Confidence!$A$3:$A$12,0))</f>
        <v/>
      </c>
      <c r="T77" s="27" t="str">
        <f t="shared" si="248"/>
        <v/>
      </c>
      <c r="U77" s="27" t="str">
        <f t="shared" si="249"/>
        <v/>
      </c>
      <c r="V77" s="24"/>
      <c r="W77" s="110" t="str">
        <f t="shared" si="250"/>
        <v/>
      </c>
      <c r="X77" s="110" t="str">
        <f t="shared" si="251"/>
        <v/>
      </c>
      <c r="Y77" s="39" t="str">
        <f t="shared" si="252"/>
        <v/>
      </c>
      <c r="Z77" s="123"/>
      <c r="AA77" s="216" t="str">
        <f>IF(AND(G77&gt;0,H77&gt;0,I77&gt;0,T77&gt;0,U77&gt;0,Z77&gt;0,NOT(R77="")),ABS(VLOOKUP($Z$1,VLookups!$A$30:$B$31,2,FALSE)-_xlfn.BETA.DIST(Z77,IF(N77="L",U77,T77),IF(N77="L",T77,U77),TRUE,G77,I77)),"")</f>
        <v/>
      </c>
      <c r="AB77" s="120" t="str">
        <f>IF(OR($T77="",$U77=""),"",_xlfn.BETA.INV(ABS(VLOOKUP($Z$1,VLookups!$A$30:$B$31,2,FALSE)-AB$3),IF($N77="L",$U77,$T77),IF($N77="L",$T77,$U77),$G77,$I77))</f>
        <v/>
      </c>
      <c r="AC77" s="121" t="str">
        <f>IF(OR($T77="",$U77=""),"",_xlfn.BETA.INV(ABS(VLOOKUP($Z$1,VLookups!$A$30:$B$31,2,FALSE)-AC$3),IF($N77="L",$U77,$T77),IF($N77="L",$T77,$U77),$G77,$I77))</f>
        <v/>
      </c>
      <c r="AD77" s="120" t="str">
        <f>IF(OR($T77="",$U77=""),"",_xlfn.BETA.INV(ABS(VLOOKUP($Z$1,VLookups!$A$30:$B$31,2,FALSE)-AD$3),IF($N77="L",$U77,$T77),IF($N77="L",$T77,$U77),$G77,$I77))</f>
        <v/>
      </c>
      <c r="AE77" s="121" t="str">
        <f>IF(OR($T77="",$U77=""),"",_xlfn.BETA.INV(ABS(VLOOKUP($Z$1,VLookups!$A$30:$B$31,2,FALSE)-AE$3),IF($N77="L",$U77,$T77),IF($N77="L",$T77,$U77),$G77,$I77))</f>
        <v/>
      </c>
      <c r="AF77" s="120" t="str">
        <f>IF(OR($T77="",$U77=""),"",_xlfn.BETA.INV(ABS(VLOOKUP($Z$1,VLookups!$A$30:$B$31,2,FALSE)-AF$3),IF($N77="L",$U77,$T77),IF($N77="L",$T77,$U77),$G77,$I77))</f>
        <v/>
      </c>
      <c r="AG77" s="121" t="str">
        <f>IF(OR($T77="",$U77=""),"",_xlfn.BETA.INV(ABS(VLOOKUP($Z$1,VLookups!$A$30:$B$31,2,FALSE)-AG$3),IF($N77="L",$U77,$T77),IF($N77="L",$T77,$U77),$G77,$I77))</f>
        <v/>
      </c>
      <c r="AH77" s="120" t="str">
        <f>IF(OR($T77="",$U77=""),"",_xlfn.BETA.INV(ABS(VLOOKUP($Z$1,VLookups!$A$30:$B$31,2,FALSE)-AH$3),IF($N77="L",$U77,$T77),IF($N77="L",$T77,$U77),$G77,$I77))</f>
        <v/>
      </c>
      <c r="AI77" s="121" t="str">
        <f>IF(OR($T77="",$U77=""),"",_xlfn.BETA.INV(ABS(VLOOKUP($Z$1,VLookups!$A$30:$B$31,2,FALSE)-AI$3),IF($N77="L",$U77,$T77),IF($N77="L",$T77,$U77),$G77,$I77))</f>
        <v/>
      </c>
      <c r="AJ77" s="120" t="str">
        <f>IF(OR($T77="",$U77=""),"",_xlfn.BETA.INV(ABS(VLOOKUP($Z$1,VLookups!$A$30:$B$31,2,FALSE)-AJ$3),IF($N77="L",$U77,$T77),IF($N77="L",$T77,$U77),$G77,$I77))</f>
        <v/>
      </c>
      <c r="AK77" s="121" t="str">
        <f>IF(OR($T77="",$U77=""),"",_xlfn.BETA.INV(ABS(VLOOKUP($Z$1,VLookups!$A$30:$B$31,2,FALSE)-AK$3),IF($N77="L",$U77,$T77),IF($N77="L",$T77,$U77),$G77,$I77))</f>
        <v/>
      </c>
      <c r="AL77" s="120" t="str">
        <f>IF(OR($T77="",$U77=""),"",_xlfn.BETA.INV(ABS(VLOOKUP($Z$1,VLookups!$A$30:$B$31,2,FALSE)-AL$3),IF($N77="L",$U77,$T77),IF($N77="L",$T77,$U77),$G77,$I77))</f>
        <v/>
      </c>
      <c r="AM77" s="121" t="str">
        <f>IF(OR($T77="",$U77=""),"",_xlfn.BETA.INV(ABS(VLOOKUP($Z$1,VLookups!$A$30:$B$31,2,FALSE)-AM$3),IF($N77="L",$U77,$T77),IF($N77="L",$T77,$U77),$G77,$I77))</f>
        <v/>
      </c>
      <c r="AN77" s="17"/>
      <c r="AO77" s="206" t="str">
        <f t="shared" si="260"/>
        <v/>
      </c>
      <c r="AP77" s="204" t="str">
        <f t="shared" si="261"/>
        <v/>
      </c>
      <c r="AQ77" s="188" t="str">
        <f t="shared" ref="AQ77:DB77" si="382">IF(ISNONTEXT($AO77),AP77+$AO77,"")</f>
        <v/>
      </c>
      <c r="AR77" s="188" t="str">
        <f t="shared" si="382"/>
        <v/>
      </c>
      <c r="AS77" s="188" t="str">
        <f t="shared" si="382"/>
        <v/>
      </c>
      <c r="AT77" s="188" t="str">
        <f t="shared" si="382"/>
        <v/>
      </c>
      <c r="AU77" s="188" t="str">
        <f t="shared" si="382"/>
        <v/>
      </c>
      <c r="AV77" s="188" t="str">
        <f t="shared" si="382"/>
        <v/>
      </c>
      <c r="AW77" s="188" t="str">
        <f t="shared" si="382"/>
        <v/>
      </c>
      <c r="AX77" s="188" t="str">
        <f t="shared" si="382"/>
        <v/>
      </c>
      <c r="AY77" s="188" t="str">
        <f t="shared" si="382"/>
        <v/>
      </c>
      <c r="AZ77" s="188" t="str">
        <f t="shared" si="382"/>
        <v/>
      </c>
      <c r="BA77" s="188" t="str">
        <f t="shared" si="382"/>
        <v/>
      </c>
      <c r="BB77" s="188" t="str">
        <f t="shared" si="382"/>
        <v/>
      </c>
      <c r="BC77" s="188" t="str">
        <f t="shared" si="382"/>
        <v/>
      </c>
      <c r="BD77" s="188" t="str">
        <f t="shared" si="382"/>
        <v/>
      </c>
      <c r="BE77" s="188" t="str">
        <f t="shared" si="382"/>
        <v/>
      </c>
      <c r="BF77" s="188" t="str">
        <f t="shared" si="382"/>
        <v/>
      </c>
      <c r="BG77" s="188" t="str">
        <f t="shared" si="382"/>
        <v/>
      </c>
      <c r="BH77" s="188" t="str">
        <f t="shared" si="382"/>
        <v/>
      </c>
      <c r="BI77" s="188" t="str">
        <f t="shared" si="382"/>
        <v/>
      </c>
      <c r="BJ77" s="188" t="str">
        <f t="shared" si="382"/>
        <v/>
      </c>
      <c r="BK77" s="188" t="str">
        <f t="shared" si="382"/>
        <v/>
      </c>
      <c r="BL77" s="188" t="str">
        <f t="shared" si="382"/>
        <v/>
      </c>
      <c r="BM77" s="188" t="str">
        <f t="shared" si="382"/>
        <v/>
      </c>
      <c r="BN77" s="188" t="str">
        <f t="shared" si="382"/>
        <v/>
      </c>
      <c r="BO77" s="188" t="str">
        <f t="shared" si="382"/>
        <v/>
      </c>
      <c r="BP77" s="188" t="str">
        <f t="shared" si="382"/>
        <v/>
      </c>
      <c r="BQ77" s="188" t="str">
        <f t="shared" si="382"/>
        <v/>
      </c>
      <c r="BR77" s="188" t="str">
        <f t="shared" si="382"/>
        <v/>
      </c>
      <c r="BS77" s="188" t="str">
        <f t="shared" si="382"/>
        <v/>
      </c>
      <c r="BT77" s="188" t="str">
        <f t="shared" si="382"/>
        <v/>
      </c>
      <c r="BU77" s="188" t="str">
        <f t="shared" si="382"/>
        <v/>
      </c>
      <c r="BV77" s="188" t="str">
        <f t="shared" si="382"/>
        <v/>
      </c>
      <c r="BW77" s="188" t="str">
        <f t="shared" si="382"/>
        <v/>
      </c>
      <c r="BX77" s="188" t="str">
        <f t="shared" si="382"/>
        <v/>
      </c>
      <c r="BY77" s="188" t="str">
        <f t="shared" si="382"/>
        <v/>
      </c>
      <c r="BZ77" s="188" t="str">
        <f t="shared" si="382"/>
        <v/>
      </c>
      <c r="CA77" s="188" t="str">
        <f t="shared" si="382"/>
        <v/>
      </c>
      <c r="CB77" s="188" t="str">
        <f t="shared" si="382"/>
        <v/>
      </c>
      <c r="CC77" s="188" t="str">
        <f t="shared" si="382"/>
        <v/>
      </c>
      <c r="CD77" s="188" t="str">
        <f t="shared" si="382"/>
        <v/>
      </c>
      <c r="CE77" s="188" t="str">
        <f t="shared" si="382"/>
        <v/>
      </c>
      <c r="CF77" s="188" t="str">
        <f t="shared" si="382"/>
        <v/>
      </c>
      <c r="CG77" s="188" t="str">
        <f t="shared" si="382"/>
        <v/>
      </c>
      <c r="CH77" s="188" t="str">
        <f t="shared" si="382"/>
        <v/>
      </c>
      <c r="CI77" s="188" t="str">
        <f t="shared" si="382"/>
        <v/>
      </c>
      <c r="CJ77" s="188" t="str">
        <f t="shared" si="382"/>
        <v/>
      </c>
      <c r="CK77" s="188" t="str">
        <f t="shared" si="382"/>
        <v/>
      </c>
      <c r="CL77" s="188" t="str">
        <f t="shared" si="382"/>
        <v/>
      </c>
      <c r="CM77" s="188" t="str">
        <f t="shared" si="382"/>
        <v/>
      </c>
      <c r="CN77" s="188" t="str">
        <f t="shared" si="382"/>
        <v/>
      </c>
      <c r="CO77" s="188" t="str">
        <f t="shared" si="382"/>
        <v/>
      </c>
      <c r="CP77" s="188" t="str">
        <f t="shared" si="382"/>
        <v/>
      </c>
      <c r="CQ77" s="188" t="str">
        <f t="shared" si="382"/>
        <v/>
      </c>
      <c r="CR77" s="188" t="str">
        <f t="shared" si="382"/>
        <v/>
      </c>
      <c r="CS77" s="188" t="str">
        <f t="shared" si="382"/>
        <v/>
      </c>
      <c r="CT77" s="188" t="str">
        <f t="shared" si="382"/>
        <v/>
      </c>
      <c r="CU77" s="188" t="str">
        <f t="shared" si="382"/>
        <v/>
      </c>
      <c r="CV77" s="188" t="str">
        <f t="shared" si="382"/>
        <v/>
      </c>
      <c r="CW77" s="188" t="str">
        <f t="shared" si="382"/>
        <v/>
      </c>
      <c r="CX77" s="188" t="str">
        <f t="shared" si="382"/>
        <v/>
      </c>
      <c r="CY77" s="188" t="str">
        <f t="shared" si="382"/>
        <v/>
      </c>
      <c r="CZ77" s="188" t="str">
        <f t="shared" si="382"/>
        <v/>
      </c>
      <c r="DA77" s="188" t="str">
        <f t="shared" si="382"/>
        <v/>
      </c>
      <c r="DB77" s="188" t="str">
        <f t="shared" si="382"/>
        <v/>
      </c>
      <c r="DC77" s="188" t="str">
        <f t="shared" ref="DC77:EK77" si="383">IF(ISNONTEXT($AO77),DB77+$AO77,"")</f>
        <v/>
      </c>
      <c r="DD77" s="188" t="str">
        <f t="shared" si="383"/>
        <v/>
      </c>
      <c r="DE77" s="188" t="str">
        <f t="shared" si="383"/>
        <v/>
      </c>
      <c r="DF77" s="188" t="str">
        <f t="shared" si="383"/>
        <v/>
      </c>
      <c r="DG77" s="188" t="str">
        <f t="shared" si="383"/>
        <v/>
      </c>
      <c r="DH77" s="188" t="str">
        <f t="shared" si="383"/>
        <v/>
      </c>
      <c r="DI77" s="188" t="str">
        <f t="shared" si="383"/>
        <v/>
      </c>
      <c r="DJ77" s="188" t="str">
        <f t="shared" si="383"/>
        <v/>
      </c>
      <c r="DK77" s="188" t="str">
        <f t="shared" si="383"/>
        <v/>
      </c>
      <c r="DL77" s="188" t="str">
        <f t="shared" si="383"/>
        <v/>
      </c>
      <c r="DM77" s="188" t="str">
        <f t="shared" si="383"/>
        <v/>
      </c>
      <c r="DN77" s="188" t="str">
        <f t="shared" si="383"/>
        <v/>
      </c>
      <c r="DO77" s="188" t="str">
        <f t="shared" si="383"/>
        <v/>
      </c>
      <c r="DP77" s="188" t="str">
        <f t="shared" si="383"/>
        <v/>
      </c>
      <c r="DQ77" s="188" t="str">
        <f t="shared" si="383"/>
        <v/>
      </c>
      <c r="DR77" s="188" t="str">
        <f t="shared" si="383"/>
        <v/>
      </c>
      <c r="DS77" s="188" t="str">
        <f t="shared" si="383"/>
        <v/>
      </c>
      <c r="DT77" s="188" t="str">
        <f t="shared" si="383"/>
        <v/>
      </c>
      <c r="DU77" s="188" t="str">
        <f t="shared" si="383"/>
        <v/>
      </c>
      <c r="DV77" s="188" t="str">
        <f t="shared" si="383"/>
        <v/>
      </c>
      <c r="DW77" s="188" t="str">
        <f t="shared" si="383"/>
        <v/>
      </c>
      <c r="DX77" s="188" t="str">
        <f t="shared" si="383"/>
        <v/>
      </c>
      <c r="DY77" s="188" t="str">
        <f t="shared" si="383"/>
        <v/>
      </c>
      <c r="DZ77" s="188" t="str">
        <f t="shared" si="383"/>
        <v/>
      </c>
      <c r="EA77" s="188" t="str">
        <f t="shared" si="383"/>
        <v/>
      </c>
      <c r="EB77" s="188" t="str">
        <f t="shared" si="383"/>
        <v/>
      </c>
      <c r="EC77" s="188" t="str">
        <f t="shared" si="383"/>
        <v/>
      </c>
      <c r="ED77" s="188" t="str">
        <f t="shared" si="383"/>
        <v/>
      </c>
      <c r="EE77" s="188" t="str">
        <f t="shared" si="383"/>
        <v/>
      </c>
      <c r="EF77" s="188" t="str">
        <f t="shared" si="383"/>
        <v/>
      </c>
      <c r="EG77" s="188" t="str">
        <f t="shared" si="383"/>
        <v/>
      </c>
      <c r="EH77" s="188" t="str">
        <f t="shared" si="383"/>
        <v/>
      </c>
      <c r="EI77" s="188" t="str">
        <f t="shared" si="383"/>
        <v/>
      </c>
      <c r="EJ77" s="188" t="str">
        <f t="shared" si="383"/>
        <v/>
      </c>
      <c r="EK77" s="188" t="str">
        <f t="shared" si="383"/>
        <v/>
      </c>
      <c r="EL77" s="204" t="str">
        <f t="shared" si="264"/>
        <v/>
      </c>
      <c r="EM77" s="205" t="e">
        <f t="shared" si="265"/>
        <v>#N/A</v>
      </c>
      <c r="EN77" s="205" t="e">
        <f t="shared" si="266"/>
        <v>#N/A</v>
      </c>
      <c r="EO77" s="205" t="e">
        <f t="shared" si="267"/>
        <v>#N/A</v>
      </c>
      <c r="EP77" s="205" t="e">
        <f t="shared" si="268"/>
        <v>#N/A</v>
      </c>
      <c r="EQ77" s="205" t="e">
        <f t="shared" si="269"/>
        <v>#N/A</v>
      </c>
      <c r="ER77" s="205" t="e">
        <f t="shared" si="270"/>
        <v>#N/A</v>
      </c>
      <c r="ES77" s="205" t="e">
        <f t="shared" si="271"/>
        <v>#N/A</v>
      </c>
      <c r="ET77" s="205" t="e">
        <f t="shared" si="272"/>
        <v>#N/A</v>
      </c>
      <c r="EU77" s="205" t="e">
        <f t="shared" si="273"/>
        <v>#N/A</v>
      </c>
      <c r="EV77" s="205" t="e">
        <f t="shared" si="274"/>
        <v>#N/A</v>
      </c>
      <c r="EW77" s="205" t="e">
        <f t="shared" si="275"/>
        <v>#N/A</v>
      </c>
      <c r="EX77" s="205" t="e">
        <f t="shared" si="276"/>
        <v>#N/A</v>
      </c>
      <c r="EY77" s="205" t="e">
        <f t="shared" si="277"/>
        <v>#N/A</v>
      </c>
      <c r="EZ77" s="205" t="e">
        <f t="shared" si="278"/>
        <v>#N/A</v>
      </c>
      <c r="FA77" s="205" t="e">
        <f t="shared" si="279"/>
        <v>#N/A</v>
      </c>
      <c r="FB77" s="205" t="e">
        <f t="shared" si="280"/>
        <v>#N/A</v>
      </c>
      <c r="FC77" s="205" t="e">
        <f t="shared" si="281"/>
        <v>#N/A</v>
      </c>
      <c r="FD77" s="205" t="e">
        <f t="shared" si="282"/>
        <v>#N/A</v>
      </c>
      <c r="FE77" s="205" t="e">
        <f t="shared" si="283"/>
        <v>#N/A</v>
      </c>
      <c r="FF77" s="205" t="e">
        <f t="shared" si="284"/>
        <v>#N/A</v>
      </c>
      <c r="FG77" s="205" t="e">
        <f t="shared" si="285"/>
        <v>#N/A</v>
      </c>
      <c r="FH77" s="205" t="e">
        <f t="shared" si="286"/>
        <v>#N/A</v>
      </c>
      <c r="FI77" s="205" t="e">
        <f t="shared" si="287"/>
        <v>#N/A</v>
      </c>
      <c r="FJ77" s="205" t="e">
        <f t="shared" si="288"/>
        <v>#N/A</v>
      </c>
      <c r="FK77" s="205" t="e">
        <f t="shared" si="289"/>
        <v>#N/A</v>
      </c>
      <c r="FL77" s="205" t="e">
        <f t="shared" si="290"/>
        <v>#N/A</v>
      </c>
      <c r="FM77" s="205" t="e">
        <f t="shared" si="291"/>
        <v>#N/A</v>
      </c>
      <c r="FN77" s="205" t="e">
        <f t="shared" si="292"/>
        <v>#N/A</v>
      </c>
      <c r="FO77" s="205" t="e">
        <f t="shared" si="293"/>
        <v>#N/A</v>
      </c>
      <c r="FP77" s="205" t="e">
        <f t="shared" si="294"/>
        <v>#N/A</v>
      </c>
      <c r="FQ77" s="205" t="e">
        <f t="shared" si="295"/>
        <v>#N/A</v>
      </c>
      <c r="FR77" s="205" t="e">
        <f t="shared" si="296"/>
        <v>#N/A</v>
      </c>
      <c r="FS77" s="205" t="e">
        <f t="shared" si="297"/>
        <v>#N/A</v>
      </c>
      <c r="FT77" s="205" t="e">
        <f t="shared" si="298"/>
        <v>#N/A</v>
      </c>
      <c r="FU77" s="205" t="e">
        <f t="shared" si="299"/>
        <v>#N/A</v>
      </c>
      <c r="FV77" s="205" t="e">
        <f t="shared" si="300"/>
        <v>#N/A</v>
      </c>
      <c r="FW77" s="205" t="e">
        <f t="shared" si="301"/>
        <v>#N/A</v>
      </c>
      <c r="FX77" s="205" t="e">
        <f t="shared" si="302"/>
        <v>#N/A</v>
      </c>
      <c r="FY77" s="205" t="e">
        <f t="shared" si="303"/>
        <v>#N/A</v>
      </c>
      <c r="FZ77" s="205" t="e">
        <f t="shared" si="304"/>
        <v>#N/A</v>
      </c>
      <c r="GA77" s="205" t="e">
        <f t="shared" si="305"/>
        <v>#N/A</v>
      </c>
      <c r="GB77" s="205" t="e">
        <f t="shared" si="306"/>
        <v>#N/A</v>
      </c>
      <c r="GC77" s="205" t="e">
        <f t="shared" si="307"/>
        <v>#N/A</v>
      </c>
      <c r="GD77" s="205" t="e">
        <f t="shared" si="308"/>
        <v>#N/A</v>
      </c>
      <c r="GE77" s="205" t="e">
        <f t="shared" si="309"/>
        <v>#N/A</v>
      </c>
      <c r="GF77" s="205" t="e">
        <f t="shared" si="310"/>
        <v>#N/A</v>
      </c>
      <c r="GG77" s="205" t="e">
        <f t="shared" si="311"/>
        <v>#N/A</v>
      </c>
      <c r="GH77" s="205" t="e">
        <f t="shared" si="312"/>
        <v>#N/A</v>
      </c>
      <c r="GI77" s="205" t="e">
        <f t="shared" si="313"/>
        <v>#N/A</v>
      </c>
      <c r="GJ77" s="205" t="e">
        <f t="shared" si="314"/>
        <v>#N/A</v>
      </c>
      <c r="GK77" s="205" t="e">
        <f t="shared" si="315"/>
        <v>#N/A</v>
      </c>
      <c r="GL77" s="205" t="e">
        <f t="shared" si="316"/>
        <v>#N/A</v>
      </c>
      <c r="GM77" s="205" t="e">
        <f t="shared" si="317"/>
        <v>#N/A</v>
      </c>
      <c r="GN77" s="205" t="e">
        <f t="shared" si="318"/>
        <v>#N/A</v>
      </c>
      <c r="GO77" s="205" t="e">
        <f t="shared" si="319"/>
        <v>#N/A</v>
      </c>
      <c r="GP77" s="205" t="e">
        <f t="shared" si="320"/>
        <v>#N/A</v>
      </c>
      <c r="GQ77" s="205" t="e">
        <f t="shared" si="321"/>
        <v>#N/A</v>
      </c>
      <c r="GR77" s="205" t="e">
        <f t="shared" si="322"/>
        <v>#N/A</v>
      </c>
      <c r="GS77" s="205" t="e">
        <f t="shared" si="323"/>
        <v>#N/A</v>
      </c>
      <c r="GT77" s="205" t="e">
        <f t="shared" si="324"/>
        <v>#N/A</v>
      </c>
      <c r="GU77" s="205" t="e">
        <f t="shared" si="325"/>
        <v>#N/A</v>
      </c>
      <c r="GV77" s="205" t="e">
        <f t="shared" si="326"/>
        <v>#N/A</v>
      </c>
      <c r="GW77" s="205" t="e">
        <f t="shared" si="327"/>
        <v>#N/A</v>
      </c>
      <c r="GX77" s="205" t="e">
        <f t="shared" si="328"/>
        <v>#N/A</v>
      </c>
      <c r="GY77" s="205" t="e">
        <f t="shared" si="329"/>
        <v>#N/A</v>
      </c>
      <c r="GZ77" s="205" t="e">
        <f t="shared" si="330"/>
        <v>#N/A</v>
      </c>
      <c r="HA77" s="205" t="e">
        <f t="shared" si="331"/>
        <v>#N/A</v>
      </c>
      <c r="HB77" s="205" t="e">
        <f t="shared" si="332"/>
        <v>#N/A</v>
      </c>
      <c r="HC77" s="205" t="e">
        <f t="shared" si="333"/>
        <v>#N/A</v>
      </c>
      <c r="HD77" s="205" t="e">
        <f t="shared" si="334"/>
        <v>#N/A</v>
      </c>
      <c r="HE77" s="205" t="e">
        <f t="shared" si="335"/>
        <v>#N/A</v>
      </c>
      <c r="HF77" s="205" t="e">
        <f t="shared" si="336"/>
        <v>#N/A</v>
      </c>
      <c r="HG77" s="205" t="e">
        <f t="shared" si="337"/>
        <v>#N/A</v>
      </c>
      <c r="HH77" s="205" t="e">
        <f t="shared" si="338"/>
        <v>#N/A</v>
      </c>
      <c r="HI77" s="205" t="e">
        <f t="shared" si="339"/>
        <v>#N/A</v>
      </c>
      <c r="HJ77" s="205" t="e">
        <f t="shared" si="340"/>
        <v>#N/A</v>
      </c>
      <c r="HK77" s="205" t="e">
        <f t="shared" si="341"/>
        <v>#N/A</v>
      </c>
      <c r="HL77" s="205" t="e">
        <f t="shared" si="342"/>
        <v>#N/A</v>
      </c>
      <c r="HM77" s="205" t="e">
        <f t="shared" si="343"/>
        <v>#N/A</v>
      </c>
      <c r="HN77" s="205" t="e">
        <f t="shared" si="344"/>
        <v>#N/A</v>
      </c>
      <c r="HO77" s="205" t="e">
        <f t="shared" si="345"/>
        <v>#N/A</v>
      </c>
      <c r="HP77" s="205" t="e">
        <f t="shared" si="346"/>
        <v>#N/A</v>
      </c>
      <c r="HQ77" s="205" t="e">
        <f t="shared" si="347"/>
        <v>#N/A</v>
      </c>
      <c r="HR77" s="205" t="e">
        <f t="shared" si="348"/>
        <v>#N/A</v>
      </c>
      <c r="HS77" s="205" t="e">
        <f t="shared" si="349"/>
        <v>#N/A</v>
      </c>
      <c r="HT77" s="205" t="e">
        <f t="shared" si="350"/>
        <v>#N/A</v>
      </c>
      <c r="HU77" s="205" t="e">
        <f t="shared" si="351"/>
        <v>#N/A</v>
      </c>
      <c r="HV77" s="205" t="e">
        <f t="shared" si="352"/>
        <v>#N/A</v>
      </c>
      <c r="HW77" s="205" t="e">
        <f t="shared" si="353"/>
        <v>#N/A</v>
      </c>
      <c r="HX77" s="205" t="e">
        <f t="shared" si="354"/>
        <v>#N/A</v>
      </c>
      <c r="HY77" s="205" t="e">
        <f t="shared" si="355"/>
        <v>#N/A</v>
      </c>
      <c r="HZ77" s="205" t="e">
        <f t="shared" si="356"/>
        <v>#N/A</v>
      </c>
      <c r="IA77" s="205" t="e">
        <f t="shared" si="357"/>
        <v>#N/A</v>
      </c>
      <c r="IB77" s="205" t="e">
        <f t="shared" si="358"/>
        <v>#N/A</v>
      </c>
      <c r="IC77" s="205" t="e">
        <f t="shared" si="359"/>
        <v>#N/A</v>
      </c>
      <c r="ID77" s="205" t="e">
        <f t="shared" si="360"/>
        <v>#N/A</v>
      </c>
      <c r="IE77" s="205" t="e">
        <f t="shared" si="361"/>
        <v>#N/A</v>
      </c>
      <c r="IF77" s="205" t="e">
        <f t="shared" si="362"/>
        <v>#N/A</v>
      </c>
      <c r="IG77" s="205" t="e">
        <f t="shared" si="363"/>
        <v>#N/A</v>
      </c>
      <c r="IH77" s="205" t="e">
        <f t="shared" si="364"/>
        <v>#N/A</v>
      </c>
      <c r="II77" s="205" t="e">
        <f t="shared" si="365"/>
        <v>#N/A</v>
      </c>
    </row>
    <row r="78" spans="1:243" hidden="1" x14ac:dyDescent="0.25">
      <c r="A78" s="307"/>
      <c r="B78" s="308" t="str">
        <f>IF(OR($T78="",$U78=""),"",ROUND(_xlfn.BETA.INV(ABS(VLOOKUP($Z$1,VLookups!$A$30:$B$31,2,FALSE)-B$2),IF($N78="L",$U78,$T78),IF($N78="L",$T78,$U78),$G78,$I78),0))</f>
        <v/>
      </c>
      <c r="C78" s="318" t="str">
        <f t="shared" si="366"/>
        <v/>
      </c>
      <c r="D78" s="319" t="str">
        <f t="shared" si="367"/>
        <v/>
      </c>
      <c r="E78" s="142"/>
      <c r="F78" s="310"/>
      <c r="G78" s="311" t="str">
        <f t="shared" si="255"/>
        <v/>
      </c>
      <c r="H78" s="312"/>
      <c r="I78" s="311" t="str">
        <f t="shared" si="256"/>
        <v/>
      </c>
      <c r="J78" s="310"/>
      <c r="K78" s="143"/>
      <c r="L78" s="118" t="str">
        <f t="shared" si="257"/>
        <v/>
      </c>
      <c r="M78" s="23" t="str">
        <f t="shared" si="258"/>
        <v/>
      </c>
      <c r="N78" s="24" t="str">
        <f t="shared" si="259"/>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247"/>
        <v/>
      </c>
      <c r="R78" s="26"/>
      <c r="S78" s="24" t="str">
        <f>IF(OR(M78="",R78=""),"",MATCH(R78,Confidence!$A$3:$A$12,0))</f>
        <v/>
      </c>
      <c r="T78" s="27" t="str">
        <f t="shared" si="248"/>
        <v/>
      </c>
      <c r="U78" s="27" t="str">
        <f t="shared" si="249"/>
        <v/>
      </c>
      <c r="V78" s="24"/>
      <c r="W78" s="110" t="str">
        <f t="shared" si="250"/>
        <v/>
      </c>
      <c r="X78" s="110" t="str">
        <f t="shared" si="251"/>
        <v/>
      </c>
      <c r="Y78" s="39" t="str">
        <f t="shared" si="252"/>
        <v/>
      </c>
      <c r="Z78" s="123"/>
      <c r="AA78" s="216" t="str">
        <f>IF(AND(G78&gt;0,H78&gt;0,I78&gt;0,T78&gt;0,U78&gt;0,Z78&gt;0,NOT(R78="")),ABS(VLOOKUP($Z$1,VLookups!$A$30:$B$31,2,FALSE)-_xlfn.BETA.DIST(Z78,IF(N78="L",U78,T78),IF(N78="L",T78,U78),TRUE,G78,I78)),"")</f>
        <v/>
      </c>
      <c r="AB78" s="120" t="str">
        <f>IF(OR($T78="",$U78=""),"",_xlfn.BETA.INV(ABS(VLOOKUP($Z$1,VLookups!$A$30:$B$31,2,FALSE)-AB$3),IF($N78="L",$U78,$T78),IF($N78="L",$T78,$U78),$G78,$I78))</f>
        <v/>
      </c>
      <c r="AC78" s="121" t="str">
        <f>IF(OR($T78="",$U78=""),"",_xlfn.BETA.INV(ABS(VLOOKUP($Z$1,VLookups!$A$30:$B$31,2,FALSE)-AC$3),IF($N78="L",$U78,$T78),IF($N78="L",$T78,$U78),$G78,$I78))</f>
        <v/>
      </c>
      <c r="AD78" s="120" t="str">
        <f>IF(OR($T78="",$U78=""),"",_xlfn.BETA.INV(ABS(VLOOKUP($Z$1,VLookups!$A$30:$B$31,2,FALSE)-AD$3),IF($N78="L",$U78,$T78),IF($N78="L",$T78,$U78),$G78,$I78))</f>
        <v/>
      </c>
      <c r="AE78" s="121" t="str">
        <f>IF(OR($T78="",$U78=""),"",_xlfn.BETA.INV(ABS(VLOOKUP($Z$1,VLookups!$A$30:$B$31,2,FALSE)-AE$3),IF($N78="L",$U78,$T78),IF($N78="L",$T78,$U78),$G78,$I78))</f>
        <v/>
      </c>
      <c r="AF78" s="120" t="str">
        <f>IF(OR($T78="",$U78=""),"",_xlfn.BETA.INV(ABS(VLOOKUP($Z$1,VLookups!$A$30:$B$31,2,FALSE)-AF$3),IF($N78="L",$U78,$T78),IF($N78="L",$T78,$U78),$G78,$I78))</f>
        <v/>
      </c>
      <c r="AG78" s="121" t="str">
        <f>IF(OR($T78="",$U78=""),"",_xlfn.BETA.INV(ABS(VLOOKUP($Z$1,VLookups!$A$30:$B$31,2,FALSE)-AG$3),IF($N78="L",$U78,$T78),IF($N78="L",$T78,$U78),$G78,$I78))</f>
        <v/>
      </c>
      <c r="AH78" s="120" t="str">
        <f>IF(OR($T78="",$U78=""),"",_xlfn.BETA.INV(ABS(VLOOKUP($Z$1,VLookups!$A$30:$B$31,2,FALSE)-AH$3),IF($N78="L",$U78,$T78),IF($N78="L",$T78,$U78),$G78,$I78))</f>
        <v/>
      </c>
      <c r="AI78" s="121" t="str">
        <f>IF(OR($T78="",$U78=""),"",_xlfn.BETA.INV(ABS(VLOOKUP($Z$1,VLookups!$A$30:$B$31,2,FALSE)-AI$3),IF($N78="L",$U78,$T78),IF($N78="L",$T78,$U78),$G78,$I78))</f>
        <v/>
      </c>
      <c r="AJ78" s="120" t="str">
        <f>IF(OR($T78="",$U78=""),"",_xlfn.BETA.INV(ABS(VLOOKUP($Z$1,VLookups!$A$30:$B$31,2,FALSE)-AJ$3),IF($N78="L",$U78,$T78),IF($N78="L",$T78,$U78),$G78,$I78))</f>
        <v/>
      </c>
      <c r="AK78" s="121" t="str">
        <f>IF(OR($T78="",$U78=""),"",_xlfn.BETA.INV(ABS(VLOOKUP($Z$1,VLookups!$A$30:$B$31,2,FALSE)-AK$3),IF($N78="L",$U78,$T78),IF($N78="L",$T78,$U78),$G78,$I78))</f>
        <v/>
      </c>
      <c r="AL78" s="120" t="str">
        <f>IF(OR($T78="",$U78=""),"",_xlfn.BETA.INV(ABS(VLOOKUP($Z$1,VLookups!$A$30:$B$31,2,FALSE)-AL$3),IF($N78="L",$U78,$T78),IF($N78="L",$T78,$U78),$G78,$I78))</f>
        <v/>
      </c>
      <c r="AM78" s="121" t="str">
        <f>IF(OR($T78="",$U78=""),"",_xlfn.BETA.INV(ABS(VLOOKUP($Z$1,VLookups!$A$30:$B$31,2,FALSE)-AM$3),IF($N78="L",$U78,$T78),IF($N78="L",$T78,$U78),$G78,$I78))</f>
        <v/>
      </c>
      <c r="AN78" s="17"/>
      <c r="AO78" s="206" t="str">
        <f t="shared" si="260"/>
        <v/>
      </c>
      <c r="AP78" s="204" t="str">
        <f t="shared" si="261"/>
        <v/>
      </c>
      <c r="AQ78" s="188" t="str">
        <f t="shared" ref="AQ78:DB78" si="384">IF(ISNONTEXT($AO78),AP78+$AO78,"")</f>
        <v/>
      </c>
      <c r="AR78" s="188" t="str">
        <f t="shared" si="384"/>
        <v/>
      </c>
      <c r="AS78" s="188" t="str">
        <f t="shared" si="384"/>
        <v/>
      </c>
      <c r="AT78" s="188" t="str">
        <f t="shared" si="384"/>
        <v/>
      </c>
      <c r="AU78" s="188" t="str">
        <f t="shared" si="384"/>
        <v/>
      </c>
      <c r="AV78" s="188" t="str">
        <f t="shared" si="384"/>
        <v/>
      </c>
      <c r="AW78" s="188" t="str">
        <f t="shared" si="384"/>
        <v/>
      </c>
      <c r="AX78" s="188" t="str">
        <f t="shared" si="384"/>
        <v/>
      </c>
      <c r="AY78" s="188" t="str">
        <f t="shared" si="384"/>
        <v/>
      </c>
      <c r="AZ78" s="188" t="str">
        <f t="shared" si="384"/>
        <v/>
      </c>
      <c r="BA78" s="188" t="str">
        <f t="shared" si="384"/>
        <v/>
      </c>
      <c r="BB78" s="188" t="str">
        <f t="shared" si="384"/>
        <v/>
      </c>
      <c r="BC78" s="188" t="str">
        <f t="shared" si="384"/>
        <v/>
      </c>
      <c r="BD78" s="188" t="str">
        <f t="shared" si="384"/>
        <v/>
      </c>
      <c r="BE78" s="188" t="str">
        <f t="shared" si="384"/>
        <v/>
      </c>
      <c r="BF78" s="188" t="str">
        <f t="shared" si="384"/>
        <v/>
      </c>
      <c r="BG78" s="188" t="str">
        <f t="shared" si="384"/>
        <v/>
      </c>
      <c r="BH78" s="188" t="str">
        <f t="shared" si="384"/>
        <v/>
      </c>
      <c r="BI78" s="188" t="str">
        <f t="shared" si="384"/>
        <v/>
      </c>
      <c r="BJ78" s="188" t="str">
        <f t="shared" si="384"/>
        <v/>
      </c>
      <c r="BK78" s="188" t="str">
        <f t="shared" si="384"/>
        <v/>
      </c>
      <c r="BL78" s="188" t="str">
        <f t="shared" si="384"/>
        <v/>
      </c>
      <c r="BM78" s="188" t="str">
        <f t="shared" si="384"/>
        <v/>
      </c>
      <c r="BN78" s="188" t="str">
        <f t="shared" si="384"/>
        <v/>
      </c>
      <c r="BO78" s="188" t="str">
        <f t="shared" si="384"/>
        <v/>
      </c>
      <c r="BP78" s="188" t="str">
        <f t="shared" si="384"/>
        <v/>
      </c>
      <c r="BQ78" s="188" t="str">
        <f t="shared" si="384"/>
        <v/>
      </c>
      <c r="BR78" s="188" t="str">
        <f t="shared" si="384"/>
        <v/>
      </c>
      <c r="BS78" s="188" t="str">
        <f t="shared" si="384"/>
        <v/>
      </c>
      <c r="BT78" s="188" t="str">
        <f t="shared" si="384"/>
        <v/>
      </c>
      <c r="BU78" s="188" t="str">
        <f t="shared" si="384"/>
        <v/>
      </c>
      <c r="BV78" s="188" t="str">
        <f t="shared" si="384"/>
        <v/>
      </c>
      <c r="BW78" s="188" t="str">
        <f t="shared" si="384"/>
        <v/>
      </c>
      <c r="BX78" s="188" t="str">
        <f t="shared" si="384"/>
        <v/>
      </c>
      <c r="BY78" s="188" t="str">
        <f t="shared" si="384"/>
        <v/>
      </c>
      <c r="BZ78" s="188" t="str">
        <f t="shared" si="384"/>
        <v/>
      </c>
      <c r="CA78" s="188" t="str">
        <f t="shared" si="384"/>
        <v/>
      </c>
      <c r="CB78" s="188" t="str">
        <f t="shared" si="384"/>
        <v/>
      </c>
      <c r="CC78" s="188" t="str">
        <f t="shared" si="384"/>
        <v/>
      </c>
      <c r="CD78" s="188" t="str">
        <f t="shared" si="384"/>
        <v/>
      </c>
      <c r="CE78" s="188" t="str">
        <f t="shared" si="384"/>
        <v/>
      </c>
      <c r="CF78" s="188" t="str">
        <f t="shared" si="384"/>
        <v/>
      </c>
      <c r="CG78" s="188" t="str">
        <f t="shared" si="384"/>
        <v/>
      </c>
      <c r="CH78" s="188" t="str">
        <f t="shared" si="384"/>
        <v/>
      </c>
      <c r="CI78" s="188" t="str">
        <f t="shared" si="384"/>
        <v/>
      </c>
      <c r="CJ78" s="188" t="str">
        <f t="shared" si="384"/>
        <v/>
      </c>
      <c r="CK78" s="188" t="str">
        <f t="shared" si="384"/>
        <v/>
      </c>
      <c r="CL78" s="188" t="str">
        <f t="shared" si="384"/>
        <v/>
      </c>
      <c r="CM78" s="188" t="str">
        <f t="shared" si="384"/>
        <v/>
      </c>
      <c r="CN78" s="188" t="str">
        <f t="shared" si="384"/>
        <v/>
      </c>
      <c r="CO78" s="188" t="str">
        <f t="shared" si="384"/>
        <v/>
      </c>
      <c r="CP78" s="188" t="str">
        <f t="shared" si="384"/>
        <v/>
      </c>
      <c r="CQ78" s="188" t="str">
        <f t="shared" si="384"/>
        <v/>
      </c>
      <c r="CR78" s="188" t="str">
        <f t="shared" si="384"/>
        <v/>
      </c>
      <c r="CS78" s="188" t="str">
        <f t="shared" si="384"/>
        <v/>
      </c>
      <c r="CT78" s="188" t="str">
        <f t="shared" si="384"/>
        <v/>
      </c>
      <c r="CU78" s="188" t="str">
        <f t="shared" si="384"/>
        <v/>
      </c>
      <c r="CV78" s="188" t="str">
        <f t="shared" si="384"/>
        <v/>
      </c>
      <c r="CW78" s="188" t="str">
        <f t="shared" si="384"/>
        <v/>
      </c>
      <c r="CX78" s="188" t="str">
        <f t="shared" si="384"/>
        <v/>
      </c>
      <c r="CY78" s="188" t="str">
        <f t="shared" si="384"/>
        <v/>
      </c>
      <c r="CZ78" s="188" t="str">
        <f t="shared" si="384"/>
        <v/>
      </c>
      <c r="DA78" s="188" t="str">
        <f t="shared" si="384"/>
        <v/>
      </c>
      <c r="DB78" s="188" t="str">
        <f t="shared" si="384"/>
        <v/>
      </c>
      <c r="DC78" s="188" t="str">
        <f t="shared" ref="DC78:EK78" si="385">IF(ISNONTEXT($AO78),DB78+$AO78,"")</f>
        <v/>
      </c>
      <c r="DD78" s="188" t="str">
        <f t="shared" si="385"/>
        <v/>
      </c>
      <c r="DE78" s="188" t="str">
        <f t="shared" si="385"/>
        <v/>
      </c>
      <c r="DF78" s="188" t="str">
        <f t="shared" si="385"/>
        <v/>
      </c>
      <c r="DG78" s="188" t="str">
        <f t="shared" si="385"/>
        <v/>
      </c>
      <c r="DH78" s="188" t="str">
        <f t="shared" si="385"/>
        <v/>
      </c>
      <c r="DI78" s="188" t="str">
        <f t="shared" si="385"/>
        <v/>
      </c>
      <c r="DJ78" s="188" t="str">
        <f t="shared" si="385"/>
        <v/>
      </c>
      <c r="DK78" s="188" t="str">
        <f t="shared" si="385"/>
        <v/>
      </c>
      <c r="DL78" s="188" t="str">
        <f t="shared" si="385"/>
        <v/>
      </c>
      <c r="DM78" s="188" t="str">
        <f t="shared" si="385"/>
        <v/>
      </c>
      <c r="DN78" s="188" t="str">
        <f t="shared" si="385"/>
        <v/>
      </c>
      <c r="DO78" s="188" t="str">
        <f t="shared" si="385"/>
        <v/>
      </c>
      <c r="DP78" s="188" t="str">
        <f t="shared" si="385"/>
        <v/>
      </c>
      <c r="DQ78" s="188" t="str">
        <f t="shared" si="385"/>
        <v/>
      </c>
      <c r="DR78" s="188" t="str">
        <f t="shared" si="385"/>
        <v/>
      </c>
      <c r="DS78" s="188" t="str">
        <f t="shared" si="385"/>
        <v/>
      </c>
      <c r="DT78" s="188" t="str">
        <f t="shared" si="385"/>
        <v/>
      </c>
      <c r="DU78" s="188" t="str">
        <f t="shared" si="385"/>
        <v/>
      </c>
      <c r="DV78" s="188" t="str">
        <f t="shared" si="385"/>
        <v/>
      </c>
      <c r="DW78" s="188" t="str">
        <f t="shared" si="385"/>
        <v/>
      </c>
      <c r="DX78" s="188" t="str">
        <f t="shared" si="385"/>
        <v/>
      </c>
      <c r="DY78" s="188" t="str">
        <f t="shared" si="385"/>
        <v/>
      </c>
      <c r="DZ78" s="188" t="str">
        <f t="shared" si="385"/>
        <v/>
      </c>
      <c r="EA78" s="188" t="str">
        <f t="shared" si="385"/>
        <v/>
      </c>
      <c r="EB78" s="188" t="str">
        <f t="shared" si="385"/>
        <v/>
      </c>
      <c r="EC78" s="188" t="str">
        <f t="shared" si="385"/>
        <v/>
      </c>
      <c r="ED78" s="188" t="str">
        <f t="shared" si="385"/>
        <v/>
      </c>
      <c r="EE78" s="188" t="str">
        <f t="shared" si="385"/>
        <v/>
      </c>
      <c r="EF78" s="188" t="str">
        <f t="shared" si="385"/>
        <v/>
      </c>
      <c r="EG78" s="188" t="str">
        <f t="shared" si="385"/>
        <v/>
      </c>
      <c r="EH78" s="188" t="str">
        <f t="shared" si="385"/>
        <v/>
      </c>
      <c r="EI78" s="188" t="str">
        <f t="shared" si="385"/>
        <v/>
      </c>
      <c r="EJ78" s="188" t="str">
        <f t="shared" si="385"/>
        <v/>
      </c>
      <c r="EK78" s="188" t="str">
        <f t="shared" si="385"/>
        <v/>
      </c>
      <c r="EL78" s="204" t="str">
        <f t="shared" si="264"/>
        <v/>
      </c>
      <c r="EM78" s="205" t="e">
        <f t="shared" si="265"/>
        <v>#N/A</v>
      </c>
      <c r="EN78" s="205" t="e">
        <f t="shared" si="266"/>
        <v>#N/A</v>
      </c>
      <c r="EO78" s="205" t="e">
        <f t="shared" si="267"/>
        <v>#N/A</v>
      </c>
      <c r="EP78" s="205" t="e">
        <f t="shared" si="268"/>
        <v>#N/A</v>
      </c>
      <c r="EQ78" s="205" t="e">
        <f t="shared" si="269"/>
        <v>#N/A</v>
      </c>
      <c r="ER78" s="205" t="e">
        <f t="shared" si="270"/>
        <v>#N/A</v>
      </c>
      <c r="ES78" s="205" t="e">
        <f t="shared" si="271"/>
        <v>#N/A</v>
      </c>
      <c r="ET78" s="205" t="e">
        <f t="shared" si="272"/>
        <v>#N/A</v>
      </c>
      <c r="EU78" s="205" t="e">
        <f t="shared" si="273"/>
        <v>#N/A</v>
      </c>
      <c r="EV78" s="205" t="e">
        <f t="shared" si="274"/>
        <v>#N/A</v>
      </c>
      <c r="EW78" s="205" t="e">
        <f t="shared" si="275"/>
        <v>#N/A</v>
      </c>
      <c r="EX78" s="205" t="e">
        <f t="shared" si="276"/>
        <v>#N/A</v>
      </c>
      <c r="EY78" s="205" t="e">
        <f t="shared" si="277"/>
        <v>#N/A</v>
      </c>
      <c r="EZ78" s="205" t="e">
        <f t="shared" si="278"/>
        <v>#N/A</v>
      </c>
      <c r="FA78" s="205" t="e">
        <f t="shared" si="279"/>
        <v>#N/A</v>
      </c>
      <c r="FB78" s="205" t="e">
        <f t="shared" si="280"/>
        <v>#N/A</v>
      </c>
      <c r="FC78" s="205" t="e">
        <f t="shared" si="281"/>
        <v>#N/A</v>
      </c>
      <c r="FD78" s="205" t="e">
        <f t="shared" si="282"/>
        <v>#N/A</v>
      </c>
      <c r="FE78" s="205" t="e">
        <f t="shared" si="283"/>
        <v>#N/A</v>
      </c>
      <c r="FF78" s="205" t="e">
        <f t="shared" si="284"/>
        <v>#N/A</v>
      </c>
      <c r="FG78" s="205" t="e">
        <f t="shared" si="285"/>
        <v>#N/A</v>
      </c>
      <c r="FH78" s="205" t="e">
        <f t="shared" si="286"/>
        <v>#N/A</v>
      </c>
      <c r="FI78" s="205" t="e">
        <f t="shared" si="287"/>
        <v>#N/A</v>
      </c>
      <c r="FJ78" s="205" t="e">
        <f t="shared" si="288"/>
        <v>#N/A</v>
      </c>
      <c r="FK78" s="205" t="e">
        <f t="shared" si="289"/>
        <v>#N/A</v>
      </c>
      <c r="FL78" s="205" t="e">
        <f t="shared" si="290"/>
        <v>#N/A</v>
      </c>
      <c r="FM78" s="205" t="e">
        <f t="shared" si="291"/>
        <v>#N/A</v>
      </c>
      <c r="FN78" s="205" t="e">
        <f t="shared" si="292"/>
        <v>#N/A</v>
      </c>
      <c r="FO78" s="205" t="e">
        <f t="shared" si="293"/>
        <v>#N/A</v>
      </c>
      <c r="FP78" s="205" t="e">
        <f t="shared" si="294"/>
        <v>#N/A</v>
      </c>
      <c r="FQ78" s="205" t="e">
        <f t="shared" si="295"/>
        <v>#N/A</v>
      </c>
      <c r="FR78" s="205" t="e">
        <f t="shared" si="296"/>
        <v>#N/A</v>
      </c>
      <c r="FS78" s="205" t="e">
        <f t="shared" si="297"/>
        <v>#N/A</v>
      </c>
      <c r="FT78" s="205" t="e">
        <f t="shared" si="298"/>
        <v>#N/A</v>
      </c>
      <c r="FU78" s="205" t="e">
        <f t="shared" si="299"/>
        <v>#N/A</v>
      </c>
      <c r="FV78" s="205" t="e">
        <f t="shared" si="300"/>
        <v>#N/A</v>
      </c>
      <c r="FW78" s="205" t="e">
        <f t="shared" si="301"/>
        <v>#N/A</v>
      </c>
      <c r="FX78" s="205" t="e">
        <f t="shared" si="302"/>
        <v>#N/A</v>
      </c>
      <c r="FY78" s="205" t="e">
        <f t="shared" si="303"/>
        <v>#N/A</v>
      </c>
      <c r="FZ78" s="205" t="e">
        <f t="shared" si="304"/>
        <v>#N/A</v>
      </c>
      <c r="GA78" s="205" t="e">
        <f t="shared" si="305"/>
        <v>#N/A</v>
      </c>
      <c r="GB78" s="205" t="e">
        <f t="shared" si="306"/>
        <v>#N/A</v>
      </c>
      <c r="GC78" s="205" t="e">
        <f t="shared" si="307"/>
        <v>#N/A</v>
      </c>
      <c r="GD78" s="205" t="e">
        <f t="shared" si="308"/>
        <v>#N/A</v>
      </c>
      <c r="GE78" s="205" t="e">
        <f t="shared" si="309"/>
        <v>#N/A</v>
      </c>
      <c r="GF78" s="205" t="e">
        <f t="shared" si="310"/>
        <v>#N/A</v>
      </c>
      <c r="GG78" s="205" t="e">
        <f t="shared" si="311"/>
        <v>#N/A</v>
      </c>
      <c r="GH78" s="205" t="e">
        <f t="shared" si="312"/>
        <v>#N/A</v>
      </c>
      <c r="GI78" s="205" t="e">
        <f t="shared" si="313"/>
        <v>#N/A</v>
      </c>
      <c r="GJ78" s="205" t="e">
        <f t="shared" si="314"/>
        <v>#N/A</v>
      </c>
      <c r="GK78" s="205" t="e">
        <f t="shared" si="315"/>
        <v>#N/A</v>
      </c>
      <c r="GL78" s="205" t="e">
        <f t="shared" si="316"/>
        <v>#N/A</v>
      </c>
      <c r="GM78" s="205" t="e">
        <f t="shared" si="317"/>
        <v>#N/A</v>
      </c>
      <c r="GN78" s="205" t="e">
        <f t="shared" si="318"/>
        <v>#N/A</v>
      </c>
      <c r="GO78" s="205" t="e">
        <f t="shared" si="319"/>
        <v>#N/A</v>
      </c>
      <c r="GP78" s="205" t="e">
        <f t="shared" si="320"/>
        <v>#N/A</v>
      </c>
      <c r="GQ78" s="205" t="e">
        <f t="shared" si="321"/>
        <v>#N/A</v>
      </c>
      <c r="GR78" s="205" t="e">
        <f t="shared" si="322"/>
        <v>#N/A</v>
      </c>
      <c r="GS78" s="205" t="e">
        <f t="shared" si="323"/>
        <v>#N/A</v>
      </c>
      <c r="GT78" s="205" t="e">
        <f t="shared" si="324"/>
        <v>#N/A</v>
      </c>
      <c r="GU78" s="205" t="e">
        <f t="shared" si="325"/>
        <v>#N/A</v>
      </c>
      <c r="GV78" s="205" t="e">
        <f t="shared" si="326"/>
        <v>#N/A</v>
      </c>
      <c r="GW78" s="205" t="e">
        <f t="shared" si="327"/>
        <v>#N/A</v>
      </c>
      <c r="GX78" s="205" t="e">
        <f t="shared" si="328"/>
        <v>#N/A</v>
      </c>
      <c r="GY78" s="205" t="e">
        <f t="shared" si="329"/>
        <v>#N/A</v>
      </c>
      <c r="GZ78" s="205" t="e">
        <f t="shared" si="330"/>
        <v>#N/A</v>
      </c>
      <c r="HA78" s="205" t="e">
        <f t="shared" si="331"/>
        <v>#N/A</v>
      </c>
      <c r="HB78" s="205" t="e">
        <f t="shared" si="332"/>
        <v>#N/A</v>
      </c>
      <c r="HC78" s="205" t="e">
        <f t="shared" si="333"/>
        <v>#N/A</v>
      </c>
      <c r="HD78" s="205" t="e">
        <f t="shared" si="334"/>
        <v>#N/A</v>
      </c>
      <c r="HE78" s="205" t="e">
        <f t="shared" si="335"/>
        <v>#N/A</v>
      </c>
      <c r="HF78" s="205" t="e">
        <f t="shared" si="336"/>
        <v>#N/A</v>
      </c>
      <c r="HG78" s="205" t="e">
        <f t="shared" si="337"/>
        <v>#N/A</v>
      </c>
      <c r="HH78" s="205" t="e">
        <f t="shared" si="338"/>
        <v>#N/A</v>
      </c>
      <c r="HI78" s="205" t="e">
        <f t="shared" si="339"/>
        <v>#N/A</v>
      </c>
      <c r="HJ78" s="205" t="e">
        <f t="shared" si="340"/>
        <v>#N/A</v>
      </c>
      <c r="HK78" s="205" t="e">
        <f t="shared" si="341"/>
        <v>#N/A</v>
      </c>
      <c r="HL78" s="205" t="e">
        <f t="shared" si="342"/>
        <v>#N/A</v>
      </c>
      <c r="HM78" s="205" t="e">
        <f t="shared" si="343"/>
        <v>#N/A</v>
      </c>
      <c r="HN78" s="205" t="e">
        <f t="shared" si="344"/>
        <v>#N/A</v>
      </c>
      <c r="HO78" s="205" t="e">
        <f t="shared" si="345"/>
        <v>#N/A</v>
      </c>
      <c r="HP78" s="205" t="e">
        <f t="shared" si="346"/>
        <v>#N/A</v>
      </c>
      <c r="HQ78" s="205" t="e">
        <f t="shared" si="347"/>
        <v>#N/A</v>
      </c>
      <c r="HR78" s="205" t="e">
        <f t="shared" si="348"/>
        <v>#N/A</v>
      </c>
      <c r="HS78" s="205" t="e">
        <f t="shared" si="349"/>
        <v>#N/A</v>
      </c>
      <c r="HT78" s="205" t="e">
        <f t="shared" si="350"/>
        <v>#N/A</v>
      </c>
      <c r="HU78" s="205" t="e">
        <f t="shared" si="351"/>
        <v>#N/A</v>
      </c>
      <c r="HV78" s="205" t="e">
        <f t="shared" si="352"/>
        <v>#N/A</v>
      </c>
      <c r="HW78" s="205" t="e">
        <f t="shared" si="353"/>
        <v>#N/A</v>
      </c>
      <c r="HX78" s="205" t="e">
        <f t="shared" si="354"/>
        <v>#N/A</v>
      </c>
      <c r="HY78" s="205" t="e">
        <f t="shared" si="355"/>
        <v>#N/A</v>
      </c>
      <c r="HZ78" s="205" t="e">
        <f t="shared" si="356"/>
        <v>#N/A</v>
      </c>
      <c r="IA78" s="205" t="e">
        <f t="shared" si="357"/>
        <v>#N/A</v>
      </c>
      <c r="IB78" s="205" t="e">
        <f t="shared" si="358"/>
        <v>#N/A</v>
      </c>
      <c r="IC78" s="205" t="e">
        <f t="shared" si="359"/>
        <v>#N/A</v>
      </c>
      <c r="ID78" s="205" t="e">
        <f t="shared" si="360"/>
        <v>#N/A</v>
      </c>
      <c r="IE78" s="205" t="e">
        <f t="shared" si="361"/>
        <v>#N/A</v>
      </c>
      <c r="IF78" s="205" t="e">
        <f t="shared" si="362"/>
        <v>#N/A</v>
      </c>
      <c r="IG78" s="205" t="e">
        <f t="shared" si="363"/>
        <v>#N/A</v>
      </c>
      <c r="IH78" s="205" t="e">
        <f t="shared" si="364"/>
        <v>#N/A</v>
      </c>
      <c r="II78" s="205" t="e">
        <f t="shared" si="365"/>
        <v>#N/A</v>
      </c>
    </row>
    <row r="79" spans="1:243" hidden="1" x14ac:dyDescent="0.25">
      <c r="A79" s="307"/>
      <c r="B79" s="308" t="str">
        <f>IF(OR($T79="",$U79=""),"",ROUND(_xlfn.BETA.INV(ABS(VLOOKUP($Z$1,VLookups!$A$30:$B$31,2,FALSE)-B$2),IF($N79="L",$U79,$T79),IF($N79="L",$T79,$U79),$G79,$I79),0))</f>
        <v/>
      </c>
      <c r="C79" s="318" t="str">
        <f t="shared" si="366"/>
        <v/>
      </c>
      <c r="D79" s="319" t="str">
        <f t="shared" si="367"/>
        <v/>
      </c>
      <c r="E79" s="142"/>
      <c r="F79" s="310"/>
      <c r="G79" s="311" t="str">
        <f t="shared" si="255"/>
        <v/>
      </c>
      <c r="H79" s="312"/>
      <c r="I79" s="311" t="str">
        <f t="shared" si="256"/>
        <v/>
      </c>
      <c r="J79" s="310"/>
      <c r="K79" s="143"/>
      <c r="L79" s="118" t="str">
        <f t="shared" si="257"/>
        <v/>
      </c>
      <c r="M79" s="23" t="str">
        <f t="shared" si="258"/>
        <v/>
      </c>
      <c r="N79" s="24" t="str">
        <f t="shared" si="259"/>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247"/>
        <v/>
      </c>
      <c r="R79" s="26"/>
      <c r="S79" s="24" t="str">
        <f>IF(OR(M79="",R79=""),"",MATCH(R79,Confidence!$A$3:$A$12,0))</f>
        <v/>
      </c>
      <c r="T79" s="27" t="str">
        <f t="shared" si="248"/>
        <v/>
      </c>
      <c r="U79" s="27" t="str">
        <f t="shared" si="249"/>
        <v/>
      </c>
      <c r="V79" s="24"/>
      <c r="W79" s="110" t="str">
        <f t="shared" si="250"/>
        <v/>
      </c>
      <c r="X79" s="110" t="str">
        <f t="shared" si="251"/>
        <v/>
      </c>
      <c r="Y79" s="39" t="str">
        <f t="shared" si="252"/>
        <v/>
      </c>
      <c r="Z79" s="123"/>
      <c r="AA79" s="216" t="str">
        <f>IF(AND(G79&gt;0,H79&gt;0,I79&gt;0,T79&gt;0,U79&gt;0,Z79&gt;0,NOT(R79="")),ABS(VLOOKUP($Z$1,VLookups!$A$30:$B$31,2,FALSE)-_xlfn.BETA.DIST(Z79,IF(N79="L",U79,T79),IF(N79="L",T79,U79),TRUE,G79,I79)),"")</f>
        <v/>
      </c>
      <c r="AB79" s="120" t="str">
        <f>IF(OR($T79="",$U79=""),"",_xlfn.BETA.INV(ABS(VLOOKUP($Z$1,VLookups!$A$30:$B$31,2,FALSE)-AB$3),IF($N79="L",$U79,$T79),IF($N79="L",$T79,$U79),$G79,$I79))</f>
        <v/>
      </c>
      <c r="AC79" s="121" t="str">
        <f>IF(OR($T79="",$U79=""),"",_xlfn.BETA.INV(ABS(VLOOKUP($Z$1,VLookups!$A$30:$B$31,2,FALSE)-AC$3),IF($N79="L",$U79,$T79),IF($N79="L",$T79,$U79),$G79,$I79))</f>
        <v/>
      </c>
      <c r="AD79" s="120" t="str">
        <f>IF(OR($T79="",$U79=""),"",_xlfn.BETA.INV(ABS(VLOOKUP($Z$1,VLookups!$A$30:$B$31,2,FALSE)-AD$3),IF($N79="L",$U79,$T79),IF($N79="L",$T79,$U79),$G79,$I79))</f>
        <v/>
      </c>
      <c r="AE79" s="121" t="str">
        <f>IF(OR($T79="",$U79=""),"",_xlfn.BETA.INV(ABS(VLOOKUP($Z$1,VLookups!$A$30:$B$31,2,FALSE)-AE$3),IF($N79="L",$U79,$T79),IF($N79="L",$T79,$U79),$G79,$I79))</f>
        <v/>
      </c>
      <c r="AF79" s="120" t="str">
        <f>IF(OR($T79="",$U79=""),"",_xlfn.BETA.INV(ABS(VLOOKUP($Z$1,VLookups!$A$30:$B$31,2,FALSE)-AF$3),IF($N79="L",$U79,$T79),IF($N79="L",$T79,$U79),$G79,$I79))</f>
        <v/>
      </c>
      <c r="AG79" s="121" t="str">
        <f>IF(OR($T79="",$U79=""),"",_xlfn.BETA.INV(ABS(VLOOKUP($Z$1,VLookups!$A$30:$B$31,2,FALSE)-AG$3),IF($N79="L",$U79,$T79),IF($N79="L",$T79,$U79),$G79,$I79))</f>
        <v/>
      </c>
      <c r="AH79" s="120" t="str">
        <f>IF(OR($T79="",$U79=""),"",_xlfn.BETA.INV(ABS(VLOOKUP($Z$1,VLookups!$A$30:$B$31,2,FALSE)-AH$3),IF($N79="L",$U79,$T79),IF($N79="L",$T79,$U79),$G79,$I79))</f>
        <v/>
      </c>
      <c r="AI79" s="121" t="str">
        <f>IF(OR($T79="",$U79=""),"",_xlfn.BETA.INV(ABS(VLOOKUP($Z$1,VLookups!$A$30:$B$31,2,FALSE)-AI$3),IF($N79="L",$U79,$T79),IF($N79="L",$T79,$U79),$G79,$I79))</f>
        <v/>
      </c>
      <c r="AJ79" s="120" t="str">
        <f>IF(OR($T79="",$U79=""),"",_xlfn.BETA.INV(ABS(VLOOKUP($Z$1,VLookups!$A$30:$B$31,2,FALSE)-AJ$3),IF($N79="L",$U79,$T79),IF($N79="L",$T79,$U79),$G79,$I79))</f>
        <v/>
      </c>
      <c r="AK79" s="121" t="str">
        <f>IF(OR($T79="",$U79=""),"",_xlfn.BETA.INV(ABS(VLOOKUP($Z$1,VLookups!$A$30:$B$31,2,FALSE)-AK$3),IF($N79="L",$U79,$T79),IF($N79="L",$T79,$U79),$G79,$I79))</f>
        <v/>
      </c>
      <c r="AL79" s="120" t="str">
        <f>IF(OR($T79="",$U79=""),"",_xlfn.BETA.INV(ABS(VLOOKUP($Z$1,VLookups!$A$30:$B$31,2,FALSE)-AL$3),IF($N79="L",$U79,$T79),IF($N79="L",$T79,$U79),$G79,$I79))</f>
        <v/>
      </c>
      <c r="AM79" s="121" t="str">
        <f>IF(OR($T79="",$U79=""),"",_xlfn.BETA.INV(ABS(VLOOKUP($Z$1,VLookups!$A$30:$B$31,2,FALSE)-AM$3),IF($N79="L",$U79,$T79),IF($N79="L",$T79,$U79),$G79,$I79))</f>
        <v/>
      </c>
      <c r="AN79" s="17"/>
      <c r="AO79" s="206" t="str">
        <f t="shared" si="260"/>
        <v/>
      </c>
      <c r="AP79" s="204" t="str">
        <f t="shared" si="261"/>
        <v/>
      </c>
      <c r="AQ79" s="188" t="str">
        <f t="shared" ref="AQ79:DB79" si="386">IF(ISNONTEXT($AO79),AP79+$AO79,"")</f>
        <v/>
      </c>
      <c r="AR79" s="188" t="str">
        <f t="shared" si="386"/>
        <v/>
      </c>
      <c r="AS79" s="188" t="str">
        <f t="shared" si="386"/>
        <v/>
      </c>
      <c r="AT79" s="188" t="str">
        <f t="shared" si="386"/>
        <v/>
      </c>
      <c r="AU79" s="188" t="str">
        <f t="shared" si="386"/>
        <v/>
      </c>
      <c r="AV79" s="188" t="str">
        <f t="shared" si="386"/>
        <v/>
      </c>
      <c r="AW79" s="188" t="str">
        <f t="shared" si="386"/>
        <v/>
      </c>
      <c r="AX79" s="188" t="str">
        <f t="shared" si="386"/>
        <v/>
      </c>
      <c r="AY79" s="188" t="str">
        <f t="shared" si="386"/>
        <v/>
      </c>
      <c r="AZ79" s="188" t="str">
        <f t="shared" si="386"/>
        <v/>
      </c>
      <c r="BA79" s="188" t="str">
        <f t="shared" si="386"/>
        <v/>
      </c>
      <c r="BB79" s="188" t="str">
        <f t="shared" si="386"/>
        <v/>
      </c>
      <c r="BC79" s="188" t="str">
        <f t="shared" si="386"/>
        <v/>
      </c>
      <c r="BD79" s="188" t="str">
        <f t="shared" si="386"/>
        <v/>
      </c>
      <c r="BE79" s="188" t="str">
        <f t="shared" si="386"/>
        <v/>
      </c>
      <c r="BF79" s="188" t="str">
        <f t="shared" si="386"/>
        <v/>
      </c>
      <c r="BG79" s="188" t="str">
        <f t="shared" si="386"/>
        <v/>
      </c>
      <c r="BH79" s="188" t="str">
        <f t="shared" si="386"/>
        <v/>
      </c>
      <c r="BI79" s="188" t="str">
        <f t="shared" si="386"/>
        <v/>
      </c>
      <c r="BJ79" s="188" t="str">
        <f t="shared" si="386"/>
        <v/>
      </c>
      <c r="BK79" s="188" t="str">
        <f t="shared" si="386"/>
        <v/>
      </c>
      <c r="BL79" s="188" t="str">
        <f t="shared" si="386"/>
        <v/>
      </c>
      <c r="BM79" s="188" t="str">
        <f t="shared" si="386"/>
        <v/>
      </c>
      <c r="BN79" s="188" t="str">
        <f t="shared" si="386"/>
        <v/>
      </c>
      <c r="BO79" s="188" t="str">
        <f t="shared" si="386"/>
        <v/>
      </c>
      <c r="BP79" s="188" t="str">
        <f t="shared" si="386"/>
        <v/>
      </c>
      <c r="BQ79" s="188" t="str">
        <f t="shared" si="386"/>
        <v/>
      </c>
      <c r="BR79" s="188" t="str">
        <f t="shared" si="386"/>
        <v/>
      </c>
      <c r="BS79" s="188" t="str">
        <f t="shared" si="386"/>
        <v/>
      </c>
      <c r="BT79" s="188" t="str">
        <f t="shared" si="386"/>
        <v/>
      </c>
      <c r="BU79" s="188" t="str">
        <f t="shared" si="386"/>
        <v/>
      </c>
      <c r="BV79" s="188" t="str">
        <f t="shared" si="386"/>
        <v/>
      </c>
      <c r="BW79" s="188" t="str">
        <f t="shared" si="386"/>
        <v/>
      </c>
      <c r="BX79" s="188" t="str">
        <f t="shared" si="386"/>
        <v/>
      </c>
      <c r="BY79" s="188" t="str">
        <f t="shared" si="386"/>
        <v/>
      </c>
      <c r="BZ79" s="188" t="str">
        <f t="shared" si="386"/>
        <v/>
      </c>
      <c r="CA79" s="188" t="str">
        <f t="shared" si="386"/>
        <v/>
      </c>
      <c r="CB79" s="188" t="str">
        <f t="shared" si="386"/>
        <v/>
      </c>
      <c r="CC79" s="188" t="str">
        <f t="shared" si="386"/>
        <v/>
      </c>
      <c r="CD79" s="188" t="str">
        <f t="shared" si="386"/>
        <v/>
      </c>
      <c r="CE79" s="188" t="str">
        <f t="shared" si="386"/>
        <v/>
      </c>
      <c r="CF79" s="188" t="str">
        <f t="shared" si="386"/>
        <v/>
      </c>
      <c r="CG79" s="188" t="str">
        <f t="shared" si="386"/>
        <v/>
      </c>
      <c r="CH79" s="188" t="str">
        <f t="shared" si="386"/>
        <v/>
      </c>
      <c r="CI79" s="188" t="str">
        <f t="shared" si="386"/>
        <v/>
      </c>
      <c r="CJ79" s="188" t="str">
        <f t="shared" si="386"/>
        <v/>
      </c>
      <c r="CK79" s="188" t="str">
        <f t="shared" si="386"/>
        <v/>
      </c>
      <c r="CL79" s="188" t="str">
        <f t="shared" si="386"/>
        <v/>
      </c>
      <c r="CM79" s="188" t="str">
        <f t="shared" si="386"/>
        <v/>
      </c>
      <c r="CN79" s="188" t="str">
        <f t="shared" si="386"/>
        <v/>
      </c>
      <c r="CO79" s="188" t="str">
        <f t="shared" si="386"/>
        <v/>
      </c>
      <c r="CP79" s="188" t="str">
        <f t="shared" si="386"/>
        <v/>
      </c>
      <c r="CQ79" s="188" t="str">
        <f t="shared" si="386"/>
        <v/>
      </c>
      <c r="CR79" s="188" t="str">
        <f t="shared" si="386"/>
        <v/>
      </c>
      <c r="CS79" s="188" t="str">
        <f t="shared" si="386"/>
        <v/>
      </c>
      <c r="CT79" s="188" t="str">
        <f t="shared" si="386"/>
        <v/>
      </c>
      <c r="CU79" s="188" t="str">
        <f t="shared" si="386"/>
        <v/>
      </c>
      <c r="CV79" s="188" t="str">
        <f t="shared" si="386"/>
        <v/>
      </c>
      <c r="CW79" s="188" t="str">
        <f t="shared" si="386"/>
        <v/>
      </c>
      <c r="CX79" s="188" t="str">
        <f t="shared" si="386"/>
        <v/>
      </c>
      <c r="CY79" s="188" t="str">
        <f t="shared" si="386"/>
        <v/>
      </c>
      <c r="CZ79" s="188" t="str">
        <f t="shared" si="386"/>
        <v/>
      </c>
      <c r="DA79" s="188" t="str">
        <f t="shared" si="386"/>
        <v/>
      </c>
      <c r="DB79" s="188" t="str">
        <f t="shared" si="386"/>
        <v/>
      </c>
      <c r="DC79" s="188" t="str">
        <f t="shared" ref="DC79:EK79" si="387">IF(ISNONTEXT($AO79),DB79+$AO79,"")</f>
        <v/>
      </c>
      <c r="DD79" s="188" t="str">
        <f t="shared" si="387"/>
        <v/>
      </c>
      <c r="DE79" s="188" t="str">
        <f t="shared" si="387"/>
        <v/>
      </c>
      <c r="DF79" s="188" t="str">
        <f t="shared" si="387"/>
        <v/>
      </c>
      <c r="DG79" s="188" t="str">
        <f t="shared" si="387"/>
        <v/>
      </c>
      <c r="DH79" s="188" t="str">
        <f t="shared" si="387"/>
        <v/>
      </c>
      <c r="DI79" s="188" t="str">
        <f t="shared" si="387"/>
        <v/>
      </c>
      <c r="DJ79" s="188" t="str">
        <f t="shared" si="387"/>
        <v/>
      </c>
      <c r="DK79" s="188" t="str">
        <f t="shared" si="387"/>
        <v/>
      </c>
      <c r="DL79" s="188" t="str">
        <f t="shared" si="387"/>
        <v/>
      </c>
      <c r="DM79" s="188" t="str">
        <f t="shared" si="387"/>
        <v/>
      </c>
      <c r="DN79" s="188" t="str">
        <f t="shared" si="387"/>
        <v/>
      </c>
      <c r="DO79" s="188" t="str">
        <f t="shared" si="387"/>
        <v/>
      </c>
      <c r="DP79" s="188" t="str">
        <f t="shared" si="387"/>
        <v/>
      </c>
      <c r="DQ79" s="188" t="str">
        <f t="shared" si="387"/>
        <v/>
      </c>
      <c r="DR79" s="188" t="str">
        <f t="shared" si="387"/>
        <v/>
      </c>
      <c r="DS79" s="188" t="str">
        <f t="shared" si="387"/>
        <v/>
      </c>
      <c r="DT79" s="188" t="str">
        <f t="shared" si="387"/>
        <v/>
      </c>
      <c r="DU79" s="188" t="str">
        <f t="shared" si="387"/>
        <v/>
      </c>
      <c r="DV79" s="188" t="str">
        <f t="shared" si="387"/>
        <v/>
      </c>
      <c r="DW79" s="188" t="str">
        <f t="shared" si="387"/>
        <v/>
      </c>
      <c r="DX79" s="188" t="str">
        <f t="shared" si="387"/>
        <v/>
      </c>
      <c r="DY79" s="188" t="str">
        <f t="shared" si="387"/>
        <v/>
      </c>
      <c r="DZ79" s="188" t="str">
        <f t="shared" si="387"/>
        <v/>
      </c>
      <c r="EA79" s="188" t="str">
        <f t="shared" si="387"/>
        <v/>
      </c>
      <c r="EB79" s="188" t="str">
        <f t="shared" si="387"/>
        <v/>
      </c>
      <c r="EC79" s="188" t="str">
        <f t="shared" si="387"/>
        <v/>
      </c>
      <c r="ED79" s="188" t="str">
        <f t="shared" si="387"/>
        <v/>
      </c>
      <c r="EE79" s="188" t="str">
        <f t="shared" si="387"/>
        <v/>
      </c>
      <c r="EF79" s="188" t="str">
        <f t="shared" si="387"/>
        <v/>
      </c>
      <c r="EG79" s="188" t="str">
        <f t="shared" si="387"/>
        <v/>
      </c>
      <c r="EH79" s="188" t="str">
        <f t="shared" si="387"/>
        <v/>
      </c>
      <c r="EI79" s="188" t="str">
        <f t="shared" si="387"/>
        <v/>
      </c>
      <c r="EJ79" s="188" t="str">
        <f t="shared" si="387"/>
        <v/>
      </c>
      <c r="EK79" s="188" t="str">
        <f t="shared" si="387"/>
        <v/>
      </c>
      <c r="EL79" s="204" t="str">
        <f t="shared" si="264"/>
        <v/>
      </c>
      <c r="EM79" s="205" t="e">
        <f t="shared" si="265"/>
        <v>#N/A</v>
      </c>
      <c r="EN79" s="205" t="e">
        <f t="shared" si="266"/>
        <v>#N/A</v>
      </c>
      <c r="EO79" s="205" t="e">
        <f t="shared" si="267"/>
        <v>#N/A</v>
      </c>
      <c r="EP79" s="205" t="e">
        <f t="shared" si="268"/>
        <v>#N/A</v>
      </c>
      <c r="EQ79" s="205" t="e">
        <f t="shared" si="269"/>
        <v>#N/A</v>
      </c>
      <c r="ER79" s="205" t="e">
        <f t="shared" si="270"/>
        <v>#N/A</v>
      </c>
      <c r="ES79" s="205" t="e">
        <f t="shared" si="271"/>
        <v>#N/A</v>
      </c>
      <c r="ET79" s="205" t="e">
        <f t="shared" si="272"/>
        <v>#N/A</v>
      </c>
      <c r="EU79" s="205" t="e">
        <f t="shared" si="273"/>
        <v>#N/A</v>
      </c>
      <c r="EV79" s="205" t="e">
        <f t="shared" si="274"/>
        <v>#N/A</v>
      </c>
      <c r="EW79" s="205" t="e">
        <f t="shared" si="275"/>
        <v>#N/A</v>
      </c>
      <c r="EX79" s="205" t="e">
        <f t="shared" si="276"/>
        <v>#N/A</v>
      </c>
      <c r="EY79" s="205" t="e">
        <f t="shared" si="277"/>
        <v>#N/A</v>
      </c>
      <c r="EZ79" s="205" t="e">
        <f t="shared" si="278"/>
        <v>#N/A</v>
      </c>
      <c r="FA79" s="205" t="e">
        <f t="shared" si="279"/>
        <v>#N/A</v>
      </c>
      <c r="FB79" s="205" t="e">
        <f t="shared" si="280"/>
        <v>#N/A</v>
      </c>
      <c r="FC79" s="205" t="e">
        <f t="shared" si="281"/>
        <v>#N/A</v>
      </c>
      <c r="FD79" s="205" t="e">
        <f t="shared" si="282"/>
        <v>#N/A</v>
      </c>
      <c r="FE79" s="205" t="e">
        <f t="shared" si="283"/>
        <v>#N/A</v>
      </c>
      <c r="FF79" s="205" t="e">
        <f t="shared" si="284"/>
        <v>#N/A</v>
      </c>
      <c r="FG79" s="205" t="e">
        <f t="shared" si="285"/>
        <v>#N/A</v>
      </c>
      <c r="FH79" s="205" t="e">
        <f t="shared" si="286"/>
        <v>#N/A</v>
      </c>
      <c r="FI79" s="205" t="e">
        <f t="shared" si="287"/>
        <v>#N/A</v>
      </c>
      <c r="FJ79" s="205" t="e">
        <f t="shared" si="288"/>
        <v>#N/A</v>
      </c>
      <c r="FK79" s="205" t="e">
        <f t="shared" si="289"/>
        <v>#N/A</v>
      </c>
      <c r="FL79" s="205" t="e">
        <f t="shared" si="290"/>
        <v>#N/A</v>
      </c>
      <c r="FM79" s="205" t="e">
        <f t="shared" si="291"/>
        <v>#N/A</v>
      </c>
      <c r="FN79" s="205" t="e">
        <f t="shared" si="292"/>
        <v>#N/A</v>
      </c>
      <c r="FO79" s="205" t="e">
        <f t="shared" si="293"/>
        <v>#N/A</v>
      </c>
      <c r="FP79" s="205" t="e">
        <f t="shared" si="294"/>
        <v>#N/A</v>
      </c>
      <c r="FQ79" s="205" t="e">
        <f t="shared" si="295"/>
        <v>#N/A</v>
      </c>
      <c r="FR79" s="205" t="e">
        <f t="shared" si="296"/>
        <v>#N/A</v>
      </c>
      <c r="FS79" s="205" t="e">
        <f t="shared" si="297"/>
        <v>#N/A</v>
      </c>
      <c r="FT79" s="205" t="e">
        <f t="shared" si="298"/>
        <v>#N/A</v>
      </c>
      <c r="FU79" s="205" t="e">
        <f t="shared" si="299"/>
        <v>#N/A</v>
      </c>
      <c r="FV79" s="205" t="e">
        <f t="shared" si="300"/>
        <v>#N/A</v>
      </c>
      <c r="FW79" s="205" t="e">
        <f t="shared" si="301"/>
        <v>#N/A</v>
      </c>
      <c r="FX79" s="205" t="e">
        <f t="shared" si="302"/>
        <v>#N/A</v>
      </c>
      <c r="FY79" s="205" t="e">
        <f t="shared" si="303"/>
        <v>#N/A</v>
      </c>
      <c r="FZ79" s="205" t="e">
        <f t="shared" si="304"/>
        <v>#N/A</v>
      </c>
      <c r="GA79" s="205" t="e">
        <f t="shared" si="305"/>
        <v>#N/A</v>
      </c>
      <c r="GB79" s="205" t="e">
        <f t="shared" si="306"/>
        <v>#N/A</v>
      </c>
      <c r="GC79" s="205" t="e">
        <f t="shared" si="307"/>
        <v>#N/A</v>
      </c>
      <c r="GD79" s="205" t="e">
        <f t="shared" si="308"/>
        <v>#N/A</v>
      </c>
      <c r="GE79" s="205" t="e">
        <f t="shared" si="309"/>
        <v>#N/A</v>
      </c>
      <c r="GF79" s="205" t="e">
        <f t="shared" si="310"/>
        <v>#N/A</v>
      </c>
      <c r="GG79" s="205" t="e">
        <f t="shared" si="311"/>
        <v>#N/A</v>
      </c>
      <c r="GH79" s="205" t="e">
        <f t="shared" si="312"/>
        <v>#N/A</v>
      </c>
      <c r="GI79" s="205" t="e">
        <f t="shared" si="313"/>
        <v>#N/A</v>
      </c>
      <c r="GJ79" s="205" t="e">
        <f t="shared" si="314"/>
        <v>#N/A</v>
      </c>
      <c r="GK79" s="205" t="e">
        <f t="shared" si="315"/>
        <v>#N/A</v>
      </c>
      <c r="GL79" s="205" t="e">
        <f t="shared" si="316"/>
        <v>#N/A</v>
      </c>
      <c r="GM79" s="205" t="e">
        <f t="shared" si="317"/>
        <v>#N/A</v>
      </c>
      <c r="GN79" s="205" t="e">
        <f t="shared" si="318"/>
        <v>#N/A</v>
      </c>
      <c r="GO79" s="205" t="e">
        <f t="shared" si="319"/>
        <v>#N/A</v>
      </c>
      <c r="GP79" s="205" t="e">
        <f t="shared" si="320"/>
        <v>#N/A</v>
      </c>
      <c r="GQ79" s="205" t="e">
        <f t="shared" si="321"/>
        <v>#N/A</v>
      </c>
      <c r="GR79" s="205" t="e">
        <f t="shared" si="322"/>
        <v>#N/A</v>
      </c>
      <c r="GS79" s="205" t="e">
        <f t="shared" si="323"/>
        <v>#N/A</v>
      </c>
      <c r="GT79" s="205" t="e">
        <f t="shared" si="324"/>
        <v>#N/A</v>
      </c>
      <c r="GU79" s="205" t="e">
        <f t="shared" si="325"/>
        <v>#N/A</v>
      </c>
      <c r="GV79" s="205" t="e">
        <f t="shared" si="326"/>
        <v>#N/A</v>
      </c>
      <c r="GW79" s="205" t="e">
        <f t="shared" si="327"/>
        <v>#N/A</v>
      </c>
      <c r="GX79" s="205" t="e">
        <f t="shared" si="328"/>
        <v>#N/A</v>
      </c>
      <c r="GY79" s="205" t="e">
        <f t="shared" si="329"/>
        <v>#N/A</v>
      </c>
      <c r="GZ79" s="205" t="e">
        <f t="shared" si="330"/>
        <v>#N/A</v>
      </c>
      <c r="HA79" s="205" t="e">
        <f t="shared" si="331"/>
        <v>#N/A</v>
      </c>
      <c r="HB79" s="205" t="e">
        <f t="shared" si="332"/>
        <v>#N/A</v>
      </c>
      <c r="HC79" s="205" t="e">
        <f t="shared" si="333"/>
        <v>#N/A</v>
      </c>
      <c r="HD79" s="205" t="e">
        <f t="shared" si="334"/>
        <v>#N/A</v>
      </c>
      <c r="HE79" s="205" t="e">
        <f t="shared" si="335"/>
        <v>#N/A</v>
      </c>
      <c r="HF79" s="205" t="e">
        <f t="shared" si="336"/>
        <v>#N/A</v>
      </c>
      <c r="HG79" s="205" t="e">
        <f t="shared" si="337"/>
        <v>#N/A</v>
      </c>
      <c r="HH79" s="205" t="e">
        <f t="shared" si="338"/>
        <v>#N/A</v>
      </c>
      <c r="HI79" s="205" t="e">
        <f t="shared" si="339"/>
        <v>#N/A</v>
      </c>
      <c r="HJ79" s="205" t="e">
        <f t="shared" si="340"/>
        <v>#N/A</v>
      </c>
      <c r="HK79" s="205" t="e">
        <f t="shared" si="341"/>
        <v>#N/A</v>
      </c>
      <c r="HL79" s="205" t="e">
        <f t="shared" si="342"/>
        <v>#N/A</v>
      </c>
      <c r="HM79" s="205" t="e">
        <f t="shared" si="343"/>
        <v>#N/A</v>
      </c>
      <c r="HN79" s="205" t="e">
        <f t="shared" si="344"/>
        <v>#N/A</v>
      </c>
      <c r="HO79" s="205" t="e">
        <f t="shared" si="345"/>
        <v>#N/A</v>
      </c>
      <c r="HP79" s="205" t="e">
        <f t="shared" si="346"/>
        <v>#N/A</v>
      </c>
      <c r="HQ79" s="205" t="e">
        <f t="shared" si="347"/>
        <v>#N/A</v>
      </c>
      <c r="HR79" s="205" t="e">
        <f t="shared" si="348"/>
        <v>#N/A</v>
      </c>
      <c r="HS79" s="205" t="e">
        <f t="shared" si="349"/>
        <v>#N/A</v>
      </c>
      <c r="HT79" s="205" t="e">
        <f t="shared" si="350"/>
        <v>#N/A</v>
      </c>
      <c r="HU79" s="205" t="e">
        <f t="shared" si="351"/>
        <v>#N/A</v>
      </c>
      <c r="HV79" s="205" t="e">
        <f t="shared" si="352"/>
        <v>#N/A</v>
      </c>
      <c r="HW79" s="205" t="e">
        <f t="shared" si="353"/>
        <v>#N/A</v>
      </c>
      <c r="HX79" s="205" t="e">
        <f t="shared" si="354"/>
        <v>#N/A</v>
      </c>
      <c r="HY79" s="205" t="e">
        <f t="shared" si="355"/>
        <v>#N/A</v>
      </c>
      <c r="HZ79" s="205" t="e">
        <f t="shared" si="356"/>
        <v>#N/A</v>
      </c>
      <c r="IA79" s="205" t="e">
        <f t="shared" si="357"/>
        <v>#N/A</v>
      </c>
      <c r="IB79" s="205" t="e">
        <f t="shared" si="358"/>
        <v>#N/A</v>
      </c>
      <c r="IC79" s="205" t="e">
        <f t="shared" si="359"/>
        <v>#N/A</v>
      </c>
      <c r="ID79" s="205" t="e">
        <f t="shared" si="360"/>
        <v>#N/A</v>
      </c>
      <c r="IE79" s="205" t="e">
        <f t="shared" si="361"/>
        <v>#N/A</v>
      </c>
      <c r="IF79" s="205" t="e">
        <f t="shared" si="362"/>
        <v>#N/A</v>
      </c>
      <c r="IG79" s="205" t="e">
        <f t="shared" si="363"/>
        <v>#N/A</v>
      </c>
      <c r="IH79" s="205" t="e">
        <f t="shared" si="364"/>
        <v>#N/A</v>
      </c>
      <c r="II79" s="205" t="e">
        <f t="shared" si="365"/>
        <v>#N/A</v>
      </c>
    </row>
    <row r="80" spans="1:243" hidden="1" x14ac:dyDescent="0.25">
      <c r="A80" s="307"/>
      <c r="B80" s="308" t="str">
        <f>IF(OR($T80="",$U80=""),"",ROUND(_xlfn.BETA.INV(ABS(VLOOKUP($Z$1,VLookups!$A$30:$B$31,2,FALSE)-B$2),IF($N80="L",$U80,$T80),IF($N80="L",$T80,$U80),$G80,$I80),0))</f>
        <v/>
      </c>
      <c r="C80" s="318" t="str">
        <f t="shared" si="366"/>
        <v/>
      </c>
      <c r="D80" s="319" t="str">
        <f t="shared" si="367"/>
        <v/>
      </c>
      <c r="E80" s="142"/>
      <c r="F80" s="310"/>
      <c r="G80" s="311" t="str">
        <f t="shared" si="255"/>
        <v/>
      </c>
      <c r="H80" s="312"/>
      <c r="I80" s="311" t="str">
        <f t="shared" si="256"/>
        <v/>
      </c>
      <c r="J80" s="310"/>
      <c r="K80" s="143"/>
      <c r="L80" s="118" t="str">
        <f t="shared" si="257"/>
        <v/>
      </c>
      <c r="M80" s="23" t="str">
        <f t="shared" si="258"/>
        <v/>
      </c>
      <c r="N80" s="24" t="str">
        <f t="shared" si="259"/>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247"/>
        <v/>
      </c>
      <c r="R80" s="26"/>
      <c r="S80" s="24" t="str">
        <f>IF(OR(M80="",R80=""),"",MATCH(R80,Confidence!$A$3:$A$12,0))</f>
        <v/>
      </c>
      <c r="T80" s="27" t="str">
        <f t="shared" si="248"/>
        <v/>
      </c>
      <c r="U80" s="27" t="str">
        <f t="shared" si="249"/>
        <v/>
      </c>
      <c r="V80" s="24"/>
      <c r="W80" s="110" t="str">
        <f t="shared" si="250"/>
        <v/>
      </c>
      <c r="X80" s="110" t="str">
        <f t="shared" si="251"/>
        <v/>
      </c>
      <c r="Y80" s="39" t="str">
        <f t="shared" si="252"/>
        <v/>
      </c>
      <c r="Z80" s="123"/>
      <c r="AA80" s="216" t="str">
        <f>IF(AND(G80&gt;0,H80&gt;0,I80&gt;0,T80&gt;0,U80&gt;0,Z80&gt;0,NOT(R80="")),ABS(VLOOKUP($Z$1,VLookups!$A$30:$B$31,2,FALSE)-_xlfn.BETA.DIST(Z80,IF(N80="L",U80,T80),IF(N80="L",T80,U80),TRUE,G80,I80)),"")</f>
        <v/>
      </c>
      <c r="AB80" s="120" t="str">
        <f>IF(OR($T80="",$U80=""),"",_xlfn.BETA.INV(ABS(VLOOKUP($Z$1,VLookups!$A$30:$B$31,2,FALSE)-AB$3),IF($N80="L",$U80,$T80),IF($N80="L",$T80,$U80),$G80,$I80))</f>
        <v/>
      </c>
      <c r="AC80" s="121" t="str">
        <f>IF(OR($T80="",$U80=""),"",_xlfn.BETA.INV(ABS(VLOOKUP($Z$1,VLookups!$A$30:$B$31,2,FALSE)-AC$3),IF($N80="L",$U80,$T80),IF($N80="L",$T80,$U80),$G80,$I80))</f>
        <v/>
      </c>
      <c r="AD80" s="120" t="str">
        <f>IF(OR($T80="",$U80=""),"",_xlfn.BETA.INV(ABS(VLOOKUP($Z$1,VLookups!$A$30:$B$31,2,FALSE)-AD$3),IF($N80="L",$U80,$T80),IF($N80="L",$T80,$U80),$G80,$I80))</f>
        <v/>
      </c>
      <c r="AE80" s="121" t="str">
        <f>IF(OR($T80="",$U80=""),"",_xlfn.BETA.INV(ABS(VLOOKUP($Z$1,VLookups!$A$30:$B$31,2,FALSE)-AE$3),IF($N80="L",$U80,$T80),IF($N80="L",$T80,$U80),$G80,$I80))</f>
        <v/>
      </c>
      <c r="AF80" s="120" t="str">
        <f>IF(OR($T80="",$U80=""),"",_xlfn.BETA.INV(ABS(VLOOKUP($Z$1,VLookups!$A$30:$B$31,2,FALSE)-AF$3),IF($N80="L",$U80,$T80),IF($N80="L",$T80,$U80),$G80,$I80))</f>
        <v/>
      </c>
      <c r="AG80" s="121" t="str">
        <f>IF(OR($T80="",$U80=""),"",_xlfn.BETA.INV(ABS(VLOOKUP($Z$1,VLookups!$A$30:$B$31,2,FALSE)-AG$3),IF($N80="L",$U80,$T80),IF($N80="L",$T80,$U80),$G80,$I80))</f>
        <v/>
      </c>
      <c r="AH80" s="120" t="str">
        <f>IF(OR($T80="",$U80=""),"",_xlfn.BETA.INV(ABS(VLOOKUP($Z$1,VLookups!$A$30:$B$31,2,FALSE)-AH$3),IF($N80="L",$U80,$T80),IF($N80="L",$T80,$U80),$G80,$I80))</f>
        <v/>
      </c>
      <c r="AI80" s="121" t="str">
        <f>IF(OR($T80="",$U80=""),"",_xlfn.BETA.INV(ABS(VLOOKUP($Z$1,VLookups!$A$30:$B$31,2,FALSE)-AI$3),IF($N80="L",$U80,$T80),IF($N80="L",$T80,$U80),$G80,$I80))</f>
        <v/>
      </c>
      <c r="AJ80" s="120" t="str">
        <f>IF(OR($T80="",$U80=""),"",_xlfn.BETA.INV(ABS(VLOOKUP($Z$1,VLookups!$A$30:$B$31,2,FALSE)-AJ$3),IF($N80="L",$U80,$T80),IF($N80="L",$T80,$U80),$G80,$I80))</f>
        <v/>
      </c>
      <c r="AK80" s="121" t="str">
        <f>IF(OR($T80="",$U80=""),"",_xlfn.BETA.INV(ABS(VLOOKUP($Z$1,VLookups!$A$30:$B$31,2,FALSE)-AK$3),IF($N80="L",$U80,$T80),IF($N80="L",$T80,$U80),$G80,$I80))</f>
        <v/>
      </c>
      <c r="AL80" s="120" t="str">
        <f>IF(OR($T80="",$U80=""),"",_xlfn.BETA.INV(ABS(VLOOKUP($Z$1,VLookups!$A$30:$B$31,2,FALSE)-AL$3),IF($N80="L",$U80,$T80),IF($N80="L",$T80,$U80),$G80,$I80))</f>
        <v/>
      </c>
      <c r="AM80" s="121" t="str">
        <f>IF(OR($T80="",$U80=""),"",_xlfn.BETA.INV(ABS(VLOOKUP($Z$1,VLookups!$A$30:$B$31,2,FALSE)-AM$3),IF($N80="L",$U80,$T80),IF($N80="L",$T80,$U80),$G80,$I80))</f>
        <v/>
      </c>
      <c r="AN80" s="17"/>
      <c r="AO80" s="206" t="str">
        <f t="shared" si="260"/>
        <v/>
      </c>
      <c r="AP80" s="204" t="str">
        <f t="shared" si="261"/>
        <v/>
      </c>
      <c r="AQ80" s="188" t="str">
        <f t="shared" ref="AQ80:DB80" si="388">IF(ISNONTEXT($AO80),AP80+$AO80,"")</f>
        <v/>
      </c>
      <c r="AR80" s="188" t="str">
        <f t="shared" si="388"/>
        <v/>
      </c>
      <c r="AS80" s="188" t="str">
        <f t="shared" si="388"/>
        <v/>
      </c>
      <c r="AT80" s="188" t="str">
        <f t="shared" si="388"/>
        <v/>
      </c>
      <c r="AU80" s="188" t="str">
        <f t="shared" si="388"/>
        <v/>
      </c>
      <c r="AV80" s="188" t="str">
        <f t="shared" si="388"/>
        <v/>
      </c>
      <c r="AW80" s="188" t="str">
        <f t="shared" si="388"/>
        <v/>
      </c>
      <c r="AX80" s="188" t="str">
        <f t="shared" si="388"/>
        <v/>
      </c>
      <c r="AY80" s="188" t="str">
        <f t="shared" si="388"/>
        <v/>
      </c>
      <c r="AZ80" s="188" t="str">
        <f t="shared" si="388"/>
        <v/>
      </c>
      <c r="BA80" s="188" t="str">
        <f t="shared" si="388"/>
        <v/>
      </c>
      <c r="BB80" s="188" t="str">
        <f t="shared" si="388"/>
        <v/>
      </c>
      <c r="BC80" s="188" t="str">
        <f t="shared" si="388"/>
        <v/>
      </c>
      <c r="BD80" s="188" t="str">
        <f t="shared" si="388"/>
        <v/>
      </c>
      <c r="BE80" s="188" t="str">
        <f t="shared" si="388"/>
        <v/>
      </c>
      <c r="BF80" s="188" t="str">
        <f t="shared" si="388"/>
        <v/>
      </c>
      <c r="BG80" s="188" t="str">
        <f t="shared" si="388"/>
        <v/>
      </c>
      <c r="BH80" s="188" t="str">
        <f t="shared" si="388"/>
        <v/>
      </c>
      <c r="BI80" s="188" t="str">
        <f t="shared" si="388"/>
        <v/>
      </c>
      <c r="BJ80" s="188" t="str">
        <f t="shared" si="388"/>
        <v/>
      </c>
      <c r="BK80" s="188" t="str">
        <f t="shared" si="388"/>
        <v/>
      </c>
      <c r="BL80" s="188" t="str">
        <f t="shared" si="388"/>
        <v/>
      </c>
      <c r="BM80" s="188" t="str">
        <f t="shared" si="388"/>
        <v/>
      </c>
      <c r="BN80" s="188" t="str">
        <f t="shared" si="388"/>
        <v/>
      </c>
      <c r="BO80" s="188" t="str">
        <f t="shared" si="388"/>
        <v/>
      </c>
      <c r="BP80" s="188" t="str">
        <f t="shared" si="388"/>
        <v/>
      </c>
      <c r="BQ80" s="188" t="str">
        <f t="shared" si="388"/>
        <v/>
      </c>
      <c r="BR80" s="188" t="str">
        <f t="shared" si="388"/>
        <v/>
      </c>
      <c r="BS80" s="188" t="str">
        <f t="shared" si="388"/>
        <v/>
      </c>
      <c r="BT80" s="188" t="str">
        <f t="shared" si="388"/>
        <v/>
      </c>
      <c r="BU80" s="188" t="str">
        <f t="shared" si="388"/>
        <v/>
      </c>
      <c r="BV80" s="188" t="str">
        <f t="shared" si="388"/>
        <v/>
      </c>
      <c r="BW80" s="188" t="str">
        <f t="shared" si="388"/>
        <v/>
      </c>
      <c r="BX80" s="188" t="str">
        <f t="shared" si="388"/>
        <v/>
      </c>
      <c r="BY80" s="188" t="str">
        <f t="shared" si="388"/>
        <v/>
      </c>
      <c r="BZ80" s="188" t="str">
        <f t="shared" si="388"/>
        <v/>
      </c>
      <c r="CA80" s="188" t="str">
        <f t="shared" si="388"/>
        <v/>
      </c>
      <c r="CB80" s="188" t="str">
        <f t="shared" si="388"/>
        <v/>
      </c>
      <c r="CC80" s="188" t="str">
        <f t="shared" si="388"/>
        <v/>
      </c>
      <c r="CD80" s="188" t="str">
        <f t="shared" si="388"/>
        <v/>
      </c>
      <c r="CE80" s="188" t="str">
        <f t="shared" si="388"/>
        <v/>
      </c>
      <c r="CF80" s="188" t="str">
        <f t="shared" si="388"/>
        <v/>
      </c>
      <c r="CG80" s="188" t="str">
        <f t="shared" si="388"/>
        <v/>
      </c>
      <c r="CH80" s="188" t="str">
        <f t="shared" si="388"/>
        <v/>
      </c>
      <c r="CI80" s="188" t="str">
        <f t="shared" si="388"/>
        <v/>
      </c>
      <c r="CJ80" s="188" t="str">
        <f t="shared" si="388"/>
        <v/>
      </c>
      <c r="CK80" s="188" t="str">
        <f t="shared" si="388"/>
        <v/>
      </c>
      <c r="CL80" s="188" t="str">
        <f t="shared" si="388"/>
        <v/>
      </c>
      <c r="CM80" s="188" t="str">
        <f t="shared" si="388"/>
        <v/>
      </c>
      <c r="CN80" s="188" t="str">
        <f t="shared" si="388"/>
        <v/>
      </c>
      <c r="CO80" s="188" t="str">
        <f t="shared" si="388"/>
        <v/>
      </c>
      <c r="CP80" s="188" t="str">
        <f t="shared" si="388"/>
        <v/>
      </c>
      <c r="CQ80" s="188" t="str">
        <f t="shared" si="388"/>
        <v/>
      </c>
      <c r="CR80" s="188" t="str">
        <f t="shared" si="388"/>
        <v/>
      </c>
      <c r="CS80" s="188" t="str">
        <f t="shared" si="388"/>
        <v/>
      </c>
      <c r="CT80" s="188" t="str">
        <f t="shared" si="388"/>
        <v/>
      </c>
      <c r="CU80" s="188" t="str">
        <f t="shared" si="388"/>
        <v/>
      </c>
      <c r="CV80" s="188" t="str">
        <f t="shared" si="388"/>
        <v/>
      </c>
      <c r="CW80" s="188" t="str">
        <f t="shared" si="388"/>
        <v/>
      </c>
      <c r="CX80" s="188" t="str">
        <f t="shared" si="388"/>
        <v/>
      </c>
      <c r="CY80" s="188" t="str">
        <f t="shared" si="388"/>
        <v/>
      </c>
      <c r="CZ80" s="188" t="str">
        <f t="shared" si="388"/>
        <v/>
      </c>
      <c r="DA80" s="188" t="str">
        <f t="shared" si="388"/>
        <v/>
      </c>
      <c r="DB80" s="188" t="str">
        <f t="shared" si="388"/>
        <v/>
      </c>
      <c r="DC80" s="188" t="str">
        <f t="shared" ref="DC80:EK80" si="389">IF(ISNONTEXT($AO80),DB80+$AO80,"")</f>
        <v/>
      </c>
      <c r="DD80" s="188" t="str">
        <f t="shared" si="389"/>
        <v/>
      </c>
      <c r="DE80" s="188" t="str">
        <f t="shared" si="389"/>
        <v/>
      </c>
      <c r="DF80" s="188" t="str">
        <f t="shared" si="389"/>
        <v/>
      </c>
      <c r="DG80" s="188" t="str">
        <f t="shared" si="389"/>
        <v/>
      </c>
      <c r="DH80" s="188" t="str">
        <f t="shared" si="389"/>
        <v/>
      </c>
      <c r="DI80" s="188" t="str">
        <f t="shared" si="389"/>
        <v/>
      </c>
      <c r="DJ80" s="188" t="str">
        <f t="shared" si="389"/>
        <v/>
      </c>
      <c r="DK80" s="188" t="str">
        <f t="shared" si="389"/>
        <v/>
      </c>
      <c r="DL80" s="188" t="str">
        <f t="shared" si="389"/>
        <v/>
      </c>
      <c r="DM80" s="188" t="str">
        <f t="shared" si="389"/>
        <v/>
      </c>
      <c r="DN80" s="188" t="str">
        <f t="shared" si="389"/>
        <v/>
      </c>
      <c r="DO80" s="188" t="str">
        <f t="shared" si="389"/>
        <v/>
      </c>
      <c r="DP80" s="188" t="str">
        <f t="shared" si="389"/>
        <v/>
      </c>
      <c r="DQ80" s="188" t="str">
        <f t="shared" si="389"/>
        <v/>
      </c>
      <c r="DR80" s="188" t="str">
        <f t="shared" si="389"/>
        <v/>
      </c>
      <c r="DS80" s="188" t="str">
        <f t="shared" si="389"/>
        <v/>
      </c>
      <c r="DT80" s="188" t="str">
        <f t="shared" si="389"/>
        <v/>
      </c>
      <c r="DU80" s="188" t="str">
        <f t="shared" si="389"/>
        <v/>
      </c>
      <c r="DV80" s="188" t="str">
        <f t="shared" si="389"/>
        <v/>
      </c>
      <c r="DW80" s="188" t="str">
        <f t="shared" si="389"/>
        <v/>
      </c>
      <c r="DX80" s="188" t="str">
        <f t="shared" si="389"/>
        <v/>
      </c>
      <c r="DY80" s="188" t="str">
        <f t="shared" si="389"/>
        <v/>
      </c>
      <c r="DZ80" s="188" t="str">
        <f t="shared" si="389"/>
        <v/>
      </c>
      <c r="EA80" s="188" t="str">
        <f t="shared" si="389"/>
        <v/>
      </c>
      <c r="EB80" s="188" t="str">
        <f t="shared" si="389"/>
        <v/>
      </c>
      <c r="EC80" s="188" t="str">
        <f t="shared" si="389"/>
        <v/>
      </c>
      <c r="ED80" s="188" t="str">
        <f t="shared" si="389"/>
        <v/>
      </c>
      <c r="EE80" s="188" t="str">
        <f t="shared" si="389"/>
        <v/>
      </c>
      <c r="EF80" s="188" t="str">
        <f t="shared" si="389"/>
        <v/>
      </c>
      <c r="EG80" s="188" t="str">
        <f t="shared" si="389"/>
        <v/>
      </c>
      <c r="EH80" s="188" t="str">
        <f t="shared" si="389"/>
        <v/>
      </c>
      <c r="EI80" s="188" t="str">
        <f t="shared" si="389"/>
        <v/>
      </c>
      <c r="EJ80" s="188" t="str">
        <f t="shared" si="389"/>
        <v/>
      </c>
      <c r="EK80" s="188" t="str">
        <f t="shared" si="389"/>
        <v/>
      </c>
      <c r="EL80" s="204" t="str">
        <f t="shared" si="264"/>
        <v/>
      </c>
      <c r="EM80" s="205" t="e">
        <f t="shared" si="265"/>
        <v>#N/A</v>
      </c>
      <c r="EN80" s="205" t="e">
        <f t="shared" si="266"/>
        <v>#N/A</v>
      </c>
      <c r="EO80" s="205" t="e">
        <f t="shared" si="267"/>
        <v>#N/A</v>
      </c>
      <c r="EP80" s="205" t="e">
        <f t="shared" si="268"/>
        <v>#N/A</v>
      </c>
      <c r="EQ80" s="205" t="e">
        <f t="shared" si="269"/>
        <v>#N/A</v>
      </c>
      <c r="ER80" s="205" t="e">
        <f t="shared" si="270"/>
        <v>#N/A</v>
      </c>
      <c r="ES80" s="205" t="e">
        <f t="shared" si="271"/>
        <v>#N/A</v>
      </c>
      <c r="ET80" s="205" t="e">
        <f t="shared" si="272"/>
        <v>#N/A</v>
      </c>
      <c r="EU80" s="205" t="e">
        <f t="shared" si="273"/>
        <v>#N/A</v>
      </c>
      <c r="EV80" s="205" t="e">
        <f t="shared" si="274"/>
        <v>#N/A</v>
      </c>
      <c r="EW80" s="205" t="e">
        <f t="shared" si="275"/>
        <v>#N/A</v>
      </c>
      <c r="EX80" s="205" t="e">
        <f t="shared" si="276"/>
        <v>#N/A</v>
      </c>
      <c r="EY80" s="205" t="e">
        <f t="shared" si="277"/>
        <v>#N/A</v>
      </c>
      <c r="EZ80" s="205" t="e">
        <f t="shared" si="278"/>
        <v>#N/A</v>
      </c>
      <c r="FA80" s="205" t="e">
        <f t="shared" si="279"/>
        <v>#N/A</v>
      </c>
      <c r="FB80" s="205" t="e">
        <f t="shared" si="280"/>
        <v>#N/A</v>
      </c>
      <c r="FC80" s="205" t="e">
        <f t="shared" si="281"/>
        <v>#N/A</v>
      </c>
      <c r="FD80" s="205" t="e">
        <f t="shared" si="282"/>
        <v>#N/A</v>
      </c>
      <c r="FE80" s="205" t="e">
        <f t="shared" si="283"/>
        <v>#N/A</v>
      </c>
      <c r="FF80" s="205" t="e">
        <f t="shared" si="284"/>
        <v>#N/A</v>
      </c>
      <c r="FG80" s="205" t="e">
        <f t="shared" si="285"/>
        <v>#N/A</v>
      </c>
      <c r="FH80" s="205" t="e">
        <f t="shared" si="286"/>
        <v>#N/A</v>
      </c>
      <c r="FI80" s="205" t="e">
        <f t="shared" si="287"/>
        <v>#N/A</v>
      </c>
      <c r="FJ80" s="205" t="e">
        <f t="shared" si="288"/>
        <v>#N/A</v>
      </c>
      <c r="FK80" s="205" t="e">
        <f t="shared" si="289"/>
        <v>#N/A</v>
      </c>
      <c r="FL80" s="205" t="e">
        <f t="shared" si="290"/>
        <v>#N/A</v>
      </c>
      <c r="FM80" s="205" t="e">
        <f t="shared" si="291"/>
        <v>#N/A</v>
      </c>
      <c r="FN80" s="205" t="e">
        <f t="shared" si="292"/>
        <v>#N/A</v>
      </c>
      <c r="FO80" s="205" t="e">
        <f t="shared" si="293"/>
        <v>#N/A</v>
      </c>
      <c r="FP80" s="205" t="e">
        <f t="shared" si="294"/>
        <v>#N/A</v>
      </c>
      <c r="FQ80" s="205" t="e">
        <f t="shared" si="295"/>
        <v>#N/A</v>
      </c>
      <c r="FR80" s="205" t="e">
        <f t="shared" si="296"/>
        <v>#N/A</v>
      </c>
      <c r="FS80" s="205" t="e">
        <f t="shared" si="297"/>
        <v>#N/A</v>
      </c>
      <c r="FT80" s="205" t="e">
        <f t="shared" si="298"/>
        <v>#N/A</v>
      </c>
      <c r="FU80" s="205" t="e">
        <f t="shared" si="299"/>
        <v>#N/A</v>
      </c>
      <c r="FV80" s="205" t="e">
        <f t="shared" si="300"/>
        <v>#N/A</v>
      </c>
      <c r="FW80" s="205" t="e">
        <f t="shared" si="301"/>
        <v>#N/A</v>
      </c>
      <c r="FX80" s="205" t="e">
        <f t="shared" si="302"/>
        <v>#N/A</v>
      </c>
      <c r="FY80" s="205" t="e">
        <f t="shared" si="303"/>
        <v>#N/A</v>
      </c>
      <c r="FZ80" s="205" t="e">
        <f t="shared" si="304"/>
        <v>#N/A</v>
      </c>
      <c r="GA80" s="205" t="e">
        <f t="shared" si="305"/>
        <v>#N/A</v>
      </c>
      <c r="GB80" s="205" t="e">
        <f t="shared" si="306"/>
        <v>#N/A</v>
      </c>
      <c r="GC80" s="205" t="e">
        <f t="shared" si="307"/>
        <v>#N/A</v>
      </c>
      <c r="GD80" s="205" t="e">
        <f t="shared" si="308"/>
        <v>#N/A</v>
      </c>
      <c r="GE80" s="205" t="e">
        <f t="shared" si="309"/>
        <v>#N/A</v>
      </c>
      <c r="GF80" s="205" t="e">
        <f t="shared" si="310"/>
        <v>#N/A</v>
      </c>
      <c r="GG80" s="205" t="e">
        <f t="shared" si="311"/>
        <v>#N/A</v>
      </c>
      <c r="GH80" s="205" t="e">
        <f t="shared" si="312"/>
        <v>#N/A</v>
      </c>
      <c r="GI80" s="205" t="e">
        <f t="shared" si="313"/>
        <v>#N/A</v>
      </c>
      <c r="GJ80" s="205" t="e">
        <f t="shared" si="314"/>
        <v>#N/A</v>
      </c>
      <c r="GK80" s="205" t="e">
        <f t="shared" si="315"/>
        <v>#N/A</v>
      </c>
      <c r="GL80" s="205" t="e">
        <f t="shared" si="316"/>
        <v>#N/A</v>
      </c>
      <c r="GM80" s="205" t="e">
        <f t="shared" si="317"/>
        <v>#N/A</v>
      </c>
      <c r="GN80" s="205" t="e">
        <f t="shared" si="318"/>
        <v>#N/A</v>
      </c>
      <c r="GO80" s="205" t="e">
        <f t="shared" si="319"/>
        <v>#N/A</v>
      </c>
      <c r="GP80" s="205" t="e">
        <f t="shared" si="320"/>
        <v>#N/A</v>
      </c>
      <c r="GQ80" s="205" t="e">
        <f t="shared" si="321"/>
        <v>#N/A</v>
      </c>
      <c r="GR80" s="205" t="e">
        <f t="shared" si="322"/>
        <v>#N/A</v>
      </c>
      <c r="GS80" s="205" t="e">
        <f t="shared" si="323"/>
        <v>#N/A</v>
      </c>
      <c r="GT80" s="205" t="e">
        <f t="shared" si="324"/>
        <v>#N/A</v>
      </c>
      <c r="GU80" s="205" t="e">
        <f t="shared" si="325"/>
        <v>#N/A</v>
      </c>
      <c r="GV80" s="205" t="e">
        <f t="shared" si="326"/>
        <v>#N/A</v>
      </c>
      <c r="GW80" s="205" t="e">
        <f t="shared" si="327"/>
        <v>#N/A</v>
      </c>
      <c r="GX80" s="205" t="e">
        <f t="shared" si="328"/>
        <v>#N/A</v>
      </c>
      <c r="GY80" s="205" t="e">
        <f t="shared" si="329"/>
        <v>#N/A</v>
      </c>
      <c r="GZ80" s="205" t="e">
        <f t="shared" si="330"/>
        <v>#N/A</v>
      </c>
      <c r="HA80" s="205" t="e">
        <f t="shared" si="331"/>
        <v>#N/A</v>
      </c>
      <c r="HB80" s="205" t="e">
        <f t="shared" si="332"/>
        <v>#N/A</v>
      </c>
      <c r="HC80" s="205" t="e">
        <f t="shared" si="333"/>
        <v>#N/A</v>
      </c>
      <c r="HD80" s="205" t="e">
        <f t="shared" si="334"/>
        <v>#N/A</v>
      </c>
      <c r="HE80" s="205" t="e">
        <f t="shared" si="335"/>
        <v>#N/A</v>
      </c>
      <c r="HF80" s="205" t="e">
        <f t="shared" si="336"/>
        <v>#N/A</v>
      </c>
      <c r="HG80" s="205" t="e">
        <f t="shared" si="337"/>
        <v>#N/A</v>
      </c>
      <c r="HH80" s="205" t="e">
        <f t="shared" si="338"/>
        <v>#N/A</v>
      </c>
      <c r="HI80" s="205" t="e">
        <f t="shared" si="339"/>
        <v>#N/A</v>
      </c>
      <c r="HJ80" s="205" t="e">
        <f t="shared" si="340"/>
        <v>#N/A</v>
      </c>
      <c r="HK80" s="205" t="e">
        <f t="shared" si="341"/>
        <v>#N/A</v>
      </c>
      <c r="HL80" s="205" t="e">
        <f t="shared" si="342"/>
        <v>#N/A</v>
      </c>
      <c r="HM80" s="205" t="e">
        <f t="shared" si="343"/>
        <v>#N/A</v>
      </c>
      <c r="HN80" s="205" t="e">
        <f t="shared" si="344"/>
        <v>#N/A</v>
      </c>
      <c r="HO80" s="205" t="e">
        <f t="shared" si="345"/>
        <v>#N/A</v>
      </c>
      <c r="HP80" s="205" t="e">
        <f t="shared" si="346"/>
        <v>#N/A</v>
      </c>
      <c r="HQ80" s="205" t="e">
        <f t="shared" si="347"/>
        <v>#N/A</v>
      </c>
      <c r="HR80" s="205" t="e">
        <f t="shared" si="348"/>
        <v>#N/A</v>
      </c>
      <c r="HS80" s="205" t="e">
        <f t="shared" si="349"/>
        <v>#N/A</v>
      </c>
      <c r="HT80" s="205" t="e">
        <f t="shared" si="350"/>
        <v>#N/A</v>
      </c>
      <c r="HU80" s="205" t="e">
        <f t="shared" si="351"/>
        <v>#N/A</v>
      </c>
      <c r="HV80" s="205" t="e">
        <f t="shared" si="352"/>
        <v>#N/A</v>
      </c>
      <c r="HW80" s="205" t="e">
        <f t="shared" si="353"/>
        <v>#N/A</v>
      </c>
      <c r="HX80" s="205" t="e">
        <f t="shared" si="354"/>
        <v>#N/A</v>
      </c>
      <c r="HY80" s="205" t="e">
        <f t="shared" si="355"/>
        <v>#N/A</v>
      </c>
      <c r="HZ80" s="205" t="e">
        <f t="shared" si="356"/>
        <v>#N/A</v>
      </c>
      <c r="IA80" s="205" t="e">
        <f t="shared" si="357"/>
        <v>#N/A</v>
      </c>
      <c r="IB80" s="205" t="e">
        <f t="shared" si="358"/>
        <v>#N/A</v>
      </c>
      <c r="IC80" s="205" t="e">
        <f t="shared" si="359"/>
        <v>#N/A</v>
      </c>
      <c r="ID80" s="205" t="e">
        <f t="shared" si="360"/>
        <v>#N/A</v>
      </c>
      <c r="IE80" s="205" t="e">
        <f t="shared" si="361"/>
        <v>#N/A</v>
      </c>
      <c r="IF80" s="205" t="e">
        <f t="shared" si="362"/>
        <v>#N/A</v>
      </c>
      <c r="IG80" s="205" t="e">
        <f t="shared" si="363"/>
        <v>#N/A</v>
      </c>
      <c r="IH80" s="205" t="e">
        <f t="shared" si="364"/>
        <v>#N/A</v>
      </c>
      <c r="II80" s="205" t="e">
        <f t="shared" si="365"/>
        <v>#N/A</v>
      </c>
    </row>
    <row r="81" spans="1:243" hidden="1" x14ac:dyDescent="0.25">
      <c r="A81" s="307"/>
      <c r="B81" s="308" t="str">
        <f>IF(OR($T81="",$U81=""),"",ROUND(_xlfn.BETA.INV(ABS(VLOOKUP($Z$1,VLookups!$A$30:$B$31,2,FALSE)-B$2),IF($N81="L",$U81,$T81),IF($N81="L",$T81,$U81),$G81,$I81),0))</f>
        <v/>
      </c>
      <c r="C81" s="318" t="str">
        <f t="shared" si="366"/>
        <v/>
      </c>
      <c r="D81" s="319" t="str">
        <f t="shared" si="367"/>
        <v/>
      </c>
      <c r="E81" s="142"/>
      <c r="F81" s="310"/>
      <c r="G81" s="311" t="str">
        <f t="shared" si="255"/>
        <v/>
      </c>
      <c r="H81" s="312"/>
      <c r="I81" s="311" t="str">
        <f t="shared" si="256"/>
        <v/>
      </c>
      <c r="J81" s="310"/>
      <c r="K81" s="143"/>
      <c r="L81" s="118" t="str">
        <f t="shared" si="257"/>
        <v/>
      </c>
      <c r="M81" s="23" t="str">
        <f t="shared" si="258"/>
        <v/>
      </c>
      <c r="N81" s="24" t="str">
        <f t="shared" si="259"/>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247"/>
        <v/>
      </c>
      <c r="R81" s="26"/>
      <c r="S81" s="24" t="str">
        <f>IF(OR(M81="",R81=""),"",MATCH(R81,Confidence!$A$3:$A$12,0))</f>
        <v/>
      </c>
      <c r="T81" s="27" t="str">
        <f t="shared" si="248"/>
        <v/>
      </c>
      <c r="U81" s="27" t="str">
        <f t="shared" si="249"/>
        <v/>
      </c>
      <c r="V81" s="24"/>
      <c r="W81" s="110" t="str">
        <f t="shared" si="250"/>
        <v/>
      </c>
      <c r="X81" s="110" t="str">
        <f t="shared" si="251"/>
        <v/>
      </c>
      <c r="Y81" s="39" t="str">
        <f t="shared" si="252"/>
        <v/>
      </c>
      <c r="Z81" s="123"/>
      <c r="AA81" s="216" t="str">
        <f>IF(AND(G81&gt;0,H81&gt;0,I81&gt;0,T81&gt;0,U81&gt;0,Z81&gt;0,NOT(R81="")),ABS(VLOOKUP($Z$1,VLookups!$A$30:$B$31,2,FALSE)-_xlfn.BETA.DIST(Z81,IF(N81="L",U81,T81),IF(N81="L",T81,U81),TRUE,G81,I81)),"")</f>
        <v/>
      </c>
      <c r="AB81" s="120" t="str">
        <f>IF(OR($T81="",$U81=""),"",_xlfn.BETA.INV(ABS(VLOOKUP($Z$1,VLookups!$A$30:$B$31,2,FALSE)-AB$3),IF($N81="L",$U81,$T81),IF($N81="L",$T81,$U81),$G81,$I81))</f>
        <v/>
      </c>
      <c r="AC81" s="121" t="str">
        <f>IF(OR($T81="",$U81=""),"",_xlfn.BETA.INV(ABS(VLOOKUP($Z$1,VLookups!$A$30:$B$31,2,FALSE)-AC$3),IF($N81="L",$U81,$T81),IF($N81="L",$T81,$U81),$G81,$I81))</f>
        <v/>
      </c>
      <c r="AD81" s="120" t="str">
        <f>IF(OR($T81="",$U81=""),"",_xlfn.BETA.INV(ABS(VLOOKUP($Z$1,VLookups!$A$30:$B$31,2,FALSE)-AD$3),IF($N81="L",$U81,$T81),IF($N81="L",$T81,$U81),$G81,$I81))</f>
        <v/>
      </c>
      <c r="AE81" s="121" t="str">
        <f>IF(OR($T81="",$U81=""),"",_xlfn.BETA.INV(ABS(VLOOKUP($Z$1,VLookups!$A$30:$B$31,2,FALSE)-AE$3),IF($N81="L",$U81,$T81),IF($N81="L",$T81,$U81),$G81,$I81))</f>
        <v/>
      </c>
      <c r="AF81" s="120" t="str">
        <f>IF(OR($T81="",$U81=""),"",_xlfn.BETA.INV(ABS(VLOOKUP($Z$1,VLookups!$A$30:$B$31,2,FALSE)-AF$3),IF($N81="L",$U81,$T81),IF($N81="L",$T81,$U81),$G81,$I81))</f>
        <v/>
      </c>
      <c r="AG81" s="121" t="str">
        <f>IF(OR($T81="",$U81=""),"",_xlfn.BETA.INV(ABS(VLOOKUP($Z$1,VLookups!$A$30:$B$31,2,FALSE)-AG$3),IF($N81="L",$U81,$T81),IF($N81="L",$T81,$U81),$G81,$I81))</f>
        <v/>
      </c>
      <c r="AH81" s="120" t="str">
        <f>IF(OR($T81="",$U81=""),"",_xlfn.BETA.INV(ABS(VLOOKUP($Z$1,VLookups!$A$30:$B$31,2,FALSE)-AH$3),IF($N81="L",$U81,$T81),IF($N81="L",$T81,$U81),$G81,$I81))</f>
        <v/>
      </c>
      <c r="AI81" s="121" t="str">
        <f>IF(OR($T81="",$U81=""),"",_xlfn.BETA.INV(ABS(VLOOKUP($Z$1,VLookups!$A$30:$B$31,2,FALSE)-AI$3),IF($N81="L",$U81,$T81),IF($N81="L",$T81,$U81),$G81,$I81))</f>
        <v/>
      </c>
      <c r="AJ81" s="120" t="str">
        <f>IF(OR($T81="",$U81=""),"",_xlfn.BETA.INV(ABS(VLOOKUP($Z$1,VLookups!$A$30:$B$31,2,FALSE)-AJ$3),IF($N81="L",$U81,$T81),IF($N81="L",$T81,$U81),$G81,$I81))</f>
        <v/>
      </c>
      <c r="AK81" s="121" t="str">
        <f>IF(OR($T81="",$U81=""),"",_xlfn.BETA.INV(ABS(VLOOKUP($Z$1,VLookups!$A$30:$B$31,2,FALSE)-AK$3),IF($N81="L",$U81,$T81),IF($N81="L",$T81,$U81),$G81,$I81))</f>
        <v/>
      </c>
      <c r="AL81" s="120" t="str">
        <f>IF(OR($T81="",$U81=""),"",_xlfn.BETA.INV(ABS(VLOOKUP($Z$1,VLookups!$A$30:$B$31,2,FALSE)-AL$3),IF($N81="L",$U81,$T81),IF($N81="L",$T81,$U81),$G81,$I81))</f>
        <v/>
      </c>
      <c r="AM81" s="121" t="str">
        <f>IF(OR($T81="",$U81=""),"",_xlfn.BETA.INV(ABS(VLOOKUP($Z$1,VLookups!$A$30:$B$31,2,FALSE)-AM$3),IF($N81="L",$U81,$T81),IF($N81="L",$T81,$U81),$G81,$I81))</f>
        <v/>
      </c>
      <c r="AN81" s="17"/>
      <c r="AO81" s="206" t="str">
        <f t="shared" si="260"/>
        <v/>
      </c>
      <c r="AP81" s="204" t="str">
        <f t="shared" si="261"/>
        <v/>
      </c>
      <c r="AQ81" s="188" t="str">
        <f t="shared" ref="AQ81:DB81" si="390">IF(ISNONTEXT($AO81),AP81+$AO81,"")</f>
        <v/>
      </c>
      <c r="AR81" s="188" t="str">
        <f t="shared" si="390"/>
        <v/>
      </c>
      <c r="AS81" s="188" t="str">
        <f t="shared" si="390"/>
        <v/>
      </c>
      <c r="AT81" s="188" t="str">
        <f t="shared" si="390"/>
        <v/>
      </c>
      <c r="AU81" s="188" t="str">
        <f t="shared" si="390"/>
        <v/>
      </c>
      <c r="AV81" s="188" t="str">
        <f t="shared" si="390"/>
        <v/>
      </c>
      <c r="AW81" s="188" t="str">
        <f t="shared" si="390"/>
        <v/>
      </c>
      <c r="AX81" s="188" t="str">
        <f t="shared" si="390"/>
        <v/>
      </c>
      <c r="AY81" s="188" t="str">
        <f t="shared" si="390"/>
        <v/>
      </c>
      <c r="AZ81" s="188" t="str">
        <f t="shared" si="390"/>
        <v/>
      </c>
      <c r="BA81" s="188" t="str">
        <f t="shared" si="390"/>
        <v/>
      </c>
      <c r="BB81" s="188" t="str">
        <f t="shared" si="390"/>
        <v/>
      </c>
      <c r="BC81" s="188" t="str">
        <f t="shared" si="390"/>
        <v/>
      </c>
      <c r="BD81" s="188" t="str">
        <f t="shared" si="390"/>
        <v/>
      </c>
      <c r="BE81" s="188" t="str">
        <f t="shared" si="390"/>
        <v/>
      </c>
      <c r="BF81" s="188" t="str">
        <f t="shared" si="390"/>
        <v/>
      </c>
      <c r="BG81" s="188" t="str">
        <f t="shared" si="390"/>
        <v/>
      </c>
      <c r="BH81" s="188" t="str">
        <f t="shared" si="390"/>
        <v/>
      </c>
      <c r="BI81" s="188" t="str">
        <f t="shared" si="390"/>
        <v/>
      </c>
      <c r="BJ81" s="188" t="str">
        <f t="shared" si="390"/>
        <v/>
      </c>
      <c r="BK81" s="188" t="str">
        <f t="shared" si="390"/>
        <v/>
      </c>
      <c r="BL81" s="188" t="str">
        <f t="shared" si="390"/>
        <v/>
      </c>
      <c r="BM81" s="188" t="str">
        <f t="shared" si="390"/>
        <v/>
      </c>
      <c r="BN81" s="188" t="str">
        <f t="shared" si="390"/>
        <v/>
      </c>
      <c r="BO81" s="188" t="str">
        <f t="shared" si="390"/>
        <v/>
      </c>
      <c r="BP81" s="188" t="str">
        <f t="shared" si="390"/>
        <v/>
      </c>
      <c r="BQ81" s="188" t="str">
        <f t="shared" si="390"/>
        <v/>
      </c>
      <c r="BR81" s="188" t="str">
        <f t="shared" si="390"/>
        <v/>
      </c>
      <c r="BS81" s="188" t="str">
        <f t="shared" si="390"/>
        <v/>
      </c>
      <c r="BT81" s="188" t="str">
        <f t="shared" si="390"/>
        <v/>
      </c>
      <c r="BU81" s="188" t="str">
        <f t="shared" si="390"/>
        <v/>
      </c>
      <c r="BV81" s="188" t="str">
        <f t="shared" si="390"/>
        <v/>
      </c>
      <c r="BW81" s="188" t="str">
        <f t="shared" si="390"/>
        <v/>
      </c>
      <c r="BX81" s="188" t="str">
        <f t="shared" si="390"/>
        <v/>
      </c>
      <c r="BY81" s="188" t="str">
        <f t="shared" si="390"/>
        <v/>
      </c>
      <c r="BZ81" s="188" t="str">
        <f t="shared" si="390"/>
        <v/>
      </c>
      <c r="CA81" s="188" t="str">
        <f t="shared" si="390"/>
        <v/>
      </c>
      <c r="CB81" s="188" t="str">
        <f t="shared" si="390"/>
        <v/>
      </c>
      <c r="CC81" s="188" t="str">
        <f t="shared" si="390"/>
        <v/>
      </c>
      <c r="CD81" s="188" t="str">
        <f t="shared" si="390"/>
        <v/>
      </c>
      <c r="CE81" s="188" t="str">
        <f t="shared" si="390"/>
        <v/>
      </c>
      <c r="CF81" s="188" t="str">
        <f t="shared" si="390"/>
        <v/>
      </c>
      <c r="CG81" s="188" t="str">
        <f t="shared" si="390"/>
        <v/>
      </c>
      <c r="CH81" s="188" t="str">
        <f t="shared" si="390"/>
        <v/>
      </c>
      <c r="CI81" s="188" t="str">
        <f t="shared" si="390"/>
        <v/>
      </c>
      <c r="CJ81" s="188" t="str">
        <f t="shared" si="390"/>
        <v/>
      </c>
      <c r="CK81" s="188" t="str">
        <f t="shared" si="390"/>
        <v/>
      </c>
      <c r="CL81" s="188" t="str">
        <f t="shared" si="390"/>
        <v/>
      </c>
      <c r="CM81" s="188" t="str">
        <f t="shared" si="390"/>
        <v/>
      </c>
      <c r="CN81" s="188" t="str">
        <f t="shared" si="390"/>
        <v/>
      </c>
      <c r="CO81" s="188" t="str">
        <f t="shared" si="390"/>
        <v/>
      </c>
      <c r="CP81" s="188" t="str">
        <f t="shared" si="390"/>
        <v/>
      </c>
      <c r="CQ81" s="188" t="str">
        <f t="shared" si="390"/>
        <v/>
      </c>
      <c r="CR81" s="188" t="str">
        <f t="shared" si="390"/>
        <v/>
      </c>
      <c r="CS81" s="188" t="str">
        <f t="shared" si="390"/>
        <v/>
      </c>
      <c r="CT81" s="188" t="str">
        <f t="shared" si="390"/>
        <v/>
      </c>
      <c r="CU81" s="188" t="str">
        <f t="shared" si="390"/>
        <v/>
      </c>
      <c r="CV81" s="188" t="str">
        <f t="shared" si="390"/>
        <v/>
      </c>
      <c r="CW81" s="188" t="str">
        <f t="shared" si="390"/>
        <v/>
      </c>
      <c r="CX81" s="188" t="str">
        <f t="shared" si="390"/>
        <v/>
      </c>
      <c r="CY81" s="188" t="str">
        <f t="shared" si="390"/>
        <v/>
      </c>
      <c r="CZ81" s="188" t="str">
        <f t="shared" si="390"/>
        <v/>
      </c>
      <c r="DA81" s="188" t="str">
        <f t="shared" si="390"/>
        <v/>
      </c>
      <c r="DB81" s="188" t="str">
        <f t="shared" si="390"/>
        <v/>
      </c>
      <c r="DC81" s="188" t="str">
        <f t="shared" ref="DC81:EK81" si="391">IF(ISNONTEXT($AO81),DB81+$AO81,"")</f>
        <v/>
      </c>
      <c r="DD81" s="188" t="str">
        <f t="shared" si="391"/>
        <v/>
      </c>
      <c r="DE81" s="188" t="str">
        <f t="shared" si="391"/>
        <v/>
      </c>
      <c r="DF81" s="188" t="str">
        <f t="shared" si="391"/>
        <v/>
      </c>
      <c r="DG81" s="188" t="str">
        <f t="shared" si="391"/>
        <v/>
      </c>
      <c r="DH81" s="188" t="str">
        <f t="shared" si="391"/>
        <v/>
      </c>
      <c r="DI81" s="188" t="str">
        <f t="shared" si="391"/>
        <v/>
      </c>
      <c r="DJ81" s="188" t="str">
        <f t="shared" si="391"/>
        <v/>
      </c>
      <c r="DK81" s="188" t="str">
        <f t="shared" si="391"/>
        <v/>
      </c>
      <c r="DL81" s="188" t="str">
        <f t="shared" si="391"/>
        <v/>
      </c>
      <c r="DM81" s="188" t="str">
        <f t="shared" si="391"/>
        <v/>
      </c>
      <c r="DN81" s="188" t="str">
        <f t="shared" si="391"/>
        <v/>
      </c>
      <c r="DO81" s="188" t="str">
        <f t="shared" si="391"/>
        <v/>
      </c>
      <c r="DP81" s="188" t="str">
        <f t="shared" si="391"/>
        <v/>
      </c>
      <c r="DQ81" s="188" t="str">
        <f t="shared" si="391"/>
        <v/>
      </c>
      <c r="DR81" s="188" t="str">
        <f t="shared" si="391"/>
        <v/>
      </c>
      <c r="DS81" s="188" t="str">
        <f t="shared" si="391"/>
        <v/>
      </c>
      <c r="DT81" s="188" t="str">
        <f t="shared" si="391"/>
        <v/>
      </c>
      <c r="DU81" s="188" t="str">
        <f t="shared" si="391"/>
        <v/>
      </c>
      <c r="DV81" s="188" t="str">
        <f t="shared" si="391"/>
        <v/>
      </c>
      <c r="DW81" s="188" t="str">
        <f t="shared" si="391"/>
        <v/>
      </c>
      <c r="DX81" s="188" t="str">
        <f t="shared" si="391"/>
        <v/>
      </c>
      <c r="DY81" s="188" t="str">
        <f t="shared" si="391"/>
        <v/>
      </c>
      <c r="DZ81" s="188" t="str">
        <f t="shared" si="391"/>
        <v/>
      </c>
      <c r="EA81" s="188" t="str">
        <f t="shared" si="391"/>
        <v/>
      </c>
      <c r="EB81" s="188" t="str">
        <f t="shared" si="391"/>
        <v/>
      </c>
      <c r="EC81" s="188" t="str">
        <f t="shared" si="391"/>
        <v/>
      </c>
      <c r="ED81" s="188" t="str">
        <f t="shared" si="391"/>
        <v/>
      </c>
      <c r="EE81" s="188" t="str">
        <f t="shared" si="391"/>
        <v/>
      </c>
      <c r="EF81" s="188" t="str">
        <f t="shared" si="391"/>
        <v/>
      </c>
      <c r="EG81" s="188" t="str">
        <f t="shared" si="391"/>
        <v/>
      </c>
      <c r="EH81" s="188" t="str">
        <f t="shared" si="391"/>
        <v/>
      </c>
      <c r="EI81" s="188" t="str">
        <f t="shared" si="391"/>
        <v/>
      </c>
      <c r="EJ81" s="188" t="str">
        <f t="shared" si="391"/>
        <v/>
      </c>
      <c r="EK81" s="188" t="str">
        <f t="shared" si="391"/>
        <v/>
      </c>
      <c r="EL81" s="204" t="str">
        <f t="shared" si="264"/>
        <v/>
      </c>
      <c r="EM81" s="205" t="e">
        <f t="shared" si="265"/>
        <v>#N/A</v>
      </c>
      <c r="EN81" s="205" t="e">
        <f t="shared" si="266"/>
        <v>#N/A</v>
      </c>
      <c r="EO81" s="205" t="e">
        <f t="shared" si="267"/>
        <v>#N/A</v>
      </c>
      <c r="EP81" s="205" t="e">
        <f t="shared" si="268"/>
        <v>#N/A</v>
      </c>
      <c r="EQ81" s="205" t="e">
        <f t="shared" si="269"/>
        <v>#N/A</v>
      </c>
      <c r="ER81" s="205" t="e">
        <f t="shared" si="270"/>
        <v>#N/A</v>
      </c>
      <c r="ES81" s="205" t="e">
        <f t="shared" si="271"/>
        <v>#N/A</v>
      </c>
      <c r="ET81" s="205" t="e">
        <f t="shared" si="272"/>
        <v>#N/A</v>
      </c>
      <c r="EU81" s="205" t="e">
        <f t="shared" si="273"/>
        <v>#N/A</v>
      </c>
      <c r="EV81" s="205" t="e">
        <f t="shared" si="274"/>
        <v>#N/A</v>
      </c>
      <c r="EW81" s="205" t="e">
        <f t="shared" si="275"/>
        <v>#N/A</v>
      </c>
      <c r="EX81" s="205" t="e">
        <f t="shared" si="276"/>
        <v>#N/A</v>
      </c>
      <c r="EY81" s="205" t="e">
        <f t="shared" si="277"/>
        <v>#N/A</v>
      </c>
      <c r="EZ81" s="205" t="e">
        <f t="shared" si="278"/>
        <v>#N/A</v>
      </c>
      <c r="FA81" s="205" t="e">
        <f t="shared" si="279"/>
        <v>#N/A</v>
      </c>
      <c r="FB81" s="205" t="e">
        <f t="shared" si="280"/>
        <v>#N/A</v>
      </c>
      <c r="FC81" s="205" t="e">
        <f t="shared" si="281"/>
        <v>#N/A</v>
      </c>
      <c r="FD81" s="205" t="e">
        <f t="shared" si="282"/>
        <v>#N/A</v>
      </c>
      <c r="FE81" s="205" t="e">
        <f t="shared" si="283"/>
        <v>#N/A</v>
      </c>
      <c r="FF81" s="205" t="e">
        <f t="shared" si="284"/>
        <v>#N/A</v>
      </c>
      <c r="FG81" s="205" t="e">
        <f t="shared" si="285"/>
        <v>#N/A</v>
      </c>
      <c r="FH81" s="205" t="e">
        <f t="shared" si="286"/>
        <v>#N/A</v>
      </c>
      <c r="FI81" s="205" t="e">
        <f t="shared" si="287"/>
        <v>#N/A</v>
      </c>
      <c r="FJ81" s="205" t="e">
        <f t="shared" si="288"/>
        <v>#N/A</v>
      </c>
      <c r="FK81" s="205" t="e">
        <f t="shared" si="289"/>
        <v>#N/A</v>
      </c>
      <c r="FL81" s="205" t="e">
        <f t="shared" si="290"/>
        <v>#N/A</v>
      </c>
      <c r="FM81" s="205" t="e">
        <f t="shared" si="291"/>
        <v>#N/A</v>
      </c>
      <c r="FN81" s="205" t="e">
        <f t="shared" si="292"/>
        <v>#N/A</v>
      </c>
      <c r="FO81" s="205" t="e">
        <f t="shared" si="293"/>
        <v>#N/A</v>
      </c>
      <c r="FP81" s="205" t="e">
        <f t="shared" si="294"/>
        <v>#N/A</v>
      </c>
      <c r="FQ81" s="205" t="e">
        <f t="shared" si="295"/>
        <v>#N/A</v>
      </c>
      <c r="FR81" s="205" t="e">
        <f t="shared" si="296"/>
        <v>#N/A</v>
      </c>
      <c r="FS81" s="205" t="e">
        <f t="shared" si="297"/>
        <v>#N/A</v>
      </c>
      <c r="FT81" s="205" t="e">
        <f t="shared" si="298"/>
        <v>#N/A</v>
      </c>
      <c r="FU81" s="205" t="e">
        <f t="shared" si="299"/>
        <v>#N/A</v>
      </c>
      <c r="FV81" s="205" t="e">
        <f t="shared" si="300"/>
        <v>#N/A</v>
      </c>
      <c r="FW81" s="205" t="e">
        <f t="shared" si="301"/>
        <v>#N/A</v>
      </c>
      <c r="FX81" s="205" t="e">
        <f t="shared" si="302"/>
        <v>#N/A</v>
      </c>
      <c r="FY81" s="205" t="e">
        <f t="shared" si="303"/>
        <v>#N/A</v>
      </c>
      <c r="FZ81" s="205" t="e">
        <f t="shared" si="304"/>
        <v>#N/A</v>
      </c>
      <c r="GA81" s="205" t="e">
        <f t="shared" si="305"/>
        <v>#N/A</v>
      </c>
      <c r="GB81" s="205" t="e">
        <f t="shared" si="306"/>
        <v>#N/A</v>
      </c>
      <c r="GC81" s="205" t="e">
        <f t="shared" si="307"/>
        <v>#N/A</v>
      </c>
      <c r="GD81" s="205" t="e">
        <f t="shared" si="308"/>
        <v>#N/A</v>
      </c>
      <c r="GE81" s="205" t="e">
        <f t="shared" si="309"/>
        <v>#N/A</v>
      </c>
      <c r="GF81" s="205" t="e">
        <f t="shared" si="310"/>
        <v>#N/A</v>
      </c>
      <c r="GG81" s="205" t="e">
        <f t="shared" si="311"/>
        <v>#N/A</v>
      </c>
      <c r="GH81" s="205" t="e">
        <f t="shared" si="312"/>
        <v>#N/A</v>
      </c>
      <c r="GI81" s="205" t="e">
        <f t="shared" si="313"/>
        <v>#N/A</v>
      </c>
      <c r="GJ81" s="205" t="e">
        <f t="shared" si="314"/>
        <v>#N/A</v>
      </c>
      <c r="GK81" s="205" t="e">
        <f t="shared" si="315"/>
        <v>#N/A</v>
      </c>
      <c r="GL81" s="205" t="e">
        <f t="shared" si="316"/>
        <v>#N/A</v>
      </c>
      <c r="GM81" s="205" t="e">
        <f t="shared" si="317"/>
        <v>#N/A</v>
      </c>
      <c r="GN81" s="205" t="e">
        <f t="shared" si="318"/>
        <v>#N/A</v>
      </c>
      <c r="GO81" s="205" t="e">
        <f t="shared" si="319"/>
        <v>#N/A</v>
      </c>
      <c r="GP81" s="205" t="e">
        <f t="shared" si="320"/>
        <v>#N/A</v>
      </c>
      <c r="GQ81" s="205" t="e">
        <f t="shared" si="321"/>
        <v>#N/A</v>
      </c>
      <c r="GR81" s="205" t="e">
        <f t="shared" si="322"/>
        <v>#N/A</v>
      </c>
      <c r="GS81" s="205" t="e">
        <f t="shared" si="323"/>
        <v>#N/A</v>
      </c>
      <c r="GT81" s="205" t="e">
        <f t="shared" si="324"/>
        <v>#N/A</v>
      </c>
      <c r="GU81" s="205" t="e">
        <f t="shared" si="325"/>
        <v>#N/A</v>
      </c>
      <c r="GV81" s="205" t="e">
        <f t="shared" si="326"/>
        <v>#N/A</v>
      </c>
      <c r="GW81" s="205" t="e">
        <f t="shared" si="327"/>
        <v>#N/A</v>
      </c>
      <c r="GX81" s="205" t="e">
        <f t="shared" si="328"/>
        <v>#N/A</v>
      </c>
      <c r="GY81" s="205" t="e">
        <f t="shared" si="329"/>
        <v>#N/A</v>
      </c>
      <c r="GZ81" s="205" t="e">
        <f t="shared" si="330"/>
        <v>#N/A</v>
      </c>
      <c r="HA81" s="205" t="e">
        <f t="shared" si="331"/>
        <v>#N/A</v>
      </c>
      <c r="HB81" s="205" t="e">
        <f t="shared" si="332"/>
        <v>#N/A</v>
      </c>
      <c r="HC81" s="205" t="e">
        <f t="shared" si="333"/>
        <v>#N/A</v>
      </c>
      <c r="HD81" s="205" t="e">
        <f t="shared" si="334"/>
        <v>#N/A</v>
      </c>
      <c r="HE81" s="205" t="e">
        <f t="shared" si="335"/>
        <v>#N/A</v>
      </c>
      <c r="HF81" s="205" t="e">
        <f t="shared" si="336"/>
        <v>#N/A</v>
      </c>
      <c r="HG81" s="205" t="e">
        <f t="shared" si="337"/>
        <v>#N/A</v>
      </c>
      <c r="HH81" s="205" t="e">
        <f t="shared" si="338"/>
        <v>#N/A</v>
      </c>
      <c r="HI81" s="205" t="e">
        <f t="shared" si="339"/>
        <v>#N/A</v>
      </c>
      <c r="HJ81" s="205" t="e">
        <f t="shared" si="340"/>
        <v>#N/A</v>
      </c>
      <c r="HK81" s="205" t="e">
        <f t="shared" si="341"/>
        <v>#N/A</v>
      </c>
      <c r="HL81" s="205" t="e">
        <f t="shared" si="342"/>
        <v>#N/A</v>
      </c>
      <c r="HM81" s="205" t="e">
        <f t="shared" si="343"/>
        <v>#N/A</v>
      </c>
      <c r="HN81" s="205" t="e">
        <f t="shared" si="344"/>
        <v>#N/A</v>
      </c>
      <c r="HO81" s="205" t="e">
        <f t="shared" si="345"/>
        <v>#N/A</v>
      </c>
      <c r="HP81" s="205" t="e">
        <f t="shared" si="346"/>
        <v>#N/A</v>
      </c>
      <c r="HQ81" s="205" t="e">
        <f t="shared" si="347"/>
        <v>#N/A</v>
      </c>
      <c r="HR81" s="205" t="e">
        <f t="shared" si="348"/>
        <v>#N/A</v>
      </c>
      <c r="HS81" s="205" t="e">
        <f t="shared" si="349"/>
        <v>#N/A</v>
      </c>
      <c r="HT81" s="205" t="e">
        <f t="shared" si="350"/>
        <v>#N/A</v>
      </c>
      <c r="HU81" s="205" t="e">
        <f t="shared" si="351"/>
        <v>#N/A</v>
      </c>
      <c r="HV81" s="205" t="e">
        <f t="shared" si="352"/>
        <v>#N/A</v>
      </c>
      <c r="HW81" s="205" t="e">
        <f t="shared" si="353"/>
        <v>#N/A</v>
      </c>
      <c r="HX81" s="205" t="e">
        <f t="shared" si="354"/>
        <v>#N/A</v>
      </c>
      <c r="HY81" s="205" t="e">
        <f t="shared" si="355"/>
        <v>#N/A</v>
      </c>
      <c r="HZ81" s="205" t="e">
        <f t="shared" si="356"/>
        <v>#N/A</v>
      </c>
      <c r="IA81" s="205" t="e">
        <f t="shared" si="357"/>
        <v>#N/A</v>
      </c>
      <c r="IB81" s="205" t="e">
        <f t="shared" si="358"/>
        <v>#N/A</v>
      </c>
      <c r="IC81" s="205" t="e">
        <f t="shared" si="359"/>
        <v>#N/A</v>
      </c>
      <c r="ID81" s="205" t="e">
        <f t="shared" si="360"/>
        <v>#N/A</v>
      </c>
      <c r="IE81" s="205" t="e">
        <f t="shared" si="361"/>
        <v>#N/A</v>
      </c>
      <c r="IF81" s="205" t="e">
        <f t="shared" si="362"/>
        <v>#N/A</v>
      </c>
      <c r="IG81" s="205" t="e">
        <f t="shared" si="363"/>
        <v>#N/A</v>
      </c>
      <c r="IH81" s="205" t="e">
        <f t="shared" si="364"/>
        <v>#N/A</v>
      </c>
      <c r="II81" s="205" t="e">
        <f t="shared" si="365"/>
        <v>#N/A</v>
      </c>
    </row>
    <row r="82" spans="1:243" hidden="1" x14ac:dyDescent="0.25">
      <c r="A82" s="307"/>
      <c r="B82" s="308" t="str">
        <f>IF(OR($T82="",$U82=""),"",ROUND(_xlfn.BETA.INV(ABS(VLOOKUP($Z$1,VLookups!$A$30:$B$31,2,FALSE)-B$2),IF($N82="L",$U82,$T82),IF($N82="L",$T82,$U82),$G82,$I82),0))</f>
        <v/>
      </c>
      <c r="C82" s="318" t="str">
        <f t="shared" si="366"/>
        <v/>
      </c>
      <c r="D82" s="319" t="str">
        <f t="shared" si="367"/>
        <v/>
      </c>
      <c r="E82" s="142"/>
      <c r="F82" s="310"/>
      <c r="G82" s="311" t="str">
        <f t="shared" si="255"/>
        <v/>
      </c>
      <c r="H82" s="312"/>
      <c r="I82" s="311" t="str">
        <f t="shared" si="256"/>
        <v/>
      </c>
      <c r="J82" s="310"/>
      <c r="K82" s="143"/>
      <c r="L82" s="118" t="str">
        <f t="shared" si="257"/>
        <v/>
      </c>
      <c r="M82" s="23" t="str">
        <f t="shared" si="258"/>
        <v/>
      </c>
      <c r="N82" s="24" t="str">
        <f t="shared" si="259"/>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247"/>
        <v/>
      </c>
      <c r="R82" s="26"/>
      <c r="S82" s="24" t="str">
        <f>IF(OR(M82="",R82=""),"",MATCH(R82,Confidence!$A$3:$A$12,0))</f>
        <v/>
      </c>
      <c r="T82" s="27" t="str">
        <f t="shared" si="248"/>
        <v/>
      </c>
      <c r="U82" s="27" t="str">
        <f t="shared" si="249"/>
        <v/>
      </c>
      <c r="V82" s="24"/>
      <c r="W82" s="110" t="str">
        <f t="shared" si="250"/>
        <v/>
      </c>
      <c r="X82" s="110" t="str">
        <f t="shared" si="251"/>
        <v/>
      </c>
      <c r="Y82" s="39" t="str">
        <f t="shared" si="252"/>
        <v/>
      </c>
      <c r="Z82" s="123"/>
      <c r="AA82" s="216" t="str">
        <f>IF(AND(G82&gt;0,H82&gt;0,I82&gt;0,T82&gt;0,U82&gt;0,Z82&gt;0,NOT(R82="")),ABS(VLOOKUP($Z$1,VLookups!$A$30:$B$31,2,FALSE)-_xlfn.BETA.DIST(Z82,IF(N82="L",U82,T82),IF(N82="L",T82,U82),TRUE,G82,I82)),"")</f>
        <v/>
      </c>
      <c r="AB82" s="120" t="str">
        <f>IF(OR($T82="",$U82=""),"",_xlfn.BETA.INV(ABS(VLOOKUP($Z$1,VLookups!$A$30:$B$31,2,FALSE)-AB$3),IF($N82="L",$U82,$T82),IF($N82="L",$T82,$U82),$G82,$I82))</f>
        <v/>
      </c>
      <c r="AC82" s="121" t="str">
        <f>IF(OR($T82="",$U82=""),"",_xlfn.BETA.INV(ABS(VLOOKUP($Z$1,VLookups!$A$30:$B$31,2,FALSE)-AC$3),IF($N82="L",$U82,$T82),IF($N82="L",$T82,$U82),$G82,$I82))</f>
        <v/>
      </c>
      <c r="AD82" s="120" t="str">
        <f>IF(OR($T82="",$U82=""),"",_xlfn.BETA.INV(ABS(VLOOKUP($Z$1,VLookups!$A$30:$B$31,2,FALSE)-AD$3),IF($N82="L",$U82,$T82),IF($N82="L",$T82,$U82),$G82,$I82))</f>
        <v/>
      </c>
      <c r="AE82" s="121" t="str">
        <f>IF(OR($T82="",$U82=""),"",_xlfn.BETA.INV(ABS(VLOOKUP($Z$1,VLookups!$A$30:$B$31,2,FALSE)-AE$3),IF($N82="L",$U82,$T82),IF($N82="L",$T82,$U82),$G82,$I82))</f>
        <v/>
      </c>
      <c r="AF82" s="120" t="str">
        <f>IF(OR($T82="",$U82=""),"",_xlfn.BETA.INV(ABS(VLOOKUP($Z$1,VLookups!$A$30:$B$31,2,FALSE)-AF$3),IF($N82="L",$U82,$T82),IF($N82="L",$T82,$U82),$G82,$I82))</f>
        <v/>
      </c>
      <c r="AG82" s="121" t="str">
        <f>IF(OR($T82="",$U82=""),"",_xlfn.BETA.INV(ABS(VLOOKUP($Z$1,VLookups!$A$30:$B$31,2,FALSE)-AG$3),IF($N82="L",$U82,$T82),IF($N82="L",$T82,$U82),$G82,$I82))</f>
        <v/>
      </c>
      <c r="AH82" s="120" t="str">
        <f>IF(OR($T82="",$U82=""),"",_xlfn.BETA.INV(ABS(VLOOKUP($Z$1,VLookups!$A$30:$B$31,2,FALSE)-AH$3),IF($N82="L",$U82,$T82),IF($N82="L",$T82,$U82),$G82,$I82))</f>
        <v/>
      </c>
      <c r="AI82" s="121" t="str">
        <f>IF(OR($T82="",$U82=""),"",_xlfn.BETA.INV(ABS(VLOOKUP($Z$1,VLookups!$A$30:$B$31,2,FALSE)-AI$3),IF($N82="L",$U82,$T82),IF($N82="L",$T82,$U82),$G82,$I82))</f>
        <v/>
      </c>
      <c r="AJ82" s="120" t="str">
        <f>IF(OR($T82="",$U82=""),"",_xlfn.BETA.INV(ABS(VLOOKUP($Z$1,VLookups!$A$30:$B$31,2,FALSE)-AJ$3),IF($N82="L",$U82,$T82),IF($N82="L",$T82,$U82),$G82,$I82))</f>
        <v/>
      </c>
      <c r="AK82" s="121" t="str">
        <f>IF(OR($T82="",$U82=""),"",_xlfn.BETA.INV(ABS(VLOOKUP($Z$1,VLookups!$A$30:$B$31,2,FALSE)-AK$3),IF($N82="L",$U82,$T82),IF($N82="L",$T82,$U82),$G82,$I82))</f>
        <v/>
      </c>
      <c r="AL82" s="120" t="str">
        <f>IF(OR($T82="",$U82=""),"",_xlfn.BETA.INV(ABS(VLOOKUP($Z$1,VLookups!$A$30:$B$31,2,FALSE)-AL$3),IF($N82="L",$U82,$T82),IF($N82="L",$T82,$U82),$G82,$I82))</f>
        <v/>
      </c>
      <c r="AM82" s="121" t="str">
        <f>IF(OR($T82="",$U82=""),"",_xlfn.BETA.INV(ABS(VLOOKUP($Z$1,VLookups!$A$30:$B$31,2,FALSE)-AM$3),IF($N82="L",$U82,$T82),IF($N82="L",$T82,$U82),$G82,$I82))</f>
        <v/>
      </c>
      <c r="AN82" s="17"/>
      <c r="AO82" s="206" t="str">
        <f t="shared" si="260"/>
        <v/>
      </c>
      <c r="AP82" s="204" t="str">
        <f t="shared" si="261"/>
        <v/>
      </c>
      <c r="AQ82" s="188" t="str">
        <f t="shared" ref="AQ82:DB82" si="392">IF(ISNONTEXT($AO82),AP82+$AO82,"")</f>
        <v/>
      </c>
      <c r="AR82" s="188" t="str">
        <f t="shared" si="392"/>
        <v/>
      </c>
      <c r="AS82" s="188" t="str">
        <f t="shared" si="392"/>
        <v/>
      </c>
      <c r="AT82" s="188" t="str">
        <f t="shared" si="392"/>
        <v/>
      </c>
      <c r="AU82" s="188" t="str">
        <f t="shared" si="392"/>
        <v/>
      </c>
      <c r="AV82" s="188" t="str">
        <f t="shared" si="392"/>
        <v/>
      </c>
      <c r="AW82" s="188" t="str">
        <f t="shared" si="392"/>
        <v/>
      </c>
      <c r="AX82" s="188" t="str">
        <f t="shared" si="392"/>
        <v/>
      </c>
      <c r="AY82" s="188" t="str">
        <f t="shared" si="392"/>
        <v/>
      </c>
      <c r="AZ82" s="188" t="str">
        <f t="shared" si="392"/>
        <v/>
      </c>
      <c r="BA82" s="188" t="str">
        <f t="shared" si="392"/>
        <v/>
      </c>
      <c r="BB82" s="188" t="str">
        <f t="shared" si="392"/>
        <v/>
      </c>
      <c r="BC82" s="188" t="str">
        <f t="shared" si="392"/>
        <v/>
      </c>
      <c r="BD82" s="188" t="str">
        <f t="shared" si="392"/>
        <v/>
      </c>
      <c r="BE82" s="188" t="str">
        <f t="shared" si="392"/>
        <v/>
      </c>
      <c r="BF82" s="188" t="str">
        <f t="shared" si="392"/>
        <v/>
      </c>
      <c r="BG82" s="188" t="str">
        <f t="shared" si="392"/>
        <v/>
      </c>
      <c r="BH82" s="188" t="str">
        <f t="shared" si="392"/>
        <v/>
      </c>
      <c r="BI82" s="188" t="str">
        <f t="shared" si="392"/>
        <v/>
      </c>
      <c r="BJ82" s="188" t="str">
        <f t="shared" si="392"/>
        <v/>
      </c>
      <c r="BK82" s="188" t="str">
        <f t="shared" si="392"/>
        <v/>
      </c>
      <c r="BL82" s="188" t="str">
        <f t="shared" si="392"/>
        <v/>
      </c>
      <c r="BM82" s="188" t="str">
        <f t="shared" si="392"/>
        <v/>
      </c>
      <c r="BN82" s="188" t="str">
        <f t="shared" si="392"/>
        <v/>
      </c>
      <c r="BO82" s="188" t="str">
        <f t="shared" si="392"/>
        <v/>
      </c>
      <c r="BP82" s="188" t="str">
        <f t="shared" si="392"/>
        <v/>
      </c>
      <c r="BQ82" s="188" t="str">
        <f t="shared" si="392"/>
        <v/>
      </c>
      <c r="BR82" s="188" t="str">
        <f t="shared" si="392"/>
        <v/>
      </c>
      <c r="BS82" s="188" t="str">
        <f t="shared" si="392"/>
        <v/>
      </c>
      <c r="BT82" s="188" t="str">
        <f t="shared" si="392"/>
        <v/>
      </c>
      <c r="BU82" s="188" t="str">
        <f t="shared" si="392"/>
        <v/>
      </c>
      <c r="BV82" s="188" t="str">
        <f t="shared" si="392"/>
        <v/>
      </c>
      <c r="BW82" s="188" t="str">
        <f t="shared" si="392"/>
        <v/>
      </c>
      <c r="BX82" s="188" t="str">
        <f t="shared" si="392"/>
        <v/>
      </c>
      <c r="BY82" s="188" t="str">
        <f t="shared" si="392"/>
        <v/>
      </c>
      <c r="BZ82" s="188" t="str">
        <f t="shared" si="392"/>
        <v/>
      </c>
      <c r="CA82" s="188" t="str">
        <f t="shared" si="392"/>
        <v/>
      </c>
      <c r="CB82" s="188" t="str">
        <f t="shared" si="392"/>
        <v/>
      </c>
      <c r="CC82" s="188" t="str">
        <f t="shared" si="392"/>
        <v/>
      </c>
      <c r="CD82" s="188" t="str">
        <f t="shared" si="392"/>
        <v/>
      </c>
      <c r="CE82" s="188" t="str">
        <f t="shared" si="392"/>
        <v/>
      </c>
      <c r="CF82" s="188" t="str">
        <f t="shared" si="392"/>
        <v/>
      </c>
      <c r="CG82" s="188" t="str">
        <f t="shared" si="392"/>
        <v/>
      </c>
      <c r="CH82" s="188" t="str">
        <f t="shared" si="392"/>
        <v/>
      </c>
      <c r="CI82" s="188" t="str">
        <f t="shared" si="392"/>
        <v/>
      </c>
      <c r="CJ82" s="188" t="str">
        <f t="shared" si="392"/>
        <v/>
      </c>
      <c r="CK82" s="188" t="str">
        <f t="shared" si="392"/>
        <v/>
      </c>
      <c r="CL82" s="188" t="str">
        <f t="shared" si="392"/>
        <v/>
      </c>
      <c r="CM82" s="188" t="str">
        <f t="shared" si="392"/>
        <v/>
      </c>
      <c r="CN82" s="188" t="str">
        <f t="shared" si="392"/>
        <v/>
      </c>
      <c r="CO82" s="188" t="str">
        <f t="shared" si="392"/>
        <v/>
      </c>
      <c r="CP82" s="188" t="str">
        <f t="shared" si="392"/>
        <v/>
      </c>
      <c r="CQ82" s="188" t="str">
        <f t="shared" si="392"/>
        <v/>
      </c>
      <c r="CR82" s="188" t="str">
        <f t="shared" si="392"/>
        <v/>
      </c>
      <c r="CS82" s="188" t="str">
        <f t="shared" si="392"/>
        <v/>
      </c>
      <c r="CT82" s="188" t="str">
        <f t="shared" si="392"/>
        <v/>
      </c>
      <c r="CU82" s="188" t="str">
        <f t="shared" si="392"/>
        <v/>
      </c>
      <c r="CV82" s="188" t="str">
        <f t="shared" si="392"/>
        <v/>
      </c>
      <c r="CW82" s="188" t="str">
        <f t="shared" si="392"/>
        <v/>
      </c>
      <c r="CX82" s="188" t="str">
        <f t="shared" si="392"/>
        <v/>
      </c>
      <c r="CY82" s="188" t="str">
        <f t="shared" si="392"/>
        <v/>
      </c>
      <c r="CZ82" s="188" t="str">
        <f t="shared" si="392"/>
        <v/>
      </c>
      <c r="DA82" s="188" t="str">
        <f t="shared" si="392"/>
        <v/>
      </c>
      <c r="DB82" s="188" t="str">
        <f t="shared" si="392"/>
        <v/>
      </c>
      <c r="DC82" s="188" t="str">
        <f t="shared" ref="DC82:EK82" si="393">IF(ISNONTEXT($AO82),DB82+$AO82,"")</f>
        <v/>
      </c>
      <c r="DD82" s="188" t="str">
        <f t="shared" si="393"/>
        <v/>
      </c>
      <c r="DE82" s="188" t="str">
        <f t="shared" si="393"/>
        <v/>
      </c>
      <c r="DF82" s="188" t="str">
        <f t="shared" si="393"/>
        <v/>
      </c>
      <c r="DG82" s="188" t="str">
        <f t="shared" si="393"/>
        <v/>
      </c>
      <c r="DH82" s="188" t="str">
        <f t="shared" si="393"/>
        <v/>
      </c>
      <c r="DI82" s="188" t="str">
        <f t="shared" si="393"/>
        <v/>
      </c>
      <c r="DJ82" s="188" t="str">
        <f t="shared" si="393"/>
        <v/>
      </c>
      <c r="DK82" s="188" t="str">
        <f t="shared" si="393"/>
        <v/>
      </c>
      <c r="DL82" s="188" t="str">
        <f t="shared" si="393"/>
        <v/>
      </c>
      <c r="DM82" s="188" t="str">
        <f t="shared" si="393"/>
        <v/>
      </c>
      <c r="DN82" s="188" t="str">
        <f t="shared" si="393"/>
        <v/>
      </c>
      <c r="DO82" s="188" t="str">
        <f t="shared" si="393"/>
        <v/>
      </c>
      <c r="DP82" s="188" t="str">
        <f t="shared" si="393"/>
        <v/>
      </c>
      <c r="DQ82" s="188" t="str">
        <f t="shared" si="393"/>
        <v/>
      </c>
      <c r="DR82" s="188" t="str">
        <f t="shared" si="393"/>
        <v/>
      </c>
      <c r="DS82" s="188" t="str">
        <f t="shared" si="393"/>
        <v/>
      </c>
      <c r="DT82" s="188" t="str">
        <f t="shared" si="393"/>
        <v/>
      </c>
      <c r="DU82" s="188" t="str">
        <f t="shared" si="393"/>
        <v/>
      </c>
      <c r="DV82" s="188" t="str">
        <f t="shared" si="393"/>
        <v/>
      </c>
      <c r="DW82" s="188" t="str">
        <f t="shared" si="393"/>
        <v/>
      </c>
      <c r="DX82" s="188" t="str">
        <f t="shared" si="393"/>
        <v/>
      </c>
      <c r="DY82" s="188" t="str">
        <f t="shared" si="393"/>
        <v/>
      </c>
      <c r="DZ82" s="188" t="str">
        <f t="shared" si="393"/>
        <v/>
      </c>
      <c r="EA82" s="188" t="str">
        <f t="shared" si="393"/>
        <v/>
      </c>
      <c r="EB82" s="188" t="str">
        <f t="shared" si="393"/>
        <v/>
      </c>
      <c r="EC82" s="188" t="str">
        <f t="shared" si="393"/>
        <v/>
      </c>
      <c r="ED82" s="188" t="str">
        <f t="shared" si="393"/>
        <v/>
      </c>
      <c r="EE82" s="188" t="str">
        <f t="shared" si="393"/>
        <v/>
      </c>
      <c r="EF82" s="188" t="str">
        <f t="shared" si="393"/>
        <v/>
      </c>
      <c r="EG82" s="188" t="str">
        <f t="shared" si="393"/>
        <v/>
      </c>
      <c r="EH82" s="188" t="str">
        <f t="shared" si="393"/>
        <v/>
      </c>
      <c r="EI82" s="188" t="str">
        <f t="shared" si="393"/>
        <v/>
      </c>
      <c r="EJ82" s="188" t="str">
        <f t="shared" si="393"/>
        <v/>
      </c>
      <c r="EK82" s="188" t="str">
        <f t="shared" si="393"/>
        <v/>
      </c>
      <c r="EL82" s="204" t="str">
        <f t="shared" si="264"/>
        <v/>
      </c>
      <c r="EM82" s="205" t="e">
        <f t="shared" si="265"/>
        <v>#N/A</v>
      </c>
      <c r="EN82" s="205" t="e">
        <f t="shared" si="266"/>
        <v>#N/A</v>
      </c>
      <c r="EO82" s="205" t="e">
        <f t="shared" si="267"/>
        <v>#N/A</v>
      </c>
      <c r="EP82" s="205" t="e">
        <f t="shared" si="268"/>
        <v>#N/A</v>
      </c>
      <c r="EQ82" s="205" t="e">
        <f t="shared" si="269"/>
        <v>#N/A</v>
      </c>
      <c r="ER82" s="205" t="e">
        <f t="shared" si="270"/>
        <v>#N/A</v>
      </c>
      <c r="ES82" s="205" t="e">
        <f t="shared" si="271"/>
        <v>#N/A</v>
      </c>
      <c r="ET82" s="205" t="e">
        <f t="shared" si="272"/>
        <v>#N/A</v>
      </c>
      <c r="EU82" s="205" t="e">
        <f t="shared" si="273"/>
        <v>#N/A</v>
      </c>
      <c r="EV82" s="205" t="e">
        <f t="shared" si="274"/>
        <v>#N/A</v>
      </c>
      <c r="EW82" s="205" t="e">
        <f t="shared" si="275"/>
        <v>#N/A</v>
      </c>
      <c r="EX82" s="205" t="e">
        <f t="shared" si="276"/>
        <v>#N/A</v>
      </c>
      <c r="EY82" s="205" t="e">
        <f t="shared" si="277"/>
        <v>#N/A</v>
      </c>
      <c r="EZ82" s="205" t="e">
        <f t="shared" si="278"/>
        <v>#N/A</v>
      </c>
      <c r="FA82" s="205" t="e">
        <f t="shared" si="279"/>
        <v>#N/A</v>
      </c>
      <c r="FB82" s="205" t="e">
        <f t="shared" si="280"/>
        <v>#N/A</v>
      </c>
      <c r="FC82" s="205" t="e">
        <f t="shared" si="281"/>
        <v>#N/A</v>
      </c>
      <c r="FD82" s="205" t="e">
        <f t="shared" si="282"/>
        <v>#N/A</v>
      </c>
      <c r="FE82" s="205" t="e">
        <f t="shared" si="283"/>
        <v>#N/A</v>
      </c>
      <c r="FF82" s="205" t="e">
        <f t="shared" si="284"/>
        <v>#N/A</v>
      </c>
      <c r="FG82" s="205" t="e">
        <f t="shared" si="285"/>
        <v>#N/A</v>
      </c>
      <c r="FH82" s="205" t="e">
        <f t="shared" si="286"/>
        <v>#N/A</v>
      </c>
      <c r="FI82" s="205" t="e">
        <f t="shared" si="287"/>
        <v>#N/A</v>
      </c>
      <c r="FJ82" s="205" t="e">
        <f t="shared" si="288"/>
        <v>#N/A</v>
      </c>
      <c r="FK82" s="205" t="e">
        <f t="shared" si="289"/>
        <v>#N/A</v>
      </c>
      <c r="FL82" s="205" t="e">
        <f t="shared" si="290"/>
        <v>#N/A</v>
      </c>
      <c r="FM82" s="205" t="e">
        <f t="shared" si="291"/>
        <v>#N/A</v>
      </c>
      <c r="FN82" s="205" t="e">
        <f t="shared" si="292"/>
        <v>#N/A</v>
      </c>
      <c r="FO82" s="205" t="e">
        <f t="shared" si="293"/>
        <v>#N/A</v>
      </c>
      <c r="FP82" s="205" t="e">
        <f t="shared" si="294"/>
        <v>#N/A</v>
      </c>
      <c r="FQ82" s="205" t="e">
        <f t="shared" si="295"/>
        <v>#N/A</v>
      </c>
      <c r="FR82" s="205" t="e">
        <f t="shared" si="296"/>
        <v>#N/A</v>
      </c>
      <c r="FS82" s="205" t="e">
        <f t="shared" si="297"/>
        <v>#N/A</v>
      </c>
      <c r="FT82" s="205" t="e">
        <f t="shared" si="298"/>
        <v>#N/A</v>
      </c>
      <c r="FU82" s="205" t="e">
        <f t="shared" si="299"/>
        <v>#N/A</v>
      </c>
      <c r="FV82" s="205" t="e">
        <f t="shared" si="300"/>
        <v>#N/A</v>
      </c>
      <c r="FW82" s="205" t="e">
        <f t="shared" si="301"/>
        <v>#N/A</v>
      </c>
      <c r="FX82" s="205" t="e">
        <f t="shared" si="302"/>
        <v>#N/A</v>
      </c>
      <c r="FY82" s="205" t="e">
        <f t="shared" si="303"/>
        <v>#N/A</v>
      </c>
      <c r="FZ82" s="205" t="e">
        <f t="shared" si="304"/>
        <v>#N/A</v>
      </c>
      <c r="GA82" s="205" t="e">
        <f t="shared" si="305"/>
        <v>#N/A</v>
      </c>
      <c r="GB82" s="205" t="e">
        <f t="shared" si="306"/>
        <v>#N/A</v>
      </c>
      <c r="GC82" s="205" t="e">
        <f t="shared" si="307"/>
        <v>#N/A</v>
      </c>
      <c r="GD82" s="205" t="e">
        <f t="shared" si="308"/>
        <v>#N/A</v>
      </c>
      <c r="GE82" s="205" t="e">
        <f t="shared" si="309"/>
        <v>#N/A</v>
      </c>
      <c r="GF82" s="205" t="e">
        <f t="shared" si="310"/>
        <v>#N/A</v>
      </c>
      <c r="GG82" s="205" t="e">
        <f t="shared" si="311"/>
        <v>#N/A</v>
      </c>
      <c r="GH82" s="205" t="e">
        <f t="shared" si="312"/>
        <v>#N/A</v>
      </c>
      <c r="GI82" s="205" t="e">
        <f t="shared" si="313"/>
        <v>#N/A</v>
      </c>
      <c r="GJ82" s="205" t="e">
        <f t="shared" si="314"/>
        <v>#N/A</v>
      </c>
      <c r="GK82" s="205" t="e">
        <f t="shared" si="315"/>
        <v>#N/A</v>
      </c>
      <c r="GL82" s="205" t="e">
        <f t="shared" si="316"/>
        <v>#N/A</v>
      </c>
      <c r="GM82" s="205" t="e">
        <f t="shared" si="317"/>
        <v>#N/A</v>
      </c>
      <c r="GN82" s="205" t="e">
        <f t="shared" si="318"/>
        <v>#N/A</v>
      </c>
      <c r="GO82" s="205" t="e">
        <f t="shared" si="319"/>
        <v>#N/A</v>
      </c>
      <c r="GP82" s="205" t="e">
        <f t="shared" si="320"/>
        <v>#N/A</v>
      </c>
      <c r="GQ82" s="205" t="e">
        <f t="shared" si="321"/>
        <v>#N/A</v>
      </c>
      <c r="GR82" s="205" t="e">
        <f t="shared" si="322"/>
        <v>#N/A</v>
      </c>
      <c r="GS82" s="205" t="e">
        <f t="shared" si="323"/>
        <v>#N/A</v>
      </c>
      <c r="GT82" s="205" t="e">
        <f t="shared" si="324"/>
        <v>#N/A</v>
      </c>
      <c r="GU82" s="205" t="e">
        <f t="shared" si="325"/>
        <v>#N/A</v>
      </c>
      <c r="GV82" s="205" t="e">
        <f t="shared" si="326"/>
        <v>#N/A</v>
      </c>
      <c r="GW82" s="205" t="e">
        <f t="shared" si="327"/>
        <v>#N/A</v>
      </c>
      <c r="GX82" s="205" t="e">
        <f t="shared" si="328"/>
        <v>#N/A</v>
      </c>
      <c r="GY82" s="205" t="e">
        <f t="shared" si="329"/>
        <v>#N/A</v>
      </c>
      <c r="GZ82" s="205" t="e">
        <f t="shared" si="330"/>
        <v>#N/A</v>
      </c>
      <c r="HA82" s="205" t="e">
        <f t="shared" si="331"/>
        <v>#N/A</v>
      </c>
      <c r="HB82" s="205" t="e">
        <f t="shared" si="332"/>
        <v>#N/A</v>
      </c>
      <c r="HC82" s="205" t="e">
        <f t="shared" si="333"/>
        <v>#N/A</v>
      </c>
      <c r="HD82" s="205" t="e">
        <f t="shared" si="334"/>
        <v>#N/A</v>
      </c>
      <c r="HE82" s="205" t="e">
        <f t="shared" si="335"/>
        <v>#N/A</v>
      </c>
      <c r="HF82" s="205" t="e">
        <f t="shared" si="336"/>
        <v>#N/A</v>
      </c>
      <c r="HG82" s="205" t="e">
        <f t="shared" si="337"/>
        <v>#N/A</v>
      </c>
      <c r="HH82" s="205" t="e">
        <f t="shared" si="338"/>
        <v>#N/A</v>
      </c>
      <c r="HI82" s="205" t="e">
        <f t="shared" si="339"/>
        <v>#N/A</v>
      </c>
      <c r="HJ82" s="205" t="e">
        <f t="shared" si="340"/>
        <v>#N/A</v>
      </c>
      <c r="HK82" s="205" t="e">
        <f t="shared" si="341"/>
        <v>#N/A</v>
      </c>
      <c r="HL82" s="205" t="e">
        <f t="shared" si="342"/>
        <v>#N/A</v>
      </c>
      <c r="HM82" s="205" t="e">
        <f t="shared" si="343"/>
        <v>#N/A</v>
      </c>
      <c r="HN82" s="205" t="e">
        <f t="shared" si="344"/>
        <v>#N/A</v>
      </c>
      <c r="HO82" s="205" t="e">
        <f t="shared" si="345"/>
        <v>#N/A</v>
      </c>
      <c r="HP82" s="205" t="e">
        <f t="shared" si="346"/>
        <v>#N/A</v>
      </c>
      <c r="HQ82" s="205" t="e">
        <f t="shared" si="347"/>
        <v>#N/A</v>
      </c>
      <c r="HR82" s="205" t="e">
        <f t="shared" si="348"/>
        <v>#N/A</v>
      </c>
      <c r="HS82" s="205" t="e">
        <f t="shared" si="349"/>
        <v>#N/A</v>
      </c>
      <c r="HT82" s="205" t="e">
        <f t="shared" si="350"/>
        <v>#N/A</v>
      </c>
      <c r="HU82" s="205" t="e">
        <f t="shared" si="351"/>
        <v>#N/A</v>
      </c>
      <c r="HV82" s="205" t="e">
        <f t="shared" si="352"/>
        <v>#N/A</v>
      </c>
      <c r="HW82" s="205" t="e">
        <f t="shared" si="353"/>
        <v>#N/A</v>
      </c>
      <c r="HX82" s="205" t="e">
        <f t="shared" si="354"/>
        <v>#N/A</v>
      </c>
      <c r="HY82" s="205" t="e">
        <f t="shared" si="355"/>
        <v>#N/A</v>
      </c>
      <c r="HZ82" s="205" t="e">
        <f t="shared" si="356"/>
        <v>#N/A</v>
      </c>
      <c r="IA82" s="205" t="e">
        <f t="shared" si="357"/>
        <v>#N/A</v>
      </c>
      <c r="IB82" s="205" t="e">
        <f t="shared" si="358"/>
        <v>#N/A</v>
      </c>
      <c r="IC82" s="205" t="e">
        <f t="shared" si="359"/>
        <v>#N/A</v>
      </c>
      <c r="ID82" s="205" t="e">
        <f t="shared" si="360"/>
        <v>#N/A</v>
      </c>
      <c r="IE82" s="205" t="e">
        <f t="shared" si="361"/>
        <v>#N/A</v>
      </c>
      <c r="IF82" s="205" t="e">
        <f t="shared" si="362"/>
        <v>#N/A</v>
      </c>
      <c r="IG82" s="205" t="e">
        <f t="shared" si="363"/>
        <v>#N/A</v>
      </c>
      <c r="IH82" s="205" t="e">
        <f t="shared" si="364"/>
        <v>#N/A</v>
      </c>
      <c r="II82" s="205" t="e">
        <f t="shared" si="365"/>
        <v>#N/A</v>
      </c>
    </row>
    <row r="83" spans="1:243" hidden="1" x14ac:dyDescent="0.25">
      <c r="A83" s="307"/>
      <c r="B83" s="308" t="str">
        <f>IF(OR($T83="",$U83=""),"",ROUND(_xlfn.BETA.INV(ABS(VLOOKUP($Z$1,VLookups!$A$30:$B$31,2,FALSE)-B$2),IF($N83="L",$U83,$T83),IF($N83="L",$T83,$U83),$G83,$I83),0))</f>
        <v/>
      </c>
      <c r="C83" s="318" t="str">
        <f t="shared" si="366"/>
        <v/>
      </c>
      <c r="D83" s="319" t="str">
        <f t="shared" si="367"/>
        <v/>
      </c>
      <c r="E83" s="142"/>
      <c r="F83" s="310"/>
      <c r="G83" s="311" t="str">
        <f t="shared" si="255"/>
        <v/>
      </c>
      <c r="H83" s="312"/>
      <c r="I83" s="311" t="str">
        <f t="shared" si="256"/>
        <v/>
      </c>
      <c r="J83" s="310"/>
      <c r="K83" s="143"/>
      <c r="L83" s="118" t="str">
        <f t="shared" si="257"/>
        <v/>
      </c>
      <c r="M83" s="23" t="str">
        <f t="shared" si="258"/>
        <v/>
      </c>
      <c r="N83" s="24" t="str">
        <f t="shared" si="259"/>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247"/>
        <v/>
      </c>
      <c r="R83" s="26"/>
      <c r="S83" s="24" t="str">
        <f>IF(OR(M83="",R83=""),"",MATCH(R83,Confidence!$A$3:$A$12,0))</f>
        <v/>
      </c>
      <c r="T83" s="27" t="str">
        <f t="shared" si="248"/>
        <v/>
      </c>
      <c r="U83" s="27" t="str">
        <f t="shared" si="249"/>
        <v/>
      </c>
      <c r="V83" s="24"/>
      <c r="W83" s="110" t="str">
        <f t="shared" si="250"/>
        <v/>
      </c>
      <c r="X83" s="110" t="str">
        <f t="shared" si="251"/>
        <v/>
      </c>
      <c r="Y83" s="39" t="str">
        <f t="shared" si="252"/>
        <v/>
      </c>
      <c r="Z83" s="123"/>
      <c r="AA83" s="216" t="str">
        <f>IF(AND(G83&gt;0,H83&gt;0,I83&gt;0,T83&gt;0,U83&gt;0,Z83&gt;0,NOT(R83="")),ABS(VLOOKUP($Z$1,VLookups!$A$30:$B$31,2,FALSE)-_xlfn.BETA.DIST(Z83,IF(N83="L",U83,T83),IF(N83="L",T83,U83),TRUE,G83,I83)),"")</f>
        <v/>
      </c>
      <c r="AB83" s="120" t="str">
        <f>IF(OR($T83="",$U83=""),"",_xlfn.BETA.INV(ABS(VLOOKUP($Z$1,VLookups!$A$30:$B$31,2,FALSE)-AB$3),IF($N83="L",$U83,$T83),IF($N83="L",$T83,$U83),$G83,$I83))</f>
        <v/>
      </c>
      <c r="AC83" s="121" t="str">
        <f>IF(OR($T83="",$U83=""),"",_xlfn.BETA.INV(ABS(VLOOKUP($Z$1,VLookups!$A$30:$B$31,2,FALSE)-AC$3),IF($N83="L",$U83,$T83),IF($N83="L",$T83,$U83),$G83,$I83))</f>
        <v/>
      </c>
      <c r="AD83" s="120" t="str">
        <f>IF(OR($T83="",$U83=""),"",_xlfn.BETA.INV(ABS(VLOOKUP($Z$1,VLookups!$A$30:$B$31,2,FALSE)-AD$3),IF($N83="L",$U83,$T83),IF($N83="L",$T83,$U83),$G83,$I83))</f>
        <v/>
      </c>
      <c r="AE83" s="121" t="str">
        <f>IF(OR($T83="",$U83=""),"",_xlfn.BETA.INV(ABS(VLOOKUP($Z$1,VLookups!$A$30:$B$31,2,FALSE)-AE$3),IF($N83="L",$U83,$T83),IF($N83="L",$T83,$U83),$G83,$I83))</f>
        <v/>
      </c>
      <c r="AF83" s="120" t="str">
        <f>IF(OR($T83="",$U83=""),"",_xlfn.BETA.INV(ABS(VLOOKUP($Z$1,VLookups!$A$30:$B$31,2,FALSE)-AF$3),IF($N83="L",$U83,$T83),IF($N83="L",$T83,$U83),$G83,$I83))</f>
        <v/>
      </c>
      <c r="AG83" s="121" t="str">
        <f>IF(OR($T83="",$U83=""),"",_xlfn.BETA.INV(ABS(VLOOKUP($Z$1,VLookups!$A$30:$B$31,2,FALSE)-AG$3),IF($N83="L",$U83,$T83),IF($N83="L",$T83,$U83),$G83,$I83))</f>
        <v/>
      </c>
      <c r="AH83" s="120" t="str">
        <f>IF(OR($T83="",$U83=""),"",_xlfn.BETA.INV(ABS(VLOOKUP($Z$1,VLookups!$A$30:$B$31,2,FALSE)-AH$3),IF($N83="L",$U83,$T83),IF($N83="L",$T83,$U83),$G83,$I83))</f>
        <v/>
      </c>
      <c r="AI83" s="121" t="str">
        <f>IF(OR($T83="",$U83=""),"",_xlfn.BETA.INV(ABS(VLOOKUP($Z$1,VLookups!$A$30:$B$31,2,FALSE)-AI$3),IF($N83="L",$U83,$T83),IF($N83="L",$T83,$U83),$G83,$I83))</f>
        <v/>
      </c>
      <c r="AJ83" s="120" t="str">
        <f>IF(OR($T83="",$U83=""),"",_xlfn.BETA.INV(ABS(VLOOKUP($Z$1,VLookups!$A$30:$B$31,2,FALSE)-AJ$3),IF($N83="L",$U83,$T83),IF($N83="L",$T83,$U83),$G83,$I83))</f>
        <v/>
      </c>
      <c r="AK83" s="121" t="str">
        <f>IF(OR($T83="",$U83=""),"",_xlfn.BETA.INV(ABS(VLOOKUP($Z$1,VLookups!$A$30:$B$31,2,FALSE)-AK$3),IF($N83="L",$U83,$T83),IF($N83="L",$T83,$U83),$G83,$I83))</f>
        <v/>
      </c>
      <c r="AL83" s="120" t="str">
        <f>IF(OR($T83="",$U83=""),"",_xlfn.BETA.INV(ABS(VLOOKUP($Z$1,VLookups!$A$30:$B$31,2,FALSE)-AL$3),IF($N83="L",$U83,$T83),IF($N83="L",$T83,$U83),$G83,$I83))</f>
        <v/>
      </c>
      <c r="AM83" s="121" t="str">
        <f>IF(OR($T83="",$U83=""),"",_xlfn.BETA.INV(ABS(VLOOKUP($Z$1,VLookups!$A$30:$B$31,2,FALSE)-AM$3),IF($N83="L",$U83,$T83),IF($N83="L",$T83,$U83),$G83,$I83))</f>
        <v/>
      </c>
      <c r="AN83" s="17"/>
      <c r="AO83" s="206" t="str">
        <f t="shared" si="260"/>
        <v/>
      </c>
      <c r="AP83" s="204" t="str">
        <f t="shared" si="261"/>
        <v/>
      </c>
      <c r="AQ83" s="188" t="str">
        <f t="shared" ref="AQ83:DB83" si="394">IF(ISNONTEXT($AO83),AP83+$AO83,"")</f>
        <v/>
      </c>
      <c r="AR83" s="188" t="str">
        <f t="shared" si="394"/>
        <v/>
      </c>
      <c r="AS83" s="188" t="str">
        <f t="shared" si="394"/>
        <v/>
      </c>
      <c r="AT83" s="188" t="str">
        <f t="shared" si="394"/>
        <v/>
      </c>
      <c r="AU83" s="188" t="str">
        <f t="shared" si="394"/>
        <v/>
      </c>
      <c r="AV83" s="188" t="str">
        <f t="shared" si="394"/>
        <v/>
      </c>
      <c r="AW83" s="188" t="str">
        <f t="shared" si="394"/>
        <v/>
      </c>
      <c r="AX83" s="188" t="str">
        <f t="shared" si="394"/>
        <v/>
      </c>
      <c r="AY83" s="188" t="str">
        <f t="shared" si="394"/>
        <v/>
      </c>
      <c r="AZ83" s="188" t="str">
        <f t="shared" si="394"/>
        <v/>
      </c>
      <c r="BA83" s="188" t="str">
        <f t="shared" si="394"/>
        <v/>
      </c>
      <c r="BB83" s="188" t="str">
        <f t="shared" si="394"/>
        <v/>
      </c>
      <c r="BC83" s="188" t="str">
        <f t="shared" si="394"/>
        <v/>
      </c>
      <c r="BD83" s="188" t="str">
        <f t="shared" si="394"/>
        <v/>
      </c>
      <c r="BE83" s="188" t="str">
        <f t="shared" si="394"/>
        <v/>
      </c>
      <c r="BF83" s="188" t="str">
        <f t="shared" si="394"/>
        <v/>
      </c>
      <c r="BG83" s="188" t="str">
        <f t="shared" si="394"/>
        <v/>
      </c>
      <c r="BH83" s="188" t="str">
        <f t="shared" si="394"/>
        <v/>
      </c>
      <c r="BI83" s="188" t="str">
        <f t="shared" si="394"/>
        <v/>
      </c>
      <c r="BJ83" s="188" t="str">
        <f t="shared" si="394"/>
        <v/>
      </c>
      <c r="BK83" s="188" t="str">
        <f t="shared" si="394"/>
        <v/>
      </c>
      <c r="BL83" s="188" t="str">
        <f t="shared" si="394"/>
        <v/>
      </c>
      <c r="BM83" s="188" t="str">
        <f t="shared" si="394"/>
        <v/>
      </c>
      <c r="BN83" s="188" t="str">
        <f t="shared" si="394"/>
        <v/>
      </c>
      <c r="BO83" s="188" t="str">
        <f t="shared" si="394"/>
        <v/>
      </c>
      <c r="BP83" s="188" t="str">
        <f t="shared" si="394"/>
        <v/>
      </c>
      <c r="BQ83" s="188" t="str">
        <f t="shared" si="394"/>
        <v/>
      </c>
      <c r="BR83" s="188" t="str">
        <f t="shared" si="394"/>
        <v/>
      </c>
      <c r="BS83" s="188" t="str">
        <f t="shared" si="394"/>
        <v/>
      </c>
      <c r="BT83" s="188" t="str">
        <f t="shared" si="394"/>
        <v/>
      </c>
      <c r="BU83" s="188" t="str">
        <f t="shared" si="394"/>
        <v/>
      </c>
      <c r="BV83" s="188" t="str">
        <f t="shared" si="394"/>
        <v/>
      </c>
      <c r="BW83" s="188" t="str">
        <f t="shared" si="394"/>
        <v/>
      </c>
      <c r="BX83" s="188" t="str">
        <f t="shared" si="394"/>
        <v/>
      </c>
      <c r="BY83" s="188" t="str">
        <f t="shared" si="394"/>
        <v/>
      </c>
      <c r="BZ83" s="188" t="str">
        <f t="shared" si="394"/>
        <v/>
      </c>
      <c r="CA83" s="188" t="str">
        <f t="shared" si="394"/>
        <v/>
      </c>
      <c r="CB83" s="188" t="str">
        <f t="shared" si="394"/>
        <v/>
      </c>
      <c r="CC83" s="188" t="str">
        <f t="shared" si="394"/>
        <v/>
      </c>
      <c r="CD83" s="188" t="str">
        <f t="shared" si="394"/>
        <v/>
      </c>
      <c r="CE83" s="188" t="str">
        <f t="shared" si="394"/>
        <v/>
      </c>
      <c r="CF83" s="188" t="str">
        <f t="shared" si="394"/>
        <v/>
      </c>
      <c r="CG83" s="188" t="str">
        <f t="shared" si="394"/>
        <v/>
      </c>
      <c r="CH83" s="188" t="str">
        <f t="shared" si="394"/>
        <v/>
      </c>
      <c r="CI83" s="188" t="str">
        <f t="shared" si="394"/>
        <v/>
      </c>
      <c r="CJ83" s="188" t="str">
        <f t="shared" si="394"/>
        <v/>
      </c>
      <c r="CK83" s="188" t="str">
        <f t="shared" si="394"/>
        <v/>
      </c>
      <c r="CL83" s="188" t="str">
        <f t="shared" si="394"/>
        <v/>
      </c>
      <c r="CM83" s="188" t="str">
        <f t="shared" si="394"/>
        <v/>
      </c>
      <c r="CN83" s="188" t="str">
        <f t="shared" si="394"/>
        <v/>
      </c>
      <c r="CO83" s="188" t="str">
        <f t="shared" si="394"/>
        <v/>
      </c>
      <c r="CP83" s="188" t="str">
        <f t="shared" si="394"/>
        <v/>
      </c>
      <c r="CQ83" s="188" t="str">
        <f t="shared" si="394"/>
        <v/>
      </c>
      <c r="CR83" s="188" t="str">
        <f t="shared" si="394"/>
        <v/>
      </c>
      <c r="CS83" s="188" t="str">
        <f t="shared" si="394"/>
        <v/>
      </c>
      <c r="CT83" s="188" t="str">
        <f t="shared" si="394"/>
        <v/>
      </c>
      <c r="CU83" s="188" t="str">
        <f t="shared" si="394"/>
        <v/>
      </c>
      <c r="CV83" s="188" t="str">
        <f t="shared" si="394"/>
        <v/>
      </c>
      <c r="CW83" s="188" t="str">
        <f t="shared" si="394"/>
        <v/>
      </c>
      <c r="CX83" s="188" t="str">
        <f t="shared" si="394"/>
        <v/>
      </c>
      <c r="CY83" s="188" t="str">
        <f t="shared" si="394"/>
        <v/>
      </c>
      <c r="CZ83" s="188" t="str">
        <f t="shared" si="394"/>
        <v/>
      </c>
      <c r="DA83" s="188" t="str">
        <f t="shared" si="394"/>
        <v/>
      </c>
      <c r="DB83" s="188" t="str">
        <f t="shared" si="394"/>
        <v/>
      </c>
      <c r="DC83" s="188" t="str">
        <f t="shared" ref="DC83:EK83" si="395">IF(ISNONTEXT($AO83),DB83+$AO83,"")</f>
        <v/>
      </c>
      <c r="DD83" s="188" t="str">
        <f t="shared" si="395"/>
        <v/>
      </c>
      <c r="DE83" s="188" t="str">
        <f t="shared" si="395"/>
        <v/>
      </c>
      <c r="DF83" s="188" t="str">
        <f t="shared" si="395"/>
        <v/>
      </c>
      <c r="DG83" s="188" t="str">
        <f t="shared" si="395"/>
        <v/>
      </c>
      <c r="DH83" s="188" t="str">
        <f t="shared" si="395"/>
        <v/>
      </c>
      <c r="DI83" s="188" t="str">
        <f t="shared" si="395"/>
        <v/>
      </c>
      <c r="DJ83" s="188" t="str">
        <f t="shared" si="395"/>
        <v/>
      </c>
      <c r="DK83" s="188" t="str">
        <f t="shared" si="395"/>
        <v/>
      </c>
      <c r="DL83" s="188" t="str">
        <f t="shared" si="395"/>
        <v/>
      </c>
      <c r="DM83" s="188" t="str">
        <f t="shared" si="395"/>
        <v/>
      </c>
      <c r="DN83" s="188" t="str">
        <f t="shared" si="395"/>
        <v/>
      </c>
      <c r="DO83" s="188" t="str">
        <f t="shared" si="395"/>
        <v/>
      </c>
      <c r="DP83" s="188" t="str">
        <f t="shared" si="395"/>
        <v/>
      </c>
      <c r="DQ83" s="188" t="str">
        <f t="shared" si="395"/>
        <v/>
      </c>
      <c r="DR83" s="188" t="str">
        <f t="shared" si="395"/>
        <v/>
      </c>
      <c r="DS83" s="188" t="str">
        <f t="shared" si="395"/>
        <v/>
      </c>
      <c r="DT83" s="188" t="str">
        <f t="shared" si="395"/>
        <v/>
      </c>
      <c r="DU83" s="188" t="str">
        <f t="shared" si="395"/>
        <v/>
      </c>
      <c r="DV83" s="188" t="str">
        <f t="shared" si="395"/>
        <v/>
      </c>
      <c r="DW83" s="188" t="str">
        <f t="shared" si="395"/>
        <v/>
      </c>
      <c r="DX83" s="188" t="str">
        <f t="shared" si="395"/>
        <v/>
      </c>
      <c r="DY83" s="188" t="str">
        <f t="shared" si="395"/>
        <v/>
      </c>
      <c r="DZ83" s="188" t="str">
        <f t="shared" si="395"/>
        <v/>
      </c>
      <c r="EA83" s="188" t="str">
        <f t="shared" si="395"/>
        <v/>
      </c>
      <c r="EB83" s="188" t="str">
        <f t="shared" si="395"/>
        <v/>
      </c>
      <c r="EC83" s="188" t="str">
        <f t="shared" si="395"/>
        <v/>
      </c>
      <c r="ED83" s="188" t="str">
        <f t="shared" si="395"/>
        <v/>
      </c>
      <c r="EE83" s="188" t="str">
        <f t="shared" si="395"/>
        <v/>
      </c>
      <c r="EF83" s="188" t="str">
        <f t="shared" si="395"/>
        <v/>
      </c>
      <c r="EG83" s="188" t="str">
        <f t="shared" si="395"/>
        <v/>
      </c>
      <c r="EH83" s="188" t="str">
        <f t="shared" si="395"/>
        <v/>
      </c>
      <c r="EI83" s="188" t="str">
        <f t="shared" si="395"/>
        <v/>
      </c>
      <c r="EJ83" s="188" t="str">
        <f t="shared" si="395"/>
        <v/>
      </c>
      <c r="EK83" s="188" t="str">
        <f t="shared" si="395"/>
        <v/>
      </c>
      <c r="EL83" s="204" t="str">
        <f t="shared" si="264"/>
        <v/>
      </c>
      <c r="EM83" s="205" t="e">
        <f t="shared" si="265"/>
        <v>#N/A</v>
      </c>
      <c r="EN83" s="205" t="e">
        <f t="shared" si="266"/>
        <v>#N/A</v>
      </c>
      <c r="EO83" s="205" t="e">
        <f t="shared" si="267"/>
        <v>#N/A</v>
      </c>
      <c r="EP83" s="205" t="e">
        <f t="shared" si="268"/>
        <v>#N/A</v>
      </c>
      <c r="EQ83" s="205" t="e">
        <f t="shared" si="269"/>
        <v>#N/A</v>
      </c>
      <c r="ER83" s="205" t="e">
        <f t="shared" si="270"/>
        <v>#N/A</v>
      </c>
      <c r="ES83" s="205" t="e">
        <f t="shared" si="271"/>
        <v>#N/A</v>
      </c>
      <c r="ET83" s="205" t="e">
        <f t="shared" si="272"/>
        <v>#N/A</v>
      </c>
      <c r="EU83" s="205" t="e">
        <f t="shared" si="273"/>
        <v>#N/A</v>
      </c>
      <c r="EV83" s="205" t="e">
        <f t="shared" si="274"/>
        <v>#N/A</v>
      </c>
      <c r="EW83" s="205" t="e">
        <f t="shared" si="275"/>
        <v>#N/A</v>
      </c>
      <c r="EX83" s="205" t="e">
        <f t="shared" si="276"/>
        <v>#N/A</v>
      </c>
      <c r="EY83" s="205" t="e">
        <f t="shared" si="277"/>
        <v>#N/A</v>
      </c>
      <c r="EZ83" s="205" t="e">
        <f t="shared" si="278"/>
        <v>#N/A</v>
      </c>
      <c r="FA83" s="205" t="e">
        <f t="shared" si="279"/>
        <v>#N/A</v>
      </c>
      <c r="FB83" s="205" t="e">
        <f t="shared" si="280"/>
        <v>#N/A</v>
      </c>
      <c r="FC83" s="205" t="e">
        <f t="shared" si="281"/>
        <v>#N/A</v>
      </c>
      <c r="FD83" s="205" t="e">
        <f t="shared" si="282"/>
        <v>#N/A</v>
      </c>
      <c r="FE83" s="205" t="e">
        <f t="shared" si="283"/>
        <v>#N/A</v>
      </c>
      <c r="FF83" s="205" t="e">
        <f t="shared" si="284"/>
        <v>#N/A</v>
      </c>
      <c r="FG83" s="205" t="e">
        <f t="shared" si="285"/>
        <v>#N/A</v>
      </c>
      <c r="FH83" s="205" t="e">
        <f t="shared" si="286"/>
        <v>#N/A</v>
      </c>
      <c r="FI83" s="205" t="e">
        <f t="shared" si="287"/>
        <v>#N/A</v>
      </c>
      <c r="FJ83" s="205" t="e">
        <f t="shared" si="288"/>
        <v>#N/A</v>
      </c>
      <c r="FK83" s="205" t="e">
        <f t="shared" si="289"/>
        <v>#N/A</v>
      </c>
      <c r="FL83" s="205" t="e">
        <f t="shared" si="290"/>
        <v>#N/A</v>
      </c>
      <c r="FM83" s="205" t="e">
        <f t="shared" si="291"/>
        <v>#N/A</v>
      </c>
      <c r="FN83" s="205" t="e">
        <f t="shared" si="292"/>
        <v>#N/A</v>
      </c>
      <c r="FO83" s="205" t="e">
        <f t="shared" si="293"/>
        <v>#N/A</v>
      </c>
      <c r="FP83" s="205" t="e">
        <f t="shared" si="294"/>
        <v>#N/A</v>
      </c>
      <c r="FQ83" s="205" t="e">
        <f t="shared" si="295"/>
        <v>#N/A</v>
      </c>
      <c r="FR83" s="205" t="e">
        <f t="shared" si="296"/>
        <v>#N/A</v>
      </c>
      <c r="FS83" s="205" t="e">
        <f t="shared" si="297"/>
        <v>#N/A</v>
      </c>
      <c r="FT83" s="205" t="e">
        <f t="shared" si="298"/>
        <v>#N/A</v>
      </c>
      <c r="FU83" s="205" t="e">
        <f t="shared" si="299"/>
        <v>#N/A</v>
      </c>
      <c r="FV83" s="205" t="e">
        <f t="shared" si="300"/>
        <v>#N/A</v>
      </c>
      <c r="FW83" s="205" t="e">
        <f t="shared" si="301"/>
        <v>#N/A</v>
      </c>
      <c r="FX83" s="205" t="e">
        <f t="shared" si="302"/>
        <v>#N/A</v>
      </c>
      <c r="FY83" s="205" t="e">
        <f t="shared" si="303"/>
        <v>#N/A</v>
      </c>
      <c r="FZ83" s="205" t="e">
        <f t="shared" si="304"/>
        <v>#N/A</v>
      </c>
      <c r="GA83" s="205" t="e">
        <f t="shared" si="305"/>
        <v>#N/A</v>
      </c>
      <c r="GB83" s="205" t="e">
        <f t="shared" si="306"/>
        <v>#N/A</v>
      </c>
      <c r="GC83" s="205" t="e">
        <f t="shared" si="307"/>
        <v>#N/A</v>
      </c>
      <c r="GD83" s="205" t="e">
        <f t="shared" si="308"/>
        <v>#N/A</v>
      </c>
      <c r="GE83" s="205" t="e">
        <f t="shared" si="309"/>
        <v>#N/A</v>
      </c>
      <c r="GF83" s="205" t="e">
        <f t="shared" si="310"/>
        <v>#N/A</v>
      </c>
      <c r="GG83" s="205" t="e">
        <f t="shared" si="311"/>
        <v>#N/A</v>
      </c>
      <c r="GH83" s="205" t="e">
        <f t="shared" si="312"/>
        <v>#N/A</v>
      </c>
      <c r="GI83" s="205" t="e">
        <f t="shared" si="313"/>
        <v>#N/A</v>
      </c>
      <c r="GJ83" s="205" t="e">
        <f t="shared" si="314"/>
        <v>#N/A</v>
      </c>
      <c r="GK83" s="205" t="e">
        <f t="shared" si="315"/>
        <v>#N/A</v>
      </c>
      <c r="GL83" s="205" t="e">
        <f t="shared" si="316"/>
        <v>#N/A</v>
      </c>
      <c r="GM83" s="205" t="e">
        <f t="shared" si="317"/>
        <v>#N/A</v>
      </c>
      <c r="GN83" s="205" t="e">
        <f t="shared" si="318"/>
        <v>#N/A</v>
      </c>
      <c r="GO83" s="205" t="e">
        <f t="shared" si="319"/>
        <v>#N/A</v>
      </c>
      <c r="GP83" s="205" t="e">
        <f t="shared" si="320"/>
        <v>#N/A</v>
      </c>
      <c r="GQ83" s="205" t="e">
        <f t="shared" si="321"/>
        <v>#N/A</v>
      </c>
      <c r="GR83" s="205" t="e">
        <f t="shared" si="322"/>
        <v>#N/A</v>
      </c>
      <c r="GS83" s="205" t="e">
        <f t="shared" si="323"/>
        <v>#N/A</v>
      </c>
      <c r="GT83" s="205" t="e">
        <f t="shared" si="324"/>
        <v>#N/A</v>
      </c>
      <c r="GU83" s="205" t="e">
        <f t="shared" si="325"/>
        <v>#N/A</v>
      </c>
      <c r="GV83" s="205" t="e">
        <f t="shared" si="326"/>
        <v>#N/A</v>
      </c>
      <c r="GW83" s="205" t="e">
        <f t="shared" si="327"/>
        <v>#N/A</v>
      </c>
      <c r="GX83" s="205" t="e">
        <f t="shared" si="328"/>
        <v>#N/A</v>
      </c>
      <c r="GY83" s="205" t="e">
        <f t="shared" si="329"/>
        <v>#N/A</v>
      </c>
      <c r="GZ83" s="205" t="e">
        <f t="shared" si="330"/>
        <v>#N/A</v>
      </c>
      <c r="HA83" s="205" t="e">
        <f t="shared" si="331"/>
        <v>#N/A</v>
      </c>
      <c r="HB83" s="205" t="e">
        <f t="shared" si="332"/>
        <v>#N/A</v>
      </c>
      <c r="HC83" s="205" t="e">
        <f t="shared" si="333"/>
        <v>#N/A</v>
      </c>
      <c r="HD83" s="205" t="e">
        <f t="shared" si="334"/>
        <v>#N/A</v>
      </c>
      <c r="HE83" s="205" t="e">
        <f t="shared" si="335"/>
        <v>#N/A</v>
      </c>
      <c r="HF83" s="205" t="e">
        <f t="shared" si="336"/>
        <v>#N/A</v>
      </c>
      <c r="HG83" s="205" t="e">
        <f t="shared" si="337"/>
        <v>#N/A</v>
      </c>
      <c r="HH83" s="205" t="e">
        <f t="shared" si="338"/>
        <v>#N/A</v>
      </c>
      <c r="HI83" s="205" t="e">
        <f t="shared" si="339"/>
        <v>#N/A</v>
      </c>
      <c r="HJ83" s="205" t="e">
        <f t="shared" si="340"/>
        <v>#N/A</v>
      </c>
      <c r="HK83" s="205" t="e">
        <f t="shared" si="341"/>
        <v>#N/A</v>
      </c>
      <c r="HL83" s="205" t="e">
        <f t="shared" si="342"/>
        <v>#N/A</v>
      </c>
      <c r="HM83" s="205" t="e">
        <f t="shared" si="343"/>
        <v>#N/A</v>
      </c>
      <c r="HN83" s="205" t="e">
        <f t="shared" si="344"/>
        <v>#N/A</v>
      </c>
      <c r="HO83" s="205" t="e">
        <f t="shared" si="345"/>
        <v>#N/A</v>
      </c>
      <c r="HP83" s="205" t="e">
        <f t="shared" si="346"/>
        <v>#N/A</v>
      </c>
      <c r="HQ83" s="205" t="e">
        <f t="shared" si="347"/>
        <v>#N/A</v>
      </c>
      <c r="HR83" s="205" t="e">
        <f t="shared" si="348"/>
        <v>#N/A</v>
      </c>
      <c r="HS83" s="205" t="e">
        <f t="shared" si="349"/>
        <v>#N/A</v>
      </c>
      <c r="HT83" s="205" t="e">
        <f t="shared" si="350"/>
        <v>#N/A</v>
      </c>
      <c r="HU83" s="205" t="e">
        <f t="shared" si="351"/>
        <v>#N/A</v>
      </c>
      <c r="HV83" s="205" t="e">
        <f t="shared" si="352"/>
        <v>#N/A</v>
      </c>
      <c r="HW83" s="205" t="e">
        <f t="shared" si="353"/>
        <v>#N/A</v>
      </c>
      <c r="HX83" s="205" t="e">
        <f t="shared" si="354"/>
        <v>#N/A</v>
      </c>
      <c r="HY83" s="205" t="e">
        <f t="shared" si="355"/>
        <v>#N/A</v>
      </c>
      <c r="HZ83" s="205" t="e">
        <f t="shared" si="356"/>
        <v>#N/A</v>
      </c>
      <c r="IA83" s="205" t="e">
        <f t="shared" si="357"/>
        <v>#N/A</v>
      </c>
      <c r="IB83" s="205" t="e">
        <f t="shared" si="358"/>
        <v>#N/A</v>
      </c>
      <c r="IC83" s="205" t="e">
        <f t="shared" si="359"/>
        <v>#N/A</v>
      </c>
      <c r="ID83" s="205" t="e">
        <f t="shared" si="360"/>
        <v>#N/A</v>
      </c>
      <c r="IE83" s="205" t="e">
        <f t="shared" si="361"/>
        <v>#N/A</v>
      </c>
      <c r="IF83" s="205" t="e">
        <f t="shared" si="362"/>
        <v>#N/A</v>
      </c>
      <c r="IG83" s="205" t="e">
        <f t="shared" si="363"/>
        <v>#N/A</v>
      </c>
      <c r="IH83" s="205" t="e">
        <f t="shared" si="364"/>
        <v>#N/A</v>
      </c>
      <c r="II83" s="205" t="e">
        <f t="shared" si="365"/>
        <v>#N/A</v>
      </c>
    </row>
    <row r="84" spans="1:243" hidden="1" x14ac:dyDescent="0.25">
      <c r="A84" s="307"/>
      <c r="B84" s="308" t="str">
        <f>IF(OR($T84="",$U84=""),"",ROUND(_xlfn.BETA.INV(ABS(VLOOKUP($Z$1,VLookups!$A$30:$B$31,2,FALSE)-B$2),IF($N84="L",$U84,$T84),IF($N84="L",$T84,$U84),$G84,$I84),0))</f>
        <v/>
      </c>
      <c r="C84" s="318" t="str">
        <f t="shared" si="366"/>
        <v/>
      </c>
      <c r="D84" s="319" t="str">
        <f t="shared" si="367"/>
        <v/>
      </c>
      <c r="E84" s="142"/>
      <c r="F84" s="310"/>
      <c r="G84" s="311" t="str">
        <f t="shared" si="255"/>
        <v/>
      </c>
      <c r="H84" s="312"/>
      <c r="I84" s="311" t="str">
        <f t="shared" si="256"/>
        <v/>
      </c>
      <c r="J84" s="310"/>
      <c r="K84" s="143"/>
      <c r="L84" s="118" t="str">
        <f t="shared" si="257"/>
        <v/>
      </c>
      <c r="M84" s="23" t="str">
        <f t="shared" si="258"/>
        <v/>
      </c>
      <c r="N84" s="24" t="str">
        <f t="shared" si="259"/>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247"/>
        <v/>
      </c>
      <c r="R84" s="26"/>
      <c r="S84" s="24" t="str">
        <f>IF(OR(M84="",R84=""),"",MATCH(R84,Confidence!$A$3:$A$12,0))</f>
        <v/>
      </c>
      <c r="T84" s="27" t="str">
        <f t="shared" si="248"/>
        <v/>
      </c>
      <c r="U84" s="27" t="str">
        <f t="shared" si="249"/>
        <v/>
      </c>
      <c r="V84" s="24"/>
      <c r="W84" s="110" t="str">
        <f t="shared" si="250"/>
        <v/>
      </c>
      <c r="X84" s="110" t="str">
        <f t="shared" si="251"/>
        <v/>
      </c>
      <c r="Y84" s="39" t="str">
        <f t="shared" si="252"/>
        <v/>
      </c>
      <c r="Z84" s="123"/>
      <c r="AA84" s="216" t="str">
        <f>IF(AND(G84&gt;0,H84&gt;0,I84&gt;0,T84&gt;0,U84&gt;0,Z84&gt;0,NOT(R84="")),ABS(VLOOKUP($Z$1,VLookups!$A$30:$B$31,2,FALSE)-_xlfn.BETA.DIST(Z84,IF(N84="L",U84,T84),IF(N84="L",T84,U84),TRUE,G84,I84)),"")</f>
        <v/>
      </c>
      <c r="AB84" s="120" t="str">
        <f>IF(OR($T84="",$U84=""),"",_xlfn.BETA.INV(ABS(VLOOKUP($Z$1,VLookups!$A$30:$B$31,2,FALSE)-AB$3),IF($N84="L",$U84,$T84),IF($N84="L",$T84,$U84),$G84,$I84))</f>
        <v/>
      </c>
      <c r="AC84" s="121" t="str">
        <f>IF(OR($T84="",$U84=""),"",_xlfn.BETA.INV(ABS(VLOOKUP($Z$1,VLookups!$A$30:$B$31,2,FALSE)-AC$3),IF($N84="L",$U84,$T84),IF($N84="L",$T84,$U84),$G84,$I84))</f>
        <v/>
      </c>
      <c r="AD84" s="120" t="str">
        <f>IF(OR($T84="",$U84=""),"",_xlfn.BETA.INV(ABS(VLOOKUP($Z$1,VLookups!$A$30:$B$31,2,FALSE)-AD$3),IF($N84="L",$U84,$T84),IF($N84="L",$T84,$U84),$G84,$I84))</f>
        <v/>
      </c>
      <c r="AE84" s="121" t="str">
        <f>IF(OR($T84="",$U84=""),"",_xlfn.BETA.INV(ABS(VLOOKUP($Z$1,VLookups!$A$30:$B$31,2,FALSE)-AE$3),IF($N84="L",$U84,$T84),IF($N84="L",$T84,$U84),$G84,$I84))</f>
        <v/>
      </c>
      <c r="AF84" s="120" t="str">
        <f>IF(OR($T84="",$U84=""),"",_xlfn.BETA.INV(ABS(VLOOKUP($Z$1,VLookups!$A$30:$B$31,2,FALSE)-AF$3),IF($N84="L",$U84,$T84),IF($N84="L",$T84,$U84),$G84,$I84))</f>
        <v/>
      </c>
      <c r="AG84" s="121" t="str">
        <f>IF(OR($T84="",$U84=""),"",_xlfn.BETA.INV(ABS(VLOOKUP($Z$1,VLookups!$A$30:$B$31,2,FALSE)-AG$3),IF($N84="L",$U84,$T84),IF($N84="L",$T84,$U84),$G84,$I84))</f>
        <v/>
      </c>
      <c r="AH84" s="120" t="str">
        <f>IF(OR($T84="",$U84=""),"",_xlfn.BETA.INV(ABS(VLOOKUP($Z$1,VLookups!$A$30:$B$31,2,FALSE)-AH$3),IF($N84="L",$U84,$T84),IF($N84="L",$T84,$U84),$G84,$I84))</f>
        <v/>
      </c>
      <c r="AI84" s="121" t="str">
        <f>IF(OR($T84="",$U84=""),"",_xlfn.BETA.INV(ABS(VLOOKUP($Z$1,VLookups!$A$30:$B$31,2,FALSE)-AI$3),IF($N84="L",$U84,$T84),IF($N84="L",$T84,$U84),$G84,$I84))</f>
        <v/>
      </c>
      <c r="AJ84" s="120" t="str">
        <f>IF(OR($T84="",$U84=""),"",_xlfn.BETA.INV(ABS(VLOOKUP($Z$1,VLookups!$A$30:$B$31,2,FALSE)-AJ$3),IF($N84="L",$U84,$T84),IF($N84="L",$T84,$U84),$G84,$I84))</f>
        <v/>
      </c>
      <c r="AK84" s="121" t="str">
        <f>IF(OR($T84="",$U84=""),"",_xlfn.BETA.INV(ABS(VLOOKUP($Z$1,VLookups!$A$30:$B$31,2,FALSE)-AK$3),IF($N84="L",$U84,$T84),IF($N84="L",$T84,$U84),$G84,$I84))</f>
        <v/>
      </c>
      <c r="AL84" s="120" t="str">
        <f>IF(OR($T84="",$U84=""),"",_xlfn.BETA.INV(ABS(VLOOKUP($Z$1,VLookups!$A$30:$B$31,2,FALSE)-AL$3),IF($N84="L",$U84,$T84),IF($N84="L",$T84,$U84),$G84,$I84))</f>
        <v/>
      </c>
      <c r="AM84" s="121" t="str">
        <f>IF(OR($T84="",$U84=""),"",_xlfn.BETA.INV(ABS(VLOOKUP($Z$1,VLookups!$A$30:$B$31,2,FALSE)-AM$3),IF($N84="L",$U84,$T84),IF($N84="L",$T84,$U84),$G84,$I84))</f>
        <v/>
      </c>
      <c r="AN84" s="17"/>
      <c r="AO84" s="206" t="str">
        <f t="shared" si="260"/>
        <v/>
      </c>
      <c r="AP84" s="204" t="str">
        <f t="shared" si="261"/>
        <v/>
      </c>
      <c r="AQ84" s="188" t="str">
        <f t="shared" ref="AQ84:DB84" si="396">IF(ISNONTEXT($AO84),AP84+$AO84,"")</f>
        <v/>
      </c>
      <c r="AR84" s="188" t="str">
        <f t="shared" si="396"/>
        <v/>
      </c>
      <c r="AS84" s="188" t="str">
        <f t="shared" si="396"/>
        <v/>
      </c>
      <c r="AT84" s="188" t="str">
        <f t="shared" si="396"/>
        <v/>
      </c>
      <c r="AU84" s="188" t="str">
        <f t="shared" si="396"/>
        <v/>
      </c>
      <c r="AV84" s="188" t="str">
        <f t="shared" si="396"/>
        <v/>
      </c>
      <c r="AW84" s="188" t="str">
        <f t="shared" si="396"/>
        <v/>
      </c>
      <c r="AX84" s="188" t="str">
        <f t="shared" si="396"/>
        <v/>
      </c>
      <c r="AY84" s="188" t="str">
        <f t="shared" si="396"/>
        <v/>
      </c>
      <c r="AZ84" s="188" t="str">
        <f t="shared" si="396"/>
        <v/>
      </c>
      <c r="BA84" s="188" t="str">
        <f t="shared" si="396"/>
        <v/>
      </c>
      <c r="BB84" s="188" t="str">
        <f t="shared" si="396"/>
        <v/>
      </c>
      <c r="BC84" s="188" t="str">
        <f t="shared" si="396"/>
        <v/>
      </c>
      <c r="BD84" s="188" t="str">
        <f t="shared" si="396"/>
        <v/>
      </c>
      <c r="BE84" s="188" t="str">
        <f t="shared" si="396"/>
        <v/>
      </c>
      <c r="BF84" s="188" t="str">
        <f t="shared" si="396"/>
        <v/>
      </c>
      <c r="BG84" s="188" t="str">
        <f t="shared" si="396"/>
        <v/>
      </c>
      <c r="BH84" s="188" t="str">
        <f t="shared" si="396"/>
        <v/>
      </c>
      <c r="BI84" s="188" t="str">
        <f t="shared" si="396"/>
        <v/>
      </c>
      <c r="BJ84" s="188" t="str">
        <f t="shared" si="396"/>
        <v/>
      </c>
      <c r="BK84" s="188" t="str">
        <f t="shared" si="396"/>
        <v/>
      </c>
      <c r="BL84" s="188" t="str">
        <f t="shared" si="396"/>
        <v/>
      </c>
      <c r="BM84" s="188" t="str">
        <f t="shared" si="396"/>
        <v/>
      </c>
      <c r="BN84" s="188" t="str">
        <f t="shared" si="396"/>
        <v/>
      </c>
      <c r="BO84" s="188" t="str">
        <f t="shared" si="396"/>
        <v/>
      </c>
      <c r="BP84" s="188" t="str">
        <f t="shared" si="396"/>
        <v/>
      </c>
      <c r="BQ84" s="188" t="str">
        <f t="shared" si="396"/>
        <v/>
      </c>
      <c r="BR84" s="188" t="str">
        <f t="shared" si="396"/>
        <v/>
      </c>
      <c r="BS84" s="188" t="str">
        <f t="shared" si="396"/>
        <v/>
      </c>
      <c r="BT84" s="188" t="str">
        <f t="shared" si="396"/>
        <v/>
      </c>
      <c r="BU84" s="188" t="str">
        <f t="shared" si="396"/>
        <v/>
      </c>
      <c r="BV84" s="188" t="str">
        <f t="shared" si="396"/>
        <v/>
      </c>
      <c r="BW84" s="188" t="str">
        <f t="shared" si="396"/>
        <v/>
      </c>
      <c r="BX84" s="188" t="str">
        <f t="shared" si="396"/>
        <v/>
      </c>
      <c r="BY84" s="188" t="str">
        <f t="shared" si="396"/>
        <v/>
      </c>
      <c r="BZ84" s="188" t="str">
        <f t="shared" si="396"/>
        <v/>
      </c>
      <c r="CA84" s="188" t="str">
        <f t="shared" si="396"/>
        <v/>
      </c>
      <c r="CB84" s="188" t="str">
        <f t="shared" si="396"/>
        <v/>
      </c>
      <c r="CC84" s="188" t="str">
        <f t="shared" si="396"/>
        <v/>
      </c>
      <c r="CD84" s="188" t="str">
        <f t="shared" si="396"/>
        <v/>
      </c>
      <c r="CE84" s="188" t="str">
        <f t="shared" si="396"/>
        <v/>
      </c>
      <c r="CF84" s="188" t="str">
        <f t="shared" si="396"/>
        <v/>
      </c>
      <c r="CG84" s="188" t="str">
        <f t="shared" si="396"/>
        <v/>
      </c>
      <c r="CH84" s="188" t="str">
        <f t="shared" si="396"/>
        <v/>
      </c>
      <c r="CI84" s="188" t="str">
        <f t="shared" si="396"/>
        <v/>
      </c>
      <c r="CJ84" s="188" t="str">
        <f t="shared" si="396"/>
        <v/>
      </c>
      <c r="CK84" s="188" t="str">
        <f t="shared" si="396"/>
        <v/>
      </c>
      <c r="CL84" s="188" t="str">
        <f t="shared" si="396"/>
        <v/>
      </c>
      <c r="CM84" s="188" t="str">
        <f t="shared" si="396"/>
        <v/>
      </c>
      <c r="CN84" s="188" t="str">
        <f t="shared" si="396"/>
        <v/>
      </c>
      <c r="CO84" s="188" t="str">
        <f t="shared" si="396"/>
        <v/>
      </c>
      <c r="CP84" s="188" t="str">
        <f t="shared" si="396"/>
        <v/>
      </c>
      <c r="CQ84" s="188" t="str">
        <f t="shared" si="396"/>
        <v/>
      </c>
      <c r="CR84" s="188" t="str">
        <f t="shared" si="396"/>
        <v/>
      </c>
      <c r="CS84" s="188" t="str">
        <f t="shared" si="396"/>
        <v/>
      </c>
      <c r="CT84" s="188" t="str">
        <f t="shared" si="396"/>
        <v/>
      </c>
      <c r="CU84" s="188" t="str">
        <f t="shared" si="396"/>
        <v/>
      </c>
      <c r="CV84" s="188" t="str">
        <f t="shared" si="396"/>
        <v/>
      </c>
      <c r="CW84" s="188" t="str">
        <f t="shared" si="396"/>
        <v/>
      </c>
      <c r="CX84" s="188" t="str">
        <f t="shared" si="396"/>
        <v/>
      </c>
      <c r="CY84" s="188" t="str">
        <f t="shared" si="396"/>
        <v/>
      </c>
      <c r="CZ84" s="188" t="str">
        <f t="shared" si="396"/>
        <v/>
      </c>
      <c r="DA84" s="188" t="str">
        <f t="shared" si="396"/>
        <v/>
      </c>
      <c r="DB84" s="188" t="str">
        <f t="shared" si="396"/>
        <v/>
      </c>
      <c r="DC84" s="188" t="str">
        <f t="shared" ref="DC84:EK84" si="397">IF(ISNONTEXT($AO84),DB84+$AO84,"")</f>
        <v/>
      </c>
      <c r="DD84" s="188" t="str">
        <f t="shared" si="397"/>
        <v/>
      </c>
      <c r="DE84" s="188" t="str">
        <f t="shared" si="397"/>
        <v/>
      </c>
      <c r="DF84" s="188" t="str">
        <f t="shared" si="397"/>
        <v/>
      </c>
      <c r="DG84" s="188" t="str">
        <f t="shared" si="397"/>
        <v/>
      </c>
      <c r="DH84" s="188" t="str">
        <f t="shared" si="397"/>
        <v/>
      </c>
      <c r="DI84" s="188" t="str">
        <f t="shared" si="397"/>
        <v/>
      </c>
      <c r="DJ84" s="188" t="str">
        <f t="shared" si="397"/>
        <v/>
      </c>
      <c r="DK84" s="188" t="str">
        <f t="shared" si="397"/>
        <v/>
      </c>
      <c r="DL84" s="188" t="str">
        <f t="shared" si="397"/>
        <v/>
      </c>
      <c r="DM84" s="188" t="str">
        <f t="shared" si="397"/>
        <v/>
      </c>
      <c r="DN84" s="188" t="str">
        <f t="shared" si="397"/>
        <v/>
      </c>
      <c r="DO84" s="188" t="str">
        <f t="shared" si="397"/>
        <v/>
      </c>
      <c r="DP84" s="188" t="str">
        <f t="shared" si="397"/>
        <v/>
      </c>
      <c r="DQ84" s="188" t="str">
        <f t="shared" si="397"/>
        <v/>
      </c>
      <c r="DR84" s="188" t="str">
        <f t="shared" si="397"/>
        <v/>
      </c>
      <c r="DS84" s="188" t="str">
        <f t="shared" si="397"/>
        <v/>
      </c>
      <c r="DT84" s="188" t="str">
        <f t="shared" si="397"/>
        <v/>
      </c>
      <c r="DU84" s="188" t="str">
        <f t="shared" si="397"/>
        <v/>
      </c>
      <c r="DV84" s="188" t="str">
        <f t="shared" si="397"/>
        <v/>
      </c>
      <c r="DW84" s="188" t="str">
        <f t="shared" si="397"/>
        <v/>
      </c>
      <c r="DX84" s="188" t="str">
        <f t="shared" si="397"/>
        <v/>
      </c>
      <c r="DY84" s="188" t="str">
        <f t="shared" si="397"/>
        <v/>
      </c>
      <c r="DZ84" s="188" t="str">
        <f t="shared" si="397"/>
        <v/>
      </c>
      <c r="EA84" s="188" t="str">
        <f t="shared" si="397"/>
        <v/>
      </c>
      <c r="EB84" s="188" t="str">
        <f t="shared" si="397"/>
        <v/>
      </c>
      <c r="EC84" s="188" t="str">
        <f t="shared" si="397"/>
        <v/>
      </c>
      <c r="ED84" s="188" t="str">
        <f t="shared" si="397"/>
        <v/>
      </c>
      <c r="EE84" s="188" t="str">
        <f t="shared" si="397"/>
        <v/>
      </c>
      <c r="EF84" s="188" t="str">
        <f t="shared" si="397"/>
        <v/>
      </c>
      <c r="EG84" s="188" t="str">
        <f t="shared" si="397"/>
        <v/>
      </c>
      <c r="EH84" s="188" t="str">
        <f t="shared" si="397"/>
        <v/>
      </c>
      <c r="EI84" s="188" t="str">
        <f t="shared" si="397"/>
        <v/>
      </c>
      <c r="EJ84" s="188" t="str">
        <f t="shared" si="397"/>
        <v/>
      </c>
      <c r="EK84" s="188" t="str">
        <f t="shared" si="397"/>
        <v/>
      </c>
      <c r="EL84" s="204" t="str">
        <f t="shared" si="264"/>
        <v/>
      </c>
      <c r="EM84" s="205" t="e">
        <f t="shared" si="265"/>
        <v>#N/A</v>
      </c>
      <c r="EN84" s="205" t="e">
        <f t="shared" si="266"/>
        <v>#N/A</v>
      </c>
      <c r="EO84" s="205" t="e">
        <f t="shared" si="267"/>
        <v>#N/A</v>
      </c>
      <c r="EP84" s="205" t="e">
        <f t="shared" si="268"/>
        <v>#N/A</v>
      </c>
      <c r="EQ84" s="205" t="e">
        <f t="shared" si="269"/>
        <v>#N/A</v>
      </c>
      <c r="ER84" s="205" t="e">
        <f t="shared" si="270"/>
        <v>#N/A</v>
      </c>
      <c r="ES84" s="205" t="e">
        <f t="shared" si="271"/>
        <v>#N/A</v>
      </c>
      <c r="ET84" s="205" t="e">
        <f t="shared" si="272"/>
        <v>#N/A</v>
      </c>
      <c r="EU84" s="205" t="e">
        <f t="shared" si="273"/>
        <v>#N/A</v>
      </c>
      <c r="EV84" s="205" t="e">
        <f t="shared" si="274"/>
        <v>#N/A</v>
      </c>
      <c r="EW84" s="205" t="e">
        <f t="shared" si="275"/>
        <v>#N/A</v>
      </c>
      <c r="EX84" s="205" t="e">
        <f t="shared" si="276"/>
        <v>#N/A</v>
      </c>
      <c r="EY84" s="205" t="e">
        <f t="shared" si="277"/>
        <v>#N/A</v>
      </c>
      <c r="EZ84" s="205" t="e">
        <f t="shared" si="278"/>
        <v>#N/A</v>
      </c>
      <c r="FA84" s="205" t="e">
        <f t="shared" si="279"/>
        <v>#N/A</v>
      </c>
      <c r="FB84" s="205" t="e">
        <f t="shared" si="280"/>
        <v>#N/A</v>
      </c>
      <c r="FC84" s="205" t="e">
        <f t="shared" si="281"/>
        <v>#N/A</v>
      </c>
      <c r="FD84" s="205" t="e">
        <f t="shared" si="282"/>
        <v>#N/A</v>
      </c>
      <c r="FE84" s="205" t="e">
        <f t="shared" si="283"/>
        <v>#N/A</v>
      </c>
      <c r="FF84" s="205" t="e">
        <f t="shared" si="284"/>
        <v>#N/A</v>
      </c>
      <c r="FG84" s="205" t="e">
        <f t="shared" si="285"/>
        <v>#N/A</v>
      </c>
      <c r="FH84" s="205" t="e">
        <f t="shared" si="286"/>
        <v>#N/A</v>
      </c>
      <c r="FI84" s="205" t="e">
        <f t="shared" si="287"/>
        <v>#N/A</v>
      </c>
      <c r="FJ84" s="205" t="e">
        <f t="shared" si="288"/>
        <v>#N/A</v>
      </c>
      <c r="FK84" s="205" t="e">
        <f t="shared" si="289"/>
        <v>#N/A</v>
      </c>
      <c r="FL84" s="205" t="e">
        <f t="shared" si="290"/>
        <v>#N/A</v>
      </c>
      <c r="FM84" s="205" t="e">
        <f t="shared" si="291"/>
        <v>#N/A</v>
      </c>
      <c r="FN84" s="205" t="e">
        <f t="shared" si="292"/>
        <v>#N/A</v>
      </c>
      <c r="FO84" s="205" t="e">
        <f t="shared" si="293"/>
        <v>#N/A</v>
      </c>
      <c r="FP84" s="205" t="e">
        <f t="shared" si="294"/>
        <v>#N/A</v>
      </c>
      <c r="FQ84" s="205" t="e">
        <f t="shared" si="295"/>
        <v>#N/A</v>
      </c>
      <c r="FR84" s="205" t="e">
        <f t="shared" si="296"/>
        <v>#N/A</v>
      </c>
      <c r="FS84" s="205" t="e">
        <f t="shared" si="297"/>
        <v>#N/A</v>
      </c>
      <c r="FT84" s="205" t="e">
        <f t="shared" si="298"/>
        <v>#N/A</v>
      </c>
      <c r="FU84" s="205" t="e">
        <f t="shared" si="299"/>
        <v>#N/A</v>
      </c>
      <c r="FV84" s="205" t="e">
        <f t="shared" si="300"/>
        <v>#N/A</v>
      </c>
      <c r="FW84" s="205" t="e">
        <f t="shared" si="301"/>
        <v>#N/A</v>
      </c>
      <c r="FX84" s="205" t="e">
        <f t="shared" si="302"/>
        <v>#N/A</v>
      </c>
      <c r="FY84" s="205" t="e">
        <f t="shared" si="303"/>
        <v>#N/A</v>
      </c>
      <c r="FZ84" s="205" t="e">
        <f t="shared" si="304"/>
        <v>#N/A</v>
      </c>
      <c r="GA84" s="205" t="e">
        <f t="shared" si="305"/>
        <v>#N/A</v>
      </c>
      <c r="GB84" s="205" t="e">
        <f t="shared" si="306"/>
        <v>#N/A</v>
      </c>
      <c r="GC84" s="205" t="e">
        <f t="shared" si="307"/>
        <v>#N/A</v>
      </c>
      <c r="GD84" s="205" t="e">
        <f t="shared" si="308"/>
        <v>#N/A</v>
      </c>
      <c r="GE84" s="205" t="e">
        <f t="shared" si="309"/>
        <v>#N/A</v>
      </c>
      <c r="GF84" s="205" t="e">
        <f t="shared" si="310"/>
        <v>#N/A</v>
      </c>
      <c r="GG84" s="205" t="e">
        <f t="shared" si="311"/>
        <v>#N/A</v>
      </c>
      <c r="GH84" s="205" t="e">
        <f t="shared" si="312"/>
        <v>#N/A</v>
      </c>
      <c r="GI84" s="205" t="e">
        <f t="shared" si="313"/>
        <v>#N/A</v>
      </c>
      <c r="GJ84" s="205" t="e">
        <f t="shared" si="314"/>
        <v>#N/A</v>
      </c>
      <c r="GK84" s="205" t="e">
        <f t="shared" si="315"/>
        <v>#N/A</v>
      </c>
      <c r="GL84" s="205" t="e">
        <f t="shared" si="316"/>
        <v>#N/A</v>
      </c>
      <c r="GM84" s="205" t="e">
        <f t="shared" si="317"/>
        <v>#N/A</v>
      </c>
      <c r="GN84" s="205" t="e">
        <f t="shared" si="318"/>
        <v>#N/A</v>
      </c>
      <c r="GO84" s="205" t="e">
        <f t="shared" si="319"/>
        <v>#N/A</v>
      </c>
      <c r="GP84" s="205" t="e">
        <f t="shared" si="320"/>
        <v>#N/A</v>
      </c>
      <c r="GQ84" s="205" t="e">
        <f t="shared" si="321"/>
        <v>#N/A</v>
      </c>
      <c r="GR84" s="205" t="e">
        <f t="shared" si="322"/>
        <v>#N/A</v>
      </c>
      <c r="GS84" s="205" t="e">
        <f t="shared" si="323"/>
        <v>#N/A</v>
      </c>
      <c r="GT84" s="205" t="e">
        <f t="shared" si="324"/>
        <v>#N/A</v>
      </c>
      <c r="GU84" s="205" t="e">
        <f t="shared" si="325"/>
        <v>#N/A</v>
      </c>
      <c r="GV84" s="205" t="e">
        <f t="shared" si="326"/>
        <v>#N/A</v>
      </c>
      <c r="GW84" s="205" t="e">
        <f t="shared" si="327"/>
        <v>#N/A</v>
      </c>
      <c r="GX84" s="205" t="e">
        <f t="shared" si="328"/>
        <v>#N/A</v>
      </c>
      <c r="GY84" s="205" t="e">
        <f t="shared" si="329"/>
        <v>#N/A</v>
      </c>
      <c r="GZ84" s="205" t="e">
        <f t="shared" si="330"/>
        <v>#N/A</v>
      </c>
      <c r="HA84" s="205" t="e">
        <f t="shared" si="331"/>
        <v>#N/A</v>
      </c>
      <c r="HB84" s="205" t="e">
        <f t="shared" si="332"/>
        <v>#N/A</v>
      </c>
      <c r="HC84" s="205" t="e">
        <f t="shared" si="333"/>
        <v>#N/A</v>
      </c>
      <c r="HD84" s="205" t="e">
        <f t="shared" si="334"/>
        <v>#N/A</v>
      </c>
      <c r="HE84" s="205" t="e">
        <f t="shared" si="335"/>
        <v>#N/A</v>
      </c>
      <c r="HF84" s="205" t="e">
        <f t="shared" si="336"/>
        <v>#N/A</v>
      </c>
      <c r="HG84" s="205" t="e">
        <f t="shared" si="337"/>
        <v>#N/A</v>
      </c>
      <c r="HH84" s="205" t="e">
        <f t="shared" si="338"/>
        <v>#N/A</v>
      </c>
      <c r="HI84" s="205" t="e">
        <f t="shared" si="339"/>
        <v>#N/A</v>
      </c>
      <c r="HJ84" s="205" t="e">
        <f t="shared" si="340"/>
        <v>#N/A</v>
      </c>
      <c r="HK84" s="205" t="e">
        <f t="shared" si="341"/>
        <v>#N/A</v>
      </c>
      <c r="HL84" s="205" t="e">
        <f t="shared" si="342"/>
        <v>#N/A</v>
      </c>
      <c r="HM84" s="205" t="e">
        <f t="shared" si="343"/>
        <v>#N/A</v>
      </c>
      <c r="HN84" s="205" t="e">
        <f t="shared" si="344"/>
        <v>#N/A</v>
      </c>
      <c r="HO84" s="205" t="e">
        <f t="shared" si="345"/>
        <v>#N/A</v>
      </c>
      <c r="HP84" s="205" t="e">
        <f t="shared" si="346"/>
        <v>#N/A</v>
      </c>
      <c r="HQ84" s="205" t="e">
        <f t="shared" si="347"/>
        <v>#N/A</v>
      </c>
      <c r="HR84" s="205" t="e">
        <f t="shared" si="348"/>
        <v>#N/A</v>
      </c>
      <c r="HS84" s="205" t="e">
        <f t="shared" si="349"/>
        <v>#N/A</v>
      </c>
      <c r="HT84" s="205" t="e">
        <f t="shared" si="350"/>
        <v>#N/A</v>
      </c>
      <c r="HU84" s="205" t="e">
        <f t="shared" si="351"/>
        <v>#N/A</v>
      </c>
      <c r="HV84" s="205" t="e">
        <f t="shared" si="352"/>
        <v>#N/A</v>
      </c>
      <c r="HW84" s="205" t="e">
        <f t="shared" si="353"/>
        <v>#N/A</v>
      </c>
      <c r="HX84" s="205" t="e">
        <f t="shared" si="354"/>
        <v>#N/A</v>
      </c>
      <c r="HY84" s="205" t="e">
        <f t="shared" si="355"/>
        <v>#N/A</v>
      </c>
      <c r="HZ84" s="205" t="e">
        <f t="shared" si="356"/>
        <v>#N/A</v>
      </c>
      <c r="IA84" s="205" t="e">
        <f t="shared" si="357"/>
        <v>#N/A</v>
      </c>
      <c r="IB84" s="205" t="e">
        <f t="shared" si="358"/>
        <v>#N/A</v>
      </c>
      <c r="IC84" s="205" t="e">
        <f t="shared" si="359"/>
        <v>#N/A</v>
      </c>
      <c r="ID84" s="205" t="e">
        <f t="shared" si="360"/>
        <v>#N/A</v>
      </c>
      <c r="IE84" s="205" t="e">
        <f t="shared" si="361"/>
        <v>#N/A</v>
      </c>
      <c r="IF84" s="205" t="e">
        <f t="shared" si="362"/>
        <v>#N/A</v>
      </c>
      <c r="IG84" s="205" t="e">
        <f t="shared" si="363"/>
        <v>#N/A</v>
      </c>
      <c r="IH84" s="205" t="e">
        <f t="shared" si="364"/>
        <v>#N/A</v>
      </c>
      <c r="II84" s="205" t="e">
        <f t="shared" si="365"/>
        <v>#N/A</v>
      </c>
    </row>
    <row r="85" spans="1:243" hidden="1" x14ac:dyDescent="0.25">
      <c r="A85" s="307"/>
      <c r="B85" s="308" t="str">
        <f>IF(OR($T85="",$U85=""),"",ROUND(_xlfn.BETA.INV(ABS(VLOOKUP($Z$1,VLookups!$A$30:$B$31,2,FALSE)-B$2),IF($N85="L",$U85,$T85),IF($N85="L",$T85,$U85),$G85,$I85),0))</f>
        <v/>
      </c>
      <c r="C85" s="318" t="str">
        <f t="shared" si="366"/>
        <v/>
      </c>
      <c r="D85" s="319" t="str">
        <f t="shared" si="367"/>
        <v/>
      </c>
      <c r="E85" s="142"/>
      <c r="F85" s="310"/>
      <c r="G85" s="311" t="str">
        <f t="shared" si="255"/>
        <v/>
      </c>
      <c r="H85" s="312"/>
      <c r="I85" s="311" t="str">
        <f t="shared" si="256"/>
        <v/>
      </c>
      <c r="J85" s="310"/>
      <c r="K85" s="143"/>
      <c r="L85" s="118" t="str">
        <f t="shared" si="257"/>
        <v/>
      </c>
      <c r="M85" s="23" t="str">
        <f t="shared" si="258"/>
        <v/>
      </c>
      <c r="N85" s="24" t="str">
        <f t="shared" si="259"/>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247"/>
        <v/>
      </c>
      <c r="R85" s="26"/>
      <c r="S85" s="24" t="str">
        <f>IF(OR(M85="",R85=""),"",MATCH(R85,Confidence!$A$3:$A$12,0))</f>
        <v/>
      </c>
      <c r="T85" s="27" t="str">
        <f t="shared" si="248"/>
        <v/>
      </c>
      <c r="U85" s="27" t="str">
        <f t="shared" si="249"/>
        <v/>
      </c>
      <c r="V85" s="24"/>
      <c r="W85" s="110" t="str">
        <f t="shared" si="250"/>
        <v/>
      </c>
      <c r="X85" s="110" t="str">
        <f t="shared" si="251"/>
        <v/>
      </c>
      <c r="Y85" s="39" t="str">
        <f t="shared" si="252"/>
        <v/>
      </c>
      <c r="Z85" s="123"/>
      <c r="AA85" s="216" t="str">
        <f>IF(AND(G85&gt;0,H85&gt;0,I85&gt;0,T85&gt;0,U85&gt;0,Z85&gt;0,NOT(R85="")),ABS(VLOOKUP($Z$1,VLookups!$A$30:$B$31,2,FALSE)-_xlfn.BETA.DIST(Z85,IF(N85="L",U85,T85),IF(N85="L",T85,U85),TRUE,G85,I85)),"")</f>
        <v/>
      </c>
      <c r="AB85" s="120" t="str">
        <f>IF(OR($T85="",$U85=""),"",_xlfn.BETA.INV(ABS(VLOOKUP($Z$1,VLookups!$A$30:$B$31,2,FALSE)-AB$3),IF($N85="L",$U85,$T85),IF($N85="L",$T85,$U85),$G85,$I85))</f>
        <v/>
      </c>
      <c r="AC85" s="121" t="str">
        <f>IF(OR($T85="",$U85=""),"",_xlfn.BETA.INV(ABS(VLOOKUP($Z$1,VLookups!$A$30:$B$31,2,FALSE)-AC$3),IF($N85="L",$U85,$T85),IF($N85="L",$T85,$U85),$G85,$I85))</f>
        <v/>
      </c>
      <c r="AD85" s="120" t="str">
        <f>IF(OR($T85="",$U85=""),"",_xlfn.BETA.INV(ABS(VLOOKUP($Z$1,VLookups!$A$30:$B$31,2,FALSE)-AD$3),IF($N85="L",$U85,$T85),IF($N85="L",$T85,$U85),$G85,$I85))</f>
        <v/>
      </c>
      <c r="AE85" s="121" t="str">
        <f>IF(OR($T85="",$U85=""),"",_xlfn.BETA.INV(ABS(VLOOKUP($Z$1,VLookups!$A$30:$B$31,2,FALSE)-AE$3),IF($N85="L",$U85,$T85),IF($N85="L",$T85,$U85),$G85,$I85))</f>
        <v/>
      </c>
      <c r="AF85" s="120" t="str">
        <f>IF(OR($T85="",$U85=""),"",_xlfn.BETA.INV(ABS(VLOOKUP($Z$1,VLookups!$A$30:$B$31,2,FALSE)-AF$3),IF($N85="L",$U85,$T85),IF($N85="L",$T85,$U85),$G85,$I85))</f>
        <v/>
      </c>
      <c r="AG85" s="121" t="str">
        <f>IF(OR($T85="",$U85=""),"",_xlfn.BETA.INV(ABS(VLOOKUP($Z$1,VLookups!$A$30:$B$31,2,FALSE)-AG$3),IF($N85="L",$U85,$T85),IF($N85="L",$T85,$U85),$G85,$I85))</f>
        <v/>
      </c>
      <c r="AH85" s="120" t="str">
        <f>IF(OR($T85="",$U85=""),"",_xlfn.BETA.INV(ABS(VLOOKUP($Z$1,VLookups!$A$30:$B$31,2,FALSE)-AH$3),IF($N85="L",$U85,$T85),IF($N85="L",$T85,$U85),$G85,$I85))</f>
        <v/>
      </c>
      <c r="AI85" s="121" t="str">
        <f>IF(OR($T85="",$U85=""),"",_xlfn.BETA.INV(ABS(VLOOKUP($Z$1,VLookups!$A$30:$B$31,2,FALSE)-AI$3),IF($N85="L",$U85,$T85),IF($N85="L",$T85,$U85),$G85,$I85))</f>
        <v/>
      </c>
      <c r="AJ85" s="120" t="str">
        <f>IF(OR($T85="",$U85=""),"",_xlfn.BETA.INV(ABS(VLOOKUP($Z$1,VLookups!$A$30:$B$31,2,FALSE)-AJ$3),IF($N85="L",$U85,$T85),IF($N85="L",$T85,$U85),$G85,$I85))</f>
        <v/>
      </c>
      <c r="AK85" s="121" t="str">
        <f>IF(OR($T85="",$U85=""),"",_xlfn.BETA.INV(ABS(VLOOKUP($Z$1,VLookups!$A$30:$B$31,2,FALSE)-AK$3),IF($N85="L",$U85,$T85),IF($N85="L",$T85,$U85),$G85,$I85))</f>
        <v/>
      </c>
      <c r="AL85" s="120" t="str">
        <f>IF(OR($T85="",$U85=""),"",_xlfn.BETA.INV(ABS(VLOOKUP($Z$1,VLookups!$A$30:$B$31,2,FALSE)-AL$3),IF($N85="L",$U85,$T85),IF($N85="L",$T85,$U85),$G85,$I85))</f>
        <v/>
      </c>
      <c r="AM85" s="121" t="str">
        <f>IF(OR($T85="",$U85=""),"",_xlfn.BETA.INV(ABS(VLOOKUP($Z$1,VLookups!$A$30:$B$31,2,FALSE)-AM$3),IF($N85="L",$U85,$T85),IF($N85="L",$T85,$U85),$G85,$I85))</f>
        <v/>
      </c>
      <c r="AN85" s="17"/>
      <c r="AO85" s="206" t="str">
        <f t="shared" si="260"/>
        <v/>
      </c>
      <c r="AP85" s="204" t="str">
        <f t="shared" si="261"/>
        <v/>
      </c>
      <c r="AQ85" s="188" t="str">
        <f t="shared" ref="AQ85:DB85" si="398">IF(ISNONTEXT($AO85),AP85+$AO85,"")</f>
        <v/>
      </c>
      <c r="AR85" s="188" t="str">
        <f t="shared" si="398"/>
        <v/>
      </c>
      <c r="AS85" s="188" t="str">
        <f t="shared" si="398"/>
        <v/>
      </c>
      <c r="AT85" s="188" t="str">
        <f t="shared" si="398"/>
        <v/>
      </c>
      <c r="AU85" s="188" t="str">
        <f t="shared" si="398"/>
        <v/>
      </c>
      <c r="AV85" s="188" t="str">
        <f t="shared" si="398"/>
        <v/>
      </c>
      <c r="AW85" s="188" t="str">
        <f t="shared" si="398"/>
        <v/>
      </c>
      <c r="AX85" s="188" t="str">
        <f t="shared" si="398"/>
        <v/>
      </c>
      <c r="AY85" s="188" t="str">
        <f t="shared" si="398"/>
        <v/>
      </c>
      <c r="AZ85" s="188" t="str">
        <f t="shared" si="398"/>
        <v/>
      </c>
      <c r="BA85" s="188" t="str">
        <f t="shared" si="398"/>
        <v/>
      </c>
      <c r="BB85" s="188" t="str">
        <f t="shared" si="398"/>
        <v/>
      </c>
      <c r="BC85" s="188" t="str">
        <f t="shared" si="398"/>
        <v/>
      </c>
      <c r="BD85" s="188" t="str">
        <f t="shared" si="398"/>
        <v/>
      </c>
      <c r="BE85" s="188" t="str">
        <f t="shared" si="398"/>
        <v/>
      </c>
      <c r="BF85" s="188" t="str">
        <f t="shared" si="398"/>
        <v/>
      </c>
      <c r="BG85" s="188" t="str">
        <f t="shared" si="398"/>
        <v/>
      </c>
      <c r="BH85" s="188" t="str">
        <f t="shared" si="398"/>
        <v/>
      </c>
      <c r="BI85" s="188" t="str">
        <f t="shared" si="398"/>
        <v/>
      </c>
      <c r="BJ85" s="188" t="str">
        <f t="shared" si="398"/>
        <v/>
      </c>
      <c r="BK85" s="188" t="str">
        <f t="shared" si="398"/>
        <v/>
      </c>
      <c r="BL85" s="188" t="str">
        <f t="shared" si="398"/>
        <v/>
      </c>
      <c r="BM85" s="188" t="str">
        <f t="shared" si="398"/>
        <v/>
      </c>
      <c r="BN85" s="188" t="str">
        <f t="shared" si="398"/>
        <v/>
      </c>
      <c r="BO85" s="188" t="str">
        <f t="shared" si="398"/>
        <v/>
      </c>
      <c r="BP85" s="188" t="str">
        <f t="shared" si="398"/>
        <v/>
      </c>
      <c r="BQ85" s="188" t="str">
        <f t="shared" si="398"/>
        <v/>
      </c>
      <c r="BR85" s="188" t="str">
        <f t="shared" si="398"/>
        <v/>
      </c>
      <c r="BS85" s="188" t="str">
        <f t="shared" si="398"/>
        <v/>
      </c>
      <c r="BT85" s="188" t="str">
        <f t="shared" si="398"/>
        <v/>
      </c>
      <c r="BU85" s="188" t="str">
        <f t="shared" si="398"/>
        <v/>
      </c>
      <c r="BV85" s="188" t="str">
        <f t="shared" si="398"/>
        <v/>
      </c>
      <c r="BW85" s="188" t="str">
        <f t="shared" si="398"/>
        <v/>
      </c>
      <c r="BX85" s="188" t="str">
        <f t="shared" si="398"/>
        <v/>
      </c>
      <c r="BY85" s="188" t="str">
        <f t="shared" si="398"/>
        <v/>
      </c>
      <c r="BZ85" s="188" t="str">
        <f t="shared" si="398"/>
        <v/>
      </c>
      <c r="CA85" s="188" t="str">
        <f t="shared" si="398"/>
        <v/>
      </c>
      <c r="CB85" s="188" t="str">
        <f t="shared" si="398"/>
        <v/>
      </c>
      <c r="CC85" s="188" t="str">
        <f t="shared" si="398"/>
        <v/>
      </c>
      <c r="CD85" s="188" t="str">
        <f t="shared" si="398"/>
        <v/>
      </c>
      <c r="CE85" s="188" t="str">
        <f t="shared" si="398"/>
        <v/>
      </c>
      <c r="CF85" s="188" t="str">
        <f t="shared" si="398"/>
        <v/>
      </c>
      <c r="CG85" s="188" t="str">
        <f t="shared" si="398"/>
        <v/>
      </c>
      <c r="CH85" s="188" t="str">
        <f t="shared" si="398"/>
        <v/>
      </c>
      <c r="CI85" s="188" t="str">
        <f t="shared" si="398"/>
        <v/>
      </c>
      <c r="CJ85" s="188" t="str">
        <f t="shared" si="398"/>
        <v/>
      </c>
      <c r="CK85" s="188" t="str">
        <f t="shared" si="398"/>
        <v/>
      </c>
      <c r="CL85" s="188" t="str">
        <f t="shared" si="398"/>
        <v/>
      </c>
      <c r="CM85" s="188" t="str">
        <f t="shared" si="398"/>
        <v/>
      </c>
      <c r="CN85" s="188" t="str">
        <f t="shared" si="398"/>
        <v/>
      </c>
      <c r="CO85" s="188" t="str">
        <f t="shared" si="398"/>
        <v/>
      </c>
      <c r="CP85" s="188" t="str">
        <f t="shared" si="398"/>
        <v/>
      </c>
      <c r="CQ85" s="188" t="str">
        <f t="shared" si="398"/>
        <v/>
      </c>
      <c r="CR85" s="188" t="str">
        <f t="shared" si="398"/>
        <v/>
      </c>
      <c r="CS85" s="188" t="str">
        <f t="shared" si="398"/>
        <v/>
      </c>
      <c r="CT85" s="188" t="str">
        <f t="shared" si="398"/>
        <v/>
      </c>
      <c r="CU85" s="188" t="str">
        <f t="shared" si="398"/>
        <v/>
      </c>
      <c r="CV85" s="188" t="str">
        <f t="shared" si="398"/>
        <v/>
      </c>
      <c r="CW85" s="188" t="str">
        <f t="shared" si="398"/>
        <v/>
      </c>
      <c r="CX85" s="188" t="str">
        <f t="shared" si="398"/>
        <v/>
      </c>
      <c r="CY85" s="188" t="str">
        <f t="shared" si="398"/>
        <v/>
      </c>
      <c r="CZ85" s="188" t="str">
        <f t="shared" si="398"/>
        <v/>
      </c>
      <c r="DA85" s="188" t="str">
        <f t="shared" si="398"/>
        <v/>
      </c>
      <c r="DB85" s="188" t="str">
        <f t="shared" si="398"/>
        <v/>
      </c>
      <c r="DC85" s="188" t="str">
        <f t="shared" ref="DC85:EK85" si="399">IF(ISNONTEXT($AO85),DB85+$AO85,"")</f>
        <v/>
      </c>
      <c r="DD85" s="188" t="str">
        <f t="shared" si="399"/>
        <v/>
      </c>
      <c r="DE85" s="188" t="str">
        <f t="shared" si="399"/>
        <v/>
      </c>
      <c r="DF85" s="188" t="str">
        <f t="shared" si="399"/>
        <v/>
      </c>
      <c r="DG85" s="188" t="str">
        <f t="shared" si="399"/>
        <v/>
      </c>
      <c r="DH85" s="188" t="str">
        <f t="shared" si="399"/>
        <v/>
      </c>
      <c r="DI85" s="188" t="str">
        <f t="shared" si="399"/>
        <v/>
      </c>
      <c r="DJ85" s="188" t="str">
        <f t="shared" si="399"/>
        <v/>
      </c>
      <c r="DK85" s="188" t="str">
        <f t="shared" si="399"/>
        <v/>
      </c>
      <c r="DL85" s="188" t="str">
        <f t="shared" si="399"/>
        <v/>
      </c>
      <c r="DM85" s="188" t="str">
        <f t="shared" si="399"/>
        <v/>
      </c>
      <c r="DN85" s="188" t="str">
        <f t="shared" si="399"/>
        <v/>
      </c>
      <c r="DO85" s="188" t="str">
        <f t="shared" si="399"/>
        <v/>
      </c>
      <c r="DP85" s="188" t="str">
        <f t="shared" si="399"/>
        <v/>
      </c>
      <c r="DQ85" s="188" t="str">
        <f t="shared" si="399"/>
        <v/>
      </c>
      <c r="DR85" s="188" t="str">
        <f t="shared" si="399"/>
        <v/>
      </c>
      <c r="DS85" s="188" t="str">
        <f t="shared" si="399"/>
        <v/>
      </c>
      <c r="DT85" s="188" t="str">
        <f t="shared" si="399"/>
        <v/>
      </c>
      <c r="DU85" s="188" t="str">
        <f t="shared" si="399"/>
        <v/>
      </c>
      <c r="DV85" s="188" t="str">
        <f t="shared" si="399"/>
        <v/>
      </c>
      <c r="DW85" s="188" t="str">
        <f t="shared" si="399"/>
        <v/>
      </c>
      <c r="DX85" s="188" t="str">
        <f t="shared" si="399"/>
        <v/>
      </c>
      <c r="DY85" s="188" t="str">
        <f t="shared" si="399"/>
        <v/>
      </c>
      <c r="DZ85" s="188" t="str">
        <f t="shared" si="399"/>
        <v/>
      </c>
      <c r="EA85" s="188" t="str">
        <f t="shared" si="399"/>
        <v/>
      </c>
      <c r="EB85" s="188" t="str">
        <f t="shared" si="399"/>
        <v/>
      </c>
      <c r="EC85" s="188" t="str">
        <f t="shared" si="399"/>
        <v/>
      </c>
      <c r="ED85" s="188" t="str">
        <f t="shared" si="399"/>
        <v/>
      </c>
      <c r="EE85" s="188" t="str">
        <f t="shared" si="399"/>
        <v/>
      </c>
      <c r="EF85" s="188" t="str">
        <f t="shared" si="399"/>
        <v/>
      </c>
      <c r="EG85" s="188" t="str">
        <f t="shared" si="399"/>
        <v/>
      </c>
      <c r="EH85" s="188" t="str">
        <f t="shared" si="399"/>
        <v/>
      </c>
      <c r="EI85" s="188" t="str">
        <f t="shared" si="399"/>
        <v/>
      </c>
      <c r="EJ85" s="188" t="str">
        <f t="shared" si="399"/>
        <v/>
      </c>
      <c r="EK85" s="188" t="str">
        <f t="shared" si="399"/>
        <v/>
      </c>
      <c r="EL85" s="204" t="str">
        <f t="shared" si="264"/>
        <v/>
      </c>
      <c r="EM85" s="205" t="e">
        <f t="shared" si="265"/>
        <v>#N/A</v>
      </c>
      <c r="EN85" s="205" t="e">
        <f t="shared" si="266"/>
        <v>#N/A</v>
      </c>
      <c r="EO85" s="205" t="e">
        <f t="shared" si="267"/>
        <v>#N/A</v>
      </c>
      <c r="EP85" s="205" t="e">
        <f t="shared" si="268"/>
        <v>#N/A</v>
      </c>
      <c r="EQ85" s="205" t="e">
        <f t="shared" si="269"/>
        <v>#N/A</v>
      </c>
      <c r="ER85" s="205" t="e">
        <f t="shared" si="270"/>
        <v>#N/A</v>
      </c>
      <c r="ES85" s="205" t="e">
        <f t="shared" si="271"/>
        <v>#N/A</v>
      </c>
      <c r="ET85" s="205" t="e">
        <f t="shared" si="272"/>
        <v>#N/A</v>
      </c>
      <c r="EU85" s="205" t="e">
        <f t="shared" si="273"/>
        <v>#N/A</v>
      </c>
      <c r="EV85" s="205" t="e">
        <f t="shared" si="274"/>
        <v>#N/A</v>
      </c>
      <c r="EW85" s="205" t="e">
        <f t="shared" si="275"/>
        <v>#N/A</v>
      </c>
      <c r="EX85" s="205" t="e">
        <f t="shared" si="276"/>
        <v>#N/A</v>
      </c>
      <c r="EY85" s="205" t="e">
        <f t="shared" si="277"/>
        <v>#N/A</v>
      </c>
      <c r="EZ85" s="205" t="e">
        <f t="shared" si="278"/>
        <v>#N/A</v>
      </c>
      <c r="FA85" s="205" t="e">
        <f t="shared" si="279"/>
        <v>#N/A</v>
      </c>
      <c r="FB85" s="205" t="e">
        <f t="shared" si="280"/>
        <v>#N/A</v>
      </c>
      <c r="FC85" s="205" t="e">
        <f t="shared" si="281"/>
        <v>#N/A</v>
      </c>
      <c r="FD85" s="205" t="e">
        <f t="shared" si="282"/>
        <v>#N/A</v>
      </c>
      <c r="FE85" s="205" t="e">
        <f t="shared" si="283"/>
        <v>#N/A</v>
      </c>
      <c r="FF85" s="205" t="e">
        <f t="shared" si="284"/>
        <v>#N/A</v>
      </c>
      <c r="FG85" s="205" t="e">
        <f t="shared" si="285"/>
        <v>#N/A</v>
      </c>
      <c r="FH85" s="205" t="e">
        <f t="shared" si="286"/>
        <v>#N/A</v>
      </c>
      <c r="FI85" s="205" t="e">
        <f t="shared" si="287"/>
        <v>#N/A</v>
      </c>
      <c r="FJ85" s="205" t="e">
        <f t="shared" si="288"/>
        <v>#N/A</v>
      </c>
      <c r="FK85" s="205" t="e">
        <f t="shared" si="289"/>
        <v>#N/A</v>
      </c>
      <c r="FL85" s="205" t="e">
        <f t="shared" si="290"/>
        <v>#N/A</v>
      </c>
      <c r="FM85" s="205" t="e">
        <f t="shared" si="291"/>
        <v>#N/A</v>
      </c>
      <c r="FN85" s="205" t="e">
        <f t="shared" si="292"/>
        <v>#N/A</v>
      </c>
      <c r="FO85" s="205" t="e">
        <f t="shared" si="293"/>
        <v>#N/A</v>
      </c>
      <c r="FP85" s="205" t="e">
        <f t="shared" si="294"/>
        <v>#N/A</v>
      </c>
      <c r="FQ85" s="205" t="e">
        <f t="shared" si="295"/>
        <v>#N/A</v>
      </c>
      <c r="FR85" s="205" t="e">
        <f t="shared" si="296"/>
        <v>#N/A</v>
      </c>
      <c r="FS85" s="205" t="e">
        <f t="shared" si="297"/>
        <v>#N/A</v>
      </c>
      <c r="FT85" s="205" t="e">
        <f t="shared" si="298"/>
        <v>#N/A</v>
      </c>
      <c r="FU85" s="205" t="e">
        <f t="shared" si="299"/>
        <v>#N/A</v>
      </c>
      <c r="FV85" s="205" t="e">
        <f t="shared" si="300"/>
        <v>#N/A</v>
      </c>
      <c r="FW85" s="205" t="e">
        <f t="shared" si="301"/>
        <v>#N/A</v>
      </c>
      <c r="FX85" s="205" t="e">
        <f t="shared" si="302"/>
        <v>#N/A</v>
      </c>
      <c r="FY85" s="205" t="e">
        <f t="shared" si="303"/>
        <v>#N/A</v>
      </c>
      <c r="FZ85" s="205" t="e">
        <f t="shared" si="304"/>
        <v>#N/A</v>
      </c>
      <c r="GA85" s="205" t="e">
        <f t="shared" si="305"/>
        <v>#N/A</v>
      </c>
      <c r="GB85" s="205" t="e">
        <f t="shared" si="306"/>
        <v>#N/A</v>
      </c>
      <c r="GC85" s="205" t="e">
        <f t="shared" si="307"/>
        <v>#N/A</v>
      </c>
      <c r="GD85" s="205" t="e">
        <f t="shared" si="308"/>
        <v>#N/A</v>
      </c>
      <c r="GE85" s="205" t="e">
        <f t="shared" si="309"/>
        <v>#N/A</v>
      </c>
      <c r="GF85" s="205" t="e">
        <f t="shared" si="310"/>
        <v>#N/A</v>
      </c>
      <c r="GG85" s="205" t="e">
        <f t="shared" si="311"/>
        <v>#N/A</v>
      </c>
      <c r="GH85" s="205" t="e">
        <f t="shared" si="312"/>
        <v>#N/A</v>
      </c>
      <c r="GI85" s="205" t="e">
        <f t="shared" si="313"/>
        <v>#N/A</v>
      </c>
      <c r="GJ85" s="205" t="e">
        <f t="shared" si="314"/>
        <v>#N/A</v>
      </c>
      <c r="GK85" s="205" t="e">
        <f t="shared" si="315"/>
        <v>#N/A</v>
      </c>
      <c r="GL85" s="205" t="e">
        <f t="shared" si="316"/>
        <v>#N/A</v>
      </c>
      <c r="GM85" s="205" t="e">
        <f t="shared" si="317"/>
        <v>#N/A</v>
      </c>
      <c r="GN85" s="205" t="e">
        <f t="shared" si="318"/>
        <v>#N/A</v>
      </c>
      <c r="GO85" s="205" t="e">
        <f t="shared" si="319"/>
        <v>#N/A</v>
      </c>
      <c r="GP85" s="205" t="e">
        <f t="shared" si="320"/>
        <v>#N/A</v>
      </c>
      <c r="GQ85" s="205" t="e">
        <f t="shared" si="321"/>
        <v>#N/A</v>
      </c>
      <c r="GR85" s="205" t="e">
        <f t="shared" si="322"/>
        <v>#N/A</v>
      </c>
      <c r="GS85" s="205" t="e">
        <f t="shared" si="323"/>
        <v>#N/A</v>
      </c>
      <c r="GT85" s="205" t="e">
        <f t="shared" si="324"/>
        <v>#N/A</v>
      </c>
      <c r="GU85" s="205" t="e">
        <f t="shared" si="325"/>
        <v>#N/A</v>
      </c>
      <c r="GV85" s="205" t="e">
        <f t="shared" si="326"/>
        <v>#N/A</v>
      </c>
      <c r="GW85" s="205" t="e">
        <f t="shared" si="327"/>
        <v>#N/A</v>
      </c>
      <c r="GX85" s="205" t="e">
        <f t="shared" si="328"/>
        <v>#N/A</v>
      </c>
      <c r="GY85" s="205" t="e">
        <f t="shared" si="329"/>
        <v>#N/A</v>
      </c>
      <c r="GZ85" s="205" t="e">
        <f t="shared" si="330"/>
        <v>#N/A</v>
      </c>
      <c r="HA85" s="205" t="e">
        <f t="shared" si="331"/>
        <v>#N/A</v>
      </c>
      <c r="HB85" s="205" t="e">
        <f t="shared" si="332"/>
        <v>#N/A</v>
      </c>
      <c r="HC85" s="205" t="e">
        <f t="shared" si="333"/>
        <v>#N/A</v>
      </c>
      <c r="HD85" s="205" t="e">
        <f t="shared" si="334"/>
        <v>#N/A</v>
      </c>
      <c r="HE85" s="205" t="e">
        <f t="shared" si="335"/>
        <v>#N/A</v>
      </c>
      <c r="HF85" s="205" t="e">
        <f t="shared" si="336"/>
        <v>#N/A</v>
      </c>
      <c r="HG85" s="205" t="e">
        <f t="shared" si="337"/>
        <v>#N/A</v>
      </c>
      <c r="HH85" s="205" t="e">
        <f t="shared" si="338"/>
        <v>#N/A</v>
      </c>
      <c r="HI85" s="205" t="e">
        <f t="shared" si="339"/>
        <v>#N/A</v>
      </c>
      <c r="HJ85" s="205" t="e">
        <f t="shared" si="340"/>
        <v>#N/A</v>
      </c>
      <c r="HK85" s="205" t="e">
        <f t="shared" si="341"/>
        <v>#N/A</v>
      </c>
      <c r="HL85" s="205" t="e">
        <f t="shared" si="342"/>
        <v>#N/A</v>
      </c>
      <c r="HM85" s="205" t="e">
        <f t="shared" si="343"/>
        <v>#N/A</v>
      </c>
      <c r="HN85" s="205" t="e">
        <f t="shared" si="344"/>
        <v>#N/A</v>
      </c>
      <c r="HO85" s="205" t="e">
        <f t="shared" si="345"/>
        <v>#N/A</v>
      </c>
      <c r="HP85" s="205" t="e">
        <f t="shared" si="346"/>
        <v>#N/A</v>
      </c>
      <c r="HQ85" s="205" t="e">
        <f t="shared" si="347"/>
        <v>#N/A</v>
      </c>
      <c r="HR85" s="205" t="e">
        <f t="shared" si="348"/>
        <v>#N/A</v>
      </c>
      <c r="HS85" s="205" t="e">
        <f t="shared" si="349"/>
        <v>#N/A</v>
      </c>
      <c r="HT85" s="205" t="e">
        <f t="shared" si="350"/>
        <v>#N/A</v>
      </c>
      <c r="HU85" s="205" t="e">
        <f t="shared" si="351"/>
        <v>#N/A</v>
      </c>
      <c r="HV85" s="205" t="e">
        <f t="shared" si="352"/>
        <v>#N/A</v>
      </c>
      <c r="HW85" s="205" t="e">
        <f t="shared" si="353"/>
        <v>#N/A</v>
      </c>
      <c r="HX85" s="205" t="e">
        <f t="shared" si="354"/>
        <v>#N/A</v>
      </c>
      <c r="HY85" s="205" t="e">
        <f t="shared" si="355"/>
        <v>#N/A</v>
      </c>
      <c r="HZ85" s="205" t="e">
        <f t="shared" si="356"/>
        <v>#N/A</v>
      </c>
      <c r="IA85" s="205" t="e">
        <f t="shared" si="357"/>
        <v>#N/A</v>
      </c>
      <c r="IB85" s="205" t="e">
        <f t="shared" si="358"/>
        <v>#N/A</v>
      </c>
      <c r="IC85" s="205" t="e">
        <f t="shared" si="359"/>
        <v>#N/A</v>
      </c>
      <c r="ID85" s="205" t="e">
        <f t="shared" si="360"/>
        <v>#N/A</v>
      </c>
      <c r="IE85" s="205" t="e">
        <f t="shared" si="361"/>
        <v>#N/A</v>
      </c>
      <c r="IF85" s="205" t="e">
        <f t="shared" si="362"/>
        <v>#N/A</v>
      </c>
      <c r="IG85" s="205" t="e">
        <f t="shared" si="363"/>
        <v>#N/A</v>
      </c>
      <c r="IH85" s="205" t="e">
        <f t="shared" si="364"/>
        <v>#N/A</v>
      </c>
      <c r="II85" s="205" t="e">
        <f t="shared" si="365"/>
        <v>#N/A</v>
      </c>
    </row>
    <row r="86" spans="1:243" hidden="1" x14ac:dyDescent="0.25">
      <c r="A86" s="307"/>
      <c r="B86" s="308" t="str">
        <f>IF(OR($T86="",$U86=""),"",ROUND(_xlfn.BETA.INV(ABS(VLOOKUP($Z$1,VLookups!$A$30:$B$31,2,FALSE)-B$2),IF($N86="L",$U86,$T86),IF($N86="L",$T86,$U86),$G86,$I86),0))</f>
        <v/>
      </c>
      <c r="C86" s="318" t="str">
        <f t="shared" si="366"/>
        <v/>
      </c>
      <c r="D86" s="319" t="str">
        <f t="shared" si="367"/>
        <v/>
      </c>
      <c r="E86" s="142"/>
      <c r="F86" s="310"/>
      <c r="G86" s="311" t="str">
        <f t="shared" si="255"/>
        <v/>
      </c>
      <c r="H86" s="312"/>
      <c r="I86" s="311" t="str">
        <f t="shared" si="256"/>
        <v/>
      </c>
      <c r="J86" s="310"/>
      <c r="K86" s="143"/>
      <c r="L86" s="118" t="str">
        <f t="shared" si="257"/>
        <v/>
      </c>
      <c r="M86" s="23" t="str">
        <f t="shared" si="258"/>
        <v/>
      </c>
      <c r="N86" s="24" t="str">
        <f t="shared" si="259"/>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247"/>
        <v/>
      </c>
      <c r="R86" s="26"/>
      <c r="S86" s="24" t="str">
        <f>IF(OR(M86="",R86=""),"",MATCH(R86,Confidence!$A$3:$A$12,0))</f>
        <v/>
      </c>
      <c r="T86" s="27" t="str">
        <f t="shared" si="248"/>
        <v/>
      </c>
      <c r="U86" s="27" t="str">
        <f t="shared" si="249"/>
        <v/>
      </c>
      <c r="V86" s="24"/>
      <c r="W86" s="110" t="str">
        <f t="shared" si="250"/>
        <v/>
      </c>
      <c r="X86" s="110" t="str">
        <f t="shared" si="251"/>
        <v/>
      </c>
      <c r="Y86" s="39" t="str">
        <f t="shared" si="252"/>
        <v/>
      </c>
      <c r="Z86" s="123"/>
      <c r="AA86" s="216" t="str">
        <f>IF(AND(G86&gt;0,H86&gt;0,I86&gt;0,T86&gt;0,U86&gt;0,Z86&gt;0,NOT(R86="")),ABS(VLOOKUP($Z$1,VLookups!$A$30:$B$31,2,FALSE)-_xlfn.BETA.DIST(Z86,IF(N86="L",U86,T86),IF(N86="L",T86,U86),TRUE,G86,I86)),"")</f>
        <v/>
      </c>
      <c r="AB86" s="120" t="str">
        <f>IF(OR($T86="",$U86=""),"",_xlfn.BETA.INV(ABS(VLOOKUP($Z$1,VLookups!$A$30:$B$31,2,FALSE)-AB$3),IF($N86="L",$U86,$T86),IF($N86="L",$T86,$U86),$G86,$I86))</f>
        <v/>
      </c>
      <c r="AC86" s="121" t="str">
        <f>IF(OR($T86="",$U86=""),"",_xlfn.BETA.INV(ABS(VLOOKUP($Z$1,VLookups!$A$30:$B$31,2,FALSE)-AC$3),IF($N86="L",$U86,$T86),IF($N86="L",$T86,$U86),$G86,$I86))</f>
        <v/>
      </c>
      <c r="AD86" s="120" t="str">
        <f>IF(OR($T86="",$U86=""),"",_xlfn.BETA.INV(ABS(VLOOKUP($Z$1,VLookups!$A$30:$B$31,2,FALSE)-AD$3),IF($N86="L",$U86,$T86),IF($N86="L",$T86,$U86),$G86,$I86))</f>
        <v/>
      </c>
      <c r="AE86" s="121" t="str">
        <f>IF(OR($T86="",$U86=""),"",_xlfn.BETA.INV(ABS(VLOOKUP($Z$1,VLookups!$A$30:$B$31,2,FALSE)-AE$3),IF($N86="L",$U86,$T86),IF($N86="L",$T86,$U86),$G86,$I86))</f>
        <v/>
      </c>
      <c r="AF86" s="120" t="str">
        <f>IF(OR($T86="",$U86=""),"",_xlfn.BETA.INV(ABS(VLOOKUP($Z$1,VLookups!$A$30:$B$31,2,FALSE)-AF$3),IF($N86="L",$U86,$T86),IF($N86="L",$T86,$U86),$G86,$I86))</f>
        <v/>
      </c>
      <c r="AG86" s="121" t="str">
        <f>IF(OR($T86="",$U86=""),"",_xlfn.BETA.INV(ABS(VLOOKUP($Z$1,VLookups!$A$30:$B$31,2,FALSE)-AG$3),IF($N86="L",$U86,$T86),IF($N86="L",$T86,$U86),$G86,$I86))</f>
        <v/>
      </c>
      <c r="AH86" s="120" t="str">
        <f>IF(OR($T86="",$U86=""),"",_xlfn.BETA.INV(ABS(VLOOKUP($Z$1,VLookups!$A$30:$B$31,2,FALSE)-AH$3),IF($N86="L",$U86,$T86),IF($N86="L",$T86,$U86),$G86,$I86))</f>
        <v/>
      </c>
      <c r="AI86" s="121" t="str">
        <f>IF(OR($T86="",$U86=""),"",_xlfn.BETA.INV(ABS(VLOOKUP($Z$1,VLookups!$A$30:$B$31,2,FALSE)-AI$3),IF($N86="L",$U86,$T86),IF($N86="L",$T86,$U86),$G86,$I86))</f>
        <v/>
      </c>
      <c r="AJ86" s="120" t="str">
        <f>IF(OR($T86="",$U86=""),"",_xlfn.BETA.INV(ABS(VLOOKUP($Z$1,VLookups!$A$30:$B$31,2,FALSE)-AJ$3),IF($N86="L",$U86,$T86),IF($N86="L",$T86,$U86),$G86,$I86))</f>
        <v/>
      </c>
      <c r="AK86" s="121" t="str">
        <f>IF(OR($T86="",$U86=""),"",_xlfn.BETA.INV(ABS(VLOOKUP($Z$1,VLookups!$A$30:$B$31,2,FALSE)-AK$3),IF($N86="L",$U86,$T86),IF($N86="L",$T86,$U86),$G86,$I86))</f>
        <v/>
      </c>
      <c r="AL86" s="120" t="str">
        <f>IF(OR($T86="",$U86=""),"",_xlfn.BETA.INV(ABS(VLOOKUP($Z$1,VLookups!$A$30:$B$31,2,FALSE)-AL$3),IF($N86="L",$U86,$T86),IF($N86="L",$T86,$U86),$G86,$I86))</f>
        <v/>
      </c>
      <c r="AM86" s="121" t="str">
        <f>IF(OR($T86="",$U86=""),"",_xlfn.BETA.INV(ABS(VLOOKUP($Z$1,VLookups!$A$30:$B$31,2,FALSE)-AM$3),IF($N86="L",$U86,$T86),IF($N86="L",$T86,$U86),$G86,$I86))</f>
        <v/>
      </c>
      <c r="AN86" s="17"/>
      <c r="AO86" s="206" t="str">
        <f t="shared" si="260"/>
        <v/>
      </c>
      <c r="AP86" s="204" t="str">
        <f t="shared" si="261"/>
        <v/>
      </c>
      <c r="AQ86" s="188" t="str">
        <f t="shared" ref="AQ86:DB86" si="400">IF(ISNONTEXT($AO86),AP86+$AO86,"")</f>
        <v/>
      </c>
      <c r="AR86" s="188" t="str">
        <f t="shared" si="400"/>
        <v/>
      </c>
      <c r="AS86" s="188" t="str">
        <f t="shared" si="400"/>
        <v/>
      </c>
      <c r="AT86" s="188" t="str">
        <f t="shared" si="400"/>
        <v/>
      </c>
      <c r="AU86" s="188" t="str">
        <f t="shared" si="400"/>
        <v/>
      </c>
      <c r="AV86" s="188" t="str">
        <f t="shared" si="400"/>
        <v/>
      </c>
      <c r="AW86" s="188" t="str">
        <f t="shared" si="400"/>
        <v/>
      </c>
      <c r="AX86" s="188" t="str">
        <f t="shared" si="400"/>
        <v/>
      </c>
      <c r="AY86" s="188" t="str">
        <f t="shared" si="400"/>
        <v/>
      </c>
      <c r="AZ86" s="188" t="str">
        <f t="shared" si="400"/>
        <v/>
      </c>
      <c r="BA86" s="188" t="str">
        <f t="shared" si="400"/>
        <v/>
      </c>
      <c r="BB86" s="188" t="str">
        <f t="shared" si="400"/>
        <v/>
      </c>
      <c r="BC86" s="188" t="str">
        <f t="shared" si="400"/>
        <v/>
      </c>
      <c r="BD86" s="188" t="str">
        <f t="shared" si="400"/>
        <v/>
      </c>
      <c r="BE86" s="188" t="str">
        <f t="shared" si="400"/>
        <v/>
      </c>
      <c r="BF86" s="188" t="str">
        <f t="shared" si="400"/>
        <v/>
      </c>
      <c r="BG86" s="188" t="str">
        <f t="shared" si="400"/>
        <v/>
      </c>
      <c r="BH86" s="188" t="str">
        <f t="shared" si="400"/>
        <v/>
      </c>
      <c r="BI86" s="188" t="str">
        <f t="shared" si="400"/>
        <v/>
      </c>
      <c r="BJ86" s="188" t="str">
        <f t="shared" si="400"/>
        <v/>
      </c>
      <c r="BK86" s="188" t="str">
        <f t="shared" si="400"/>
        <v/>
      </c>
      <c r="BL86" s="188" t="str">
        <f t="shared" si="400"/>
        <v/>
      </c>
      <c r="BM86" s="188" t="str">
        <f t="shared" si="400"/>
        <v/>
      </c>
      <c r="BN86" s="188" t="str">
        <f t="shared" si="400"/>
        <v/>
      </c>
      <c r="BO86" s="188" t="str">
        <f t="shared" si="400"/>
        <v/>
      </c>
      <c r="BP86" s="188" t="str">
        <f t="shared" si="400"/>
        <v/>
      </c>
      <c r="BQ86" s="188" t="str">
        <f t="shared" si="400"/>
        <v/>
      </c>
      <c r="BR86" s="188" t="str">
        <f t="shared" si="400"/>
        <v/>
      </c>
      <c r="BS86" s="188" t="str">
        <f t="shared" si="400"/>
        <v/>
      </c>
      <c r="BT86" s="188" t="str">
        <f t="shared" si="400"/>
        <v/>
      </c>
      <c r="BU86" s="188" t="str">
        <f t="shared" si="400"/>
        <v/>
      </c>
      <c r="BV86" s="188" t="str">
        <f t="shared" si="400"/>
        <v/>
      </c>
      <c r="BW86" s="188" t="str">
        <f t="shared" si="400"/>
        <v/>
      </c>
      <c r="BX86" s="188" t="str">
        <f t="shared" si="400"/>
        <v/>
      </c>
      <c r="BY86" s="188" t="str">
        <f t="shared" si="400"/>
        <v/>
      </c>
      <c r="BZ86" s="188" t="str">
        <f t="shared" si="400"/>
        <v/>
      </c>
      <c r="CA86" s="188" t="str">
        <f t="shared" si="400"/>
        <v/>
      </c>
      <c r="CB86" s="188" t="str">
        <f t="shared" si="400"/>
        <v/>
      </c>
      <c r="CC86" s="188" t="str">
        <f t="shared" si="400"/>
        <v/>
      </c>
      <c r="CD86" s="188" t="str">
        <f t="shared" si="400"/>
        <v/>
      </c>
      <c r="CE86" s="188" t="str">
        <f t="shared" si="400"/>
        <v/>
      </c>
      <c r="CF86" s="188" t="str">
        <f t="shared" si="400"/>
        <v/>
      </c>
      <c r="CG86" s="188" t="str">
        <f t="shared" si="400"/>
        <v/>
      </c>
      <c r="CH86" s="188" t="str">
        <f t="shared" si="400"/>
        <v/>
      </c>
      <c r="CI86" s="188" t="str">
        <f t="shared" si="400"/>
        <v/>
      </c>
      <c r="CJ86" s="188" t="str">
        <f t="shared" si="400"/>
        <v/>
      </c>
      <c r="CK86" s="188" t="str">
        <f t="shared" si="400"/>
        <v/>
      </c>
      <c r="CL86" s="188" t="str">
        <f t="shared" si="400"/>
        <v/>
      </c>
      <c r="CM86" s="188" t="str">
        <f t="shared" si="400"/>
        <v/>
      </c>
      <c r="CN86" s="188" t="str">
        <f t="shared" si="400"/>
        <v/>
      </c>
      <c r="CO86" s="188" t="str">
        <f t="shared" si="400"/>
        <v/>
      </c>
      <c r="CP86" s="188" t="str">
        <f t="shared" si="400"/>
        <v/>
      </c>
      <c r="CQ86" s="188" t="str">
        <f t="shared" si="400"/>
        <v/>
      </c>
      <c r="CR86" s="188" t="str">
        <f t="shared" si="400"/>
        <v/>
      </c>
      <c r="CS86" s="188" t="str">
        <f t="shared" si="400"/>
        <v/>
      </c>
      <c r="CT86" s="188" t="str">
        <f t="shared" si="400"/>
        <v/>
      </c>
      <c r="CU86" s="188" t="str">
        <f t="shared" si="400"/>
        <v/>
      </c>
      <c r="CV86" s="188" t="str">
        <f t="shared" si="400"/>
        <v/>
      </c>
      <c r="CW86" s="188" t="str">
        <f t="shared" si="400"/>
        <v/>
      </c>
      <c r="CX86" s="188" t="str">
        <f t="shared" si="400"/>
        <v/>
      </c>
      <c r="CY86" s="188" t="str">
        <f t="shared" si="400"/>
        <v/>
      </c>
      <c r="CZ86" s="188" t="str">
        <f t="shared" si="400"/>
        <v/>
      </c>
      <c r="DA86" s="188" t="str">
        <f t="shared" si="400"/>
        <v/>
      </c>
      <c r="DB86" s="188" t="str">
        <f t="shared" si="400"/>
        <v/>
      </c>
      <c r="DC86" s="188" t="str">
        <f t="shared" ref="DC86:EK86" si="401">IF(ISNONTEXT($AO86),DB86+$AO86,"")</f>
        <v/>
      </c>
      <c r="DD86" s="188" t="str">
        <f t="shared" si="401"/>
        <v/>
      </c>
      <c r="DE86" s="188" t="str">
        <f t="shared" si="401"/>
        <v/>
      </c>
      <c r="DF86" s="188" t="str">
        <f t="shared" si="401"/>
        <v/>
      </c>
      <c r="DG86" s="188" t="str">
        <f t="shared" si="401"/>
        <v/>
      </c>
      <c r="DH86" s="188" t="str">
        <f t="shared" si="401"/>
        <v/>
      </c>
      <c r="DI86" s="188" t="str">
        <f t="shared" si="401"/>
        <v/>
      </c>
      <c r="DJ86" s="188" t="str">
        <f t="shared" si="401"/>
        <v/>
      </c>
      <c r="DK86" s="188" t="str">
        <f t="shared" si="401"/>
        <v/>
      </c>
      <c r="DL86" s="188" t="str">
        <f t="shared" si="401"/>
        <v/>
      </c>
      <c r="DM86" s="188" t="str">
        <f t="shared" si="401"/>
        <v/>
      </c>
      <c r="DN86" s="188" t="str">
        <f t="shared" si="401"/>
        <v/>
      </c>
      <c r="DO86" s="188" t="str">
        <f t="shared" si="401"/>
        <v/>
      </c>
      <c r="DP86" s="188" t="str">
        <f t="shared" si="401"/>
        <v/>
      </c>
      <c r="DQ86" s="188" t="str">
        <f t="shared" si="401"/>
        <v/>
      </c>
      <c r="DR86" s="188" t="str">
        <f t="shared" si="401"/>
        <v/>
      </c>
      <c r="DS86" s="188" t="str">
        <f t="shared" si="401"/>
        <v/>
      </c>
      <c r="DT86" s="188" t="str">
        <f t="shared" si="401"/>
        <v/>
      </c>
      <c r="DU86" s="188" t="str">
        <f t="shared" si="401"/>
        <v/>
      </c>
      <c r="DV86" s="188" t="str">
        <f t="shared" si="401"/>
        <v/>
      </c>
      <c r="DW86" s="188" t="str">
        <f t="shared" si="401"/>
        <v/>
      </c>
      <c r="DX86" s="188" t="str">
        <f t="shared" si="401"/>
        <v/>
      </c>
      <c r="DY86" s="188" t="str">
        <f t="shared" si="401"/>
        <v/>
      </c>
      <c r="DZ86" s="188" t="str">
        <f t="shared" si="401"/>
        <v/>
      </c>
      <c r="EA86" s="188" t="str">
        <f t="shared" si="401"/>
        <v/>
      </c>
      <c r="EB86" s="188" t="str">
        <f t="shared" si="401"/>
        <v/>
      </c>
      <c r="EC86" s="188" t="str">
        <f t="shared" si="401"/>
        <v/>
      </c>
      <c r="ED86" s="188" t="str">
        <f t="shared" si="401"/>
        <v/>
      </c>
      <c r="EE86" s="188" t="str">
        <f t="shared" si="401"/>
        <v/>
      </c>
      <c r="EF86" s="188" t="str">
        <f t="shared" si="401"/>
        <v/>
      </c>
      <c r="EG86" s="188" t="str">
        <f t="shared" si="401"/>
        <v/>
      </c>
      <c r="EH86" s="188" t="str">
        <f t="shared" si="401"/>
        <v/>
      </c>
      <c r="EI86" s="188" t="str">
        <f t="shared" si="401"/>
        <v/>
      </c>
      <c r="EJ86" s="188" t="str">
        <f t="shared" si="401"/>
        <v/>
      </c>
      <c r="EK86" s="188" t="str">
        <f t="shared" si="401"/>
        <v/>
      </c>
      <c r="EL86" s="204" t="str">
        <f t="shared" si="264"/>
        <v/>
      </c>
      <c r="EM86" s="205" t="e">
        <f t="shared" si="265"/>
        <v>#N/A</v>
      </c>
      <c r="EN86" s="205" t="e">
        <f t="shared" si="266"/>
        <v>#N/A</v>
      </c>
      <c r="EO86" s="205" t="e">
        <f t="shared" si="267"/>
        <v>#N/A</v>
      </c>
      <c r="EP86" s="205" t="e">
        <f t="shared" si="268"/>
        <v>#N/A</v>
      </c>
      <c r="EQ86" s="205" t="e">
        <f t="shared" si="269"/>
        <v>#N/A</v>
      </c>
      <c r="ER86" s="205" t="e">
        <f t="shared" si="270"/>
        <v>#N/A</v>
      </c>
      <c r="ES86" s="205" t="e">
        <f t="shared" si="271"/>
        <v>#N/A</v>
      </c>
      <c r="ET86" s="205" t="e">
        <f t="shared" si="272"/>
        <v>#N/A</v>
      </c>
      <c r="EU86" s="205" t="e">
        <f t="shared" si="273"/>
        <v>#N/A</v>
      </c>
      <c r="EV86" s="205" t="e">
        <f t="shared" si="274"/>
        <v>#N/A</v>
      </c>
      <c r="EW86" s="205" t="e">
        <f t="shared" si="275"/>
        <v>#N/A</v>
      </c>
      <c r="EX86" s="205" t="e">
        <f t="shared" si="276"/>
        <v>#N/A</v>
      </c>
      <c r="EY86" s="205" t="e">
        <f t="shared" si="277"/>
        <v>#N/A</v>
      </c>
      <c r="EZ86" s="205" t="e">
        <f t="shared" si="278"/>
        <v>#N/A</v>
      </c>
      <c r="FA86" s="205" t="e">
        <f t="shared" si="279"/>
        <v>#N/A</v>
      </c>
      <c r="FB86" s="205" t="e">
        <f t="shared" si="280"/>
        <v>#N/A</v>
      </c>
      <c r="FC86" s="205" t="e">
        <f t="shared" si="281"/>
        <v>#N/A</v>
      </c>
      <c r="FD86" s="205" t="e">
        <f t="shared" si="282"/>
        <v>#N/A</v>
      </c>
      <c r="FE86" s="205" t="e">
        <f t="shared" si="283"/>
        <v>#N/A</v>
      </c>
      <c r="FF86" s="205" t="e">
        <f t="shared" si="284"/>
        <v>#N/A</v>
      </c>
      <c r="FG86" s="205" t="e">
        <f t="shared" si="285"/>
        <v>#N/A</v>
      </c>
      <c r="FH86" s="205" t="e">
        <f t="shared" si="286"/>
        <v>#N/A</v>
      </c>
      <c r="FI86" s="205" t="e">
        <f t="shared" si="287"/>
        <v>#N/A</v>
      </c>
      <c r="FJ86" s="205" t="e">
        <f t="shared" si="288"/>
        <v>#N/A</v>
      </c>
      <c r="FK86" s="205" t="e">
        <f t="shared" si="289"/>
        <v>#N/A</v>
      </c>
      <c r="FL86" s="205" t="e">
        <f t="shared" si="290"/>
        <v>#N/A</v>
      </c>
      <c r="FM86" s="205" t="e">
        <f t="shared" si="291"/>
        <v>#N/A</v>
      </c>
      <c r="FN86" s="205" t="e">
        <f t="shared" si="292"/>
        <v>#N/A</v>
      </c>
      <c r="FO86" s="205" t="e">
        <f t="shared" si="293"/>
        <v>#N/A</v>
      </c>
      <c r="FP86" s="205" t="e">
        <f t="shared" si="294"/>
        <v>#N/A</v>
      </c>
      <c r="FQ86" s="205" t="e">
        <f t="shared" si="295"/>
        <v>#N/A</v>
      </c>
      <c r="FR86" s="205" t="e">
        <f t="shared" si="296"/>
        <v>#N/A</v>
      </c>
      <c r="FS86" s="205" t="e">
        <f t="shared" si="297"/>
        <v>#N/A</v>
      </c>
      <c r="FT86" s="205" t="e">
        <f t="shared" si="298"/>
        <v>#N/A</v>
      </c>
      <c r="FU86" s="205" t="e">
        <f t="shared" si="299"/>
        <v>#N/A</v>
      </c>
      <c r="FV86" s="205" t="e">
        <f t="shared" si="300"/>
        <v>#N/A</v>
      </c>
      <c r="FW86" s="205" t="e">
        <f t="shared" si="301"/>
        <v>#N/A</v>
      </c>
      <c r="FX86" s="205" t="e">
        <f t="shared" si="302"/>
        <v>#N/A</v>
      </c>
      <c r="FY86" s="205" t="e">
        <f t="shared" si="303"/>
        <v>#N/A</v>
      </c>
      <c r="FZ86" s="205" t="e">
        <f t="shared" si="304"/>
        <v>#N/A</v>
      </c>
      <c r="GA86" s="205" t="e">
        <f t="shared" si="305"/>
        <v>#N/A</v>
      </c>
      <c r="GB86" s="205" t="e">
        <f t="shared" si="306"/>
        <v>#N/A</v>
      </c>
      <c r="GC86" s="205" t="e">
        <f t="shared" si="307"/>
        <v>#N/A</v>
      </c>
      <c r="GD86" s="205" t="e">
        <f t="shared" si="308"/>
        <v>#N/A</v>
      </c>
      <c r="GE86" s="205" t="e">
        <f t="shared" si="309"/>
        <v>#N/A</v>
      </c>
      <c r="GF86" s="205" t="e">
        <f t="shared" si="310"/>
        <v>#N/A</v>
      </c>
      <c r="GG86" s="205" t="e">
        <f t="shared" si="311"/>
        <v>#N/A</v>
      </c>
      <c r="GH86" s="205" t="e">
        <f t="shared" si="312"/>
        <v>#N/A</v>
      </c>
      <c r="GI86" s="205" t="e">
        <f t="shared" si="313"/>
        <v>#N/A</v>
      </c>
      <c r="GJ86" s="205" t="e">
        <f t="shared" si="314"/>
        <v>#N/A</v>
      </c>
      <c r="GK86" s="205" t="e">
        <f t="shared" si="315"/>
        <v>#N/A</v>
      </c>
      <c r="GL86" s="205" t="e">
        <f t="shared" si="316"/>
        <v>#N/A</v>
      </c>
      <c r="GM86" s="205" t="e">
        <f t="shared" si="317"/>
        <v>#N/A</v>
      </c>
      <c r="GN86" s="205" t="e">
        <f t="shared" si="318"/>
        <v>#N/A</v>
      </c>
      <c r="GO86" s="205" t="e">
        <f t="shared" si="319"/>
        <v>#N/A</v>
      </c>
      <c r="GP86" s="205" t="e">
        <f t="shared" si="320"/>
        <v>#N/A</v>
      </c>
      <c r="GQ86" s="205" t="e">
        <f t="shared" si="321"/>
        <v>#N/A</v>
      </c>
      <c r="GR86" s="205" t="e">
        <f t="shared" si="322"/>
        <v>#N/A</v>
      </c>
      <c r="GS86" s="205" t="e">
        <f t="shared" si="323"/>
        <v>#N/A</v>
      </c>
      <c r="GT86" s="205" t="e">
        <f t="shared" si="324"/>
        <v>#N/A</v>
      </c>
      <c r="GU86" s="205" t="e">
        <f t="shared" si="325"/>
        <v>#N/A</v>
      </c>
      <c r="GV86" s="205" t="e">
        <f t="shared" si="326"/>
        <v>#N/A</v>
      </c>
      <c r="GW86" s="205" t="e">
        <f t="shared" si="327"/>
        <v>#N/A</v>
      </c>
      <c r="GX86" s="205" t="e">
        <f t="shared" si="328"/>
        <v>#N/A</v>
      </c>
      <c r="GY86" s="205" t="e">
        <f t="shared" si="329"/>
        <v>#N/A</v>
      </c>
      <c r="GZ86" s="205" t="e">
        <f t="shared" si="330"/>
        <v>#N/A</v>
      </c>
      <c r="HA86" s="205" t="e">
        <f t="shared" si="331"/>
        <v>#N/A</v>
      </c>
      <c r="HB86" s="205" t="e">
        <f t="shared" si="332"/>
        <v>#N/A</v>
      </c>
      <c r="HC86" s="205" t="e">
        <f t="shared" si="333"/>
        <v>#N/A</v>
      </c>
      <c r="HD86" s="205" t="e">
        <f t="shared" si="334"/>
        <v>#N/A</v>
      </c>
      <c r="HE86" s="205" t="e">
        <f t="shared" si="335"/>
        <v>#N/A</v>
      </c>
      <c r="HF86" s="205" t="e">
        <f t="shared" si="336"/>
        <v>#N/A</v>
      </c>
      <c r="HG86" s="205" t="e">
        <f t="shared" si="337"/>
        <v>#N/A</v>
      </c>
      <c r="HH86" s="205" t="e">
        <f t="shared" si="338"/>
        <v>#N/A</v>
      </c>
      <c r="HI86" s="205" t="e">
        <f t="shared" si="339"/>
        <v>#N/A</v>
      </c>
      <c r="HJ86" s="205" t="e">
        <f t="shared" si="340"/>
        <v>#N/A</v>
      </c>
      <c r="HK86" s="205" t="e">
        <f t="shared" si="341"/>
        <v>#N/A</v>
      </c>
      <c r="HL86" s="205" t="e">
        <f t="shared" si="342"/>
        <v>#N/A</v>
      </c>
      <c r="HM86" s="205" t="e">
        <f t="shared" si="343"/>
        <v>#N/A</v>
      </c>
      <c r="HN86" s="205" t="e">
        <f t="shared" si="344"/>
        <v>#N/A</v>
      </c>
      <c r="HO86" s="205" t="e">
        <f t="shared" si="345"/>
        <v>#N/A</v>
      </c>
      <c r="HP86" s="205" t="e">
        <f t="shared" si="346"/>
        <v>#N/A</v>
      </c>
      <c r="HQ86" s="205" t="e">
        <f t="shared" si="347"/>
        <v>#N/A</v>
      </c>
      <c r="HR86" s="205" t="e">
        <f t="shared" si="348"/>
        <v>#N/A</v>
      </c>
      <c r="HS86" s="205" t="e">
        <f t="shared" si="349"/>
        <v>#N/A</v>
      </c>
      <c r="HT86" s="205" t="e">
        <f t="shared" si="350"/>
        <v>#N/A</v>
      </c>
      <c r="HU86" s="205" t="e">
        <f t="shared" si="351"/>
        <v>#N/A</v>
      </c>
      <c r="HV86" s="205" t="e">
        <f t="shared" si="352"/>
        <v>#N/A</v>
      </c>
      <c r="HW86" s="205" t="e">
        <f t="shared" si="353"/>
        <v>#N/A</v>
      </c>
      <c r="HX86" s="205" t="e">
        <f t="shared" si="354"/>
        <v>#N/A</v>
      </c>
      <c r="HY86" s="205" t="e">
        <f t="shared" si="355"/>
        <v>#N/A</v>
      </c>
      <c r="HZ86" s="205" t="e">
        <f t="shared" si="356"/>
        <v>#N/A</v>
      </c>
      <c r="IA86" s="205" t="e">
        <f t="shared" si="357"/>
        <v>#N/A</v>
      </c>
      <c r="IB86" s="205" t="e">
        <f t="shared" si="358"/>
        <v>#N/A</v>
      </c>
      <c r="IC86" s="205" t="e">
        <f t="shared" si="359"/>
        <v>#N/A</v>
      </c>
      <c r="ID86" s="205" t="e">
        <f t="shared" si="360"/>
        <v>#N/A</v>
      </c>
      <c r="IE86" s="205" t="e">
        <f t="shared" si="361"/>
        <v>#N/A</v>
      </c>
      <c r="IF86" s="205" t="e">
        <f t="shared" si="362"/>
        <v>#N/A</v>
      </c>
      <c r="IG86" s="205" t="e">
        <f t="shared" si="363"/>
        <v>#N/A</v>
      </c>
      <c r="IH86" s="205" t="e">
        <f t="shared" si="364"/>
        <v>#N/A</v>
      </c>
      <c r="II86" s="205" t="e">
        <f t="shared" si="365"/>
        <v>#N/A</v>
      </c>
    </row>
    <row r="87" spans="1:243" hidden="1" x14ac:dyDescent="0.25">
      <c r="A87" s="307"/>
      <c r="B87" s="308" t="str">
        <f>IF(OR($T87="",$U87=""),"",ROUND(_xlfn.BETA.INV(ABS(VLOOKUP($Z$1,VLookups!$A$30:$B$31,2,FALSE)-B$2),IF($N87="L",$U87,$T87),IF($N87="L",$T87,$U87),$G87,$I87),0))</f>
        <v/>
      </c>
      <c r="C87" s="318" t="str">
        <f t="shared" si="366"/>
        <v/>
      </c>
      <c r="D87" s="319" t="str">
        <f t="shared" si="367"/>
        <v/>
      </c>
      <c r="E87" s="142"/>
      <c r="F87" s="310"/>
      <c r="G87" s="311" t="str">
        <f t="shared" si="255"/>
        <v/>
      </c>
      <c r="H87" s="312"/>
      <c r="I87" s="311" t="str">
        <f t="shared" si="256"/>
        <v/>
      </c>
      <c r="J87" s="310"/>
      <c r="K87" s="143"/>
      <c r="L87" s="118" t="str">
        <f t="shared" si="257"/>
        <v/>
      </c>
      <c r="M87" s="23" t="str">
        <f t="shared" si="258"/>
        <v/>
      </c>
      <c r="N87" s="24" t="str">
        <f t="shared" si="259"/>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247"/>
        <v/>
      </c>
      <c r="R87" s="26"/>
      <c r="S87" s="24" t="str">
        <f>IF(OR(M87="",R87=""),"",MATCH(R87,Confidence!$A$3:$A$12,0))</f>
        <v/>
      </c>
      <c r="T87" s="27" t="str">
        <f t="shared" si="248"/>
        <v/>
      </c>
      <c r="U87" s="27" t="str">
        <f t="shared" si="249"/>
        <v/>
      </c>
      <c r="V87" s="24"/>
      <c r="W87" s="110" t="str">
        <f t="shared" si="250"/>
        <v/>
      </c>
      <c r="X87" s="110" t="str">
        <f t="shared" si="251"/>
        <v/>
      </c>
      <c r="Y87" s="39" t="str">
        <f t="shared" si="252"/>
        <v/>
      </c>
      <c r="Z87" s="123"/>
      <c r="AA87" s="216" t="str">
        <f>IF(AND(G87&gt;0,H87&gt;0,I87&gt;0,T87&gt;0,U87&gt;0,Z87&gt;0,NOT(R87="")),ABS(VLOOKUP($Z$1,VLookups!$A$30:$B$31,2,FALSE)-_xlfn.BETA.DIST(Z87,IF(N87="L",U87,T87),IF(N87="L",T87,U87),TRUE,G87,I87)),"")</f>
        <v/>
      </c>
      <c r="AB87" s="120" t="str">
        <f>IF(OR($T87="",$U87=""),"",_xlfn.BETA.INV(ABS(VLOOKUP($Z$1,VLookups!$A$30:$B$31,2,FALSE)-AB$3),IF($N87="L",$U87,$T87),IF($N87="L",$T87,$U87),$G87,$I87))</f>
        <v/>
      </c>
      <c r="AC87" s="121" t="str">
        <f>IF(OR($T87="",$U87=""),"",_xlfn.BETA.INV(ABS(VLOOKUP($Z$1,VLookups!$A$30:$B$31,2,FALSE)-AC$3),IF($N87="L",$U87,$T87),IF($N87="L",$T87,$U87),$G87,$I87))</f>
        <v/>
      </c>
      <c r="AD87" s="120" t="str">
        <f>IF(OR($T87="",$U87=""),"",_xlfn.BETA.INV(ABS(VLOOKUP($Z$1,VLookups!$A$30:$B$31,2,FALSE)-AD$3),IF($N87="L",$U87,$T87),IF($N87="L",$T87,$U87),$G87,$I87))</f>
        <v/>
      </c>
      <c r="AE87" s="121" t="str">
        <f>IF(OR($T87="",$U87=""),"",_xlfn.BETA.INV(ABS(VLOOKUP($Z$1,VLookups!$A$30:$B$31,2,FALSE)-AE$3),IF($N87="L",$U87,$T87),IF($N87="L",$T87,$U87),$G87,$I87))</f>
        <v/>
      </c>
      <c r="AF87" s="120" t="str">
        <f>IF(OR($T87="",$U87=""),"",_xlfn.BETA.INV(ABS(VLOOKUP($Z$1,VLookups!$A$30:$B$31,2,FALSE)-AF$3),IF($N87="L",$U87,$T87),IF($N87="L",$T87,$U87),$G87,$I87))</f>
        <v/>
      </c>
      <c r="AG87" s="121" t="str">
        <f>IF(OR($T87="",$U87=""),"",_xlfn.BETA.INV(ABS(VLOOKUP($Z$1,VLookups!$A$30:$B$31,2,FALSE)-AG$3),IF($N87="L",$U87,$T87),IF($N87="L",$T87,$U87),$G87,$I87))</f>
        <v/>
      </c>
      <c r="AH87" s="120" t="str">
        <f>IF(OR($T87="",$U87=""),"",_xlfn.BETA.INV(ABS(VLOOKUP($Z$1,VLookups!$A$30:$B$31,2,FALSE)-AH$3),IF($N87="L",$U87,$T87),IF($N87="L",$T87,$U87),$G87,$I87))</f>
        <v/>
      </c>
      <c r="AI87" s="121" t="str">
        <f>IF(OR($T87="",$U87=""),"",_xlfn.BETA.INV(ABS(VLOOKUP($Z$1,VLookups!$A$30:$B$31,2,FALSE)-AI$3),IF($N87="L",$U87,$T87),IF($N87="L",$T87,$U87),$G87,$I87))</f>
        <v/>
      </c>
      <c r="AJ87" s="120" t="str">
        <f>IF(OR($T87="",$U87=""),"",_xlfn.BETA.INV(ABS(VLOOKUP($Z$1,VLookups!$A$30:$B$31,2,FALSE)-AJ$3),IF($N87="L",$U87,$T87),IF($N87="L",$T87,$U87),$G87,$I87))</f>
        <v/>
      </c>
      <c r="AK87" s="121" t="str">
        <f>IF(OR($T87="",$U87=""),"",_xlfn.BETA.INV(ABS(VLOOKUP($Z$1,VLookups!$A$30:$B$31,2,FALSE)-AK$3),IF($N87="L",$U87,$T87),IF($N87="L",$T87,$U87),$G87,$I87))</f>
        <v/>
      </c>
      <c r="AL87" s="120" t="str">
        <f>IF(OR($T87="",$U87=""),"",_xlfn.BETA.INV(ABS(VLOOKUP($Z$1,VLookups!$A$30:$B$31,2,FALSE)-AL$3),IF($N87="L",$U87,$T87),IF($N87="L",$T87,$U87),$G87,$I87))</f>
        <v/>
      </c>
      <c r="AM87" s="121" t="str">
        <f>IF(OR($T87="",$U87=""),"",_xlfn.BETA.INV(ABS(VLOOKUP($Z$1,VLookups!$A$30:$B$31,2,FALSE)-AM$3),IF($N87="L",$U87,$T87),IF($N87="L",$T87,$U87),$G87,$I87))</f>
        <v/>
      </c>
      <c r="AN87" s="17"/>
      <c r="AO87" s="206" t="str">
        <f t="shared" si="260"/>
        <v/>
      </c>
      <c r="AP87" s="204" t="str">
        <f t="shared" si="261"/>
        <v/>
      </c>
      <c r="AQ87" s="188" t="str">
        <f t="shared" ref="AQ87:DB87" si="402">IF(ISNONTEXT($AO87),AP87+$AO87,"")</f>
        <v/>
      </c>
      <c r="AR87" s="188" t="str">
        <f t="shared" si="402"/>
        <v/>
      </c>
      <c r="AS87" s="188" t="str">
        <f t="shared" si="402"/>
        <v/>
      </c>
      <c r="AT87" s="188" t="str">
        <f t="shared" si="402"/>
        <v/>
      </c>
      <c r="AU87" s="188" t="str">
        <f t="shared" si="402"/>
        <v/>
      </c>
      <c r="AV87" s="188" t="str">
        <f t="shared" si="402"/>
        <v/>
      </c>
      <c r="AW87" s="188" t="str">
        <f t="shared" si="402"/>
        <v/>
      </c>
      <c r="AX87" s="188" t="str">
        <f t="shared" si="402"/>
        <v/>
      </c>
      <c r="AY87" s="188" t="str">
        <f t="shared" si="402"/>
        <v/>
      </c>
      <c r="AZ87" s="188" t="str">
        <f t="shared" si="402"/>
        <v/>
      </c>
      <c r="BA87" s="188" t="str">
        <f t="shared" si="402"/>
        <v/>
      </c>
      <c r="BB87" s="188" t="str">
        <f t="shared" si="402"/>
        <v/>
      </c>
      <c r="BC87" s="188" t="str">
        <f t="shared" si="402"/>
        <v/>
      </c>
      <c r="BD87" s="188" t="str">
        <f t="shared" si="402"/>
        <v/>
      </c>
      <c r="BE87" s="188" t="str">
        <f t="shared" si="402"/>
        <v/>
      </c>
      <c r="BF87" s="188" t="str">
        <f t="shared" si="402"/>
        <v/>
      </c>
      <c r="BG87" s="188" t="str">
        <f t="shared" si="402"/>
        <v/>
      </c>
      <c r="BH87" s="188" t="str">
        <f t="shared" si="402"/>
        <v/>
      </c>
      <c r="BI87" s="188" t="str">
        <f t="shared" si="402"/>
        <v/>
      </c>
      <c r="BJ87" s="188" t="str">
        <f t="shared" si="402"/>
        <v/>
      </c>
      <c r="BK87" s="188" t="str">
        <f t="shared" si="402"/>
        <v/>
      </c>
      <c r="BL87" s="188" t="str">
        <f t="shared" si="402"/>
        <v/>
      </c>
      <c r="BM87" s="188" t="str">
        <f t="shared" si="402"/>
        <v/>
      </c>
      <c r="BN87" s="188" t="str">
        <f t="shared" si="402"/>
        <v/>
      </c>
      <c r="BO87" s="188" t="str">
        <f t="shared" si="402"/>
        <v/>
      </c>
      <c r="BP87" s="188" t="str">
        <f t="shared" si="402"/>
        <v/>
      </c>
      <c r="BQ87" s="188" t="str">
        <f t="shared" si="402"/>
        <v/>
      </c>
      <c r="BR87" s="188" t="str">
        <f t="shared" si="402"/>
        <v/>
      </c>
      <c r="BS87" s="188" t="str">
        <f t="shared" si="402"/>
        <v/>
      </c>
      <c r="BT87" s="188" t="str">
        <f t="shared" si="402"/>
        <v/>
      </c>
      <c r="BU87" s="188" t="str">
        <f t="shared" si="402"/>
        <v/>
      </c>
      <c r="BV87" s="188" t="str">
        <f t="shared" si="402"/>
        <v/>
      </c>
      <c r="BW87" s="188" t="str">
        <f t="shared" si="402"/>
        <v/>
      </c>
      <c r="BX87" s="188" t="str">
        <f t="shared" si="402"/>
        <v/>
      </c>
      <c r="BY87" s="188" t="str">
        <f t="shared" si="402"/>
        <v/>
      </c>
      <c r="BZ87" s="188" t="str">
        <f t="shared" si="402"/>
        <v/>
      </c>
      <c r="CA87" s="188" t="str">
        <f t="shared" si="402"/>
        <v/>
      </c>
      <c r="CB87" s="188" t="str">
        <f t="shared" si="402"/>
        <v/>
      </c>
      <c r="CC87" s="188" t="str">
        <f t="shared" si="402"/>
        <v/>
      </c>
      <c r="CD87" s="188" t="str">
        <f t="shared" si="402"/>
        <v/>
      </c>
      <c r="CE87" s="188" t="str">
        <f t="shared" si="402"/>
        <v/>
      </c>
      <c r="CF87" s="188" t="str">
        <f t="shared" si="402"/>
        <v/>
      </c>
      <c r="CG87" s="188" t="str">
        <f t="shared" si="402"/>
        <v/>
      </c>
      <c r="CH87" s="188" t="str">
        <f t="shared" si="402"/>
        <v/>
      </c>
      <c r="CI87" s="188" t="str">
        <f t="shared" si="402"/>
        <v/>
      </c>
      <c r="CJ87" s="188" t="str">
        <f t="shared" si="402"/>
        <v/>
      </c>
      <c r="CK87" s="188" t="str">
        <f t="shared" si="402"/>
        <v/>
      </c>
      <c r="CL87" s="188" t="str">
        <f t="shared" si="402"/>
        <v/>
      </c>
      <c r="CM87" s="188" t="str">
        <f t="shared" si="402"/>
        <v/>
      </c>
      <c r="CN87" s="188" t="str">
        <f t="shared" si="402"/>
        <v/>
      </c>
      <c r="CO87" s="188" t="str">
        <f t="shared" si="402"/>
        <v/>
      </c>
      <c r="CP87" s="188" t="str">
        <f t="shared" si="402"/>
        <v/>
      </c>
      <c r="CQ87" s="188" t="str">
        <f t="shared" si="402"/>
        <v/>
      </c>
      <c r="CR87" s="188" t="str">
        <f t="shared" si="402"/>
        <v/>
      </c>
      <c r="CS87" s="188" t="str">
        <f t="shared" si="402"/>
        <v/>
      </c>
      <c r="CT87" s="188" t="str">
        <f t="shared" si="402"/>
        <v/>
      </c>
      <c r="CU87" s="188" t="str">
        <f t="shared" si="402"/>
        <v/>
      </c>
      <c r="CV87" s="188" t="str">
        <f t="shared" si="402"/>
        <v/>
      </c>
      <c r="CW87" s="188" t="str">
        <f t="shared" si="402"/>
        <v/>
      </c>
      <c r="CX87" s="188" t="str">
        <f t="shared" si="402"/>
        <v/>
      </c>
      <c r="CY87" s="188" t="str">
        <f t="shared" si="402"/>
        <v/>
      </c>
      <c r="CZ87" s="188" t="str">
        <f t="shared" si="402"/>
        <v/>
      </c>
      <c r="DA87" s="188" t="str">
        <f t="shared" si="402"/>
        <v/>
      </c>
      <c r="DB87" s="188" t="str">
        <f t="shared" si="402"/>
        <v/>
      </c>
      <c r="DC87" s="188" t="str">
        <f t="shared" ref="DC87:EK87" si="403">IF(ISNONTEXT($AO87),DB87+$AO87,"")</f>
        <v/>
      </c>
      <c r="DD87" s="188" t="str">
        <f t="shared" si="403"/>
        <v/>
      </c>
      <c r="DE87" s="188" t="str">
        <f t="shared" si="403"/>
        <v/>
      </c>
      <c r="DF87" s="188" t="str">
        <f t="shared" si="403"/>
        <v/>
      </c>
      <c r="DG87" s="188" t="str">
        <f t="shared" si="403"/>
        <v/>
      </c>
      <c r="DH87" s="188" t="str">
        <f t="shared" si="403"/>
        <v/>
      </c>
      <c r="DI87" s="188" t="str">
        <f t="shared" si="403"/>
        <v/>
      </c>
      <c r="DJ87" s="188" t="str">
        <f t="shared" si="403"/>
        <v/>
      </c>
      <c r="DK87" s="188" t="str">
        <f t="shared" si="403"/>
        <v/>
      </c>
      <c r="DL87" s="188" t="str">
        <f t="shared" si="403"/>
        <v/>
      </c>
      <c r="DM87" s="188" t="str">
        <f t="shared" si="403"/>
        <v/>
      </c>
      <c r="DN87" s="188" t="str">
        <f t="shared" si="403"/>
        <v/>
      </c>
      <c r="DO87" s="188" t="str">
        <f t="shared" si="403"/>
        <v/>
      </c>
      <c r="DP87" s="188" t="str">
        <f t="shared" si="403"/>
        <v/>
      </c>
      <c r="DQ87" s="188" t="str">
        <f t="shared" si="403"/>
        <v/>
      </c>
      <c r="DR87" s="188" t="str">
        <f t="shared" si="403"/>
        <v/>
      </c>
      <c r="DS87" s="188" t="str">
        <f t="shared" si="403"/>
        <v/>
      </c>
      <c r="DT87" s="188" t="str">
        <f t="shared" si="403"/>
        <v/>
      </c>
      <c r="DU87" s="188" t="str">
        <f t="shared" si="403"/>
        <v/>
      </c>
      <c r="DV87" s="188" t="str">
        <f t="shared" si="403"/>
        <v/>
      </c>
      <c r="DW87" s="188" t="str">
        <f t="shared" si="403"/>
        <v/>
      </c>
      <c r="DX87" s="188" t="str">
        <f t="shared" si="403"/>
        <v/>
      </c>
      <c r="DY87" s="188" t="str">
        <f t="shared" si="403"/>
        <v/>
      </c>
      <c r="DZ87" s="188" t="str">
        <f t="shared" si="403"/>
        <v/>
      </c>
      <c r="EA87" s="188" t="str">
        <f t="shared" si="403"/>
        <v/>
      </c>
      <c r="EB87" s="188" t="str">
        <f t="shared" si="403"/>
        <v/>
      </c>
      <c r="EC87" s="188" t="str">
        <f t="shared" si="403"/>
        <v/>
      </c>
      <c r="ED87" s="188" t="str">
        <f t="shared" si="403"/>
        <v/>
      </c>
      <c r="EE87" s="188" t="str">
        <f t="shared" si="403"/>
        <v/>
      </c>
      <c r="EF87" s="188" t="str">
        <f t="shared" si="403"/>
        <v/>
      </c>
      <c r="EG87" s="188" t="str">
        <f t="shared" si="403"/>
        <v/>
      </c>
      <c r="EH87" s="188" t="str">
        <f t="shared" si="403"/>
        <v/>
      </c>
      <c r="EI87" s="188" t="str">
        <f t="shared" si="403"/>
        <v/>
      </c>
      <c r="EJ87" s="188" t="str">
        <f t="shared" si="403"/>
        <v/>
      </c>
      <c r="EK87" s="188" t="str">
        <f t="shared" si="403"/>
        <v/>
      </c>
      <c r="EL87" s="204" t="str">
        <f t="shared" si="264"/>
        <v/>
      </c>
      <c r="EM87" s="205" t="e">
        <f t="shared" si="265"/>
        <v>#N/A</v>
      </c>
      <c r="EN87" s="205" t="e">
        <f t="shared" si="266"/>
        <v>#N/A</v>
      </c>
      <c r="EO87" s="205" t="e">
        <f t="shared" si="267"/>
        <v>#N/A</v>
      </c>
      <c r="EP87" s="205" t="e">
        <f t="shared" si="268"/>
        <v>#N/A</v>
      </c>
      <c r="EQ87" s="205" t="e">
        <f t="shared" si="269"/>
        <v>#N/A</v>
      </c>
      <c r="ER87" s="205" t="e">
        <f t="shared" si="270"/>
        <v>#N/A</v>
      </c>
      <c r="ES87" s="205" t="e">
        <f t="shared" si="271"/>
        <v>#N/A</v>
      </c>
      <c r="ET87" s="205" t="e">
        <f t="shared" si="272"/>
        <v>#N/A</v>
      </c>
      <c r="EU87" s="205" t="e">
        <f t="shared" si="273"/>
        <v>#N/A</v>
      </c>
      <c r="EV87" s="205" t="e">
        <f t="shared" si="274"/>
        <v>#N/A</v>
      </c>
      <c r="EW87" s="205" t="e">
        <f t="shared" si="275"/>
        <v>#N/A</v>
      </c>
      <c r="EX87" s="205" t="e">
        <f t="shared" si="276"/>
        <v>#N/A</v>
      </c>
      <c r="EY87" s="205" t="e">
        <f t="shared" si="277"/>
        <v>#N/A</v>
      </c>
      <c r="EZ87" s="205" t="e">
        <f t="shared" si="278"/>
        <v>#N/A</v>
      </c>
      <c r="FA87" s="205" t="e">
        <f t="shared" si="279"/>
        <v>#N/A</v>
      </c>
      <c r="FB87" s="205" t="e">
        <f t="shared" si="280"/>
        <v>#N/A</v>
      </c>
      <c r="FC87" s="205" t="e">
        <f t="shared" si="281"/>
        <v>#N/A</v>
      </c>
      <c r="FD87" s="205" t="e">
        <f t="shared" si="282"/>
        <v>#N/A</v>
      </c>
      <c r="FE87" s="205" t="e">
        <f t="shared" si="283"/>
        <v>#N/A</v>
      </c>
      <c r="FF87" s="205" t="e">
        <f t="shared" si="284"/>
        <v>#N/A</v>
      </c>
      <c r="FG87" s="205" t="e">
        <f t="shared" si="285"/>
        <v>#N/A</v>
      </c>
      <c r="FH87" s="205" t="e">
        <f t="shared" si="286"/>
        <v>#N/A</v>
      </c>
      <c r="FI87" s="205" t="e">
        <f t="shared" si="287"/>
        <v>#N/A</v>
      </c>
      <c r="FJ87" s="205" t="e">
        <f t="shared" si="288"/>
        <v>#N/A</v>
      </c>
      <c r="FK87" s="205" t="e">
        <f t="shared" si="289"/>
        <v>#N/A</v>
      </c>
      <c r="FL87" s="205" t="e">
        <f t="shared" si="290"/>
        <v>#N/A</v>
      </c>
      <c r="FM87" s="205" t="e">
        <f t="shared" si="291"/>
        <v>#N/A</v>
      </c>
      <c r="FN87" s="205" t="e">
        <f t="shared" si="292"/>
        <v>#N/A</v>
      </c>
      <c r="FO87" s="205" t="e">
        <f t="shared" si="293"/>
        <v>#N/A</v>
      </c>
      <c r="FP87" s="205" t="e">
        <f t="shared" si="294"/>
        <v>#N/A</v>
      </c>
      <c r="FQ87" s="205" t="e">
        <f t="shared" si="295"/>
        <v>#N/A</v>
      </c>
      <c r="FR87" s="205" t="e">
        <f t="shared" si="296"/>
        <v>#N/A</v>
      </c>
      <c r="FS87" s="205" t="e">
        <f t="shared" si="297"/>
        <v>#N/A</v>
      </c>
      <c r="FT87" s="205" t="e">
        <f t="shared" si="298"/>
        <v>#N/A</v>
      </c>
      <c r="FU87" s="205" t="e">
        <f t="shared" si="299"/>
        <v>#N/A</v>
      </c>
      <c r="FV87" s="205" t="e">
        <f t="shared" si="300"/>
        <v>#N/A</v>
      </c>
      <c r="FW87" s="205" t="e">
        <f t="shared" si="301"/>
        <v>#N/A</v>
      </c>
      <c r="FX87" s="205" t="e">
        <f t="shared" si="302"/>
        <v>#N/A</v>
      </c>
      <c r="FY87" s="205" t="e">
        <f t="shared" si="303"/>
        <v>#N/A</v>
      </c>
      <c r="FZ87" s="205" t="e">
        <f t="shared" si="304"/>
        <v>#N/A</v>
      </c>
      <c r="GA87" s="205" t="e">
        <f t="shared" si="305"/>
        <v>#N/A</v>
      </c>
      <c r="GB87" s="205" t="e">
        <f t="shared" si="306"/>
        <v>#N/A</v>
      </c>
      <c r="GC87" s="205" t="e">
        <f t="shared" si="307"/>
        <v>#N/A</v>
      </c>
      <c r="GD87" s="205" t="e">
        <f t="shared" si="308"/>
        <v>#N/A</v>
      </c>
      <c r="GE87" s="205" t="e">
        <f t="shared" si="309"/>
        <v>#N/A</v>
      </c>
      <c r="GF87" s="205" t="e">
        <f t="shared" si="310"/>
        <v>#N/A</v>
      </c>
      <c r="GG87" s="205" t="e">
        <f t="shared" si="311"/>
        <v>#N/A</v>
      </c>
      <c r="GH87" s="205" t="e">
        <f t="shared" si="312"/>
        <v>#N/A</v>
      </c>
      <c r="GI87" s="205" t="e">
        <f t="shared" si="313"/>
        <v>#N/A</v>
      </c>
      <c r="GJ87" s="205" t="e">
        <f t="shared" si="314"/>
        <v>#N/A</v>
      </c>
      <c r="GK87" s="205" t="e">
        <f t="shared" si="315"/>
        <v>#N/A</v>
      </c>
      <c r="GL87" s="205" t="e">
        <f t="shared" si="316"/>
        <v>#N/A</v>
      </c>
      <c r="GM87" s="205" t="e">
        <f t="shared" si="317"/>
        <v>#N/A</v>
      </c>
      <c r="GN87" s="205" t="e">
        <f t="shared" si="318"/>
        <v>#N/A</v>
      </c>
      <c r="GO87" s="205" t="e">
        <f t="shared" si="319"/>
        <v>#N/A</v>
      </c>
      <c r="GP87" s="205" t="e">
        <f t="shared" si="320"/>
        <v>#N/A</v>
      </c>
      <c r="GQ87" s="205" t="e">
        <f t="shared" si="321"/>
        <v>#N/A</v>
      </c>
      <c r="GR87" s="205" t="e">
        <f t="shared" si="322"/>
        <v>#N/A</v>
      </c>
      <c r="GS87" s="205" t="e">
        <f t="shared" si="323"/>
        <v>#N/A</v>
      </c>
      <c r="GT87" s="205" t="e">
        <f t="shared" si="324"/>
        <v>#N/A</v>
      </c>
      <c r="GU87" s="205" t="e">
        <f t="shared" si="325"/>
        <v>#N/A</v>
      </c>
      <c r="GV87" s="205" t="e">
        <f t="shared" si="326"/>
        <v>#N/A</v>
      </c>
      <c r="GW87" s="205" t="e">
        <f t="shared" si="327"/>
        <v>#N/A</v>
      </c>
      <c r="GX87" s="205" t="e">
        <f t="shared" si="328"/>
        <v>#N/A</v>
      </c>
      <c r="GY87" s="205" t="e">
        <f t="shared" si="329"/>
        <v>#N/A</v>
      </c>
      <c r="GZ87" s="205" t="e">
        <f t="shared" si="330"/>
        <v>#N/A</v>
      </c>
      <c r="HA87" s="205" t="e">
        <f t="shared" si="331"/>
        <v>#N/A</v>
      </c>
      <c r="HB87" s="205" t="e">
        <f t="shared" si="332"/>
        <v>#N/A</v>
      </c>
      <c r="HC87" s="205" t="e">
        <f t="shared" si="333"/>
        <v>#N/A</v>
      </c>
      <c r="HD87" s="205" t="e">
        <f t="shared" si="334"/>
        <v>#N/A</v>
      </c>
      <c r="HE87" s="205" t="e">
        <f t="shared" si="335"/>
        <v>#N/A</v>
      </c>
      <c r="HF87" s="205" t="e">
        <f t="shared" si="336"/>
        <v>#N/A</v>
      </c>
      <c r="HG87" s="205" t="e">
        <f t="shared" si="337"/>
        <v>#N/A</v>
      </c>
      <c r="HH87" s="205" t="e">
        <f t="shared" si="338"/>
        <v>#N/A</v>
      </c>
      <c r="HI87" s="205" t="e">
        <f t="shared" si="339"/>
        <v>#N/A</v>
      </c>
      <c r="HJ87" s="205" t="e">
        <f t="shared" si="340"/>
        <v>#N/A</v>
      </c>
      <c r="HK87" s="205" t="e">
        <f t="shared" si="341"/>
        <v>#N/A</v>
      </c>
      <c r="HL87" s="205" t="e">
        <f t="shared" si="342"/>
        <v>#N/A</v>
      </c>
      <c r="HM87" s="205" t="e">
        <f t="shared" si="343"/>
        <v>#N/A</v>
      </c>
      <c r="HN87" s="205" t="e">
        <f t="shared" si="344"/>
        <v>#N/A</v>
      </c>
      <c r="HO87" s="205" t="e">
        <f t="shared" si="345"/>
        <v>#N/A</v>
      </c>
      <c r="HP87" s="205" t="e">
        <f t="shared" si="346"/>
        <v>#N/A</v>
      </c>
      <c r="HQ87" s="205" t="e">
        <f t="shared" si="347"/>
        <v>#N/A</v>
      </c>
      <c r="HR87" s="205" t="e">
        <f t="shared" si="348"/>
        <v>#N/A</v>
      </c>
      <c r="HS87" s="205" t="e">
        <f t="shared" si="349"/>
        <v>#N/A</v>
      </c>
      <c r="HT87" s="205" t="e">
        <f t="shared" si="350"/>
        <v>#N/A</v>
      </c>
      <c r="HU87" s="205" t="e">
        <f t="shared" si="351"/>
        <v>#N/A</v>
      </c>
      <c r="HV87" s="205" t="e">
        <f t="shared" si="352"/>
        <v>#N/A</v>
      </c>
      <c r="HW87" s="205" t="e">
        <f t="shared" si="353"/>
        <v>#N/A</v>
      </c>
      <c r="HX87" s="205" t="e">
        <f t="shared" si="354"/>
        <v>#N/A</v>
      </c>
      <c r="HY87" s="205" t="e">
        <f t="shared" si="355"/>
        <v>#N/A</v>
      </c>
      <c r="HZ87" s="205" t="e">
        <f t="shared" si="356"/>
        <v>#N/A</v>
      </c>
      <c r="IA87" s="205" t="e">
        <f t="shared" si="357"/>
        <v>#N/A</v>
      </c>
      <c r="IB87" s="205" t="e">
        <f t="shared" si="358"/>
        <v>#N/A</v>
      </c>
      <c r="IC87" s="205" t="e">
        <f t="shared" si="359"/>
        <v>#N/A</v>
      </c>
      <c r="ID87" s="205" t="e">
        <f t="shared" si="360"/>
        <v>#N/A</v>
      </c>
      <c r="IE87" s="205" t="e">
        <f t="shared" si="361"/>
        <v>#N/A</v>
      </c>
      <c r="IF87" s="205" t="e">
        <f t="shared" si="362"/>
        <v>#N/A</v>
      </c>
      <c r="IG87" s="205" t="e">
        <f t="shared" si="363"/>
        <v>#N/A</v>
      </c>
      <c r="IH87" s="205" t="e">
        <f t="shared" si="364"/>
        <v>#N/A</v>
      </c>
      <c r="II87" s="205" t="e">
        <f t="shared" si="365"/>
        <v>#N/A</v>
      </c>
    </row>
    <row r="88" spans="1:243" hidden="1" x14ac:dyDescent="0.25">
      <c r="A88" s="307"/>
      <c r="B88" s="308" t="str">
        <f>IF(OR($T88="",$U88=""),"",ROUND(_xlfn.BETA.INV(ABS(VLOOKUP($Z$1,VLookups!$A$30:$B$31,2,FALSE)-B$2),IF($N88="L",$U88,$T88),IF($N88="L",$T88,$U88),$G88,$I88),0))</f>
        <v/>
      </c>
      <c r="C88" s="318" t="str">
        <f t="shared" si="366"/>
        <v/>
      </c>
      <c r="D88" s="319" t="str">
        <f t="shared" si="367"/>
        <v/>
      </c>
      <c r="E88" s="142"/>
      <c r="F88" s="310"/>
      <c r="G88" s="311" t="str">
        <f t="shared" si="255"/>
        <v/>
      </c>
      <c r="H88" s="312"/>
      <c r="I88" s="311" t="str">
        <f t="shared" si="256"/>
        <v/>
      </c>
      <c r="J88" s="310"/>
      <c r="K88" s="143"/>
      <c r="L88" s="118" t="str">
        <f t="shared" si="257"/>
        <v/>
      </c>
      <c r="M88" s="23" t="str">
        <f t="shared" si="258"/>
        <v/>
      </c>
      <c r="N88" s="24" t="str">
        <f t="shared" si="259"/>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247"/>
        <v/>
      </c>
      <c r="R88" s="26"/>
      <c r="S88" s="24" t="str">
        <f>IF(OR(M88="",R88=""),"",MATCH(R88,Confidence!$A$3:$A$12,0))</f>
        <v/>
      </c>
      <c r="T88" s="27" t="str">
        <f t="shared" si="248"/>
        <v/>
      </c>
      <c r="U88" s="27" t="str">
        <f t="shared" si="249"/>
        <v/>
      </c>
      <c r="V88" s="24"/>
      <c r="W88" s="110" t="str">
        <f t="shared" si="250"/>
        <v/>
      </c>
      <c r="X88" s="110" t="str">
        <f t="shared" si="251"/>
        <v/>
      </c>
      <c r="Y88" s="39" t="str">
        <f t="shared" si="252"/>
        <v/>
      </c>
      <c r="Z88" s="123"/>
      <c r="AA88" s="216" t="str">
        <f>IF(AND(G88&gt;0,H88&gt;0,I88&gt;0,T88&gt;0,U88&gt;0,Z88&gt;0,NOT(R88="")),ABS(VLOOKUP($Z$1,VLookups!$A$30:$B$31,2,FALSE)-_xlfn.BETA.DIST(Z88,IF(N88="L",U88,T88),IF(N88="L",T88,U88),TRUE,G88,I88)),"")</f>
        <v/>
      </c>
      <c r="AB88" s="120" t="str">
        <f>IF(OR($T88="",$U88=""),"",_xlfn.BETA.INV(ABS(VLOOKUP($Z$1,VLookups!$A$30:$B$31,2,FALSE)-AB$3),IF($N88="L",$U88,$T88),IF($N88="L",$T88,$U88),$G88,$I88))</f>
        <v/>
      </c>
      <c r="AC88" s="121" t="str">
        <f>IF(OR($T88="",$U88=""),"",_xlfn.BETA.INV(ABS(VLOOKUP($Z$1,VLookups!$A$30:$B$31,2,FALSE)-AC$3),IF($N88="L",$U88,$T88),IF($N88="L",$T88,$U88),$G88,$I88))</f>
        <v/>
      </c>
      <c r="AD88" s="120" t="str">
        <f>IF(OR($T88="",$U88=""),"",_xlfn.BETA.INV(ABS(VLOOKUP($Z$1,VLookups!$A$30:$B$31,2,FALSE)-AD$3),IF($N88="L",$U88,$T88),IF($N88="L",$T88,$U88),$G88,$I88))</f>
        <v/>
      </c>
      <c r="AE88" s="121" t="str">
        <f>IF(OR($T88="",$U88=""),"",_xlfn.BETA.INV(ABS(VLOOKUP($Z$1,VLookups!$A$30:$B$31,2,FALSE)-AE$3),IF($N88="L",$U88,$T88),IF($N88="L",$T88,$U88),$G88,$I88))</f>
        <v/>
      </c>
      <c r="AF88" s="120" t="str">
        <f>IF(OR($T88="",$U88=""),"",_xlfn.BETA.INV(ABS(VLOOKUP($Z$1,VLookups!$A$30:$B$31,2,FALSE)-AF$3),IF($N88="L",$U88,$T88),IF($N88="L",$T88,$U88),$G88,$I88))</f>
        <v/>
      </c>
      <c r="AG88" s="121" t="str">
        <f>IF(OR($T88="",$U88=""),"",_xlfn.BETA.INV(ABS(VLOOKUP($Z$1,VLookups!$A$30:$B$31,2,FALSE)-AG$3),IF($N88="L",$U88,$T88),IF($N88="L",$T88,$U88),$G88,$I88))</f>
        <v/>
      </c>
      <c r="AH88" s="120" t="str">
        <f>IF(OR($T88="",$U88=""),"",_xlfn.BETA.INV(ABS(VLOOKUP($Z$1,VLookups!$A$30:$B$31,2,FALSE)-AH$3),IF($N88="L",$U88,$T88),IF($N88="L",$T88,$U88),$G88,$I88))</f>
        <v/>
      </c>
      <c r="AI88" s="121" t="str">
        <f>IF(OR($T88="",$U88=""),"",_xlfn.BETA.INV(ABS(VLOOKUP($Z$1,VLookups!$A$30:$B$31,2,FALSE)-AI$3),IF($N88="L",$U88,$T88),IF($N88="L",$T88,$U88),$G88,$I88))</f>
        <v/>
      </c>
      <c r="AJ88" s="120" t="str">
        <f>IF(OR($T88="",$U88=""),"",_xlfn.BETA.INV(ABS(VLOOKUP($Z$1,VLookups!$A$30:$B$31,2,FALSE)-AJ$3),IF($N88="L",$U88,$T88),IF($N88="L",$T88,$U88),$G88,$I88))</f>
        <v/>
      </c>
      <c r="AK88" s="121" t="str">
        <f>IF(OR($T88="",$U88=""),"",_xlfn.BETA.INV(ABS(VLOOKUP($Z$1,VLookups!$A$30:$B$31,2,FALSE)-AK$3),IF($N88="L",$U88,$T88),IF($N88="L",$T88,$U88),$G88,$I88))</f>
        <v/>
      </c>
      <c r="AL88" s="120" t="str">
        <f>IF(OR($T88="",$U88=""),"",_xlfn.BETA.INV(ABS(VLOOKUP($Z$1,VLookups!$A$30:$B$31,2,FALSE)-AL$3),IF($N88="L",$U88,$T88),IF($N88="L",$T88,$U88),$G88,$I88))</f>
        <v/>
      </c>
      <c r="AM88" s="121" t="str">
        <f>IF(OR($T88="",$U88=""),"",_xlfn.BETA.INV(ABS(VLOOKUP($Z$1,VLookups!$A$30:$B$31,2,FALSE)-AM$3),IF($N88="L",$U88,$T88),IF($N88="L",$T88,$U88),$G88,$I88))</f>
        <v/>
      </c>
      <c r="AN88" s="17"/>
      <c r="AO88" s="206" t="str">
        <f t="shared" si="260"/>
        <v/>
      </c>
      <c r="AP88" s="204" t="str">
        <f t="shared" si="261"/>
        <v/>
      </c>
      <c r="AQ88" s="188" t="str">
        <f t="shared" ref="AQ88:DB88" si="404">IF(ISNONTEXT($AO88),AP88+$AO88,"")</f>
        <v/>
      </c>
      <c r="AR88" s="188" t="str">
        <f t="shared" si="404"/>
        <v/>
      </c>
      <c r="AS88" s="188" t="str">
        <f t="shared" si="404"/>
        <v/>
      </c>
      <c r="AT88" s="188" t="str">
        <f t="shared" si="404"/>
        <v/>
      </c>
      <c r="AU88" s="188" t="str">
        <f t="shared" si="404"/>
        <v/>
      </c>
      <c r="AV88" s="188" t="str">
        <f t="shared" si="404"/>
        <v/>
      </c>
      <c r="AW88" s="188" t="str">
        <f t="shared" si="404"/>
        <v/>
      </c>
      <c r="AX88" s="188" t="str">
        <f t="shared" si="404"/>
        <v/>
      </c>
      <c r="AY88" s="188" t="str">
        <f t="shared" si="404"/>
        <v/>
      </c>
      <c r="AZ88" s="188" t="str">
        <f t="shared" si="404"/>
        <v/>
      </c>
      <c r="BA88" s="188" t="str">
        <f t="shared" si="404"/>
        <v/>
      </c>
      <c r="BB88" s="188" t="str">
        <f t="shared" si="404"/>
        <v/>
      </c>
      <c r="BC88" s="188" t="str">
        <f t="shared" si="404"/>
        <v/>
      </c>
      <c r="BD88" s="188" t="str">
        <f t="shared" si="404"/>
        <v/>
      </c>
      <c r="BE88" s="188" t="str">
        <f t="shared" si="404"/>
        <v/>
      </c>
      <c r="BF88" s="188" t="str">
        <f t="shared" si="404"/>
        <v/>
      </c>
      <c r="BG88" s="188" t="str">
        <f t="shared" si="404"/>
        <v/>
      </c>
      <c r="BH88" s="188" t="str">
        <f t="shared" si="404"/>
        <v/>
      </c>
      <c r="BI88" s="188" t="str">
        <f t="shared" si="404"/>
        <v/>
      </c>
      <c r="BJ88" s="188" t="str">
        <f t="shared" si="404"/>
        <v/>
      </c>
      <c r="BK88" s="188" t="str">
        <f t="shared" si="404"/>
        <v/>
      </c>
      <c r="BL88" s="188" t="str">
        <f t="shared" si="404"/>
        <v/>
      </c>
      <c r="BM88" s="188" t="str">
        <f t="shared" si="404"/>
        <v/>
      </c>
      <c r="BN88" s="188" t="str">
        <f t="shared" si="404"/>
        <v/>
      </c>
      <c r="BO88" s="188" t="str">
        <f t="shared" si="404"/>
        <v/>
      </c>
      <c r="BP88" s="188" t="str">
        <f t="shared" si="404"/>
        <v/>
      </c>
      <c r="BQ88" s="188" t="str">
        <f t="shared" si="404"/>
        <v/>
      </c>
      <c r="BR88" s="188" t="str">
        <f t="shared" si="404"/>
        <v/>
      </c>
      <c r="BS88" s="188" t="str">
        <f t="shared" si="404"/>
        <v/>
      </c>
      <c r="BT88" s="188" t="str">
        <f t="shared" si="404"/>
        <v/>
      </c>
      <c r="BU88" s="188" t="str">
        <f t="shared" si="404"/>
        <v/>
      </c>
      <c r="BV88" s="188" t="str">
        <f t="shared" si="404"/>
        <v/>
      </c>
      <c r="BW88" s="188" t="str">
        <f t="shared" si="404"/>
        <v/>
      </c>
      <c r="BX88" s="188" t="str">
        <f t="shared" si="404"/>
        <v/>
      </c>
      <c r="BY88" s="188" t="str">
        <f t="shared" si="404"/>
        <v/>
      </c>
      <c r="BZ88" s="188" t="str">
        <f t="shared" si="404"/>
        <v/>
      </c>
      <c r="CA88" s="188" t="str">
        <f t="shared" si="404"/>
        <v/>
      </c>
      <c r="CB88" s="188" t="str">
        <f t="shared" si="404"/>
        <v/>
      </c>
      <c r="CC88" s="188" t="str">
        <f t="shared" si="404"/>
        <v/>
      </c>
      <c r="CD88" s="188" t="str">
        <f t="shared" si="404"/>
        <v/>
      </c>
      <c r="CE88" s="188" t="str">
        <f t="shared" si="404"/>
        <v/>
      </c>
      <c r="CF88" s="188" t="str">
        <f t="shared" si="404"/>
        <v/>
      </c>
      <c r="CG88" s="188" t="str">
        <f t="shared" si="404"/>
        <v/>
      </c>
      <c r="CH88" s="188" t="str">
        <f t="shared" si="404"/>
        <v/>
      </c>
      <c r="CI88" s="188" t="str">
        <f t="shared" si="404"/>
        <v/>
      </c>
      <c r="CJ88" s="188" t="str">
        <f t="shared" si="404"/>
        <v/>
      </c>
      <c r="CK88" s="188" t="str">
        <f t="shared" si="404"/>
        <v/>
      </c>
      <c r="CL88" s="188" t="str">
        <f t="shared" si="404"/>
        <v/>
      </c>
      <c r="CM88" s="188" t="str">
        <f t="shared" si="404"/>
        <v/>
      </c>
      <c r="CN88" s="188" t="str">
        <f t="shared" si="404"/>
        <v/>
      </c>
      <c r="CO88" s="188" t="str">
        <f t="shared" si="404"/>
        <v/>
      </c>
      <c r="CP88" s="188" t="str">
        <f t="shared" si="404"/>
        <v/>
      </c>
      <c r="CQ88" s="188" t="str">
        <f t="shared" si="404"/>
        <v/>
      </c>
      <c r="CR88" s="188" t="str">
        <f t="shared" si="404"/>
        <v/>
      </c>
      <c r="CS88" s="188" t="str">
        <f t="shared" si="404"/>
        <v/>
      </c>
      <c r="CT88" s="188" t="str">
        <f t="shared" si="404"/>
        <v/>
      </c>
      <c r="CU88" s="188" t="str">
        <f t="shared" si="404"/>
        <v/>
      </c>
      <c r="CV88" s="188" t="str">
        <f t="shared" si="404"/>
        <v/>
      </c>
      <c r="CW88" s="188" t="str">
        <f t="shared" si="404"/>
        <v/>
      </c>
      <c r="CX88" s="188" t="str">
        <f t="shared" si="404"/>
        <v/>
      </c>
      <c r="CY88" s="188" t="str">
        <f t="shared" si="404"/>
        <v/>
      </c>
      <c r="CZ88" s="188" t="str">
        <f t="shared" si="404"/>
        <v/>
      </c>
      <c r="DA88" s="188" t="str">
        <f t="shared" si="404"/>
        <v/>
      </c>
      <c r="DB88" s="188" t="str">
        <f t="shared" si="404"/>
        <v/>
      </c>
      <c r="DC88" s="188" t="str">
        <f t="shared" ref="DC88:EK88" si="405">IF(ISNONTEXT($AO88),DB88+$AO88,"")</f>
        <v/>
      </c>
      <c r="DD88" s="188" t="str">
        <f t="shared" si="405"/>
        <v/>
      </c>
      <c r="DE88" s="188" t="str">
        <f t="shared" si="405"/>
        <v/>
      </c>
      <c r="DF88" s="188" t="str">
        <f t="shared" si="405"/>
        <v/>
      </c>
      <c r="DG88" s="188" t="str">
        <f t="shared" si="405"/>
        <v/>
      </c>
      <c r="DH88" s="188" t="str">
        <f t="shared" si="405"/>
        <v/>
      </c>
      <c r="DI88" s="188" t="str">
        <f t="shared" si="405"/>
        <v/>
      </c>
      <c r="DJ88" s="188" t="str">
        <f t="shared" si="405"/>
        <v/>
      </c>
      <c r="DK88" s="188" t="str">
        <f t="shared" si="405"/>
        <v/>
      </c>
      <c r="DL88" s="188" t="str">
        <f t="shared" si="405"/>
        <v/>
      </c>
      <c r="DM88" s="188" t="str">
        <f t="shared" si="405"/>
        <v/>
      </c>
      <c r="DN88" s="188" t="str">
        <f t="shared" si="405"/>
        <v/>
      </c>
      <c r="DO88" s="188" t="str">
        <f t="shared" si="405"/>
        <v/>
      </c>
      <c r="DP88" s="188" t="str">
        <f t="shared" si="405"/>
        <v/>
      </c>
      <c r="DQ88" s="188" t="str">
        <f t="shared" si="405"/>
        <v/>
      </c>
      <c r="DR88" s="188" t="str">
        <f t="shared" si="405"/>
        <v/>
      </c>
      <c r="DS88" s="188" t="str">
        <f t="shared" si="405"/>
        <v/>
      </c>
      <c r="DT88" s="188" t="str">
        <f t="shared" si="405"/>
        <v/>
      </c>
      <c r="DU88" s="188" t="str">
        <f t="shared" si="405"/>
        <v/>
      </c>
      <c r="DV88" s="188" t="str">
        <f t="shared" si="405"/>
        <v/>
      </c>
      <c r="DW88" s="188" t="str">
        <f t="shared" si="405"/>
        <v/>
      </c>
      <c r="DX88" s="188" t="str">
        <f t="shared" si="405"/>
        <v/>
      </c>
      <c r="DY88" s="188" t="str">
        <f t="shared" si="405"/>
        <v/>
      </c>
      <c r="DZ88" s="188" t="str">
        <f t="shared" si="405"/>
        <v/>
      </c>
      <c r="EA88" s="188" t="str">
        <f t="shared" si="405"/>
        <v/>
      </c>
      <c r="EB88" s="188" t="str">
        <f t="shared" si="405"/>
        <v/>
      </c>
      <c r="EC88" s="188" t="str">
        <f t="shared" si="405"/>
        <v/>
      </c>
      <c r="ED88" s="188" t="str">
        <f t="shared" si="405"/>
        <v/>
      </c>
      <c r="EE88" s="188" t="str">
        <f t="shared" si="405"/>
        <v/>
      </c>
      <c r="EF88" s="188" t="str">
        <f t="shared" si="405"/>
        <v/>
      </c>
      <c r="EG88" s="188" t="str">
        <f t="shared" si="405"/>
        <v/>
      </c>
      <c r="EH88" s="188" t="str">
        <f t="shared" si="405"/>
        <v/>
      </c>
      <c r="EI88" s="188" t="str">
        <f t="shared" si="405"/>
        <v/>
      </c>
      <c r="EJ88" s="188" t="str">
        <f t="shared" si="405"/>
        <v/>
      </c>
      <c r="EK88" s="188" t="str">
        <f t="shared" si="405"/>
        <v/>
      </c>
      <c r="EL88" s="204" t="str">
        <f t="shared" si="264"/>
        <v/>
      </c>
      <c r="EM88" s="205" t="e">
        <f t="shared" si="265"/>
        <v>#N/A</v>
      </c>
      <c r="EN88" s="205" t="e">
        <f t="shared" si="266"/>
        <v>#N/A</v>
      </c>
      <c r="EO88" s="205" t="e">
        <f t="shared" si="267"/>
        <v>#N/A</v>
      </c>
      <c r="EP88" s="205" t="e">
        <f t="shared" si="268"/>
        <v>#N/A</v>
      </c>
      <c r="EQ88" s="205" t="e">
        <f t="shared" si="269"/>
        <v>#N/A</v>
      </c>
      <c r="ER88" s="205" t="e">
        <f t="shared" si="270"/>
        <v>#N/A</v>
      </c>
      <c r="ES88" s="205" t="e">
        <f t="shared" si="271"/>
        <v>#N/A</v>
      </c>
      <c r="ET88" s="205" t="e">
        <f t="shared" si="272"/>
        <v>#N/A</v>
      </c>
      <c r="EU88" s="205" t="e">
        <f t="shared" si="273"/>
        <v>#N/A</v>
      </c>
      <c r="EV88" s="205" t="e">
        <f t="shared" si="274"/>
        <v>#N/A</v>
      </c>
      <c r="EW88" s="205" t="e">
        <f t="shared" si="275"/>
        <v>#N/A</v>
      </c>
      <c r="EX88" s="205" t="e">
        <f t="shared" si="276"/>
        <v>#N/A</v>
      </c>
      <c r="EY88" s="205" t="e">
        <f t="shared" si="277"/>
        <v>#N/A</v>
      </c>
      <c r="EZ88" s="205" t="e">
        <f t="shared" si="278"/>
        <v>#N/A</v>
      </c>
      <c r="FA88" s="205" t="e">
        <f t="shared" si="279"/>
        <v>#N/A</v>
      </c>
      <c r="FB88" s="205" t="e">
        <f t="shared" si="280"/>
        <v>#N/A</v>
      </c>
      <c r="FC88" s="205" t="e">
        <f t="shared" si="281"/>
        <v>#N/A</v>
      </c>
      <c r="FD88" s="205" t="e">
        <f t="shared" si="282"/>
        <v>#N/A</v>
      </c>
      <c r="FE88" s="205" t="e">
        <f t="shared" si="283"/>
        <v>#N/A</v>
      </c>
      <c r="FF88" s="205" t="e">
        <f t="shared" si="284"/>
        <v>#N/A</v>
      </c>
      <c r="FG88" s="205" t="e">
        <f t="shared" si="285"/>
        <v>#N/A</v>
      </c>
      <c r="FH88" s="205" t="e">
        <f t="shared" si="286"/>
        <v>#N/A</v>
      </c>
      <c r="FI88" s="205" t="e">
        <f t="shared" si="287"/>
        <v>#N/A</v>
      </c>
      <c r="FJ88" s="205" t="e">
        <f t="shared" si="288"/>
        <v>#N/A</v>
      </c>
      <c r="FK88" s="205" t="e">
        <f t="shared" si="289"/>
        <v>#N/A</v>
      </c>
      <c r="FL88" s="205" t="e">
        <f t="shared" si="290"/>
        <v>#N/A</v>
      </c>
      <c r="FM88" s="205" t="e">
        <f t="shared" si="291"/>
        <v>#N/A</v>
      </c>
      <c r="FN88" s="205" t="e">
        <f t="shared" si="292"/>
        <v>#N/A</v>
      </c>
      <c r="FO88" s="205" t="e">
        <f t="shared" si="293"/>
        <v>#N/A</v>
      </c>
      <c r="FP88" s="205" t="e">
        <f t="shared" si="294"/>
        <v>#N/A</v>
      </c>
      <c r="FQ88" s="205" t="e">
        <f t="shared" si="295"/>
        <v>#N/A</v>
      </c>
      <c r="FR88" s="205" t="e">
        <f t="shared" si="296"/>
        <v>#N/A</v>
      </c>
      <c r="FS88" s="205" t="e">
        <f t="shared" si="297"/>
        <v>#N/A</v>
      </c>
      <c r="FT88" s="205" t="e">
        <f t="shared" si="298"/>
        <v>#N/A</v>
      </c>
      <c r="FU88" s="205" t="e">
        <f t="shared" si="299"/>
        <v>#N/A</v>
      </c>
      <c r="FV88" s="205" t="e">
        <f t="shared" si="300"/>
        <v>#N/A</v>
      </c>
      <c r="FW88" s="205" t="e">
        <f t="shared" si="301"/>
        <v>#N/A</v>
      </c>
      <c r="FX88" s="205" t="e">
        <f t="shared" si="302"/>
        <v>#N/A</v>
      </c>
      <c r="FY88" s="205" t="e">
        <f t="shared" si="303"/>
        <v>#N/A</v>
      </c>
      <c r="FZ88" s="205" t="e">
        <f t="shared" si="304"/>
        <v>#N/A</v>
      </c>
      <c r="GA88" s="205" t="e">
        <f t="shared" si="305"/>
        <v>#N/A</v>
      </c>
      <c r="GB88" s="205" t="e">
        <f t="shared" si="306"/>
        <v>#N/A</v>
      </c>
      <c r="GC88" s="205" t="e">
        <f t="shared" si="307"/>
        <v>#N/A</v>
      </c>
      <c r="GD88" s="205" t="e">
        <f t="shared" si="308"/>
        <v>#N/A</v>
      </c>
      <c r="GE88" s="205" t="e">
        <f t="shared" si="309"/>
        <v>#N/A</v>
      </c>
      <c r="GF88" s="205" t="e">
        <f t="shared" si="310"/>
        <v>#N/A</v>
      </c>
      <c r="GG88" s="205" t="e">
        <f t="shared" si="311"/>
        <v>#N/A</v>
      </c>
      <c r="GH88" s="205" t="e">
        <f t="shared" si="312"/>
        <v>#N/A</v>
      </c>
      <c r="GI88" s="205" t="e">
        <f t="shared" si="313"/>
        <v>#N/A</v>
      </c>
      <c r="GJ88" s="205" t="e">
        <f t="shared" si="314"/>
        <v>#N/A</v>
      </c>
      <c r="GK88" s="205" t="e">
        <f t="shared" si="315"/>
        <v>#N/A</v>
      </c>
      <c r="GL88" s="205" t="e">
        <f t="shared" si="316"/>
        <v>#N/A</v>
      </c>
      <c r="GM88" s="205" t="e">
        <f t="shared" si="317"/>
        <v>#N/A</v>
      </c>
      <c r="GN88" s="205" t="e">
        <f t="shared" si="318"/>
        <v>#N/A</v>
      </c>
      <c r="GO88" s="205" t="e">
        <f t="shared" si="319"/>
        <v>#N/A</v>
      </c>
      <c r="GP88" s="205" t="e">
        <f t="shared" si="320"/>
        <v>#N/A</v>
      </c>
      <c r="GQ88" s="205" t="e">
        <f t="shared" si="321"/>
        <v>#N/A</v>
      </c>
      <c r="GR88" s="205" t="e">
        <f t="shared" si="322"/>
        <v>#N/A</v>
      </c>
      <c r="GS88" s="205" t="e">
        <f t="shared" si="323"/>
        <v>#N/A</v>
      </c>
      <c r="GT88" s="205" t="e">
        <f t="shared" si="324"/>
        <v>#N/A</v>
      </c>
      <c r="GU88" s="205" t="e">
        <f t="shared" si="325"/>
        <v>#N/A</v>
      </c>
      <c r="GV88" s="205" t="e">
        <f t="shared" si="326"/>
        <v>#N/A</v>
      </c>
      <c r="GW88" s="205" t="e">
        <f t="shared" si="327"/>
        <v>#N/A</v>
      </c>
      <c r="GX88" s="205" t="e">
        <f t="shared" si="328"/>
        <v>#N/A</v>
      </c>
      <c r="GY88" s="205" t="e">
        <f t="shared" si="329"/>
        <v>#N/A</v>
      </c>
      <c r="GZ88" s="205" t="e">
        <f t="shared" si="330"/>
        <v>#N/A</v>
      </c>
      <c r="HA88" s="205" t="e">
        <f t="shared" si="331"/>
        <v>#N/A</v>
      </c>
      <c r="HB88" s="205" t="e">
        <f t="shared" si="332"/>
        <v>#N/A</v>
      </c>
      <c r="HC88" s="205" t="e">
        <f t="shared" si="333"/>
        <v>#N/A</v>
      </c>
      <c r="HD88" s="205" t="e">
        <f t="shared" si="334"/>
        <v>#N/A</v>
      </c>
      <c r="HE88" s="205" t="e">
        <f t="shared" si="335"/>
        <v>#N/A</v>
      </c>
      <c r="HF88" s="205" t="e">
        <f t="shared" si="336"/>
        <v>#N/A</v>
      </c>
      <c r="HG88" s="205" t="e">
        <f t="shared" si="337"/>
        <v>#N/A</v>
      </c>
      <c r="HH88" s="205" t="e">
        <f t="shared" si="338"/>
        <v>#N/A</v>
      </c>
      <c r="HI88" s="205" t="e">
        <f t="shared" si="339"/>
        <v>#N/A</v>
      </c>
      <c r="HJ88" s="205" t="e">
        <f t="shared" si="340"/>
        <v>#N/A</v>
      </c>
      <c r="HK88" s="205" t="e">
        <f t="shared" si="341"/>
        <v>#N/A</v>
      </c>
      <c r="HL88" s="205" t="e">
        <f t="shared" si="342"/>
        <v>#N/A</v>
      </c>
      <c r="HM88" s="205" t="e">
        <f t="shared" si="343"/>
        <v>#N/A</v>
      </c>
      <c r="HN88" s="205" t="e">
        <f t="shared" si="344"/>
        <v>#N/A</v>
      </c>
      <c r="HO88" s="205" t="e">
        <f t="shared" si="345"/>
        <v>#N/A</v>
      </c>
      <c r="HP88" s="205" t="e">
        <f t="shared" si="346"/>
        <v>#N/A</v>
      </c>
      <c r="HQ88" s="205" t="e">
        <f t="shared" si="347"/>
        <v>#N/A</v>
      </c>
      <c r="HR88" s="205" t="e">
        <f t="shared" si="348"/>
        <v>#N/A</v>
      </c>
      <c r="HS88" s="205" t="e">
        <f t="shared" si="349"/>
        <v>#N/A</v>
      </c>
      <c r="HT88" s="205" t="e">
        <f t="shared" si="350"/>
        <v>#N/A</v>
      </c>
      <c r="HU88" s="205" t="e">
        <f t="shared" si="351"/>
        <v>#N/A</v>
      </c>
      <c r="HV88" s="205" t="e">
        <f t="shared" si="352"/>
        <v>#N/A</v>
      </c>
      <c r="HW88" s="205" t="e">
        <f t="shared" si="353"/>
        <v>#N/A</v>
      </c>
      <c r="HX88" s="205" t="e">
        <f t="shared" si="354"/>
        <v>#N/A</v>
      </c>
      <c r="HY88" s="205" t="e">
        <f t="shared" si="355"/>
        <v>#N/A</v>
      </c>
      <c r="HZ88" s="205" t="e">
        <f t="shared" si="356"/>
        <v>#N/A</v>
      </c>
      <c r="IA88" s="205" t="e">
        <f t="shared" si="357"/>
        <v>#N/A</v>
      </c>
      <c r="IB88" s="205" t="e">
        <f t="shared" si="358"/>
        <v>#N/A</v>
      </c>
      <c r="IC88" s="205" t="e">
        <f t="shared" si="359"/>
        <v>#N/A</v>
      </c>
      <c r="ID88" s="205" t="e">
        <f t="shared" si="360"/>
        <v>#N/A</v>
      </c>
      <c r="IE88" s="205" t="e">
        <f t="shared" si="361"/>
        <v>#N/A</v>
      </c>
      <c r="IF88" s="205" t="e">
        <f t="shared" si="362"/>
        <v>#N/A</v>
      </c>
      <c r="IG88" s="205" t="e">
        <f t="shared" si="363"/>
        <v>#N/A</v>
      </c>
      <c r="IH88" s="205" t="e">
        <f t="shared" si="364"/>
        <v>#N/A</v>
      </c>
      <c r="II88" s="205" t="e">
        <f t="shared" si="365"/>
        <v>#N/A</v>
      </c>
    </row>
    <row r="89" spans="1:243" hidden="1" x14ac:dyDescent="0.25">
      <c r="A89" s="307"/>
      <c r="B89" s="308" t="str">
        <f>IF(OR($T89="",$U89=""),"",ROUND(_xlfn.BETA.INV(ABS(VLOOKUP($Z$1,VLookups!$A$30:$B$31,2,FALSE)-B$2),IF($N89="L",$U89,$T89),IF($N89="L",$T89,$U89),$G89,$I89),0))</f>
        <v/>
      </c>
      <c r="C89" s="318" t="str">
        <f t="shared" si="366"/>
        <v/>
      </c>
      <c r="D89" s="319" t="str">
        <f t="shared" si="367"/>
        <v/>
      </c>
      <c r="E89" s="142"/>
      <c r="F89" s="310"/>
      <c r="G89" s="311" t="str">
        <f t="shared" si="255"/>
        <v/>
      </c>
      <c r="H89" s="312"/>
      <c r="I89" s="311" t="str">
        <f t="shared" si="256"/>
        <v/>
      </c>
      <c r="J89" s="310"/>
      <c r="K89" s="143"/>
      <c r="L89" s="118" t="str">
        <f t="shared" si="257"/>
        <v/>
      </c>
      <c r="M89" s="23" t="str">
        <f t="shared" si="258"/>
        <v/>
      </c>
      <c r="N89" s="24" t="str">
        <f t="shared" si="259"/>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247"/>
        <v/>
      </c>
      <c r="R89" s="26"/>
      <c r="S89" s="24" t="str">
        <f>IF(OR(M89="",R89=""),"",MATCH(R89,Confidence!$A$3:$A$12,0))</f>
        <v/>
      </c>
      <c r="T89" s="27" t="str">
        <f t="shared" si="248"/>
        <v/>
      </c>
      <c r="U89" s="27" t="str">
        <f t="shared" si="249"/>
        <v/>
      </c>
      <c r="V89" s="24"/>
      <c r="W89" s="110" t="str">
        <f t="shared" si="250"/>
        <v/>
      </c>
      <c r="X89" s="110" t="str">
        <f t="shared" si="251"/>
        <v/>
      </c>
      <c r="Y89" s="39" t="str">
        <f t="shared" si="252"/>
        <v/>
      </c>
      <c r="Z89" s="123"/>
      <c r="AA89" s="216" t="str">
        <f>IF(AND(G89&gt;0,H89&gt;0,I89&gt;0,T89&gt;0,U89&gt;0,Z89&gt;0,NOT(R89="")),ABS(VLOOKUP($Z$1,VLookups!$A$30:$B$31,2,FALSE)-_xlfn.BETA.DIST(Z89,IF(N89="L",U89,T89),IF(N89="L",T89,U89),TRUE,G89,I89)),"")</f>
        <v/>
      </c>
      <c r="AB89" s="120" t="str">
        <f>IF(OR($T89="",$U89=""),"",_xlfn.BETA.INV(ABS(VLOOKUP($Z$1,VLookups!$A$30:$B$31,2,FALSE)-AB$3),IF($N89="L",$U89,$T89),IF($N89="L",$T89,$U89),$G89,$I89))</f>
        <v/>
      </c>
      <c r="AC89" s="121" t="str">
        <f>IF(OR($T89="",$U89=""),"",_xlfn.BETA.INV(ABS(VLOOKUP($Z$1,VLookups!$A$30:$B$31,2,FALSE)-AC$3),IF($N89="L",$U89,$T89),IF($N89="L",$T89,$U89),$G89,$I89))</f>
        <v/>
      </c>
      <c r="AD89" s="120" t="str">
        <f>IF(OR($T89="",$U89=""),"",_xlfn.BETA.INV(ABS(VLOOKUP($Z$1,VLookups!$A$30:$B$31,2,FALSE)-AD$3),IF($N89="L",$U89,$T89),IF($N89="L",$T89,$U89),$G89,$I89))</f>
        <v/>
      </c>
      <c r="AE89" s="121" t="str">
        <f>IF(OR($T89="",$U89=""),"",_xlfn.BETA.INV(ABS(VLOOKUP($Z$1,VLookups!$A$30:$B$31,2,FALSE)-AE$3),IF($N89="L",$U89,$T89),IF($N89="L",$T89,$U89),$G89,$I89))</f>
        <v/>
      </c>
      <c r="AF89" s="120" t="str">
        <f>IF(OR($T89="",$U89=""),"",_xlfn.BETA.INV(ABS(VLOOKUP($Z$1,VLookups!$A$30:$B$31,2,FALSE)-AF$3),IF($N89="L",$U89,$T89),IF($N89="L",$T89,$U89),$G89,$I89))</f>
        <v/>
      </c>
      <c r="AG89" s="121" t="str">
        <f>IF(OR($T89="",$U89=""),"",_xlfn.BETA.INV(ABS(VLOOKUP($Z$1,VLookups!$A$30:$B$31,2,FALSE)-AG$3),IF($N89="L",$U89,$T89),IF($N89="L",$T89,$U89),$G89,$I89))</f>
        <v/>
      </c>
      <c r="AH89" s="120" t="str">
        <f>IF(OR($T89="",$U89=""),"",_xlfn.BETA.INV(ABS(VLOOKUP($Z$1,VLookups!$A$30:$B$31,2,FALSE)-AH$3),IF($N89="L",$U89,$T89),IF($N89="L",$T89,$U89),$G89,$I89))</f>
        <v/>
      </c>
      <c r="AI89" s="121" t="str">
        <f>IF(OR($T89="",$U89=""),"",_xlfn.BETA.INV(ABS(VLOOKUP($Z$1,VLookups!$A$30:$B$31,2,FALSE)-AI$3),IF($N89="L",$U89,$T89),IF($N89="L",$T89,$U89),$G89,$I89))</f>
        <v/>
      </c>
      <c r="AJ89" s="120" t="str">
        <f>IF(OR($T89="",$U89=""),"",_xlfn.BETA.INV(ABS(VLOOKUP($Z$1,VLookups!$A$30:$B$31,2,FALSE)-AJ$3),IF($N89="L",$U89,$T89),IF($N89="L",$T89,$U89),$G89,$I89))</f>
        <v/>
      </c>
      <c r="AK89" s="121" t="str">
        <f>IF(OR($T89="",$U89=""),"",_xlfn.BETA.INV(ABS(VLOOKUP($Z$1,VLookups!$A$30:$B$31,2,FALSE)-AK$3),IF($N89="L",$U89,$T89),IF($N89="L",$T89,$U89),$G89,$I89))</f>
        <v/>
      </c>
      <c r="AL89" s="120" t="str">
        <f>IF(OR($T89="",$U89=""),"",_xlfn.BETA.INV(ABS(VLOOKUP($Z$1,VLookups!$A$30:$B$31,2,FALSE)-AL$3),IF($N89="L",$U89,$T89),IF($N89="L",$T89,$U89),$G89,$I89))</f>
        <v/>
      </c>
      <c r="AM89" s="121" t="str">
        <f>IF(OR($T89="",$U89=""),"",_xlfn.BETA.INV(ABS(VLOOKUP($Z$1,VLookups!$A$30:$B$31,2,FALSE)-AM$3),IF($N89="L",$U89,$T89),IF($N89="L",$T89,$U89),$G89,$I89))</f>
        <v/>
      </c>
      <c r="AN89" s="17"/>
      <c r="AO89" s="206" t="str">
        <f t="shared" si="260"/>
        <v/>
      </c>
      <c r="AP89" s="204" t="str">
        <f t="shared" si="261"/>
        <v/>
      </c>
      <c r="AQ89" s="188" t="str">
        <f t="shared" ref="AQ89:DB89" si="406">IF(ISNONTEXT($AO89),AP89+$AO89,"")</f>
        <v/>
      </c>
      <c r="AR89" s="188" t="str">
        <f t="shared" si="406"/>
        <v/>
      </c>
      <c r="AS89" s="188" t="str">
        <f t="shared" si="406"/>
        <v/>
      </c>
      <c r="AT89" s="188" t="str">
        <f t="shared" si="406"/>
        <v/>
      </c>
      <c r="AU89" s="188" t="str">
        <f t="shared" si="406"/>
        <v/>
      </c>
      <c r="AV89" s="188" t="str">
        <f t="shared" si="406"/>
        <v/>
      </c>
      <c r="AW89" s="188" t="str">
        <f t="shared" si="406"/>
        <v/>
      </c>
      <c r="AX89" s="188" t="str">
        <f t="shared" si="406"/>
        <v/>
      </c>
      <c r="AY89" s="188" t="str">
        <f t="shared" si="406"/>
        <v/>
      </c>
      <c r="AZ89" s="188" t="str">
        <f t="shared" si="406"/>
        <v/>
      </c>
      <c r="BA89" s="188" t="str">
        <f t="shared" si="406"/>
        <v/>
      </c>
      <c r="BB89" s="188" t="str">
        <f t="shared" si="406"/>
        <v/>
      </c>
      <c r="BC89" s="188" t="str">
        <f t="shared" si="406"/>
        <v/>
      </c>
      <c r="BD89" s="188" t="str">
        <f t="shared" si="406"/>
        <v/>
      </c>
      <c r="BE89" s="188" t="str">
        <f t="shared" si="406"/>
        <v/>
      </c>
      <c r="BF89" s="188" t="str">
        <f t="shared" si="406"/>
        <v/>
      </c>
      <c r="BG89" s="188" t="str">
        <f t="shared" si="406"/>
        <v/>
      </c>
      <c r="BH89" s="188" t="str">
        <f t="shared" si="406"/>
        <v/>
      </c>
      <c r="BI89" s="188" t="str">
        <f t="shared" si="406"/>
        <v/>
      </c>
      <c r="BJ89" s="188" t="str">
        <f t="shared" si="406"/>
        <v/>
      </c>
      <c r="BK89" s="188" t="str">
        <f t="shared" si="406"/>
        <v/>
      </c>
      <c r="BL89" s="188" t="str">
        <f t="shared" si="406"/>
        <v/>
      </c>
      <c r="BM89" s="188" t="str">
        <f t="shared" si="406"/>
        <v/>
      </c>
      <c r="BN89" s="188" t="str">
        <f t="shared" si="406"/>
        <v/>
      </c>
      <c r="BO89" s="188" t="str">
        <f t="shared" si="406"/>
        <v/>
      </c>
      <c r="BP89" s="188" t="str">
        <f t="shared" si="406"/>
        <v/>
      </c>
      <c r="BQ89" s="188" t="str">
        <f t="shared" si="406"/>
        <v/>
      </c>
      <c r="BR89" s="188" t="str">
        <f t="shared" si="406"/>
        <v/>
      </c>
      <c r="BS89" s="188" t="str">
        <f t="shared" si="406"/>
        <v/>
      </c>
      <c r="BT89" s="188" t="str">
        <f t="shared" si="406"/>
        <v/>
      </c>
      <c r="BU89" s="188" t="str">
        <f t="shared" si="406"/>
        <v/>
      </c>
      <c r="BV89" s="188" t="str">
        <f t="shared" si="406"/>
        <v/>
      </c>
      <c r="BW89" s="188" t="str">
        <f t="shared" si="406"/>
        <v/>
      </c>
      <c r="BX89" s="188" t="str">
        <f t="shared" si="406"/>
        <v/>
      </c>
      <c r="BY89" s="188" t="str">
        <f t="shared" si="406"/>
        <v/>
      </c>
      <c r="BZ89" s="188" t="str">
        <f t="shared" si="406"/>
        <v/>
      </c>
      <c r="CA89" s="188" t="str">
        <f t="shared" si="406"/>
        <v/>
      </c>
      <c r="CB89" s="188" t="str">
        <f t="shared" si="406"/>
        <v/>
      </c>
      <c r="CC89" s="188" t="str">
        <f t="shared" si="406"/>
        <v/>
      </c>
      <c r="CD89" s="188" t="str">
        <f t="shared" si="406"/>
        <v/>
      </c>
      <c r="CE89" s="188" t="str">
        <f t="shared" si="406"/>
        <v/>
      </c>
      <c r="CF89" s="188" t="str">
        <f t="shared" si="406"/>
        <v/>
      </c>
      <c r="CG89" s="188" t="str">
        <f t="shared" si="406"/>
        <v/>
      </c>
      <c r="CH89" s="188" t="str">
        <f t="shared" si="406"/>
        <v/>
      </c>
      <c r="CI89" s="188" t="str">
        <f t="shared" si="406"/>
        <v/>
      </c>
      <c r="CJ89" s="188" t="str">
        <f t="shared" si="406"/>
        <v/>
      </c>
      <c r="CK89" s="188" t="str">
        <f t="shared" si="406"/>
        <v/>
      </c>
      <c r="CL89" s="188" t="str">
        <f t="shared" si="406"/>
        <v/>
      </c>
      <c r="CM89" s="188" t="str">
        <f t="shared" si="406"/>
        <v/>
      </c>
      <c r="CN89" s="188" t="str">
        <f t="shared" si="406"/>
        <v/>
      </c>
      <c r="CO89" s="188" t="str">
        <f t="shared" si="406"/>
        <v/>
      </c>
      <c r="CP89" s="188" t="str">
        <f t="shared" si="406"/>
        <v/>
      </c>
      <c r="CQ89" s="188" t="str">
        <f t="shared" si="406"/>
        <v/>
      </c>
      <c r="CR89" s="188" t="str">
        <f t="shared" si="406"/>
        <v/>
      </c>
      <c r="CS89" s="188" t="str">
        <f t="shared" si="406"/>
        <v/>
      </c>
      <c r="CT89" s="188" t="str">
        <f t="shared" si="406"/>
        <v/>
      </c>
      <c r="CU89" s="188" t="str">
        <f t="shared" si="406"/>
        <v/>
      </c>
      <c r="CV89" s="188" t="str">
        <f t="shared" si="406"/>
        <v/>
      </c>
      <c r="CW89" s="188" t="str">
        <f t="shared" si="406"/>
        <v/>
      </c>
      <c r="CX89" s="188" t="str">
        <f t="shared" si="406"/>
        <v/>
      </c>
      <c r="CY89" s="188" t="str">
        <f t="shared" si="406"/>
        <v/>
      </c>
      <c r="CZ89" s="188" t="str">
        <f t="shared" si="406"/>
        <v/>
      </c>
      <c r="DA89" s="188" t="str">
        <f t="shared" si="406"/>
        <v/>
      </c>
      <c r="DB89" s="188" t="str">
        <f t="shared" si="406"/>
        <v/>
      </c>
      <c r="DC89" s="188" t="str">
        <f t="shared" ref="DC89:EK89" si="407">IF(ISNONTEXT($AO89),DB89+$AO89,"")</f>
        <v/>
      </c>
      <c r="DD89" s="188" t="str">
        <f t="shared" si="407"/>
        <v/>
      </c>
      <c r="DE89" s="188" t="str">
        <f t="shared" si="407"/>
        <v/>
      </c>
      <c r="DF89" s="188" t="str">
        <f t="shared" si="407"/>
        <v/>
      </c>
      <c r="DG89" s="188" t="str">
        <f t="shared" si="407"/>
        <v/>
      </c>
      <c r="DH89" s="188" t="str">
        <f t="shared" si="407"/>
        <v/>
      </c>
      <c r="DI89" s="188" t="str">
        <f t="shared" si="407"/>
        <v/>
      </c>
      <c r="DJ89" s="188" t="str">
        <f t="shared" si="407"/>
        <v/>
      </c>
      <c r="DK89" s="188" t="str">
        <f t="shared" si="407"/>
        <v/>
      </c>
      <c r="DL89" s="188" t="str">
        <f t="shared" si="407"/>
        <v/>
      </c>
      <c r="DM89" s="188" t="str">
        <f t="shared" si="407"/>
        <v/>
      </c>
      <c r="DN89" s="188" t="str">
        <f t="shared" si="407"/>
        <v/>
      </c>
      <c r="DO89" s="188" t="str">
        <f t="shared" si="407"/>
        <v/>
      </c>
      <c r="DP89" s="188" t="str">
        <f t="shared" si="407"/>
        <v/>
      </c>
      <c r="DQ89" s="188" t="str">
        <f t="shared" si="407"/>
        <v/>
      </c>
      <c r="DR89" s="188" t="str">
        <f t="shared" si="407"/>
        <v/>
      </c>
      <c r="DS89" s="188" t="str">
        <f t="shared" si="407"/>
        <v/>
      </c>
      <c r="DT89" s="188" t="str">
        <f t="shared" si="407"/>
        <v/>
      </c>
      <c r="DU89" s="188" t="str">
        <f t="shared" si="407"/>
        <v/>
      </c>
      <c r="DV89" s="188" t="str">
        <f t="shared" si="407"/>
        <v/>
      </c>
      <c r="DW89" s="188" t="str">
        <f t="shared" si="407"/>
        <v/>
      </c>
      <c r="DX89" s="188" t="str">
        <f t="shared" si="407"/>
        <v/>
      </c>
      <c r="DY89" s="188" t="str">
        <f t="shared" si="407"/>
        <v/>
      </c>
      <c r="DZ89" s="188" t="str">
        <f t="shared" si="407"/>
        <v/>
      </c>
      <c r="EA89" s="188" t="str">
        <f t="shared" si="407"/>
        <v/>
      </c>
      <c r="EB89" s="188" t="str">
        <f t="shared" si="407"/>
        <v/>
      </c>
      <c r="EC89" s="188" t="str">
        <f t="shared" si="407"/>
        <v/>
      </c>
      <c r="ED89" s="188" t="str">
        <f t="shared" si="407"/>
        <v/>
      </c>
      <c r="EE89" s="188" t="str">
        <f t="shared" si="407"/>
        <v/>
      </c>
      <c r="EF89" s="188" t="str">
        <f t="shared" si="407"/>
        <v/>
      </c>
      <c r="EG89" s="188" t="str">
        <f t="shared" si="407"/>
        <v/>
      </c>
      <c r="EH89" s="188" t="str">
        <f t="shared" si="407"/>
        <v/>
      </c>
      <c r="EI89" s="188" t="str">
        <f t="shared" si="407"/>
        <v/>
      </c>
      <c r="EJ89" s="188" t="str">
        <f t="shared" si="407"/>
        <v/>
      </c>
      <c r="EK89" s="188" t="str">
        <f t="shared" si="407"/>
        <v/>
      </c>
      <c r="EL89" s="204" t="str">
        <f t="shared" si="264"/>
        <v/>
      </c>
      <c r="EM89" s="205" t="e">
        <f t="shared" si="265"/>
        <v>#N/A</v>
      </c>
      <c r="EN89" s="205" t="e">
        <f t="shared" si="266"/>
        <v>#N/A</v>
      </c>
      <c r="EO89" s="205" t="e">
        <f t="shared" si="267"/>
        <v>#N/A</v>
      </c>
      <c r="EP89" s="205" t="e">
        <f t="shared" si="268"/>
        <v>#N/A</v>
      </c>
      <c r="EQ89" s="205" t="e">
        <f t="shared" si="269"/>
        <v>#N/A</v>
      </c>
      <c r="ER89" s="205" t="e">
        <f t="shared" si="270"/>
        <v>#N/A</v>
      </c>
      <c r="ES89" s="205" t="e">
        <f t="shared" si="271"/>
        <v>#N/A</v>
      </c>
      <c r="ET89" s="205" t="e">
        <f t="shared" si="272"/>
        <v>#N/A</v>
      </c>
      <c r="EU89" s="205" t="e">
        <f t="shared" si="273"/>
        <v>#N/A</v>
      </c>
      <c r="EV89" s="205" t="e">
        <f t="shared" si="274"/>
        <v>#N/A</v>
      </c>
      <c r="EW89" s="205" t="e">
        <f t="shared" si="275"/>
        <v>#N/A</v>
      </c>
      <c r="EX89" s="205" t="e">
        <f t="shared" si="276"/>
        <v>#N/A</v>
      </c>
      <c r="EY89" s="205" t="e">
        <f t="shared" si="277"/>
        <v>#N/A</v>
      </c>
      <c r="EZ89" s="205" t="e">
        <f t="shared" si="278"/>
        <v>#N/A</v>
      </c>
      <c r="FA89" s="205" t="e">
        <f t="shared" si="279"/>
        <v>#N/A</v>
      </c>
      <c r="FB89" s="205" t="e">
        <f t="shared" si="280"/>
        <v>#N/A</v>
      </c>
      <c r="FC89" s="205" t="e">
        <f t="shared" si="281"/>
        <v>#N/A</v>
      </c>
      <c r="FD89" s="205" t="e">
        <f t="shared" si="282"/>
        <v>#N/A</v>
      </c>
      <c r="FE89" s="205" t="e">
        <f t="shared" si="283"/>
        <v>#N/A</v>
      </c>
      <c r="FF89" s="205" t="e">
        <f t="shared" si="284"/>
        <v>#N/A</v>
      </c>
      <c r="FG89" s="205" t="e">
        <f t="shared" si="285"/>
        <v>#N/A</v>
      </c>
      <c r="FH89" s="205" t="e">
        <f t="shared" si="286"/>
        <v>#N/A</v>
      </c>
      <c r="FI89" s="205" t="e">
        <f t="shared" si="287"/>
        <v>#N/A</v>
      </c>
      <c r="FJ89" s="205" t="e">
        <f t="shared" si="288"/>
        <v>#N/A</v>
      </c>
      <c r="FK89" s="205" t="e">
        <f t="shared" si="289"/>
        <v>#N/A</v>
      </c>
      <c r="FL89" s="205" t="e">
        <f t="shared" si="290"/>
        <v>#N/A</v>
      </c>
      <c r="FM89" s="205" t="e">
        <f t="shared" si="291"/>
        <v>#N/A</v>
      </c>
      <c r="FN89" s="205" t="e">
        <f t="shared" si="292"/>
        <v>#N/A</v>
      </c>
      <c r="FO89" s="205" t="e">
        <f t="shared" si="293"/>
        <v>#N/A</v>
      </c>
      <c r="FP89" s="205" t="e">
        <f t="shared" si="294"/>
        <v>#N/A</v>
      </c>
      <c r="FQ89" s="205" t="e">
        <f t="shared" si="295"/>
        <v>#N/A</v>
      </c>
      <c r="FR89" s="205" t="e">
        <f t="shared" si="296"/>
        <v>#N/A</v>
      </c>
      <c r="FS89" s="205" t="e">
        <f t="shared" si="297"/>
        <v>#N/A</v>
      </c>
      <c r="FT89" s="205" t="e">
        <f t="shared" si="298"/>
        <v>#N/A</v>
      </c>
      <c r="FU89" s="205" t="e">
        <f t="shared" si="299"/>
        <v>#N/A</v>
      </c>
      <c r="FV89" s="205" t="e">
        <f t="shared" si="300"/>
        <v>#N/A</v>
      </c>
      <c r="FW89" s="205" t="e">
        <f t="shared" si="301"/>
        <v>#N/A</v>
      </c>
      <c r="FX89" s="205" t="e">
        <f t="shared" si="302"/>
        <v>#N/A</v>
      </c>
      <c r="FY89" s="205" t="e">
        <f t="shared" si="303"/>
        <v>#N/A</v>
      </c>
      <c r="FZ89" s="205" t="e">
        <f t="shared" si="304"/>
        <v>#N/A</v>
      </c>
      <c r="GA89" s="205" t="e">
        <f t="shared" si="305"/>
        <v>#N/A</v>
      </c>
      <c r="GB89" s="205" t="e">
        <f t="shared" si="306"/>
        <v>#N/A</v>
      </c>
      <c r="GC89" s="205" t="e">
        <f t="shared" si="307"/>
        <v>#N/A</v>
      </c>
      <c r="GD89" s="205" t="e">
        <f t="shared" si="308"/>
        <v>#N/A</v>
      </c>
      <c r="GE89" s="205" t="e">
        <f t="shared" si="309"/>
        <v>#N/A</v>
      </c>
      <c r="GF89" s="205" t="e">
        <f t="shared" si="310"/>
        <v>#N/A</v>
      </c>
      <c r="GG89" s="205" t="e">
        <f t="shared" si="311"/>
        <v>#N/A</v>
      </c>
      <c r="GH89" s="205" t="e">
        <f t="shared" si="312"/>
        <v>#N/A</v>
      </c>
      <c r="GI89" s="205" t="e">
        <f t="shared" si="313"/>
        <v>#N/A</v>
      </c>
      <c r="GJ89" s="205" t="e">
        <f t="shared" si="314"/>
        <v>#N/A</v>
      </c>
      <c r="GK89" s="205" t="e">
        <f t="shared" si="315"/>
        <v>#N/A</v>
      </c>
      <c r="GL89" s="205" t="e">
        <f t="shared" si="316"/>
        <v>#N/A</v>
      </c>
      <c r="GM89" s="205" t="e">
        <f t="shared" si="317"/>
        <v>#N/A</v>
      </c>
      <c r="GN89" s="205" t="e">
        <f t="shared" si="318"/>
        <v>#N/A</v>
      </c>
      <c r="GO89" s="205" t="e">
        <f t="shared" si="319"/>
        <v>#N/A</v>
      </c>
      <c r="GP89" s="205" t="e">
        <f t="shared" si="320"/>
        <v>#N/A</v>
      </c>
      <c r="GQ89" s="205" t="e">
        <f t="shared" si="321"/>
        <v>#N/A</v>
      </c>
      <c r="GR89" s="205" t="e">
        <f t="shared" si="322"/>
        <v>#N/A</v>
      </c>
      <c r="GS89" s="205" t="e">
        <f t="shared" si="323"/>
        <v>#N/A</v>
      </c>
      <c r="GT89" s="205" t="e">
        <f t="shared" si="324"/>
        <v>#N/A</v>
      </c>
      <c r="GU89" s="205" t="e">
        <f t="shared" si="325"/>
        <v>#N/A</v>
      </c>
      <c r="GV89" s="205" t="e">
        <f t="shared" si="326"/>
        <v>#N/A</v>
      </c>
      <c r="GW89" s="205" t="e">
        <f t="shared" si="327"/>
        <v>#N/A</v>
      </c>
      <c r="GX89" s="205" t="e">
        <f t="shared" si="328"/>
        <v>#N/A</v>
      </c>
      <c r="GY89" s="205" t="e">
        <f t="shared" si="329"/>
        <v>#N/A</v>
      </c>
      <c r="GZ89" s="205" t="e">
        <f t="shared" si="330"/>
        <v>#N/A</v>
      </c>
      <c r="HA89" s="205" t="e">
        <f t="shared" si="331"/>
        <v>#N/A</v>
      </c>
      <c r="HB89" s="205" t="e">
        <f t="shared" si="332"/>
        <v>#N/A</v>
      </c>
      <c r="HC89" s="205" t="e">
        <f t="shared" si="333"/>
        <v>#N/A</v>
      </c>
      <c r="HD89" s="205" t="e">
        <f t="shared" si="334"/>
        <v>#N/A</v>
      </c>
      <c r="HE89" s="205" t="e">
        <f t="shared" si="335"/>
        <v>#N/A</v>
      </c>
      <c r="HF89" s="205" t="e">
        <f t="shared" si="336"/>
        <v>#N/A</v>
      </c>
      <c r="HG89" s="205" t="e">
        <f t="shared" si="337"/>
        <v>#N/A</v>
      </c>
      <c r="HH89" s="205" t="e">
        <f t="shared" si="338"/>
        <v>#N/A</v>
      </c>
      <c r="HI89" s="205" t="e">
        <f t="shared" si="339"/>
        <v>#N/A</v>
      </c>
      <c r="HJ89" s="205" t="e">
        <f t="shared" si="340"/>
        <v>#N/A</v>
      </c>
      <c r="HK89" s="205" t="e">
        <f t="shared" si="341"/>
        <v>#N/A</v>
      </c>
      <c r="HL89" s="205" t="e">
        <f t="shared" si="342"/>
        <v>#N/A</v>
      </c>
      <c r="HM89" s="205" t="e">
        <f t="shared" si="343"/>
        <v>#N/A</v>
      </c>
      <c r="HN89" s="205" t="e">
        <f t="shared" si="344"/>
        <v>#N/A</v>
      </c>
      <c r="HO89" s="205" t="e">
        <f t="shared" si="345"/>
        <v>#N/A</v>
      </c>
      <c r="HP89" s="205" t="e">
        <f t="shared" si="346"/>
        <v>#N/A</v>
      </c>
      <c r="HQ89" s="205" t="e">
        <f t="shared" si="347"/>
        <v>#N/A</v>
      </c>
      <c r="HR89" s="205" t="e">
        <f t="shared" si="348"/>
        <v>#N/A</v>
      </c>
      <c r="HS89" s="205" t="e">
        <f t="shared" si="349"/>
        <v>#N/A</v>
      </c>
      <c r="HT89" s="205" t="e">
        <f t="shared" si="350"/>
        <v>#N/A</v>
      </c>
      <c r="HU89" s="205" t="e">
        <f t="shared" si="351"/>
        <v>#N/A</v>
      </c>
      <c r="HV89" s="205" t="e">
        <f t="shared" si="352"/>
        <v>#N/A</v>
      </c>
      <c r="HW89" s="205" t="e">
        <f t="shared" si="353"/>
        <v>#N/A</v>
      </c>
      <c r="HX89" s="205" t="e">
        <f t="shared" si="354"/>
        <v>#N/A</v>
      </c>
      <c r="HY89" s="205" t="e">
        <f t="shared" si="355"/>
        <v>#N/A</v>
      </c>
      <c r="HZ89" s="205" t="e">
        <f t="shared" si="356"/>
        <v>#N/A</v>
      </c>
      <c r="IA89" s="205" t="e">
        <f t="shared" si="357"/>
        <v>#N/A</v>
      </c>
      <c r="IB89" s="205" t="e">
        <f t="shared" si="358"/>
        <v>#N/A</v>
      </c>
      <c r="IC89" s="205" t="e">
        <f t="shared" si="359"/>
        <v>#N/A</v>
      </c>
      <c r="ID89" s="205" t="e">
        <f t="shared" si="360"/>
        <v>#N/A</v>
      </c>
      <c r="IE89" s="205" t="e">
        <f t="shared" si="361"/>
        <v>#N/A</v>
      </c>
      <c r="IF89" s="205" t="e">
        <f t="shared" si="362"/>
        <v>#N/A</v>
      </c>
      <c r="IG89" s="205" t="e">
        <f t="shared" si="363"/>
        <v>#N/A</v>
      </c>
      <c r="IH89" s="205" t="e">
        <f t="shared" si="364"/>
        <v>#N/A</v>
      </c>
      <c r="II89" s="205" t="e">
        <f t="shared" si="365"/>
        <v>#N/A</v>
      </c>
    </row>
    <row r="90" spans="1:243" hidden="1" x14ac:dyDescent="0.25">
      <c r="A90" s="307"/>
      <c r="B90" s="308" t="str">
        <f>IF(OR($T90="",$U90=""),"",ROUND(_xlfn.BETA.INV(ABS(VLOOKUP($Z$1,VLookups!$A$30:$B$31,2,FALSE)-B$2),IF($N90="L",$U90,$T90),IF($N90="L",$T90,$U90),$G90,$I90),0))</f>
        <v/>
      </c>
      <c r="C90" s="318" t="str">
        <f t="shared" si="366"/>
        <v/>
      </c>
      <c r="D90" s="319" t="str">
        <f t="shared" si="367"/>
        <v/>
      </c>
      <c r="E90" s="142"/>
      <c r="F90" s="310"/>
      <c r="G90" s="311" t="str">
        <f t="shared" si="255"/>
        <v/>
      </c>
      <c r="H90" s="312"/>
      <c r="I90" s="311" t="str">
        <f t="shared" si="256"/>
        <v/>
      </c>
      <c r="J90" s="310"/>
      <c r="K90" s="143"/>
      <c r="L90" s="118" t="str">
        <f t="shared" si="257"/>
        <v/>
      </c>
      <c r="M90" s="23" t="str">
        <f t="shared" si="258"/>
        <v/>
      </c>
      <c r="N90" s="24" t="str">
        <f t="shared" si="259"/>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247"/>
        <v/>
      </c>
      <c r="R90" s="26"/>
      <c r="S90" s="24" t="str">
        <f>IF(OR(M90="",R90=""),"",MATCH(R90,Confidence!$A$3:$A$12,0))</f>
        <v/>
      </c>
      <c r="T90" s="27" t="str">
        <f t="shared" si="248"/>
        <v/>
      </c>
      <c r="U90" s="27" t="str">
        <f t="shared" si="249"/>
        <v/>
      </c>
      <c r="V90" s="24"/>
      <c r="W90" s="110" t="str">
        <f t="shared" si="250"/>
        <v/>
      </c>
      <c r="X90" s="110" t="str">
        <f t="shared" si="251"/>
        <v/>
      </c>
      <c r="Y90" s="39" t="str">
        <f t="shared" si="252"/>
        <v/>
      </c>
      <c r="Z90" s="123"/>
      <c r="AA90" s="216" t="str">
        <f>IF(AND(G90&gt;0,H90&gt;0,I90&gt;0,T90&gt;0,U90&gt;0,Z90&gt;0,NOT(R90="")),ABS(VLOOKUP($Z$1,VLookups!$A$30:$B$31,2,FALSE)-_xlfn.BETA.DIST(Z90,IF(N90="L",U90,T90),IF(N90="L",T90,U90),TRUE,G90,I90)),"")</f>
        <v/>
      </c>
      <c r="AB90" s="120" t="str">
        <f>IF(OR($T90="",$U90=""),"",_xlfn.BETA.INV(ABS(VLOOKUP($Z$1,VLookups!$A$30:$B$31,2,FALSE)-AB$3),IF($N90="L",$U90,$T90),IF($N90="L",$T90,$U90),$G90,$I90))</f>
        <v/>
      </c>
      <c r="AC90" s="121" t="str">
        <f>IF(OR($T90="",$U90=""),"",_xlfn.BETA.INV(ABS(VLOOKUP($Z$1,VLookups!$A$30:$B$31,2,FALSE)-AC$3),IF($N90="L",$U90,$T90),IF($N90="L",$T90,$U90),$G90,$I90))</f>
        <v/>
      </c>
      <c r="AD90" s="120" t="str">
        <f>IF(OR($T90="",$U90=""),"",_xlfn.BETA.INV(ABS(VLOOKUP($Z$1,VLookups!$A$30:$B$31,2,FALSE)-AD$3),IF($N90="L",$U90,$T90),IF($N90="L",$T90,$U90),$G90,$I90))</f>
        <v/>
      </c>
      <c r="AE90" s="121" t="str">
        <f>IF(OR($T90="",$U90=""),"",_xlfn.BETA.INV(ABS(VLOOKUP($Z$1,VLookups!$A$30:$B$31,2,FALSE)-AE$3),IF($N90="L",$U90,$T90),IF($N90="L",$T90,$U90),$G90,$I90))</f>
        <v/>
      </c>
      <c r="AF90" s="120" t="str">
        <f>IF(OR($T90="",$U90=""),"",_xlfn.BETA.INV(ABS(VLOOKUP($Z$1,VLookups!$A$30:$B$31,2,FALSE)-AF$3),IF($N90="L",$U90,$T90),IF($N90="L",$T90,$U90),$G90,$I90))</f>
        <v/>
      </c>
      <c r="AG90" s="121" t="str">
        <f>IF(OR($T90="",$U90=""),"",_xlfn.BETA.INV(ABS(VLOOKUP($Z$1,VLookups!$A$30:$B$31,2,FALSE)-AG$3),IF($N90="L",$U90,$T90),IF($N90="L",$T90,$U90),$G90,$I90))</f>
        <v/>
      </c>
      <c r="AH90" s="120" t="str">
        <f>IF(OR($T90="",$U90=""),"",_xlfn.BETA.INV(ABS(VLOOKUP($Z$1,VLookups!$A$30:$B$31,2,FALSE)-AH$3),IF($N90="L",$U90,$T90),IF($N90="L",$T90,$U90),$G90,$I90))</f>
        <v/>
      </c>
      <c r="AI90" s="121" t="str">
        <f>IF(OR($T90="",$U90=""),"",_xlfn.BETA.INV(ABS(VLOOKUP($Z$1,VLookups!$A$30:$B$31,2,FALSE)-AI$3),IF($N90="L",$U90,$T90),IF($N90="L",$T90,$U90),$G90,$I90))</f>
        <v/>
      </c>
      <c r="AJ90" s="120" t="str">
        <f>IF(OR($T90="",$U90=""),"",_xlfn.BETA.INV(ABS(VLOOKUP($Z$1,VLookups!$A$30:$B$31,2,FALSE)-AJ$3),IF($N90="L",$U90,$T90),IF($N90="L",$T90,$U90),$G90,$I90))</f>
        <v/>
      </c>
      <c r="AK90" s="121" t="str">
        <f>IF(OR($T90="",$U90=""),"",_xlfn.BETA.INV(ABS(VLOOKUP($Z$1,VLookups!$A$30:$B$31,2,FALSE)-AK$3),IF($N90="L",$U90,$T90),IF($N90="L",$T90,$U90),$G90,$I90))</f>
        <v/>
      </c>
      <c r="AL90" s="120" t="str">
        <f>IF(OR($T90="",$U90=""),"",_xlfn.BETA.INV(ABS(VLOOKUP($Z$1,VLookups!$A$30:$B$31,2,FALSE)-AL$3),IF($N90="L",$U90,$T90),IF($N90="L",$T90,$U90),$G90,$I90))</f>
        <v/>
      </c>
      <c r="AM90" s="121" t="str">
        <f>IF(OR($T90="",$U90=""),"",_xlfn.BETA.INV(ABS(VLOOKUP($Z$1,VLookups!$A$30:$B$31,2,FALSE)-AM$3),IF($N90="L",$U90,$T90),IF($N90="L",$T90,$U90),$G90,$I90))</f>
        <v/>
      </c>
      <c r="AN90" s="17"/>
      <c r="AO90" s="206" t="str">
        <f t="shared" si="260"/>
        <v/>
      </c>
      <c r="AP90" s="204" t="str">
        <f t="shared" si="261"/>
        <v/>
      </c>
      <c r="AQ90" s="188" t="str">
        <f t="shared" ref="AQ90:DB90" si="408">IF(ISNONTEXT($AO90),AP90+$AO90,"")</f>
        <v/>
      </c>
      <c r="AR90" s="188" t="str">
        <f t="shared" si="408"/>
        <v/>
      </c>
      <c r="AS90" s="188" t="str">
        <f t="shared" si="408"/>
        <v/>
      </c>
      <c r="AT90" s="188" t="str">
        <f t="shared" si="408"/>
        <v/>
      </c>
      <c r="AU90" s="188" t="str">
        <f t="shared" si="408"/>
        <v/>
      </c>
      <c r="AV90" s="188" t="str">
        <f t="shared" si="408"/>
        <v/>
      </c>
      <c r="AW90" s="188" t="str">
        <f t="shared" si="408"/>
        <v/>
      </c>
      <c r="AX90" s="188" t="str">
        <f t="shared" si="408"/>
        <v/>
      </c>
      <c r="AY90" s="188" t="str">
        <f t="shared" si="408"/>
        <v/>
      </c>
      <c r="AZ90" s="188" t="str">
        <f t="shared" si="408"/>
        <v/>
      </c>
      <c r="BA90" s="188" t="str">
        <f t="shared" si="408"/>
        <v/>
      </c>
      <c r="BB90" s="188" t="str">
        <f t="shared" si="408"/>
        <v/>
      </c>
      <c r="BC90" s="188" t="str">
        <f t="shared" si="408"/>
        <v/>
      </c>
      <c r="BD90" s="188" t="str">
        <f t="shared" si="408"/>
        <v/>
      </c>
      <c r="BE90" s="188" t="str">
        <f t="shared" si="408"/>
        <v/>
      </c>
      <c r="BF90" s="188" t="str">
        <f t="shared" si="408"/>
        <v/>
      </c>
      <c r="BG90" s="188" t="str">
        <f t="shared" si="408"/>
        <v/>
      </c>
      <c r="BH90" s="188" t="str">
        <f t="shared" si="408"/>
        <v/>
      </c>
      <c r="BI90" s="188" t="str">
        <f t="shared" si="408"/>
        <v/>
      </c>
      <c r="BJ90" s="188" t="str">
        <f t="shared" si="408"/>
        <v/>
      </c>
      <c r="BK90" s="188" t="str">
        <f t="shared" si="408"/>
        <v/>
      </c>
      <c r="BL90" s="188" t="str">
        <f t="shared" si="408"/>
        <v/>
      </c>
      <c r="BM90" s="188" t="str">
        <f t="shared" si="408"/>
        <v/>
      </c>
      <c r="BN90" s="188" t="str">
        <f t="shared" si="408"/>
        <v/>
      </c>
      <c r="BO90" s="188" t="str">
        <f t="shared" si="408"/>
        <v/>
      </c>
      <c r="BP90" s="188" t="str">
        <f t="shared" si="408"/>
        <v/>
      </c>
      <c r="BQ90" s="188" t="str">
        <f t="shared" si="408"/>
        <v/>
      </c>
      <c r="BR90" s="188" t="str">
        <f t="shared" si="408"/>
        <v/>
      </c>
      <c r="BS90" s="188" t="str">
        <f t="shared" si="408"/>
        <v/>
      </c>
      <c r="BT90" s="188" t="str">
        <f t="shared" si="408"/>
        <v/>
      </c>
      <c r="BU90" s="188" t="str">
        <f t="shared" si="408"/>
        <v/>
      </c>
      <c r="BV90" s="188" t="str">
        <f t="shared" si="408"/>
        <v/>
      </c>
      <c r="BW90" s="188" t="str">
        <f t="shared" si="408"/>
        <v/>
      </c>
      <c r="BX90" s="188" t="str">
        <f t="shared" si="408"/>
        <v/>
      </c>
      <c r="BY90" s="188" t="str">
        <f t="shared" si="408"/>
        <v/>
      </c>
      <c r="BZ90" s="188" t="str">
        <f t="shared" si="408"/>
        <v/>
      </c>
      <c r="CA90" s="188" t="str">
        <f t="shared" si="408"/>
        <v/>
      </c>
      <c r="CB90" s="188" t="str">
        <f t="shared" si="408"/>
        <v/>
      </c>
      <c r="CC90" s="188" t="str">
        <f t="shared" si="408"/>
        <v/>
      </c>
      <c r="CD90" s="188" t="str">
        <f t="shared" si="408"/>
        <v/>
      </c>
      <c r="CE90" s="188" t="str">
        <f t="shared" si="408"/>
        <v/>
      </c>
      <c r="CF90" s="188" t="str">
        <f t="shared" si="408"/>
        <v/>
      </c>
      <c r="CG90" s="188" t="str">
        <f t="shared" si="408"/>
        <v/>
      </c>
      <c r="CH90" s="188" t="str">
        <f t="shared" si="408"/>
        <v/>
      </c>
      <c r="CI90" s="188" t="str">
        <f t="shared" si="408"/>
        <v/>
      </c>
      <c r="CJ90" s="188" t="str">
        <f t="shared" si="408"/>
        <v/>
      </c>
      <c r="CK90" s="188" t="str">
        <f t="shared" si="408"/>
        <v/>
      </c>
      <c r="CL90" s="188" t="str">
        <f t="shared" si="408"/>
        <v/>
      </c>
      <c r="CM90" s="188" t="str">
        <f t="shared" si="408"/>
        <v/>
      </c>
      <c r="CN90" s="188" t="str">
        <f t="shared" si="408"/>
        <v/>
      </c>
      <c r="CO90" s="188" t="str">
        <f t="shared" si="408"/>
        <v/>
      </c>
      <c r="CP90" s="188" t="str">
        <f t="shared" si="408"/>
        <v/>
      </c>
      <c r="CQ90" s="188" t="str">
        <f t="shared" si="408"/>
        <v/>
      </c>
      <c r="CR90" s="188" t="str">
        <f t="shared" si="408"/>
        <v/>
      </c>
      <c r="CS90" s="188" t="str">
        <f t="shared" si="408"/>
        <v/>
      </c>
      <c r="CT90" s="188" t="str">
        <f t="shared" si="408"/>
        <v/>
      </c>
      <c r="CU90" s="188" t="str">
        <f t="shared" si="408"/>
        <v/>
      </c>
      <c r="CV90" s="188" t="str">
        <f t="shared" si="408"/>
        <v/>
      </c>
      <c r="CW90" s="188" t="str">
        <f t="shared" si="408"/>
        <v/>
      </c>
      <c r="CX90" s="188" t="str">
        <f t="shared" si="408"/>
        <v/>
      </c>
      <c r="CY90" s="188" t="str">
        <f t="shared" si="408"/>
        <v/>
      </c>
      <c r="CZ90" s="188" t="str">
        <f t="shared" si="408"/>
        <v/>
      </c>
      <c r="DA90" s="188" t="str">
        <f t="shared" si="408"/>
        <v/>
      </c>
      <c r="DB90" s="188" t="str">
        <f t="shared" si="408"/>
        <v/>
      </c>
      <c r="DC90" s="188" t="str">
        <f t="shared" ref="DC90:EK90" si="409">IF(ISNONTEXT($AO90),DB90+$AO90,"")</f>
        <v/>
      </c>
      <c r="DD90" s="188" t="str">
        <f t="shared" si="409"/>
        <v/>
      </c>
      <c r="DE90" s="188" t="str">
        <f t="shared" si="409"/>
        <v/>
      </c>
      <c r="DF90" s="188" t="str">
        <f t="shared" si="409"/>
        <v/>
      </c>
      <c r="DG90" s="188" t="str">
        <f t="shared" si="409"/>
        <v/>
      </c>
      <c r="DH90" s="188" t="str">
        <f t="shared" si="409"/>
        <v/>
      </c>
      <c r="DI90" s="188" t="str">
        <f t="shared" si="409"/>
        <v/>
      </c>
      <c r="DJ90" s="188" t="str">
        <f t="shared" si="409"/>
        <v/>
      </c>
      <c r="DK90" s="188" t="str">
        <f t="shared" si="409"/>
        <v/>
      </c>
      <c r="DL90" s="188" t="str">
        <f t="shared" si="409"/>
        <v/>
      </c>
      <c r="DM90" s="188" t="str">
        <f t="shared" si="409"/>
        <v/>
      </c>
      <c r="DN90" s="188" t="str">
        <f t="shared" si="409"/>
        <v/>
      </c>
      <c r="DO90" s="188" t="str">
        <f t="shared" si="409"/>
        <v/>
      </c>
      <c r="DP90" s="188" t="str">
        <f t="shared" si="409"/>
        <v/>
      </c>
      <c r="DQ90" s="188" t="str">
        <f t="shared" si="409"/>
        <v/>
      </c>
      <c r="DR90" s="188" t="str">
        <f t="shared" si="409"/>
        <v/>
      </c>
      <c r="DS90" s="188" t="str">
        <f t="shared" si="409"/>
        <v/>
      </c>
      <c r="DT90" s="188" t="str">
        <f t="shared" si="409"/>
        <v/>
      </c>
      <c r="DU90" s="188" t="str">
        <f t="shared" si="409"/>
        <v/>
      </c>
      <c r="DV90" s="188" t="str">
        <f t="shared" si="409"/>
        <v/>
      </c>
      <c r="DW90" s="188" t="str">
        <f t="shared" si="409"/>
        <v/>
      </c>
      <c r="DX90" s="188" t="str">
        <f t="shared" si="409"/>
        <v/>
      </c>
      <c r="DY90" s="188" t="str">
        <f t="shared" si="409"/>
        <v/>
      </c>
      <c r="DZ90" s="188" t="str">
        <f t="shared" si="409"/>
        <v/>
      </c>
      <c r="EA90" s="188" t="str">
        <f t="shared" si="409"/>
        <v/>
      </c>
      <c r="EB90" s="188" t="str">
        <f t="shared" si="409"/>
        <v/>
      </c>
      <c r="EC90" s="188" t="str">
        <f t="shared" si="409"/>
        <v/>
      </c>
      <c r="ED90" s="188" t="str">
        <f t="shared" si="409"/>
        <v/>
      </c>
      <c r="EE90" s="188" t="str">
        <f t="shared" si="409"/>
        <v/>
      </c>
      <c r="EF90" s="188" t="str">
        <f t="shared" si="409"/>
        <v/>
      </c>
      <c r="EG90" s="188" t="str">
        <f t="shared" si="409"/>
        <v/>
      </c>
      <c r="EH90" s="188" t="str">
        <f t="shared" si="409"/>
        <v/>
      </c>
      <c r="EI90" s="188" t="str">
        <f t="shared" si="409"/>
        <v/>
      </c>
      <c r="EJ90" s="188" t="str">
        <f t="shared" si="409"/>
        <v/>
      </c>
      <c r="EK90" s="188" t="str">
        <f t="shared" si="409"/>
        <v/>
      </c>
      <c r="EL90" s="204" t="str">
        <f t="shared" si="264"/>
        <v/>
      </c>
      <c r="EM90" s="205" t="e">
        <f t="shared" si="265"/>
        <v>#N/A</v>
      </c>
      <c r="EN90" s="205" t="e">
        <f t="shared" si="266"/>
        <v>#N/A</v>
      </c>
      <c r="EO90" s="205" t="e">
        <f t="shared" si="267"/>
        <v>#N/A</v>
      </c>
      <c r="EP90" s="205" t="e">
        <f t="shared" si="268"/>
        <v>#N/A</v>
      </c>
      <c r="EQ90" s="205" t="e">
        <f t="shared" si="269"/>
        <v>#N/A</v>
      </c>
      <c r="ER90" s="205" t="e">
        <f t="shared" si="270"/>
        <v>#N/A</v>
      </c>
      <c r="ES90" s="205" t="e">
        <f t="shared" si="271"/>
        <v>#N/A</v>
      </c>
      <c r="ET90" s="205" t="e">
        <f t="shared" si="272"/>
        <v>#N/A</v>
      </c>
      <c r="EU90" s="205" t="e">
        <f t="shared" si="273"/>
        <v>#N/A</v>
      </c>
      <c r="EV90" s="205" t="e">
        <f t="shared" si="274"/>
        <v>#N/A</v>
      </c>
      <c r="EW90" s="205" t="e">
        <f t="shared" si="275"/>
        <v>#N/A</v>
      </c>
      <c r="EX90" s="205" t="e">
        <f t="shared" si="276"/>
        <v>#N/A</v>
      </c>
      <c r="EY90" s="205" t="e">
        <f t="shared" si="277"/>
        <v>#N/A</v>
      </c>
      <c r="EZ90" s="205" t="e">
        <f t="shared" si="278"/>
        <v>#N/A</v>
      </c>
      <c r="FA90" s="205" t="e">
        <f t="shared" si="279"/>
        <v>#N/A</v>
      </c>
      <c r="FB90" s="205" t="e">
        <f t="shared" si="280"/>
        <v>#N/A</v>
      </c>
      <c r="FC90" s="205" t="e">
        <f t="shared" si="281"/>
        <v>#N/A</v>
      </c>
      <c r="FD90" s="205" t="e">
        <f t="shared" si="282"/>
        <v>#N/A</v>
      </c>
      <c r="FE90" s="205" t="e">
        <f t="shared" si="283"/>
        <v>#N/A</v>
      </c>
      <c r="FF90" s="205" t="e">
        <f t="shared" si="284"/>
        <v>#N/A</v>
      </c>
      <c r="FG90" s="205" t="e">
        <f t="shared" si="285"/>
        <v>#N/A</v>
      </c>
      <c r="FH90" s="205" t="e">
        <f t="shared" si="286"/>
        <v>#N/A</v>
      </c>
      <c r="FI90" s="205" t="e">
        <f t="shared" si="287"/>
        <v>#N/A</v>
      </c>
      <c r="FJ90" s="205" t="e">
        <f t="shared" si="288"/>
        <v>#N/A</v>
      </c>
      <c r="FK90" s="205" t="e">
        <f t="shared" si="289"/>
        <v>#N/A</v>
      </c>
      <c r="FL90" s="205" t="e">
        <f t="shared" si="290"/>
        <v>#N/A</v>
      </c>
      <c r="FM90" s="205" t="e">
        <f t="shared" si="291"/>
        <v>#N/A</v>
      </c>
      <c r="FN90" s="205" t="e">
        <f t="shared" si="292"/>
        <v>#N/A</v>
      </c>
      <c r="FO90" s="205" t="e">
        <f t="shared" si="293"/>
        <v>#N/A</v>
      </c>
      <c r="FP90" s="205" t="e">
        <f t="shared" si="294"/>
        <v>#N/A</v>
      </c>
      <c r="FQ90" s="205" t="e">
        <f t="shared" si="295"/>
        <v>#N/A</v>
      </c>
      <c r="FR90" s="205" t="e">
        <f t="shared" si="296"/>
        <v>#N/A</v>
      </c>
      <c r="FS90" s="205" t="e">
        <f t="shared" si="297"/>
        <v>#N/A</v>
      </c>
      <c r="FT90" s="205" t="e">
        <f t="shared" si="298"/>
        <v>#N/A</v>
      </c>
      <c r="FU90" s="205" t="e">
        <f t="shared" si="299"/>
        <v>#N/A</v>
      </c>
      <c r="FV90" s="205" t="e">
        <f t="shared" si="300"/>
        <v>#N/A</v>
      </c>
      <c r="FW90" s="205" t="e">
        <f t="shared" si="301"/>
        <v>#N/A</v>
      </c>
      <c r="FX90" s="205" t="e">
        <f t="shared" si="302"/>
        <v>#N/A</v>
      </c>
      <c r="FY90" s="205" t="e">
        <f t="shared" si="303"/>
        <v>#N/A</v>
      </c>
      <c r="FZ90" s="205" t="e">
        <f t="shared" si="304"/>
        <v>#N/A</v>
      </c>
      <c r="GA90" s="205" t="e">
        <f t="shared" si="305"/>
        <v>#N/A</v>
      </c>
      <c r="GB90" s="205" t="e">
        <f t="shared" si="306"/>
        <v>#N/A</v>
      </c>
      <c r="GC90" s="205" t="e">
        <f t="shared" si="307"/>
        <v>#N/A</v>
      </c>
      <c r="GD90" s="205" t="e">
        <f t="shared" si="308"/>
        <v>#N/A</v>
      </c>
      <c r="GE90" s="205" t="e">
        <f t="shared" si="309"/>
        <v>#N/A</v>
      </c>
      <c r="GF90" s="205" t="e">
        <f t="shared" si="310"/>
        <v>#N/A</v>
      </c>
      <c r="GG90" s="205" t="e">
        <f t="shared" si="311"/>
        <v>#N/A</v>
      </c>
      <c r="GH90" s="205" t="e">
        <f t="shared" si="312"/>
        <v>#N/A</v>
      </c>
      <c r="GI90" s="205" t="e">
        <f t="shared" si="313"/>
        <v>#N/A</v>
      </c>
      <c r="GJ90" s="205" t="e">
        <f t="shared" si="314"/>
        <v>#N/A</v>
      </c>
      <c r="GK90" s="205" t="e">
        <f t="shared" si="315"/>
        <v>#N/A</v>
      </c>
      <c r="GL90" s="205" t="e">
        <f t="shared" si="316"/>
        <v>#N/A</v>
      </c>
      <c r="GM90" s="205" t="e">
        <f t="shared" si="317"/>
        <v>#N/A</v>
      </c>
      <c r="GN90" s="205" t="e">
        <f t="shared" si="318"/>
        <v>#N/A</v>
      </c>
      <c r="GO90" s="205" t="e">
        <f t="shared" si="319"/>
        <v>#N/A</v>
      </c>
      <c r="GP90" s="205" t="e">
        <f t="shared" si="320"/>
        <v>#N/A</v>
      </c>
      <c r="GQ90" s="205" t="e">
        <f t="shared" si="321"/>
        <v>#N/A</v>
      </c>
      <c r="GR90" s="205" t="e">
        <f t="shared" si="322"/>
        <v>#N/A</v>
      </c>
      <c r="GS90" s="205" t="e">
        <f t="shared" si="323"/>
        <v>#N/A</v>
      </c>
      <c r="GT90" s="205" t="e">
        <f t="shared" si="324"/>
        <v>#N/A</v>
      </c>
      <c r="GU90" s="205" t="e">
        <f t="shared" si="325"/>
        <v>#N/A</v>
      </c>
      <c r="GV90" s="205" t="e">
        <f t="shared" si="326"/>
        <v>#N/A</v>
      </c>
      <c r="GW90" s="205" t="e">
        <f t="shared" si="327"/>
        <v>#N/A</v>
      </c>
      <c r="GX90" s="205" t="e">
        <f t="shared" si="328"/>
        <v>#N/A</v>
      </c>
      <c r="GY90" s="205" t="e">
        <f t="shared" si="329"/>
        <v>#N/A</v>
      </c>
      <c r="GZ90" s="205" t="e">
        <f t="shared" si="330"/>
        <v>#N/A</v>
      </c>
      <c r="HA90" s="205" t="e">
        <f t="shared" si="331"/>
        <v>#N/A</v>
      </c>
      <c r="HB90" s="205" t="e">
        <f t="shared" si="332"/>
        <v>#N/A</v>
      </c>
      <c r="HC90" s="205" t="e">
        <f t="shared" si="333"/>
        <v>#N/A</v>
      </c>
      <c r="HD90" s="205" t="e">
        <f t="shared" si="334"/>
        <v>#N/A</v>
      </c>
      <c r="HE90" s="205" t="e">
        <f t="shared" si="335"/>
        <v>#N/A</v>
      </c>
      <c r="HF90" s="205" t="e">
        <f t="shared" si="336"/>
        <v>#N/A</v>
      </c>
      <c r="HG90" s="205" t="e">
        <f t="shared" si="337"/>
        <v>#N/A</v>
      </c>
      <c r="HH90" s="205" t="e">
        <f t="shared" si="338"/>
        <v>#N/A</v>
      </c>
      <c r="HI90" s="205" t="e">
        <f t="shared" si="339"/>
        <v>#N/A</v>
      </c>
      <c r="HJ90" s="205" t="e">
        <f t="shared" si="340"/>
        <v>#N/A</v>
      </c>
      <c r="HK90" s="205" t="e">
        <f t="shared" si="341"/>
        <v>#N/A</v>
      </c>
      <c r="HL90" s="205" t="e">
        <f t="shared" si="342"/>
        <v>#N/A</v>
      </c>
      <c r="HM90" s="205" t="e">
        <f t="shared" si="343"/>
        <v>#N/A</v>
      </c>
      <c r="HN90" s="205" t="e">
        <f t="shared" si="344"/>
        <v>#N/A</v>
      </c>
      <c r="HO90" s="205" t="e">
        <f t="shared" si="345"/>
        <v>#N/A</v>
      </c>
      <c r="HP90" s="205" t="e">
        <f t="shared" si="346"/>
        <v>#N/A</v>
      </c>
      <c r="HQ90" s="205" t="e">
        <f t="shared" si="347"/>
        <v>#N/A</v>
      </c>
      <c r="HR90" s="205" t="e">
        <f t="shared" si="348"/>
        <v>#N/A</v>
      </c>
      <c r="HS90" s="205" t="e">
        <f t="shared" si="349"/>
        <v>#N/A</v>
      </c>
      <c r="HT90" s="205" t="e">
        <f t="shared" si="350"/>
        <v>#N/A</v>
      </c>
      <c r="HU90" s="205" t="e">
        <f t="shared" si="351"/>
        <v>#N/A</v>
      </c>
      <c r="HV90" s="205" t="e">
        <f t="shared" si="352"/>
        <v>#N/A</v>
      </c>
      <c r="HW90" s="205" t="e">
        <f t="shared" si="353"/>
        <v>#N/A</v>
      </c>
      <c r="HX90" s="205" t="e">
        <f t="shared" si="354"/>
        <v>#N/A</v>
      </c>
      <c r="HY90" s="205" t="e">
        <f t="shared" si="355"/>
        <v>#N/A</v>
      </c>
      <c r="HZ90" s="205" t="e">
        <f t="shared" si="356"/>
        <v>#N/A</v>
      </c>
      <c r="IA90" s="205" t="e">
        <f t="shared" si="357"/>
        <v>#N/A</v>
      </c>
      <c r="IB90" s="205" t="e">
        <f t="shared" si="358"/>
        <v>#N/A</v>
      </c>
      <c r="IC90" s="205" t="e">
        <f t="shared" si="359"/>
        <v>#N/A</v>
      </c>
      <c r="ID90" s="205" t="e">
        <f t="shared" si="360"/>
        <v>#N/A</v>
      </c>
      <c r="IE90" s="205" t="e">
        <f t="shared" si="361"/>
        <v>#N/A</v>
      </c>
      <c r="IF90" s="205" t="e">
        <f t="shared" si="362"/>
        <v>#N/A</v>
      </c>
      <c r="IG90" s="205" t="e">
        <f t="shared" si="363"/>
        <v>#N/A</v>
      </c>
      <c r="IH90" s="205" t="e">
        <f t="shared" si="364"/>
        <v>#N/A</v>
      </c>
      <c r="II90" s="205" t="e">
        <f t="shared" si="365"/>
        <v>#N/A</v>
      </c>
    </row>
    <row r="91" spans="1:243" hidden="1" x14ac:dyDescent="0.25">
      <c r="A91" s="307"/>
      <c r="B91" s="308" t="str">
        <f>IF(OR($T91="",$U91=""),"",ROUND(_xlfn.BETA.INV(ABS(VLOOKUP($Z$1,VLookups!$A$30:$B$31,2,FALSE)-B$2),IF($N91="L",$U91,$T91),IF($N91="L",$T91,$U91),$G91,$I91),0))</f>
        <v/>
      </c>
      <c r="C91" s="318" t="str">
        <f t="shared" si="366"/>
        <v/>
      </c>
      <c r="D91" s="319" t="str">
        <f t="shared" si="367"/>
        <v/>
      </c>
      <c r="E91" s="142"/>
      <c r="F91" s="310"/>
      <c r="G91" s="311" t="str">
        <f t="shared" si="255"/>
        <v/>
      </c>
      <c r="H91" s="312"/>
      <c r="I91" s="311" t="str">
        <f t="shared" si="256"/>
        <v/>
      </c>
      <c r="J91" s="310"/>
      <c r="K91" s="143"/>
      <c r="L91" s="118" t="str">
        <f t="shared" si="257"/>
        <v/>
      </c>
      <c r="M91" s="23" t="str">
        <f t="shared" si="258"/>
        <v/>
      </c>
      <c r="N91" s="24" t="str">
        <f t="shared" si="259"/>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247"/>
        <v/>
      </c>
      <c r="R91" s="26"/>
      <c r="S91" s="24" t="str">
        <f>IF(OR(M91="",R91=""),"",MATCH(R91,Confidence!$A$3:$A$12,0))</f>
        <v/>
      </c>
      <c r="T91" s="27" t="str">
        <f t="shared" si="248"/>
        <v/>
      </c>
      <c r="U91" s="27" t="str">
        <f t="shared" si="249"/>
        <v/>
      </c>
      <c r="V91" s="24"/>
      <c r="W91" s="110" t="str">
        <f t="shared" si="250"/>
        <v/>
      </c>
      <c r="X91" s="110" t="str">
        <f t="shared" si="251"/>
        <v/>
      </c>
      <c r="Y91" s="39" t="str">
        <f t="shared" si="252"/>
        <v/>
      </c>
      <c r="Z91" s="123"/>
      <c r="AA91" s="216" t="str">
        <f>IF(AND(G91&gt;0,H91&gt;0,I91&gt;0,T91&gt;0,U91&gt;0,Z91&gt;0,NOT(R91="")),ABS(VLOOKUP($Z$1,VLookups!$A$30:$B$31,2,FALSE)-_xlfn.BETA.DIST(Z91,IF(N91="L",U91,T91),IF(N91="L",T91,U91),TRUE,G91,I91)),"")</f>
        <v/>
      </c>
      <c r="AB91" s="120" t="str">
        <f>IF(OR($T91="",$U91=""),"",_xlfn.BETA.INV(ABS(VLOOKUP($Z$1,VLookups!$A$30:$B$31,2,FALSE)-AB$3),IF($N91="L",$U91,$T91),IF($N91="L",$T91,$U91),$G91,$I91))</f>
        <v/>
      </c>
      <c r="AC91" s="121" t="str">
        <f>IF(OR($T91="",$U91=""),"",_xlfn.BETA.INV(ABS(VLOOKUP($Z$1,VLookups!$A$30:$B$31,2,FALSE)-AC$3),IF($N91="L",$U91,$T91),IF($N91="L",$T91,$U91),$G91,$I91))</f>
        <v/>
      </c>
      <c r="AD91" s="120" t="str">
        <f>IF(OR($T91="",$U91=""),"",_xlfn.BETA.INV(ABS(VLOOKUP($Z$1,VLookups!$A$30:$B$31,2,FALSE)-AD$3),IF($N91="L",$U91,$T91),IF($N91="L",$T91,$U91),$G91,$I91))</f>
        <v/>
      </c>
      <c r="AE91" s="121" t="str">
        <f>IF(OR($T91="",$U91=""),"",_xlfn.BETA.INV(ABS(VLOOKUP($Z$1,VLookups!$A$30:$B$31,2,FALSE)-AE$3),IF($N91="L",$U91,$T91),IF($N91="L",$T91,$U91),$G91,$I91))</f>
        <v/>
      </c>
      <c r="AF91" s="120" t="str">
        <f>IF(OR($T91="",$U91=""),"",_xlfn.BETA.INV(ABS(VLOOKUP($Z$1,VLookups!$A$30:$B$31,2,FALSE)-AF$3),IF($N91="L",$U91,$T91),IF($N91="L",$T91,$U91),$G91,$I91))</f>
        <v/>
      </c>
      <c r="AG91" s="121" t="str">
        <f>IF(OR($T91="",$U91=""),"",_xlfn.BETA.INV(ABS(VLOOKUP($Z$1,VLookups!$A$30:$B$31,2,FALSE)-AG$3),IF($N91="L",$U91,$T91),IF($N91="L",$T91,$U91),$G91,$I91))</f>
        <v/>
      </c>
      <c r="AH91" s="120" t="str">
        <f>IF(OR($T91="",$U91=""),"",_xlfn.BETA.INV(ABS(VLOOKUP($Z$1,VLookups!$A$30:$B$31,2,FALSE)-AH$3),IF($N91="L",$U91,$T91),IF($N91="L",$T91,$U91),$G91,$I91))</f>
        <v/>
      </c>
      <c r="AI91" s="121" t="str">
        <f>IF(OR($T91="",$U91=""),"",_xlfn.BETA.INV(ABS(VLOOKUP($Z$1,VLookups!$A$30:$B$31,2,FALSE)-AI$3),IF($N91="L",$U91,$T91),IF($N91="L",$T91,$U91),$G91,$I91))</f>
        <v/>
      </c>
      <c r="AJ91" s="120" t="str">
        <f>IF(OR($T91="",$U91=""),"",_xlfn.BETA.INV(ABS(VLOOKUP($Z$1,VLookups!$A$30:$B$31,2,FALSE)-AJ$3),IF($N91="L",$U91,$T91),IF($N91="L",$T91,$U91),$G91,$I91))</f>
        <v/>
      </c>
      <c r="AK91" s="121" t="str">
        <f>IF(OR($T91="",$U91=""),"",_xlfn.BETA.INV(ABS(VLOOKUP($Z$1,VLookups!$A$30:$B$31,2,FALSE)-AK$3),IF($N91="L",$U91,$T91),IF($N91="L",$T91,$U91),$G91,$I91))</f>
        <v/>
      </c>
      <c r="AL91" s="120" t="str">
        <f>IF(OR($T91="",$U91=""),"",_xlfn.BETA.INV(ABS(VLOOKUP($Z$1,VLookups!$A$30:$B$31,2,FALSE)-AL$3),IF($N91="L",$U91,$T91),IF($N91="L",$T91,$U91),$G91,$I91))</f>
        <v/>
      </c>
      <c r="AM91" s="121" t="str">
        <f>IF(OR($T91="",$U91=""),"",_xlfn.BETA.INV(ABS(VLOOKUP($Z$1,VLookups!$A$30:$B$31,2,FALSE)-AM$3),IF($N91="L",$U91,$T91),IF($N91="L",$T91,$U91),$G91,$I91))</f>
        <v/>
      </c>
      <c r="AN91" s="17"/>
      <c r="AO91" s="206" t="str">
        <f t="shared" si="260"/>
        <v/>
      </c>
      <c r="AP91" s="204" t="str">
        <f t="shared" si="261"/>
        <v/>
      </c>
      <c r="AQ91" s="188" t="str">
        <f t="shared" ref="AQ91:DB91" si="410">IF(ISNONTEXT($AO91),AP91+$AO91,"")</f>
        <v/>
      </c>
      <c r="AR91" s="188" t="str">
        <f t="shared" si="410"/>
        <v/>
      </c>
      <c r="AS91" s="188" t="str">
        <f t="shared" si="410"/>
        <v/>
      </c>
      <c r="AT91" s="188" t="str">
        <f t="shared" si="410"/>
        <v/>
      </c>
      <c r="AU91" s="188" t="str">
        <f t="shared" si="410"/>
        <v/>
      </c>
      <c r="AV91" s="188" t="str">
        <f t="shared" si="410"/>
        <v/>
      </c>
      <c r="AW91" s="188" t="str">
        <f t="shared" si="410"/>
        <v/>
      </c>
      <c r="AX91" s="188" t="str">
        <f t="shared" si="410"/>
        <v/>
      </c>
      <c r="AY91" s="188" t="str">
        <f t="shared" si="410"/>
        <v/>
      </c>
      <c r="AZ91" s="188" t="str">
        <f t="shared" si="410"/>
        <v/>
      </c>
      <c r="BA91" s="188" t="str">
        <f t="shared" si="410"/>
        <v/>
      </c>
      <c r="BB91" s="188" t="str">
        <f t="shared" si="410"/>
        <v/>
      </c>
      <c r="BC91" s="188" t="str">
        <f t="shared" si="410"/>
        <v/>
      </c>
      <c r="BD91" s="188" t="str">
        <f t="shared" si="410"/>
        <v/>
      </c>
      <c r="BE91" s="188" t="str">
        <f t="shared" si="410"/>
        <v/>
      </c>
      <c r="BF91" s="188" t="str">
        <f t="shared" si="410"/>
        <v/>
      </c>
      <c r="BG91" s="188" t="str">
        <f t="shared" si="410"/>
        <v/>
      </c>
      <c r="BH91" s="188" t="str">
        <f t="shared" si="410"/>
        <v/>
      </c>
      <c r="BI91" s="188" t="str">
        <f t="shared" si="410"/>
        <v/>
      </c>
      <c r="BJ91" s="188" t="str">
        <f t="shared" si="410"/>
        <v/>
      </c>
      <c r="BK91" s="188" t="str">
        <f t="shared" si="410"/>
        <v/>
      </c>
      <c r="BL91" s="188" t="str">
        <f t="shared" si="410"/>
        <v/>
      </c>
      <c r="BM91" s="188" t="str">
        <f t="shared" si="410"/>
        <v/>
      </c>
      <c r="BN91" s="188" t="str">
        <f t="shared" si="410"/>
        <v/>
      </c>
      <c r="BO91" s="188" t="str">
        <f t="shared" si="410"/>
        <v/>
      </c>
      <c r="BP91" s="188" t="str">
        <f t="shared" si="410"/>
        <v/>
      </c>
      <c r="BQ91" s="188" t="str">
        <f t="shared" si="410"/>
        <v/>
      </c>
      <c r="BR91" s="188" t="str">
        <f t="shared" si="410"/>
        <v/>
      </c>
      <c r="BS91" s="188" t="str">
        <f t="shared" si="410"/>
        <v/>
      </c>
      <c r="BT91" s="188" t="str">
        <f t="shared" si="410"/>
        <v/>
      </c>
      <c r="BU91" s="188" t="str">
        <f t="shared" si="410"/>
        <v/>
      </c>
      <c r="BV91" s="188" t="str">
        <f t="shared" si="410"/>
        <v/>
      </c>
      <c r="BW91" s="188" t="str">
        <f t="shared" si="410"/>
        <v/>
      </c>
      <c r="BX91" s="188" t="str">
        <f t="shared" si="410"/>
        <v/>
      </c>
      <c r="BY91" s="188" t="str">
        <f t="shared" si="410"/>
        <v/>
      </c>
      <c r="BZ91" s="188" t="str">
        <f t="shared" si="410"/>
        <v/>
      </c>
      <c r="CA91" s="188" t="str">
        <f t="shared" si="410"/>
        <v/>
      </c>
      <c r="CB91" s="188" t="str">
        <f t="shared" si="410"/>
        <v/>
      </c>
      <c r="CC91" s="188" t="str">
        <f t="shared" si="410"/>
        <v/>
      </c>
      <c r="CD91" s="188" t="str">
        <f t="shared" si="410"/>
        <v/>
      </c>
      <c r="CE91" s="188" t="str">
        <f t="shared" si="410"/>
        <v/>
      </c>
      <c r="CF91" s="188" t="str">
        <f t="shared" si="410"/>
        <v/>
      </c>
      <c r="CG91" s="188" t="str">
        <f t="shared" si="410"/>
        <v/>
      </c>
      <c r="CH91" s="188" t="str">
        <f t="shared" si="410"/>
        <v/>
      </c>
      <c r="CI91" s="188" t="str">
        <f t="shared" si="410"/>
        <v/>
      </c>
      <c r="CJ91" s="188" t="str">
        <f t="shared" si="410"/>
        <v/>
      </c>
      <c r="CK91" s="188" t="str">
        <f t="shared" si="410"/>
        <v/>
      </c>
      <c r="CL91" s="188" t="str">
        <f t="shared" si="410"/>
        <v/>
      </c>
      <c r="CM91" s="188" t="str">
        <f t="shared" si="410"/>
        <v/>
      </c>
      <c r="CN91" s="188" t="str">
        <f t="shared" si="410"/>
        <v/>
      </c>
      <c r="CO91" s="188" t="str">
        <f t="shared" si="410"/>
        <v/>
      </c>
      <c r="CP91" s="188" t="str">
        <f t="shared" si="410"/>
        <v/>
      </c>
      <c r="CQ91" s="188" t="str">
        <f t="shared" si="410"/>
        <v/>
      </c>
      <c r="CR91" s="188" t="str">
        <f t="shared" si="410"/>
        <v/>
      </c>
      <c r="CS91" s="188" t="str">
        <f t="shared" si="410"/>
        <v/>
      </c>
      <c r="CT91" s="188" t="str">
        <f t="shared" si="410"/>
        <v/>
      </c>
      <c r="CU91" s="188" t="str">
        <f t="shared" si="410"/>
        <v/>
      </c>
      <c r="CV91" s="188" t="str">
        <f t="shared" si="410"/>
        <v/>
      </c>
      <c r="CW91" s="188" t="str">
        <f t="shared" si="410"/>
        <v/>
      </c>
      <c r="CX91" s="188" t="str">
        <f t="shared" si="410"/>
        <v/>
      </c>
      <c r="CY91" s="188" t="str">
        <f t="shared" si="410"/>
        <v/>
      </c>
      <c r="CZ91" s="188" t="str">
        <f t="shared" si="410"/>
        <v/>
      </c>
      <c r="DA91" s="188" t="str">
        <f t="shared" si="410"/>
        <v/>
      </c>
      <c r="DB91" s="188" t="str">
        <f t="shared" si="410"/>
        <v/>
      </c>
      <c r="DC91" s="188" t="str">
        <f t="shared" ref="DC91:EK91" si="411">IF(ISNONTEXT($AO91),DB91+$AO91,"")</f>
        <v/>
      </c>
      <c r="DD91" s="188" t="str">
        <f t="shared" si="411"/>
        <v/>
      </c>
      <c r="DE91" s="188" t="str">
        <f t="shared" si="411"/>
        <v/>
      </c>
      <c r="DF91" s="188" t="str">
        <f t="shared" si="411"/>
        <v/>
      </c>
      <c r="DG91" s="188" t="str">
        <f t="shared" si="411"/>
        <v/>
      </c>
      <c r="DH91" s="188" t="str">
        <f t="shared" si="411"/>
        <v/>
      </c>
      <c r="DI91" s="188" t="str">
        <f t="shared" si="411"/>
        <v/>
      </c>
      <c r="DJ91" s="188" t="str">
        <f t="shared" si="411"/>
        <v/>
      </c>
      <c r="DK91" s="188" t="str">
        <f t="shared" si="411"/>
        <v/>
      </c>
      <c r="DL91" s="188" t="str">
        <f t="shared" si="411"/>
        <v/>
      </c>
      <c r="DM91" s="188" t="str">
        <f t="shared" si="411"/>
        <v/>
      </c>
      <c r="DN91" s="188" t="str">
        <f t="shared" si="411"/>
        <v/>
      </c>
      <c r="DO91" s="188" t="str">
        <f t="shared" si="411"/>
        <v/>
      </c>
      <c r="DP91" s="188" t="str">
        <f t="shared" si="411"/>
        <v/>
      </c>
      <c r="DQ91" s="188" t="str">
        <f t="shared" si="411"/>
        <v/>
      </c>
      <c r="DR91" s="188" t="str">
        <f t="shared" si="411"/>
        <v/>
      </c>
      <c r="DS91" s="188" t="str">
        <f t="shared" si="411"/>
        <v/>
      </c>
      <c r="DT91" s="188" t="str">
        <f t="shared" si="411"/>
        <v/>
      </c>
      <c r="DU91" s="188" t="str">
        <f t="shared" si="411"/>
        <v/>
      </c>
      <c r="DV91" s="188" t="str">
        <f t="shared" si="411"/>
        <v/>
      </c>
      <c r="DW91" s="188" t="str">
        <f t="shared" si="411"/>
        <v/>
      </c>
      <c r="DX91" s="188" t="str">
        <f t="shared" si="411"/>
        <v/>
      </c>
      <c r="DY91" s="188" t="str">
        <f t="shared" si="411"/>
        <v/>
      </c>
      <c r="DZ91" s="188" t="str">
        <f t="shared" si="411"/>
        <v/>
      </c>
      <c r="EA91" s="188" t="str">
        <f t="shared" si="411"/>
        <v/>
      </c>
      <c r="EB91" s="188" t="str">
        <f t="shared" si="411"/>
        <v/>
      </c>
      <c r="EC91" s="188" t="str">
        <f t="shared" si="411"/>
        <v/>
      </c>
      <c r="ED91" s="188" t="str">
        <f t="shared" si="411"/>
        <v/>
      </c>
      <c r="EE91" s="188" t="str">
        <f t="shared" si="411"/>
        <v/>
      </c>
      <c r="EF91" s="188" t="str">
        <f t="shared" si="411"/>
        <v/>
      </c>
      <c r="EG91" s="188" t="str">
        <f t="shared" si="411"/>
        <v/>
      </c>
      <c r="EH91" s="188" t="str">
        <f t="shared" si="411"/>
        <v/>
      </c>
      <c r="EI91" s="188" t="str">
        <f t="shared" si="411"/>
        <v/>
      </c>
      <c r="EJ91" s="188" t="str">
        <f t="shared" si="411"/>
        <v/>
      </c>
      <c r="EK91" s="188" t="str">
        <f t="shared" si="411"/>
        <v/>
      </c>
      <c r="EL91" s="204" t="str">
        <f t="shared" si="264"/>
        <v/>
      </c>
      <c r="EM91" s="205" t="e">
        <f t="shared" si="265"/>
        <v>#N/A</v>
      </c>
      <c r="EN91" s="205" t="e">
        <f t="shared" si="266"/>
        <v>#N/A</v>
      </c>
      <c r="EO91" s="205" t="e">
        <f t="shared" si="267"/>
        <v>#N/A</v>
      </c>
      <c r="EP91" s="205" t="e">
        <f t="shared" si="268"/>
        <v>#N/A</v>
      </c>
      <c r="EQ91" s="205" t="e">
        <f t="shared" si="269"/>
        <v>#N/A</v>
      </c>
      <c r="ER91" s="205" t="e">
        <f t="shared" si="270"/>
        <v>#N/A</v>
      </c>
      <c r="ES91" s="205" t="e">
        <f t="shared" si="271"/>
        <v>#N/A</v>
      </c>
      <c r="ET91" s="205" t="e">
        <f t="shared" si="272"/>
        <v>#N/A</v>
      </c>
      <c r="EU91" s="205" t="e">
        <f t="shared" si="273"/>
        <v>#N/A</v>
      </c>
      <c r="EV91" s="205" t="e">
        <f t="shared" si="274"/>
        <v>#N/A</v>
      </c>
      <c r="EW91" s="205" t="e">
        <f t="shared" si="275"/>
        <v>#N/A</v>
      </c>
      <c r="EX91" s="205" t="e">
        <f t="shared" si="276"/>
        <v>#N/A</v>
      </c>
      <c r="EY91" s="205" t="e">
        <f t="shared" si="277"/>
        <v>#N/A</v>
      </c>
      <c r="EZ91" s="205" t="e">
        <f t="shared" si="278"/>
        <v>#N/A</v>
      </c>
      <c r="FA91" s="205" t="e">
        <f t="shared" si="279"/>
        <v>#N/A</v>
      </c>
      <c r="FB91" s="205" t="e">
        <f t="shared" si="280"/>
        <v>#N/A</v>
      </c>
      <c r="FC91" s="205" t="e">
        <f t="shared" si="281"/>
        <v>#N/A</v>
      </c>
      <c r="FD91" s="205" t="e">
        <f t="shared" si="282"/>
        <v>#N/A</v>
      </c>
      <c r="FE91" s="205" t="e">
        <f t="shared" si="283"/>
        <v>#N/A</v>
      </c>
      <c r="FF91" s="205" t="e">
        <f t="shared" si="284"/>
        <v>#N/A</v>
      </c>
      <c r="FG91" s="205" t="e">
        <f t="shared" si="285"/>
        <v>#N/A</v>
      </c>
      <c r="FH91" s="205" t="e">
        <f t="shared" si="286"/>
        <v>#N/A</v>
      </c>
      <c r="FI91" s="205" t="e">
        <f t="shared" si="287"/>
        <v>#N/A</v>
      </c>
      <c r="FJ91" s="205" t="e">
        <f t="shared" si="288"/>
        <v>#N/A</v>
      </c>
      <c r="FK91" s="205" t="e">
        <f t="shared" si="289"/>
        <v>#N/A</v>
      </c>
      <c r="FL91" s="205" t="e">
        <f t="shared" si="290"/>
        <v>#N/A</v>
      </c>
      <c r="FM91" s="205" t="e">
        <f t="shared" si="291"/>
        <v>#N/A</v>
      </c>
      <c r="FN91" s="205" t="e">
        <f t="shared" si="292"/>
        <v>#N/A</v>
      </c>
      <c r="FO91" s="205" t="e">
        <f t="shared" si="293"/>
        <v>#N/A</v>
      </c>
      <c r="FP91" s="205" t="e">
        <f t="shared" si="294"/>
        <v>#N/A</v>
      </c>
      <c r="FQ91" s="205" t="e">
        <f t="shared" si="295"/>
        <v>#N/A</v>
      </c>
      <c r="FR91" s="205" t="e">
        <f t="shared" si="296"/>
        <v>#N/A</v>
      </c>
      <c r="FS91" s="205" t="e">
        <f t="shared" si="297"/>
        <v>#N/A</v>
      </c>
      <c r="FT91" s="205" t="e">
        <f t="shared" si="298"/>
        <v>#N/A</v>
      </c>
      <c r="FU91" s="205" t="e">
        <f t="shared" si="299"/>
        <v>#N/A</v>
      </c>
      <c r="FV91" s="205" t="e">
        <f t="shared" si="300"/>
        <v>#N/A</v>
      </c>
      <c r="FW91" s="205" t="e">
        <f t="shared" si="301"/>
        <v>#N/A</v>
      </c>
      <c r="FX91" s="205" t="e">
        <f t="shared" si="302"/>
        <v>#N/A</v>
      </c>
      <c r="FY91" s="205" t="e">
        <f t="shared" si="303"/>
        <v>#N/A</v>
      </c>
      <c r="FZ91" s="205" t="e">
        <f t="shared" si="304"/>
        <v>#N/A</v>
      </c>
      <c r="GA91" s="205" t="e">
        <f t="shared" si="305"/>
        <v>#N/A</v>
      </c>
      <c r="GB91" s="205" t="e">
        <f t="shared" si="306"/>
        <v>#N/A</v>
      </c>
      <c r="GC91" s="205" t="e">
        <f t="shared" si="307"/>
        <v>#N/A</v>
      </c>
      <c r="GD91" s="205" t="e">
        <f t="shared" si="308"/>
        <v>#N/A</v>
      </c>
      <c r="GE91" s="205" t="e">
        <f t="shared" si="309"/>
        <v>#N/A</v>
      </c>
      <c r="GF91" s="205" t="e">
        <f t="shared" si="310"/>
        <v>#N/A</v>
      </c>
      <c r="GG91" s="205" t="e">
        <f t="shared" si="311"/>
        <v>#N/A</v>
      </c>
      <c r="GH91" s="205" t="e">
        <f t="shared" si="312"/>
        <v>#N/A</v>
      </c>
      <c r="GI91" s="205" t="e">
        <f t="shared" si="313"/>
        <v>#N/A</v>
      </c>
      <c r="GJ91" s="205" t="e">
        <f t="shared" si="314"/>
        <v>#N/A</v>
      </c>
      <c r="GK91" s="205" t="e">
        <f t="shared" si="315"/>
        <v>#N/A</v>
      </c>
      <c r="GL91" s="205" t="e">
        <f t="shared" si="316"/>
        <v>#N/A</v>
      </c>
      <c r="GM91" s="205" t="e">
        <f t="shared" si="317"/>
        <v>#N/A</v>
      </c>
      <c r="GN91" s="205" t="e">
        <f t="shared" si="318"/>
        <v>#N/A</v>
      </c>
      <c r="GO91" s="205" t="e">
        <f t="shared" si="319"/>
        <v>#N/A</v>
      </c>
      <c r="GP91" s="205" t="e">
        <f t="shared" si="320"/>
        <v>#N/A</v>
      </c>
      <c r="GQ91" s="205" t="e">
        <f t="shared" si="321"/>
        <v>#N/A</v>
      </c>
      <c r="GR91" s="205" t="e">
        <f t="shared" si="322"/>
        <v>#N/A</v>
      </c>
      <c r="GS91" s="205" t="e">
        <f t="shared" si="323"/>
        <v>#N/A</v>
      </c>
      <c r="GT91" s="205" t="e">
        <f t="shared" si="324"/>
        <v>#N/A</v>
      </c>
      <c r="GU91" s="205" t="e">
        <f t="shared" si="325"/>
        <v>#N/A</v>
      </c>
      <c r="GV91" s="205" t="e">
        <f t="shared" si="326"/>
        <v>#N/A</v>
      </c>
      <c r="GW91" s="205" t="e">
        <f t="shared" si="327"/>
        <v>#N/A</v>
      </c>
      <c r="GX91" s="205" t="e">
        <f t="shared" si="328"/>
        <v>#N/A</v>
      </c>
      <c r="GY91" s="205" t="e">
        <f t="shared" si="329"/>
        <v>#N/A</v>
      </c>
      <c r="GZ91" s="205" t="e">
        <f t="shared" si="330"/>
        <v>#N/A</v>
      </c>
      <c r="HA91" s="205" t="e">
        <f t="shared" si="331"/>
        <v>#N/A</v>
      </c>
      <c r="HB91" s="205" t="e">
        <f t="shared" si="332"/>
        <v>#N/A</v>
      </c>
      <c r="HC91" s="205" t="e">
        <f t="shared" si="333"/>
        <v>#N/A</v>
      </c>
      <c r="HD91" s="205" t="e">
        <f t="shared" si="334"/>
        <v>#N/A</v>
      </c>
      <c r="HE91" s="205" t="e">
        <f t="shared" si="335"/>
        <v>#N/A</v>
      </c>
      <c r="HF91" s="205" t="e">
        <f t="shared" si="336"/>
        <v>#N/A</v>
      </c>
      <c r="HG91" s="205" t="e">
        <f t="shared" si="337"/>
        <v>#N/A</v>
      </c>
      <c r="HH91" s="205" t="e">
        <f t="shared" si="338"/>
        <v>#N/A</v>
      </c>
      <c r="HI91" s="205" t="e">
        <f t="shared" si="339"/>
        <v>#N/A</v>
      </c>
      <c r="HJ91" s="205" t="e">
        <f t="shared" si="340"/>
        <v>#N/A</v>
      </c>
      <c r="HK91" s="205" t="e">
        <f t="shared" si="341"/>
        <v>#N/A</v>
      </c>
      <c r="HL91" s="205" t="e">
        <f t="shared" si="342"/>
        <v>#N/A</v>
      </c>
      <c r="HM91" s="205" t="e">
        <f t="shared" si="343"/>
        <v>#N/A</v>
      </c>
      <c r="HN91" s="205" t="e">
        <f t="shared" si="344"/>
        <v>#N/A</v>
      </c>
      <c r="HO91" s="205" t="e">
        <f t="shared" si="345"/>
        <v>#N/A</v>
      </c>
      <c r="HP91" s="205" t="e">
        <f t="shared" si="346"/>
        <v>#N/A</v>
      </c>
      <c r="HQ91" s="205" t="e">
        <f t="shared" si="347"/>
        <v>#N/A</v>
      </c>
      <c r="HR91" s="205" t="e">
        <f t="shared" si="348"/>
        <v>#N/A</v>
      </c>
      <c r="HS91" s="205" t="e">
        <f t="shared" si="349"/>
        <v>#N/A</v>
      </c>
      <c r="HT91" s="205" t="e">
        <f t="shared" si="350"/>
        <v>#N/A</v>
      </c>
      <c r="HU91" s="205" t="e">
        <f t="shared" si="351"/>
        <v>#N/A</v>
      </c>
      <c r="HV91" s="205" t="e">
        <f t="shared" si="352"/>
        <v>#N/A</v>
      </c>
      <c r="HW91" s="205" t="e">
        <f t="shared" si="353"/>
        <v>#N/A</v>
      </c>
      <c r="HX91" s="205" t="e">
        <f t="shared" si="354"/>
        <v>#N/A</v>
      </c>
      <c r="HY91" s="205" t="e">
        <f t="shared" si="355"/>
        <v>#N/A</v>
      </c>
      <c r="HZ91" s="205" t="e">
        <f t="shared" si="356"/>
        <v>#N/A</v>
      </c>
      <c r="IA91" s="205" t="e">
        <f t="shared" si="357"/>
        <v>#N/A</v>
      </c>
      <c r="IB91" s="205" t="e">
        <f t="shared" si="358"/>
        <v>#N/A</v>
      </c>
      <c r="IC91" s="205" t="e">
        <f t="shared" si="359"/>
        <v>#N/A</v>
      </c>
      <c r="ID91" s="205" t="e">
        <f t="shared" si="360"/>
        <v>#N/A</v>
      </c>
      <c r="IE91" s="205" t="e">
        <f t="shared" si="361"/>
        <v>#N/A</v>
      </c>
      <c r="IF91" s="205" t="e">
        <f t="shared" si="362"/>
        <v>#N/A</v>
      </c>
      <c r="IG91" s="205" t="e">
        <f t="shared" si="363"/>
        <v>#N/A</v>
      </c>
      <c r="IH91" s="205" t="e">
        <f t="shared" si="364"/>
        <v>#N/A</v>
      </c>
      <c r="II91" s="205" t="e">
        <f t="shared" si="365"/>
        <v>#N/A</v>
      </c>
    </row>
    <row r="92" spans="1:243" hidden="1" x14ac:dyDescent="0.25">
      <c r="A92" s="307"/>
      <c r="B92" s="308" t="str">
        <f>IF(OR($T92="",$U92=""),"",ROUND(_xlfn.BETA.INV(ABS(VLOOKUP($Z$1,VLookups!$A$30:$B$31,2,FALSE)-B$2),IF($N92="L",$U92,$T92),IF($N92="L",$T92,$U92),$G92,$I92),0))</f>
        <v/>
      </c>
      <c r="C92" s="318" t="str">
        <f t="shared" si="366"/>
        <v/>
      </c>
      <c r="D92" s="319" t="str">
        <f t="shared" si="367"/>
        <v/>
      </c>
      <c r="E92" s="142"/>
      <c r="F92" s="310"/>
      <c r="G92" s="311" t="str">
        <f t="shared" si="255"/>
        <v/>
      </c>
      <c r="H92" s="312"/>
      <c r="I92" s="311" t="str">
        <f t="shared" si="256"/>
        <v/>
      </c>
      <c r="J92" s="310"/>
      <c r="K92" s="143"/>
      <c r="L92" s="118" t="str">
        <f t="shared" si="257"/>
        <v/>
      </c>
      <c r="M92" s="23" t="str">
        <f t="shared" si="258"/>
        <v/>
      </c>
      <c r="N92" s="24" t="str">
        <f t="shared" si="259"/>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247"/>
        <v/>
      </c>
      <c r="R92" s="26"/>
      <c r="S92" s="24" t="str">
        <f>IF(OR(M92="",R92=""),"",MATCH(R92,Confidence!$A$3:$A$12,0))</f>
        <v/>
      </c>
      <c r="T92" s="27" t="str">
        <f t="shared" si="248"/>
        <v/>
      </c>
      <c r="U92" s="27" t="str">
        <f t="shared" si="249"/>
        <v/>
      </c>
      <c r="V92" s="24"/>
      <c r="W92" s="110" t="str">
        <f t="shared" si="250"/>
        <v/>
      </c>
      <c r="X92" s="110" t="str">
        <f t="shared" si="251"/>
        <v/>
      </c>
      <c r="Y92" s="39" t="str">
        <f t="shared" si="252"/>
        <v/>
      </c>
      <c r="Z92" s="123"/>
      <c r="AA92" s="216" t="str">
        <f>IF(AND(G92&gt;0,H92&gt;0,I92&gt;0,T92&gt;0,U92&gt;0,Z92&gt;0,NOT(R92="")),ABS(VLOOKUP($Z$1,VLookups!$A$30:$B$31,2,FALSE)-_xlfn.BETA.DIST(Z92,IF(N92="L",U92,T92),IF(N92="L",T92,U92),TRUE,G92,I92)),"")</f>
        <v/>
      </c>
      <c r="AB92" s="120" t="str">
        <f>IF(OR($T92="",$U92=""),"",_xlfn.BETA.INV(ABS(VLOOKUP($Z$1,VLookups!$A$30:$B$31,2,FALSE)-AB$3),IF($N92="L",$U92,$T92),IF($N92="L",$T92,$U92),$G92,$I92))</f>
        <v/>
      </c>
      <c r="AC92" s="121" t="str">
        <f>IF(OR($T92="",$U92=""),"",_xlfn.BETA.INV(ABS(VLOOKUP($Z$1,VLookups!$A$30:$B$31,2,FALSE)-AC$3),IF($N92="L",$U92,$T92),IF($N92="L",$T92,$U92),$G92,$I92))</f>
        <v/>
      </c>
      <c r="AD92" s="120" t="str">
        <f>IF(OR($T92="",$U92=""),"",_xlfn.BETA.INV(ABS(VLOOKUP($Z$1,VLookups!$A$30:$B$31,2,FALSE)-AD$3),IF($N92="L",$U92,$T92),IF($N92="L",$T92,$U92),$G92,$I92))</f>
        <v/>
      </c>
      <c r="AE92" s="121" t="str">
        <f>IF(OR($T92="",$U92=""),"",_xlfn.BETA.INV(ABS(VLOOKUP($Z$1,VLookups!$A$30:$B$31,2,FALSE)-AE$3),IF($N92="L",$U92,$T92),IF($N92="L",$T92,$U92),$G92,$I92))</f>
        <v/>
      </c>
      <c r="AF92" s="120" t="str">
        <f>IF(OR($T92="",$U92=""),"",_xlfn.BETA.INV(ABS(VLOOKUP($Z$1,VLookups!$A$30:$B$31,2,FALSE)-AF$3),IF($N92="L",$U92,$T92),IF($N92="L",$T92,$U92),$G92,$I92))</f>
        <v/>
      </c>
      <c r="AG92" s="121" t="str">
        <f>IF(OR($T92="",$U92=""),"",_xlfn.BETA.INV(ABS(VLOOKUP($Z$1,VLookups!$A$30:$B$31,2,FALSE)-AG$3),IF($N92="L",$U92,$T92),IF($N92="L",$T92,$U92),$G92,$I92))</f>
        <v/>
      </c>
      <c r="AH92" s="120" t="str">
        <f>IF(OR($T92="",$U92=""),"",_xlfn.BETA.INV(ABS(VLOOKUP($Z$1,VLookups!$A$30:$B$31,2,FALSE)-AH$3),IF($N92="L",$U92,$T92),IF($N92="L",$T92,$U92),$G92,$I92))</f>
        <v/>
      </c>
      <c r="AI92" s="121" t="str">
        <f>IF(OR($T92="",$U92=""),"",_xlfn.BETA.INV(ABS(VLOOKUP($Z$1,VLookups!$A$30:$B$31,2,FALSE)-AI$3),IF($N92="L",$U92,$T92),IF($N92="L",$T92,$U92),$G92,$I92))</f>
        <v/>
      </c>
      <c r="AJ92" s="120" t="str">
        <f>IF(OR($T92="",$U92=""),"",_xlfn.BETA.INV(ABS(VLOOKUP($Z$1,VLookups!$A$30:$B$31,2,FALSE)-AJ$3),IF($N92="L",$U92,$T92),IF($N92="L",$T92,$U92),$G92,$I92))</f>
        <v/>
      </c>
      <c r="AK92" s="121" t="str">
        <f>IF(OR($T92="",$U92=""),"",_xlfn.BETA.INV(ABS(VLOOKUP($Z$1,VLookups!$A$30:$B$31,2,FALSE)-AK$3),IF($N92="L",$U92,$T92),IF($N92="L",$T92,$U92),$G92,$I92))</f>
        <v/>
      </c>
      <c r="AL92" s="120" t="str">
        <f>IF(OR($T92="",$U92=""),"",_xlfn.BETA.INV(ABS(VLOOKUP($Z$1,VLookups!$A$30:$B$31,2,FALSE)-AL$3),IF($N92="L",$U92,$T92),IF($N92="L",$T92,$U92),$G92,$I92))</f>
        <v/>
      </c>
      <c r="AM92" s="121" t="str">
        <f>IF(OR($T92="",$U92=""),"",_xlfn.BETA.INV(ABS(VLOOKUP($Z$1,VLookups!$A$30:$B$31,2,FALSE)-AM$3),IF($N92="L",$U92,$T92),IF($N92="L",$T92,$U92),$G92,$I92))</f>
        <v/>
      </c>
      <c r="AN92" s="17"/>
      <c r="AO92" s="206" t="str">
        <f t="shared" si="260"/>
        <v/>
      </c>
      <c r="AP92" s="204" t="str">
        <f t="shared" si="261"/>
        <v/>
      </c>
      <c r="AQ92" s="188" t="str">
        <f t="shared" ref="AQ92:DB92" si="412">IF(ISNONTEXT($AO92),AP92+$AO92,"")</f>
        <v/>
      </c>
      <c r="AR92" s="188" t="str">
        <f t="shared" si="412"/>
        <v/>
      </c>
      <c r="AS92" s="188" t="str">
        <f t="shared" si="412"/>
        <v/>
      </c>
      <c r="AT92" s="188" t="str">
        <f t="shared" si="412"/>
        <v/>
      </c>
      <c r="AU92" s="188" t="str">
        <f t="shared" si="412"/>
        <v/>
      </c>
      <c r="AV92" s="188" t="str">
        <f t="shared" si="412"/>
        <v/>
      </c>
      <c r="AW92" s="188" t="str">
        <f t="shared" si="412"/>
        <v/>
      </c>
      <c r="AX92" s="188" t="str">
        <f t="shared" si="412"/>
        <v/>
      </c>
      <c r="AY92" s="188" t="str">
        <f t="shared" si="412"/>
        <v/>
      </c>
      <c r="AZ92" s="188" t="str">
        <f t="shared" si="412"/>
        <v/>
      </c>
      <c r="BA92" s="188" t="str">
        <f t="shared" si="412"/>
        <v/>
      </c>
      <c r="BB92" s="188" t="str">
        <f t="shared" si="412"/>
        <v/>
      </c>
      <c r="BC92" s="188" t="str">
        <f t="shared" si="412"/>
        <v/>
      </c>
      <c r="BD92" s="188" t="str">
        <f t="shared" si="412"/>
        <v/>
      </c>
      <c r="BE92" s="188" t="str">
        <f t="shared" si="412"/>
        <v/>
      </c>
      <c r="BF92" s="188" t="str">
        <f t="shared" si="412"/>
        <v/>
      </c>
      <c r="BG92" s="188" t="str">
        <f t="shared" si="412"/>
        <v/>
      </c>
      <c r="BH92" s="188" t="str">
        <f t="shared" si="412"/>
        <v/>
      </c>
      <c r="BI92" s="188" t="str">
        <f t="shared" si="412"/>
        <v/>
      </c>
      <c r="BJ92" s="188" t="str">
        <f t="shared" si="412"/>
        <v/>
      </c>
      <c r="BK92" s="188" t="str">
        <f t="shared" si="412"/>
        <v/>
      </c>
      <c r="BL92" s="188" t="str">
        <f t="shared" si="412"/>
        <v/>
      </c>
      <c r="BM92" s="188" t="str">
        <f t="shared" si="412"/>
        <v/>
      </c>
      <c r="BN92" s="188" t="str">
        <f t="shared" si="412"/>
        <v/>
      </c>
      <c r="BO92" s="188" t="str">
        <f t="shared" si="412"/>
        <v/>
      </c>
      <c r="BP92" s="188" t="str">
        <f t="shared" si="412"/>
        <v/>
      </c>
      <c r="BQ92" s="188" t="str">
        <f t="shared" si="412"/>
        <v/>
      </c>
      <c r="BR92" s="188" t="str">
        <f t="shared" si="412"/>
        <v/>
      </c>
      <c r="BS92" s="188" t="str">
        <f t="shared" si="412"/>
        <v/>
      </c>
      <c r="BT92" s="188" t="str">
        <f t="shared" si="412"/>
        <v/>
      </c>
      <c r="BU92" s="188" t="str">
        <f t="shared" si="412"/>
        <v/>
      </c>
      <c r="BV92" s="188" t="str">
        <f t="shared" si="412"/>
        <v/>
      </c>
      <c r="BW92" s="188" t="str">
        <f t="shared" si="412"/>
        <v/>
      </c>
      <c r="BX92" s="188" t="str">
        <f t="shared" si="412"/>
        <v/>
      </c>
      <c r="BY92" s="188" t="str">
        <f t="shared" si="412"/>
        <v/>
      </c>
      <c r="BZ92" s="188" t="str">
        <f t="shared" si="412"/>
        <v/>
      </c>
      <c r="CA92" s="188" t="str">
        <f t="shared" si="412"/>
        <v/>
      </c>
      <c r="CB92" s="188" t="str">
        <f t="shared" si="412"/>
        <v/>
      </c>
      <c r="CC92" s="188" t="str">
        <f t="shared" si="412"/>
        <v/>
      </c>
      <c r="CD92" s="188" t="str">
        <f t="shared" si="412"/>
        <v/>
      </c>
      <c r="CE92" s="188" t="str">
        <f t="shared" si="412"/>
        <v/>
      </c>
      <c r="CF92" s="188" t="str">
        <f t="shared" si="412"/>
        <v/>
      </c>
      <c r="CG92" s="188" t="str">
        <f t="shared" si="412"/>
        <v/>
      </c>
      <c r="CH92" s="188" t="str">
        <f t="shared" si="412"/>
        <v/>
      </c>
      <c r="CI92" s="188" t="str">
        <f t="shared" si="412"/>
        <v/>
      </c>
      <c r="CJ92" s="188" t="str">
        <f t="shared" si="412"/>
        <v/>
      </c>
      <c r="CK92" s="188" t="str">
        <f t="shared" si="412"/>
        <v/>
      </c>
      <c r="CL92" s="188" t="str">
        <f t="shared" si="412"/>
        <v/>
      </c>
      <c r="CM92" s="188" t="str">
        <f t="shared" si="412"/>
        <v/>
      </c>
      <c r="CN92" s="188" t="str">
        <f t="shared" si="412"/>
        <v/>
      </c>
      <c r="CO92" s="188" t="str">
        <f t="shared" si="412"/>
        <v/>
      </c>
      <c r="CP92" s="188" t="str">
        <f t="shared" si="412"/>
        <v/>
      </c>
      <c r="CQ92" s="188" t="str">
        <f t="shared" si="412"/>
        <v/>
      </c>
      <c r="CR92" s="188" t="str">
        <f t="shared" si="412"/>
        <v/>
      </c>
      <c r="CS92" s="188" t="str">
        <f t="shared" si="412"/>
        <v/>
      </c>
      <c r="CT92" s="188" t="str">
        <f t="shared" si="412"/>
        <v/>
      </c>
      <c r="CU92" s="188" t="str">
        <f t="shared" si="412"/>
        <v/>
      </c>
      <c r="CV92" s="188" t="str">
        <f t="shared" si="412"/>
        <v/>
      </c>
      <c r="CW92" s="188" t="str">
        <f t="shared" si="412"/>
        <v/>
      </c>
      <c r="CX92" s="188" t="str">
        <f t="shared" si="412"/>
        <v/>
      </c>
      <c r="CY92" s="188" t="str">
        <f t="shared" si="412"/>
        <v/>
      </c>
      <c r="CZ92" s="188" t="str">
        <f t="shared" si="412"/>
        <v/>
      </c>
      <c r="DA92" s="188" t="str">
        <f t="shared" si="412"/>
        <v/>
      </c>
      <c r="DB92" s="188" t="str">
        <f t="shared" si="412"/>
        <v/>
      </c>
      <c r="DC92" s="188" t="str">
        <f t="shared" ref="DC92:EK92" si="413">IF(ISNONTEXT($AO92),DB92+$AO92,"")</f>
        <v/>
      </c>
      <c r="DD92" s="188" t="str">
        <f t="shared" si="413"/>
        <v/>
      </c>
      <c r="DE92" s="188" t="str">
        <f t="shared" si="413"/>
        <v/>
      </c>
      <c r="DF92" s="188" t="str">
        <f t="shared" si="413"/>
        <v/>
      </c>
      <c r="DG92" s="188" t="str">
        <f t="shared" si="413"/>
        <v/>
      </c>
      <c r="DH92" s="188" t="str">
        <f t="shared" si="413"/>
        <v/>
      </c>
      <c r="DI92" s="188" t="str">
        <f t="shared" si="413"/>
        <v/>
      </c>
      <c r="DJ92" s="188" t="str">
        <f t="shared" si="413"/>
        <v/>
      </c>
      <c r="DK92" s="188" t="str">
        <f t="shared" si="413"/>
        <v/>
      </c>
      <c r="DL92" s="188" t="str">
        <f t="shared" si="413"/>
        <v/>
      </c>
      <c r="DM92" s="188" t="str">
        <f t="shared" si="413"/>
        <v/>
      </c>
      <c r="DN92" s="188" t="str">
        <f t="shared" si="413"/>
        <v/>
      </c>
      <c r="DO92" s="188" t="str">
        <f t="shared" si="413"/>
        <v/>
      </c>
      <c r="DP92" s="188" t="str">
        <f t="shared" si="413"/>
        <v/>
      </c>
      <c r="DQ92" s="188" t="str">
        <f t="shared" si="413"/>
        <v/>
      </c>
      <c r="DR92" s="188" t="str">
        <f t="shared" si="413"/>
        <v/>
      </c>
      <c r="DS92" s="188" t="str">
        <f t="shared" si="413"/>
        <v/>
      </c>
      <c r="DT92" s="188" t="str">
        <f t="shared" si="413"/>
        <v/>
      </c>
      <c r="DU92" s="188" t="str">
        <f t="shared" si="413"/>
        <v/>
      </c>
      <c r="DV92" s="188" t="str">
        <f t="shared" si="413"/>
        <v/>
      </c>
      <c r="DW92" s="188" t="str">
        <f t="shared" si="413"/>
        <v/>
      </c>
      <c r="DX92" s="188" t="str">
        <f t="shared" si="413"/>
        <v/>
      </c>
      <c r="DY92" s="188" t="str">
        <f t="shared" si="413"/>
        <v/>
      </c>
      <c r="DZ92" s="188" t="str">
        <f t="shared" si="413"/>
        <v/>
      </c>
      <c r="EA92" s="188" t="str">
        <f t="shared" si="413"/>
        <v/>
      </c>
      <c r="EB92" s="188" t="str">
        <f t="shared" si="413"/>
        <v/>
      </c>
      <c r="EC92" s="188" t="str">
        <f t="shared" si="413"/>
        <v/>
      </c>
      <c r="ED92" s="188" t="str">
        <f t="shared" si="413"/>
        <v/>
      </c>
      <c r="EE92" s="188" t="str">
        <f t="shared" si="413"/>
        <v/>
      </c>
      <c r="EF92" s="188" t="str">
        <f t="shared" si="413"/>
        <v/>
      </c>
      <c r="EG92" s="188" t="str">
        <f t="shared" si="413"/>
        <v/>
      </c>
      <c r="EH92" s="188" t="str">
        <f t="shared" si="413"/>
        <v/>
      </c>
      <c r="EI92" s="188" t="str">
        <f t="shared" si="413"/>
        <v/>
      </c>
      <c r="EJ92" s="188" t="str">
        <f t="shared" si="413"/>
        <v/>
      </c>
      <c r="EK92" s="188" t="str">
        <f t="shared" si="413"/>
        <v/>
      </c>
      <c r="EL92" s="204" t="str">
        <f t="shared" si="264"/>
        <v/>
      </c>
      <c r="EM92" s="205" t="e">
        <f t="shared" si="265"/>
        <v>#N/A</v>
      </c>
      <c r="EN92" s="205" t="e">
        <f t="shared" si="266"/>
        <v>#N/A</v>
      </c>
      <c r="EO92" s="205" t="e">
        <f t="shared" si="267"/>
        <v>#N/A</v>
      </c>
      <c r="EP92" s="205" t="e">
        <f t="shared" si="268"/>
        <v>#N/A</v>
      </c>
      <c r="EQ92" s="205" t="e">
        <f t="shared" si="269"/>
        <v>#N/A</v>
      </c>
      <c r="ER92" s="205" t="e">
        <f t="shared" si="270"/>
        <v>#N/A</v>
      </c>
      <c r="ES92" s="205" t="e">
        <f t="shared" si="271"/>
        <v>#N/A</v>
      </c>
      <c r="ET92" s="205" t="e">
        <f t="shared" si="272"/>
        <v>#N/A</v>
      </c>
      <c r="EU92" s="205" t="e">
        <f t="shared" si="273"/>
        <v>#N/A</v>
      </c>
      <c r="EV92" s="205" t="e">
        <f t="shared" si="274"/>
        <v>#N/A</v>
      </c>
      <c r="EW92" s="205" t="e">
        <f t="shared" si="275"/>
        <v>#N/A</v>
      </c>
      <c r="EX92" s="205" t="e">
        <f t="shared" si="276"/>
        <v>#N/A</v>
      </c>
      <c r="EY92" s="205" t="e">
        <f t="shared" si="277"/>
        <v>#N/A</v>
      </c>
      <c r="EZ92" s="205" t="e">
        <f t="shared" si="278"/>
        <v>#N/A</v>
      </c>
      <c r="FA92" s="205" t="e">
        <f t="shared" si="279"/>
        <v>#N/A</v>
      </c>
      <c r="FB92" s="205" t="e">
        <f t="shared" si="280"/>
        <v>#N/A</v>
      </c>
      <c r="FC92" s="205" t="e">
        <f t="shared" si="281"/>
        <v>#N/A</v>
      </c>
      <c r="FD92" s="205" t="e">
        <f t="shared" si="282"/>
        <v>#N/A</v>
      </c>
      <c r="FE92" s="205" t="e">
        <f t="shared" si="283"/>
        <v>#N/A</v>
      </c>
      <c r="FF92" s="205" t="e">
        <f t="shared" si="284"/>
        <v>#N/A</v>
      </c>
      <c r="FG92" s="205" t="e">
        <f t="shared" si="285"/>
        <v>#N/A</v>
      </c>
      <c r="FH92" s="205" t="e">
        <f t="shared" si="286"/>
        <v>#N/A</v>
      </c>
      <c r="FI92" s="205" t="e">
        <f t="shared" si="287"/>
        <v>#N/A</v>
      </c>
      <c r="FJ92" s="205" t="e">
        <f t="shared" si="288"/>
        <v>#N/A</v>
      </c>
      <c r="FK92" s="205" t="e">
        <f t="shared" si="289"/>
        <v>#N/A</v>
      </c>
      <c r="FL92" s="205" t="e">
        <f t="shared" si="290"/>
        <v>#N/A</v>
      </c>
      <c r="FM92" s="205" t="e">
        <f t="shared" si="291"/>
        <v>#N/A</v>
      </c>
      <c r="FN92" s="205" t="e">
        <f t="shared" si="292"/>
        <v>#N/A</v>
      </c>
      <c r="FO92" s="205" t="e">
        <f t="shared" si="293"/>
        <v>#N/A</v>
      </c>
      <c r="FP92" s="205" t="e">
        <f t="shared" si="294"/>
        <v>#N/A</v>
      </c>
      <c r="FQ92" s="205" t="e">
        <f t="shared" si="295"/>
        <v>#N/A</v>
      </c>
      <c r="FR92" s="205" t="e">
        <f t="shared" si="296"/>
        <v>#N/A</v>
      </c>
      <c r="FS92" s="205" t="e">
        <f t="shared" si="297"/>
        <v>#N/A</v>
      </c>
      <c r="FT92" s="205" t="e">
        <f t="shared" si="298"/>
        <v>#N/A</v>
      </c>
      <c r="FU92" s="205" t="e">
        <f t="shared" si="299"/>
        <v>#N/A</v>
      </c>
      <c r="FV92" s="205" t="e">
        <f t="shared" si="300"/>
        <v>#N/A</v>
      </c>
      <c r="FW92" s="205" t="e">
        <f t="shared" si="301"/>
        <v>#N/A</v>
      </c>
      <c r="FX92" s="205" t="e">
        <f t="shared" si="302"/>
        <v>#N/A</v>
      </c>
      <c r="FY92" s="205" t="e">
        <f t="shared" si="303"/>
        <v>#N/A</v>
      </c>
      <c r="FZ92" s="205" t="e">
        <f t="shared" si="304"/>
        <v>#N/A</v>
      </c>
      <c r="GA92" s="205" t="e">
        <f t="shared" si="305"/>
        <v>#N/A</v>
      </c>
      <c r="GB92" s="205" t="e">
        <f t="shared" si="306"/>
        <v>#N/A</v>
      </c>
      <c r="GC92" s="205" t="e">
        <f t="shared" si="307"/>
        <v>#N/A</v>
      </c>
      <c r="GD92" s="205" t="e">
        <f t="shared" si="308"/>
        <v>#N/A</v>
      </c>
      <c r="GE92" s="205" t="e">
        <f t="shared" si="309"/>
        <v>#N/A</v>
      </c>
      <c r="GF92" s="205" t="e">
        <f t="shared" si="310"/>
        <v>#N/A</v>
      </c>
      <c r="GG92" s="205" t="e">
        <f t="shared" si="311"/>
        <v>#N/A</v>
      </c>
      <c r="GH92" s="205" t="e">
        <f t="shared" si="312"/>
        <v>#N/A</v>
      </c>
      <c r="GI92" s="205" t="e">
        <f t="shared" si="313"/>
        <v>#N/A</v>
      </c>
      <c r="GJ92" s="205" t="e">
        <f t="shared" si="314"/>
        <v>#N/A</v>
      </c>
      <c r="GK92" s="205" t="e">
        <f t="shared" si="315"/>
        <v>#N/A</v>
      </c>
      <c r="GL92" s="205" t="e">
        <f t="shared" si="316"/>
        <v>#N/A</v>
      </c>
      <c r="GM92" s="205" t="e">
        <f t="shared" si="317"/>
        <v>#N/A</v>
      </c>
      <c r="GN92" s="205" t="e">
        <f t="shared" si="318"/>
        <v>#N/A</v>
      </c>
      <c r="GO92" s="205" t="e">
        <f t="shared" si="319"/>
        <v>#N/A</v>
      </c>
      <c r="GP92" s="205" t="e">
        <f t="shared" si="320"/>
        <v>#N/A</v>
      </c>
      <c r="GQ92" s="205" t="e">
        <f t="shared" si="321"/>
        <v>#N/A</v>
      </c>
      <c r="GR92" s="205" t="e">
        <f t="shared" si="322"/>
        <v>#N/A</v>
      </c>
      <c r="GS92" s="205" t="e">
        <f t="shared" si="323"/>
        <v>#N/A</v>
      </c>
      <c r="GT92" s="205" t="e">
        <f t="shared" si="324"/>
        <v>#N/A</v>
      </c>
      <c r="GU92" s="205" t="e">
        <f t="shared" si="325"/>
        <v>#N/A</v>
      </c>
      <c r="GV92" s="205" t="e">
        <f t="shared" si="326"/>
        <v>#N/A</v>
      </c>
      <c r="GW92" s="205" t="e">
        <f t="shared" si="327"/>
        <v>#N/A</v>
      </c>
      <c r="GX92" s="205" t="e">
        <f t="shared" si="328"/>
        <v>#N/A</v>
      </c>
      <c r="GY92" s="205" t="e">
        <f t="shared" si="329"/>
        <v>#N/A</v>
      </c>
      <c r="GZ92" s="205" t="e">
        <f t="shared" si="330"/>
        <v>#N/A</v>
      </c>
      <c r="HA92" s="205" t="e">
        <f t="shared" si="331"/>
        <v>#N/A</v>
      </c>
      <c r="HB92" s="205" t="e">
        <f t="shared" si="332"/>
        <v>#N/A</v>
      </c>
      <c r="HC92" s="205" t="e">
        <f t="shared" si="333"/>
        <v>#N/A</v>
      </c>
      <c r="HD92" s="205" t="e">
        <f t="shared" si="334"/>
        <v>#N/A</v>
      </c>
      <c r="HE92" s="205" t="e">
        <f t="shared" si="335"/>
        <v>#N/A</v>
      </c>
      <c r="HF92" s="205" t="e">
        <f t="shared" si="336"/>
        <v>#N/A</v>
      </c>
      <c r="HG92" s="205" t="e">
        <f t="shared" si="337"/>
        <v>#N/A</v>
      </c>
      <c r="HH92" s="205" t="e">
        <f t="shared" si="338"/>
        <v>#N/A</v>
      </c>
      <c r="HI92" s="205" t="e">
        <f t="shared" si="339"/>
        <v>#N/A</v>
      </c>
      <c r="HJ92" s="205" t="e">
        <f t="shared" si="340"/>
        <v>#N/A</v>
      </c>
      <c r="HK92" s="205" t="e">
        <f t="shared" si="341"/>
        <v>#N/A</v>
      </c>
      <c r="HL92" s="205" t="e">
        <f t="shared" si="342"/>
        <v>#N/A</v>
      </c>
      <c r="HM92" s="205" t="e">
        <f t="shared" si="343"/>
        <v>#N/A</v>
      </c>
      <c r="HN92" s="205" t="e">
        <f t="shared" si="344"/>
        <v>#N/A</v>
      </c>
      <c r="HO92" s="205" t="e">
        <f t="shared" si="345"/>
        <v>#N/A</v>
      </c>
      <c r="HP92" s="205" t="e">
        <f t="shared" si="346"/>
        <v>#N/A</v>
      </c>
      <c r="HQ92" s="205" t="e">
        <f t="shared" si="347"/>
        <v>#N/A</v>
      </c>
      <c r="HR92" s="205" t="e">
        <f t="shared" si="348"/>
        <v>#N/A</v>
      </c>
      <c r="HS92" s="205" t="e">
        <f t="shared" si="349"/>
        <v>#N/A</v>
      </c>
      <c r="HT92" s="205" t="e">
        <f t="shared" si="350"/>
        <v>#N/A</v>
      </c>
      <c r="HU92" s="205" t="e">
        <f t="shared" si="351"/>
        <v>#N/A</v>
      </c>
      <c r="HV92" s="205" t="e">
        <f t="shared" si="352"/>
        <v>#N/A</v>
      </c>
      <c r="HW92" s="205" t="e">
        <f t="shared" si="353"/>
        <v>#N/A</v>
      </c>
      <c r="HX92" s="205" t="e">
        <f t="shared" si="354"/>
        <v>#N/A</v>
      </c>
      <c r="HY92" s="205" t="e">
        <f t="shared" si="355"/>
        <v>#N/A</v>
      </c>
      <c r="HZ92" s="205" t="e">
        <f t="shared" si="356"/>
        <v>#N/A</v>
      </c>
      <c r="IA92" s="205" t="e">
        <f t="shared" si="357"/>
        <v>#N/A</v>
      </c>
      <c r="IB92" s="205" t="e">
        <f t="shared" si="358"/>
        <v>#N/A</v>
      </c>
      <c r="IC92" s="205" t="e">
        <f t="shared" si="359"/>
        <v>#N/A</v>
      </c>
      <c r="ID92" s="205" t="e">
        <f t="shared" si="360"/>
        <v>#N/A</v>
      </c>
      <c r="IE92" s="205" t="e">
        <f t="shared" si="361"/>
        <v>#N/A</v>
      </c>
      <c r="IF92" s="205" t="e">
        <f t="shared" si="362"/>
        <v>#N/A</v>
      </c>
      <c r="IG92" s="205" t="e">
        <f t="shared" si="363"/>
        <v>#N/A</v>
      </c>
      <c r="IH92" s="205" t="e">
        <f t="shared" si="364"/>
        <v>#N/A</v>
      </c>
      <c r="II92" s="205" t="e">
        <f t="shared" si="365"/>
        <v>#N/A</v>
      </c>
    </row>
    <row r="93" spans="1:243" hidden="1" x14ac:dyDescent="0.25">
      <c r="A93" s="307"/>
      <c r="B93" s="308" t="str">
        <f>IF(OR($T93="",$U93=""),"",ROUND(_xlfn.BETA.INV(ABS(VLOOKUP($Z$1,VLookups!$A$30:$B$31,2,FALSE)-B$2),IF($N93="L",$U93,$T93),IF($N93="L",$T93,$U93),$G93,$I93),0))</f>
        <v/>
      </c>
      <c r="C93" s="318" t="str">
        <f t="shared" si="366"/>
        <v/>
      </c>
      <c r="D93" s="319" t="str">
        <f t="shared" si="367"/>
        <v/>
      </c>
      <c r="E93" s="142"/>
      <c r="F93" s="310"/>
      <c r="G93" s="311" t="str">
        <f t="shared" si="255"/>
        <v/>
      </c>
      <c r="H93" s="312"/>
      <c r="I93" s="311" t="str">
        <f t="shared" si="256"/>
        <v/>
      </c>
      <c r="J93" s="310"/>
      <c r="K93" s="143"/>
      <c r="L93" s="118" t="str">
        <f t="shared" si="257"/>
        <v/>
      </c>
      <c r="M93" s="23" t="str">
        <f t="shared" si="258"/>
        <v/>
      </c>
      <c r="N93" s="24" t="str">
        <f t="shared" si="259"/>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247"/>
        <v/>
      </c>
      <c r="R93" s="26"/>
      <c r="S93" s="24" t="str">
        <f>IF(OR(M93="",R93=""),"",MATCH(R93,Confidence!$A$3:$A$12,0))</f>
        <v/>
      </c>
      <c r="T93" s="27" t="str">
        <f t="shared" si="248"/>
        <v/>
      </c>
      <c r="U93" s="27" t="str">
        <f t="shared" si="249"/>
        <v/>
      </c>
      <c r="V93" s="24"/>
      <c r="W93" s="110" t="str">
        <f t="shared" si="250"/>
        <v/>
      </c>
      <c r="X93" s="110" t="str">
        <f t="shared" si="251"/>
        <v/>
      </c>
      <c r="Y93" s="39" t="str">
        <f t="shared" si="252"/>
        <v/>
      </c>
      <c r="Z93" s="123"/>
      <c r="AA93" s="216" t="str">
        <f>IF(AND(G93&gt;0,H93&gt;0,I93&gt;0,T93&gt;0,U93&gt;0,Z93&gt;0,NOT(R93="")),ABS(VLOOKUP($Z$1,VLookups!$A$30:$B$31,2,FALSE)-_xlfn.BETA.DIST(Z93,IF(N93="L",U93,T93),IF(N93="L",T93,U93),TRUE,G93,I93)),"")</f>
        <v/>
      </c>
      <c r="AB93" s="120" t="str">
        <f>IF(OR($T93="",$U93=""),"",_xlfn.BETA.INV(ABS(VLOOKUP($Z$1,VLookups!$A$30:$B$31,2,FALSE)-AB$3),IF($N93="L",$U93,$T93),IF($N93="L",$T93,$U93),$G93,$I93))</f>
        <v/>
      </c>
      <c r="AC93" s="121" t="str">
        <f>IF(OR($T93="",$U93=""),"",_xlfn.BETA.INV(ABS(VLOOKUP($Z$1,VLookups!$A$30:$B$31,2,FALSE)-AC$3),IF($N93="L",$U93,$T93),IF($N93="L",$T93,$U93),$G93,$I93))</f>
        <v/>
      </c>
      <c r="AD93" s="120" t="str">
        <f>IF(OR($T93="",$U93=""),"",_xlfn.BETA.INV(ABS(VLOOKUP($Z$1,VLookups!$A$30:$B$31,2,FALSE)-AD$3),IF($N93="L",$U93,$T93),IF($N93="L",$T93,$U93),$G93,$I93))</f>
        <v/>
      </c>
      <c r="AE93" s="121" t="str">
        <f>IF(OR($T93="",$U93=""),"",_xlfn.BETA.INV(ABS(VLOOKUP($Z$1,VLookups!$A$30:$B$31,2,FALSE)-AE$3),IF($N93="L",$U93,$T93),IF($N93="L",$T93,$U93),$G93,$I93))</f>
        <v/>
      </c>
      <c r="AF93" s="120" t="str">
        <f>IF(OR($T93="",$U93=""),"",_xlfn.BETA.INV(ABS(VLOOKUP($Z$1,VLookups!$A$30:$B$31,2,FALSE)-AF$3),IF($N93="L",$U93,$T93),IF($N93="L",$T93,$U93),$G93,$I93))</f>
        <v/>
      </c>
      <c r="AG93" s="121" t="str">
        <f>IF(OR($T93="",$U93=""),"",_xlfn.BETA.INV(ABS(VLOOKUP($Z$1,VLookups!$A$30:$B$31,2,FALSE)-AG$3),IF($N93="L",$U93,$T93),IF($N93="L",$T93,$U93),$G93,$I93))</f>
        <v/>
      </c>
      <c r="AH93" s="120" t="str">
        <f>IF(OR($T93="",$U93=""),"",_xlfn.BETA.INV(ABS(VLOOKUP($Z$1,VLookups!$A$30:$B$31,2,FALSE)-AH$3),IF($N93="L",$U93,$T93),IF($N93="L",$T93,$U93),$G93,$I93))</f>
        <v/>
      </c>
      <c r="AI93" s="121" t="str">
        <f>IF(OR($T93="",$U93=""),"",_xlfn.BETA.INV(ABS(VLOOKUP($Z$1,VLookups!$A$30:$B$31,2,FALSE)-AI$3),IF($N93="L",$U93,$T93),IF($N93="L",$T93,$U93),$G93,$I93))</f>
        <v/>
      </c>
      <c r="AJ93" s="120" t="str">
        <f>IF(OR($T93="",$U93=""),"",_xlfn.BETA.INV(ABS(VLOOKUP($Z$1,VLookups!$A$30:$B$31,2,FALSE)-AJ$3),IF($N93="L",$U93,$T93),IF($N93="L",$T93,$U93),$G93,$I93))</f>
        <v/>
      </c>
      <c r="AK93" s="121" t="str">
        <f>IF(OR($T93="",$U93=""),"",_xlfn.BETA.INV(ABS(VLOOKUP($Z$1,VLookups!$A$30:$B$31,2,FALSE)-AK$3),IF($N93="L",$U93,$T93),IF($N93="L",$T93,$U93),$G93,$I93))</f>
        <v/>
      </c>
      <c r="AL93" s="120" t="str">
        <f>IF(OR($T93="",$U93=""),"",_xlfn.BETA.INV(ABS(VLOOKUP($Z$1,VLookups!$A$30:$B$31,2,FALSE)-AL$3),IF($N93="L",$U93,$T93),IF($N93="L",$T93,$U93),$G93,$I93))</f>
        <v/>
      </c>
      <c r="AM93" s="121" t="str">
        <f>IF(OR($T93="",$U93=""),"",_xlfn.BETA.INV(ABS(VLOOKUP($Z$1,VLookups!$A$30:$B$31,2,FALSE)-AM$3),IF($N93="L",$U93,$T93),IF($N93="L",$T93,$U93),$G93,$I93))</f>
        <v/>
      </c>
      <c r="AN93" s="17"/>
      <c r="AO93" s="206" t="str">
        <f t="shared" si="260"/>
        <v/>
      </c>
      <c r="AP93" s="204" t="str">
        <f t="shared" si="261"/>
        <v/>
      </c>
      <c r="AQ93" s="188" t="str">
        <f t="shared" ref="AQ93:DB93" si="414">IF(ISNONTEXT($AO93),AP93+$AO93,"")</f>
        <v/>
      </c>
      <c r="AR93" s="188" t="str">
        <f t="shared" si="414"/>
        <v/>
      </c>
      <c r="AS93" s="188" t="str">
        <f t="shared" si="414"/>
        <v/>
      </c>
      <c r="AT93" s="188" t="str">
        <f t="shared" si="414"/>
        <v/>
      </c>
      <c r="AU93" s="188" t="str">
        <f t="shared" si="414"/>
        <v/>
      </c>
      <c r="AV93" s="188" t="str">
        <f t="shared" si="414"/>
        <v/>
      </c>
      <c r="AW93" s="188" t="str">
        <f t="shared" si="414"/>
        <v/>
      </c>
      <c r="AX93" s="188" t="str">
        <f t="shared" si="414"/>
        <v/>
      </c>
      <c r="AY93" s="188" t="str">
        <f t="shared" si="414"/>
        <v/>
      </c>
      <c r="AZ93" s="188" t="str">
        <f t="shared" si="414"/>
        <v/>
      </c>
      <c r="BA93" s="188" t="str">
        <f t="shared" si="414"/>
        <v/>
      </c>
      <c r="BB93" s="188" t="str">
        <f t="shared" si="414"/>
        <v/>
      </c>
      <c r="BC93" s="188" t="str">
        <f t="shared" si="414"/>
        <v/>
      </c>
      <c r="BD93" s="188" t="str">
        <f t="shared" si="414"/>
        <v/>
      </c>
      <c r="BE93" s="188" t="str">
        <f t="shared" si="414"/>
        <v/>
      </c>
      <c r="BF93" s="188" t="str">
        <f t="shared" si="414"/>
        <v/>
      </c>
      <c r="BG93" s="188" t="str">
        <f t="shared" si="414"/>
        <v/>
      </c>
      <c r="BH93" s="188" t="str">
        <f t="shared" si="414"/>
        <v/>
      </c>
      <c r="BI93" s="188" t="str">
        <f t="shared" si="414"/>
        <v/>
      </c>
      <c r="BJ93" s="188" t="str">
        <f t="shared" si="414"/>
        <v/>
      </c>
      <c r="BK93" s="188" t="str">
        <f t="shared" si="414"/>
        <v/>
      </c>
      <c r="BL93" s="188" t="str">
        <f t="shared" si="414"/>
        <v/>
      </c>
      <c r="BM93" s="188" t="str">
        <f t="shared" si="414"/>
        <v/>
      </c>
      <c r="BN93" s="188" t="str">
        <f t="shared" si="414"/>
        <v/>
      </c>
      <c r="BO93" s="188" t="str">
        <f t="shared" si="414"/>
        <v/>
      </c>
      <c r="BP93" s="188" t="str">
        <f t="shared" si="414"/>
        <v/>
      </c>
      <c r="BQ93" s="188" t="str">
        <f t="shared" si="414"/>
        <v/>
      </c>
      <c r="BR93" s="188" t="str">
        <f t="shared" si="414"/>
        <v/>
      </c>
      <c r="BS93" s="188" t="str">
        <f t="shared" si="414"/>
        <v/>
      </c>
      <c r="BT93" s="188" t="str">
        <f t="shared" si="414"/>
        <v/>
      </c>
      <c r="BU93" s="188" t="str">
        <f t="shared" si="414"/>
        <v/>
      </c>
      <c r="BV93" s="188" t="str">
        <f t="shared" si="414"/>
        <v/>
      </c>
      <c r="BW93" s="188" t="str">
        <f t="shared" si="414"/>
        <v/>
      </c>
      <c r="BX93" s="188" t="str">
        <f t="shared" si="414"/>
        <v/>
      </c>
      <c r="BY93" s="188" t="str">
        <f t="shared" si="414"/>
        <v/>
      </c>
      <c r="BZ93" s="188" t="str">
        <f t="shared" si="414"/>
        <v/>
      </c>
      <c r="CA93" s="188" t="str">
        <f t="shared" si="414"/>
        <v/>
      </c>
      <c r="CB93" s="188" t="str">
        <f t="shared" si="414"/>
        <v/>
      </c>
      <c r="CC93" s="188" t="str">
        <f t="shared" si="414"/>
        <v/>
      </c>
      <c r="CD93" s="188" t="str">
        <f t="shared" si="414"/>
        <v/>
      </c>
      <c r="CE93" s="188" t="str">
        <f t="shared" si="414"/>
        <v/>
      </c>
      <c r="CF93" s="188" t="str">
        <f t="shared" si="414"/>
        <v/>
      </c>
      <c r="CG93" s="188" t="str">
        <f t="shared" si="414"/>
        <v/>
      </c>
      <c r="CH93" s="188" t="str">
        <f t="shared" si="414"/>
        <v/>
      </c>
      <c r="CI93" s="188" t="str">
        <f t="shared" si="414"/>
        <v/>
      </c>
      <c r="CJ93" s="188" t="str">
        <f t="shared" si="414"/>
        <v/>
      </c>
      <c r="CK93" s="188" t="str">
        <f t="shared" si="414"/>
        <v/>
      </c>
      <c r="CL93" s="188" t="str">
        <f t="shared" si="414"/>
        <v/>
      </c>
      <c r="CM93" s="188" t="str">
        <f t="shared" si="414"/>
        <v/>
      </c>
      <c r="CN93" s="188" t="str">
        <f t="shared" si="414"/>
        <v/>
      </c>
      <c r="CO93" s="188" t="str">
        <f t="shared" si="414"/>
        <v/>
      </c>
      <c r="CP93" s="188" t="str">
        <f t="shared" si="414"/>
        <v/>
      </c>
      <c r="CQ93" s="188" t="str">
        <f t="shared" si="414"/>
        <v/>
      </c>
      <c r="CR93" s="188" t="str">
        <f t="shared" si="414"/>
        <v/>
      </c>
      <c r="CS93" s="188" t="str">
        <f t="shared" si="414"/>
        <v/>
      </c>
      <c r="CT93" s="188" t="str">
        <f t="shared" si="414"/>
        <v/>
      </c>
      <c r="CU93" s="188" t="str">
        <f t="shared" si="414"/>
        <v/>
      </c>
      <c r="CV93" s="188" t="str">
        <f t="shared" si="414"/>
        <v/>
      </c>
      <c r="CW93" s="188" t="str">
        <f t="shared" si="414"/>
        <v/>
      </c>
      <c r="CX93" s="188" t="str">
        <f t="shared" si="414"/>
        <v/>
      </c>
      <c r="CY93" s="188" t="str">
        <f t="shared" si="414"/>
        <v/>
      </c>
      <c r="CZ93" s="188" t="str">
        <f t="shared" si="414"/>
        <v/>
      </c>
      <c r="DA93" s="188" t="str">
        <f t="shared" si="414"/>
        <v/>
      </c>
      <c r="DB93" s="188" t="str">
        <f t="shared" si="414"/>
        <v/>
      </c>
      <c r="DC93" s="188" t="str">
        <f t="shared" ref="DC93:EK93" si="415">IF(ISNONTEXT($AO93),DB93+$AO93,"")</f>
        <v/>
      </c>
      <c r="DD93" s="188" t="str">
        <f t="shared" si="415"/>
        <v/>
      </c>
      <c r="DE93" s="188" t="str">
        <f t="shared" si="415"/>
        <v/>
      </c>
      <c r="DF93" s="188" t="str">
        <f t="shared" si="415"/>
        <v/>
      </c>
      <c r="DG93" s="188" t="str">
        <f t="shared" si="415"/>
        <v/>
      </c>
      <c r="DH93" s="188" t="str">
        <f t="shared" si="415"/>
        <v/>
      </c>
      <c r="DI93" s="188" t="str">
        <f t="shared" si="415"/>
        <v/>
      </c>
      <c r="DJ93" s="188" t="str">
        <f t="shared" si="415"/>
        <v/>
      </c>
      <c r="DK93" s="188" t="str">
        <f t="shared" si="415"/>
        <v/>
      </c>
      <c r="DL93" s="188" t="str">
        <f t="shared" si="415"/>
        <v/>
      </c>
      <c r="DM93" s="188" t="str">
        <f t="shared" si="415"/>
        <v/>
      </c>
      <c r="DN93" s="188" t="str">
        <f t="shared" si="415"/>
        <v/>
      </c>
      <c r="DO93" s="188" t="str">
        <f t="shared" si="415"/>
        <v/>
      </c>
      <c r="DP93" s="188" t="str">
        <f t="shared" si="415"/>
        <v/>
      </c>
      <c r="DQ93" s="188" t="str">
        <f t="shared" si="415"/>
        <v/>
      </c>
      <c r="DR93" s="188" t="str">
        <f t="shared" si="415"/>
        <v/>
      </c>
      <c r="DS93" s="188" t="str">
        <f t="shared" si="415"/>
        <v/>
      </c>
      <c r="DT93" s="188" t="str">
        <f t="shared" si="415"/>
        <v/>
      </c>
      <c r="DU93" s="188" t="str">
        <f t="shared" si="415"/>
        <v/>
      </c>
      <c r="DV93" s="188" t="str">
        <f t="shared" si="415"/>
        <v/>
      </c>
      <c r="DW93" s="188" t="str">
        <f t="shared" si="415"/>
        <v/>
      </c>
      <c r="DX93" s="188" t="str">
        <f t="shared" si="415"/>
        <v/>
      </c>
      <c r="DY93" s="188" t="str">
        <f t="shared" si="415"/>
        <v/>
      </c>
      <c r="DZ93" s="188" t="str">
        <f t="shared" si="415"/>
        <v/>
      </c>
      <c r="EA93" s="188" t="str">
        <f t="shared" si="415"/>
        <v/>
      </c>
      <c r="EB93" s="188" t="str">
        <f t="shared" si="415"/>
        <v/>
      </c>
      <c r="EC93" s="188" t="str">
        <f t="shared" si="415"/>
        <v/>
      </c>
      <c r="ED93" s="188" t="str">
        <f t="shared" si="415"/>
        <v/>
      </c>
      <c r="EE93" s="188" t="str">
        <f t="shared" si="415"/>
        <v/>
      </c>
      <c r="EF93" s="188" t="str">
        <f t="shared" si="415"/>
        <v/>
      </c>
      <c r="EG93" s="188" t="str">
        <f t="shared" si="415"/>
        <v/>
      </c>
      <c r="EH93" s="188" t="str">
        <f t="shared" si="415"/>
        <v/>
      </c>
      <c r="EI93" s="188" t="str">
        <f t="shared" si="415"/>
        <v/>
      </c>
      <c r="EJ93" s="188" t="str">
        <f t="shared" si="415"/>
        <v/>
      </c>
      <c r="EK93" s="188" t="str">
        <f t="shared" si="415"/>
        <v/>
      </c>
      <c r="EL93" s="204" t="str">
        <f t="shared" si="264"/>
        <v/>
      </c>
      <c r="EM93" s="205" t="e">
        <f t="shared" si="265"/>
        <v>#N/A</v>
      </c>
      <c r="EN93" s="205" t="e">
        <f t="shared" si="266"/>
        <v>#N/A</v>
      </c>
      <c r="EO93" s="205" t="e">
        <f t="shared" si="267"/>
        <v>#N/A</v>
      </c>
      <c r="EP93" s="205" t="e">
        <f t="shared" si="268"/>
        <v>#N/A</v>
      </c>
      <c r="EQ93" s="205" t="e">
        <f t="shared" si="269"/>
        <v>#N/A</v>
      </c>
      <c r="ER93" s="205" t="e">
        <f t="shared" si="270"/>
        <v>#N/A</v>
      </c>
      <c r="ES93" s="205" t="e">
        <f t="shared" si="271"/>
        <v>#N/A</v>
      </c>
      <c r="ET93" s="205" t="e">
        <f t="shared" si="272"/>
        <v>#N/A</v>
      </c>
      <c r="EU93" s="205" t="e">
        <f t="shared" si="273"/>
        <v>#N/A</v>
      </c>
      <c r="EV93" s="205" t="e">
        <f t="shared" si="274"/>
        <v>#N/A</v>
      </c>
      <c r="EW93" s="205" t="e">
        <f t="shared" si="275"/>
        <v>#N/A</v>
      </c>
      <c r="EX93" s="205" t="e">
        <f t="shared" si="276"/>
        <v>#N/A</v>
      </c>
      <c r="EY93" s="205" t="e">
        <f t="shared" si="277"/>
        <v>#N/A</v>
      </c>
      <c r="EZ93" s="205" t="e">
        <f t="shared" si="278"/>
        <v>#N/A</v>
      </c>
      <c r="FA93" s="205" t="e">
        <f t="shared" si="279"/>
        <v>#N/A</v>
      </c>
      <c r="FB93" s="205" t="e">
        <f t="shared" si="280"/>
        <v>#N/A</v>
      </c>
      <c r="FC93" s="205" t="e">
        <f t="shared" si="281"/>
        <v>#N/A</v>
      </c>
      <c r="FD93" s="205" t="e">
        <f t="shared" si="282"/>
        <v>#N/A</v>
      </c>
      <c r="FE93" s="205" t="e">
        <f t="shared" si="283"/>
        <v>#N/A</v>
      </c>
      <c r="FF93" s="205" t="e">
        <f t="shared" si="284"/>
        <v>#N/A</v>
      </c>
      <c r="FG93" s="205" t="e">
        <f t="shared" si="285"/>
        <v>#N/A</v>
      </c>
      <c r="FH93" s="205" t="e">
        <f t="shared" si="286"/>
        <v>#N/A</v>
      </c>
      <c r="FI93" s="205" t="e">
        <f t="shared" si="287"/>
        <v>#N/A</v>
      </c>
      <c r="FJ93" s="205" t="e">
        <f t="shared" si="288"/>
        <v>#N/A</v>
      </c>
      <c r="FK93" s="205" t="e">
        <f t="shared" si="289"/>
        <v>#N/A</v>
      </c>
      <c r="FL93" s="205" t="e">
        <f t="shared" si="290"/>
        <v>#N/A</v>
      </c>
      <c r="FM93" s="205" t="e">
        <f t="shared" si="291"/>
        <v>#N/A</v>
      </c>
      <c r="FN93" s="205" t="e">
        <f t="shared" si="292"/>
        <v>#N/A</v>
      </c>
      <c r="FO93" s="205" t="e">
        <f t="shared" si="293"/>
        <v>#N/A</v>
      </c>
      <c r="FP93" s="205" t="e">
        <f t="shared" si="294"/>
        <v>#N/A</v>
      </c>
      <c r="FQ93" s="205" t="e">
        <f t="shared" si="295"/>
        <v>#N/A</v>
      </c>
      <c r="FR93" s="205" t="e">
        <f t="shared" si="296"/>
        <v>#N/A</v>
      </c>
      <c r="FS93" s="205" t="e">
        <f t="shared" si="297"/>
        <v>#N/A</v>
      </c>
      <c r="FT93" s="205" t="e">
        <f t="shared" si="298"/>
        <v>#N/A</v>
      </c>
      <c r="FU93" s="205" t="e">
        <f t="shared" si="299"/>
        <v>#N/A</v>
      </c>
      <c r="FV93" s="205" t="e">
        <f t="shared" si="300"/>
        <v>#N/A</v>
      </c>
      <c r="FW93" s="205" t="e">
        <f t="shared" si="301"/>
        <v>#N/A</v>
      </c>
      <c r="FX93" s="205" t="e">
        <f t="shared" si="302"/>
        <v>#N/A</v>
      </c>
      <c r="FY93" s="205" t="e">
        <f t="shared" si="303"/>
        <v>#N/A</v>
      </c>
      <c r="FZ93" s="205" t="e">
        <f t="shared" si="304"/>
        <v>#N/A</v>
      </c>
      <c r="GA93" s="205" t="e">
        <f t="shared" si="305"/>
        <v>#N/A</v>
      </c>
      <c r="GB93" s="205" t="e">
        <f t="shared" si="306"/>
        <v>#N/A</v>
      </c>
      <c r="GC93" s="205" t="e">
        <f t="shared" si="307"/>
        <v>#N/A</v>
      </c>
      <c r="GD93" s="205" t="e">
        <f t="shared" si="308"/>
        <v>#N/A</v>
      </c>
      <c r="GE93" s="205" t="e">
        <f t="shared" si="309"/>
        <v>#N/A</v>
      </c>
      <c r="GF93" s="205" t="e">
        <f t="shared" si="310"/>
        <v>#N/A</v>
      </c>
      <c r="GG93" s="205" t="e">
        <f t="shared" si="311"/>
        <v>#N/A</v>
      </c>
      <c r="GH93" s="205" t="e">
        <f t="shared" si="312"/>
        <v>#N/A</v>
      </c>
      <c r="GI93" s="205" t="e">
        <f t="shared" si="313"/>
        <v>#N/A</v>
      </c>
      <c r="GJ93" s="205" t="e">
        <f t="shared" si="314"/>
        <v>#N/A</v>
      </c>
      <c r="GK93" s="205" t="e">
        <f t="shared" si="315"/>
        <v>#N/A</v>
      </c>
      <c r="GL93" s="205" t="e">
        <f t="shared" si="316"/>
        <v>#N/A</v>
      </c>
      <c r="GM93" s="205" t="e">
        <f t="shared" si="317"/>
        <v>#N/A</v>
      </c>
      <c r="GN93" s="205" t="e">
        <f t="shared" si="318"/>
        <v>#N/A</v>
      </c>
      <c r="GO93" s="205" t="e">
        <f t="shared" si="319"/>
        <v>#N/A</v>
      </c>
      <c r="GP93" s="205" t="e">
        <f t="shared" si="320"/>
        <v>#N/A</v>
      </c>
      <c r="GQ93" s="205" t="e">
        <f t="shared" si="321"/>
        <v>#N/A</v>
      </c>
      <c r="GR93" s="205" t="e">
        <f t="shared" si="322"/>
        <v>#N/A</v>
      </c>
      <c r="GS93" s="205" t="e">
        <f t="shared" si="323"/>
        <v>#N/A</v>
      </c>
      <c r="GT93" s="205" t="e">
        <f t="shared" si="324"/>
        <v>#N/A</v>
      </c>
      <c r="GU93" s="205" t="e">
        <f t="shared" si="325"/>
        <v>#N/A</v>
      </c>
      <c r="GV93" s="205" t="e">
        <f t="shared" si="326"/>
        <v>#N/A</v>
      </c>
      <c r="GW93" s="205" t="e">
        <f t="shared" si="327"/>
        <v>#N/A</v>
      </c>
      <c r="GX93" s="205" t="e">
        <f t="shared" si="328"/>
        <v>#N/A</v>
      </c>
      <c r="GY93" s="205" t="e">
        <f t="shared" si="329"/>
        <v>#N/A</v>
      </c>
      <c r="GZ93" s="205" t="e">
        <f t="shared" si="330"/>
        <v>#N/A</v>
      </c>
      <c r="HA93" s="205" t="e">
        <f t="shared" si="331"/>
        <v>#N/A</v>
      </c>
      <c r="HB93" s="205" t="e">
        <f t="shared" si="332"/>
        <v>#N/A</v>
      </c>
      <c r="HC93" s="205" t="e">
        <f t="shared" si="333"/>
        <v>#N/A</v>
      </c>
      <c r="HD93" s="205" t="e">
        <f t="shared" si="334"/>
        <v>#N/A</v>
      </c>
      <c r="HE93" s="205" t="e">
        <f t="shared" si="335"/>
        <v>#N/A</v>
      </c>
      <c r="HF93" s="205" t="e">
        <f t="shared" si="336"/>
        <v>#N/A</v>
      </c>
      <c r="HG93" s="205" t="e">
        <f t="shared" si="337"/>
        <v>#N/A</v>
      </c>
      <c r="HH93" s="205" t="e">
        <f t="shared" si="338"/>
        <v>#N/A</v>
      </c>
      <c r="HI93" s="205" t="e">
        <f t="shared" si="339"/>
        <v>#N/A</v>
      </c>
      <c r="HJ93" s="205" t="e">
        <f t="shared" si="340"/>
        <v>#N/A</v>
      </c>
      <c r="HK93" s="205" t="e">
        <f t="shared" si="341"/>
        <v>#N/A</v>
      </c>
      <c r="HL93" s="205" t="e">
        <f t="shared" si="342"/>
        <v>#N/A</v>
      </c>
      <c r="HM93" s="205" t="e">
        <f t="shared" si="343"/>
        <v>#N/A</v>
      </c>
      <c r="HN93" s="205" t="e">
        <f t="shared" si="344"/>
        <v>#N/A</v>
      </c>
      <c r="HO93" s="205" t="e">
        <f t="shared" si="345"/>
        <v>#N/A</v>
      </c>
      <c r="HP93" s="205" t="e">
        <f t="shared" si="346"/>
        <v>#N/A</v>
      </c>
      <c r="HQ93" s="205" t="e">
        <f t="shared" si="347"/>
        <v>#N/A</v>
      </c>
      <c r="HR93" s="205" t="e">
        <f t="shared" si="348"/>
        <v>#N/A</v>
      </c>
      <c r="HS93" s="205" t="e">
        <f t="shared" si="349"/>
        <v>#N/A</v>
      </c>
      <c r="HT93" s="205" t="e">
        <f t="shared" si="350"/>
        <v>#N/A</v>
      </c>
      <c r="HU93" s="205" t="e">
        <f t="shared" si="351"/>
        <v>#N/A</v>
      </c>
      <c r="HV93" s="205" t="e">
        <f t="shared" si="352"/>
        <v>#N/A</v>
      </c>
      <c r="HW93" s="205" t="e">
        <f t="shared" si="353"/>
        <v>#N/A</v>
      </c>
      <c r="HX93" s="205" t="e">
        <f t="shared" si="354"/>
        <v>#N/A</v>
      </c>
      <c r="HY93" s="205" t="e">
        <f t="shared" si="355"/>
        <v>#N/A</v>
      </c>
      <c r="HZ93" s="205" t="e">
        <f t="shared" si="356"/>
        <v>#N/A</v>
      </c>
      <c r="IA93" s="205" t="e">
        <f t="shared" si="357"/>
        <v>#N/A</v>
      </c>
      <c r="IB93" s="205" t="e">
        <f t="shared" si="358"/>
        <v>#N/A</v>
      </c>
      <c r="IC93" s="205" t="e">
        <f t="shared" si="359"/>
        <v>#N/A</v>
      </c>
      <c r="ID93" s="205" t="e">
        <f t="shared" si="360"/>
        <v>#N/A</v>
      </c>
      <c r="IE93" s="205" t="e">
        <f t="shared" si="361"/>
        <v>#N/A</v>
      </c>
      <c r="IF93" s="205" t="e">
        <f t="shared" si="362"/>
        <v>#N/A</v>
      </c>
      <c r="IG93" s="205" t="e">
        <f t="shared" si="363"/>
        <v>#N/A</v>
      </c>
      <c r="IH93" s="205" t="e">
        <f t="shared" si="364"/>
        <v>#N/A</v>
      </c>
      <c r="II93" s="205" t="e">
        <f t="shared" si="365"/>
        <v>#N/A</v>
      </c>
    </row>
    <row r="94" spans="1:243" hidden="1" x14ac:dyDescent="0.25">
      <c r="A94" s="307"/>
      <c r="B94" s="308" t="str">
        <f>IF(OR($T94="",$U94=""),"",ROUND(_xlfn.BETA.INV(ABS(VLOOKUP($Z$1,VLookups!$A$30:$B$31,2,FALSE)-B$2),IF($N94="L",$U94,$T94),IF($N94="L",$T94,$U94),$G94,$I94),0))</f>
        <v/>
      </c>
      <c r="C94" s="318" t="str">
        <f t="shared" si="366"/>
        <v/>
      </c>
      <c r="D94" s="319" t="str">
        <f t="shared" si="367"/>
        <v/>
      </c>
      <c r="E94" s="142"/>
      <c r="F94" s="310"/>
      <c r="G94" s="311" t="str">
        <f t="shared" si="255"/>
        <v/>
      </c>
      <c r="H94" s="312"/>
      <c r="I94" s="311" t="str">
        <f t="shared" si="256"/>
        <v/>
      </c>
      <c r="J94" s="310"/>
      <c r="K94" s="143"/>
      <c r="L94" s="118" t="str">
        <f t="shared" si="257"/>
        <v/>
      </c>
      <c r="M94" s="23" t="str">
        <f t="shared" si="258"/>
        <v/>
      </c>
      <c r="N94" s="24" t="str">
        <f t="shared" si="259"/>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247"/>
        <v/>
      </c>
      <c r="R94" s="26"/>
      <c r="S94" s="24" t="str">
        <f>IF(OR(M94="",R94=""),"",MATCH(R94,Confidence!$A$3:$A$12,0))</f>
        <v/>
      </c>
      <c r="T94" s="27" t="str">
        <f t="shared" si="248"/>
        <v/>
      </c>
      <c r="U94" s="27" t="str">
        <f t="shared" si="249"/>
        <v/>
      </c>
      <c r="V94" s="24"/>
      <c r="W94" s="110" t="str">
        <f t="shared" si="250"/>
        <v/>
      </c>
      <c r="X94" s="110" t="str">
        <f t="shared" si="251"/>
        <v/>
      </c>
      <c r="Y94" s="39" t="str">
        <f t="shared" si="252"/>
        <v/>
      </c>
      <c r="Z94" s="123"/>
      <c r="AA94" s="216" t="str">
        <f>IF(AND(G94&gt;0,H94&gt;0,I94&gt;0,T94&gt;0,U94&gt;0,Z94&gt;0,NOT(R94="")),ABS(VLOOKUP($Z$1,VLookups!$A$30:$B$31,2,FALSE)-_xlfn.BETA.DIST(Z94,IF(N94="L",U94,T94),IF(N94="L",T94,U94),TRUE,G94,I94)),"")</f>
        <v/>
      </c>
      <c r="AB94" s="120" t="str">
        <f>IF(OR($T94="",$U94=""),"",_xlfn.BETA.INV(ABS(VLOOKUP($Z$1,VLookups!$A$30:$B$31,2,FALSE)-AB$3),IF($N94="L",$U94,$T94),IF($N94="L",$T94,$U94),$G94,$I94))</f>
        <v/>
      </c>
      <c r="AC94" s="121" t="str">
        <f>IF(OR($T94="",$U94=""),"",_xlfn.BETA.INV(ABS(VLOOKUP($Z$1,VLookups!$A$30:$B$31,2,FALSE)-AC$3),IF($N94="L",$U94,$T94),IF($N94="L",$T94,$U94),$G94,$I94))</f>
        <v/>
      </c>
      <c r="AD94" s="120" t="str">
        <f>IF(OR($T94="",$U94=""),"",_xlfn.BETA.INV(ABS(VLOOKUP($Z$1,VLookups!$A$30:$B$31,2,FALSE)-AD$3),IF($N94="L",$U94,$T94),IF($N94="L",$T94,$U94),$G94,$I94))</f>
        <v/>
      </c>
      <c r="AE94" s="121" t="str">
        <f>IF(OR($T94="",$U94=""),"",_xlfn.BETA.INV(ABS(VLOOKUP($Z$1,VLookups!$A$30:$B$31,2,FALSE)-AE$3),IF($N94="L",$U94,$T94),IF($N94="L",$T94,$U94),$G94,$I94))</f>
        <v/>
      </c>
      <c r="AF94" s="120" t="str">
        <f>IF(OR($T94="",$U94=""),"",_xlfn.BETA.INV(ABS(VLOOKUP($Z$1,VLookups!$A$30:$B$31,2,FALSE)-AF$3),IF($N94="L",$U94,$T94),IF($N94="L",$T94,$U94),$G94,$I94))</f>
        <v/>
      </c>
      <c r="AG94" s="121" t="str">
        <f>IF(OR($T94="",$U94=""),"",_xlfn.BETA.INV(ABS(VLOOKUP($Z$1,VLookups!$A$30:$B$31,2,FALSE)-AG$3),IF($N94="L",$U94,$T94),IF($N94="L",$T94,$U94),$G94,$I94))</f>
        <v/>
      </c>
      <c r="AH94" s="120" t="str">
        <f>IF(OR($T94="",$U94=""),"",_xlfn.BETA.INV(ABS(VLOOKUP($Z$1,VLookups!$A$30:$B$31,2,FALSE)-AH$3),IF($N94="L",$U94,$T94),IF($N94="L",$T94,$U94),$G94,$I94))</f>
        <v/>
      </c>
      <c r="AI94" s="121" t="str">
        <f>IF(OR($T94="",$U94=""),"",_xlfn.BETA.INV(ABS(VLOOKUP($Z$1,VLookups!$A$30:$B$31,2,FALSE)-AI$3),IF($N94="L",$U94,$T94),IF($N94="L",$T94,$U94),$G94,$I94))</f>
        <v/>
      </c>
      <c r="AJ94" s="120" t="str">
        <f>IF(OR($T94="",$U94=""),"",_xlfn.BETA.INV(ABS(VLOOKUP($Z$1,VLookups!$A$30:$B$31,2,FALSE)-AJ$3),IF($N94="L",$U94,$T94),IF($N94="L",$T94,$U94),$G94,$I94))</f>
        <v/>
      </c>
      <c r="AK94" s="121" t="str">
        <f>IF(OR($T94="",$U94=""),"",_xlfn.BETA.INV(ABS(VLOOKUP($Z$1,VLookups!$A$30:$B$31,2,FALSE)-AK$3),IF($N94="L",$U94,$T94),IF($N94="L",$T94,$U94),$G94,$I94))</f>
        <v/>
      </c>
      <c r="AL94" s="120" t="str">
        <f>IF(OR($T94="",$U94=""),"",_xlfn.BETA.INV(ABS(VLOOKUP($Z$1,VLookups!$A$30:$B$31,2,FALSE)-AL$3),IF($N94="L",$U94,$T94),IF($N94="L",$T94,$U94),$G94,$I94))</f>
        <v/>
      </c>
      <c r="AM94" s="121" t="str">
        <f>IF(OR($T94="",$U94=""),"",_xlfn.BETA.INV(ABS(VLOOKUP($Z$1,VLookups!$A$30:$B$31,2,FALSE)-AM$3),IF($N94="L",$U94,$T94),IF($N94="L",$T94,$U94),$G94,$I94))</f>
        <v/>
      </c>
      <c r="AN94" s="17"/>
      <c r="AO94" s="206" t="str">
        <f t="shared" si="260"/>
        <v/>
      </c>
      <c r="AP94" s="204" t="str">
        <f t="shared" si="261"/>
        <v/>
      </c>
      <c r="AQ94" s="188" t="str">
        <f t="shared" ref="AQ94:DB94" si="416">IF(ISNONTEXT($AO94),AP94+$AO94,"")</f>
        <v/>
      </c>
      <c r="AR94" s="188" t="str">
        <f t="shared" si="416"/>
        <v/>
      </c>
      <c r="AS94" s="188" t="str">
        <f t="shared" si="416"/>
        <v/>
      </c>
      <c r="AT94" s="188" t="str">
        <f t="shared" si="416"/>
        <v/>
      </c>
      <c r="AU94" s="188" t="str">
        <f t="shared" si="416"/>
        <v/>
      </c>
      <c r="AV94" s="188" t="str">
        <f t="shared" si="416"/>
        <v/>
      </c>
      <c r="AW94" s="188" t="str">
        <f t="shared" si="416"/>
        <v/>
      </c>
      <c r="AX94" s="188" t="str">
        <f t="shared" si="416"/>
        <v/>
      </c>
      <c r="AY94" s="188" t="str">
        <f t="shared" si="416"/>
        <v/>
      </c>
      <c r="AZ94" s="188" t="str">
        <f t="shared" si="416"/>
        <v/>
      </c>
      <c r="BA94" s="188" t="str">
        <f t="shared" si="416"/>
        <v/>
      </c>
      <c r="BB94" s="188" t="str">
        <f t="shared" si="416"/>
        <v/>
      </c>
      <c r="BC94" s="188" t="str">
        <f t="shared" si="416"/>
        <v/>
      </c>
      <c r="BD94" s="188" t="str">
        <f t="shared" si="416"/>
        <v/>
      </c>
      <c r="BE94" s="188" t="str">
        <f t="shared" si="416"/>
        <v/>
      </c>
      <c r="BF94" s="188" t="str">
        <f t="shared" si="416"/>
        <v/>
      </c>
      <c r="BG94" s="188" t="str">
        <f t="shared" si="416"/>
        <v/>
      </c>
      <c r="BH94" s="188" t="str">
        <f t="shared" si="416"/>
        <v/>
      </c>
      <c r="BI94" s="188" t="str">
        <f t="shared" si="416"/>
        <v/>
      </c>
      <c r="BJ94" s="188" t="str">
        <f t="shared" si="416"/>
        <v/>
      </c>
      <c r="BK94" s="188" t="str">
        <f t="shared" si="416"/>
        <v/>
      </c>
      <c r="BL94" s="188" t="str">
        <f t="shared" si="416"/>
        <v/>
      </c>
      <c r="BM94" s="188" t="str">
        <f t="shared" si="416"/>
        <v/>
      </c>
      <c r="BN94" s="188" t="str">
        <f t="shared" si="416"/>
        <v/>
      </c>
      <c r="BO94" s="188" t="str">
        <f t="shared" si="416"/>
        <v/>
      </c>
      <c r="BP94" s="188" t="str">
        <f t="shared" si="416"/>
        <v/>
      </c>
      <c r="BQ94" s="188" t="str">
        <f t="shared" si="416"/>
        <v/>
      </c>
      <c r="BR94" s="188" t="str">
        <f t="shared" si="416"/>
        <v/>
      </c>
      <c r="BS94" s="188" t="str">
        <f t="shared" si="416"/>
        <v/>
      </c>
      <c r="BT94" s="188" t="str">
        <f t="shared" si="416"/>
        <v/>
      </c>
      <c r="BU94" s="188" t="str">
        <f t="shared" si="416"/>
        <v/>
      </c>
      <c r="BV94" s="188" t="str">
        <f t="shared" si="416"/>
        <v/>
      </c>
      <c r="BW94" s="188" t="str">
        <f t="shared" si="416"/>
        <v/>
      </c>
      <c r="BX94" s="188" t="str">
        <f t="shared" si="416"/>
        <v/>
      </c>
      <c r="BY94" s="188" t="str">
        <f t="shared" si="416"/>
        <v/>
      </c>
      <c r="BZ94" s="188" t="str">
        <f t="shared" si="416"/>
        <v/>
      </c>
      <c r="CA94" s="188" t="str">
        <f t="shared" si="416"/>
        <v/>
      </c>
      <c r="CB94" s="188" t="str">
        <f t="shared" si="416"/>
        <v/>
      </c>
      <c r="CC94" s="188" t="str">
        <f t="shared" si="416"/>
        <v/>
      </c>
      <c r="CD94" s="188" t="str">
        <f t="shared" si="416"/>
        <v/>
      </c>
      <c r="CE94" s="188" t="str">
        <f t="shared" si="416"/>
        <v/>
      </c>
      <c r="CF94" s="188" t="str">
        <f t="shared" si="416"/>
        <v/>
      </c>
      <c r="CG94" s="188" t="str">
        <f t="shared" si="416"/>
        <v/>
      </c>
      <c r="CH94" s="188" t="str">
        <f t="shared" si="416"/>
        <v/>
      </c>
      <c r="CI94" s="188" t="str">
        <f t="shared" si="416"/>
        <v/>
      </c>
      <c r="CJ94" s="188" t="str">
        <f t="shared" si="416"/>
        <v/>
      </c>
      <c r="CK94" s="188" t="str">
        <f t="shared" si="416"/>
        <v/>
      </c>
      <c r="CL94" s="188" t="str">
        <f t="shared" si="416"/>
        <v/>
      </c>
      <c r="CM94" s="188" t="str">
        <f t="shared" si="416"/>
        <v/>
      </c>
      <c r="CN94" s="188" t="str">
        <f t="shared" si="416"/>
        <v/>
      </c>
      <c r="CO94" s="188" t="str">
        <f t="shared" si="416"/>
        <v/>
      </c>
      <c r="CP94" s="188" t="str">
        <f t="shared" si="416"/>
        <v/>
      </c>
      <c r="CQ94" s="188" t="str">
        <f t="shared" si="416"/>
        <v/>
      </c>
      <c r="CR94" s="188" t="str">
        <f t="shared" si="416"/>
        <v/>
      </c>
      <c r="CS94" s="188" t="str">
        <f t="shared" si="416"/>
        <v/>
      </c>
      <c r="CT94" s="188" t="str">
        <f t="shared" si="416"/>
        <v/>
      </c>
      <c r="CU94" s="188" t="str">
        <f t="shared" si="416"/>
        <v/>
      </c>
      <c r="CV94" s="188" t="str">
        <f t="shared" si="416"/>
        <v/>
      </c>
      <c r="CW94" s="188" t="str">
        <f t="shared" si="416"/>
        <v/>
      </c>
      <c r="CX94" s="188" t="str">
        <f t="shared" si="416"/>
        <v/>
      </c>
      <c r="CY94" s="188" t="str">
        <f t="shared" si="416"/>
        <v/>
      </c>
      <c r="CZ94" s="188" t="str">
        <f t="shared" si="416"/>
        <v/>
      </c>
      <c r="DA94" s="188" t="str">
        <f t="shared" si="416"/>
        <v/>
      </c>
      <c r="DB94" s="188" t="str">
        <f t="shared" si="416"/>
        <v/>
      </c>
      <c r="DC94" s="188" t="str">
        <f t="shared" ref="DC94:EK94" si="417">IF(ISNONTEXT($AO94),DB94+$AO94,"")</f>
        <v/>
      </c>
      <c r="DD94" s="188" t="str">
        <f t="shared" si="417"/>
        <v/>
      </c>
      <c r="DE94" s="188" t="str">
        <f t="shared" si="417"/>
        <v/>
      </c>
      <c r="DF94" s="188" t="str">
        <f t="shared" si="417"/>
        <v/>
      </c>
      <c r="DG94" s="188" t="str">
        <f t="shared" si="417"/>
        <v/>
      </c>
      <c r="DH94" s="188" t="str">
        <f t="shared" si="417"/>
        <v/>
      </c>
      <c r="DI94" s="188" t="str">
        <f t="shared" si="417"/>
        <v/>
      </c>
      <c r="DJ94" s="188" t="str">
        <f t="shared" si="417"/>
        <v/>
      </c>
      <c r="DK94" s="188" t="str">
        <f t="shared" si="417"/>
        <v/>
      </c>
      <c r="DL94" s="188" t="str">
        <f t="shared" si="417"/>
        <v/>
      </c>
      <c r="DM94" s="188" t="str">
        <f t="shared" si="417"/>
        <v/>
      </c>
      <c r="DN94" s="188" t="str">
        <f t="shared" si="417"/>
        <v/>
      </c>
      <c r="DO94" s="188" t="str">
        <f t="shared" si="417"/>
        <v/>
      </c>
      <c r="DP94" s="188" t="str">
        <f t="shared" si="417"/>
        <v/>
      </c>
      <c r="DQ94" s="188" t="str">
        <f t="shared" si="417"/>
        <v/>
      </c>
      <c r="DR94" s="188" t="str">
        <f t="shared" si="417"/>
        <v/>
      </c>
      <c r="DS94" s="188" t="str">
        <f t="shared" si="417"/>
        <v/>
      </c>
      <c r="DT94" s="188" t="str">
        <f t="shared" si="417"/>
        <v/>
      </c>
      <c r="DU94" s="188" t="str">
        <f t="shared" si="417"/>
        <v/>
      </c>
      <c r="DV94" s="188" t="str">
        <f t="shared" si="417"/>
        <v/>
      </c>
      <c r="DW94" s="188" t="str">
        <f t="shared" si="417"/>
        <v/>
      </c>
      <c r="DX94" s="188" t="str">
        <f t="shared" si="417"/>
        <v/>
      </c>
      <c r="DY94" s="188" t="str">
        <f t="shared" si="417"/>
        <v/>
      </c>
      <c r="DZ94" s="188" t="str">
        <f t="shared" si="417"/>
        <v/>
      </c>
      <c r="EA94" s="188" t="str">
        <f t="shared" si="417"/>
        <v/>
      </c>
      <c r="EB94" s="188" t="str">
        <f t="shared" si="417"/>
        <v/>
      </c>
      <c r="EC94" s="188" t="str">
        <f t="shared" si="417"/>
        <v/>
      </c>
      <c r="ED94" s="188" t="str">
        <f t="shared" si="417"/>
        <v/>
      </c>
      <c r="EE94" s="188" t="str">
        <f t="shared" si="417"/>
        <v/>
      </c>
      <c r="EF94" s="188" t="str">
        <f t="shared" si="417"/>
        <v/>
      </c>
      <c r="EG94" s="188" t="str">
        <f t="shared" si="417"/>
        <v/>
      </c>
      <c r="EH94" s="188" t="str">
        <f t="shared" si="417"/>
        <v/>
      </c>
      <c r="EI94" s="188" t="str">
        <f t="shared" si="417"/>
        <v/>
      </c>
      <c r="EJ94" s="188" t="str">
        <f t="shared" si="417"/>
        <v/>
      </c>
      <c r="EK94" s="188" t="str">
        <f t="shared" si="417"/>
        <v/>
      </c>
      <c r="EL94" s="204" t="str">
        <f t="shared" si="264"/>
        <v/>
      </c>
      <c r="EM94" s="205" t="e">
        <f t="shared" si="265"/>
        <v>#N/A</v>
      </c>
      <c r="EN94" s="205" t="e">
        <f t="shared" si="266"/>
        <v>#N/A</v>
      </c>
      <c r="EO94" s="205" t="e">
        <f t="shared" si="267"/>
        <v>#N/A</v>
      </c>
      <c r="EP94" s="205" t="e">
        <f t="shared" si="268"/>
        <v>#N/A</v>
      </c>
      <c r="EQ94" s="205" t="e">
        <f t="shared" si="269"/>
        <v>#N/A</v>
      </c>
      <c r="ER94" s="205" t="e">
        <f t="shared" si="270"/>
        <v>#N/A</v>
      </c>
      <c r="ES94" s="205" t="e">
        <f t="shared" si="271"/>
        <v>#N/A</v>
      </c>
      <c r="ET94" s="205" t="e">
        <f t="shared" si="272"/>
        <v>#N/A</v>
      </c>
      <c r="EU94" s="205" t="e">
        <f t="shared" si="273"/>
        <v>#N/A</v>
      </c>
      <c r="EV94" s="205" t="e">
        <f t="shared" si="274"/>
        <v>#N/A</v>
      </c>
      <c r="EW94" s="205" t="e">
        <f t="shared" si="275"/>
        <v>#N/A</v>
      </c>
      <c r="EX94" s="205" t="e">
        <f t="shared" si="276"/>
        <v>#N/A</v>
      </c>
      <c r="EY94" s="205" t="e">
        <f t="shared" si="277"/>
        <v>#N/A</v>
      </c>
      <c r="EZ94" s="205" t="e">
        <f t="shared" si="278"/>
        <v>#N/A</v>
      </c>
      <c r="FA94" s="205" t="e">
        <f t="shared" si="279"/>
        <v>#N/A</v>
      </c>
      <c r="FB94" s="205" t="e">
        <f t="shared" si="280"/>
        <v>#N/A</v>
      </c>
      <c r="FC94" s="205" t="e">
        <f t="shared" si="281"/>
        <v>#N/A</v>
      </c>
      <c r="FD94" s="205" t="e">
        <f t="shared" si="282"/>
        <v>#N/A</v>
      </c>
      <c r="FE94" s="205" t="e">
        <f t="shared" si="283"/>
        <v>#N/A</v>
      </c>
      <c r="FF94" s="205" t="e">
        <f t="shared" si="284"/>
        <v>#N/A</v>
      </c>
      <c r="FG94" s="205" t="e">
        <f t="shared" si="285"/>
        <v>#N/A</v>
      </c>
      <c r="FH94" s="205" t="e">
        <f t="shared" si="286"/>
        <v>#N/A</v>
      </c>
      <c r="FI94" s="205" t="e">
        <f t="shared" si="287"/>
        <v>#N/A</v>
      </c>
      <c r="FJ94" s="205" t="e">
        <f t="shared" si="288"/>
        <v>#N/A</v>
      </c>
      <c r="FK94" s="205" t="e">
        <f t="shared" si="289"/>
        <v>#N/A</v>
      </c>
      <c r="FL94" s="205" t="e">
        <f t="shared" si="290"/>
        <v>#N/A</v>
      </c>
      <c r="FM94" s="205" t="e">
        <f t="shared" si="291"/>
        <v>#N/A</v>
      </c>
      <c r="FN94" s="205" t="e">
        <f t="shared" si="292"/>
        <v>#N/A</v>
      </c>
      <c r="FO94" s="205" t="e">
        <f t="shared" si="293"/>
        <v>#N/A</v>
      </c>
      <c r="FP94" s="205" t="e">
        <f t="shared" si="294"/>
        <v>#N/A</v>
      </c>
      <c r="FQ94" s="205" t="e">
        <f t="shared" si="295"/>
        <v>#N/A</v>
      </c>
      <c r="FR94" s="205" t="e">
        <f t="shared" si="296"/>
        <v>#N/A</v>
      </c>
      <c r="FS94" s="205" t="e">
        <f t="shared" si="297"/>
        <v>#N/A</v>
      </c>
      <c r="FT94" s="205" t="e">
        <f t="shared" si="298"/>
        <v>#N/A</v>
      </c>
      <c r="FU94" s="205" t="e">
        <f t="shared" si="299"/>
        <v>#N/A</v>
      </c>
      <c r="FV94" s="205" t="e">
        <f t="shared" si="300"/>
        <v>#N/A</v>
      </c>
      <c r="FW94" s="205" t="e">
        <f t="shared" si="301"/>
        <v>#N/A</v>
      </c>
      <c r="FX94" s="205" t="e">
        <f t="shared" si="302"/>
        <v>#N/A</v>
      </c>
      <c r="FY94" s="205" t="e">
        <f t="shared" si="303"/>
        <v>#N/A</v>
      </c>
      <c r="FZ94" s="205" t="e">
        <f t="shared" si="304"/>
        <v>#N/A</v>
      </c>
      <c r="GA94" s="205" t="e">
        <f t="shared" si="305"/>
        <v>#N/A</v>
      </c>
      <c r="GB94" s="205" t="e">
        <f t="shared" si="306"/>
        <v>#N/A</v>
      </c>
      <c r="GC94" s="205" t="e">
        <f t="shared" si="307"/>
        <v>#N/A</v>
      </c>
      <c r="GD94" s="205" t="e">
        <f t="shared" si="308"/>
        <v>#N/A</v>
      </c>
      <c r="GE94" s="205" t="e">
        <f t="shared" si="309"/>
        <v>#N/A</v>
      </c>
      <c r="GF94" s="205" t="e">
        <f t="shared" si="310"/>
        <v>#N/A</v>
      </c>
      <c r="GG94" s="205" t="e">
        <f t="shared" si="311"/>
        <v>#N/A</v>
      </c>
      <c r="GH94" s="205" t="e">
        <f t="shared" si="312"/>
        <v>#N/A</v>
      </c>
      <c r="GI94" s="205" t="e">
        <f t="shared" si="313"/>
        <v>#N/A</v>
      </c>
      <c r="GJ94" s="205" t="e">
        <f t="shared" si="314"/>
        <v>#N/A</v>
      </c>
      <c r="GK94" s="205" t="e">
        <f t="shared" si="315"/>
        <v>#N/A</v>
      </c>
      <c r="GL94" s="205" t="e">
        <f t="shared" si="316"/>
        <v>#N/A</v>
      </c>
      <c r="GM94" s="205" t="e">
        <f t="shared" si="317"/>
        <v>#N/A</v>
      </c>
      <c r="GN94" s="205" t="e">
        <f t="shared" si="318"/>
        <v>#N/A</v>
      </c>
      <c r="GO94" s="205" t="e">
        <f t="shared" si="319"/>
        <v>#N/A</v>
      </c>
      <c r="GP94" s="205" t="e">
        <f t="shared" si="320"/>
        <v>#N/A</v>
      </c>
      <c r="GQ94" s="205" t="e">
        <f t="shared" si="321"/>
        <v>#N/A</v>
      </c>
      <c r="GR94" s="205" t="e">
        <f t="shared" si="322"/>
        <v>#N/A</v>
      </c>
      <c r="GS94" s="205" t="e">
        <f t="shared" si="323"/>
        <v>#N/A</v>
      </c>
      <c r="GT94" s="205" t="e">
        <f t="shared" si="324"/>
        <v>#N/A</v>
      </c>
      <c r="GU94" s="205" t="e">
        <f t="shared" si="325"/>
        <v>#N/A</v>
      </c>
      <c r="GV94" s="205" t="e">
        <f t="shared" si="326"/>
        <v>#N/A</v>
      </c>
      <c r="GW94" s="205" t="e">
        <f t="shared" si="327"/>
        <v>#N/A</v>
      </c>
      <c r="GX94" s="205" t="e">
        <f t="shared" si="328"/>
        <v>#N/A</v>
      </c>
      <c r="GY94" s="205" t="e">
        <f t="shared" si="329"/>
        <v>#N/A</v>
      </c>
      <c r="GZ94" s="205" t="e">
        <f t="shared" si="330"/>
        <v>#N/A</v>
      </c>
      <c r="HA94" s="205" t="e">
        <f t="shared" si="331"/>
        <v>#N/A</v>
      </c>
      <c r="HB94" s="205" t="e">
        <f t="shared" si="332"/>
        <v>#N/A</v>
      </c>
      <c r="HC94" s="205" t="e">
        <f t="shared" si="333"/>
        <v>#N/A</v>
      </c>
      <c r="HD94" s="205" t="e">
        <f t="shared" si="334"/>
        <v>#N/A</v>
      </c>
      <c r="HE94" s="205" t="e">
        <f t="shared" si="335"/>
        <v>#N/A</v>
      </c>
      <c r="HF94" s="205" t="e">
        <f t="shared" si="336"/>
        <v>#N/A</v>
      </c>
      <c r="HG94" s="205" t="e">
        <f t="shared" si="337"/>
        <v>#N/A</v>
      </c>
      <c r="HH94" s="205" t="e">
        <f t="shared" si="338"/>
        <v>#N/A</v>
      </c>
      <c r="HI94" s="205" t="e">
        <f t="shared" si="339"/>
        <v>#N/A</v>
      </c>
      <c r="HJ94" s="205" t="e">
        <f t="shared" si="340"/>
        <v>#N/A</v>
      </c>
      <c r="HK94" s="205" t="e">
        <f t="shared" si="341"/>
        <v>#N/A</v>
      </c>
      <c r="HL94" s="205" t="e">
        <f t="shared" si="342"/>
        <v>#N/A</v>
      </c>
      <c r="HM94" s="205" t="e">
        <f t="shared" si="343"/>
        <v>#N/A</v>
      </c>
      <c r="HN94" s="205" t="e">
        <f t="shared" si="344"/>
        <v>#N/A</v>
      </c>
      <c r="HO94" s="205" t="e">
        <f t="shared" si="345"/>
        <v>#N/A</v>
      </c>
      <c r="HP94" s="205" t="e">
        <f t="shared" si="346"/>
        <v>#N/A</v>
      </c>
      <c r="HQ94" s="205" t="e">
        <f t="shared" si="347"/>
        <v>#N/A</v>
      </c>
      <c r="HR94" s="205" t="e">
        <f t="shared" si="348"/>
        <v>#N/A</v>
      </c>
      <c r="HS94" s="205" t="e">
        <f t="shared" si="349"/>
        <v>#N/A</v>
      </c>
      <c r="HT94" s="205" t="e">
        <f t="shared" si="350"/>
        <v>#N/A</v>
      </c>
      <c r="HU94" s="205" t="e">
        <f t="shared" si="351"/>
        <v>#N/A</v>
      </c>
      <c r="HV94" s="205" t="e">
        <f t="shared" si="352"/>
        <v>#N/A</v>
      </c>
      <c r="HW94" s="205" t="e">
        <f t="shared" si="353"/>
        <v>#N/A</v>
      </c>
      <c r="HX94" s="205" t="e">
        <f t="shared" si="354"/>
        <v>#N/A</v>
      </c>
      <c r="HY94" s="205" t="e">
        <f t="shared" si="355"/>
        <v>#N/A</v>
      </c>
      <c r="HZ94" s="205" t="e">
        <f t="shared" si="356"/>
        <v>#N/A</v>
      </c>
      <c r="IA94" s="205" t="e">
        <f t="shared" si="357"/>
        <v>#N/A</v>
      </c>
      <c r="IB94" s="205" t="e">
        <f t="shared" si="358"/>
        <v>#N/A</v>
      </c>
      <c r="IC94" s="205" t="e">
        <f t="shared" si="359"/>
        <v>#N/A</v>
      </c>
      <c r="ID94" s="205" t="e">
        <f t="shared" si="360"/>
        <v>#N/A</v>
      </c>
      <c r="IE94" s="205" t="e">
        <f t="shared" si="361"/>
        <v>#N/A</v>
      </c>
      <c r="IF94" s="205" t="e">
        <f t="shared" si="362"/>
        <v>#N/A</v>
      </c>
      <c r="IG94" s="205" t="e">
        <f t="shared" si="363"/>
        <v>#N/A</v>
      </c>
      <c r="IH94" s="205" t="e">
        <f t="shared" si="364"/>
        <v>#N/A</v>
      </c>
      <c r="II94" s="205" t="e">
        <f t="shared" si="365"/>
        <v>#N/A</v>
      </c>
    </row>
    <row r="95" spans="1:243" hidden="1" x14ac:dyDescent="0.25">
      <c r="A95" s="307"/>
      <c r="B95" s="308" t="str">
        <f>IF(OR($T95="",$U95=""),"",ROUND(_xlfn.BETA.INV(ABS(VLOOKUP($Z$1,VLookups!$A$30:$B$31,2,FALSE)-B$2),IF($N95="L",$U95,$T95),IF($N95="L",$T95,$U95),$G95,$I95),0))</f>
        <v/>
      </c>
      <c r="C95" s="318" t="str">
        <f t="shared" si="366"/>
        <v/>
      </c>
      <c r="D95" s="319" t="str">
        <f t="shared" si="367"/>
        <v/>
      </c>
      <c r="E95" s="142"/>
      <c r="F95" s="310"/>
      <c r="G95" s="311" t="str">
        <f t="shared" si="255"/>
        <v/>
      </c>
      <c r="H95" s="312"/>
      <c r="I95" s="311" t="str">
        <f t="shared" si="256"/>
        <v/>
      </c>
      <c r="J95" s="310"/>
      <c r="K95" s="143"/>
      <c r="L95" s="118" t="str">
        <f t="shared" si="257"/>
        <v/>
      </c>
      <c r="M95" s="23" t="str">
        <f t="shared" si="258"/>
        <v/>
      </c>
      <c r="N95" s="24" t="str">
        <f t="shared" si="259"/>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247"/>
        <v/>
      </c>
      <c r="R95" s="26"/>
      <c r="S95" s="24" t="str">
        <f>IF(OR(M95="",R95=""),"",MATCH(R95,Confidence!$A$3:$A$12,0))</f>
        <v/>
      </c>
      <c r="T95" s="27" t="str">
        <f t="shared" si="248"/>
        <v/>
      </c>
      <c r="U95" s="27" t="str">
        <f t="shared" si="249"/>
        <v/>
      </c>
      <c r="V95" s="24"/>
      <c r="W95" s="110" t="str">
        <f t="shared" si="250"/>
        <v/>
      </c>
      <c r="X95" s="110" t="str">
        <f t="shared" si="251"/>
        <v/>
      </c>
      <c r="Y95" s="39" t="str">
        <f t="shared" si="252"/>
        <v/>
      </c>
      <c r="Z95" s="123"/>
      <c r="AA95" s="216" t="str">
        <f>IF(AND(G95&gt;0,H95&gt;0,I95&gt;0,T95&gt;0,U95&gt;0,Z95&gt;0,NOT(R95="")),ABS(VLOOKUP($Z$1,VLookups!$A$30:$B$31,2,FALSE)-_xlfn.BETA.DIST(Z95,IF(N95="L",U95,T95),IF(N95="L",T95,U95),TRUE,G95,I95)),"")</f>
        <v/>
      </c>
      <c r="AB95" s="120" t="str">
        <f>IF(OR($T95="",$U95=""),"",_xlfn.BETA.INV(ABS(VLOOKUP($Z$1,VLookups!$A$30:$B$31,2,FALSE)-AB$3),IF($N95="L",$U95,$T95),IF($N95="L",$T95,$U95),$G95,$I95))</f>
        <v/>
      </c>
      <c r="AC95" s="121" t="str">
        <f>IF(OR($T95="",$U95=""),"",_xlfn.BETA.INV(ABS(VLOOKUP($Z$1,VLookups!$A$30:$B$31,2,FALSE)-AC$3),IF($N95="L",$U95,$T95),IF($N95="L",$T95,$U95),$G95,$I95))</f>
        <v/>
      </c>
      <c r="AD95" s="120" t="str">
        <f>IF(OR($T95="",$U95=""),"",_xlfn.BETA.INV(ABS(VLOOKUP($Z$1,VLookups!$A$30:$B$31,2,FALSE)-AD$3),IF($N95="L",$U95,$T95),IF($N95="L",$T95,$U95),$G95,$I95))</f>
        <v/>
      </c>
      <c r="AE95" s="121" t="str">
        <f>IF(OR($T95="",$U95=""),"",_xlfn.BETA.INV(ABS(VLOOKUP($Z$1,VLookups!$A$30:$B$31,2,FALSE)-AE$3),IF($N95="L",$U95,$T95),IF($N95="L",$T95,$U95),$G95,$I95))</f>
        <v/>
      </c>
      <c r="AF95" s="120" t="str">
        <f>IF(OR($T95="",$U95=""),"",_xlfn.BETA.INV(ABS(VLOOKUP($Z$1,VLookups!$A$30:$B$31,2,FALSE)-AF$3),IF($N95="L",$U95,$T95),IF($N95="L",$T95,$U95),$G95,$I95))</f>
        <v/>
      </c>
      <c r="AG95" s="121" t="str">
        <f>IF(OR($T95="",$U95=""),"",_xlfn.BETA.INV(ABS(VLOOKUP($Z$1,VLookups!$A$30:$B$31,2,FALSE)-AG$3),IF($N95="L",$U95,$T95),IF($N95="L",$T95,$U95),$G95,$I95))</f>
        <v/>
      </c>
      <c r="AH95" s="120" t="str">
        <f>IF(OR($T95="",$U95=""),"",_xlfn.BETA.INV(ABS(VLOOKUP($Z$1,VLookups!$A$30:$B$31,2,FALSE)-AH$3),IF($N95="L",$U95,$T95),IF($N95="L",$T95,$U95),$G95,$I95))</f>
        <v/>
      </c>
      <c r="AI95" s="121" t="str">
        <f>IF(OR($T95="",$U95=""),"",_xlfn.BETA.INV(ABS(VLOOKUP($Z$1,VLookups!$A$30:$B$31,2,FALSE)-AI$3),IF($N95="L",$U95,$T95),IF($N95="L",$T95,$U95),$G95,$I95))</f>
        <v/>
      </c>
      <c r="AJ95" s="120" t="str">
        <f>IF(OR($T95="",$U95=""),"",_xlfn.BETA.INV(ABS(VLOOKUP($Z$1,VLookups!$A$30:$B$31,2,FALSE)-AJ$3),IF($N95="L",$U95,$T95),IF($N95="L",$T95,$U95),$G95,$I95))</f>
        <v/>
      </c>
      <c r="AK95" s="121" t="str">
        <f>IF(OR($T95="",$U95=""),"",_xlfn.BETA.INV(ABS(VLOOKUP($Z$1,VLookups!$A$30:$B$31,2,FALSE)-AK$3),IF($N95="L",$U95,$T95),IF($N95="L",$T95,$U95),$G95,$I95))</f>
        <v/>
      </c>
      <c r="AL95" s="120" t="str">
        <f>IF(OR($T95="",$U95=""),"",_xlfn.BETA.INV(ABS(VLOOKUP($Z$1,VLookups!$A$30:$B$31,2,FALSE)-AL$3),IF($N95="L",$U95,$T95),IF($N95="L",$T95,$U95),$G95,$I95))</f>
        <v/>
      </c>
      <c r="AM95" s="121" t="str">
        <f>IF(OR($T95="",$U95=""),"",_xlfn.BETA.INV(ABS(VLOOKUP($Z$1,VLookups!$A$30:$B$31,2,FALSE)-AM$3),IF($N95="L",$U95,$T95),IF($N95="L",$T95,$U95),$G95,$I95))</f>
        <v/>
      </c>
      <c r="AN95" s="17"/>
      <c r="AO95" s="206" t="str">
        <f t="shared" si="260"/>
        <v/>
      </c>
      <c r="AP95" s="204" t="str">
        <f t="shared" si="261"/>
        <v/>
      </c>
      <c r="AQ95" s="188" t="str">
        <f t="shared" ref="AQ95:DB95" si="418">IF(ISNONTEXT($AO95),AP95+$AO95,"")</f>
        <v/>
      </c>
      <c r="AR95" s="188" t="str">
        <f t="shared" si="418"/>
        <v/>
      </c>
      <c r="AS95" s="188" t="str">
        <f t="shared" si="418"/>
        <v/>
      </c>
      <c r="AT95" s="188" t="str">
        <f t="shared" si="418"/>
        <v/>
      </c>
      <c r="AU95" s="188" t="str">
        <f t="shared" si="418"/>
        <v/>
      </c>
      <c r="AV95" s="188" t="str">
        <f t="shared" si="418"/>
        <v/>
      </c>
      <c r="AW95" s="188" t="str">
        <f t="shared" si="418"/>
        <v/>
      </c>
      <c r="AX95" s="188" t="str">
        <f t="shared" si="418"/>
        <v/>
      </c>
      <c r="AY95" s="188" t="str">
        <f t="shared" si="418"/>
        <v/>
      </c>
      <c r="AZ95" s="188" t="str">
        <f t="shared" si="418"/>
        <v/>
      </c>
      <c r="BA95" s="188" t="str">
        <f t="shared" si="418"/>
        <v/>
      </c>
      <c r="BB95" s="188" t="str">
        <f t="shared" si="418"/>
        <v/>
      </c>
      <c r="BC95" s="188" t="str">
        <f t="shared" si="418"/>
        <v/>
      </c>
      <c r="BD95" s="188" t="str">
        <f t="shared" si="418"/>
        <v/>
      </c>
      <c r="BE95" s="188" t="str">
        <f t="shared" si="418"/>
        <v/>
      </c>
      <c r="BF95" s="188" t="str">
        <f t="shared" si="418"/>
        <v/>
      </c>
      <c r="BG95" s="188" t="str">
        <f t="shared" si="418"/>
        <v/>
      </c>
      <c r="BH95" s="188" t="str">
        <f t="shared" si="418"/>
        <v/>
      </c>
      <c r="BI95" s="188" t="str">
        <f t="shared" si="418"/>
        <v/>
      </c>
      <c r="BJ95" s="188" t="str">
        <f t="shared" si="418"/>
        <v/>
      </c>
      <c r="BK95" s="188" t="str">
        <f t="shared" si="418"/>
        <v/>
      </c>
      <c r="BL95" s="188" t="str">
        <f t="shared" si="418"/>
        <v/>
      </c>
      <c r="BM95" s="188" t="str">
        <f t="shared" si="418"/>
        <v/>
      </c>
      <c r="BN95" s="188" t="str">
        <f t="shared" si="418"/>
        <v/>
      </c>
      <c r="BO95" s="188" t="str">
        <f t="shared" si="418"/>
        <v/>
      </c>
      <c r="BP95" s="188" t="str">
        <f t="shared" si="418"/>
        <v/>
      </c>
      <c r="BQ95" s="188" t="str">
        <f t="shared" si="418"/>
        <v/>
      </c>
      <c r="BR95" s="188" t="str">
        <f t="shared" si="418"/>
        <v/>
      </c>
      <c r="BS95" s="188" t="str">
        <f t="shared" si="418"/>
        <v/>
      </c>
      <c r="BT95" s="188" t="str">
        <f t="shared" si="418"/>
        <v/>
      </c>
      <c r="BU95" s="188" t="str">
        <f t="shared" si="418"/>
        <v/>
      </c>
      <c r="BV95" s="188" t="str">
        <f t="shared" si="418"/>
        <v/>
      </c>
      <c r="BW95" s="188" t="str">
        <f t="shared" si="418"/>
        <v/>
      </c>
      <c r="BX95" s="188" t="str">
        <f t="shared" si="418"/>
        <v/>
      </c>
      <c r="BY95" s="188" t="str">
        <f t="shared" si="418"/>
        <v/>
      </c>
      <c r="BZ95" s="188" t="str">
        <f t="shared" si="418"/>
        <v/>
      </c>
      <c r="CA95" s="188" t="str">
        <f t="shared" si="418"/>
        <v/>
      </c>
      <c r="CB95" s="188" t="str">
        <f t="shared" si="418"/>
        <v/>
      </c>
      <c r="CC95" s="188" t="str">
        <f t="shared" si="418"/>
        <v/>
      </c>
      <c r="CD95" s="188" t="str">
        <f t="shared" si="418"/>
        <v/>
      </c>
      <c r="CE95" s="188" t="str">
        <f t="shared" si="418"/>
        <v/>
      </c>
      <c r="CF95" s="188" t="str">
        <f t="shared" si="418"/>
        <v/>
      </c>
      <c r="CG95" s="188" t="str">
        <f t="shared" si="418"/>
        <v/>
      </c>
      <c r="CH95" s="188" t="str">
        <f t="shared" si="418"/>
        <v/>
      </c>
      <c r="CI95" s="188" t="str">
        <f t="shared" si="418"/>
        <v/>
      </c>
      <c r="CJ95" s="188" t="str">
        <f t="shared" si="418"/>
        <v/>
      </c>
      <c r="CK95" s="188" t="str">
        <f t="shared" si="418"/>
        <v/>
      </c>
      <c r="CL95" s="188" t="str">
        <f t="shared" si="418"/>
        <v/>
      </c>
      <c r="CM95" s="188" t="str">
        <f t="shared" si="418"/>
        <v/>
      </c>
      <c r="CN95" s="188" t="str">
        <f t="shared" si="418"/>
        <v/>
      </c>
      <c r="CO95" s="188" t="str">
        <f t="shared" si="418"/>
        <v/>
      </c>
      <c r="CP95" s="188" t="str">
        <f t="shared" si="418"/>
        <v/>
      </c>
      <c r="CQ95" s="188" t="str">
        <f t="shared" si="418"/>
        <v/>
      </c>
      <c r="CR95" s="188" t="str">
        <f t="shared" si="418"/>
        <v/>
      </c>
      <c r="CS95" s="188" t="str">
        <f t="shared" si="418"/>
        <v/>
      </c>
      <c r="CT95" s="188" t="str">
        <f t="shared" si="418"/>
        <v/>
      </c>
      <c r="CU95" s="188" t="str">
        <f t="shared" si="418"/>
        <v/>
      </c>
      <c r="CV95" s="188" t="str">
        <f t="shared" si="418"/>
        <v/>
      </c>
      <c r="CW95" s="188" t="str">
        <f t="shared" si="418"/>
        <v/>
      </c>
      <c r="CX95" s="188" t="str">
        <f t="shared" si="418"/>
        <v/>
      </c>
      <c r="CY95" s="188" t="str">
        <f t="shared" si="418"/>
        <v/>
      </c>
      <c r="CZ95" s="188" t="str">
        <f t="shared" si="418"/>
        <v/>
      </c>
      <c r="DA95" s="188" t="str">
        <f t="shared" si="418"/>
        <v/>
      </c>
      <c r="DB95" s="188" t="str">
        <f t="shared" si="418"/>
        <v/>
      </c>
      <c r="DC95" s="188" t="str">
        <f t="shared" ref="DC95:EK95" si="419">IF(ISNONTEXT($AO95),DB95+$AO95,"")</f>
        <v/>
      </c>
      <c r="DD95" s="188" t="str">
        <f t="shared" si="419"/>
        <v/>
      </c>
      <c r="DE95" s="188" t="str">
        <f t="shared" si="419"/>
        <v/>
      </c>
      <c r="DF95" s="188" t="str">
        <f t="shared" si="419"/>
        <v/>
      </c>
      <c r="DG95" s="188" t="str">
        <f t="shared" si="419"/>
        <v/>
      </c>
      <c r="DH95" s="188" t="str">
        <f t="shared" si="419"/>
        <v/>
      </c>
      <c r="DI95" s="188" t="str">
        <f t="shared" si="419"/>
        <v/>
      </c>
      <c r="DJ95" s="188" t="str">
        <f t="shared" si="419"/>
        <v/>
      </c>
      <c r="DK95" s="188" t="str">
        <f t="shared" si="419"/>
        <v/>
      </c>
      <c r="DL95" s="188" t="str">
        <f t="shared" si="419"/>
        <v/>
      </c>
      <c r="DM95" s="188" t="str">
        <f t="shared" si="419"/>
        <v/>
      </c>
      <c r="DN95" s="188" t="str">
        <f t="shared" si="419"/>
        <v/>
      </c>
      <c r="DO95" s="188" t="str">
        <f t="shared" si="419"/>
        <v/>
      </c>
      <c r="DP95" s="188" t="str">
        <f t="shared" si="419"/>
        <v/>
      </c>
      <c r="DQ95" s="188" t="str">
        <f t="shared" si="419"/>
        <v/>
      </c>
      <c r="DR95" s="188" t="str">
        <f t="shared" si="419"/>
        <v/>
      </c>
      <c r="DS95" s="188" t="str">
        <f t="shared" si="419"/>
        <v/>
      </c>
      <c r="DT95" s="188" t="str">
        <f t="shared" si="419"/>
        <v/>
      </c>
      <c r="DU95" s="188" t="str">
        <f t="shared" si="419"/>
        <v/>
      </c>
      <c r="DV95" s="188" t="str">
        <f t="shared" si="419"/>
        <v/>
      </c>
      <c r="DW95" s="188" t="str">
        <f t="shared" si="419"/>
        <v/>
      </c>
      <c r="DX95" s="188" t="str">
        <f t="shared" si="419"/>
        <v/>
      </c>
      <c r="DY95" s="188" t="str">
        <f t="shared" si="419"/>
        <v/>
      </c>
      <c r="DZ95" s="188" t="str">
        <f t="shared" si="419"/>
        <v/>
      </c>
      <c r="EA95" s="188" t="str">
        <f t="shared" si="419"/>
        <v/>
      </c>
      <c r="EB95" s="188" t="str">
        <f t="shared" si="419"/>
        <v/>
      </c>
      <c r="EC95" s="188" t="str">
        <f t="shared" si="419"/>
        <v/>
      </c>
      <c r="ED95" s="188" t="str">
        <f t="shared" si="419"/>
        <v/>
      </c>
      <c r="EE95" s="188" t="str">
        <f t="shared" si="419"/>
        <v/>
      </c>
      <c r="EF95" s="188" t="str">
        <f t="shared" si="419"/>
        <v/>
      </c>
      <c r="EG95" s="188" t="str">
        <f t="shared" si="419"/>
        <v/>
      </c>
      <c r="EH95" s="188" t="str">
        <f t="shared" si="419"/>
        <v/>
      </c>
      <c r="EI95" s="188" t="str">
        <f t="shared" si="419"/>
        <v/>
      </c>
      <c r="EJ95" s="188" t="str">
        <f t="shared" si="419"/>
        <v/>
      </c>
      <c r="EK95" s="188" t="str">
        <f t="shared" si="419"/>
        <v/>
      </c>
      <c r="EL95" s="204" t="str">
        <f t="shared" si="264"/>
        <v/>
      </c>
      <c r="EM95" s="205" t="e">
        <f t="shared" si="265"/>
        <v>#N/A</v>
      </c>
      <c r="EN95" s="205" t="e">
        <f t="shared" si="266"/>
        <v>#N/A</v>
      </c>
      <c r="EO95" s="205" t="e">
        <f t="shared" si="267"/>
        <v>#N/A</v>
      </c>
      <c r="EP95" s="205" t="e">
        <f t="shared" si="268"/>
        <v>#N/A</v>
      </c>
      <c r="EQ95" s="205" t="e">
        <f t="shared" si="269"/>
        <v>#N/A</v>
      </c>
      <c r="ER95" s="205" t="e">
        <f t="shared" si="270"/>
        <v>#N/A</v>
      </c>
      <c r="ES95" s="205" t="e">
        <f t="shared" si="271"/>
        <v>#N/A</v>
      </c>
      <c r="ET95" s="205" t="e">
        <f t="shared" si="272"/>
        <v>#N/A</v>
      </c>
      <c r="EU95" s="205" t="e">
        <f t="shared" si="273"/>
        <v>#N/A</v>
      </c>
      <c r="EV95" s="205" t="e">
        <f t="shared" si="274"/>
        <v>#N/A</v>
      </c>
      <c r="EW95" s="205" t="e">
        <f t="shared" si="275"/>
        <v>#N/A</v>
      </c>
      <c r="EX95" s="205" t="e">
        <f t="shared" si="276"/>
        <v>#N/A</v>
      </c>
      <c r="EY95" s="205" t="e">
        <f t="shared" si="277"/>
        <v>#N/A</v>
      </c>
      <c r="EZ95" s="205" t="e">
        <f t="shared" si="278"/>
        <v>#N/A</v>
      </c>
      <c r="FA95" s="205" t="e">
        <f t="shared" si="279"/>
        <v>#N/A</v>
      </c>
      <c r="FB95" s="205" t="e">
        <f t="shared" si="280"/>
        <v>#N/A</v>
      </c>
      <c r="FC95" s="205" t="e">
        <f t="shared" si="281"/>
        <v>#N/A</v>
      </c>
      <c r="FD95" s="205" t="e">
        <f t="shared" si="282"/>
        <v>#N/A</v>
      </c>
      <c r="FE95" s="205" t="e">
        <f t="shared" si="283"/>
        <v>#N/A</v>
      </c>
      <c r="FF95" s="205" t="e">
        <f t="shared" si="284"/>
        <v>#N/A</v>
      </c>
      <c r="FG95" s="205" t="e">
        <f t="shared" si="285"/>
        <v>#N/A</v>
      </c>
      <c r="FH95" s="205" t="e">
        <f t="shared" si="286"/>
        <v>#N/A</v>
      </c>
      <c r="FI95" s="205" t="e">
        <f t="shared" si="287"/>
        <v>#N/A</v>
      </c>
      <c r="FJ95" s="205" t="e">
        <f t="shared" si="288"/>
        <v>#N/A</v>
      </c>
      <c r="FK95" s="205" t="e">
        <f t="shared" si="289"/>
        <v>#N/A</v>
      </c>
      <c r="FL95" s="205" t="e">
        <f t="shared" si="290"/>
        <v>#N/A</v>
      </c>
      <c r="FM95" s="205" t="e">
        <f t="shared" si="291"/>
        <v>#N/A</v>
      </c>
      <c r="FN95" s="205" t="e">
        <f t="shared" si="292"/>
        <v>#N/A</v>
      </c>
      <c r="FO95" s="205" t="e">
        <f t="shared" si="293"/>
        <v>#N/A</v>
      </c>
      <c r="FP95" s="205" t="e">
        <f t="shared" si="294"/>
        <v>#N/A</v>
      </c>
      <c r="FQ95" s="205" t="e">
        <f t="shared" si="295"/>
        <v>#N/A</v>
      </c>
      <c r="FR95" s="205" t="e">
        <f t="shared" si="296"/>
        <v>#N/A</v>
      </c>
      <c r="FS95" s="205" t="e">
        <f t="shared" si="297"/>
        <v>#N/A</v>
      </c>
      <c r="FT95" s="205" t="e">
        <f t="shared" si="298"/>
        <v>#N/A</v>
      </c>
      <c r="FU95" s="205" t="e">
        <f t="shared" si="299"/>
        <v>#N/A</v>
      </c>
      <c r="FV95" s="205" t="e">
        <f t="shared" si="300"/>
        <v>#N/A</v>
      </c>
      <c r="FW95" s="205" t="e">
        <f t="shared" si="301"/>
        <v>#N/A</v>
      </c>
      <c r="FX95" s="205" t="e">
        <f t="shared" si="302"/>
        <v>#N/A</v>
      </c>
      <c r="FY95" s="205" t="e">
        <f t="shared" si="303"/>
        <v>#N/A</v>
      </c>
      <c r="FZ95" s="205" t="e">
        <f t="shared" si="304"/>
        <v>#N/A</v>
      </c>
      <c r="GA95" s="205" t="e">
        <f t="shared" si="305"/>
        <v>#N/A</v>
      </c>
      <c r="GB95" s="205" t="e">
        <f t="shared" si="306"/>
        <v>#N/A</v>
      </c>
      <c r="GC95" s="205" t="e">
        <f t="shared" si="307"/>
        <v>#N/A</v>
      </c>
      <c r="GD95" s="205" t="e">
        <f t="shared" si="308"/>
        <v>#N/A</v>
      </c>
      <c r="GE95" s="205" t="e">
        <f t="shared" si="309"/>
        <v>#N/A</v>
      </c>
      <c r="GF95" s="205" t="e">
        <f t="shared" si="310"/>
        <v>#N/A</v>
      </c>
      <c r="GG95" s="205" t="e">
        <f t="shared" si="311"/>
        <v>#N/A</v>
      </c>
      <c r="GH95" s="205" t="e">
        <f t="shared" si="312"/>
        <v>#N/A</v>
      </c>
      <c r="GI95" s="205" t="e">
        <f t="shared" si="313"/>
        <v>#N/A</v>
      </c>
      <c r="GJ95" s="205" t="e">
        <f t="shared" si="314"/>
        <v>#N/A</v>
      </c>
      <c r="GK95" s="205" t="e">
        <f t="shared" si="315"/>
        <v>#N/A</v>
      </c>
      <c r="GL95" s="205" t="e">
        <f t="shared" si="316"/>
        <v>#N/A</v>
      </c>
      <c r="GM95" s="205" t="e">
        <f t="shared" si="317"/>
        <v>#N/A</v>
      </c>
      <c r="GN95" s="205" t="e">
        <f t="shared" si="318"/>
        <v>#N/A</v>
      </c>
      <c r="GO95" s="205" t="e">
        <f t="shared" si="319"/>
        <v>#N/A</v>
      </c>
      <c r="GP95" s="205" t="e">
        <f t="shared" si="320"/>
        <v>#N/A</v>
      </c>
      <c r="GQ95" s="205" t="e">
        <f t="shared" si="321"/>
        <v>#N/A</v>
      </c>
      <c r="GR95" s="205" t="e">
        <f t="shared" si="322"/>
        <v>#N/A</v>
      </c>
      <c r="GS95" s="205" t="e">
        <f t="shared" si="323"/>
        <v>#N/A</v>
      </c>
      <c r="GT95" s="205" t="e">
        <f t="shared" si="324"/>
        <v>#N/A</v>
      </c>
      <c r="GU95" s="205" t="e">
        <f t="shared" si="325"/>
        <v>#N/A</v>
      </c>
      <c r="GV95" s="205" t="e">
        <f t="shared" si="326"/>
        <v>#N/A</v>
      </c>
      <c r="GW95" s="205" t="e">
        <f t="shared" si="327"/>
        <v>#N/A</v>
      </c>
      <c r="GX95" s="205" t="e">
        <f t="shared" si="328"/>
        <v>#N/A</v>
      </c>
      <c r="GY95" s="205" t="e">
        <f t="shared" si="329"/>
        <v>#N/A</v>
      </c>
      <c r="GZ95" s="205" t="e">
        <f t="shared" si="330"/>
        <v>#N/A</v>
      </c>
      <c r="HA95" s="205" t="e">
        <f t="shared" si="331"/>
        <v>#N/A</v>
      </c>
      <c r="HB95" s="205" t="e">
        <f t="shared" si="332"/>
        <v>#N/A</v>
      </c>
      <c r="HC95" s="205" t="e">
        <f t="shared" si="333"/>
        <v>#N/A</v>
      </c>
      <c r="HD95" s="205" t="e">
        <f t="shared" si="334"/>
        <v>#N/A</v>
      </c>
      <c r="HE95" s="205" t="e">
        <f t="shared" si="335"/>
        <v>#N/A</v>
      </c>
      <c r="HF95" s="205" t="e">
        <f t="shared" si="336"/>
        <v>#N/A</v>
      </c>
      <c r="HG95" s="205" t="e">
        <f t="shared" si="337"/>
        <v>#N/A</v>
      </c>
      <c r="HH95" s="205" t="e">
        <f t="shared" si="338"/>
        <v>#N/A</v>
      </c>
      <c r="HI95" s="205" t="e">
        <f t="shared" si="339"/>
        <v>#N/A</v>
      </c>
      <c r="HJ95" s="205" t="e">
        <f t="shared" si="340"/>
        <v>#N/A</v>
      </c>
      <c r="HK95" s="205" t="e">
        <f t="shared" si="341"/>
        <v>#N/A</v>
      </c>
      <c r="HL95" s="205" t="e">
        <f t="shared" si="342"/>
        <v>#N/A</v>
      </c>
      <c r="HM95" s="205" t="e">
        <f t="shared" si="343"/>
        <v>#N/A</v>
      </c>
      <c r="HN95" s="205" t="e">
        <f t="shared" si="344"/>
        <v>#N/A</v>
      </c>
      <c r="HO95" s="205" t="e">
        <f t="shared" si="345"/>
        <v>#N/A</v>
      </c>
      <c r="HP95" s="205" t="e">
        <f t="shared" si="346"/>
        <v>#N/A</v>
      </c>
      <c r="HQ95" s="205" t="e">
        <f t="shared" si="347"/>
        <v>#N/A</v>
      </c>
      <c r="HR95" s="205" t="e">
        <f t="shared" si="348"/>
        <v>#N/A</v>
      </c>
      <c r="HS95" s="205" t="e">
        <f t="shared" si="349"/>
        <v>#N/A</v>
      </c>
      <c r="HT95" s="205" t="e">
        <f t="shared" si="350"/>
        <v>#N/A</v>
      </c>
      <c r="HU95" s="205" t="e">
        <f t="shared" si="351"/>
        <v>#N/A</v>
      </c>
      <c r="HV95" s="205" t="e">
        <f t="shared" si="352"/>
        <v>#N/A</v>
      </c>
      <c r="HW95" s="205" t="e">
        <f t="shared" si="353"/>
        <v>#N/A</v>
      </c>
      <c r="HX95" s="205" t="e">
        <f t="shared" si="354"/>
        <v>#N/A</v>
      </c>
      <c r="HY95" s="205" t="e">
        <f t="shared" si="355"/>
        <v>#N/A</v>
      </c>
      <c r="HZ95" s="205" t="e">
        <f t="shared" si="356"/>
        <v>#N/A</v>
      </c>
      <c r="IA95" s="205" t="e">
        <f t="shared" si="357"/>
        <v>#N/A</v>
      </c>
      <c r="IB95" s="205" t="e">
        <f t="shared" si="358"/>
        <v>#N/A</v>
      </c>
      <c r="IC95" s="205" t="e">
        <f t="shared" si="359"/>
        <v>#N/A</v>
      </c>
      <c r="ID95" s="205" t="e">
        <f t="shared" si="360"/>
        <v>#N/A</v>
      </c>
      <c r="IE95" s="205" t="e">
        <f t="shared" si="361"/>
        <v>#N/A</v>
      </c>
      <c r="IF95" s="205" t="e">
        <f t="shared" si="362"/>
        <v>#N/A</v>
      </c>
      <c r="IG95" s="205" t="e">
        <f t="shared" si="363"/>
        <v>#N/A</v>
      </c>
      <c r="IH95" s="205" t="e">
        <f t="shared" si="364"/>
        <v>#N/A</v>
      </c>
      <c r="II95" s="205" t="e">
        <f t="shared" si="365"/>
        <v>#N/A</v>
      </c>
    </row>
    <row r="96" spans="1:243" hidden="1" x14ac:dyDescent="0.25">
      <c r="A96" s="307"/>
      <c r="B96" s="308" t="str">
        <f>IF(OR($T96="",$U96=""),"",ROUND(_xlfn.BETA.INV(ABS(VLOOKUP($Z$1,VLookups!$A$30:$B$31,2,FALSE)-B$2),IF($N96="L",$U96,$T96),IF($N96="L",$T96,$U96),$G96,$I96),0))</f>
        <v/>
      </c>
      <c r="C96" s="318" t="str">
        <f t="shared" si="366"/>
        <v/>
      </c>
      <c r="D96" s="319" t="str">
        <f t="shared" si="367"/>
        <v/>
      </c>
      <c r="E96" s="142"/>
      <c r="F96" s="310"/>
      <c r="G96" s="311" t="str">
        <f t="shared" si="255"/>
        <v/>
      </c>
      <c r="H96" s="312"/>
      <c r="I96" s="311" t="str">
        <f t="shared" si="256"/>
        <v/>
      </c>
      <c r="J96" s="310"/>
      <c r="K96" s="143"/>
      <c r="L96" s="118" t="str">
        <f t="shared" si="257"/>
        <v/>
      </c>
      <c r="M96" s="23" t="str">
        <f t="shared" si="258"/>
        <v/>
      </c>
      <c r="N96" s="24" t="str">
        <f t="shared" si="259"/>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247"/>
        <v/>
      </c>
      <c r="R96" s="26"/>
      <c r="S96" s="24" t="str">
        <f>IF(OR(M96="",R96=""),"",MATCH(R96,Confidence!$A$3:$A$12,0))</f>
        <v/>
      </c>
      <c r="T96" s="27" t="str">
        <f t="shared" si="248"/>
        <v/>
      </c>
      <c r="U96" s="27" t="str">
        <f t="shared" si="249"/>
        <v/>
      </c>
      <c r="V96" s="24"/>
      <c r="W96" s="110" t="str">
        <f t="shared" si="250"/>
        <v/>
      </c>
      <c r="X96" s="110" t="str">
        <f t="shared" si="251"/>
        <v/>
      </c>
      <c r="Y96" s="39" t="str">
        <f t="shared" si="252"/>
        <v/>
      </c>
      <c r="Z96" s="123"/>
      <c r="AA96" s="216" t="str">
        <f>IF(AND(G96&gt;0,H96&gt;0,I96&gt;0,T96&gt;0,U96&gt;0,Z96&gt;0,NOT(R96="")),ABS(VLOOKUP($Z$1,VLookups!$A$30:$B$31,2,FALSE)-_xlfn.BETA.DIST(Z96,IF(N96="L",U96,T96),IF(N96="L",T96,U96),TRUE,G96,I96)),"")</f>
        <v/>
      </c>
      <c r="AB96" s="120" t="str">
        <f>IF(OR($T96="",$U96=""),"",_xlfn.BETA.INV(ABS(VLOOKUP($Z$1,VLookups!$A$30:$B$31,2,FALSE)-AB$3),IF($N96="L",$U96,$T96),IF($N96="L",$T96,$U96),$G96,$I96))</f>
        <v/>
      </c>
      <c r="AC96" s="121" t="str">
        <f>IF(OR($T96="",$U96=""),"",_xlfn.BETA.INV(ABS(VLOOKUP($Z$1,VLookups!$A$30:$B$31,2,FALSE)-AC$3),IF($N96="L",$U96,$T96),IF($N96="L",$T96,$U96),$G96,$I96))</f>
        <v/>
      </c>
      <c r="AD96" s="120" t="str">
        <f>IF(OR($T96="",$U96=""),"",_xlfn.BETA.INV(ABS(VLOOKUP($Z$1,VLookups!$A$30:$B$31,2,FALSE)-AD$3),IF($N96="L",$U96,$T96),IF($N96="L",$T96,$U96),$G96,$I96))</f>
        <v/>
      </c>
      <c r="AE96" s="121" t="str">
        <f>IF(OR($T96="",$U96=""),"",_xlfn.BETA.INV(ABS(VLOOKUP($Z$1,VLookups!$A$30:$B$31,2,FALSE)-AE$3),IF($N96="L",$U96,$T96),IF($N96="L",$T96,$U96),$G96,$I96))</f>
        <v/>
      </c>
      <c r="AF96" s="120" t="str">
        <f>IF(OR($T96="",$U96=""),"",_xlfn.BETA.INV(ABS(VLOOKUP($Z$1,VLookups!$A$30:$B$31,2,FALSE)-AF$3),IF($N96="L",$U96,$T96),IF($N96="L",$T96,$U96),$G96,$I96))</f>
        <v/>
      </c>
      <c r="AG96" s="121" t="str">
        <f>IF(OR($T96="",$U96=""),"",_xlfn.BETA.INV(ABS(VLOOKUP($Z$1,VLookups!$A$30:$B$31,2,FALSE)-AG$3),IF($N96="L",$U96,$T96),IF($N96="L",$T96,$U96),$G96,$I96))</f>
        <v/>
      </c>
      <c r="AH96" s="120" t="str">
        <f>IF(OR($T96="",$U96=""),"",_xlfn.BETA.INV(ABS(VLOOKUP($Z$1,VLookups!$A$30:$B$31,2,FALSE)-AH$3),IF($N96="L",$U96,$T96),IF($N96="L",$T96,$U96),$G96,$I96))</f>
        <v/>
      </c>
      <c r="AI96" s="121" t="str">
        <f>IF(OR($T96="",$U96=""),"",_xlfn.BETA.INV(ABS(VLOOKUP($Z$1,VLookups!$A$30:$B$31,2,FALSE)-AI$3),IF($N96="L",$U96,$T96),IF($N96="L",$T96,$U96),$G96,$I96))</f>
        <v/>
      </c>
      <c r="AJ96" s="120" t="str">
        <f>IF(OR($T96="",$U96=""),"",_xlfn.BETA.INV(ABS(VLOOKUP($Z$1,VLookups!$A$30:$B$31,2,FALSE)-AJ$3),IF($N96="L",$U96,$T96),IF($N96="L",$T96,$U96),$G96,$I96))</f>
        <v/>
      </c>
      <c r="AK96" s="121" t="str">
        <f>IF(OR($T96="",$U96=""),"",_xlfn.BETA.INV(ABS(VLOOKUP($Z$1,VLookups!$A$30:$B$31,2,FALSE)-AK$3),IF($N96="L",$U96,$T96),IF($N96="L",$T96,$U96),$G96,$I96))</f>
        <v/>
      </c>
      <c r="AL96" s="120" t="str">
        <f>IF(OR($T96="",$U96=""),"",_xlfn.BETA.INV(ABS(VLOOKUP($Z$1,VLookups!$A$30:$B$31,2,FALSE)-AL$3),IF($N96="L",$U96,$T96),IF($N96="L",$T96,$U96),$G96,$I96))</f>
        <v/>
      </c>
      <c r="AM96" s="121" t="str">
        <f>IF(OR($T96="",$U96=""),"",_xlfn.BETA.INV(ABS(VLOOKUP($Z$1,VLookups!$A$30:$B$31,2,FALSE)-AM$3),IF($N96="L",$U96,$T96),IF($N96="L",$T96,$U96),$G96,$I96))</f>
        <v/>
      </c>
      <c r="AN96" s="17"/>
      <c r="AO96" s="206" t="str">
        <f t="shared" si="260"/>
        <v/>
      </c>
      <c r="AP96" s="204" t="str">
        <f t="shared" si="261"/>
        <v/>
      </c>
      <c r="AQ96" s="188" t="str">
        <f t="shared" ref="AQ96:DB96" si="420">IF(ISNONTEXT($AO96),AP96+$AO96,"")</f>
        <v/>
      </c>
      <c r="AR96" s="188" t="str">
        <f t="shared" si="420"/>
        <v/>
      </c>
      <c r="AS96" s="188" t="str">
        <f t="shared" si="420"/>
        <v/>
      </c>
      <c r="AT96" s="188" t="str">
        <f t="shared" si="420"/>
        <v/>
      </c>
      <c r="AU96" s="188" t="str">
        <f t="shared" si="420"/>
        <v/>
      </c>
      <c r="AV96" s="188" t="str">
        <f t="shared" si="420"/>
        <v/>
      </c>
      <c r="AW96" s="188" t="str">
        <f t="shared" si="420"/>
        <v/>
      </c>
      <c r="AX96" s="188" t="str">
        <f t="shared" si="420"/>
        <v/>
      </c>
      <c r="AY96" s="188" t="str">
        <f t="shared" si="420"/>
        <v/>
      </c>
      <c r="AZ96" s="188" t="str">
        <f t="shared" si="420"/>
        <v/>
      </c>
      <c r="BA96" s="188" t="str">
        <f t="shared" si="420"/>
        <v/>
      </c>
      <c r="BB96" s="188" t="str">
        <f t="shared" si="420"/>
        <v/>
      </c>
      <c r="BC96" s="188" t="str">
        <f t="shared" si="420"/>
        <v/>
      </c>
      <c r="BD96" s="188" t="str">
        <f t="shared" si="420"/>
        <v/>
      </c>
      <c r="BE96" s="188" t="str">
        <f t="shared" si="420"/>
        <v/>
      </c>
      <c r="BF96" s="188" t="str">
        <f t="shared" si="420"/>
        <v/>
      </c>
      <c r="BG96" s="188" t="str">
        <f t="shared" si="420"/>
        <v/>
      </c>
      <c r="BH96" s="188" t="str">
        <f t="shared" si="420"/>
        <v/>
      </c>
      <c r="BI96" s="188" t="str">
        <f t="shared" si="420"/>
        <v/>
      </c>
      <c r="BJ96" s="188" t="str">
        <f t="shared" si="420"/>
        <v/>
      </c>
      <c r="BK96" s="188" t="str">
        <f t="shared" si="420"/>
        <v/>
      </c>
      <c r="BL96" s="188" t="str">
        <f t="shared" si="420"/>
        <v/>
      </c>
      <c r="BM96" s="188" t="str">
        <f t="shared" si="420"/>
        <v/>
      </c>
      <c r="BN96" s="188" t="str">
        <f t="shared" si="420"/>
        <v/>
      </c>
      <c r="BO96" s="188" t="str">
        <f t="shared" si="420"/>
        <v/>
      </c>
      <c r="BP96" s="188" t="str">
        <f t="shared" si="420"/>
        <v/>
      </c>
      <c r="BQ96" s="188" t="str">
        <f t="shared" si="420"/>
        <v/>
      </c>
      <c r="BR96" s="188" t="str">
        <f t="shared" si="420"/>
        <v/>
      </c>
      <c r="BS96" s="188" t="str">
        <f t="shared" si="420"/>
        <v/>
      </c>
      <c r="BT96" s="188" t="str">
        <f t="shared" si="420"/>
        <v/>
      </c>
      <c r="BU96" s="188" t="str">
        <f t="shared" si="420"/>
        <v/>
      </c>
      <c r="BV96" s="188" t="str">
        <f t="shared" si="420"/>
        <v/>
      </c>
      <c r="BW96" s="188" t="str">
        <f t="shared" si="420"/>
        <v/>
      </c>
      <c r="BX96" s="188" t="str">
        <f t="shared" si="420"/>
        <v/>
      </c>
      <c r="BY96" s="188" t="str">
        <f t="shared" si="420"/>
        <v/>
      </c>
      <c r="BZ96" s="188" t="str">
        <f t="shared" si="420"/>
        <v/>
      </c>
      <c r="CA96" s="188" t="str">
        <f t="shared" si="420"/>
        <v/>
      </c>
      <c r="CB96" s="188" t="str">
        <f t="shared" si="420"/>
        <v/>
      </c>
      <c r="CC96" s="188" t="str">
        <f t="shared" si="420"/>
        <v/>
      </c>
      <c r="CD96" s="188" t="str">
        <f t="shared" si="420"/>
        <v/>
      </c>
      <c r="CE96" s="188" t="str">
        <f t="shared" si="420"/>
        <v/>
      </c>
      <c r="CF96" s="188" t="str">
        <f t="shared" si="420"/>
        <v/>
      </c>
      <c r="CG96" s="188" t="str">
        <f t="shared" si="420"/>
        <v/>
      </c>
      <c r="CH96" s="188" t="str">
        <f t="shared" si="420"/>
        <v/>
      </c>
      <c r="CI96" s="188" t="str">
        <f t="shared" si="420"/>
        <v/>
      </c>
      <c r="CJ96" s="188" t="str">
        <f t="shared" si="420"/>
        <v/>
      </c>
      <c r="CK96" s="188" t="str">
        <f t="shared" si="420"/>
        <v/>
      </c>
      <c r="CL96" s="188" t="str">
        <f t="shared" si="420"/>
        <v/>
      </c>
      <c r="CM96" s="188" t="str">
        <f t="shared" si="420"/>
        <v/>
      </c>
      <c r="CN96" s="188" t="str">
        <f t="shared" si="420"/>
        <v/>
      </c>
      <c r="CO96" s="188" t="str">
        <f t="shared" si="420"/>
        <v/>
      </c>
      <c r="CP96" s="188" t="str">
        <f t="shared" si="420"/>
        <v/>
      </c>
      <c r="CQ96" s="188" t="str">
        <f t="shared" si="420"/>
        <v/>
      </c>
      <c r="CR96" s="188" t="str">
        <f t="shared" si="420"/>
        <v/>
      </c>
      <c r="CS96" s="188" t="str">
        <f t="shared" si="420"/>
        <v/>
      </c>
      <c r="CT96" s="188" t="str">
        <f t="shared" si="420"/>
        <v/>
      </c>
      <c r="CU96" s="188" t="str">
        <f t="shared" si="420"/>
        <v/>
      </c>
      <c r="CV96" s="188" t="str">
        <f t="shared" si="420"/>
        <v/>
      </c>
      <c r="CW96" s="188" t="str">
        <f t="shared" si="420"/>
        <v/>
      </c>
      <c r="CX96" s="188" t="str">
        <f t="shared" si="420"/>
        <v/>
      </c>
      <c r="CY96" s="188" t="str">
        <f t="shared" si="420"/>
        <v/>
      </c>
      <c r="CZ96" s="188" t="str">
        <f t="shared" si="420"/>
        <v/>
      </c>
      <c r="DA96" s="188" t="str">
        <f t="shared" si="420"/>
        <v/>
      </c>
      <c r="DB96" s="188" t="str">
        <f t="shared" si="420"/>
        <v/>
      </c>
      <c r="DC96" s="188" t="str">
        <f t="shared" ref="DC96:EK96" si="421">IF(ISNONTEXT($AO96),DB96+$AO96,"")</f>
        <v/>
      </c>
      <c r="DD96" s="188" t="str">
        <f t="shared" si="421"/>
        <v/>
      </c>
      <c r="DE96" s="188" t="str">
        <f t="shared" si="421"/>
        <v/>
      </c>
      <c r="DF96" s="188" t="str">
        <f t="shared" si="421"/>
        <v/>
      </c>
      <c r="DG96" s="188" t="str">
        <f t="shared" si="421"/>
        <v/>
      </c>
      <c r="DH96" s="188" t="str">
        <f t="shared" si="421"/>
        <v/>
      </c>
      <c r="DI96" s="188" t="str">
        <f t="shared" si="421"/>
        <v/>
      </c>
      <c r="DJ96" s="188" t="str">
        <f t="shared" si="421"/>
        <v/>
      </c>
      <c r="DK96" s="188" t="str">
        <f t="shared" si="421"/>
        <v/>
      </c>
      <c r="DL96" s="188" t="str">
        <f t="shared" si="421"/>
        <v/>
      </c>
      <c r="DM96" s="188" t="str">
        <f t="shared" si="421"/>
        <v/>
      </c>
      <c r="DN96" s="188" t="str">
        <f t="shared" si="421"/>
        <v/>
      </c>
      <c r="DO96" s="188" t="str">
        <f t="shared" si="421"/>
        <v/>
      </c>
      <c r="DP96" s="188" t="str">
        <f t="shared" si="421"/>
        <v/>
      </c>
      <c r="DQ96" s="188" t="str">
        <f t="shared" si="421"/>
        <v/>
      </c>
      <c r="DR96" s="188" t="str">
        <f t="shared" si="421"/>
        <v/>
      </c>
      <c r="DS96" s="188" t="str">
        <f t="shared" si="421"/>
        <v/>
      </c>
      <c r="DT96" s="188" t="str">
        <f t="shared" si="421"/>
        <v/>
      </c>
      <c r="DU96" s="188" t="str">
        <f t="shared" si="421"/>
        <v/>
      </c>
      <c r="DV96" s="188" t="str">
        <f t="shared" si="421"/>
        <v/>
      </c>
      <c r="DW96" s="188" t="str">
        <f t="shared" si="421"/>
        <v/>
      </c>
      <c r="DX96" s="188" t="str">
        <f t="shared" si="421"/>
        <v/>
      </c>
      <c r="DY96" s="188" t="str">
        <f t="shared" si="421"/>
        <v/>
      </c>
      <c r="DZ96" s="188" t="str">
        <f t="shared" si="421"/>
        <v/>
      </c>
      <c r="EA96" s="188" t="str">
        <f t="shared" si="421"/>
        <v/>
      </c>
      <c r="EB96" s="188" t="str">
        <f t="shared" si="421"/>
        <v/>
      </c>
      <c r="EC96" s="188" t="str">
        <f t="shared" si="421"/>
        <v/>
      </c>
      <c r="ED96" s="188" t="str">
        <f t="shared" si="421"/>
        <v/>
      </c>
      <c r="EE96" s="188" t="str">
        <f t="shared" si="421"/>
        <v/>
      </c>
      <c r="EF96" s="188" t="str">
        <f t="shared" si="421"/>
        <v/>
      </c>
      <c r="EG96" s="188" t="str">
        <f t="shared" si="421"/>
        <v/>
      </c>
      <c r="EH96" s="188" t="str">
        <f t="shared" si="421"/>
        <v/>
      </c>
      <c r="EI96" s="188" t="str">
        <f t="shared" si="421"/>
        <v/>
      </c>
      <c r="EJ96" s="188" t="str">
        <f t="shared" si="421"/>
        <v/>
      </c>
      <c r="EK96" s="188" t="str">
        <f t="shared" si="421"/>
        <v/>
      </c>
      <c r="EL96" s="204" t="str">
        <f t="shared" si="264"/>
        <v/>
      </c>
      <c r="EM96" s="205" t="e">
        <f t="shared" si="265"/>
        <v>#N/A</v>
      </c>
      <c r="EN96" s="205" t="e">
        <f t="shared" si="266"/>
        <v>#N/A</v>
      </c>
      <c r="EO96" s="205" t="e">
        <f t="shared" si="267"/>
        <v>#N/A</v>
      </c>
      <c r="EP96" s="205" t="e">
        <f t="shared" si="268"/>
        <v>#N/A</v>
      </c>
      <c r="EQ96" s="205" t="e">
        <f t="shared" si="269"/>
        <v>#N/A</v>
      </c>
      <c r="ER96" s="205" t="e">
        <f t="shared" si="270"/>
        <v>#N/A</v>
      </c>
      <c r="ES96" s="205" t="e">
        <f t="shared" si="271"/>
        <v>#N/A</v>
      </c>
      <c r="ET96" s="205" t="e">
        <f t="shared" si="272"/>
        <v>#N/A</v>
      </c>
      <c r="EU96" s="205" t="e">
        <f t="shared" si="273"/>
        <v>#N/A</v>
      </c>
      <c r="EV96" s="205" t="e">
        <f t="shared" si="274"/>
        <v>#N/A</v>
      </c>
      <c r="EW96" s="205" t="e">
        <f t="shared" si="275"/>
        <v>#N/A</v>
      </c>
      <c r="EX96" s="205" t="e">
        <f t="shared" si="276"/>
        <v>#N/A</v>
      </c>
      <c r="EY96" s="205" t="e">
        <f t="shared" si="277"/>
        <v>#N/A</v>
      </c>
      <c r="EZ96" s="205" t="e">
        <f t="shared" si="278"/>
        <v>#N/A</v>
      </c>
      <c r="FA96" s="205" t="e">
        <f t="shared" si="279"/>
        <v>#N/A</v>
      </c>
      <c r="FB96" s="205" t="e">
        <f t="shared" si="280"/>
        <v>#N/A</v>
      </c>
      <c r="FC96" s="205" t="e">
        <f t="shared" si="281"/>
        <v>#N/A</v>
      </c>
      <c r="FD96" s="205" t="e">
        <f t="shared" si="282"/>
        <v>#N/A</v>
      </c>
      <c r="FE96" s="205" t="e">
        <f t="shared" si="283"/>
        <v>#N/A</v>
      </c>
      <c r="FF96" s="205" t="e">
        <f t="shared" si="284"/>
        <v>#N/A</v>
      </c>
      <c r="FG96" s="205" t="e">
        <f t="shared" si="285"/>
        <v>#N/A</v>
      </c>
      <c r="FH96" s="205" t="e">
        <f t="shared" si="286"/>
        <v>#N/A</v>
      </c>
      <c r="FI96" s="205" t="e">
        <f t="shared" si="287"/>
        <v>#N/A</v>
      </c>
      <c r="FJ96" s="205" t="e">
        <f t="shared" si="288"/>
        <v>#N/A</v>
      </c>
      <c r="FK96" s="205" t="e">
        <f t="shared" si="289"/>
        <v>#N/A</v>
      </c>
      <c r="FL96" s="205" t="e">
        <f t="shared" si="290"/>
        <v>#N/A</v>
      </c>
      <c r="FM96" s="205" t="e">
        <f t="shared" si="291"/>
        <v>#N/A</v>
      </c>
      <c r="FN96" s="205" t="e">
        <f t="shared" si="292"/>
        <v>#N/A</v>
      </c>
      <c r="FO96" s="205" t="e">
        <f t="shared" si="293"/>
        <v>#N/A</v>
      </c>
      <c r="FP96" s="205" t="e">
        <f t="shared" si="294"/>
        <v>#N/A</v>
      </c>
      <c r="FQ96" s="205" t="e">
        <f t="shared" si="295"/>
        <v>#N/A</v>
      </c>
      <c r="FR96" s="205" t="e">
        <f t="shared" si="296"/>
        <v>#N/A</v>
      </c>
      <c r="FS96" s="205" t="e">
        <f t="shared" si="297"/>
        <v>#N/A</v>
      </c>
      <c r="FT96" s="205" t="e">
        <f t="shared" si="298"/>
        <v>#N/A</v>
      </c>
      <c r="FU96" s="205" t="e">
        <f t="shared" si="299"/>
        <v>#N/A</v>
      </c>
      <c r="FV96" s="205" t="e">
        <f t="shared" si="300"/>
        <v>#N/A</v>
      </c>
      <c r="FW96" s="205" t="e">
        <f t="shared" si="301"/>
        <v>#N/A</v>
      </c>
      <c r="FX96" s="205" t="e">
        <f t="shared" si="302"/>
        <v>#N/A</v>
      </c>
      <c r="FY96" s="205" t="e">
        <f t="shared" si="303"/>
        <v>#N/A</v>
      </c>
      <c r="FZ96" s="205" t="e">
        <f t="shared" si="304"/>
        <v>#N/A</v>
      </c>
      <c r="GA96" s="205" t="e">
        <f t="shared" si="305"/>
        <v>#N/A</v>
      </c>
      <c r="GB96" s="205" t="e">
        <f t="shared" si="306"/>
        <v>#N/A</v>
      </c>
      <c r="GC96" s="205" t="e">
        <f t="shared" si="307"/>
        <v>#N/A</v>
      </c>
      <c r="GD96" s="205" t="e">
        <f t="shared" si="308"/>
        <v>#N/A</v>
      </c>
      <c r="GE96" s="205" t="e">
        <f t="shared" si="309"/>
        <v>#N/A</v>
      </c>
      <c r="GF96" s="205" t="e">
        <f t="shared" si="310"/>
        <v>#N/A</v>
      </c>
      <c r="GG96" s="205" t="e">
        <f t="shared" si="311"/>
        <v>#N/A</v>
      </c>
      <c r="GH96" s="205" t="e">
        <f t="shared" si="312"/>
        <v>#N/A</v>
      </c>
      <c r="GI96" s="205" t="e">
        <f t="shared" si="313"/>
        <v>#N/A</v>
      </c>
      <c r="GJ96" s="205" t="e">
        <f t="shared" si="314"/>
        <v>#N/A</v>
      </c>
      <c r="GK96" s="205" t="e">
        <f t="shared" si="315"/>
        <v>#N/A</v>
      </c>
      <c r="GL96" s="205" t="e">
        <f t="shared" si="316"/>
        <v>#N/A</v>
      </c>
      <c r="GM96" s="205" t="e">
        <f t="shared" si="317"/>
        <v>#N/A</v>
      </c>
      <c r="GN96" s="205" t="e">
        <f t="shared" si="318"/>
        <v>#N/A</v>
      </c>
      <c r="GO96" s="205" t="e">
        <f t="shared" si="319"/>
        <v>#N/A</v>
      </c>
      <c r="GP96" s="205" t="e">
        <f t="shared" si="320"/>
        <v>#N/A</v>
      </c>
      <c r="GQ96" s="205" t="e">
        <f t="shared" si="321"/>
        <v>#N/A</v>
      </c>
      <c r="GR96" s="205" t="e">
        <f t="shared" si="322"/>
        <v>#N/A</v>
      </c>
      <c r="GS96" s="205" t="e">
        <f t="shared" si="323"/>
        <v>#N/A</v>
      </c>
      <c r="GT96" s="205" t="e">
        <f t="shared" si="324"/>
        <v>#N/A</v>
      </c>
      <c r="GU96" s="205" t="e">
        <f t="shared" si="325"/>
        <v>#N/A</v>
      </c>
      <c r="GV96" s="205" t="e">
        <f t="shared" si="326"/>
        <v>#N/A</v>
      </c>
      <c r="GW96" s="205" t="e">
        <f t="shared" si="327"/>
        <v>#N/A</v>
      </c>
      <c r="GX96" s="205" t="e">
        <f t="shared" si="328"/>
        <v>#N/A</v>
      </c>
      <c r="GY96" s="205" t="e">
        <f t="shared" si="329"/>
        <v>#N/A</v>
      </c>
      <c r="GZ96" s="205" t="e">
        <f t="shared" si="330"/>
        <v>#N/A</v>
      </c>
      <c r="HA96" s="205" t="e">
        <f t="shared" si="331"/>
        <v>#N/A</v>
      </c>
      <c r="HB96" s="205" t="e">
        <f t="shared" si="332"/>
        <v>#N/A</v>
      </c>
      <c r="HC96" s="205" t="e">
        <f t="shared" si="333"/>
        <v>#N/A</v>
      </c>
      <c r="HD96" s="205" t="e">
        <f t="shared" si="334"/>
        <v>#N/A</v>
      </c>
      <c r="HE96" s="205" t="e">
        <f t="shared" si="335"/>
        <v>#N/A</v>
      </c>
      <c r="HF96" s="205" t="e">
        <f t="shared" si="336"/>
        <v>#N/A</v>
      </c>
      <c r="HG96" s="205" t="e">
        <f t="shared" si="337"/>
        <v>#N/A</v>
      </c>
      <c r="HH96" s="205" t="e">
        <f t="shared" si="338"/>
        <v>#N/A</v>
      </c>
      <c r="HI96" s="205" t="e">
        <f t="shared" si="339"/>
        <v>#N/A</v>
      </c>
      <c r="HJ96" s="205" t="e">
        <f t="shared" si="340"/>
        <v>#N/A</v>
      </c>
      <c r="HK96" s="205" t="e">
        <f t="shared" si="341"/>
        <v>#N/A</v>
      </c>
      <c r="HL96" s="205" t="e">
        <f t="shared" si="342"/>
        <v>#N/A</v>
      </c>
      <c r="HM96" s="205" t="e">
        <f t="shared" si="343"/>
        <v>#N/A</v>
      </c>
      <c r="HN96" s="205" t="e">
        <f t="shared" si="344"/>
        <v>#N/A</v>
      </c>
      <c r="HO96" s="205" t="e">
        <f t="shared" si="345"/>
        <v>#N/A</v>
      </c>
      <c r="HP96" s="205" t="e">
        <f t="shared" si="346"/>
        <v>#N/A</v>
      </c>
      <c r="HQ96" s="205" t="e">
        <f t="shared" si="347"/>
        <v>#N/A</v>
      </c>
      <c r="HR96" s="205" t="e">
        <f t="shared" si="348"/>
        <v>#N/A</v>
      </c>
      <c r="HS96" s="205" t="e">
        <f t="shared" si="349"/>
        <v>#N/A</v>
      </c>
      <c r="HT96" s="205" t="e">
        <f t="shared" si="350"/>
        <v>#N/A</v>
      </c>
      <c r="HU96" s="205" t="e">
        <f t="shared" si="351"/>
        <v>#N/A</v>
      </c>
      <c r="HV96" s="205" t="e">
        <f t="shared" si="352"/>
        <v>#N/A</v>
      </c>
      <c r="HW96" s="205" t="e">
        <f t="shared" si="353"/>
        <v>#N/A</v>
      </c>
      <c r="HX96" s="205" t="e">
        <f t="shared" si="354"/>
        <v>#N/A</v>
      </c>
      <c r="HY96" s="205" t="e">
        <f t="shared" si="355"/>
        <v>#N/A</v>
      </c>
      <c r="HZ96" s="205" t="e">
        <f t="shared" si="356"/>
        <v>#N/A</v>
      </c>
      <c r="IA96" s="205" t="e">
        <f t="shared" si="357"/>
        <v>#N/A</v>
      </c>
      <c r="IB96" s="205" t="e">
        <f t="shared" si="358"/>
        <v>#N/A</v>
      </c>
      <c r="IC96" s="205" t="e">
        <f t="shared" si="359"/>
        <v>#N/A</v>
      </c>
      <c r="ID96" s="205" t="e">
        <f t="shared" si="360"/>
        <v>#N/A</v>
      </c>
      <c r="IE96" s="205" t="e">
        <f t="shared" si="361"/>
        <v>#N/A</v>
      </c>
      <c r="IF96" s="205" t="e">
        <f t="shared" si="362"/>
        <v>#N/A</v>
      </c>
      <c r="IG96" s="205" t="e">
        <f t="shared" si="363"/>
        <v>#N/A</v>
      </c>
      <c r="IH96" s="205" t="e">
        <f t="shared" si="364"/>
        <v>#N/A</v>
      </c>
      <c r="II96" s="205" t="e">
        <f t="shared" si="365"/>
        <v>#N/A</v>
      </c>
    </row>
    <row r="97" spans="1:243" hidden="1" x14ac:dyDescent="0.25">
      <c r="A97" s="307"/>
      <c r="B97" s="308" t="str">
        <f>IF(OR($T97="",$U97=""),"",ROUND(_xlfn.BETA.INV(ABS(VLOOKUP($Z$1,VLookups!$A$30:$B$31,2,FALSE)-B$2),IF($N97="L",$U97,$T97),IF($N97="L",$T97,$U97),$G97,$I97),0))</f>
        <v/>
      </c>
      <c r="C97" s="318" t="str">
        <f t="shared" si="366"/>
        <v/>
      </c>
      <c r="D97" s="319" t="str">
        <f t="shared" si="367"/>
        <v/>
      </c>
      <c r="E97" s="142"/>
      <c r="F97" s="310"/>
      <c r="G97" s="311" t="str">
        <f t="shared" si="255"/>
        <v/>
      </c>
      <c r="H97" s="312"/>
      <c r="I97" s="311" t="str">
        <f t="shared" si="256"/>
        <v/>
      </c>
      <c r="J97" s="310"/>
      <c r="K97" s="143"/>
      <c r="L97" s="118" t="str">
        <f t="shared" si="257"/>
        <v/>
      </c>
      <c r="M97" s="23" t="str">
        <f t="shared" si="258"/>
        <v/>
      </c>
      <c r="N97" s="24" t="str">
        <f t="shared" si="259"/>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247"/>
        <v/>
      </c>
      <c r="R97" s="26"/>
      <c r="S97" s="24" t="str">
        <f>IF(OR(M97="",R97=""),"",MATCH(R97,Confidence!$A$3:$A$12,0))</f>
        <v/>
      </c>
      <c r="T97" s="27" t="str">
        <f t="shared" si="248"/>
        <v/>
      </c>
      <c r="U97" s="27" t="str">
        <f t="shared" si="249"/>
        <v/>
      </c>
      <c r="V97" s="24"/>
      <c r="W97" s="110" t="str">
        <f t="shared" si="250"/>
        <v/>
      </c>
      <c r="X97" s="110" t="str">
        <f t="shared" si="251"/>
        <v/>
      </c>
      <c r="Y97" s="39" t="str">
        <f t="shared" si="252"/>
        <v/>
      </c>
      <c r="Z97" s="123"/>
      <c r="AA97" s="216" t="str">
        <f>IF(AND(G97&gt;0,H97&gt;0,I97&gt;0,T97&gt;0,U97&gt;0,Z97&gt;0,NOT(R97="")),ABS(VLOOKUP($Z$1,VLookups!$A$30:$B$31,2,FALSE)-_xlfn.BETA.DIST(Z97,IF(N97="L",U97,T97),IF(N97="L",T97,U97),TRUE,G97,I97)),"")</f>
        <v/>
      </c>
      <c r="AB97" s="120" t="str">
        <f>IF(OR($T97="",$U97=""),"",_xlfn.BETA.INV(ABS(VLOOKUP($Z$1,VLookups!$A$30:$B$31,2,FALSE)-AB$3),IF($N97="L",$U97,$T97),IF($N97="L",$T97,$U97),$G97,$I97))</f>
        <v/>
      </c>
      <c r="AC97" s="121" t="str">
        <f>IF(OR($T97="",$U97=""),"",_xlfn.BETA.INV(ABS(VLOOKUP($Z$1,VLookups!$A$30:$B$31,2,FALSE)-AC$3),IF($N97="L",$U97,$T97),IF($N97="L",$T97,$U97),$G97,$I97))</f>
        <v/>
      </c>
      <c r="AD97" s="120" t="str">
        <f>IF(OR($T97="",$U97=""),"",_xlfn.BETA.INV(ABS(VLOOKUP($Z$1,VLookups!$A$30:$B$31,2,FALSE)-AD$3),IF($N97="L",$U97,$T97),IF($N97="L",$T97,$U97),$G97,$I97))</f>
        <v/>
      </c>
      <c r="AE97" s="121" t="str">
        <f>IF(OR($T97="",$U97=""),"",_xlfn.BETA.INV(ABS(VLOOKUP($Z$1,VLookups!$A$30:$B$31,2,FALSE)-AE$3),IF($N97="L",$U97,$T97),IF($N97="L",$T97,$U97),$G97,$I97))</f>
        <v/>
      </c>
      <c r="AF97" s="120" t="str">
        <f>IF(OR($T97="",$U97=""),"",_xlfn.BETA.INV(ABS(VLOOKUP($Z$1,VLookups!$A$30:$B$31,2,FALSE)-AF$3),IF($N97="L",$U97,$T97),IF($N97="L",$T97,$U97),$G97,$I97))</f>
        <v/>
      </c>
      <c r="AG97" s="121" t="str">
        <f>IF(OR($T97="",$U97=""),"",_xlfn.BETA.INV(ABS(VLOOKUP($Z$1,VLookups!$A$30:$B$31,2,FALSE)-AG$3),IF($N97="L",$U97,$T97),IF($N97="L",$T97,$U97),$G97,$I97))</f>
        <v/>
      </c>
      <c r="AH97" s="120" t="str">
        <f>IF(OR($T97="",$U97=""),"",_xlfn.BETA.INV(ABS(VLOOKUP($Z$1,VLookups!$A$30:$B$31,2,FALSE)-AH$3),IF($N97="L",$U97,$T97),IF($N97="L",$T97,$U97),$G97,$I97))</f>
        <v/>
      </c>
      <c r="AI97" s="121" t="str">
        <f>IF(OR($T97="",$U97=""),"",_xlfn.BETA.INV(ABS(VLOOKUP($Z$1,VLookups!$A$30:$B$31,2,FALSE)-AI$3),IF($N97="L",$U97,$T97),IF($N97="L",$T97,$U97),$G97,$I97))</f>
        <v/>
      </c>
      <c r="AJ97" s="120" t="str">
        <f>IF(OR($T97="",$U97=""),"",_xlfn.BETA.INV(ABS(VLOOKUP($Z$1,VLookups!$A$30:$B$31,2,FALSE)-AJ$3),IF($N97="L",$U97,$T97),IF($N97="L",$T97,$U97),$G97,$I97))</f>
        <v/>
      </c>
      <c r="AK97" s="121" t="str">
        <f>IF(OR($T97="",$U97=""),"",_xlfn.BETA.INV(ABS(VLOOKUP($Z$1,VLookups!$A$30:$B$31,2,FALSE)-AK$3),IF($N97="L",$U97,$T97),IF($N97="L",$T97,$U97),$G97,$I97))</f>
        <v/>
      </c>
      <c r="AL97" s="120" t="str">
        <f>IF(OR($T97="",$U97=""),"",_xlfn.BETA.INV(ABS(VLOOKUP($Z$1,VLookups!$A$30:$B$31,2,FALSE)-AL$3),IF($N97="L",$U97,$T97),IF($N97="L",$T97,$U97),$G97,$I97))</f>
        <v/>
      </c>
      <c r="AM97" s="121" t="str">
        <f>IF(OR($T97="",$U97=""),"",_xlfn.BETA.INV(ABS(VLOOKUP($Z$1,VLookups!$A$30:$B$31,2,FALSE)-AM$3),IF($N97="L",$U97,$T97),IF($N97="L",$T97,$U97),$G97,$I97))</f>
        <v/>
      </c>
      <c r="AN97" s="17"/>
      <c r="AO97" s="206" t="str">
        <f t="shared" si="260"/>
        <v/>
      </c>
      <c r="AP97" s="204" t="str">
        <f t="shared" si="261"/>
        <v/>
      </c>
      <c r="AQ97" s="188" t="str">
        <f t="shared" ref="AQ97:DB97" si="422">IF(ISNONTEXT($AO97),AP97+$AO97,"")</f>
        <v/>
      </c>
      <c r="AR97" s="188" t="str">
        <f t="shared" si="422"/>
        <v/>
      </c>
      <c r="AS97" s="188" t="str">
        <f t="shared" si="422"/>
        <v/>
      </c>
      <c r="AT97" s="188" t="str">
        <f t="shared" si="422"/>
        <v/>
      </c>
      <c r="AU97" s="188" t="str">
        <f t="shared" si="422"/>
        <v/>
      </c>
      <c r="AV97" s="188" t="str">
        <f t="shared" si="422"/>
        <v/>
      </c>
      <c r="AW97" s="188" t="str">
        <f t="shared" si="422"/>
        <v/>
      </c>
      <c r="AX97" s="188" t="str">
        <f t="shared" si="422"/>
        <v/>
      </c>
      <c r="AY97" s="188" t="str">
        <f t="shared" si="422"/>
        <v/>
      </c>
      <c r="AZ97" s="188" t="str">
        <f t="shared" si="422"/>
        <v/>
      </c>
      <c r="BA97" s="188" t="str">
        <f t="shared" si="422"/>
        <v/>
      </c>
      <c r="BB97" s="188" t="str">
        <f t="shared" si="422"/>
        <v/>
      </c>
      <c r="BC97" s="188" t="str">
        <f t="shared" si="422"/>
        <v/>
      </c>
      <c r="BD97" s="188" t="str">
        <f t="shared" si="422"/>
        <v/>
      </c>
      <c r="BE97" s="188" t="str">
        <f t="shared" si="422"/>
        <v/>
      </c>
      <c r="BF97" s="188" t="str">
        <f t="shared" si="422"/>
        <v/>
      </c>
      <c r="BG97" s="188" t="str">
        <f t="shared" si="422"/>
        <v/>
      </c>
      <c r="BH97" s="188" t="str">
        <f t="shared" si="422"/>
        <v/>
      </c>
      <c r="BI97" s="188" t="str">
        <f t="shared" si="422"/>
        <v/>
      </c>
      <c r="BJ97" s="188" t="str">
        <f t="shared" si="422"/>
        <v/>
      </c>
      <c r="BK97" s="188" t="str">
        <f t="shared" si="422"/>
        <v/>
      </c>
      <c r="BL97" s="188" t="str">
        <f t="shared" si="422"/>
        <v/>
      </c>
      <c r="BM97" s="188" t="str">
        <f t="shared" si="422"/>
        <v/>
      </c>
      <c r="BN97" s="188" t="str">
        <f t="shared" si="422"/>
        <v/>
      </c>
      <c r="BO97" s="188" t="str">
        <f t="shared" si="422"/>
        <v/>
      </c>
      <c r="BP97" s="188" t="str">
        <f t="shared" si="422"/>
        <v/>
      </c>
      <c r="BQ97" s="188" t="str">
        <f t="shared" si="422"/>
        <v/>
      </c>
      <c r="BR97" s="188" t="str">
        <f t="shared" si="422"/>
        <v/>
      </c>
      <c r="BS97" s="188" t="str">
        <f t="shared" si="422"/>
        <v/>
      </c>
      <c r="BT97" s="188" t="str">
        <f t="shared" si="422"/>
        <v/>
      </c>
      <c r="BU97" s="188" t="str">
        <f t="shared" si="422"/>
        <v/>
      </c>
      <c r="BV97" s="188" t="str">
        <f t="shared" si="422"/>
        <v/>
      </c>
      <c r="BW97" s="188" t="str">
        <f t="shared" si="422"/>
        <v/>
      </c>
      <c r="BX97" s="188" t="str">
        <f t="shared" si="422"/>
        <v/>
      </c>
      <c r="BY97" s="188" t="str">
        <f t="shared" si="422"/>
        <v/>
      </c>
      <c r="BZ97" s="188" t="str">
        <f t="shared" si="422"/>
        <v/>
      </c>
      <c r="CA97" s="188" t="str">
        <f t="shared" si="422"/>
        <v/>
      </c>
      <c r="CB97" s="188" t="str">
        <f t="shared" si="422"/>
        <v/>
      </c>
      <c r="CC97" s="188" t="str">
        <f t="shared" si="422"/>
        <v/>
      </c>
      <c r="CD97" s="188" t="str">
        <f t="shared" si="422"/>
        <v/>
      </c>
      <c r="CE97" s="188" t="str">
        <f t="shared" si="422"/>
        <v/>
      </c>
      <c r="CF97" s="188" t="str">
        <f t="shared" si="422"/>
        <v/>
      </c>
      <c r="CG97" s="188" t="str">
        <f t="shared" si="422"/>
        <v/>
      </c>
      <c r="CH97" s="188" t="str">
        <f t="shared" si="422"/>
        <v/>
      </c>
      <c r="CI97" s="188" t="str">
        <f t="shared" si="422"/>
        <v/>
      </c>
      <c r="CJ97" s="188" t="str">
        <f t="shared" si="422"/>
        <v/>
      </c>
      <c r="CK97" s="188" t="str">
        <f t="shared" si="422"/>
        <v/>
      </c>
      <c r="CL97" s="188" t="str">
        <f t="shared" si="422"/>
        <v/>
      </c>
      <c r="CM97" s="188" t="str">
        <f t="shared" si="422"/>
        <v/>
      </c>
      <c r="CN97" s="188" t="str">
        <f t="shared" si="422"/>
        <v/>
      </c>
      <c r="CO97" s="188" t="str">
        <f t="shared" si="422"/>
        <v/>
      </c>
      <c r="CP97" s="188" t="str">
        <f t="shared" si="422"/>
        <v/>
      </c>
      <c r="CQ97" s="188" t="str">
        <f t="shared" si="422"/>
        <v/>
      </c>
      <c r="CR97" s="188" t="str">
        <f t="shared" si="422"/>
        <v/>
      </c>
      <c r="CS97" s="188" t="str">
        <f t="shared" si="422"/>
        <v/>
      </c>
      <c r="CT97" s="188" t="str">
        <f t="shared" si="422"/>
        <v/>
      </c>
      <c r="CU97" s="188" t="str">
        <f t="shared" si="422"/>
        <v/>
      </c>
      <c r="CV97" s="188" t="str">
        <f t="shared" si="422"/>
        <v/>
      </c>
      <c r="CW97" s="188" t="str">
        <f t="shared" si="422"/>
        <v/>
      </c>
      <c r="CX97" s="188" t="str">
        <f t="shared" si="422"/>
        <v/>
      </c>
      <c r="CY97" s="188" t="str">
        <f t="shared" si="422"/>
        <v/>
      </c>
      <c r="CZ97" s="188" t="str">
        <f t="shared" si="422"/>
        <v/>
      </c>
      <c r="DA97" s="188" t="str">
        <f t="shared" si="422"/>
        <v/>
      </c>
      <c r="DB97" s="188" t="str">
        <f t="shared" si="422"/>
        <v/>
      </c>
      <c r="DC97" s="188" t="str">
        <f t="shared" ref="DC97:EK97" si="423">IF(ISNONTEXT($AO97),DB97+$AO97,"")</f>
        <v/>
      </c>
      <c r="DD97" s="188" t="str">
        <f t="shared" si="423"/>
        <v/>
      </c>
      <c r="DE97" s="188" t="str">
        <f t="shared" si="423"/>
        <v/>
      </c>
      <c r="DF97" s="188" t="str">
        <f t="shared" si="423"/>
        <v/>
      </c>
      <c r="DG97" s="188" t="str">
        <f t="shared" si="423"/>
        <v/>
      </c>
      <c r="DH97" s="188" t="str">
        <f t="shared" si="423"/>
        <v/>
      </c>
      <c r="DI97" s="188" t="str">
        <f t="shared" si="423"/>
        <v/>
      </c>
      <c r="DJ97" s="188" t="str">
        <f t="shared" si="423"/>
        <v/>
      </c>
      <c r="DK97" s="188" t="str">
        <f t="shared" si="423"/>
        <v/>
      </c>
      <c r="DL97" s="188" t="str">
        <f t="shared" si="423"/>
        <v/>
      </c>
      <c r="DM97" s="188" t="str">
        <f t="shared" si="423"/>
        <v/>
      </c>
      <c r="DN97" s="188" t="str">
        <f t="shared" si="423"/>
        <v/>
      </c>
      <c r="DO97" s="188" t="str">
        <f t="shared" si="423"/>
        <v/>
      </c>
      <c r="DP97" s="188" t="str">
        <f t="shared" si="423"/>
        <v/>
      </c>
      <c r="DQ97" s="188" t="str">
        <f t="shared" si="423"/>
        <v/>
      </c>
      <c r="DR97" s="188" t="str">
        <f t="shared" si="423"/>
        <v/>
      </c>
      <c r="DS97" s="188" t="str">
        <f t="shared" si="423"/>
        <v/>
      </c>
      <c r="DT97" s="188" t="str">
        <f t="shared" si="423"/>
        <v/>
      </c>
      <c r="DU97" s="188" t="str">
        <f t="shared" si="423"/>
        <v/>
      </c>
      <c r="DV97" s="188" t="str">
        <f t="shared" si="423"/>
        <v/>
      </c>
      <c r="DW97" s="188" t="str">
        <f t="shared" si="423"/>
        <v/>
      </c>
      <c r="DX97" s="188" t="str">
        <f t="shared" si="423"/>
        <v/>
      </c>
      <c r="DY97" s="188" t="str">
        <f t="shared" si="423"/>
        <v/>
      </c>
      <c r="DZ97" s="188" t="str">
        <f t="shared" si="423"/>
        <v/>
      </c>
      <c r="EA97" s="188" t="str">
        <f t="shared" si="423"/>
        <v/>
      </c>
      <c r="EB97" s="188" t="str">
        <f t="shared" si="423"/>
        <v/>
      </c>
      <c r="EC97" s="188" t="str">
        <f t="shared" si="423"/>
        <v/>
      </c>
      <c r="ED97" s="188" t="str">
        <f t="shared" si="423"/>
        <v/>
      </c>
      <c r="EE97" s="188" t="str">
        <f t="shared" si="423"/>
        <v/>
      </c>
      <c r="EF97" s="188" t="str">
        <f t="shared" si="423"/>
        <v/>
      </c>
      <c r="EG97" s="188" t="str">
        <f t="shared" si="423"/>
        <v/>
      </c>
      <c r="EH97" s="188" t="str">
        <f t="shared" si="423"/>
        <v/>
      </c>
      <c r="EI97" s="188" t="str">
        <f t="shared" si="423"/>
        <v/>
      </c>
      <c r="EJ97" s="188" t="str">
        <f t="shared" si="423"/>
        <v/>
      </c>
      <c r="EK97" s="188" t="str">
        <f t="shared" si="423"/>
        <v/>
      </c>
      <c r="EL97" s="204" t="str">
        <f t="shared" si="264"/>
        <v/>
      </c>
      <c r="EM97" s="205" t="e">
        <f t="shared" si="265"/>
        <v>#N/A</v>
      </c>
      <c r="EN97" s="205" t="e">
        <f t="shared" si="266"/>
        <v>#N/A</v>
      </c>
      <c r="EO97" s="205" t="e">
        <f t="shared" si="267"/>
        <v>#N/A</v>
      </c>
      <c r="EP97" s="205" t="e">
        <f t="shared" si="268"/>
        <v>#N/A</v>
      </c>
      <c r="EQ97" s="205" t="e">
        <f t="shared" si="269"/>
        <v>#N/A</v>
      </c>
      <c r="ER97" s="205" t="e">
        <f t="shared" si="270"/>
        <v>#N/A</v>
      </c>
      <c r="ES97" s="205" t="e">
        <f t="shared" si="271"/>
        <v>#N/A</v>
      </c>
      <c r="ET97" s="205" t="e">
        <f t="shared" si="272"/>
        <v>#N/A</v>
      </c>
      <c r="EU97" s="205" t="e">
        <f t="shared" si="273"/>
        <v>#N/A</v>
      </c>
      <c r="EV97" s="205" t="e">
        <f t="shared" si="274"/>
        <v>#N/A</v>
      </c>
      <c r="EW97" s="205" t="e">
        <f t="shared" si="275"/>
        <v>#N/A</v>
      </c>
      <c r="EX97" s="205" t="e">
        <f t="shared" si="276"/>
        <v>#N/A</v>
      </c>
      <c r="EY97" s="205" t="e">
        <f t="shared" si="277"/>
        <v>#N/A</v>
      </c>
      <c r="EZ97" s="205" t="e">
        <f t="shared" si="278"/>
        <v>#N/A</v>
      </c>
      <c r="FA97" s="205" t="e">
        <f t="shared" si="279"/>
        <v>#N/A</v>
      </c>
      <c r="FB97" s="205" t="e">
        <f t="shared" si="280"/>
        <v>#N/A</v>
      </c>
      <c r="FC97" s="205" t="e">
        <f t="shared" si="281"/>
        <v>#N/A</v>
      </c>
      <c r="FD97" s="205" t="e">
        <f t="shared" si="282"/>
        <v>#N/A</v>
      </c>
      <c r="FE97" s="205" t="e">
        <f t="shared" si="283"/>
        <v>#N/A</v>
      </c>
      <c r="FF97" s="205" t="e">
        <f t="shared" si="284"/>
        <v>#N/A</v>
      </c>
      <c r="FG97" s="205" t="e">
        <f t="shared" si="285"/>
        <v>#N/A</v>
      </c>
      <c r="FH97" s="205" t="e">
        <f t="shared" si="286"/>
        <v>#N/A</v>
      </c>
      <c r="FI97" s="205" t="e">
        <f t="shared" si="287"/>
        <v>#N/A</v>
      </c>
      <c r="FJ97" s="205" t="e">
        <f t="shared" si="288"/>
        <v>#N/A</v>
      </c>
      <c r="FK97" s="205" t="e">
        <f t="shared" si="289"/>
        <v>#N/A</v>
      </c>
      <c r="FL97" s="205" t="e">
        <f t="shared" si="290"/>
        <v>#N/A</v>
      </c>
      <c r="FM97" s="205" t="e">
        <f t="shared" si="291"/>
        <v>#N/A</v>
      </c>
      <c r="FN97" s="205" t="e">
        <f t="shared" si="292"/>
        <v>#N/A</v>
      </c>
      <c r="FO97" s="205" t="e">
        <f t="shared" si="293"/>
        <v>#N/A</v>
      </c>
      <c r="FP97" s="205" t="e">
        <f t="shared" si="294"/>
        <v>#N/A</v>
      </c>
      <c r="FQ97" s="205" t="e">
        <f t="shared" si="295"/>
        <v>#N/A</v>
      </c>
      <c r="FR97" s="205" t="e">
        <f t="shared" si="296"/>
        <v>#N/A</v>
      </c>
      <c r="FS97" s="205" t="e">
        <f t="shared" si="297"/>
        <v>#N/A</v>
      </c>
      <c r="FT97" s="205" t="e">
        <f t="shared" si="298"/>
        <v>#N/A</v>
      </c>
      <c r="FU97" s="205" t="e">
        <f t="shared" si="299"/>
        <v>#N/A</v>
      </c>
      <c r="FV97" s="205" t="e">
        <f t="shared" si="300"/>
        <v>#N/A</v>
      </c>
      <c r="FW97" s="205" t="e">
        <f t="shared" si="301"/>
        <v>#N/A</v>
      </c>
      <c r="FX97" s="205" t="e">
        <f t="shared" si="302"/>
        <v>#N/A</v>
      </c>
      <c r="FY97" s="205" t="e">
        <f t="shared" si="303"/>
        <v>#N/A</v>
      </c>
      <c r="FZ97" s="205" t="e">
        <f t="shared" si="304"/>
        <v>#N/A</v>
      </c>
      <c r="GA97" s="205" t="e">
        <f t="shared" si="305"/>
        <v>#N/A</v>
      </c>
      <c r="GB97" s="205" t="e">
        <f t="shared" si="306"/>
        <v>#N/A</v>
      </c>
      <c r="GC97" s="205" t="e">
        <f t="shared" si="307"/>
        <v>#N/A</v>
      </c>
      <c r="GD97" s="205" t="e">
        <f t="shared" si="308"/>
        <v>#N/A</v>
      </c>
      <c r="GE97" s="205" t="e">
        <f t="shared" si="309"/>
        <v>#N/A</v>
      </c>
      <c r="GF97" s="205" t="e">
        <f t="shared" si="310"/>
        <v>#N/A</v>
      </c>
      <c r="GG97" s="205" t="e">
        <f t="shared" si="311"/>
        <v>#N/A</v>
      </c>
      <c r="GH97" s="205" t="e">
        <f t="shared" si="312"/>
        <v>#N/A</v>
      </c>
      <c r="GI97" s="205" t="e">
        <f t="shared" si="313"/>
        <v>#N/A</v>
      </c>
      <c r="GJ97" s="205" t="e">
        <f t="shared" si="314"/>
        <v>#N/A</v>
      </c>
      <c r="GK97" s="205" t="e">
        <f t="shared" si="315"/>
        <v>#N/A</v>
      </c>
      <c r="GL97" s="205" t="e">
        <f t="shared" si="316"/>
        <v>#N/A</v>
      </c>
      <c r="GM97" s="205" t="e">
        <f t="shared" si="317"/>
        <v>#N/A</v>
      </c>
      <c r="GN97" s="205" t="e">
        <f t="shared" si="318"/>
        <v>#N/A</v>
      </c>
      <c r="GO97" s="205" t="e">
        <f t="shared" si="319"/>
        <v>#N/A</v>
      </c>
      <c r="GP97" s="205" t="e">
        <f t="shared" si="320"/>
        <v>#N/A</v>
      </c>
      <c r="GQ97" s="205" t="e">
        <f t="shared" si="321"/>
        <v>#N/A</v>
      </c>
      <c r="GR97" s="205" t="e">
        <f t="shared" si="322"/>
        <v>#N/A</v>
      </c>
      <c r="GS97" s="205" t="e">
        <f t="shared" si="323"/>
        <v>#N/A</v>
      </c>
      <c r="GT97" s="205" t="e">
        <f t="shared" si="324"/>
        <v>#N/A</v>
      </c>
      <c r="GU97" s="205" t="e">
        <f t="shared" si="325"/>
        <v>#N/A</v>
      </c>
      <c r="GV97" s="205" t="e">
        <f t="shared" si="326"/>
        <v>#N/A</v>
      </c>
      <c r="GW97" s="205" t="e">
        <f t="shared" si="327"/>
        <v>#N/A</v>
      </c>
      <c r="GX97" s="205" t="e">
        <f t="shared" si="328"/>
        <v>#N/A</v>
      </c>
      <c r="GY97" s="205" t="e">
        <f t="shared" si="329"/>
        <v>#N/A</v>
      </c>
      <c r="GZ97" s="205" t="e">
        <f t="shared" si="330"/>
        <v>#N/A</v>
      </c>
      <c r="HA97" s="205" t="e">
        <f t="shared" si="331"/>
        <v>#N/A</v>
      </c>
      <c r="HB97" s="205" t="e">
        <f t="shared" si="332"/>
        <v>#N/A</v>
      </c>
      <c r="HC97" s="205" t="e">
        <f t="shared" si="333"/>
        <v>#N/A</v>
      </c>
      <c r="HD97" s="205" t="e">
        <f t="shared" si="334"/>
        <v>#N/A</v>
      </c>
      <c r="HE97" s="205" t="e">
        <f t="shared" si="335"/>
        <v>#N/A</v>
      </c>
      <c r="HF97" s="205" t="e">
        <f t="shared" si="336"/>
        <v>#N/A</v>
      </c>
      <c r="HG97" s="205" t="e">
        <f t="shared" si="337"/>
        <v>#N/A</v>
      </c>
      <c r="HH97" s="205" t="e">
        <f t="shared" si="338"/>
        <v>#N/A</v>
      </c>
      <c r="HI97" s="205" t="e">
        <f t="shared" si="339"/>
        <v>#N/A</v>
      </c>
      <c r="HJ97" s="205" t="e">
        <f t="shared" si="340"/>
        <v>#N/A</v>
      </c>
      <c r="HK97" s="205" t="e">
        <f t="shared" si="341"/>
        <v>#N/A</v>
      </c>
      <c r="HL97" s="205" t="e">
        <f t="shared" si="342"/>
        <v>#N/A</v>
      </c>
      <c r="HM97" s="205" t="e">
        <f t="shared" si="343"/>
        <v>#N/A</v>
      </c>
      <c r="HN97" s="205" t="e">
        <f t="shared" si="344"/>
        <v>#N/A</v>
      </c>
      <c r="HO97" s="205" t="e">
        <f t="shared" si="345"/>
        <v>#N/A</v>
      </c>
      <c r="HP97" s="205" t="e">
        <f t="shared" si="346"/>
        <v>#N/A</v>
      </c>
      <c r="HQ97" s="205" t="e">
        <f t="shared" si="347"/>
        <v>#N/A</v>
      </c>
      <c r="HR97" s="205" t="e">
        <f t="shared" si="348"/>
        <v>#N/A</v>
      </c>
      <c r="HS97" s="205" t="e">
        <f t="shared" si="349"/>
        <v>#N/A</v>
      </c>
      <c r="HT97" s="205" t="e">
        <f t="shared" si="350"/>
        <v>#N/A</v>
      </c>
      <c r="HU97" s="205" t="e">
        <f t="shared" si="351"/>
        <v>#N/A</v>
      </c>
      <c r="HV97" s="205" t="e">
        <f t="shared" si="352"/>
        <v>#N/A</v>
      </c>
      <c r="HW97" s="205" t="e">
        <f t="shared" si="353"/>
        <v>#N/A</v>
      </c>
      <c r="HX97" s="205" t="e">
        <f t="shared" si="354"/>
        <v>#N/A</v>
      </c>
      <c r="HY97" s="205" t="e">
        <f t="shared" si="355"/>
        <v>#N/A</v>
      </c>
      <c r="HZ97" s="205" t="e">
        <f t="shared" si="356"/>
        <v>#N/A</v>
      </c>
      <c r="IA97" s="205" t="e">
        <f t="shared" si="357"/>
        <v>#N/A</v>
      </c>
      <c r="IB97" s="205" t="e">
        <f t="shared" si="358"/>
        <v>#N/A</v>
      </c>
      <c r="IC97" s="205" t="e">
        <f t="shared" si="359"/>
        <v>#N/A</v>
      </c>
      <c r="ID97" s="205" t="e">
        <f t="shared" si="360"/>
        <v>#N/A</v>
      </c>
      <c r="IE97" s="205" t="e">
        <f t="shared" si="361"/>
        <v>#N/A</v>
      </c>
      <c r="IF97" s="205" t="e">
        <f t="shared" si="362"/>
        <v>#N/A</v>
      </c>
      <c r="IG97" s="205" t="e">
        <f t="shared" si="363"/>
        <v>#N/A</v>
      </c>
      <c r="IH97" s="205" t="e">
        <f t="shared" si="364"/>
        <v>#N/A</v>
      </c>
      <c r="II97" s="205" t="e">
        <f t="shared" si="365"/>
        <v>#N/A</v>
      </c>
    </row>
    <row r="98" spans="1:243" hidden="1" x14ac:dyDescent="0.25">
      <c r="A98" s="307"/>
      <c r="B98" s="308" t="str">
        <f>IF(OR($T98="",$U98=""),"",ROUND(_xlfn.BETA.INV(ABS(VLOOKUP($Z$1,VLookups!$A$30:$B$31,2,FALSE)-B$2),IF($N98="L",$U98,$T98),IF($N98="L",$T98,$U98),$G98,$I98),0))</f>
        <v/>
      </c>
      <c r="C98" s="318" t="str">
        <f t="shared" si="366"/>
        <v/>
      </c>
      <c r="D98" s="319" t="str">
        <f t="shared" si="367"/>
        <v/>
      </c>
      <c r="E98" s="142"/>
      <c r="F98" s="310"/>
      <c r="G98" s="311" t="str">
        <f t="shared" si="255"/>
        <v/>
      </c>
      <c r="H98" s="312"/>
      <c r="I98" s="311" t="str">
        <f t="shared" si="256"/>
        <v/>
      </c>
      <c r="J98" s="310"/>
      <c r="K98" s="143"/>
      <c r="L98" s="118" t="str">
        <f t="shared" si="257"/>
        <v/>
      </c>
      <c r="M98" s="23" t="str">
        <f t="shared" si="258"/>
        <v/>
      </c>
      <c r="N98" s="24" t="str">
        <f t="shared" si="259"/>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247"/>
        <v/>
      </c>
      <c r="R98" s="26"/>
      <c r="S98" s="24" t="str">
        <f>IF(OR(M98="",R98=""),"",MATCH(R98,Confidence!$A$3:$A$12,0))</f>
        <v/>
      </c>
      <c r="T98" s="27" t="str">
        <f t="shared" si="248"/>
        <v/>
      </c>
      <c r="U98" s="27" t="str">
        <f t="shared" si="249"/>
        <v/>
      </c>
      <c r="V98" s="24"/>
      <c r="W98" s="110" t="str">
        <f t="shared" si="250"/>
        <v/>
      </c>
      <c r="X98" s="110" t="str">
        <f t="shared" si="251"/>
        <v/>
      </c>
      <c r="Y98" s="39" t="str">
        <f t="shared" si="252"/>
        <v/>
      </c>
      <c r="Z98" s="123"/>
      <c r="AA98" s="216" t="str">
        <f>IF(AND(G98&gt;0,H98&gt;0,I98&gt;0,T98&gt;0,U98&gt;0,Z98&gt;0,NOT(R98="")),ABS(VLOOKUP($Z$1,VLookups!$A$30:$B$31,2,FALSE)-_xlfn.BETA.DIST(Z98,IF(N98="L",U98,T98),IF(N98="L",T98,U98),TRUE,G98,I98)),"")</f>
        <v/>
      </c>
      <c r="AB98" s="120" t="str">
        <f>IF(OR($T98="",$U98=""),"",_xlfn.BETA.INV(ABS(VLOOKUP($Z$1,VLookups!$A$30:$B$31,2,FALSE)-AB$3),IF($N98="L",$U98,$T98),IF($N98="L",$T98,$U98),$G98,$I98))</f>
        <v/>
      </c>
      <c r="AC98" s="121" t="str">
        <f>IF(OR($T98="",$U98=""),"",_xlfn.BETA.INV(ABS(VLOOKUP($Z$1,VLookups!$A$30:$B$31,2,FALSE)-AC$3),IF($N98="L",$U98,$T98),IF($N98="L",$T98,$U98),$G98,$I98))</f>
        <v/>
      </c>
      <c r="AD98" s="120" t="str">
        <f>IF(OR($T98="",$U98=""),"",_xlfn.BETA.INV(ABS(VLOOKUP($Z$1,VLookups!$A$30:$B$31,2,FALSE)-AD$3),IF($N98="L",$U98,$T98),IF($N98="L",$T98,$U98),$G98,$I98))</f>
        <v/>
      </c>
      <c r="AE98" s="121" t="str">
        <f>IF(OR($T98="",$U98=""),"",_xlfn.BETA.INV(ABS(VLOOKUP($Z$1,VLookups!$A$30:$B$31,2,FALSE)-AE$3),IF($N98="L",$U98,$T98),IF($N98="L",$T98,$U98),$G98,$I98))</f>
        <v/>
      </c>
      <c r="AF98" s="120" t="str">
        <f>IF(OR($T98="",$U98=""),"",_xlfn.BETA.INV(ABS(VLOOKUP($Z$1,VLookups!$A$30:$B$31,2,FALSE)-AF$3),IF($N98="L",$U98,$T98),IF($N98="L",$T98,$U98),$G98,$I98))</f>
        <v/>
      </c>
      <c r="AG98" s="121" t="str">
        <f>IF(OR($T98="",$U98=""),"",_xlfn.BETA.INV(ABS(VLOOKUP($Z$1,VLookups!$A$30:$B$31,2,FALSE)-AG$3),IF($N98="L",$U98,$T98),IF($N98="L",$T98,$U98),$G98,$I98))</f>
        <v/>
      </c>
      <c r="AH98" s="120" t="str">
        <f>IF(OR($T98="",$U98=""),"",_xlfn.BETA.INV(ABS(VLOOKUP($Z$1,VLookups!$A$30:$B$31,2,FALSE)-AH$3),IF($N98="L",$U98,$T98),IF($N98="L",$T98,$U98),$G98,$I98))</f>
        <v/>
      </c>
      <c r="AI98" s="121" t="str">
        <f>IF(OR($T98="",$U98=""),"",_xlfn.BETA.INV(ABS(VLOOKUP($Z$1,VLookups!$A$30:$B$31,2,FALSE)-AI$3),IF($N98="L",$U98,$T98),IF($N98="L",$T98,$U98),$G98,$I98))</f>
        <v/>
      </c>
      <c r="AJ98" s="120" t="str">
        <f>IF(OR($T98="",$U98=""),"",_xlfn.BETA.INV(ABS(VLOOKUP($Z$1,VLookups!$A$30:$B$31,2,FALSE)-AJ$3),IF($N98="L",$U98,$T98),IF($N98="L",$T98,$U98),$G98,$I98))</f>
        <v/>
      </c>
      <c r="AK98" s="121" t="str">
        <f>IF(OR($T98="",$U98=""),"",_xlfn.BETA.INV(ABS(VLOOKUP($Z$1,VLookups!$A$30:$B$31,2,FALSE)-AK$3),IF($N98="L",$U98,$T98),IF($N98="L",$T98,$U98),$G98,$I98))</f>
        <v/>
      </c>
      <c r="AL98" s="120" t="str">
        <f>IF(OR($T98="",$U98=""),"",_xlfn.BETA.INV(ABS(VLOOKUP($Z$1,VLookups!$A$30:$B$31,2,FALSE)-AL$3),IF($N98="L",$U98,$T98),IF($N98="L",$T98,$U98),$G98,$I98))</f>
        <v/>
      </c>
      <c r="AM98" s="121" t="str">
        <f>IF(OR($T98="",$U98=""),"",_xlfn.BETA.INV(ABS(VLOOKUP($Z$1,VLookups!$A$30:$B$31,2,FALSE)-AM$3),IF($N98="L",$U98,$T98),IF($N98="L",$T98,$U98),$G98,$I98))</f>
        <v/>
      </c>
      <c r="AN98" s="17"/>
      <c r="AO98" s="206" t="str">
        <f t="shared" si="260"/>
        <v/>
      </c>
      <c r="AP98" s="204" t="str">
        <f t="shared" si="261"/>
        <v/>
      </c>
      <c r="AQ98" s="188" t="str">
        <f t="shared" ref="AQ98:DB98" si="424">IF(ISNONTEXT($AO98),AP98+$AO98,"")</f>
        <v/>
      </c>
      <c r="AR98" s="188" t="str">
        <f t="shared" si="424"/>
        <v/>
      </c>
      <c r="AS98" s="188" t="str">
        <f t="shared" si="424"/>
        <v/>
      </c>
      <c r="AT98" s="188" t="str">
        <f t="shared" si="424"/>
        <v/>
      </c>
      <c r="AU98" s="188" t="str">
        <f t="shared" si="424"/>
        <v/>
      </c>
      <c r="AV98" s="188" t="str">
        <f t="shared" si="424"/>
        <v/>
      </c>
      <c r="AW98" s="188" t="str">
        <f t="shared" si="424"/>
        <v/>
      </c>
      <c r="AX98" s="188" t="str">
        <f t="shared" si="424"/>
        <v/>
      </c>
      <c r="AY98" s="188" t="str">
        <f t="shared" si="424"/>
        <v/>
      </c>
      <c r="AZ98" s="188" t="str">
        <f t="shared" si="424"/>
        <v/>
      </c>
      <c r="BA98" s="188" t="str">
        <f t="shared" si="424"/>
        <v/>
      </c>
      <c r="BB98" s="188" t="str">
        <f t="shared" si="424"/>
        <v/>
      </c>
      <c r="BC98" s="188" t="str">
        <f t="shared" si="424"/>
        <v/>
      </c>
      <c r="BD98" s="188" t="str">
        <f t="shared" si="424"/>
        <v/>
      </c>
      <c r="BE98" s="188" t="str">
        <f t="shared" si="424"/>
        <v/>
      </c>
      <c r="BF98" s="188" t="str">
        <f t="shared" si="424"/>
        <v/>
      </c>
      <c r="BG98" s="188" t="str">
        <f t="shared" si="424"/>
        <v/>
      </c>
      <c r="BH98" s="188" t="str">
        <f t="shared" si="424"/>
        <v/>
      </c>
      <c r="BI98" s="188" t="str">
        <f t="shared" si="424"/>
        <v/>
      </c>
      <c r="BJ98" s="188" t="str">
        <f t="shared" si="424"/>
        <v/>
      </c>
      <c r="BK98" s="188" t="str">
        <f t="shared" si="424"/>
        <v/>
      </c>
      <c r="BL98" s="188" t="str">
        <f t="shared" si="424"/>
        <v/>
      </c>
      <c r="BM98" s="188" t="str">
        <f t="shared" si="424"/>
        <v/>
      </c>
      <c r="BN98" s="188" t="str">
        <f t="shared" si="424"/>
        <v/>
      </c>
      <c r="BO98" s="188" t="str">
        <f t="shared" si="424"/>
        <v/>
      </c>
      <c r="BP98" s="188" t="str">
        <f t="shared" si="424"/>
        <v/>
      </c>
      <c r="BQ98" s="188" t="str">
        <f t="shared" si="424"/>
        <v/>
      </c>
      <c r="BR98" s="188" t="str">
        <f t="shared" si="424"/>
        <v/>
      </c>
      <c r="BS98" s="188" t="str">
        <f t="shared" si="424"/>
        <v/>
      </c>
      <c r="BT98" s="188" t="str">
        <f t="shared" si="424"/>
        <v/>
      </c>
      <c r="BU98" s="188" t="str">
        <f t="shared" si="424"/>
        <v/>
      </c>
      <c r="BV98" s="188" t="str">
        <f t="shared" si="424"/>
        <v/>
      </c>
      <c r="BW98" s="188" t="str">
        <f t="shared" si="424"/>
        <v/>
      </c>
      <c r="BX98" s="188" t="str">
        <f t="shared" si="424"/>
        <v/>
      </c>
      <c r="BY98" s="188" t="str">
        <f t="shared" si="424"/>
        <v/>
      </c>
      <c r="BZ98" s="188" t="str">
        <f t="shared" si="424"/>
        <v/>
      </c>
      <c r="CA98" s="188" t="str">
        <f t="shared" si="424"/>
        <v/>
      </c>
      <c r="CB98" s="188" t="str">
        <f t="shared" si="424"/>
        <v/>
      </c>
      <c r="CC98" s="188" t="str">
        <f t="shared" si="424"/>
        <v/>
      </c>
      <c r="CD98" s="188" t="str">
        <f t="shared" si="424"/>
        <v/>
      </c>
      <c r="CE98" s="188" t="str">
        <f t="shared" si="424"/>
        <v/>
      </c>
      <c r="CF98" s="188" t="str">
        <f t="shared" si="424"/>
        <v/>
      </c>
      <c r="CG98" s="188" t="str">
        <f t="shared" si="424"/>
        <v/>
      </c>
      <c r="CH98" s="188" t="str">
        <f t="shared" si="424"/>
        <v/>
      </c>
      <c r="CI98" s="188" t="str">
        <f t="shared" si="424"/>
        <v/>
      </c>
      <c r="CJ98" s="188" t="str">
        <f t="shared" si="424"/>
        <v/>
      </c>
      <c r="CK98" s="188" t="str">
        <f t="shared" si="424"/>
        <v/>
      </c>
      <c r="CL98" s="188" t="str">
        <f t="shared" si="424"/>
        <v/>
      </c>
      <c r="CM98" s="188" t="str">
        <f t="shared" si="424"/>
        <v/>
      </c>
      <c r="CN98" s="188" t="str">
        <f t="shared" si="424"/>
        <v/>
      </c>
      <c r="CO98" s="188" t="str">
        <f t="shared" si="424"/>
        <v/>
      </c>
      <c r="CP98" s="188" t="str">
        <f t="shared" si="424"/>
        <v/>
      </c>
      <c r="CQ98" s="188" t="str">
        <f t="shared" si="424"/>
        <v/>
      </c>
      <c r="CR98" s="188" t="str">
        <f t="shared" si="424"/>
        <v/>
      </c>
      <c r="CS98" s="188" t="str">
        <f t="shared" si="424"/>
        <v/>
      </c>
      <c r="CT98" s="188" t="str">
        <f t="shared" si="424"/>
        <v/>
      </c>
      <c r="CU98" s="188" t="str">
        <f t="shared" si="424"/>
        <v/>
      </c>
      <c r="CV98" s="188" t="str">
        <f t="shared" si="424"/>
        <v/>
      </c>
      <c r="CW98" s="188" t="str">
        <f t="shared" si="424"/>
        <v/>
      </c>
      <c r="CX98" s="188" t="str">
        <f t="shared" si="424"/>
        <v/>
      </c>
      <c r="CY98" s="188" t="str">
        <f t="shared" si="424"/>
        <v/>
      </c>
      <c r="CZ98" s="188" t="str">
        <f t="shared" si="424"/>
        <v/>
      </c>
      <c r="DA98" s="188" t="str">
        <f t="shared" si="424"/>
        <v/>
      </c>
      <c r="DB98" s="188" t="str">
        <f t="shared" si="424"/>
        <v/>
      </c>
      <c r="DC98" s="188" t="str">
        <f t="shared" ref="DC98:EK98" si="425">IF(ISNONTEXT($AO98),DB98+$AO98,"")</f>
        <v/>
      </c>
      <c r="DD98" s="188" t="str">
        <f t="shared" si="425"/>
        <v/>
      </c>
      <c r="DE98" s="188" t="str">
        <f t="shared" si="425"/>
        <v/>
      </c>
      <c r="DF98" s="188" t="str">
        <f t="shared" si="425"/>
        <v/>
      </c>
      <c r="DG98" s="188" t="str">
        <f t="shared" si="425"/>
        <v/>
      </c>
      <c r="DH98" s="188" t="str">
        <f t="shared" si="425"/>
        <v/>
      </c>
      <c r="DI98" s="188" t="str">
        <f t="shared" si="425"/>
        <v/>
      </c>
      <c r="DJ98" s="188" t="str">
        <f t="shared" si="425"/>
        <v/>
      </c>
      <c r="DK98" s="188" t="str">
        <f t="shared" si="425"/>
        <v/>
      </c>
      <c r="DL98" s="188" t="str">
        <f t="shared" si="425"/>
        <v/>
      </c>
      <c r="DM98" s="188" t="str">
        <f t="shared" si="425"/>
        <v/>
      </c>
      <c r="DN98" s="188" t="str">
        <f t="shared" si="425"/>
        <v/>
      </c>
      <c r="DO98" s="188" t="str">
        <f t="shared" si="425"/>
        <v/>
      </c>
      <c r="DP98" s="188" t="str">
        <f t="shared" si="425"/>
        <v/>
      </c>
      <c r="DQ98" s="188" t="str">
        <f t="shared" si="425"/>
        <v/>
      </c>
      <c r="DR98" s="188" t="str">
        <f t="shared" si="425"/>
        <v/>
      </c>
      <c r="DS98" s="188" t="str">
        <f t="shared" si="425"/>
        <v/>
      </c>
      <c r="DT98" s="188" t="str">
        <f t="shared" si="425"/>
        <v/>
      </c>
      <c r="DU98" s="188" t="str">
        <f t="shared" si="425"/>
        <v/>
      </c>
      <c r="DV98" s="188" t="str">
        <f t="shared" si="425"/>
        <v/>
      </c>
      <c r="DW98" s="188" t="str">
        <f t="shared" si="425"/>
        <v/>
      </c>
      <c r="DX98" s="188" t="str">
        <f t="shared" si="425"/>
        <v/>
      </c>
      <c r="DY98" s="188" t="str">
        <f t="shared" si="425"/>
        <v/>
      </c>
      <c r="DZ98" s="188" t="str">
        <f t="shared" si="425"/>
        <v/>
      </c>
      <c r="EA98" s="188" t="str">
        <f t="shared" si="425"/>
        <v/>
      </c>
      <c r="EB98" s="188" t="str">
        <f t="shared" si="425"/>
        <v/>
      </c>
      <c r="EC98" s="188" t="str">
        <f t="shared" si="425"/>
        <v/>
      </c>
      <c r="ED98" s="188" t="str">
        <f t="shared" si="425"/>
        <v/>
      </c>
      <c r="EE98" s="188" t="str">
        <f t="shared" si="425"/>
        <v/>
      </c>
      <c r="EF98" s="188" t="str">
        <f t="shared" si="425"/>
        <v/>
      </c>
      <c r="EG98" s="188" t="str">
        <f t="shared" si="425"/>
        <v/>
      </c>
      <c r="EH98" s="188" t="str">
        <f t="shared" si="425"/>
        <v/>
      </c>
      <c r="EI98" s="188" t="str">
        <f t="shared" si="425"/>
        <v/>
      </c>
      <c r="EJ98" s="188" t="str">
        <f t="shared" si="425"/>
        <v/>
      </c>
      <c r="EK98" s="188" t="str">
        <f t="shared" si="425"/>
        <v/>
      </c>
      <c r="EL98" s="204" t="str">
        <f t="shared" si="264"/>
        <v/>
      </c>
      <c r="EM98" s="205" t="e">
        <f t="shared" si="265"/>
        <v>#N/A</v>
      </c>
      <c r="EN98" s="205" t="e">
        <f t="shared" si="266"/>
        <v>#N/A</v>
      </c>
      <c r="EO98" s="205" t="e">
        <f t="shared" si="267"/>
        <v>#N/A</v>
      </c>
      <c r="EP98" s="205" t="e">
        <f t="shared" si="268"/>
        <v>#N/A</v>
      </c>
      <c r="EQ98" s="205" t="e">
        <f t="shared" si="269"/>
        <v>#N/A</v>
      </c>
      <c r="ER98" s="205" t="e">
        <f t="shared" si="270"/>
        <v>#N/A</v>
      </c>
      <c r="ES98" s="205" t="e">
        <f t="shared" si="271"/>
        <v>#N/A</v>
      </c>
      <c r="ET98" s="205" t="e">
        <f t="shared" si="272"/>
        <v>#N/A</v>
      </c>
      <c r="EU98" s="205" t="e">
        <f t="shared" si="273"/>
        <v>#N/A</v>
      </c>
      <c r="EV98" s="205" t="e">
        <f t="shared" si="274"/>
        <v>#N/A</v>
      </c>
      <c r="EW98" s="205" t="e">
        <f t="shared" si="275"/>
        <v>#N/A</v>
      </c>
      <c r="EX98" s="205" t="e">
        <f t="shared" si="276"/>
        <v>#N/A</v>
      </c>
      <c r="EY98" s="205" t="e">
        <f t="shared" si="277"/>
        <v>#N/A</v>
      </c>
      <c r="EZ98" s="205" t="e">
        <f t="shared" si="278"/>
        <v>#N/A</v>
      </c>
      <c r="FA98" s="205" t="e">
        <f t="shared" si="279"/>
        <v>#N/A</v>
      </c>
      <c r="FB98" s="205" t="e">
        <f t="shared" si="280"/>
        <v>#N/A</v>
      </c>
      <c r="FC98" s="205" t="e">
        <f t="shared" si="281"/>
        <v>#N/A</v>
      </c>
      <c r="FD98" s="205" t="e">
        <f t="shared" si="282"/>
        <v>#N/A</v>
      </c>
      <c r="FE98" s="205" t="e">
        <f t="shared" si="283"/>
        <v>#N/A</v>
      </c>
      <c r="FF98" s="205" t="e">
        <f t="shared" si="284"/>
        <v>#N/A</v>
      </c>
      <c r="FG98" s="205" t="e">
        <f t="shared" si="285"/>
        <v>#N/A</v>
      </c>
      <c r="FH98" s="205" t="e">
        <f t="shared" si="286"/>
        <v>#N/A</v>
      </c>
      <c r="FI98" s="205" t="e">
        <f t="shared" si="287"/>
        <v>#N/A</v>
      </c>
      <c r="FJ98" s="205" t="e">
        <f t="shared" si="288"/>
        <v>#N/A</v>
      </c>
      <c r="FK98" s="205" t="e">
        <f t="shared" si="289"/>
        <v>#N/A</v>
      </c>
      <c r="FL98" s="205" t="e">
        <f t="shared" si="290"/>
        <v>#N/A</v>
      </c>
      <c r="FM98" s="205" t="e">
        <f t="shared" si="291"/>
        <v>#N/A</v>
      </c>
      <c r="FN98" s="205" t="e">
        <f t="shared" si="292"/>
        <v>#N/A</v>
      </c>
      <c r="FO98" s="205" t="e">
        <f t="shared" si="293"/>
        <v>#N/A</v>
      </c>
      <c r="FP98" s="205" t="e">
        <f t="shared" si="294"/>
        <v>#N/A</v>
      </c>
      <c r="FQ98" s="205" t="e">
        <f t="shared" si="295"/>
        <v>#N/A</v>
      </c>
      <c r="FR98" s="205" t="e">
        <f t="shared" si="296"/>
        <v>#N/A</v>
      </c>
      <c r="FS98" s="205" t="e">
        <f t="shared" si="297"/>
        <v>#N/A</v>
      </c>
      <c r="FT98" s="205" t="e">
        <f t="shared" si="298"/>
        <v>#N/A</v>
      </c>
      <c r="FU98" s="205" t="e">
        <f t="shared" si="299"/>
        <v>#N/A</v>
      </c>
      <c r="FV98" s="205" t="e">
        <f t="shared" si="300"/>
        <v>#N/A</v>
      </c>
      <c r="FW98" s="205" t="e">
        <f t="shared" si="301"/>
        <v>#N/A</v>
      </c>
      <c r="FX98" s="205" t="e">
        <f t="shared" si="302"/>
        <v>#N/A</v>
      </c>
      <c r="FY98" s="205" t="e">
        <f t="shared" si="303"/>
        <v>#N/A</v>
      </c>
      <c r="FZ98" s="205" t="e">
        <f t="shared" si="304"/>
        <v>#N/A</v>
      </c>
      <c r="GA98" s="205" t="e">
        <f t="shared" si="305"/>
        <v>#N/A</v>
      </c>
      <c r="GB98" s="205" t="e">
        <f t="shared" si="306"/>
        <v>#N/A</v>
      </c>
      <c r="GC98" s="205" t="e">
        <f t="shared" si="307"/>
        <v>#N/A</v>
      </c>
      <c r="GD98" s="205" t="e">
        <f t="shared" si="308"/>
        <v>#N/A</v>
      </c>
      <c r="GE98" s="205" t="e">
        <f t="shared" si="309"/>
        <v>#N/A</v>
      </c>
      <c r="GF98" s="205" t="e">
        <f t="shared" si="310"/>
        <v>#N/A</v>
      </c>
      <c r="GG98" s="205" t="e">
        <f t="shared" si="311"/>
        <v>#N/A</v>
      </c>
      <c r="GH98" s="205" t="e">
        <f t="shared" si="312"/>
        <v>#N/A</v>
      </c>
      <c r="GI98" s="205" t="e">
        <f t="shared" si="313"/>
        <v>#N/A</v>
      </c>
      <c r="GJ98" s="205" t="e">
        <f t="shared" si="314"/>
        <v>#N/A</v>
      </c>
      <c r="GK98" s="205" t="e">
        <f t="shared" si="315"/>
        <v>#N/A</v>
      </c>
      <c r="GL98" s="205" t="e">
        <f t="shared" si="316"/>
        <v>#N/A</v>
      </c>
      <c r="GM98" s="205" t="e">
        <f t="shared" si="317"/>
        <v>#N/A</v>
      </c>
      <c r="GN98" s="205" t="e">
        <f t="shared" si="318"/>
        <v>#N/A</v>
      </c>
      <c r="GO98" s="205" t="e">
        <f t="shared" si="319"/>
        <v>#N/A</v>
      </c>
      <c r="GP98" s="205" t="e">
        <f t="shared" si="320"/>
        <v>#N/A</v>
      </c>
      <c r="GQ98" s="205" t="e">
        <f t="shared" si="321"/>
        <v>#N/A</v>
      </c>
      <c r="GR98" s="205" t="e">
        <f t="shared" si="322"/>
        <v>#N/A</v>
      </c>
      <c r="GS98" s="205" t="e">
        <f t="shared" si="323"/>
        <v>#N/A</v>
      </c>
      <c r="GT98" s="205" t="e">
        <f t="shared" si="324"/>
        <v>#N/A</v>
      </c>
      <c r="GU98" s="205" t="e">
        <f t="shared" si="325"/>
        <v>#N/A</v>
      </c>
      <c r="GV98" s="205" t="e">
        <f t="shared" si="326"/>
        <v>#N/A</v>
      </c>
      <c r="GW98" s="205" t="e">
        <f t="shared" si="327"/>
        <v>#N/A</v>
      </c>
      <c r="GX98" s="205" t="e">
        <f t="shared" si="328"/>
        <v>#N/A</v>
      </c>
      <c r="GY98" s="205" t="e">
        <f t="shared" si="329"/>
        <v>#N/A</v>
      </c>
      <c r="GZ98" s="205" t="e">
        <f t="shared" si="330"/>
        <v>#N/A</v>
      </c>
      <c r="HA98" s="205" t="e">
        <f t="shared" si="331"/>
        <v>#N/A</v>
      </c>
      <c r="HB98" s="205" t="e">
        <f t="shared" si="332"/>
        <v>#N/A</v>
      </c>
      <c r="HC98" s="205" t="e">
        <f t="shared" si="333"/>
        <v>#N/A</v>
      </c>
      <c r="HD98" s="205" t="e">
        <f t="shared" si="334"/>
        <v>#N/A</v>
      </c>
      <c r="HE98" s="205" t="e">
        <f t="shared" si="335"/>
        <v>#N/A</v>
      </c>
      <c r="HF98" s="205" t="e">
        <f t="shared" si="336"/>
        <v>#N/A</v>
      </c>
      <c r="HG98" s="205" t="e">
        <f t="shared" si="337"/>
        <v>#N/A</v>
      </c>
      <c r="HH98" s="205" t="e">
        <f t="shared" si="338"/>
        <v>#N/A</v>
      </c>
      <c r="HI98" s="205" t="e">
        <f t="shared" si="339"/>
        <v>#N/A</v>
      </c>
      <c r="HJ98" s="205" t="e">
        <f t="shared" si="340"/>
        <v>#N/A</v>
      </c>
      <c r="HK98" s="205" t="e">
        <f t="shared" si="341"/>
        <v>#N/A</v>
      </c>
      <c r="HL98" s="205" t="e">
        <f t="shared" si="342"/>
        <v>#N/A</v>
      </c>
      <c r="HM98" s="205" t="e">
        <f t="shared" si="343"/>
        <v>#N/A</v>
      </c>
      <c r="HN98" s="205" t="e">
        <f t="shared" si="344"/>
        <v>#N/A</v>
      </c>
      <c r="HO98" s="205" t="e">
        <f t="shared" si="345"/>
        <v>#N/A</v>
      </c>
      <c r="HP98" s="205" t="e">
        <f t="shared" si="346"/>
        <v>#N/A</v>
      </c>
      <c r="HQ98" s="205" t="e">
        <f t="shared" si="347"/>
        <v>#N/A</v>
      </c>
      <c r="HR98" s="205" t="e">
        <f t="shared" si="348"/>
        <v>#N/A</v>
      </c>
      <c r="HS98" s="205" t="e">
        <f t="shared" si="349"/>
        <v>#N/A</v>
      </c>
      <c r="HT98" s="205" t="e">
        <f t="shared" si="350"/>
        <v>#N/A</v>
      </c>
      <c r="HU98" s="205" t="e">
        <f t="shared" si="351"/>
        <v>#N/A</v>
      </c>
      <c r="HV98" s="205" t="e">
        <f t="shared" si="352"/>
        <v>#N/A</v>
      </c>
      <c r="HW98" s="205" t="e">
        <f t="shared" si="353"/>
        <v>#N/A</v>
      </c>
      <c r="HX98" s="205" t="e">
        <f t="shared" si="354"/>
        <v>#N/A</v>
      </c>
      <c r="HY98" s="205" t="e">
        <f t="shared" si="355"/>
        <v>#N/A</v>
      </c>
      <c r="HZ98" s="205" t="e">
        <f t="shared" si="356"/>
        <v>#N/A</v>
      </c>
      <c r="IA98" s="205" t="e">
        <f t="shared" si="357"/>
        <v>#N/A</v>
      </c>
      <c r="IB98" s="205" t="e">
        <f t="shared" si="358"/>
        <v>#N/A</v>
      </c>
      <c r="IC98" s="205" t="e">
        <f t="shared" si="359"/>
        <v>#N/A</v>
      </c>
      <c r="ID98" s="205" t="e">
        <f t="shared" si="360"/>
        <v>#N/A</v>
      </c>
      <c r="IE98" s="205" t="e">
        <f t="shared" si="361"/>
        <v>#N/A</v>
      </c>
      <c r="IF98" s="205" t="e">
        <f t="shared" si="362"/>
        <v>#N/A</v>
      </c>
      <c r="IG98" s="205" t="e">
        <f t="shared" si="363"/>
        <v>#N/A</v>
      </c>
      <c r="IH98" s="205" t="e">
        <f t="shared" si="364"/>
        <v>#N/A</v>
      </c>
      <c r="II98" s="205" t="e">
        <f t="shared" si="365"/>
        <v>#N/A</v>
      </c>
    </row>
    <row r="99" spans="1:243" hidden="1" x14ac:dyDescent="0.25">
      <c r="A99" s="307"/>
      <c r="B99" s="308" t="str">
        <f>IF(OR($T99="",$U99=""),"",ROUND(_xlfn.BETA.INV(ABS(VLOOKUP($Z$1,VLookups!$A$30:$B$31,2,FALSE)-B$2),IF($N99="L",$U99,$T99),IF($N99="L",$T99,$U99),$G99,$I99),0))</f>
        <v/>
      </c>
      <c r="C99" s="318" t="str">
        <f t="shared" si="366"/>
        <v/>
      </c>
      <c r="D99" s="319" t="str">
        <f t="shared" si="367"/>
        <v/>
      </c>
      <c r="E99" s="142"/>
      <c r="F99" s="310"/>
      <c r="G99" s="311" t="str">
        <f t="shared" si="255"/>
        <v/>
      </c>
      <c r="H99" s="312"/>
      <c r="I99" s="311" t="str">
        <f t="shared" si="256"/>
        <v/>
      </c>
      <c r="J99" s="310"/>
      <c r="K99" s="143"/>
      <c r="L99" s="118" t="str">
        <f t="shared" si="257"/>
        <v/>
      </c>
      <c r="M99" s="23" t="str">
        <f t="shared" si="258"/>
        <v/>
      </c>
      <c r="N99" s="24" t="str">
        <f t="shared" si="259"/>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247"/>
        <v/>
      </c>
      <c r="R99" s="26"/>
      <c r="S99" s="24" t="str">
        <f>IF(OR(M99="",R99=""),"",MATCH(R99,Confidence!$A$3:$A$12,0))</f>
        <v/>
      </c>
      <c r="T99" s="27" t="str">
        <f t="shared" si="248"/>
        <v/>
      </c>
      <c r="U99" s="27" t="str">
        <f t="shared" si="249"/>
        <v/>
      </c>
      <c r="V99" s="24"/>
      <c r="W99" s="110" t="str">
        <f t="shared" si="250"/>
        <v/>
      </c>
      <c r="X99" s="110" t="str">
        <f t="shared" si="251"/>
        <v/>
      </c>
      <c r="Y99" s="39" t="str">
        <f t="shared" si="252"/>
        <v/>
      </c>
      <c r="Z99" s="123"/>
      <c r="AA99" s="216" t="str">
        <f>IF(AND(G99&gt;0,H99&gt;0,I99&gt;0,T99&gt;0,U99&gt;0,Z99&gt;0,NOT(R99="")),ABS(VLOOKUP($Z$1,VLookups!$A$30:$B$31,2,FALSE)-_xlfn.BETA.DIST(Z99,IF(N99="L",U99,T99),IF(N99="L",T99,U99),TRUE,G99,I99)),"")</f>
        <v/>
      </c>
      <c r="AB99" s="120" t="str">
        <f>IF(OR($T99="",$U99=""),"",_xlfn.BETA.INV(ABS(VLOOKUP($Z$1,VLookups!$A$30:$B$31,2,FALSE)-AB$3),IF($N99="L",$U99,$T99),IF($N99="L",$T99,$U99),$G99,$I99))</f>
        <v/>
      </c>
      <c r="AC99" s="121" t="str">
        <f>IF(OR($T99="",$U99=""),"",_xlfn.BETA.INV(ABS(VLOOKUP($Z$1,VLookups!$A$30:$B$31,2,FALSE)-AC$3),IF($N99="L",$U99,$T99),IF($N99="L",$T99,$U99),$G99,$I99))</f>
        <v/>
      </c>
      <c r="AD99" s="120" t="str">
        <f>IF(OR($T99="",$U99=""),"",_xlfn.BETA.INV(ABS(VLOOKUP($Z$1,VLookups!$A$30:$B$31,2,FALSE)-AD$3),IF($N99="L",$U99,$T99),IF($N99="L",$T99,$U99),$G99,$I99))</f>
        <v/>
      </c>
      <c r="AE99" s="121" t="str">
        <f>IF(OR($T99="",$U99=""),"",_xlfn.BETA.INV(ABS(VLOOKUP($Z$1,VLookups!$A$30:$B$31,2,FALSE)-AE$3),IF($N99="L",$U99,$T99),IF($N99="L",$T99,$U99),$G99,$I99))</f>
        <v/>
      </c>
      <c r="AF99" s="120" t="str">
        <f>IF(OR($T99="",$U99=""),"",_xlfn.BETA.INV(ABS(VLOOKUP($Z$1,VLookups!$A$30:$B$31,2,FALSE)-AF$3),IF($N99="L",$U99,$T99),IF($N99="L",$T99,$U99),$G99,$I99))</f>
        <v/>
      </c>
      <c r="AG99" s="121" t="str">
        <f>IF(OR($T99="",$U99=""),"",_xlfn.BETA.INV(ABS(VLOOKUP($Z$1,VLookups!$A$30:$B$31,2,FALSE)-AG$3),IF($N99="L",$U99,$T99),IF($N99="L",$T99,$U99),$G99,$I99))</f>
        <v/>
      </c>
      <c r="AH99" s="120" t="str">
        <f>IF(OR($T99="",$U99=""),"",_xlfn.BETA.INV(ABS(VLOOKUP($Z$1,VLookups!$A$30:$B$31,2,FALSE)-AH$3),IF($N99="L",$U99,$T99),IF($N99="L",$T99,$U99),$G99,$I99))</f>
        <v/>
      </c>
      <c r="AI99" s="121" t="str">
        <f>IF(OR($T99="",$U99=""),"",_xlfn.BETA.INV(ABS(VLOOKUP($Z$1,VLookups!$A$30:$B$31,2,FALSE)-AI$3),IF($N99="L",$U99,$T99),IF($N99="L",$T99,$U99),$G99,$I99))</f>
        <v/>
      </c>
      <c r="AJ99" s="120" t="str">
        <f>IF(OR($T99="",$U99=""),"",_xlfn.BETA.INV(ABS(VLOOKUP($Z$1,VLookups!$A$30:$B$31,2,FALSE)-AJ$3),IF($N99="L",$U99,$T99),IF($N99="L",$T99,$U99),$G99,$I99))</f>
        <v/>
      </c>
      <c r="AK99" s="121" t="str">
        <f>IF(OR($T99="",$U99=""),"",_xlfn.BETA.INV(ABS(VLOOKUP($Z$1,VLookups!$A$30:$B$31,2,FALSE)-AK$3),IF($N99="L",$U99,$T99),IF($N99="L",$T99,$U99),$G99,$I99))</f>
        <v/>
      </c>
      <c r="AL99" s="120" t="str">
        <f>IF(OR($T99="",$U99=""),"",_xlfn.BETA.INV(ABS(VLOOKUP($Z$1,VLookups!$A$30:$B$31,2,FALSE)-AL$3),IF($N99="L",$U99,$T99),IF($N99="L",$T99,$U99),$G99,$I99))</f>
        <v/>
      </c>
      <c r="AM99" s="121" t="str">
        <f>IF(OR($T99="",$U99=""),"",_xlfn.BETA.INV(ABS(VLOOKUP($Z$1,VLookups!$A$30:$B$31,2,FALSE)-AM$3),IF($N99="L",$U99,$T99),IF($N99="L",$T99,$U99),$G99,$I99))</f>
        <v/>
      </c>
      <c r="AN99" s="17"/>
      <c r="AO99" s="206" t="str">
        <f t="shared" si="260"/>
        <v/>
      </c>
      <c r="AP99" s="204" t="str">
        <f t="shared" si="261"/>
        <v/>
      </c>
      <c r="AQ99" s="188" t="str">
        <f t="shared" ref="AQ99:DB99" si="426">IF(ISNONTEXT($AO99),AP99+$AO99,"")</f>
        <v/>
      </c>
      <c r="AR99" s="188" t="str">
        <f t="shared" si="426"/>
        <v/>
      </c>
      <c r="AS99" s="188" t="str">
        <f t="shared" si="426"/>
        <v/>
      </c>
      <c r="AT99" s="188" t="str">
        <f t="shared" si="426"/>
        <v/>
      </c>
      <c r="AU99" s="188" t="str">
        <f t="shared" si="426"/>
        <v/>
      </c>
      <c r="AV99" s="188" t="str">
        <f t="shared" si="426"/>
        <v/>
      </c>
      <c r="AW99" s="188" t="str">
        <f t="shared" si="426"/>
        <v/>
      </c>
      <c r="AX99" s="188" t="str">
        <f t="shared" si="426"/>
        <v/>
      </c>
      <c r="AY99" s="188" t="str">
        <f t="shared" si="426"/>
        <v/>
      </c>
      <c r="AZ99" s="188" t="str">
        <f t="shared" si="426"/>
        <v/>
      </c>
      <c r="BA99" s="188" t="str">
        <f t="shared" si="426"/>
        <v/>
      </c>
      <c r="BB99" s="188" t="str">
        <f t="shared" si="426"/>
        <v/>
      </c>
      <c r="BC99" s="188" t="str">
        <f t="shared" si="426"/>
        <v/>
      </c>
      <c r="BD99" s="188" t="str">
        <f t="shared" si="426"/>
        <v/>
      </c>
      <c r="BE99" s="188" t="str">
        <f t="shared" si="426"/>
        <v/>
      </c>
      <c r="BF99" s="188" t="str">
        <f t="shared" si="426"/>
        <v/>
      </c>
      <c r="BG99" s="188" t="str">
        <f t="shared" si="426"/>
        <v/>
      </c>
      <c r="BH99" s="188" t="str">
        <f t="shared" si="426"/>
        <v/>
      </c>
      <c r="BI99" s="188" t="str">
        <f t="shared" si="426"/>
        <v/>
      </c>
      <c r="BJ99" s="188" t="str">
        <f t="shared" si="426"/>
        <v/>
      </c>
      <c r="BK99" s="188" t="str">
        <f t="shared" si="426"/>
        <v/>
      </c>
      <c r="BL99" s="188" t="str">
        <f t="shared" si="426"/>
        <v/>
      </c>
      <c r="BM99" s="188" t="str">
        <f t="shared" si="426"/>
        <v/>
      </c>
      <c r="BN99" s="188" t="str">
        <f t="shared" si="426"/>
        <v/>
      </c>
      <c r="BO99" s="188" t="str">
        <f t="shared" si="426"/>
        <v/>
      </c>
      <c r="BP99" s="188" t="str">
        <f t="shared" si="426"/>
        <v/>
      </c>
      <c r="BQ99" s="188" t="str">
        <f t="shared" si="426"/>
        <v/>
      </c>
      <c r="BR99" s="188" t="str">
        <f t="shared" si="426"/>
        <v/>
      </c>
      <c r="BS99" s="188" t="str">
        <f t="shared" si="426"/>
        <v/>
      </c>
      <c r="BT99" s="188" t="str">
        <f t="shared" si="426"/>
        <v/>
      </c>
      <c r="BU99" s="188" t="str">
        <f t="shared" si="426"/>
        <v/>
      </c>
      <c r="BV99" s="188" t="str">
        <f t="shared" si="426"/>
        <v/>
      </c>
      <c r="BW99" s="188" t="str">
        <f t="shared" si="426"/>
        <v/>
      </c>
      <c r="BX99" s="188" t="str">
        <f t="shared" si="426"/>
        <v/>
      </c>
      <c r="BY99" s="188" t="str">
        <f t="shared" si="426"/>
        <v/>
      </c>
      <c r="BZ99" s="188" t="str">
        <f t="shared" si="426"/>
        <v/>
      </c>
      <c r="CA99" s="188" t="str">
        <f t="shared" si="426"/>
        <v/>
      </c>
      <c r="CB99" s="188" t="str">
        <f t="shared" si="426"/>
        <v/>
      </c>
      <c r="CC99" s="188" t="str">
        <f t="shared" si="426"/>
        <v/>
      </c>
      <c r="CD99" s="188" t="str">
        <f t="shared" si="426"/>
        <v/>
      </c>
      <c r="CE99" s="188" t="str">
        <f t="shared" si="426"/>
        <v/>
      </c>
      <c r="CF99" s="188" t="str">
        <f t="shared" si="426"/>
        <v/>
      </c>
      <c r="CG99" s="188" t="str">
        <f t="shared" si="426"/>
        <v/>
      </c>
      <c r="CH99" s="188" t="str">
        <f t="shared" si="426"/>
        <v/>
      </c>
      <c r="CI99" s="188" t="str">
        <f t="shared" si="426"/>
        <v/>
      </c>
      <c r="CJ99" s="188" t="str">
        <f t="shared" si="426"/>
        <v/>
      </c>
      <c r="CK99" s="188" t="str">
        <f t="shared" si="426"/>
        <v/>
      </c>
      <c r="CL99" s="188" t="str">
        <f t="shared" si="426"/>
        <v/>
      </c>
      <c r="CM99" s="188" t="str">
        <f t="shared" si="426"/>
        <v/>
      </c>
      <c r="CN99" s="188" t="str">
        <f t="shared" si="426"/>
        <v/>
      </c>
      <c r="CO99" s="188" t="str">
        <f t="shared" si="426"/>
        <v/>
      </c>
      <c r="CP99" s="188" t="str">
        <f t="shared" si="426"/>
        <v/>
      </c>
      <c r="CQ99" s="188" t="str">
        <f t="shared" si="426"/>
        <v/>
      </c>
      <c r="CR99" s="188" t="str">
        <f t="shared" si="426"/>
        <v/>
      </c>
      <c r="CS99" s="188" t="str">
        <f t="shared" si="426"/>
        <v/>
      </c>
      <c r="CT99" s="188" t="str">
        <f t="shared" si="426"/>
        <v/>
      </c>
      <c r="CU99" s="188" t="str">
        <f t="shared" si="426"/>
        <v/>
      </c>
      <c r="CV99" s="188" t="str">
        <f t="shared" si="426"/>
        <v/>
      </c>
      <c r="CW99" s="188" t="str">
        <f t="shared" si="426"/>
        <v/>
      </c>
      <c r="CX99" s="188" t="str">
        <f t="shared" si="426"/>
        <v/>
      </c>
      <c r="CY99" s="188" t="str">
        <f t="shared" si="426"/>
        <v/>
      </c>
      <c r="CZ99" s="188" t="str">
        <f t="shared" si="426"/>
        <v/>
      </c>
      <c r="DA99" s="188" t="str">
        <f t="shared" si="426"/>
        <v/>
      </c>
      <c r="DB99" s="188" t="str">
        <f t="shared" si="426"/>
        <v/>
      </c>
      <c r="DC99" s="188" t="str">
        <f t="shared" ref="DC99:EK99" si="427">IF(ISNONTEXT($AO99),DB99+$AO99,"")</f>
        <v/>
      </c>
      <c r="DD99" s="188" t="str">
        <f t="shared" si="427"/>
        <v/>
      </c>
      <c r="DE99" s="188" t="str">
        <f t="shared" si="427"/>
        <v/>
      </c>
      <c r="DF99" s="188" t="str">
        <f t="shared" si="427"/>
        <v/>
      </c>
      <c r="DG99" s="188" t="str">
        <f t="shared" si="427"/>
        <v/>
      </c>
      <c r="DH99" s="188" t="str">
        <f t="shared" si="427"/>
        <v/>
      </c>
      <c r="DI99" s="188" t="str">
        <f t="shared" si="427"/>
        <v/>
      </c>
      <c r="DJ99" s="188" t="str">
        <f t="shared" si="427"/>
        <v/>
      </c>
      <c r="DK99" s="188" t="str">
        <f t="shared" si="427"/>
        <v/>
      </c>
      <c r="DL99" s="188" t="str">
        <f t="shared" si="427"/>
        <v/>
      </c>
      <c r="DM99" s="188" t="str">
        <f t="shared" si="427"/>
        <v/>
      </c>
      <c r="DN99" s="188" t="str">
        <f t="shared" si="427"/>
        <v/>
      </c>
      <c r="DO99" s="188" t="str">
        <f t="shared" si="427"/>
        <v/>
      </c>
      <c r="DP99" s="188" t="str">
        <f t="shared" si="427"/>
        <v/>
      </c>
      <c r="DQ99" s="188" t="str">
        <f t="shared" si="427"/>
        <v/>
      </c>
      <c r="DR99" s="188" t="str">
        <f t="shared" si="427"/>
        <v/>
      </c>
      <c r="DS99" s="188" t="str">
        <f t="shared" si="427"/>
        <v/>
      </c>
      <c r="DT99" s="188" t="str">
        <f t="shared" si="427"/>
        <v/>
      </c>
      <c r="DU99" s="188" t="str">
        <f t="shared" si="427"/>
        <v/>
      </c>
      <c r="DV99" s="188" t="str">
        <f t="shared" si="427"/>
        <v/>
      </c>
      <c r="DW99" s="188" t="str">
        <f t="shared" si="427"/>
        <v/>
      </c>
      <c r="DX99" s="188" t="str">
        <f t="shared" si="427"/>
        <v/>
      </c>
      <c r="DY99" s="188" t="str">
        <f t="shared" si="427"/>
        <v/>
      </c>
      <c r="DZ99" s="188" t="str">
        <f t="shared" si="427"/>
        <v/>
      </c>
      <c r="EA99" s="188" t="str">
        <f t="shared" si="427"/>
        <v/>
      </c>
      <c r="EB99" s="188" t="str">
        <f t="shared" si="427"/>
        <v/>
      </c>
      <c r="EC99" s="188" t="str">
        <f t="shared" si="427"/>
        <v/>
      </c>
      <c r="ED99" s="188" t="str">
        <f t="shared" si="427"/>
        <v/>
      </c>
      <c r="EE99" s="188" t="str">
        <f t="shared" si="427"/>
        <v/>
      </c>
      <c r="EF99" s="188" t="str">
        <f t="shared" si="427"/>
        <v/>
      </c>
      <c r="EG99" s="188" t="str">
        <f t="shared" si="427"/>
        <v/>
      </c>
      <c r="EH99" s="188" t="str">
        <f t="shared" si="427"/>
        <v/>
      </c>
      <c r="EI99" s="188" t="str">
        <f t="shared" si="427"/>
        <v/>
      </c>
      <c r="EJ99" s="188" t="str">
        <f t="shared" si="427"/>
        <v/>
      </c>
      <c r="EK99" s="188" t="str">
        <f t="shared" si="427"/>
        <v/>
      </c>
      <c r="EL99" s="204" t="str">
        <f t="shared" si="264"/>
        <v/>
      </c>
      <c r="EM99" s="205" t="e">
        <f t="shared" si="265"/>
        <v>#N/A</v>
      </c>
      <c r="EN99" s="205" t="e">
        <f t="shared" si="266"/>
        <v>#N/A</v>
      </c>
      <c r="EO99" s="205" t="e">
        <f t="shared" si="267"/>
        <v>#N/A</v>
      </c>
      <c r="EP99" s="205" t="e">
        <f t="shared" si="268"/>
        <v>#N/A</v>
      </c>
      <c r="EQ99" s="205" t="e">
        <f t="shared" si="269"/>
        <v>#N/A</v>
      </c>
      <c r="ER99" s="205" t="e">
        <f t="shared" si="270"/>
        <v>#N/A</v>
      </c>
      <c r="ES99" s="205" t="e">
        <f t="shared" si="271"/>
        <v>#N/A</v>
      </c>
      <c r="ET99" s="205" t="e">
        <f t="shared" si="272"/>
        <v>#N/A</v>
      </c>
      <c r="EU99" s="205" t="e">
        <f t="shared" si="273"/>
        <v>#N/A</v>
      </c>
      <c r="EV99" s="205" t="e">
        <f t="shared" si="274"/>
        <v>#N/A</v>
      </c>
      <c r="EW99" s="205" t="e">
        <f t="shared" si="275"/>
        <v>#N/A</v>
      </c>
      <c r="EX99" s="205" t="e">
        <f t="shared" si="276"/>
        <v>#N/A</v>
      </c>
      <c r="EY99" s="205" t="e">
        <f t="shared" si="277"/>
        <v>#N/A</v>
      </c>
      <c r="EZ99" s="205" t="e">
        <f t="shared" si="278"/>
        <v>#N/A</v>
      </c>
      <c r="FA99" s="205" t="e">
        <f t="shared" si="279"/>
        <v>#N/A</v>
      </c>
      <c r="FB99" s="205" t="e">
        <f t="shared" si="280"/>
        <v>#N/A</v>
      </c>
      <c r="FC99" s="205" t="e">
        <f t="shared" si="281"/>
        <v>#N/A</v>
      </c>
      <c r="FD99" s="205" t="e">
        <f t="shared" si="282"/>
        <v>#N/A</v>
      </c>
      <c r="FE99" s="205" t="e">
        <f t="shared" si="283"/>
        <v>#N/A</v>
      </c>
      <c r="FF99" s="205" t="e">
        <f t="shared" si="284"/>
        <v>#N/A</v>
      </c>
      <c r="FG99" s="205" t="e">
        <f t="shared" si="285"/>
        <v>#N/A</v>
      </c>
      <c r="FH99" s="205" t="e">
        <f t="shared" si="286"/>
        <v>#N/A</v>
      </c>
      <c r="FI99" s="205" t="e">
        <f t="shared" si="287"/>
        <v>#N/A</v>
      </c>
      <c r="FJ99" s="205" t="e">
        <f t="shared" si="288"/>
        <v>#N/A</v>
      </c>
      <c r="FK99" s="205" t="e">
        <f t="shared" si="289"/>
        <v>#N/A</v>
      </c>
      <c r="FL99" s="205" t="e">
        <f t="shared" si="290"/>
        <v>#N/A</v>
      </c>
      <c r="FM99" s="205" t="e">
        <f t="shared" si="291"/>
        <v>#N/A</v>
      </c>
      <c r="FN99" s="205" t="e">
        <f t="shared" si="292"/>
        <v>#N/A</v>
      </c>
      <c r="FO99" s="205" t="e">
        <f t="shared" si="293"/>
        <v>#N/A</v>
      </c>
      <c r="FP99" s="205" t="e">
        <f t="shared" si="294"/>
        <v>#N/A</v>
      </c>
      <c r="FQ99" s="205" t="e">
        <f t="shared" si="295"/>
        <v>#N/A</v>
      </c>
      <c r="FR99" s="205" t="e">
        <f t="shared" si="296"/>
        <v>#N/A</v>
      </c>
      <c r="FS99" s="205" t="e">
        <f t="shared" si="297"/>
        <v>#N/A</v>
      </c>
      <c r="FT99" s="205" t="e">
        <f t="shared" si="298"/>
        <v>#N/A</v>
      </c>
      <c r="FU99" s="205" t="e">
        <f t="shared" si="299"/>
        <v>#N/A</v>
      </c>
      <c r="FV99" s="205" t="e">
        <f t="shared" si="300"/>
        <v>#N/A</v>
      </c>
      <c r="FW99" s="205" t="e">
        <f t="shared" si="301"/>
        <v>#N/A</v>
      </c>
      <c r="FX99" s="205" t="e">
        <f t="shared" si="302"/>
        <v>#N/A</v>
      </c>
      <c r="FY99" s="205" t="e">
        <f t="shared" si="303"/>
        <v>#N/A</v>
      </c>
      <c r="FZ99" s="205" t="e">
        <f t="shared" si="304"/>
        <v>#N/A</v>
      </c>
      <c r="GA99" s="205" t="e">
        <f t="shared" si="305"/>
        <v>#N/A</v>
      </c>
      <c r="GB99" s="205" t="e">
        <f t="shared" si="306"/>
        <v>#N/A</v>
      </c>
      <c r="GC99" s="205" t="e">
        <f t="shared" si="307"/>
        <v>#N/A</v>
      </c>
      <c r="GD99" s="205" t="e">
        <f t="shared" si="308"/>
        <v>#N/A</v>
      </c>
      <c r="GE99" s="205" t="e">
        <f t="shared" si="309"/>
        <v>#N/A</v>
      </c>
      <c r="GF99" s="205" t="e">
        <f t="shared" si="310"/>
        <v>#N/A</v>
      </c>
      <c r="GG99" s="205" t="e">
        <f t="shared" si="311"/>
        <v>#N/A</v>
      </c>
      <c r="GH99" s="205" t="e">
        <f t="shared" si="312"/>
        <v>#N/A</v>
      </c>
      <c r="GI99" s="205" t="e">
        <f t="shared" si="313"/>
        <v>#N/A</v>
      </c>
      <c r="GJ99" s="205" t="e">
        <f t="shared" si="314"/>
        <v>#N/A</v>
      </c>
      <c r="GK99" s="205" t="e">
        <f t="shared" si="315"/>
        <v>#N/A</v>
      </c>
      <c r="GL99" s="205" t="e">
        <f t="shared" si="316"/>
        <v>#N/A</v>
      </c>
      <c r="GM99" s="205" t="e">
        <f t="shared" si="317"/>
        <v>#N/A</v>
      </c>
      <c r="GN99" s="205" t="e">
        <f t="shared" si="318"/>
        <v>#N/A</v>
      </c>
      <c r="GO99" s="205" t="e">
        <f t="shared" si="319"/>
        <v>#N/A</v>
      </c>
      <c r="GP99" s="205" t="e">
        <f t="shared" si="320"/>
        <v>#N/A</v>
      </c>
      <c r="GQ99" s="205" t="e">
        <f t="shared" si="321"/>
        <v>#N/A</v>
      </c>
      <c r="GR99" s="205" t="e">
        <f t="shared" si="322"/>
        <v>#N/A</v>
      </c>
      <c r="GS99" s="205" t="e">
        <f t="shared" si="323"/>
        <v>#N/A</v>
      </c>
      <c r="GT99" s="205" t="e">
        <f t="shared" si="324"/>
        <v>#N/A</v>
      </c>
      <c r="GU99" s="205" t="e">
        <f t="shared" si="325"/>
        <v>#N/A</v>
      </c>
      <c r="GV99" s="205" t="e">
        <f t="shared" si="326"/>
        <v>#N/A</v>
      </c>
      <c r="GW99" s="205" t="e">
        <f t="shared" si="327"/>
        <v>#N/A</v>
      </c>
      <c r="GX99" s="205" t="e">
        <f t="shared" si="328"/>
        <v>#N/A</v>
      </c>
      <c r="GY99" s="205" t="e">
        <f t="shared" si="329"/>
        <v>#N/A</v>
      </c>
      <c r="GZ99" s="205" t="e">
        <f t="shared" si="330"/>
        <v>#N/A</v>
      </c>
      <c r="HA99" s="205" t="e">
        <f t="shared" si="331"/>
        <v>#N/A</v>
      </c>
      <c r="HB99" s="205" t="e">
        <f t="shared" si="332"/>
        <v>#N/A</v>
      </c>
      <c r="HC99" s="205" t="e">
        <f t="shared" si="333"/>
        <v>#N/A</v>
      </c>
      <c r="HD99" s="205" t="e">
        <f t="shared" si="334"/>
        <v>#N/A</v>
      </c>
      <c r="HE99" s="205" t="e">
        <f t="shared" si="335"/>
        <v>#N/A</v>
      </c>
      <c r="HF99" s="205" t="e">
        <f t="shared" si="336"/>
        <v>#N/A</v>
      </c>
      <c r="HG99" s="205" t="e">
        <f t="shared" si="337"/>
        <v>#N/A</v>
      </c>
      <c r="HH99" s="205" t="e">
        <f t="shared" si="338"/>
        <v>#N/A</v>
      </c>
      <c r="HI99" s="205" t="e">
        <f t="shared" si="339"/>
        <v>#N/A</v>
      </c>
      <c r="HJ99" s="205" t="e">
        <f t="shared" si="340"/>
        <v>#N/A</v>
      </c>
      <c r="HK99" s="205" t="e">
        <f t="shared" si="341"/>
        <v>#N/A</v>
      </c>
      <c r="HL99" s="205" t="e">
        <f t="shared" si="342"/>
        <v>#N/A</v>
      </c>
      <c r="HM99" s="205" t="e">
        <f t="shared" si="343"/>
        <v>#N/A</v>
      </c>
      <c r="HN99" s="205" t="e">
        <f t="shared" si="344"/>
        <v>#N/A</v>
      </c>
      <c r="HO99" s="205" t="e">
        <f t="shared" si="345"/>
        <v>#N/A</v>
      </c>
      <c r="HP99" s="205" t="e">
        <f t="shared" si="346"/>
        <v>#N/A</v>
      </c>
      <c r="HQ99" s="205" t="e">
        <f t="shared" si="347"/>
        <v>#N/A</v>
      </c>
      <c r="HR99" s="205" t="e">
        <f t="shared" si="348"/>
        <v>#N/A</v>
      </c>
      <c r="HS99" s="205" t="e">
        <f t="shared" si="349"/>
        <v>#N/A</v>
      </c>
      <c r="HT99" s="205" t="e">
        <f t="shared" si="350"/>
        <v>#N/A</v>
      </c>
      <c r="HU99" s="205" t="e">
        <f t="shared" si="351"/>
        <v>#N/A</v>
      </c>
      <c r="HV99" s="205" t="e">
        <f t="shared" si="352"/>
        <v>#N/A</v>
      </c>
      <c r="HW99" s="205" t="e">
        <f t="shared" si="353"/>
        <v>#N/A</v>
      </c>
      <c r="HX99" s="205" t="e">
        <f t="shared" si="354"/>
        <v>#N/A</v>
      </c>
      <c r="HY99" s="205" t="e">
        <f t="shared" si="355"/>
        <v>#N/A</v>
      </c>
      <c r="HZ99" s="205" t="e">
        <f t="shared" si="356"/>
        <v>#N/A</v>
      </c>
      <c r="IA99" s="205" t="e">
        <f t="shared" si="357"/>
        <v>#N/A</v>
      </c>
      <c r="IB99" s="205" t="e">
        <f t="shared" si="358"/>
        <v>#N/A</v>
      </c>
      <c r="IC99" s="205" t="e">
        <f t="shared" si="359"/>
        <v>#N/A</v>
      </c>
      <c r="ID99" s="205" t="e">
        <f t="shared" si="360"/>
        <v>#N/A</v>
      </c>
      <c r="IE99" s="205" t="e">
        <f t="shared" si="361"/>
        <v>#N/A</v>
      </c>
      <c r="IF99" s="205" t="e">
        <f t="shared" si="362"/>
        <v>#N/A</v>
      </c>
      <c r="IG99" s="205" t="e">
        <f t="shared" si="363"/>
        <v>#N/A</v>
      </c>
      <c r="IH99" s="205" t="e">
        <f t="shared" si="364"/>
        <v>#N/A</v>
      </c>
      <c r="II99" s="205" t="e">
        <f t="shared" si="365"/>
        <v>#N/A</v>
      </c>
    </row>
    <row r="100" spans="1:243" hidden="1" x14ac:dyDescent="0.25">
      <c r="A100" s="307"/>
      <c r="B100" s="308" t="str">
        <f>IF(OR($T100="",$U100=""),"",ROUND(_xlfn.BETA.INV(ABS(VLOOKUP($Z$1,VLookups!$A$30:$B$31,2,FALSE)-B$2),IF($N100="L",$U100,$T100),IF($N100="L",$T100,$U100),$G100,$I100),0))</f>
        <v/>
      </c>
      <c r="C100" s="318" t="str">
        <f t="shared" si="366"/>
        <v/>
      </c>
      <c r="D100" s="319" t="str">
        <f t="shared" si="367"/>
        <v/>
      </c>
      <c r="E100" s="142"/>
      <c r="F100" s="310"/>
      <c r="G100" s="311" t="str">
        <f t="shared" si="255"/>
        <v/>
      </c>
      <c r="H100" s="312"/>
      <c r="I100" s="311" t="str">
        <f t="shared" si="256"/>
        <v/>
      </c>
      <c r="J100" s="310"/>
      <c r="K100" s="143"/>
      <c r="L100" s="118" t="str">
        <f t="shared" si="257"/>
        <v/>
      </c>
      <c r="M100" s="23" t="str">
        <f t="shared" si="258"/>
        <v/>
      </c>
      <c r="N100" s="24" t="str">
        <f t="shared" si="259"/>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247"/>
        <v/>
      </c>
      <c r="R100" s="26"/>
      <c r="S100" s="24" t="str">
        <f>IF(OR(M100="",R100=""),"",MATCH(R100,Confidence!$A$3:$A$12,0))</f>
        <v/>
      </c>
      <c r="T100" s="27" t="str">
        <f t="shared" si="248"/>
        <v/>
      </c>
      <c r="U100" s="27" t="str">
        <f t="shared" si="249"/>
        <v/>
      </c>
      <c r="V100" s="24"/>
      <c r="W100" s="110" t="str">
        <f t="shared" si="250"/>
        <v/>
      </c>
      <c r="X100" s="110" t="str">
        <f t="shared" si="251"/>
        <v/>
      </c>
      <c r="Y100" s="39" t="str">
        <f t="shared" si="252"/>
        <v/>
      </c>
      <c r="Z100" s="123"/>
      <c r="AA100" s="216" t="str">
        <f>IF(AND(G100&gt;0,H100&gt;0,I100&gt;0,T100&gt;0,U100&gt;0,Z100&gt;0,NOT(R100="")),ABS(VLOOKUP($Z$1,VLookups!$A$30:$B$31,2,FALSE)-_xlfn.BETA.DIST(Z100,IF(N100="L",U100,T100),IF(N100="L",T100,U100),TRUE,G100,I100)),"")</f>
        <v/>
      </c>
      <c r="AB100" s="120" t="str">
        <f>IF(OR($T100="",$U100=""),"",_xlfn.BETA.INV(ABS(VLOOKUP($Z$1,VLookups!$A$30:$B$31,2,FALSE)-AB$3),IF($N100="L",$U100,$T100),IF($N100="L",$T100,$U100),$G100,$I100))</f>
        <v/>
      </c>
      <c r="AC100" s="121" t="str">
        <f>IF(OR($T100="",$U100=""),"",_xlfn.BETA.INV(ABS(VLOOKUP($Z$1,VLookups!$A$30:$B$31,2,FALSE)-AC$3),IF($N100="L",$U100,$T100),IF($N100="L",$T100,$U100),$G100,$I100))</f>
        <v/>
      </c>
      <c r="AD100" s="120" t="str">
        <f>IF(OR($T100="",$U100=""),"",_xlfn.BETA.INV(ABS(VLOOKUP($Z$1,VLookups!$A$30:$B$31,2,FALSE)-AD$3),IF($N100="L",$U100,$T100),IF($N100="L",$T100,$U100),$G100,$I100))</f>
        <v/>
      </c>
      <c r="AE100" s="121" t="str">
        <f>IF(OR($T100="",$U100=""),"",_xlfn.BETA.INV(ABS(VLOOKUP($Z$1,VLookups!$A$30:$B$31,2,FALSE)-AE$3),IF($N100="L",$U100,$T100),IF($N100="L",$T100,$U100),$G100,$I100))</f>
        <v/>
      </c>
      <c r="AF100" s="120" t="str">
        <f>IF(OR($T100="",$U100=""),"",_xlfn.BETA.INV(ABS(VLOOKUP($Z$1,VLookups!$A$30:$B$31,2,FALSE)-AF$3),IF($N100="L",$U100,$T100),IF($N100="L",$T100,$U100),$G100,$I100))</f>
        <v/>
      </c>
      <c r="AG100" s="121" t="str">
        <f>IF(OR($T100="",$U100=""),"",_xlfn.BETA.INV(ABS(VLOOKUP($Z$1,VLookups!$A$30:$B$31,2,FALSE)-AG$3),IF($N100="L",$U100,$T100),IF($N100="L",$T100,$U100),$G100,$I100))</f>
        <v/>
      </c>
      <c r="AH100" s="120" t="str">
        <f>IF(OR($T100="",$U100=""),"",_xlfn.BETA.INV(ABS(VLOOKUP($Z$1,VLookups!$A$30:$B$31,2,FALSE)-AH$3),IF($N100="L",$U100,$T100),IF($N100="L",$T100,$U100),$G100,$I100))</f>
        <v/>
      </c>
      <c r="AI100" s="121" t="str">
        <f>IF(OR($T100="",$U100=""),"",_xlfn.BETA.INV(ABS(VLOOKUP($Z$1,VLookups!$A$30:$B$31,2,FALSE)-AI$3),IF($N100="L",$U100,$T100),IF($N100="L",$T100,$U100),$G100,$I100))</f>
        <v/>
      </c>
      <c r="AJ100" s="120" t="str">
        <f>IF(OR($T100="",$U100=""),"",_xlfn.BETA.INV(ABS(VLOOKUP($Z$1,VLookups!$A$30:$B$31,2,FALSE)-AJ$3),IF($N100="L",$U100,$T100),IF($N100="L",$T100,$U100),$G100,$I100))</f>
        <v/>
      </c>
      <c r="AK100" s="121" t="str">
        <f>IF(OR($T100="",$U100=""),"",_xlfn.BETA.INV(ABS(VLOOKUP($Z$1,VLookups!$A$30:$B$31,2,FALSE)-AK$3),IF($N100="L",$U100,$T100),IF($N100="L",$T100,$U100),$G100,$I100))</f>
        <v/>
      </c>
      <c r="AL100" s="120" t="str">
        <f>IF(OR($T100="",$U100=""),"",_xlfn.BETA.INV(ABS(VLOOKUP($Z$1,VLookups!$A$30:$B$31,2,FALSE)-AL$3),IF($N100="L",$U100,$T100),IF($N100="L",$T100,$U100),$G100,$I100))</f>
        <v/>
      </c>
      <c r="AM100" s="121" t="str">
        <f>IF(OR($T100="",$U100=""),"",_xlfn.BETA.INV(ABS(VLOOKUP($Z$1,VLookups!$A$30:$B$31,2,FALSE)-AM$3),IF($N100="L",$U100,$T100),IF($N100="L",$T100,$U100),$G100,$I100))</f>
        <v/>
      </c>
      <c r="AN100" s="17"/>
      <c r="AO100" s="206" t="str">
        <f t="shared" si="260"/>
        <v/>
      </c>
      <c r="AP100" s="204" t="str">
        <f t="shared" si="261"/>
        <v/>
      </c>
      <c r="AQ100" s="188" t="str">
        <f t="shared" ref="AQ100:DB100" si="428">IF(ISNONTEXT($AO100),AP100+$AO100,"")</f>
        <v/>
      </c>
      <c r="AR100" s="188" t="str">
        <f t="shared" si="428"/>
        <v/>
      </c>
      <c r="AS100" s="188" t="str">
        <f t="shared" si="428"/>
        <v/>
      </c>
      <c r="AT100" s="188" t="str">
        <f t="shared" si="428"/>
        <v/>
      </c>
      <c r="AU100" s="188" t="str">
        <f t="shared" si="428"/>
        <v/>
      </c>
      <c r="AV100" s="188" t="str">
        <f t="shared" si="428"/>
        <v/>
      </c>
      <c r="AW100" s="188" t="str">
        <f t="shared" si="428"/>
        <v/>
      </c>
      <c r="AX100" s="188" t="str">
        <f t="shared" si="428"/>
        <v/>
      </c>
      <c r="AY100" s="188" t="str">
        <f t="shared" si="428"/>
        <v/>
      </c>
      <c r="AZ100" s="188" t="str">
        <f t="shared" si="428"/>
        <v/>
      </c>
      <c r="BA100" s="188" t="str">
        <f t="shared" si="428"/>
        <v/>
      </c>
      <c r="BB100" s="188" t="str">
        <f t="shared" si="428"/>
        <v/>
      </c>
      <c r="BC100" s="188" t="str">
        <f t="shared" si="428"/>
        <v/>
      </c>
      <c r="BD100" s="188" t="str">
        <f t="shared" si="428"/>
        <v/>
      </c>
      <c r="BE100" s="188" t="str">
        <f t="shared" si="428"/>
        <v/>
      </c>
      <c r="BF100" s="188" t="str">
        <f t="shared" si="428"/>
        <v/>
      </c>
      <c r="BG100" s="188" t="str">
        <f t="shared" si="428"/>
        <v/>
      </c>
      <c r="BH100" s="188" t="str">
        <f t="shared" si="428"/>
        <v/>
      </c>
      <c r="BI100" s="188" t="str">
        <f t="shared" si="428"/>
        <v/>
      </c>
      <c r="BJ100" s="188" t="str">
        <f t="shared" si="428"/>
        <v/>
      </c>
      <c r="BK100" s="188" t="str">
        <f t="shared" si="428"/>
        <v/>
      </c>
      <c r="BL100" s="188" t="str">
        <f t="shared" si="428"/>
        <v/>
      </c>
      <c r="BM100" s="188" t="str">
        <f t="shared" si="428"/>
        <v/>
      </c>
      <c r="BN100" s="188" t="str">
        <f t="shared" si="428"/>
        <v/>
      </c>
      <c r="BO100" s="188" t="str">
        <f t="shared" si="428"/>
        <v/>
      </c>
      <c r="BP100" s="188" t="str">
        <f t="shared" si="428"/>
        <v/>
      </c>
      <c r="BQ100" s="188" t="str">
        <f t="shared" si="428"/>
        <v/>
      </c>
      <c r="BR100" s="188" t="str">
        <f t="shared" si="428"/>
        <v/>
      </c>
      <c r="BS100" s="188" t="str">
        <f t="shared" si="428"/>
        <v/>
      </c>
      <c r="BT100" s="188" t="str">
        <f t="shared" si="428"/>
        <v/>
      </c>
      <c r="BU100" s="188" t="str">
        <f t="shared" si="428"/>
        <v/>
      </c>
      <c r="BV100" s="188" t="str">
        <f t="shared" si="428"/>
        <v/>
      </c>
      <c r="BW100" s="188" t="str">
        <f t="shared" si="428"/>
        <v/>
      </c>
      <c r="BX100" s="188" t="str">
        <f t="shared" si="428"/>
        <v/>
      </c>
      <c r="BY100" s="188" t="str">
        <f t="shared" si="428"/>
        <v/>
      </c>
      <c r="BZ100" s="188" t="str">
        <f t="shared" si="428"/>
        <v/>
      </c>
      <c r="CA100" s="188" t="str">
        <f t="shared" si="428"/>
        <v/>
      </c>
      <c r="CB100" s="188" t="str">
        <f t="shared" si="428"/>
        <v/>
      </c>
      <c r="CC100" s="188" t="str">
        <f t="shared" si="428"/>
        <v/>
      </c>
      <c r="CD100" s="188" t="str">
        <f t="shared" si="428"/>
        <v/>
      </c>
      <c r="CE100" s="188" t="str">
        <f t="shared" si="428"/>
        <v/>
      </c>
      <c r="CF100" s="188" t="str">
        <f t="shared" si="428"/>
        <v/>
      </c>
      <c r="CG100" s="188" t="str">
        <f t="shared" si="428"/>
        <v/>
      </c>
      <c r="CH100" s="188" t="str">
        <f t="shared" si="428"/>
        <v/>
      </c>
      <c r="CI100" s="188" t="str">
        <f t="shared" si="428"/>
        <v/>
      </c>
      <c r="CJ100" s="188" t="str">
        <f t="shared" si="428"/>
        <v/>
      </c>
      <c r="CK100" s="188" t="str">
        <f t="shared" si="428"/>
        <v/>
      </c>
      <c r="CL100" s="188" t="str">
        <f t="shared" si="428"/>
        <v/>
      </c>
      <c r="CM100" s="188" t="str">
        <f t="shared" si="428"/>
        <v/>
      </c>
      <c r="CN100" s="188" t="str">
        <f t="shared" si="428"/>
        <v/>
      </c>
      <c r="CO100" s="188" t="str">
        <f t="shared" si="428"/>
        <v/>
      </c>
      <c r="CP100" s="188" t="str">
        <f t="shared" si="428"/>
        <v/>
      </c>
      <c r="CQ100" s="188" t="str">
        <f t="shared" si="428"/>
        <v/>
      </c>
      <c r="CR100" s="188" t="str">
        <f t="shared" si="428"/>
        <v/>
      </c>
      <c r="CS100" s="188" t="str">
        <f t="shared" si="428"/>
        <v/>
      </c>
      <c r="CT100" s="188" t="str">
        <f t="shared" si="428"/>
        <v/>
      </c>
      <c r="CU100" s="188" t="str">
        <f t="shared" si="428"/>
        <v/>
      </c>
      <c r="CV100" s="188" t="str">
        <f t="shared" si="428"/>
        <v/>
      </c>
      <c r="CW100" s="188" t="str">
        <f t="shared" si="428"/>
        <v/>
      </c>
      <c r="CX100" s="188" t="str">
        <f t="shared" si="428"/>
        <v/>
      </c>
      <c r="CY100" s="188" t="str">
        <f t="shared" si="428"/>
        <v/>
      </c>
      <c r="CZ100" s="188" t="str">
        <f t="shared" si="428"/>
        <v/>
      </c>
      <c r="DA100" s="188" t="str">
        <f t="shared" si="428"/>
        <v/>
      </c>
      <c r="DB100" s="188" t="str">
        <f t="shared" si="428"/>
        <v/>
      </c>
      <c r="DC100" s="188" t="str">
        <f t="shared" ref="DC100:EK100" si="429">IF(ISNONTEXT($AO100),DB100+$AO100,"")</f>
        <v/>
      </c>
      <c r="DD100" s="188" t="str">
        <f t="shared" si="429"/>
        <v/>
      </c>
      <c r="DE100" s="188" t="str">
        <f t="shared" si="429"/>
        <v/>
      </c>
      <c r="DF100" s="188" t="str">
        <f t="shared" si="429"/>
        <v/>
      </c>
      <c r="DG100" s="188" t="str">
        <f t="shared" si="429"/>
        <v/>
      </c>
      <c r="DH100" s="188" t="str">
        <f t="shared" si="429"/>
        <v/>
      </c>
      <c r="DI100" s="188" t="str">
        <f t="shared" si="429"/>
        <v/>
      </c>
      <c r="DJ100" s="188" t="str">
        <f t="shared" si="429"/>
        <v/>
      </c>
      <c r="DK100" s="188" t="str">
        <f t="shared" si="429"/>
        <v/>
      </c>
      <c r="DL100" s="188" t="str">
        <f t="shared" si="429"/>
        <v/>
      </c>
      <c r="DM100" s="188" t="str">
        <f t="shared" si="429"/>
        <v/>
      </c>
      <c r="DN100" s="188" t="str">
        <f t="shared" si="429"/>
        <v/>
      </c>
      <c r="DO100" s="188" t="str">
        <f t="shared" si="429"/>
        <v/>
      </c>
      <c r="DP100" s="188" t="str">
        <f t="shared" si="429"/>
        <v/>
      </c>
      <c r="DQ100" s="188" t="str">
        <f t="shared" si="429"/>
        <v/>
      </c>
      <c r="DR100" s="188" t="str">
        <f t="shared" si="429"/>
        <v/>
      </c>
      <c r="DS100" s="188" t="str">
        <f t="shared" si="429"/>
        <v/>
      </c>
      <c r="DT100" s="188" t="str">
        <f t="shared" si="429"/>
        <v/>
      </c>
      <c r="DU100" s="188" t="str">
        <f t="shared" si="429"/>
        <v/>
      </c>
      <c r="DV100" s="188" t="str">
        <f t="shared" si="429"/>
        <v/>
      </c>
      <c r="DW100" s="188" t="str">
        <f t="shared" si="429"/>
        <v/>
      </c>
      <c r="DX100" s="188" t="str">
        <f t="shared" si="429"/>
        <v/>
      </c>
      <c r="DY100" s="188" t="str">
        <f t="shared" si="429"/>
        <v/>
      </c>
      <c r="DZ100" s="188" t="str">
        <f t="shared" si="429"/>
        <v/>
      </c>
      <c r="EA100" s="188" t="str">
        <f t="shared" si="429"/>
        <v/>
      </c>
      <c r="EB100" s="188" t="str">
        <f t="shared" si="429"/>
        <v/>
      </c>
      <c r="EC100" s="188" t="str">
        <f t="shared" si="429"/>
        <v/>
      </c>
      <c r="ED100" s="188" t="str">
        <f t="shared" si="429"/>
        <v/>
      </c>
      <c r="EE100" s="188" t="str">
        <f t="shared" si="429"/>
        <v/>
      </c>
      <c r="EF100" s="188" t="str">
        <f t="shared" si="429"/>
        <v/>
      </c>
      <c r="EG100" s="188" t="str">
        <f t="shared" si="429"/>
        <v/>
      </c>
      <c r="EH100" s="188" t="str">
        <f t="shared" si="429"/>
        <v/>
      </c>
      <c r="EI100" s="188" t="str">
        <f t="shared" si="429"/>
        <v/>
      </c>
      <c r="EJ100" s="188" t="str">
        <f t="shared" si="429"/>
        <v/>
      </c>
      <c r="EK100" s="188" t="str">
        <f t="shared" si="429"/>
        <v/>
      </c>
      <c r="EL100" s="204" t="str">
        <f t="shared" si="264"/>
        <v/>
      </c>
      <c r="EM100" s="205" t="e">
        <f t="shared" si="265"/>
        <v>#N/A</v>
      </c>
      <c r="EN100" s="205" t="e">
        <f t="shared" si="266"/>
        <v>#N/A</v>
      </c>
      <c r="EO100" s="205" t="e">
        <f t="shared" si="267"/>
        <v>#N/A</v>
      </c>
      <c r="EP100" s="205" t="e">
        <f t="shared" si="268"/>
        <v>#N/A</v>
      </c>
      <c r="EQ100" s="205" t="e">
        <f t="shared" si="269"/>
        <v>#N/A</v>
      </c>
      <c r="ER100" s="205" t="e">
        <f t="shared" si="270"/>
        <v>#N/A</v>
      </c>
      <c r="ES100" s="205" t="e">
        <f t="shared" si="271"/>
        <v>#N/A</v>
      </c>
      <c r="ET100" s="205" t="e">
        <f t="shared" si="272"/>
        <v>#N/A</v>
      </c>
      <c r="EU100" s="205" t="e">
        <f t="shared" si="273"/>
        <v>#N/A</v>
      </c>
      <c r="EV100" s="205" t="e">
        <f t="shared" si="274"/>
        <v>#N/A</v>
      </c>
      <c r="EW100" s="205" t="e">
        <f t="shared" si="275"/>
        <v>#N/A</v>
      </c>
      <c r="EX100" s="205" t="e">
        <f t="shared" si="276"/>
        <v>#N/A</v>
      </c>
      <c r="EY100" s="205" t="e">
        <f t="shared" si="277"/>
        <v>#N/A</v>
      </c>
      <c r="EZ100" s="205" t="e">
        <f t="shared" si="278"/>
        <v>#N/A</v>
      </c>
      <c r="FA100" s="205" t="e">
        <f t="shared" si="279"/>
        <v>#N/A</v>
      </c>
      <c r="FB100" s="205" t="e">
        <f t="shared" si="280"/>
        <v>#N/A</v>
      </c>
      <c r="FC100" s="205" t="e">
        <f t="shared" si="281"/>
        <v>#N/A</v>
      </c>
      <c r="FD100" s="205" t="e">
        <f t="shared" si="282"/>
        <v>#N/A</v>
      </c>
      <c r="FE100" s="205" t="e">
        <f t="shared" si="283"/>
        <v>#N/A</v>
      </c>
      <c r="FF100" s="205" t="e">
        <f t="shared" si="284"/>
        <v>#N/A</v>
      </c>
      <c r="FG100" s="205" t="e">
        <f t="shared" si="285"/>
        <v>#N/A</v>
      </c>
      <c r="FH100" s="205" t="e">
        <f t="shared" si="286"/>
        <v>#N/A</v>
      </c>
      <c r="FI100" s="205" t="e">
        <f t="shared" si="287"/>
        <v>#N/A</v>
      </c>
      <c r="FJ100" s="205" t="e">
        <f t="shared" si="288"/>
        <v>#N/A</v>
      </c>
      <c r="FK100" s="205" t="e">
        <f t="shared" si="289"/>
        <v>#N/A</v>
      </c>
      <c r="FL100" s="205" t="e">
        <f t="shared" si="290"/>
        <v>#N/A</v>
      </c>
      <c r="FM100" s="205" t="e">
        <f t="shared" si="291"/>
        <v>#N/A</v>
      </c>
      <c r="FN100" s="205" t="e">
        <f t="shared" si="292"/>
        <v>#N/A</v>
      </c>
      <c r="FO100" s="205" t="e">
        <f t="shared" si="293"/>
        <v>#N/A</v>
      </c>
      <c r="FP100" s="205" t="e">
        <f t="shared" si="294"/>
        <v>#N/A</v>
      </c>
      <c r="FQ100" s="205" t="e">
        <f t="shared" si="295"/>
        <v>#N/A</v>
      </c>
      <c r="FR100" s="205" t="e">
        <f t="shared" si="296"/>
        <v>#N/A</v>
      </c>
      <c r="FS100" s="205" t="e">
        <f t="shared" si="297"/>
        <v>#N/A</v>
      </c>
      <c r="FT100" s="205" t="e">
        <f t="shared" si="298"/>
        <v>#N/A</v>
      </c>
      <c r="FU100" s="205" t="e">
        <f t="shared" si="299"/>
        <v>#N/A</v>
      </c>
      <c r="FV100" s="205" t="e">
        <f t="shared" si="300"/>
        <v>#N/A</v>
      </c>
      <c r="FW100" s="205" t="e">
        <f t="shared" si="301"/>
        <v>#N/A</v>
      </c>
      <c r="FX100" s="205" t="e">
        <f t="shared" si="302"/>
        <v>#N/A</v>
      </c>
      <c r="FY100" s="205" t="e">
        <f t="shared" si="303"/>
        <v>#N/A</v>
      </c>
      <c r="FZ100" s="205" t="e">
        <f t="shared" si="304"/>
        <v>#N/A</v>
      </c>
      <c r="GA100" s="205" t="e">
        <f t="shared" si="305"/>
        <v>#N/A</v>
      </c>
      <c r="GB100" s="205" t="e">
        <f t="shared" si="306"/>
        <v>#N/A</v>
      </c>
      <c r="GC100" s="205" t="e">
        <f t="shared" si="307"/>
        <v>#N/A</v>
      </c>
      <c r="GD100" s="205" t="e">
        <f t="shared" si="308"/>
        <v>#N/A</v>
      </c>
      <c r="GE100" s="205" t="e">
        <f t="shared" si="309"/>
        <v>#N/A</v>
      </c>
      <c r="GF100" s="205" t="e">
        <f t="shared" si="310"/>
        <v>#N/A</v>
      </c>
      <c r="GG100" s="205" t="e">
        <f t="shared" si="311"/>
        <v>#N/A</v>
      </c>
      <c r="GH100" s="205" t="e">
        <f t="shared" si="312"/>
        <v>#N/A</v>
      </c>
      <c r="GI100" s="205" t="e">
        <f t="shared" si="313"/>
        <v>#N/A</v>
      </c>
      <c r="GJ100" s="205" t="e">
        <f t="shared" si="314"/>
        <v>#N/A</v>
      </c>
      <c r="GK100" s="205" t="e">
        <f t="shared" si="315"/>
        <v>#N/A</v>
      </c>
      <c r="GL100" s="205" t="e">
        <f t="shared" si="316"/>
        <v>#N/A</v>
      </c>
      <c r="GM100" s="205" t="e">
        <f t="shared" si="317"/>
        <v>#N/A</v>
      </c>
      <c r="GN100" s="205" t="e">
        <f t="shared" si="318"/>
        <v>#N/A</v>
      </c>
      <c r="GO100" s="205" t="e">
        <f t="shared" si="319"/>
        <v>#N/A</v>
      </c>
      <c r="GP100" s="205" t="e">
        <f t="shared" si="320"/>
        <v>#N/A</v>
      </c>
      <c r="GQ100" s="205" t="e">
        <f t="shared" si="321"/>
        <v>#N/A</v>
      </c>
      <c r="GR100" s="205" t="e">
        <f t="shared" si="322"/>
        <v>#N/A</v>
      </c>
      <c r="GS100" s="205" t="e">
        <f t="shared" si="323"/>
        <v>#N/A</v>
      </c>
      <c r="GT100" s="205" t="e">
        <f t="shared" si="324"/>
        <v>#N/A</v>
      </c>
      <c r="GU100" s="205" t="e">
        <f t="shared" si="325"/>
        <v>#N/A</v>
      </c>
      <c r="GV100" s="205" t="e">
        <f t="shared" si="326"/>
        <v>#N/A</v>
      </c>
      <c r="GW100" s="205" t="e">
        <f t="shared" si="327"/>
        <v>#N/A</v>
      </c>
      <c r="GX100" s="205" t="e">
        <f t="shared" si="328"/>
        <v>#N/A</v>
      </c>
      <c r="GY100" s="205" t="e">
        <f t="shared" si="329"/>
        <v>#N/A</v>
      </c>
      <c r="GZ100" s="205" t="e">
        <f t="shared" si="330"/>
        <v>#N/A</v>
      </c>
      <c r="HA100" s="205" t="e">
        <f t="shared" si="331"/>
        <v>#N/A</v>
      </c>
      <c r="HB100" s="205" t="e">
        <f t="shared" si="332"/>
        <v>#N/A</v>
      </c>
      <c r="HC100" s="205" t="e">
        <f t="shared" si="333"/>
        <v>#N/A</v>
      </c>
      <c r="HD100" s="205" t="e">
        <f t="shared" si="334"/>
        <v>#N/A</v>
      </c>
      <c r="HE100" s="205" t="e">
        <f t="shared" si="335"/>
        <v>#N/A</v>
      </c>
      <c r="HF100" s="205" t="e">
        <f t="shared" si="336"/>
        <v>#N/A</v>
      </c>
      <c r="HG100" s="205" t="e">
        <f t="shared" si="337"/>
        <v>#N/A</v>
      </c>
      <c r="HH100" s="205" t="e">
        <f t="shared" si="338"/>
        <v>#N/A</v>
      </c>
      <c r="HI100" s="205" t="e">
        <f t="shared" si="339"/>
        <v>#N/A</v>
      </c>
      <c r="HJ100" s="205" t="e">
        <f t="shared" si="340"/>
        <v>#N/A</v>
      </c>
      <c r="HK100" s="205" t="e">
        <f t="shared" si="341"/>
        <v>#N/A</v>
      </c>
      <c r="HL100" s="205" t="e">
        <f t="shared" si="342"/>
        <v>#N/A</v>
      </c>
      <c r="HM100" s="205" t="e">
        <f t="shared" si="343"/>
        <v>#N/A</v>
      </c>
      <c r="HN100" s="205" t="e">
        <f t="shared" si="344"/>
        <v>#N/A</v>
      </c>
      <c r="HO100" s="205" t="e">
        <f t="shared" si="345"/>
        <v>#N/A</v>
      </c>
      <c r="HP100" s="205" t="e">
        <f t="shared" si="346"/>
        <v>#N/A</v>
      </c>
      <c r="HQ100" s="205" t="e">
        <f t="shared" si="347"/>
        <v>#N/A</v>
      </c>
      <c r="HR100" s="205" t="e">
        <f t="shared" si="348"/>
        <v>#N/A</v>
      </c>
      <c r="HS100" s="205" t="e">
        <f t="shared" si="349"/>
        <v>#N/A</v>
      </c>
      <c r="HT100" s="205" t="e">
        <f t="shared" si="350"/>
        <v>#N/A</v>
      </c>
      <c r="HU100" s="205" t="e">
        <f t="shared" si="351"/>
        <v>#N/A</v>
      </c>
      <c r="HV100" s="205" t="e">
        <f t="shared" si="352"/>
        <v>#N/A</v>
      </c>
      <c r="HW100" s="205" t="e">
        <f t="shared" si="353"/>
        <v>#N/A</v>
      </c>
      <c r="HX100" s="205" t="e">
        <f t="shared" si="354"/>
        <v>#N/A</v>
      </c>
      <c r="HY100" s="205" t="e">
        <f t="shared" si="355"/>
        <v>#N/A</v>
      </c>
      <c r="HZ100" s="205" t="e">
        <f t="shared" si="356"/>
        <v>#N/A</v>
      </c>
      <c r="IA100" s="205" t="e">
        <f t="shared" si="357"/>
        <v>#N/A</v>
      </c>
      <c r="IB100" s="205" t="e">
        <f t="shared" si="358"/>
        <v>#N/A</v>
      </c>
      <c r="IC100" s="205" t="e">
        <f t="shared" si="359"/>
        <v>#N/A</v>
      </c>
      <c r="ID100" s="205" t="e">
        <f t="shared" si="360"/>
        <v>#N/A</v>
      </c>
      <c r="IE100" s="205" t="e">
        <f t="shared" si="361"/>
        <v>#N/A</v>
      </c>
      <c r="IF100" s="205" t="e">
        <f t="shared" si="362"/>
        <v>#N/A</v>
      </c>
      <c r="IG100" s="205" t="e">
        <f t="shared" si="363"/>
        <v>#N/A</v>
      </c>
      <c r="IH100" s="205" t="e">
        <f t="shared" si="364"/>
        <v>#N/A</v>
      </c>
      <c r="II100" s="205" t="e">
        <f t="shared" si="365"/>
        <v>#N/A</v>
      </c>
    </row>
    <row r="101" spans="1:243" hidden="1" x14ac:dyDescent="0.25">
      <c r="A101" s="307"/>
      <c r="B101" s="308" t="str">
        <f>IF(OR($T101="",$U101=""),"",ROUND(_xlfn.BETA.INV(ABS(VLOOKUP($Z$1,VLookups!$A$30:$B$31,2,FALSE)-B$2),IF($N101="L",$U101,$T101),IF($N101="L",$T101,$U101),$G101,$I101),0))</f>
        <v/>
      </c>
      <c r="C101" s="318" t="str">
        <f t="shared" si="366"/>
        <v/>
      </c>
      <c r="D101" s="319" t="str">
        <f t="shared" si="367"/>
        <v/>
      </c>
      <c r="E101" s="142"/>
      <c r="F101" s="310"/>
      <c r="G101" s="311" t="str">
        <f t="shared" si="255"/>
        <v/>
      </c>
      <c r="H101" s="312"/>
      <c r="I101" s="311" t="str">
        <f t="shared" si="256"/>
        <v/>
      </c>
      <c r="J101" s="310"/>
      <c r="K101" s="143"/>
      <c r="L101" s="118" t="str">
        <f t="shared" si="257"/>
        <v/>
      </c>
      <c r="M101" s="23" t="str">
        <f t="shared" si="258"/>
        <v/>
      </c>
      <c r="N101" s="24" t="str">
        <f t="shared" si="259"/>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247"/>
        <v/>
      </c>
      <c r="R101" s="26"/>
      <c r="S101" s="24" t="str">
        <f>IF(OR(M101="",R101=""),"",MATCH(R101,Confidence!$A$3:$A$12,0))</f>
        <v/>
      </c>
      <c r="T101" s="27" t="str">
        <f t="shared" si="248"/>
        <v/>
      </c>
      <c r="U101" s="27" t="str">
        <f t="shared" si="249"/>
        <v/>
      </c>
      <c r="V101" s="24"/>
      <c r="W101" s="110" t="str">
        <f t="shared" si="250"/>
        <v/>
      </c>
      <c r="X101" s="110" t="str">
        <f t="shared" si="251"/>
        <v/>
      </c>
      <c r="Y101" s="39" t="str">
        <f t="shared" si="252"/>
        <v/>
      </c>
      <c r="Z101" s="123"/>
      <c r="AA101" s="216" t="str">
        <f>IF(AND(G101&gt;0,H101&gt;0,I101&gt;0,T101&gt;0,U101&gt;0,Z101&gt;0,NOT(R101="")),ABS(VLOOKUP($Z$1,VLookups!$A$30:$B$31,2,FALSE)-_xlfn.BETA.DIST(Z101,IF(N101="L",U101,T101),IF(N101="L",T101,U101),TRUE,G101,I101)),"")</f>
        <v/>
      </c>
      <c r="AB101" s="120" t="str">
        <f>IF(OR($T101="",$U101=""),"",_xlfn.BETA.INV(ABS(VLOOKUP($Z$1,VLookups!$A$30:$B$31,2,FALSE)-AB$3),IF($N101="L",$U101,$T101),IF($N101="L",$T101,$U101),$G101,$I101))</f>
        <v/>
      </c>
      <c r="AC101" s="121" t="str">
        <f>IF(OR($T101="",$U101=""),"",_xlfn.BETA.INV(ABS(VLOOKUP($Z$1,VLookups!$A$30:$B$31,2,FALSE)-AC$3),IF($N101="L",$U101,$T101),IF($N101="L",$T101,$U101),$G101,$I101))</f>
        <v/>
      </c>
      <c r="AD101" s="120" t="str">
        <f>IF(OR($T101="",$U101=""),"",_xlfn.BETA.INV(ABS(VLOOKUP($Z$1,VLookups!$A$30:$B$31,2,FALSE)-AD$3),IF($N101="L",$U101,$T101),IF($N101="L",$T101,$U101),$G101,$I101))</f>
        <v/>
      </c>
      <c r="AE101" s="121" t="str">
        <f>IF(OR($T101="",$U101=""),"",_xlfn.BETA.INV(ABS(VLOOKUP($Z$1,VLookups!$A$30:$B$31,2,FALSE)-AE$3),IF($N101="L",$U101,$T101),IF($N101="L",$T101,$U101),$G101,$I101))</f>
        <v/>
      </c>
      <c r="AF101" s="120" t="str">
        <f>IF(OR($T101="",$U101=""),"",_xlfn.BETA.INV(ABS(VLOOKUP($Z$1,VLookups!$A$30:$B$31,2,FALSE)-AF$3),IF($N101="L",$U101,$T101),IF($N101="L",$T101,$U101),$G101,$I101))</f>
        <v/>
      </c>
      <c r="AG101" s="121" t="str">
        <f>IF(OR($T101="",$U101=""),"",_xlfn.BETA.INV(ABS(VLOOKUP($Z$1,VLookups!$A$30:$B$31,2,FALSE)-AG$3),IF($N101="L",$U101,$T101),IF($N101="L",$T101,$U101),$G101,$I101))</f>
        <v/>
      </c>
      <c r="AH101" s="120" t="str">
        <f>IF(OR($T101="",$U101=""),"",_xlfn.BETA.INV(ABS(VLOOKUP($Z$1,VLookups!$A$30:$B$31,2,FALSE)-AH$3),IF($N101="L",$U101,$T101),IF($N101="L",$T101,$U101),$G101,$I101))</f>
        <v/>
      </c>
      <c r="AI101" s="121" t="str">
        <f>IF(OR($T101="",$U101=""),"",_xlfn.BETA.INV(ABS(VLOOKUP($Z$1,VLookups!$A$30:$B$31,2,FALSE)-AI$3),IF($N101="L",$U101,$T101),IF($N101="L",$T101,$U101),$G101,$I101))</f>
        <v/>
      </c>
      <c r="AJ101" s="120" t="str">
        <f>IF(OR($T101="",$U101=""),"",_xlfn.BETA.INV(ABS(VLOOKUP($Z$1,VLookups!$A$30:$B$31,2,FALSE)-AJ$3),IF($N101="L",$U101,$T101),IF($N101="L",$T101,$U101),$G101,$I101))</f>
        <v/>
      </c>
      <c r="AK101" s="121" t="str">
        <f>IF(OR($T101="",$U101=""),"",_xlfn.BETA.INV(ABS(VLOOKUP($Z$1,VLookups!$A$30:$B$31,2,FALSE)-AK$3),IF($N101="L",$U101,$T101),IF($N101="L",$T101,$U101),$G101,$I101))</f>
        <v/>
      </c>
      <c r="AL101" s="120" t="str">
        <f>IF(OR($T101="",$U101=""),"",_xlfn.BETA.INV(ABS(VLOOKUP($Z$1,VLookups!$A$30:$B$31,2,FALSE)-AL$3),IF($N101="L",$U101,$T101),IF($N101="L",$T101,$U101),$G101,$I101))</f>
        <v/>
      </c>
      <c r="AM101" s="121" t="str">
        <f>IF(OR($T101="",$U101=""),"",_xlfn.BETA.INV(ABS(VLOOKUP($Z$1,VLookups!$A$30:$B$31,2,FALSE)-AM$3),IF($N101="L",$U101,$T101),IF($N101="L",$T101,$U101),$G101,$I101))</f>
        <v/>
      </c>
      <c r="AN101" s="17"/>
      <c r="AO101" s="206" t="str">
        <f t="shared" si="260"/>
        <v/>
      </c>
      <c r="AP101" s="204" t="str">
        <f t="shared" si="261"/>
        <v/>
      </c>
      <c r="AQ101" s="188" t="str">
        <f t="shared" ref="AQ101:DB101" si="430">IF(ISNONTEXT($AO101),AP101+$AO101,"")</f>
        <v/>
      </c>
      <c r="AR101" s="188" t="str">
        <f t="shared" si="430"/>
        <v/>
      </c>
      <c r="AS101" s="188" t="str">
        <f t="shared" si="430"/>
        <v/>
      </c>
      <c r="AT101" s="188" t="str">
        <f t="shared" si="430"/>
        <v/>
      </c>
      <c r="AU101" s="188" t="str">
        <f t="shared" si="430"/>
        <v/>
      </c>
      <c r="AV101" s="188" t="str">
        <f t="shared" si="430"/>
        <v/>
      </c>
      <c r="AW101" s="188" t="str">
        <f t="shared" si="430"/>
        <v/>
      </c>
      <c r="AX101" s="188" t="str">
        <f t="shared" si="430"/>
        <v/>
      </c>
      <c r="AY101" s="188" t="str">
        <f t="shared" si="430"/>
        <v/>
      </c>
      <c r="AZ101" s="188" t="str">
        <f t="shared" si="430"/>
        <v/>
      </c>
      <c r="BA101" s="188" t="str">
        <f t="shared" si="430"/>
        <v/>
      </c>
      <c r="BB101" s="188" t="str">
        <f t="shared" si="430"/>
        <v/>
      </c>
      <c r="BC101" s="188" t="str">
        <f t="shared" si="430"/>
        <v/>
      </c>
      <c r="BD101" s="188" t="str">
        <f t="shared" si="430"/>
        <v/>
      </c>
      <c r="BE101" s="188" t="str">
        <f t="shared" si="430"/>
        <v/>
      </c>
      <c r="BF101" s="188" t="str">
        <f t="shared" si="430"/>
        <v/>
      </c>
      <c r="BG101" s="188" t="str">
        <f t="shared" si="430"/>
        <v/>
      </c>
      <c r="BH101" s="188" t="str">
        <f t="shared" si="430"/>
        <v/>
      </c>
      <c r="BI101" s="188" t="str">
        <f t="shared" si="430"/>
        <v/>
      </c>
      <c r="BJ101" s="188" t="str">
        <f t="shared" si="430"/>
        <v/>
      </c>
      <c r="BK101" s="188" t="str">
        <f t="shared" si="430"/>
        <v/>
      </c>
      <c r="BL101" s="188" t="str">
        <f t="shared" si="430"/>
        <v/>
      </c>
      <c r="BM101" s="188" t="str">
        <f t="shared" si="430"/>
        <v/>
      </c>
      <c r="BN101" s="188" t="str">
        <f t="shared" si="430"/>
        <v/>
      </c>
      <c r="BO101" s="188" t="str">
        <f t="shared" si="430"/>
        <v/>
      </c>
      <c r="BP101" s="188" t="str">
        <f t="shared" si="430"/>
        <v/>
      </c>
      <c r="BQ101" s="188" t="str">
        <f t="shared" si="430"/>
        <v/>
      </c>
      <c r="BR101" s="188" t="str">
        <f t="shared" si="430"/>
        <v/>
      </c>
      <c r="BS101" s="188" t="str">
        <f t="shared" si="430"/>
        <v/>
      </c>
      <c r="BT101" s="188" t="str">
        <f t="shared" si="430"/>
        <v/>
      </c>
      <c r="BU101" s="188" t="str">
        <f t="shared" si="430"/>
        <v/>
      </c>
      <c r="BV101" s="188" t="str">
        <f t="shared" si="430"/>
        <v/>
      </c>
      <c r="BW101" s="188" t="str">
        <f t="shared" si="430"/>
        <v/>
      </c>
      <c r="BX101" s="188" t="str">
        <f t="shared" si="430"/>
        <v/>
      </c>
      <c r="BY101" s="188" t="str">
        <f t="shared" si="430"/>
        <v/>
      </c>
      <c r="BZ101" s="188" t="str">
        <f t="shared" si="430"/>
        <v/>
      </c>
      <c r="CA101" s="188" t="str">
        <f t="shared" si="430"/>
        <v/>
      </c>
      <c r="CB101" s="188" t="str">
        <f t="shared" si="430"/>
        <v/>
      </c>
      <c r="CC101" s="188" t="str">
        <f t="shared" si="430"/>
        <v/>
      </c>
      <c r="CD101" s="188" t="str">
        <f t="shared" si="430"/>
        <v/>
      </c>
      <c r="CE101" s="188" t="str">
        <f t="shared" si="430"/>
        <v/>
      </c>
      <c r="CF101" s="188" t="str">
        <f t="shared" si="430"/>
        <v/>
      </c>
      <c r="CG101" s="188" t="str">
        <f t="shared" si="430"/>
        <v/>
      </c>
      <c r="CH101" s="188" t="str">
        <f t="shared" si="430"/>
        <v/>
      </c>
      <c r="CI101" s="188" t="str">
        <f t="shared" si="430"/>
        <v/>
      </c>
      <c r="CJ101" s="188" t="str">
        <f t="shared" si="430"/>
        <v/>
      </c>
      <c r="CK101" s="188" t="str">
        <f t="shared" si="430"/>
        <v/>
      </c>
      <c r="CL101" s="188" t="str">
        <f t="shared" si="430"/>
        <v/>
      </c>
      <c r="CM101" s="188" t="str">
        <f t="shared" si="430"/>
        <v/>
      </c>
      <c r="CN101" s="188" t="str">
        <f t="shared" si="430"/>
        <v/>
      </c>
      <c r="CO101" s="188" t="str">
        <f t="shared" si="430"/>
        <v/>
      </c>
      <c r="CP101" s="188" t="str">
        <f t="shared" si="430"/>
        <v/>
      </c>
      <c r="CQ101" s="188" t="str">
        <f t="shared" si="430"/>
        <v/>
      </c>
      <c r="CR101" s="188" t="str">
        <f t="shared" si="430"/>
        <v/>
      </c>
      <c r="CS101" s="188" t="str">
        <f t="shared" si="430"/>
        <v/>
      </c>
      <c r="CT101" s="188" t="str">
        <f t="shared" si="430"/>
        <v/>
      </c>
      <c r="CU101" s="188" t="str">
        <f t="shared" si="430"/>
        <v/>
      </c>
      <c r="CV101" s="188" t="str">
        <f t="shared" si="430"/>
        <v/>
      </c>
      <c r="CW101" s="188" t="str">
        <f t="shared" si="430"/>
        <v/>
      </c>
      <c r="CX101" s="188" t="str">
        <f t="shared" si="430"/>
        <v/>
      </c>
      <c r="CY101" s="188" t="str">
        <f t="shared" si="430"/>
        <v/>
      </c>
      <c r="CZ101" s="188" t="str">
        <f t="shared" si="430"/>
        <v/>
      </c>
      <c r="DA101" s="188" t="str">
        <f t="shared" si="430"/>
        <v/>
      </c>
      <c r="DB101" s="188" t="str">
        <f t="shared" si="430"/>
        <v/>
      </c>
      <c r="DC101" s="188" t="str">
        <f t="shared" ref="DC101:EK101" si="431">IF(ISNONTEXT($AO101),DB101+$AO101,"")</f>
        <v/>
      </c>
      <c r="DD101" s="188" t="str">
        <f t="shared" si="431"/>
        <v/>
      </c>
      <c r="DE101" s="188" t="str">
        <f t="shared" si="431"/>
        <v/>
      </c>
      <c r="DF101" s="188" t="str">
        <f t="shared" si="431"/>
        <v/>
      </c>
      <c r="DG101" s="188" t="str">
        <f t="shared" si="431"/>
        <v/>
      </c>
      <c r="DH101" s="188" t="str">
        <f t="shared" si="431"/>
        <v/>
      </c>
      <c r="DI101" s="188" t="str">
        <f t="shared" si="431"/>
        <v/>
      </c>
      <c r="DJ101" s="188" t="str">
        <f t="shared" si="431"/>
        <v/>
      </c>
      <c r="DK101" s="188" t="str">
        <f t="shared" si="431"/>
        <v/>
      </c>
      <c r="DL101" s="188" t="str">
        <f t="shared" si="431"/>
        <v/>
      </c>
      <c r="DM101" s="188" t="str">
        <f t="shared" si="431"/>
        <v/>
      </c>
      <c r="DN101" s="188" t="str">
        <f t="shared" si="431"/>
        <v/>
      </c>
      <c r="DO101" s="188" t="str">
        <f t="shared" si="431"/>
        <v/>
      </c>
      <c r="DP101" s="188" t="str">
        <f t="shared" si="431"/>
        <v/>
      </c>
      <c r="DQ101" s="188" t="str">
        <f t="shared" si="431"/>
        <v/>
      </c>
      <c r="DR101" s="188" t="str">
        <f t="shared" si="431"/>
        <v/>
      </c>
      <c r="DS101" s="188" t="str">
        <f t="shared" si="431"/>
        <v/>
      </c>
      <c r="DT101" s="188" t="str">
        <f t="shared" si="431"/>
        <v/>
      </c>
      <c r="DU101" s="188" t="str">
        <f t="shared" si="431"/>
        <v/>
      </c>
      <c r="DV101" s="188" t="str">
        <f t="shared" si="431"/>
        <v/>
      </c>
      <c r="DW101" s="188" t="str">
        <f t="shared" si="431"/>
        <v/>
      </c>
      <c r="DX101" s="188" t="str">
        <f t="shared" si="431"/>
        <v/>
      </c>
      <c r="DY101" s="188" t="str">
        <f t="shared" si="431"/>
        <v/>
      </c>
      <c r="DZ101" s="188" t="str">
        <f t="shared" si="431"/>
        <v/>
      </c>
      <c r="EA101" s="188" t="str">
        <f t="shared" si="431"/>
        <v/>
      </c>
      <c r="EB101" s="188" t="str">
        <f t="shared" si="431"/>
        <v/>
      </c>
      <c r="EC101" s="188" t="str">
        <f t="shared" si="431"/>
        <v/>
      </c>
      <c r="ED101" s="188" t="str">
        <f t="shared" si="431"/>
        <v/>
      </c>
      <c r="EE101" s="188" t="str">
        <f t="shared" si="431"/>
        <v/>
      </c>
      <c r="EF101" s="188" t="str">
        <f t="shared" si="431"/>
        <v/>
      </c>
      <c r="EG101" s="188" t="str">
        <f t="shared" si="431"/>
        <v/>
      </c>
      <c r="EH101" s="188" t="str">
        <f t="shared" si="431"/>
        <v/>
      </c>
      <c r="EI101" s="188" t="str">
        <f t="shared" si="431"/>
        <v/>
      </c>
      <c r="EJ101" s="188" t="str">
        <f t="shared" si="431"/>
        <v/>
      </c>
      <c r="EK101" s="188" t="str">
        <f t="shared" si="431"/>
        <v/>
      </c>
      <c r="EL101" s="204" t="str">
        <f t="shared" si="264"/>
        <v/>
      </c>
      <c r="EM101" s="205" t="e">
        <f t="shared" si="265"/>
        <v>#N/A</v>
      </c>
      <c r="EN101" s="205" t="e">
        <f t="shared" si="266"/>
        <v>#N/A</v>
      </c>
      <c r="EO101" s="205" t="e">
        <f t="shared" si="267"/>
        <v>#N/A</v>
      </c>
      <c r="EP101" s="205" t="e">
        <f t="shared" si="268"/>
        <v>#N/A</v>
      </c>
      <c r="EQ101" s="205" t="e">
        <f t="shared" si="269"/>
        <v>#N/A</v>
      </c>
      <c r="ER101" s="205" t="e">
        <f t="shared" si="270"/>
        <v>#N/A</v>
      </c>
      <c r="ES101" s="205" t="e">
        <f t="shared" si="271"/>
        <v>#N/A</v>
      </c>
      <c r="ET101" s="205" t="e">
        <f t="shared" si="272"/>
        <v>#N/A</v>
      </c>
      <c r="EU101" s="205" t="e">
        <f t="shared" si="273"/>
        <v>#N/A</v>
      </c>
      <c r="EV101" s="205" t="e">
        <f t="shared" si="274"/>
        <v>#N/A</v>
      </c>
      <c r="EW101" s="205" t="e">
        <f t="shared" si="275"/>
        <v>#N/A</v>
      </c>
      <c r="EX101" s="205" t="e">
        <f t="shared" si="276"/>
        <v>#N/A</v>
      </c>
      <c r="EY101" s="205" t="e">
        <f t="shared" si="277"/>
        <v>#N/A</v>
      </c>
      <c r="EZ101" s="205" t="e">
        <f t="shared" si="278"/>
        <v>#N/A</v>
      </c>
      <c r="FA101" s="205" t="e">
        <f t="shared" si="279"/>
        <v>#N/A</v>
      </c>
      <c r="FB101" s="205" t="e">
        <f t="shared" si="280"/>
        <v>#N/A</v>
      </c>
      <c r="FC101" s="205" t="e">
        <f t="shared" si="281"/>
        <v>#N/A</v>
      </c>
      <c r="FD101" s="205" t="e">
        <f t="shared" si="282"/>
        <v>#N/A</v>
      </c>
      <c r="FE101" s="205" t="e">
        <f t="shared" si="283"/>
        <v>#N/A</v>
      </c>
      <c r="FF101" s="205" t="e">
        <f t="shared" si="284"/>
        <v>#N/A</v>
      </c>
      <c r="FG101" s="205" t="e">
        <f t="shared" si="285"/>
        <v>#N/A</v>
      </c>
      <c r="FH101" s="205" t="e">
        <f t="shared" si="286"/>
        <v>#N/A</v>
      </c>
      <c r="FI101" s="205" t="e">
        <f t="shared" si="287"/>
        <v>#N/A</v>
      </c>
      <c r="FJ101" s="205" t="e">
        <f t="shared" si="288"/>
        <v>#N/A</v>
      </c>
      <c r="FK101" s="205" t="e">
        <f t="shared" si="289"/>
        <v>#N/A</v>
      </c>
      <c r="FL101" s="205" t="e">
        <f t="shared" si="290"/>
        <v>#N/A</v>
      </c>
      <c r="FM101" s="205" t="e">
        <f t="shared" si="291"/>
        <v>#N/A</v>
      </c>
      <c r="FN101" s="205" t="e">
        <f t="shared" si="292"/>
        <v>#N/A</v>
      </c>
      <c r="FO101" s="205" t="e">
        <f t="shared" si="293"/>
        <v>#N/A</v>
      </c>
      <c r="FP101" s="205" t="e">
        <f t="shared" si="294"/>
        <v>#N/A</v>
      </c>
      <c r="FQ101" s="205" t="e">
        <f t="shared" si="295"/>
        <v>#N/A</v>
      </c>
      <c r="FR101" s="205" t="e">
        <f t="shared" si="296"/>
        <v>#N/A</v>
      </c>
      <c r="FS101" s="205" t="e">
        <f t="shared" si="297"/>
        <v>#N/A</v>
      </c>
      <c r="FT101" s="205" t="e">
        <f t="shared" si="298"/>
        <v>#N/A</v>
      </c>
      <c r="FU101" s="205" t="e">
        <f t="shared" si="299"/>
        <v>#N/A</v>
      </c>
      <c r="FV101" s="205" t="e">
        <f t="shared" si="300"/>
        <v>#N/A</v>
      </c>
      <c r="FW101" s="205" t="e">
        <f t="shared" si="301"/>
        <v>#N/A</v>
      </c>
      <c r="FX101" s="205" t="e">
        <f t="shared" si="302"/>
        <v>#N/A</v>
      </c>
      <c r="FY101" s="205" t="e">
        <f t="shared" si="303"/>
        <v>#N/A</v>
      </c>
      <c r="FZ101" s="205" t="e">
        <f t="shared" si="304"/>
        <v>#N/A</v>
      </c>
      <c r="GA101" s="205" t="e">
        <f t="shared" si="305"/>
        <v>#N/A</v>
      </c>
      <c r="GB101" s="205" t="e">
        <f t="shared" si="306"/>
        <v>#N/A</v>
      </c>
      <c r="GC101" s="205" t="e">
        <f t="shared" si="307"/>
        <v>#N/A</v>
      </c>
      <c r="GD101" s="205" t="e">
        <f t="shared" si="308"/>
        <v>#N/A</v>
      </c>
      <c r="GE101" s="205" t="e">
        <f t="shared" si="309"/>
        <v>#N/A</v>
      </c>
      <c r="GF101" s="205" t="e">
        <f t="shared" si="310"/>
        <v>#N/A</v>
      </c>
      <c r="GG101" s="205" t="e">
        <f t="shared" si="311"/>
        <v>#N/A</v>
      </c>
      <c r="GH101" s="205" t="e">
        <f t="shared" si="312"/>
        <v>#N/A</v>
      </c>
      <c r="GI101" s="205" t="e">
        <f t="shared" si="313"/>
        <v>#N/A</v>
      </c>
      <c r="GJ101" s="205" t="e">
        <f t="shared" si="314"/>
        <v>#N/A</v>
      </c>
      <c r="GK101" s="205" t="e">
        <f t="shared" si="315"/>
        <v>#N/A</v>
      </c>
      <c r="GL101" s="205" t="e">
        <f t="shared" si="316"/>
        <v>#N/A</v>
      </c>
      <c r="GM101" s="205" t="e">
        <f t="shared" si="317"/>
        <v>#N/A</v>
      </c>
      <c r="GN101" s="205" t="e">
        <f t="shared" si="318"/>
        <v>#N/A</v>
      </c>
      <c r="GO101" s="205" t="e">
        <f t="shared" si="319"/>
        <v>#N/A</v>
      </c>
      <c r="GP101" s="205" t="e">
        <f t="shared" si="320"/>
        <v>#N/A</v>
      </c>
      <c r="GQ101" s="205" t="e">
        <f t="shared" si="321"/>
        <v>#N/A</v>
      </c>
      <c r="GR101" s="205" t="e">
        <f t="shared" si="322"/>
        <v>#N/A</v>
      </c>
      <c r="GS101" s="205" t="e">
        <f t="shared" si="323"/>
        <v>#N/A</v>
      </c>
      <c r="GT101" s="205" t="e">
        <f t="shared" si="324"/>
        <v>#N/A</v>
      </c>
      <c r="GU101" s="205" t="e">
        <f t="shared" si="325"/>
        <v>#N/A</v>
      </c>
      <c r="GV101" s="205" t="e">
        <f t="shared" si="326"/>
        <v>#N/A</v>
      </c>
      <c r="GW101" s="205" t="e">
        <f t="shared" si="327"/>
        <v>#N/A</v>
      </c>
      <c r="GX101" s="205" t="e">
        <f t="shared" si="328"/>
        <v>#N/A</v>
      </c>
      <c r="GY101" s="205" t="e">
        <f t="shared" si="329"/>
        <v>#N/A</v>
      </c>
      <c r="GZ101" s="205" t="e">
        <f t="shared" si="330"/>
        <v>#N/A</v>
      </c>
      <c r="HA101" s="205" t="e">
        <f t="shared" si="331"/>
        <v>#N/A</v>
      </c>
      <c r="HB101" s="205" t="e">
        <f t="shared" si="332"/>
        <v>#N/A</v>
      </c>
      <c r="HC101" s="205" t="e">
        <f t="shared" si="333"/>
        <v>#N/A</v>
      </c>
      <c r="HD101" s="205" t="e">
        <f t="shared" si="334"/>
        <v>#N/A</v>
      </c>
      <c r="HE101" s="205" t="e">
        <f t="shared" si="335"/>
        <v>#N/A</v>
      </c>
      <c r="HF101" s="205" t="e">
        <f t="shared" si="336"/>
        <v>#N/A</v>
      </c>
      <c r="HG101" s="205" t="e">
        <f t="shared" si="337"/>
        <v>#N/A</v>
      </c>
      <c r="HH101" s="205" t="e">
        <f t="shared" si="338"/>
        <v>#N/A</v>
      </c>
      <c r="HI101" s="205" t="e">
        <f t="shared" si="339"/>
        <v>#N/A</v>
      </c>
      <c r="HJ101" s="205" t="e">
        <f t="shared" si="340"/>
        <v>#N/A</v>
      </c>
      <c r="HK101" s="205" t="e">
        <f t="shared" si="341"/>
        <v>#N/A</v>
      </c>
      <c r="HL101" s="205" t="e">
        <f t="shared" si="342"/>
        <v>#N/A</v>
      </c>
      <c r="HM101" s="205" t="e">
        <f t="shared" si="343"/>
        <v>#N/A</v>
      </c>
      <c r="HN101" s="205" t="e">
        <f t="shared" si="344"/>
        <v>#N/A</v>
      </c>
      <c r="HO101" s="205" t="e">
        <f t="shared" si="345"/>
        <v>#N/A</v>
      </c>
      <c r="HP101" s="205" t="e">
        <f t="shared" si="346"/>
        <v>#N/A</v>
      </c>
      <c r="HQ101" s="205" t="e">
        <f t="shared" si="347"/>
        <v>#N/A</v>
      </c>
      <c r="HR101" s="205" t="e">
        <f t="shared" si="348"/>
        <v>#N/A</v>
      </c>
      <c r="HS101" s="205" t="e">
        <f t="shared" si="349"/>
        <v>#N/A</v>
      </c>
      <c r="HT101" s="205" t="e">
        <f t="shared" si="350"/>
        <v>#N/A</v>
      </c>
      <c r="HU101" s="205" t="e">
        <f t="shared" si="351"/>
        <v>#N/A</v>
      </c>
      <c r="HV101" s="205" t="e">
        <f t="shared" si="352"/>
        <v>#N/A</v>
      </c>
      <c r="HW101" s="205" t="e">
        <f t="shared" si="353"/>
        <v>#N/A</v>
      </c>
      <c r="HX101" s="205" t="e">
        <f t="shared" si="354"/>
        <v>#N/A</v>
      </c>
      <c r="HY101" s="205" t="e">
        <f t="shared" si="355"/>
        <v>#N/A</v>
      </c>
      <c r="HZ101" s="205" t="e">
        <f t="shared" si="356"/>
        <v>#N/A</v>
      </c>
      <c r="IA101" s="205" t="e">
        <f t="shared" si="357"/>
        <v>#N/A</v>
      </c>
      <c r="IB101" s="205" t="e">
        <f t="shared" si="358"/>
        <v>#N/A</v>
      </c>
      <c r="IC101" s="205" t="e">
        <f t="shared" si="359"/>
        <v>#N/A</v>
      </c>
      <c r="ID101" s="205" t="e">
        <f t="shared" si="360"/>
        <v>#N/A</v>
      </c>
      <c r="IE101" s="205" t="e">
        <f t="shared" si="361"/>
        <v>#N/A</v>
      </c>
      <c r="IF101" s="205" t="e">
        <f t="shared" si="362"/>
        <v>#N/A</v>
      </c>
      <c r="IG101" s="205" t="e">
        <f t="shared" si="363"/>
        <v>#N/A</v>
      </c>
      <c r="IH101" s="205" t="e">
        <f t="shared" si="364"/>
        <v>#N/A</v>
      </c>
      <c r="II101" s="205" t="e">
        <f t="shared" si="365"/>
        <v>#N/A</v>
      </c>
    </row>
    <row r="102" spans="1:243" hidden="1" x14ac:dyDescent="0.25">
      <c r="A102" s="307"/>
      <c r="B102" s="308" t="str">
        <f>IF(OR($T102="",$U102=""),"",ROUND(_xlfn.BETA.INV(ABS(VLOOKUP($Z$1,VLookups!$A$30:$B$31,2,FALSE)-B$2),IF($N102="L",$U102,$T102),IF($N102="L",$T102,$U102),$G102,$I102),0))</f>
        <v/>
      </c>
      <c r="C102" s="318" t="str">
        <f t="shared" si="366"/>
        <v/>
      </c>
      <c r="D102" s="319" t="str">
        <f t="shared" si="367"/>
        <v/>
      </c>
      <c r="E102" s="142"/>
      <c r="F102" s="310"/>
      <c r="G102" s="311" t="str">
        <f t="shared" si="255"/>
        <v/>
      </c>
      <c r="H102" s="312"/>
      <c r="I102" s="311" t="str">
        <f t="shared" si="256"/>
        <v/>
      </c>
      <c r="J102" s="310"/>
      <c r="K102" s="143"/>
      <c r="L102" s="118" t="str">
        <f t="shared" si="257"/>
        <v/>
      </c>
      <c r="M102" s="23" t="str">
        <f t="shared" si="258"/>
        <v/>
      </c>
      <c r="N102" s="24" t="str">
        <f t="shared" si="259"/>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247"/>
        <v/>
      </c>
      <c r="R102" s="26"/>
      <c r="S102" s="24" t="str">
        <f>IF(OR(M102="",R102=""),"",MATCH(R102,Confidence!$A$3:$A$12,0))</f>
        <v/>
      </c>
      <c r="T102" s="27" t="str">
        <f t="shared" si="248"/>
        <v/>
      </c>
      <c r="U102" s="27" t="str">
        <f t="shared" si="249"/>
        <v/>
      </c>
      <c r="V102" s="24"/>
      <c r="W102" s="110" t="str">
        <f t="shared" si="250"/>
        <v/>
      </c>
      <c r="X102" s="110" t="str">
        <f t="shared" si="251"/>
        <v/>
      </c>
      <c r="Y102" s="39" t="str">
        <f t="shared" si="252"/>
        <v/>
      </c>
      <c r="Z102" s="123"/>
      <c r="AA102" s="216" t="str">
        <f>IF(AND(G102&gt;0,H102&gt;0,I102&gt;0,T102&gt;0,U102&gt;0,Z102&gt;0,NOT(R102="")),ABS(VLOOKUP($Z$1,VLookups!$A$30:$B$31,2,FALSE)-_xlfn.BETA.DIST(Z102,IF(N102="L",U102,T102),IF(N102="L",T102,U102),TRUE,G102,I102)),"")</f>
        <v/>
      </c>
      <c r="AB102" s="120" t="str">
        <f>IF(OR($T102="",$U102=""),"",_xlfn.BETA.INV(ABS(VLOOKUP($Z$1,VLookups!$A$30:$B$31,2,FALSE)-AB$3),IF($N102="L",$U102,$T102),IF($N102="L",$T102,$U102),$G102,$I102))</f>
        <v/>
      </c>
      <c r="AC102" s="121" t="str">
        <f>IF(OR($T102="",$U102=""),"",_xlfn.BETA.INV(ABS(VLOOKUP($Z$1,VLookups!$A$30:$B$31,2,FALSE)-AC$3),IF($N102="L",$U102,$T102),IF($N102="L",$T102,$U102),$G102,$I102))</f>
        <v/>
      </c>
      <c r="AD102" s="120" t="str">
        <f>IF(OR($T102="",$U102=""),"",_xlfn.BETA.INV(ABS(VLOOKUP($Z$1,VLookups!$A$30:$B$31,2,FALSE)-AD$3),IF($N102="L",$U102,$T102),IF($N102="L",$T102,$U102),$G102,$I102))</f>
        <v/>
      </c>
      <c r="AE102" s="121" t="str">
        <f>IF(OR($T102="",$U102=""),"",_xlfn.BETA.INV(ABS(VLOOKUP($Z$1,VLookups!$A$30:$B$31,2,FALSE)-AE$3),IF($N102="L",$U102,$T102),IF($N102="L",$T102,$U102),$G102,$I102))</f>
        <v/>
      </c>
      <c r="AF102" s="120" t="str">
        <f>IF(OR($T102="",$U102=""),"",_xlfn.BETA.INV(ABS(VLOOKUP($Z$1,VLookups!$A$30:$B$31,2,FALSE)-AF$3),IF($N102="L",$U102,$T102),IF($N102="L",$T102,$U102),$G102,$I102))</f>
        <v/>
      </c>
      <c r="AG102" s="121" t="str">
        <f>IF(OR($T102="",$U102=""),"",_xlfn.BETA.INV(ABS(VLOOKUP($Z$1,VLookups!$A$30:$B$31,2,FALSE)-AG$3),IF($N102="L",$U102,$T102),IF($N102="L",$T102,$U102),$G102,$I102))</f>
        <v/>
      </c>
      <c r="AH102" s="120" t="str">
        <f>IF(OR($T102="",$U102=""),"",_xlfn.BETA.INV(ABS(VLOOKUP($Z$1,VLookups!$A$30:$B$31,2,FALSE)-AH$3),IF($N102="L",$U102,$T102),IF($N102="L",$T102,$U102),$G102,$I102))</f>
        <v/>
      </c>
      <c r="AI102" s="121" t="str">
        <f>IF(OR($T102="",$U102=""),"",_xlfn.BETA.INV(ABS(VLOOKUP($Z$1,VLookups!$A$30:$B$31,2,FALSE)-AI$3),IF($N102="L",$U102,$T102),IF($N102="L",$T102,$U102),$G102,$I102))</f>
        <v/>
      </c>
      <c r="AJ102" s="120" t="str">
        <f>IF(OR($T102="",$U102=""),"",_xlfn.BETA.INV(ABS(VLOOKUP($Z$1,VLookups!$A$30:$B$31,2,FALSE)-AJ$3),IF($N102="L",$U102,$T102),IF($N102="L",$T102,$U102),$G102,$I102))</f>
        <v/>
      </c>
      <c r="AK102" s="121" t="str">
        <f>IF(OR($T102="",$U102=""),"",_xlfn.BETA.INV(ABS(VLOOKUP($Z$1,VLookups!$A$30:$B$31,2,FALSE)-AK$3),IF($N102="L",$U102,$T102),IF($N102="L",$T102,$U102),$G102,$I102))</f>
        <v/>
      </c>
      <c r="AL102" s="120" t="str">
        <f>IF(OR($T102="",$U102=""),"",_xlfn.BETA.INV(ABS(VLOOKUP($Z$1,VLookups!$A$30:$B$31,2,FALSE)-AL$3),IF($N102="L",$U102,$T102),IF($N102="L",$T102,$U102),$G102,$I102))</f>
        <v/>
      </c>
      <c r="AM102" s="121" t="str">
        <f>IF(OR($T102="",$U102=""),"",_xlfn.BETA.INV(ABS(VLOOKUP($Z$1,VLookups!$A$30:$B$31,2,FALSE)-AM$3),IF($N102="L",$U102,$T102),IF($N102="L",$T102,$U102),$G102,$I102))</f>
        <v/>
      </c>
      <c r="AN102" s="17"/>
      <c r="AO102" s="206" t="str">
        <f t="shared" si="260"/>
        <v/>
      </c>
      <c r="AP102" s="204" t="str">
        <f t="shared" si="261"/>
        <v/>
      </c>
      <c r="AQ102" s="188" t="str">
        <f t="shared" ref="AQ102:DB102" si="432">IF(ISNONTEXT($AO102),AP102+$AO102,"")</f>
        <v/>
      </c>
      <c r="AR102" s="188" t="str">
        <f t="shared" si="432"/>
        <v/>
      </c>
      <c r="AS102" s="188" t="str">
        <f t="shared" si="432"/>
        <v/>
      </c>
      <c r="AT102" s="188" t="str">
        <f t="shared" si="432"/>
        <v/>
      </c>
      <c r="AU102" s="188" t="str">
        <f t="shared" si="432"/>
        <v/>
      </c>
      <c r="AV102" s="188" t="str">
        <f t="shared" si="432"/>
        <v/>
      </c>
      <c r="AW102" s="188" t="str">
        <f t="shared" si="432"/>
        <v/>
      </c>
      <c r="AX102" s="188" t="str">
        <f t="shared" si="432"/>
        <v/>
      </c>
      <c r="AY102" s="188" t="str">
        <f t="shared" si="432"/>
        <v/>
      </c>
      <c r="AZ102" s="188" t="str">
        <f t="shared" si="432"/>
        <v/>
      </c>
      <c r="BA102" s="188" t="str">
        <f t="shared" si="432"/>
        <v/>
      </c>
      <c r="BB102" s="188" t="str">
        <f t="shared" si="432"/>
        <v/>
      </c>
      <c r="BC102" s="188" t="str">
        <f t="shared" si="432"/>
        <v/>
      </c>
      <c r="BD102" s="188" t="str">
        <f t="shared" si="432"/>
        <v/>
      </c>
      <c r="BE102" s="188" t="str">
        <f t="shared" si="432"/>
        <v/>
      </c>
      <c r="BF102" s="188" t="str">
        <f t="shared" si="432"/>
        <v/>
      </c>
      <c r="BG102" s="188" t="str">
        <f t="shared" si="432"/>
        <v/>
      </c>
      <c r="BH102" s="188" t="str">
        <f t="shared" si="432"/>
        <v/>
      </c>
      <c r="BI102" s="188" t="str">
        <f t="shared" si="432"/>
        <v/>
      </c>
      <c r="BJ102" s="188" t="str">
        <f t="shared" si="432"/>
        <v/>
      </c>
      <c r="BK102" s="188" t="str">
        <f t="shared" si="432"/>
        <v/>
      </c>
      <c r="BL102" s="188" t="str">
        <f t="shared" si="432"/>
        <v/>
      </c>
      <c r="BM102" s="188" t="str">
        <f t="shared" si="432"/>
        <v/>
      </c>
      <c r="BN102" s="188" t="str">
        <f t="shared" si="432"/>
        <v/>
      </c>
      <c r="BO102" s="188" t="str">
        <f t="shared" si="432"/>
        <v/>
      </c>
      <c r="BP102" s="188" t="str">
        <f t="shared" si="432"/>
        <v/>
      </c>
      <c r="BQ102" s="188" t="str">
        <f t="shared" si="432"/>
        <v/>
      </c>
      <c r="BR102" s="188" t="str">
        <f t="shared" si="432"/>
        <v/>
      </c>
      <c r="BS102" s="188" t="str">
        <f t="shared" si="432"/>
        <v/>
      </c>
      <c r="BT102" s="188" t="str">
        <f t="shared" si="432"/>
        <v/>
      </c>
      <c r="BU102" s="188" t="str">
        <f t="shared" si="432"/>
        <v/>
      </c>
      <c r="BV102" s="188" t="str">
        <f t="shared" si="432"/>
        <v/>
      </c>
      <c r="BW102" s="188" t="str">
        <f t="shared" si="432"/>
        <v/>
      </c>
      <c r="BX102" s="188" t="str">
        <f t="shared" si="432"/>
        <v/>
      </c>
      <c r="BY102" s="188" t="str">
        <f t="shared" si="432"/>
        <v/>
      </c>
      <c r="BZ102" s="188" t="str">
        <f t="shared" si="432"/>
        <v/>
      </c>
      <c r="CA102" s="188" t="str">
        <f t="shared" si="432"/>
        <v/>
      </c>
      <c r="CB102" s="188" t="str">
        <f t="shared" si="432"/>
        <v/>
      </c>
      <c r="CC102" s="188" t="str">
        <f t="shared" si="432"/>
        <v/>
      </c>
      <c r="CD102" s="188" t="str">
        <f t="shared" si="432"/>
        <v/>
      </c>
      <c r="CE102" s="188" t="str">
        <f t="shared" si="432"/>
        <v/>
      </c>
      <c r="CF102" s="188" t="str">
        <f t="shared" si="432"/>
        <v/>
      </c>
      <c r="CG102" s="188" t="str">
        <f t="shared" si="432"/>
        <v/>
      </c>
      <c r="CH102" s="188" t="str">
        <f t="shared" si="432"/>
        <v/>
      </c>
      <c r="CI102" s="188" t="str">
        <f t="shared" si="432"/>
        <v/>
      </c>
      <c r="CJ102" s="188" t="str">
        <f t="shared" si="432"/>
        <v/>
      </c>
      <c r="CK102" s="188" t="str">
        <f t="shared" si="432"/>
        <v/>
      </c>
      <c r="CL102" s="188" t="str">
        <f t="shared" si="432"/>
        <v/>
      </c>
      <c r="CM102" s="188" t="str">
        <f t="shared" si="432"/>
        <v/>
      </c>
      <c r="CN102" s="188" t="str">
        <f t="shared" si="432"/>
        <v/>
      </c>
      <c r="CO102" s="188" t="str">
        <f t="shared" si="432"/>
        <v/>
      </c>
      <c r="CP102" s="188" t="str">
        <f t="shared" si="432"/>
        <v/>
      </c>
      <c r="CQ102" s="188" t="str">
        <f t="shared" si="432"/>
        <v/>
      </c>
      <c r="CR102" s="188" t="str">
        <f t="shared" si="432"/>
        <v/>
      </c>
      <c r="CS102" s="188" t="str">
        <f t="shared" si="432"/>
        <v/>
      </c>
      <c r="CT102" s="188" t="str">
        <f t="shared" si="432"/>
        <v/>
      </c>
      <c r="CU102" s="188" t="str">
        <f t="shared" si="432"/>
        <v/>
      </c>
      <c r="CV102" s="188" t="str">
        <f t="shared" si="432"/>
        <v/>
      </c>
      <c r="CW102" s="188" t="str">
        <f t="shared" si="432"/>
        <v/>
      </c>
      <c r="CX102" s="188" t="str">
        <f t="shared" si="432"/>
        <v/>
      </c>
      <c r="CY102" s="188" t="str">
        <f t="shared" si="432"/>
        <v/>
      </c>
      <c r="CZ102" s="188" t="str">
        <f t="shared" si="432"/>
        <v/>
      </c>
      <c r="DA102" s="188" t="str">
        <f t="shared" si="432"/>
        <v/>
      </c>
      <c r="DB102" s="188" t="str">
        <f t="shared" si="432"/>
        <v/>
      </c>
      <c r="DC102" s="188" t="str">
        <f t="shared" ref="DC102:EK102" si="433">IF(ISNONTEXT($AO102),DB102+$AO102,"")</f>
        <v/>
      </c>
      <c r="DD102" s="188" t="str">
        <f t="shared" si="433"/>
        <v/>
      </c>
      <c r="DE102" s="188" t="str">
        <f t="shared" si="433"/>
        <v/>
      </c>
      <c r="DF102" s="188" t="str">
        <f t="shared" si="433"/>
        <v/>
      </c>
      <c r="DG102" s="188" t="str">
        <f t="shared" si="433"/>
        <v/>
      </c>
      <c r="DH102" s="188" t="str">
        <f t="shared" si="433"/>
        <v/>
      </c>
      <c r="DI102" s="188" t="str">
        <f t="shared" si="433"/>
        <v/>
      </c>
      <c r="DJ102" s="188" t="str">
        <f t="shared" si="433"/>
        <v/>
      </c>
      <c r="DK102" s="188" t="str">
        <f t="shared" si="433"/>
        <v/>
      </c>
      <c r="DL102" s="188" t="str">
        <f t="shared" si="433"/>
        <v/>
      </c>
      <c r="DM102" s="188" t="str">
        <f t="shared" si="433"/>
        <v/>
      </c>
      <c r="DN102" s="188" t="str">
        <f t="shared" si="433"/>
        <v/>
      </c>
      <c r="DO102" s="188" t="str">
        <f t="shared" si="433"/>
        <v/>
      </c>
      <c r="DP102" s="188" t="str">
        <f t="shared" si="433"/>
        <v/>
      </c>
      <c r="DQ102" s="188" t="str">
        <f t="shared" si="433"/>
        <v/>
      </c>
      <c r="DR102" s="188" t="str">
        <f t="shared" si="433"/>
        <v/>
      </c>
      <c r="DS102" s="188" t="str">
        <f t="shared" si="433"/>
        <v/>
      </c>
      <c r="DT102" s="188" t="str">
        <f t="shared" si="433"/>
        <v/>
      </c>
      <c r="DU102" s="188" t="str">
        <f t="shared" si="433"/>
        <v/>
      </c>
      <c r="DV102" s="188" t="str">
        <f t="shared" si="433"/>
        <v/>
      </c>
      <c r="DW102" s="188" t="str">
        <f t="shared" si="433"/>
        <v/>
      </c>
      <c r="DX102" s="188" t="str">
        <f t="shared" si="433"/>
        <v/>
      </c>
      <c r="DY102" s="188" t="str">
        <f t="shared" si="433"/>
        <v/>
      </c>
      <c r="DZ102" s="188" t="str">
        <f t="shared" si="433"/>
        <v/>
      </c>
      <c r="EA102" s="188" t="str">
        <f t="shared" si="433"/>
        <v/>
      </c>
      <c r="EB102" s="188" t="str">
        <f t="shared" si="433"/>
        <v/>
      </c>
      <c r="EC102" s="188" t="str">
        <f t="shared" si="433"/>
        <v/>
      </c>
      <c r="ED102" s="188" t="str">
        <f t="shared" si="433"/>
        <v/>
      </c>
      <c r="EE102" s="188" t="str">
        <f t="shared" si="433"/>
        <v/>
      </c>
      <c r="EF102" s="188" t="str">
        <f t="shared" si="433"/>
        <v/>
      </c>
      <c r="EG102" s="188" t="str">
        <f t="shared" si="433"/>
        <v/>
      </c>
      <c r="EH102" s="188" t="str">
        <f t="shared" si="433"/>
        <v/>
      </c>
      <c r="EI102" s="188" t="str">
        <f t="shared" si="433"/>
        <v/>
      </c>
      <c r="EJ102" s="188" t="str">
        <f t="shared" si="433"/>
        <v/>
      </c>
      <c r="EK102" s="188" t="str">
        <f t="shared" si="433"/>
        <v/>
      </c>
      <c r="EL102" s="204" t="str">
        <f t="shared" si="264"/>
        <v/>
      </c>
      <c r="EM102" s="205" t="e">
        <f t="shared" si="265"/>
        <v>#N/A</v>
      </c>
      <c r="EN102" s="205" t="e">
        <f t="shared" si="266"/>
        <v>#N/A</v>
      </c>
      <c r="EO102" s="205" t="e">
        <f t="shared" si="267"/>
        <v>#N/A</v>
      </c>
      <c r="EP102" s="205" t="e">
        <f t="shared" si="268"/>
        <v>#N/A</v>
      </c>
      <c r="EQ102" s="205" t="e">
        <f t="shared" si="269"/>
        <v>#N/A</v>
      </c>
      <c r="ER102" s="205" t="e">
        <f t="shared" si="270"/>
        <v>#N/A</v>
      </c>
      <c r="ES102" s="205" t="e">
        <f t="shared" si="271"/>
        <v>#N/A</v>
      </c>
      <c r="ET102" s="205" t="e">
        <f t="shared" si="272"/>
        <v>#N/A</v>
      </c>
      <c r="EU102" s="205" t="e">
        <f t="shared" si="273"/>
        <v>#N/A</v>
      </c>
      <c r="EV102" s="205" t="e">
        <f t="shared" si="274"/>
        <v>#N/A</v>
      </c>
      <c r="EW102" s="205" t="e">
        <f t="shared" si="275"/>
        <v>#N/A</v>
      </c>
      <c r="EX102" s="205" t="e">
        <f t="shared" si="276"/>
        <v>#N/A</v>
      </c>
      <c r="EY102" s="205" t="e">
        <f t="shared" si="277"/>
        <v>#N/A</v>
      </c>
      <c r="EZ102" s="205" t="e">
        <f t="shared" si="278"/>
        <v>#N/A</v>
      </c>
      <c r="FA102" s="205" t="e">
        <f t="shared" si="279"/>
        <v>#N/A</v>
      </c>
      <c r="FB102" s="205" t="e">
        <f t="shared" si="280"/>
        <v>#N/A</v>
      </c>
      <c r="FC102" s="205" t="e">
        <f t="shared" si="281"/>
        <v>#N/A</v>
      </c>
      <c r="FD102" s="205" t="e">
        <f t="shared" si="282"/>
        <v>#N/A</v>
      </c>
      <c r="FE102" s="205" t="e">
        <f t="shared" si="283"/>
        <v>#N/A</v>
      </c>
      <c r="FF102" s="205" t="e">
        <f t="shared" si="284"/>
        <v>#N/A</v>
      </c>
      <c r="FG102" s="205" t="e">
        <f t="shared" si="285"/>
        <v>#N/A</v>
      </c>
      <c r="FH102" s="205" t="e">
        <f t="shared" si="286"/>
        <v>#N/A</v>
      </c>
      <c r="FI102" s="205" t="e">
        <f t="shared" si="287"/>
        <v>#N/A</v>
      </c>
      <c r="FJ102" s="205" t="e">
        <f t="shared" si="288"/>
        <v>#N/A</v>
      </c>
      <c r="FK102" s="205" t="e">
        <f t="shared" si="289"/>
        <v>#N/A</v>
      </c>
      <c r="FL102" s="205" t="e">
        <f t="shared" si="290"/>
        <v>#N/A</v>
      </c>
      <c r="FM102" s="205" t="e">
        <f t="shared" si="291"/>
        <v>#N/A</v>
      </c>
      <c r="FN102" s="205" t="e">
        <f t="shared" si="292"/>
        <v>#N/A</v>
      </c>
      <c r="FO102" s="205" t="e">
        <f t="shared" si="293"/>
        <v>#N/A</v>
      </c>
      <c r="FP102" s="205" t="e">
        <f t="shared" si="294"/>
        <v>#N/A</v>
      </c>
      <c r="FQ102" s="205" t="e">
        <f t="shared" si="295"/>
        <v>#N/A</v>
      </c>
      <c r="FR102" s="205" t="e">
        <f t="shared" si="296"/>
        <v>#N/A</v>
      </c>
      <c r="FS102" s="205" t="e">
        <f t="shared" si="297"/>
        <v>#N/A</v>
      </c>
      <c r="FT102" s="205" t="e">
        <f t="shared" si="298"/>
        <v>#N/A</v>
      </c>
      <c r="FU102" s="205" t="e">
        <f t="shared" si="299"/>
        <v>#N/A</v>
      </c>
      <c r="FV102" s="205" t="e">
        <f t="shared" si="300"/>
        <v>#N/A</v>
      </c>
      <c r="FW102" s="205" t="e">
        <f t="shared" si="301"/>
        <v>#N/A</v>
      </c>
      <c r="FX102" s="205" t="e">
        <f t="shared" si="302"/>
        <v>#N/A</v>
      </c>
      <c r="FY102" s="205" t="e">
        <f t="shared" si="303"/>
        <v>#N/A</v>
      </c>
      <c r="FZ102" s="205" t="e">
        <f t="shared" si="304"/>
        <v>#N/A</v>
      </c>
      <c r="GA102" s="205" t="e">
        <f t="shared" si="305"/>
        <v>#N/A</v>
      </c>
      <c r="GB102" s="205" t="e">
        <f t="shared" si="306"/>
        <v>#N/A</v>
      </c>
      <c r="GC102" s="205" t="e">
        <f t="shared" si="307"/>
        <v>#N/A</v>
      </c>
      <c r="GD102" s="205" t="e">
        <f t="shared" si="308"/>
        <v>#N/A</v>
      </c>
      <c r="GE102" s="205" t="e">
        <f t="shared" si="309"/>
        <v>#N/A</v>
      </c>
      <c r="GF102" s="205" t="e">
        <f t="shared" si="310"/>
        <v>#N/A</v>
      </c>
      <c r="GG102" s="205" t="e">
        <f t="shared" si="311"/>
        <v>#N/A</v>
      </c>
      <c r="GH102" s="205" t="e">
        <f t="shared" si="312"/>
        <v>#N/A</v>
      </c>
      <c r="GI102" s="205" t="e">
        <f t="shared" si="313"/>
        <v>#N/A</v>
      </c>
      <c r="GJ102" s="205" t="e">
        <f t="shared" si="314"/>
        <v>#N/A</v>
      </c>
      <c r="GK102" s="205" t="e">
        <f t="shared" si="315"/>
        <v>#N/A</v>
      </c>
      <c r="GL102" s="205" t="e">
        <f t="shared" si="316"/>
        <v>#N/A</v>
      </c>
      <c r="GM102" s="205" t="e">
        <f t="shared" si="317"/>
        <v>#N/A</v>
      </c>
      <c r="GN102" s="205" t="e">
        <f t="shared" si="318"/>
        <v>#N/A</v>
      </c>
      <c r="GO102" s="205" t="e">
        <f t="shared" si="319"/>
        <v>#N/A</v>
      </c>
      <c r="GP102" s="205" t="e">
        <f t="shared" si="320"/>
        <v>#N/A</v>
      </c>
      <c r="GQ102" s="205" t="e">
        <f t="shared" si="321"/>
        <v>#N/A</v>
      </c>
      <c r="GR102" s="205" t="e">
        <f t="shared" si="322"/>
        <v>#N/A</v>
      </c>
      <c r="GS102" s="205" t="e">
        <f t="shared" si="323"/>
        <v>#N/A</v>
      </c>
      <c r="GT102" s="205" t="e">
        <f t="shared" si="324"/>
        <v>#N/A</v>
      </c>
      <c r="GU102" s="205" t="e">
        <f t="shared" si="325"/>
        <v>#N/A</v>
      </c>
      <c r="GV102" s="205" t="e">
        <f t="shared" si="326"/>
        <v>#N/A</v>
      </c>
      <c r="GW102" s="205" t="e">
        <f t="shared" si="327"/>
        <v>#N/A</v>
      </c>
      <c r="GX102" s="205" t="e">
        <f t="shared" si="328"/>
        <v>#N/A</v>
      </c>
      <c r="GY102" s="205" t="e">
        <f t="shared" si="329"/>
        <v>#N/A</v>
      </c>
      <c r="GZ102" s="205" t="e">
        <f t="shared" si="330"/>
        <v>#N/A</v>
      </c>
      <c r="HA102" s="205" t="e">
        <f t="shared" si="331"/>
        <v>#N/A</v>
      </c>
      <c r="HB102" s="205" t="e">
        <f t="shared" si="332"/>
        <v>#N/A</v>
      </c>
      <c r="HC102" s="205" t="e">
        <f t="shared" si="333"/>
        <v>#N/A</v>
      </c>
      <c r="HD102" s="205" t="e">
        <f t="shared" si="334"/>
        <v>#N/A</v>
      </c>
      <c r="HE102" s="205" t="e">
        <f t="shared" si="335"/>
        <v>#N/A</v>
      </c>
      <c r="HF102" s="205" t="e">
        <f t="shared" si="336"/>
        <v>#N/A</v>
      </c>
      <c r="HG102" s="205" t="e">
        <f t="shared" si="337"/>
        <v>#N/A</v>
      </c>
      <c r="HH102" s="205" t="e">
        <f t="shared" si="338"/>
        <v>#N/A</v>
      </c>
      <c r="HI102" s="205" t="e">
        <f t="shared" si="339"/>
        <v>#N/A</v>
      </c>
      <c r="HJ102" s="205" t="e">
        <f t="shared" si="340"/>
        <v>#N/A</v>
      </c>
      <c r="HK102" s="205" t="e">
        <f t="shared" si="341"/>
        <v>#N/A</v>
      </c>
      <c r="HL102" s="205" t="e">
        <f t="shared" si="342"/>
        <v>#N/A</v>
      </c>
      <c r="HM102" s="205" t="e">
        <f t="shared" si="343"/>
        <v>#N/A</v>
      </c>
      <c r="HN102" s="205" t="e">
        <f t="shared" si="344"/>
        <v>#N/A</v>
      </c>
      <c r="HO102" s="205" t="e">
        <f t="shared" si="345"/>
        <v>#N/A</v>
      </c>
      <c r="HP102" s="205" t="e">
        <f t="shared" si="346"/>
        <v>#N/A</v>
      </c>
      <c r="HQ102" s="205" t="e">
        <f t="shared" si="347"/>
        <v>#N/A</v>
      </c>
      <c r="HR102" s="205" t="e">
        <f t="shared" si="348"/>
        <v>#N/A</v>
      </c>
      <c r="HS102" s="205" t="e">
        <f t="shared" si="349"/>
        <v>#N/A</v>
      </c>
      <c r="HT102" s="205" t="e">
        <f t="shared" si="350"/>
        <v>#N/A</v>
      </c>
      <c r="HU102" s="205" t="e">
        <f t="shared" si="351"/>
        <v>#N/A</v>
      </c>
      <c r="HV102" s="205" t="e">
        <f t="shared" si="352"/>
        <v>#N/A</v>
      </c>
      <c r="HW102" s="205" t="e">
        <f t="shared" si="353"/>
        <v>#N/A</v>
      </c>
      <c r="HX102" s="205" t="e">
        <f t="shared" si="354"/>
        <v>#N/A</v>
      </c>
      <c r="HY102" s="205" t="e">
        <f t="shared" si="355"/>
        <v>#N/A</v>
      </c>
      <c r="HZ102" s="205" t="e">
        <f t="shared" si="356"/>
        <v>#N/A</v>
      </c>
      <c r="IA102" s="205" t="e">
        <f t="shared" si="357"/>
        <v>#N/A</v>
      </c>
      <c r="IB102" s="205" t="e">
        <f t="shared" si="358"/>
        <v>#N/A</v>
      </c>
      <c r="IC102" s="205" t="e">
        <f t="shared" si="359"/>
        <v>#N/A</v>
      </c>
      <c r="ID102" s="205" t="e">
        <f t="shared" si="360"/>
        <v>#N/A</v>
      </c>
      <c r="IE102" s="205" t="e">
        <f t="shared" si="361"/>
        <v>#N/A</v>
      </c>
      <c r="IF102" s="205" t="e">
        <f t="shared" si="362"/>
        <v>#N/A</v>
      </c>
      <c r="IG102" s="205" t="e">
        <f t="shared" si="363"/>
        <v>#N/A</v>
      </c>
      <c r="IH102" s="205" t="e">
        <f t="shared" si="364"/>
        <v>#N/A</v>
      </c>
      <c r="II102" s="205" t="e">
        <f t="shared" si="365"/>
        <v>#N/A</v>
      </c>
    </row>
    <row r="103" spans="1:243" hidden="1" x14ac:dyDescent="0.25">
      <c r="A103" s="307"/>
      <c r="B103" s="308" t="str">
        <f>IF(OR($T103="",$U103=""),"",ROUND(_xlfn.BETA.INV(ABS(VLOOKUP($Z$1,VLookups!$A$30:$B$31,2,FALSE)-B$2),IF($N103="L",$U103,$T103),IF($N103="L",$T103,$U103),$G103,$I103),0))</f>
        <v/>
      </c>
      <c r="C103" s="318" t="str">
        <f t="shared" si="366"/>
        <v/>
      </c>
      <c r="D103" s="319" t="str">
        <f t="shared" si="367"/>
        <v/>
      </c>
      <c r="E103" s="142"/>
      <c r="F103" s="310"/>
      <c r="G103" s="311" t="str">
        <f t="shared" si="255"/>
        <v/>
      </c>
      <c r="H103" s="312"/>
      <c r="I103" s="311" t="str">
        <f t="shared" si="256"/>
        <v/>
      </c>
      <c r="J103" s="310"/>
      <c r="K103" s="143"/>
      <c r="L103" s="118" t="str">
        <f t="shared" si="257"/>
        <v/>
      </c>
      <c r="M103" s="23" t="str">
        <f t="shared" si="258"/>
        <v/>
      </c>
      <c r="N103" s="24" t="str">
        <f t="shared" si="259"/>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247"/>
        <v/>
      </c>
      <c r="R103" s="26"/>
      <c r="S103" s="24" t="str">
        <f>IF(OR(M103="",R103=""),"",MATCH(R103,Confidence!$A$3:$A$12,0))</f>
        <v/>
      </c>
      <c r="T103" s="27" t="str">
        <f t="shared" si="248"/>
        <v/>
      </c>
      <c r="U103" s="27" t="str">
        <f t="shared" si="249"/>
        <v/>
      </c>
      <c r="V103" s="24"/>
      <c r="W103" s="110" t="str">
        <f t="shared" si="250"/>
        <v/>
      </c>
      <c r="X103" s="110" t="str">
        <f t="shared" si="251"/>
        <v/>
      </c>
      <c r="Y103" s="39" t="str">
        <f t="shared" si="252"/>
        <v/>
      </c>
      <c r="Z103" s="123"/>
      <c r="AA103" s="216" t="str">
        <f>IF(AND(G103&gt;0,H103&gt;0,I103&gt;0,T103&gt;0,U103&gt;0,Z103&gt;0,NOT(R103="")),ABS(VLOOKUP($Z$1,VLookups!$A$30:$B$31,2,FALSE)-_xlfn.BETA.DIST(Z103,IF(N103="L",U103,T103),IF(N103="L",T103,U103),TRUE,G103,I103)),"")</f>
        <v/>
      </c>
      <c r="AB103" s="120" t="str">
        <f>IF(OR($T103="",$U103=""),"",_xlfn.BETA.INV(ABS(VLOOKUP($Z$1,VLookups!$A$30:$B$31,2,FALSE)-AB$3),IF($N103="L",$U103,$T103),IF($N103="L",$T103,$U103),$G103,$I103))</f>
        <v/>
      </c>
      <c r="AC103" s="121" t="str">
        <f>IF(OR($T103="",$U103=""),"",_xlfn.BETA.INV(ABS(VLOOKUP($Z$1,VLookups!$A$30:$B$31,2,FALSE)-AC$3),IF($N103="L",$U103,$T103),IF($N103="L",$T103,$U103),$G103,$I103))</f>
        <v/>
      </c>
      <c r="AD103" s="120" t="str">
        <f>IF(OR($T103="",$U103=""),"",_xlfn.BETA.INV(ABS(VLOOKUP($Z$1,VLookups!$A$30:$B$31,2,FALSE)-AD$3),IF($N103="L",$U103,$T103),IF($N103="L",$T103,$U103),$G103,$I103))</f>
        <v/>
      </c>
      <c r="AE103" s="121" t="str">
        <f>IF(OR($T103="",$U103=""),"",_xlfn.BETA.INV(ABS(VLOOKUP($Z$1,VLookups!$A$30:$B$31,2,FALSE)-AE$3),IF($N103="L",$U103,$T103),IF($N103="L",$T103,$U103),$G103,$I103))</f>
        <v/>
      </c>
      <c r="AF103" s="120" t="str">
        <f>IF(OR($T103="",$U103=""),"",_xlfn.BETA.INV(ABS(VLOOKUP($Z$1,VLookups!$A$30:$B$31,2,FALSE)-AF$3),IF($N103="L",$U103,$T103),IF($N103="L",$T103,$U103),$G103,$I103))</f>
        <v/>
      </c>
      <c r="AG103" s="121" t="str">
        <f>IF(OR($T103="",$U103=""),"",_xlfn.BETA.INV(ABS(VLOOKUP($Z$1,VLookups!$A$30:$B$31,2,FALSE)-AG$3),IF($N103="L",$U103,$T103),IF($N103="L",$T103,$U103),$G103,$I103))</f>
        <v/>
      </c>
      <c r="AH103" s="120" t="str">
        <f>IF(OR($T103="",$U103=""),"",_xlfn.BETA.INV(ABS(VLOOKUP($Z$1,VLookups!$A$30:$B$31,2,FALSE)-AH$3),IF($N103="L",$U103,$T103),IF($N103="L",$T103,$U103),$G103,$I103))</f>
        <v/>
      </c>
      <c r="AI103" s="121" t="str">
        <f>IF(OR($T103="",$U103=""),"",_xlfn.BETA.INV(ABS(VLOOKUP($Z$1,VLookups!$A$30:$B$31,2,FALSE)-AI$3),IF($N103="L",$U103,$T103),IF($N103="L",$T103,$U103),$G103,$I103))</f>
        <v/>
      </c>
      <c r="AJ103" s="120" t="str">
        <f>IF(OR($T103="",$U103=""),"",_xlfn.BETA.INV(ABS(VLOOKUP($Z$1,VLookups!$A$30:$B$31,2,FALSE)-AJ$3),IF($N103="L",$U103,$T103),IF($N103="L",$T103,$U103),$G103,$I103))</f>
        <v/>
      </c>
      <c r="AK103" s="121" t="str">
        <f>IF(OR($T103="",$U103=""),"",_xlfn.BETA.INV(ABS(VLOOKUP($Z$1,VLookups!$A$30:$B$31,2,FALSE)-AK$3),IF($N103="L",$U103,$T103),IF($N103="L",$T103,$U103),$G103,$I103))</f>
        <v/>
      </c>
      <c r="AL103" s="120" t="str">
        <f>IF(OR($T103="",$U103=""),"",_xlfn.BETA.INV(ABS(VLOOKUP($Z$1,VLookups!$A$30:$B$31,2,FALSE)-AL$3),IF($N103="L",$U103,$T103),IF($N103="L",$T103,$U103),$G103,$I103))</f>
        <v/>
      </c>
      <c r="AM103" s="121" t="str">
        <f>IF(OR($T103="",$U103=""),"",_xlfn.BETA.INV(ABS(VLOOKUP($Z$1,VLookups!$A$30:$B$31,2,FALSE)-AM$3),IF($N103="L",$U103,$T103),IF($N103="L",$T103,$U103),$G103,$I103))</f>
        <v/>
      </c>
      <c r="AN103" s="17"/>
      <c r="AO103" s="206" t="str">
        <f t="shared" si="260"/>
        <v/>
      </c>
      <c r="AP103" s="204" t="str">
        <f t="shared" si="261"/>
        <v/>
      </c>
      <c r="AQ103" s="188" t="str">
        <f t="shared" ref="AQ103:DB103" si="434">IF(ISNONTEXT($AO103),AP103+$AO103,"")</f>
        <v/>
      </c>
      <c r="AR103" s="188" t="str">
        <f t="shared" si="434"/>
        <v/>
      </c>
      <c r="AS103" s="188" t="str">
        <f t="shared" si="434"/>
        <v/>
      </c>
      <c r="AT103" s="188" t="str">
        <f t="shared" si="434"/>
        <v/>
      </c>
      <c r="AU103" s="188" t="str">
        <f t="shared" si="434"/>
        <v/>
      </c>
      <c r="AV103" s="188" t="str">
        <f t="shared" si="434"/>
        <v/>
      </c>
      <c r="AW103" s="188" t="str">
        <f t="shared" si="434"/>
        <v/>
      </c>
      <c r="AX103" s="188" t="str">
        <f t="shared" si="434"/>
        <v/>
      </c>
      <c r="AY103" s="188" t="str">
        <f t="shared" si="434"/>
        <v/>
      </c>
      <c r="AZ103" s="188" t="str">
        <f t="shared" si="434"/>
        <v/>
      </c>
      <c r="BA103" s="188" t="str">
        <f t="shared" si="434"/>
        <v/>
      </c>
      <c r="BB103" s="188" t="str">
        <f t="shared" si="434"/>
        <v/>
      </c>
      <c r="BC103" s="188" t="str">
        <f t="shared" si="434"/>
        <v/>
      </c>
      <c r="BD103" s="188" t="str">
        <f t="shared" si="434"/>
        <v/>
      </c>
      <c r="BE103" s="188" t="str">
        <f t="shared" si="434"/>
        <v/>
      </c>
      <c r="BF103" s="188" t="str">
        <f t="shared" si="434"/>
        <v/>
      </c>
      <c r="BG103" s="188" t="str">
        <f t="shared" si="434"/>
        <v/>
      </c>
      <c r="BH103" s="188" t="str">
        <f t="shared" si="434"/>
        <v/>
      </c>
      <c r="BI103" s="188" t="str">
        <f t="shared" si="434"/>
        <v/>
      </c>
      <c r="BJ103" s="188" t="str">
        <f t="shared" si="434"/>
        <v/>
      </c>
      <c r="BK103" s="188" t="str">
        <f t="shared" si="434"/>
        <v/>
      </c>
      <c r="BL103" s="188" t="str">
        <f t="shared" si="434"/>
        <v/>
      </c>
      <c r="BM103" s="188" t="str">
        <f t="shared" si="434"/>
        <v/>
      </c>
      <c r="BN103" s="188" t="str">
        <f t="shared" si="434"/>
        <v/>
      </c>
      <c r="BO103" s="188" t="str">
        <f t="shared" si="434"/>
        <v/>
      </c>
      <c r="BP103" s="188" t="str">
        <f t="shared" si="434"/>
        <v/>
      </c>
      <c r="BQ103" s="188" t="str">
        <f t="shared" si="434"/>
        <v/>
      </c>
      <c r="BR103" s="188" t="str">
        <f t="shared" si="434"/>
        <v/>
      </c>
      <c r="BS103" s="188" t="str">
        <f t="shared" si="434"/>
        <v/>
      </c>
      <c r="BT103" s="188" t="str">
        <f t="shared" si="434"/>
        <v/>
      </c>
      <c r="BU103" s="188" t="str">
        <f t="shared" si="434"/>
        <v/>
      </c>
      <c r="BV103" s="188" t="str">
        <f t="shared" si="434"/>
        <v/>
      </c>
      <c r="BW103" s="188" t="str">
        <f t="shared" si="434"/>
        <v/>
      </c>
      <c r="BX103" s="188" t="str">
        <f t="shared" si="434"/>
        <v/>
      </c>
      <c r="BY103" s="188" t="str">
        <f t="shared" si="434"/>
        <v/>
      </c>
      <c r="BZ103" s="188" t="str">
        <f t="shared" si="434"/>
        <v/>
      </c>
      <c r="CA103" s="188" t="str">
        <f t="shared" si="434"/>
        <v/>
      </c>
      <c r="CB103" s="188" t="str">
        <f t="shared" si="434"/>
        <v/>
      </c>
      <c r="CC103" s="188" t="str">
        <f t="shared" si="434"/>
        <v/>
      </c>
      <c r="CD103" s="188" t="str">
        <f t="shared" si="434"/>
        <v/>
      </c>
      <c r="CE103" s="188" t="str">
        <f t="shared" si="434"/>
        <v/>
      </c>
      <c r="CF103" s="188" t="str">
        <f t="shared" si="434"/>
        <v/>
      </c>
      <c r="CG103" s="188" t="str">
        <f t="shared" si="434"/>
        <v/>
      </c>
      <c r="CH103" s="188" t="str">
        <f t="shared" si="434"/>
        <v/>
      </c>
      <c r="CI103" s="188" t="str">
        <f t="shared" si="434"/>
        <v/>
      </c>
      <c r="CJ103" s="188" t="str">
        <f t="shared" si="434"/>
        <v/>
      </c>
      <c r="CK103" s="188" t="str">
        <f t="shared" si="434"/>
        <v/>
      </c>
      <c r="CL103" s="188" t="str">
        <f t="shared" si="434"/>
        <v/>
      </c>
      <c r="CM103" s="188" t="str">
        <f t="shared" si="434"/>
        <v/>
      </c>
      <c r="CN103" s="188" t="str">
        <f t="shared" si="434"/>
        <v/>
      </c>
      <c r="CO103" s="188" t="str">
        <f t="shared" si="434"/>
        <v/>
      </c>
      <c r="CP103" s="188" t="str">
        <f t="shared" si="434"/>
        <v/>
      </c>
      <c r="CQ103" s="188" t="str">
        <f t="shared" si="434"/>
        <v/>
      </c>
      <c r="CR103" s="188" t="str">
        <f t="shared" si="434"/>
        <v/>
      </c>
      <c r="CS103" s="188" t="str">
        <f t="shared" si="434"/>
        <v/>
      </c>
      <c r="CT103" s="188" t="str">
        <f t="shared" si="434"/>
        <v/>
      </c>
      <c r="CU103" s="188" t="str">
        <f t="shared" si="434"/>
        <v/>
      </c>
      <c r="CV103" s="188" t="str">
        <f t="shared" si="434"/>
        <v/>
      </c>
      <c r="CW103" s="188" t="str">
        <f t="shared" si="434"/>
        <v/>
      </c>
      <c r="CX103" s="188" t="str">
        <f t="shared" si="434"/>
        <v/>
      </c>
      <c r="CY103" s="188" t="str">
        <f t="shared" si="434"/>
        <v/>
      </c>
      <c r="CZ103" s="188" t="str">
        <f t="shared" si="434"/>
        <v/>
      </c>
      <c r="DA103" s="188" t="str">
        <f t="shared" si="434"/>
        <v/>
      </c>
      <c r="DB103" s="188" t="str">
        <f t="shared" si="434"/>
        <v/>
      </c>
      <c r="DC103" s="188" t="str">
        <f t="shared" ref="DC103:EK103" si="435">IF(ISNONTEXT($AO103),DB103+$AO103,"")</f>
        <v/>
      </c>
      <c r="DD103" s="188" t="str">
        <f t="shared" si="435"/>
        <v/>
      </c>
      <c r="DE103" s="188" t="str">
        <f t="shared" si="435"/>
        <v/>
      </c>
      <c r="DF103" s="188" t="str">
        <f t="shared" si="435"/>
        <v/>
      </c>
      <c r="DG103" s="188" t="str">
        <f t="shared" si="435"/>
        <v/>
      </c>
      <c r="DH103" s="188" t="str">
        <f t="shared" si="435"/>
        <v/>
      </c>
      <c r="DI103" s="188" t="str">
        <f t="shared" si="435"/>
        <v/>
      </c>
      <c r="DJ103" s="188" t="str">
        <f t="shared" si="435"/>
        <v/>
      </c>
      <c r="DK103" s="188" t="str">
        <f t="shared" si="435"/>
        <v/>
      </c>
      <c r="DL103" s="188" t="str">
        <f t="shared" si="435"/>
        <v/>
      </c>
      <c r="DM103" s="188" t="str">
        <f t="shared" si="435"/>
        <v/>
      </c>
      <c r="DN103" s="188" t="str">
        <f t="shared" si="435"/>
        <v/>
      </c>
      <c r="DO103" s="188" t="str">
        <f t="shared" si="435"/>
        <v/>
      </c>
      <c r="DP103" s="188" t="str">
        <f t="shared" si="435"/>
        <v/>
      </c>
      <c r="DQ103" s="188" t="str">
        <f t="shared" si="435"/>
        <v/>
      </c>
      <c r="DR103" s="188" t="str">
        <f t="shared" si="435"/>
        <v/>
      </c>
      <c r="DS103" s="188" t="str">
        <f t="shared" si="435"/>
        <v/>
      </c>
      <c r="DT103" s="188" t="str">
        <f t="shared" si="435"/>
        <v/>
      </c>
      <c r="DU103" s="188" t="str">
        <f t="shared" si="435"/>
        <v/>
      </c>
      <c r="DV103" s="188" t="str">
        <f t="shared" si="435"/>
        <v/>
      </c>
      <c r="DW103" s="188" t="str">
        <f t="shared" si="435"/>
        <v/>
      </c>
      <c r="DX103" s="188" t="str">
        <f t="shared" si="435"/>
        <v/>
      </c>
      <c r="DY103" s="188" t="str">
        <f t="shared" si="435"/>
        <v/>
      </c>
      <c r="DZ103" s="188" t="str">
        <f t="shared" si="435"/>
        <v/>
      </c>
      <c r="EA103" s="188" t="str">
        <f t="shared" si="435"/>
        <v/>
      </c>
      <c r="EB103" s="188" t="str">
        <f t="shared" si="435"/>
        <v/>
      </c>
      <c r="EC103" s="188" t="str">
        <f t="shared" si="435"/>
        <v/>
      </c>
      <c r="ED103" s="188" t="str">
        <f t="shared" si="435"/>
        <v/>
      </c>
      <c r="EE103" s="188" t="str">
        <f t="shared" si="435"/>
        <v/>
      </c>
      <c r="EF103" s="188" t="str">
        <f t="shared" si="435"/>
        <v/>
      </c>
      <c r="EG103" s="188" t="str">
        <f t="shared" si="435"/>
        <v/>
      </c>
      <c r="EH103" s="188" t="str">
        <f t="shared" si="435"/>
        <v/>
      </c>
      <c r="EI103" s="188" t="str">
        <f t="shared" si="435"/>
        <v/>
      </c>
      <c r="EJ103" s="188" t="str">
        <f t="shared" si="435"/>
        <v/>
      </c>
      <c r="EK103" s="188" t="str">
        <f t="shared" si="435"/>
        <v/>
      </c>
      <c r="EL103" s="204" t="str">
        <f t="shared" si="264"/>
        <v/>
      </c>
      <c r="EM103" s="205" t="e">
        <f t="shared" si="265"/>
        <v>#N/A</v>
      </c>
      <c r="EN103" s="205" t="e">
        <f t="shared" si="266"/>
        <v>#N/A</v>
      </c>
      <c r="EO103" s="205" t="e">
        <f t="shared" si="267"/>
        <v>#N/A</v>
      </c>
      <c r="EP103" s="205" t="e">
        <f t="shared" si="268"/>
        <v>#N/A</v>
      </c>
      <c r="EQ103" s="205" t="e">
        <f t="shared" si="269"/>
        <v>#N/A</v>
      </c>
      <c r="ER103" s="205" t="e">
        <f t="shared" si="270"/>
        <v>#N/A</v>
      </c>
      <c r="ES103" s="205" t="e">
        <f t="shared" si="271"/>
        <v>#N/A</v>
      </c>
      <c r="ET103" s="205" t="e">
        <f t="shared" si="272"/>
        <v>#N/A</v>
      </c>
      <c r="EU103" s="205" t="e">
        <f t="shared" si="273"/>
        <v>#N/A</v>
      </c>
      <c r="EV103" s="205" t="e">
        <f t="shared" si="274"/>
        <v>#N/A</v>
      </c>
      <c r="EW103" s="205" t="e">
        <f t="shared" si="275"/>
        <v>#N/A</v>
      </c>
      <c r="EX103" s="205" t="e">
        <f t="shared" si="276"/>
        <v>#N/A</v>
      </c>
      <c r="EY103" s="205" t="e">
        <f t="shared" si="277"/>
        <v>#N/A</v>
      </c>
      <c r="EZ103" s="205" t="e">
        <f t="shared" si="278"/>
        <v>#N/A</v>
      </c>
      <c r="FA103" s="205" t="e">
        <f t="shared" si="279"/>
        <v>#N/A</v>
      </c>
      <c r="FB103" s="205" t="e">
        <f t="shared" si="280"/>
        <v>#N/A</v>
      </c>
      <c r="FC103" s="205" t="e">
        <f t="shared" si="281"/>
        <v>#N/A</v>
      </c>
      <c r="FD103" s="205" t="e">
        <f t="shared" si="282"/>
        <v>#N/A</v>
      </c>
      <c r="FE103" s="205" t="e">
        <f t="shared" si="283"/>
        <v>#N/A</v>
      </c>
      <c r="FF103" s="205" t="e">
        <f t="shared" si="284"/>
        <v>#N/A</v>
      </c>
      <c r="FG103" s="205" t="e">
        <f t="shared" si="285"/>
        <v>#N/A</v>
      </c>
      <c r="FH103" s="205" t="e">
        <f t="shared" si="286"/>
        <v>#N/A</v>
      </c>
      <c r="FI103" s="205" t="e">
        <f t="shared" si="287"/>
        <v>#N/A</v>
      </c>
      <c r="FJ103" s="205" t="e">
        <f t="shared" si="288"/>
        <v>#N/A</v>
      </c>
      <c r="FK103" s="205" t="e">
        <f t="shared" si="289"/>
        <v>#N/A</v>
      </c>
      <c r="FL103" s="205" t="e">
        <f t="shared" si="290"/>
        <v>#N/A</v>
      </c>
      <c r="FM103" s="205" t="e">
        <f t="shared" si="291"/>
        <v>#N/A</v>
      </c>
      <c r="FN103" s="205" t="e">
        <f t="shared" si="292"/>
        <v>#N/A</v>
      </c>
      <c r="FO103" s="205" t="e">
        <f t="shared" si="293"/>
        <v>#N/A</v>
      </c>
      <c r="FP103" s="205" t="e">
        <f t="shared" si="294"/>
        <v>#N/A</v>
      </c>
      <c r="FQ103" s="205" t="e">
        <f t="shared" si="295"/>
        <v>#N/A</v>
      </c>
      <c r="FR103" s="205" t="e">
        <f t="shared" si="296"/>
        <v>#N/A</v>
      </c>
      <c r="FS103" s="205" t="e">
        <f t="shared" si="297"/>
        <v>#N/A</v>
      </c>
      <c r="FT103" s="205" t="e">
        <f t="shared" si="298"/>
        <v>#N/A</v>
      </c>
      <c r="FU103" s="205" t="e">
        <f t="shared" si="299"/>
        <v>#N/A</v>
      </c>
      <c r="FV103" s="205" t="e">
        <f t="shared" si="300"/>
        <v>#N/A</v>
      </c>
      <c r="FW103" s="205" t="e">
        <f t="shared" si="301"/>
        <v>#N/A</v>
      </c>
      <c r="FX103" s="205" t="e">
        <f t="shared" si="302"/>
        <v>#N/A</v>
      </c>
      <c r="FY103" s="205" t="e">
        <f t="shared" si="303"/>
        <v>#N/A</v>
      </c>
      <c r="FZ103" s="205" t="e">
        <f t="shared" si="304"/>
        <v>#N/A</v>
      </c>
      <c r="GA103" s="205" t="e">
        <f t="shared" si="305"/>
        <v>#N/A</v>
      </c>
      <c r="GB103" s="205" t="e">
        <f t="shared" si="306"/>
        <v>#N/A</v>
      </c>
      <c r="GC103" s="205" t="e">
        <f t="shared" si="307"/>
        <v>#N/A</v>
      </c>
      <c r="GD103" s="205" t="e">
        <f t="shared" si="308"/>
        <v>#N/A</v>
      </c>
      <c r="GE103" s="205" t="e">
        <f t="shared" si="309"/>
        <v>#N/A</v>
      </c>
      <c r="GF103" s="205" t="e">
        <f t="shared" si="310"/>
        <v>#N/A</v>
      </c>
      <c r="GG103" s="205" t="e">
        <f t="shared" si="311"/>
        <v>#N/A</v>
      </c>
      <c r="GH103" s="205" t="e">
        <f t="shared" si="312"/>
        <v>#N/A</v>
      </c>
      <c r="GI103" s="205" t="e">
        <f t="shared" si="313"/>
        <v>#N/A</v>
      </c>
      <c r="GJ103" s="205" t="e">
        <f t="shared" si="314"/>
        <v>#N/A</v>
      </c>
      <c r="GK103" s="205" t="e">
        <f t="shared" si="315"/>
        <v>#N/A</v>
      </c>
      <c r="GL103" s="205" t="e">
        <f t="shared" si="316"/>
        <v>#N/A</v>
      </c>
      <c r="GM103" s="205" t="e">
        <f t="shared" si="317"/>
        <v>#N/A</v>
      </c>
      <c r="GN103" s="205" t="e">
        <f t="shared" si="318"/>
        <v>#N/A</v>
      </c>
      <c r="GO103" s="205" t="e">
        <f t="shared" si="319"/>
        <v>#N/A</v>
      </c>
      <c r="GP103" s="205" t="e">
        <f t="shared" si="320"/>
        <v>#N/A</v>
      </c>
      <c r="GQ103" s="205" t="e">
        <f t="shared" si="321"/>
        <v>#N/A</v>
      </c>
      <c r="GR103" s="205" t="e">
        <f t="shared" si="322"/>
        <v>#N/A</v>
      </c>
      <c r="GS103" s="205" t="e">
        <f t="shared" si="323"/>
        <v>#N/A</v>
      </c>
      <c r="GT103" s="205" t="e">
        <f t="shared" si="324"/>
        <v>#N/A</v>
      </c>
      <c r="GU103" s="205" t="e">
        <f t="shared" si="325"/>
        <v>#N/A</v>
      </c>
      <c r="GV103" s="205" t="e">
        <f t="shared" si="326"/>
        <v>#N/A</v>
      </c>
      <c r="GW103" s="205" t="e">
        <f t="shared" si="327"/>
        <v>#N/A</v>
      </c>
      <c r="GX103" s="205" t="e">
        <f t="shared" si="328"/>
        <v>#N/A</v>
      </c>
      <c r="GY103" s="205" t="e">
        <f t="shared" si="329"/>
        <v>#N/A</v>
      </c>
      <c r="GZ103" s="205" t="e">
        <f t="shared" si="330"/>
        <v>#N/A</v>
      </c>
      <c r="HA103" s="205" t="e">
        <f t="shared" si="331"/>
        <v>#N/A</v>
      </c>
      <c r="HB103" s="205" t="e">
        <f t="shared" si="332"/>
        <v>#N/A</v>
      </c>
      <c r="HC103" s="205" t="e">
        <f t="shared" si="333"/>
        <v>#N/A</v>
      </c>
      <c r="HD103" s="205" t="e">
        <f t="shared" si="334"/>
        <v>#N/A</v>
      </c>
      <c r="HE103" s="205" t="e">
        <f t="shared" si="335"/>
        <v>#N/A</v>
      </c>
      <c r="HF103" s="205" t="e">
        <f t="shared" si="336"/>
        <v>#N/A</v>
      </c>
      <c r="HG103" s="205" t="e">
        <f t="shared" si="337"/>
        <v>#N/A</v>
      </c>
      <c r="HH103" s="205" t="e">
        <f t="shared" si="338"/>
        <v>#N/A</v>
      </c>
      <c r="HI103" s="205" t="e">
        <f t="shared" si="339"/>
        <v>#N/A</v>
      </c>
      <c r="HJ103" s="205" t="e">
        <f t="shared" si="340"/>
        <v>#N/A</v>
      </c>
      <c r="HK103" s="205" t="e">
        <f t="shared" si="341"/>
        <v>#N/A</v>
      </c>
      <c r="HL103" s="205" t="e">
        <f t="shared" si="342"/>
        <v>#N/A</v>
      </c>
      <c r="HM103" s="205" t="e">
        <f t="shared" si="343"/>
        <v>#N/A</v>
      </c>
      <c r="HN103" s="205" t="e">
        <f t="shared" si="344"/>
        <v>#N/A</v>
      </c>
      <c r="HO103" s="205" t="e">
        <f t="shared" si="345"/>
        <v>#N/A</v>
      </c>
      <c r="HP103" s="205" t="e">
        <f t="shared" si="346"/>
        <v>#N/A</v>
      </c>
      <c r="HQ103" s="205" t="e">
        <f t="shared" si="347"/>
        <v>#N/A</v>
      </c>
      <c r="HR103" s="205" t="e">
        <f t="shared" si="348"/>
        <v>#N/A</v>
      </c>
      <c r="HS103" s="205" t="e">
        <f t="shared" si="349"/>
        <v>#N/A</v>
      </c>
      <c r="HT103" s="205" t="e">
        <f t="shared" si="350"/>
        <v>#N/A</v>
      </c>
      <c r="HU103" s="205" t="e">
        <f t="shared" si="351"/>
        <v>#N/A</v>
      </c>
      <c r="HV103" s="205" t="e">
        <f t="shared" si="352"/>
        <v>#N/A</v>
      </c>
      <c r="HW103" s="205" t="e">
        <f t="shared" si="353"/>
        <v>#N/A</v>
      </c>
      <c r="HX103" s="205" t="e">
        <f t="shared" si="354"/>
        <v>#N/A</v>
      </c>
      <c r="HY103" s="205" t="e">
        <f t="shared" si="355"/>
        <v>#N/A</v>
      </c>
      <c r="HZ103" s="205" t="e">
        <f t="shared" si="356"/>
        <v>#N/A</v>
      </c>
      <c r="IA103" s="205" t="e">
        <f t="shared" si="357"/>
        <v>#N/A</v>
      </c>
      <c r="IB103" s="205" t="e">
        <f t="shared" si="358"/>
        <v>#N/A</v>
      </c>
      <c r="IC103" s="205" t="e">
        <f t="shared" si="359"/>
        <v>#N/A</v>
      </c>
      <c r="ID103" s="205" t="e">
        <f t="shared" si="360"/>
        <v>#N/A</v>
      </c>
      <c r="IE103" s="205" t="e">
        <f t="shared" si="361"/>
        <v>#N/A</v>
      </c>
      <c r="IF103" s="205" t="e">
        <f t="shared" si="362"/>
        <v>#N/A</v>
      </c>
      <c r="IG103" s="205" t="e">
        <f t="shared" si="363"/>
        <v>#N/A</v>
      </c>
      <c r="IH103" s="205" t="e">
        <f t="shared" si="364"/>
        <v>#N/A</v>
      </c>
      <c r="II103" s="205" t="e">
        <f t="shared" si="365"/>
        <v>#N/A</v>
      </c>
    </row>
    <row r="104" spans="1:243" x14ac:dyDescent="0.25">
      <c r="B104" s="115">
        <f>SUM(B4:B103)</f>
        <v>245</v>
      </c>
      <c r="E104" s="17"/>
      <c r="F104" s="313"/>
      <c r="G104" s="115">
        <f>SUM(G4:G103)</f>
        <v>137.75</v>
      </c>
      <c r="H104" s="115">
        <f>SUM(H4:H103)</f>
        <v>197</v>
      </c>
      <c r="I104" s="115">
        <f>SUM(I4:I103)</f>
        <v>310</v>
      </c>
      <c r="J104" s="314"/>
      <c r="K104" s="134"/>
      <c r="L104" s="17"/>
      <c r="M104" s="17"/>
      <c r="N104" s="18"/>
      <c r="O104" s="17"/>
      <c r="P104" s="17"/>
      <c r="Q104" s="17"/>
      <c r="R104" s="333" t="s">
        <v>857</v>
      </c>
      <c r="S104" s="17"/>
      <c r="T104" s="17"/>
      <c r="U104" s="17"/>
      <c r="V104" s="17"/>
      <c r="W104" s="115">
        <f>SUM(W4:W103)</f>
        <v>205.20525000000001</v>
      </c>
      <c r="X104" s="115">
        <f>SQRT(Y104)</f>
        <v>13.357482537701483</v>
      </c>
      <c r="Y104" s="116">
        <f>SUM(Y4:Y103)</f>
        <v>178.42233974500004</v>
      </c>
      <c r="Z104" s="114">
        <f>SUM(Z4:Z103)</f>
        <v>244</v>
      </c>
      <c r="AA104" s="217">
        <f>IF(AND(G104&gt;0,H104&gt;0,I104&gt;0,Z104&gt;0),ABS(VLOOKUP($Z$1,VLookups!$A$30:$B$31,2,FALSE)-_xlfn.NORM.DIST(Z104,W104,X104,TRUE)),"")</f>
        <v>0.99815989355388413</v>
      </c>
      <c r="AB104" s="114">
        <f>SUM(AB4:AB103)</f>
        <v>230.91594304014262</v>
      </c>
      <c r="AC104" s="114">
        <f>SUM(AC4:AC103)</f>
        <v>255.9709689718814</v>
      </c>
      <c r="AD104" s="114">
        <f t="shared" ref="AD104:AM104" si="436">SUM(AD4:AD103)</f>
        <v>168.28864130473255</v>
      </c>
      <c r="AE104" s="114">
        <f t="shared" si="436"/>
        <v>178.68124821942251</v>
      </c>
      <c r="AF104" s="114">
        <f t="shared" si="436"/>
        <v>187.31166544829006</v>
      </c>
      <c r="AG104" s="114">
        <f t="shared" si="436"/>
        <v>195.32801091474931</v>
      </c>
      <c r="AH104" s="114">
        <f t="shared" si="436"/>
        <v>203.24525758941968</v>
      </c>
      <c r="AI104" s="114">
        <f t="shared" si="436"/>
        <v>211.45401191992778</v>
      </c>
      <c r="AJ104" s="114">
        <f t="shared" si="436"/>
        <v>220.41356316591651</v>
      </c>
      <c r="AK104" s="114">
        <f t="shared" si="436"/>
        <v>230.91594304014262</v>
      </c>
      <c r="AL104" s="114">
        <f t="shared" si="436"/>
        <v>245.05441020714588</v>
      </c>
      <c r="AM104" s="114">
        <f t="shared" si="436"/>
        <v>273.6917916169449</v>
      </c>
      <c r="AN104" s="17"/>
      <c r="AO104" s="213">
        <f>IF(AND(G104&gt;0,H104&gt;0,I104&gt;0),W104-(3*X104),"")</f>
        <v>165.13280238689555</v>
      </c>
      <c r="AP104" s="214">
        <f>IF(ISNONTEXT($AO104),AO104+(($EL$104-$AO$104)/101),"")</f>
        <v>165.92631620101642</v>
      </c>
      <c r="AQ104" s="214">
        <f t="shared" ref="AQ104:DB104" si="437">IF(ISNONTEXT($AO104),AP104+(($EL$104-$AO$104)/101),"")</f>
        <v>166.71983001513729</v>
      </c>
      <c r="AR104" s="214">
        <f t="shared" si="437"/>
        <v>167.51334382925816</v>
      </c>
      <c r="AS104" s="214">
        <f t="shared" si="437"/>
        <v>168.30685764337903</v>
      </c>
      <c r="AT104" s="214">
        <f t="shared" si="437"/>
        <v>169.1003714574999</v>
      </c>
      <c r="AU104" s="214">
        <f t="shared" si="437"/>
        <v>169.89388527162077</v>
      </c>
      <c r="AV104" s="214">
        <f t="shared" si="437"/>
        <v>170.68739908574165</v>
      </c>
      <c r="AW104" s="214">
        <f t="shared" si="437"/>
        <v>171.48091289986252</v>
      </c>
      <c r="AX104" s="214">
        <f t="shared" si="437"/>
        <v>172.27442671398339</v>
      </c>
      <c r="AY104" s="214">
        <f t="shared" si="437"/>
        <v>173.06794052810426</v>
      </c>
      <c r="AZ104" s="214">
        <f t="shared" si="437"/>
        <v>173.86145434222513</v>
      </c>
      <c r="BA104" s="214">
        <f t="shared" si="437"/>
        <v>174.654968156346</v>
      </c>
      <c r="BB104" s="214">
        <f t="shared" si="437"/>
        <v>175.44848197046687</v>
      </c>
      <c r="BC104" s="214">
        <f t="shared" si="437"/>
        <v>176.24199578458774</v>
      </c>
      <c r="BD104" s="214">
        <f t="shared" si="437"/>
        <v>177.03550959870861</v>
      </c>
      <c r="BE104" s="214">
        <f t="shared" si="437"/>
        <v>177.82902341282949</v>
      </c>
      <c r="BF104" s="214">
        <f t="shared" si="437"/>
        <v>178.62253722695036</v>
      </c>
      <c r="BG104" s="214">
        <f t="shared" si="437"/>
        <v>179.41605104107123</v>
      </c>
      <c r="BH104" s="214">
        <f t="shared" si="437"/>
        <v>180.2095648551921</v>
      </c>
      <c r="BI104" s="214">
        <f t="shared" si="437"/>
        <v>181.00307866931297</v>
      </c>
      <c r="BJ104" s="214">
        <f t="shared" si="437"/>
        <v>181.79659248343384</v>
      </c>
      <c r="BK104" s="214">
        <f t="shared" si="437"/>
        <v>182.59010629755471</v>
      </c>
      <c r="BL104" s="214">
        <f t="shared" si="437"/>
        <v>183.38362011167558</v>
      </c>
      <c r="BM104" s="214">
        <f t="shared" si="437"/>
        <v>184.17713392579645</v>
      </c>
      <c r="BN104" s="214">
        <f t="shared" si="437"/>
        <v>184.97064773991733</v>
      </c>
      <c r="BO104" s="214">
        <f t="shared" si="437"/>
        <v>185.7641615540382</v>
      </c>
      <c r="BP104" s="214">
        <f t="shared" si="437"/>
        <v>186.55767536815907</v>
      </c>
      <c r="BQ104" s="214">
        <f t="shared" si="437"/>
        <v>187.35118918227994</v>
      </c>
      <c r="BR104" s="214">
        <f t="shared" si="437"/>
        <v>188.14470299640081</v>
      </c>
      <c r="BS104" s="214">
        <f t="shared" si="437"/>
        <v>188.93821681052168</v>
      </c>
      <c r="BT104" s="214">
        <f t="shared" si="437"/>
        <v>189.73173062464255</v>
      </c>
      <c r="BU104" s="214">
        <f t="shared" si="437"/>
        <v>190.52524443876342</v>
      </c>
      <c r="BV104" s="214">
        <f t="shared" si="437"/>
        <v>191.31875825288429</v>
      </c>
      <c r="BW104" s="214">
        <f t="shared" si="437"/>
        <v>192.11227206700516</v>
      </c>
      <c r="BX104" s="214">
        <f t="shared" si="437"/>
        <v>192.90578588112604</v>
      </c>
      <c r="BY104" s="214">
        <f t="shared" si="437"/>
        <v>193.69929969524691</v>
      </c>
      <c r="BZ104" s="214">
        <f t="shared" si="437"/>
        <v>194.49281350936778</v>
      </c>
      <c r="CA104" s="214">
        <f t="shared" si="437"/>
        <v>195.28632732348865</v>
      </c>
      <c r="CB104" s="214">
        <f t="shared" si="437"/>
        <v>196.07984113760952</v>
      </c>
      <c r="CC104" s="214">
        <f t="shared" si="437"/>
        <v>196.87335495173039</v>
      </c>
      <c r="CD104" s="214">
        <f t="shared" si="437"/>
        <v>197.66686876585126</v>
      </c>
      <c r="CE104" s="214">
        <f t="shared" si="437"/>
        <v>198.46038257997213</v>
      </c>
      <c r="CF104" s="214">
        <f t="shared" si="437"/>
        <v>199.253896394093</v>
      </c>
      <c r="CG104" s="214">
        <f t="shared" si="437"/>
        <v>200.04741020821388</v>
      </c>
      <c r="CH104" s="214">
        <f t="shared" si="437"/>
        <v>200.84092402233475</v>
      </c>
      <c r="CI104" s="214">
        <f t="shared" si="437"/>
        <v>201.63443783645562</v>
      </c>
      <c r="CJ104" s="214">
        <f t="shared" si="437"/>
        <v>202.42795165057649</v>
      </c>
      <c r="CK104" s="214">
        <f t="shared" si="437"/>
        <v>203.22146546469736</v>
      </c>
      <c r="CL104" s="214">
        <f t="shared" si="437"/>
        <v>204.01497927881823</v>
      </c>
      <c r="CM104" s="214">
        <f t="shared" si="437"/>
        <v>204.8084930929391</v>
      </c>
      <c r="CN104" s="214">
        <f t="shared" si="437"/>
        <v>205.60200690705997</v>
      </c>
      <c r="CO104" s="214">
        <f t="shared" si="437"/>
        <v>206.39552072118084</v>
      </c>
      <c r="CP104" s="214">
        <f t="shared" si="437"/>
        <v>207.18903453530172</v>
      </c>
      <c r="CQ104" s="214">
        <f t="shared" si="437"/>
        <v>207.98254834942259</v>
      </c>
      <c r="CR104" s="214">
        <f t="shared" si="437"/>
        <v>208.77606216354346</v>
      </c>
      <c r="CS104" s="214">
        <f t="shared" si="437"/>
        <v>209.56957597766433</v>
      </c>
      <c r="CT104" s="214">
        <f t="shared" si="437"/>
        <v>210.3630897917852</v>
      </c>
      <c r="CU104" s="214">
        <f t="shared" si="437"/>
        <v>211.15660360590607</v>
      </c>
      <c r="CV104" s="214">
        <f t="shared" si="437"/>
        <v>211.95011742002694</v>
      </c>
      <c r="CW104" s="214">
        <f t="shared" si="437"/>
        <v>212.74363123414781</v>
      </c>
      <c r="CX104" s="214">
        <f t="shared" si="437"/>
        <v>213.53714504826868</v>
      </c>
      <c r="CY104" s="214">
        <f t="shared" si="437"/>
        <v>214.33065886238955</v>
      </c>
      <c r="CZ104" s="214">
        <f t="shared" si="437"/>
        <v>215.12417267651043</v>
      </c>
      <c r="DA104" s="214">
        <f t="shared" si="437"/>
        <v>215.9176864906313</v>
      </c>
      <c r="DB104" s="214">
        <f t="shared" si="437"/>
        <v>216.71120030475217</v>
      </c>
      <c r="DC104" s="214">
        <f t="shared" ref="DC104:EK104" si="438">IF(ISNONTEXT($AO104),DB104+(($EL$104-$AO$104)/101),"")</f>
        <v>217.50471411887304</v>
      </c>
      <c r="DD104" s="214">
        <f t="shared" si="438"/>
        <v>218.29822793299391</v>
      </c>
      <c r="DE104" s="214">
        <f t="shared" si="438"/>
        <v>219.09174174711478</v>
      </c>
      <c r="DF104" s="214">
        <f t="shared" si="438"/>
        <v>219.88525556123565</v>
      </c>
      <c r="DG104" s="214">
        <f t="shared" si="438"/>
        <v>220.67876937535652</v>
      </c>
      <c r="DH104" s="214">
        <f t="shared" si="438"/>
        <v>221.47228318947739</v>
      </c>
      <c r="DI104" s="214">
        <f t="shared" si="438"/>
        <v>222.26579700359827</v>
      </c>
      <c r="DJ104" s="214">
        <f t="shared" si="438"/>
        <v>223.05931081771914</v>
      </c>
      <c r="DK104" s="214">
        <f t="shared" si="438"/>
        <v>223.85282463184001</v>
      </c>
      <c r="DL104" s="214">
        <f t="shared" si="438"/>
        <v>224.64633844596088</v>
      </c>
      <c r="DM104" s="214">
        <f t="shared" si="438"/>
        <v>225.43985226008175</v>
      </c>
      <c r="DN104" s="214">
        <f t="shared" si="438"/>
        <v>226.23336607420262</v>
      </c>
      <c r="DO104" s="214">
        <f t="shared" si="438"/>
        <v>227.02687988832349</v>
      </c>
      <c r="DP104" s="214">
        <f t="shared" si="438"/>
        <v>227.82039370244436</v>
      </c>
      <c r="DQ104" s="214">
        <f t="shared" si="438"/>
        <v>228.61390751656523</v>
      </c>
      <c r="DR104" s="214">
        <f t="shared" si="438"/>
        <v>229.40742133068611</v>
      </c>
      <c r="DS104" s="214">
        <f t="shared" si="438"/>
        <v>230.20093514480698</v>
      </c>
      <c r="DT104" s="214">
        <f t="shared" si="438"/>
        <v>230.99444895892785</v>
      </c>
      <c r="DU104" s="214">
        <f t="shared" si="438"/>
        <v>231.78796277304872</v>
      </c>
      <c r="DV104" s="214">
        <f t="shared" si="438"/>
        <v>232.58147658716959</v>
      </c>
      <c r="DW104" s="214">
        <f t="shared" si="438"/>
        <v>233.37499040129046</v>
      </c>
      <c r="DX104" s="214">
        <f t="shared" si="438"/>
        <v>234.16850421541133</v>
      </c>
      <c r="DY104" s="214">
        <f t="shared" si="438"/>
        <v>234.9620180295322</v>
      </c>
      <c r="DZ104" s="214">
        <f t="shared" si="438"/>
        <v>235.75553184365307</v>
      </c>
      <c r="EA104" s="214">
        <f t="shared" si="438"/>
        <v>236.54904565777395</v>
      </c>
      <c r="EB104" s="214">
        <f t="shared" si="438"/>
        <v>237.34255947189482</v>
      </c>
      <c r="EC104" s="214">
        <f t="shared" si="438"/>
        <v>238.13607328601569</v>
      </c>
      <c r="ED104" s="214">
        <f t="shared" si="438"/>
        <v>238.92958710013656</v>
      </c>
      <c r="EE104" s="214">
        <f t="shared" si="438"/>
        <v>239.72310091425743</v>
      </c>
      <c r="EF104" s="214">
        <f t="shared" si="438"/>
        <v>240.5166147283783</v>
      </c>
      <c r="EG104" s="214">
        <f t="shared" si="438"/>
        <v>241.31012854249917</v>
      </c>
      <c r="EH104" s="214">
        <f t="shared" si="438"/>
        <v>242.10364235662004</v>
      </c>
      <c r="EI104" s="214">
        <f t="shared" si="438"/>
        <v>242.89715617074091</v>
      </c>
      <c r="EJ104" s="214">
        <f t="shared" si="438"/>
        <v>243.69066998486178</v>
      </c>
      <c r="EK104" s="214">
        <f t="shared" si="438"/>
        <v>244.48418379898266</v>
      </c>
      <c r="EL104" s="213">
        <f>IF(ISNONTEXT($AO104),W104+(3*X104),"")</f>
        <v>245.27769761310446</v>
      </c>
      <c r="EM104" s="205">
        <f>IF(ISNONTEXT($X104),_xlfn.NORM.DIST(AP104,$W104,$X104,FALSE),NA())</f>
        <v>3.9581565932075949E-4</v>
      </c>
      <c r="EN104" s="205">
        <f t="shared" ref="EN104:GY104" si="439">IF(ISNONTEXT($X104),_xlfn.NORM.DIST(AQ104,$W104,$X104,FALSE),NA())</f>
        <v>4.7053616411234608E-4</v>
      </c>
      <c r="EO104" s="205">
        <f t="shared" si="439"/>
        <v>5.5739156187057867E-4</v>
      </c>
      <c r="EP104" s="205">
        <f t="shared" si="439"/>
        <v>6.5795337366254109E-4</v>
      </c>
      <c r="EQ104" s="205">
        <f t="shared" si="439"/>
        <v>7.7392200045148262E-4</v>
      </c>
      <c r="ER104" s="205">
        <f t="shared" si="439"/>
        <v>9.0712390810042257E-4</v>
      </c>
      <c r="ES104" s="205">
        <f t="shared" si="439"/>
        <v>1.0595059018793506E-3</v>
      </c>
      <c r="ET104" s="205">
        <f t="shared" si="439"/>
        <v>1.2331261095693605E-3</v>
      </c>
      <c r="EU104" s="205">
        <f t="shared" si="439"/>
        <v>1.4301413138557329E-3</v>
      </c>
      <c r="EV104" s="205">
        <f t="shared" si="439"/>
        <v>1.6527903109457515E-3</v>
      </c>
      <c r="EW104" s="205">
        <f t="shared" si="439"/>
        <v>1.9033730244800923E-3</v>
      </c>
      <c r="EX104" s="205">
        <f t="shared" si="439"/>
        <v>2.1842251726782707E-3</v>
      </c>
      <c r="EY104" s="205">
        <f t="shared" si="439"/>
        <v>2.4976883726234482E-3</v>
      </c>
      <c r="EZ104" s="205">
        <f t="shared" si="439"/>
        <v>2.8460756684146947E-3</v>
      </c>
      <c r="FA104" s="205">
        <f t="shared" si="439"/>
        <v>3.2316325886879308E-3</v>
      </c>
      <c r="FB104" s="205">
        <f t="shared" si="439"/>
        <v>3.6564939720843859E-3</v>
      </c>
      <c r="FC104" s="205">
        <f t="shared" si="439"/>
        <v>4.1226369442023429E-3</v>
      </c>
      <c r="FD104" s="205">
        <f t="shared" si="439"/>
        <v>4.6318305831858373E-3</v>
      </c>
      <c r="FE104" s="205">
        <f t="shared" si="439"/>
        <v>5.1855829693924433E-3</v>
      </c>
      <c r="FF104" s="205">
        <f t="shared" si="439"/>
        <v>5.7850864728382486E-3</v>
      </c>
      <c r="FG104" s="205">
        <f t="shared" si="439"/>
        <v>6.4311622850219529E-3</v>
      </c>
      <c r="FH104" s="205">
        <f t="shared" si="439"/>
        <v>7.124205343486888E-3</v>
      </c>
      <c r="FI104" s="205">
        <f t="shared" si="439"/>
        <v>7.8641309219948819E-3</v>
      </c>
      <c r="FJ104" s="205">
        <f t="shared" si="439"/>
        <v>8.6503242602785878E-3</v>
      </c>
      <c r="FK104" s="205">
        <f t="shared" si="439"/>
        <v>9.4815946789841322E-3</v>
      </c>
      <c r="FL104" s="205">
        <f t="shared" si="439"/>
        <v>1.0356135662007333E-2</v>
      </c>
      <c r="FM104" s="205">
        <f t="shared" si="439"/>
        <v>1.1271492385049365E-2</v>
      </c>
      <c r="FN104" s="205">
        <f t="shared" si="439"/>
        <v>1.2224538121922278E-2</v>
      </c>
      <c r="FO104" s="205">
        <f t="shared" si="439"/>
        <v>1.3211460866192484E-2</v>
      </c>
      <c r="FP104" s="205">
        <f t="shared" si="439"/>
        <v>1.422776136388617E-2</v>
      </c>
      <c r="FQ104" s="205">
        <f t="shared" si="439"/>
        <v>1.5268263563557634E-2</v>
      </c>
      <c r="FR104" s="205">
        <f t="shared" si="439"/>
        <v>1.6327138255176329E-2</v>
      </c>
      <c r="FS104" s="205">
        <f t="shared" si="439"/>
        <v>1.7397940392996879E-2</v>
      </c>
      <c r="FT104" s="205">
        <f t="shared" si="439"/>
        <v>1.8473660285645108E-2</v>
      </c>
      <c r="FU104" s="205">
        <f t="shared" si="439"/>
        <v>1.9546788496632685E-2</v>
      </c>
      <c r="FV104" s="205">
        <f t="shared" si="439"/>
        <v>2.0609393939523889E-2</v>
      </c>
      <c r="FW104" s="205">
        <f t="shared" si="439"/>
        <v>2.1653214284460175E-2</v>
      </c>
      <c r="FX104" s="205">
        <f t="shared" si="439"/>
        <v>2.2669757428132802E-2</v>
      </c>
      <c r="FY104" s="205">
        <f t="shared" si="439"/>
        <v>2.365041242961155E-2</v>
      </c>
      <c r="FZ104" s="205">
        <f t="shared" si="439"/>
        <v>2.458656799187706E-2</v>
      </c>
      <c r="GA104" s="205">
        <f t="shared" si="439"/>
        <v>2.5469736285339172E-2</v>
      </c>
      <c r="GB104" s="205">
        <f t="shared" si="439"/>
        <v>2.6291679676122545E-2</v>
      </c>
      <c r="GC104" s="205">
        <f t="shared" si="439"/>
        <v>2.7044537748256776E-2</v>
      </c>
      <c r="GD104" s="205">
        <f t="shared" si="439"/>
        <v>2.7720951903190117E-2</v>
      </c>
      <c r="GE104" s="205">
        <f t="shared" si="439"/>
        <v>2.8314184788212293E-2</v>
      </c>
      <c r="GF104" s="205">
        <f t="shared" si="439"/>
        <v>2.8818231850958612E-2</v>
      </c>
      <c r="GG104" s="205">
        <f t="shared" si="439"/>
        <v>2.9227922441062974E-2</v>
      </c>
      <c r="GH104" s="205">
        <f t="shared" si="439"/>
        <v>2.9539008080361809E-2</v>
      </c>
      <c r="GI104" s="205">
        <f t="shared" si="439"/>
        <v>2.9748235795192462E-2</v>
      </c>
      <c r="GJ104" s="205">
        <f t="shared" si="439"/>
        <v>2.9853404741002482E-2</v>
      </c>
      <c r="GK104" s="205">
        <f t="shared" si="439"/>
        <v>2.9853404741002537E-2</v>
      </c>
      <c r="GL104" s="205">
        <f t="shared" si="439"/>
        <v>2.9748235795192649E-2</v>
      </c>
      <c r="GM104" s="205">
        <f t="shared" si="439"/>
        <v>2.9539008080362118E-2</v>
      </c>
      <c r="GN104" s="205">
        <f t="shared" si="439"/>
        <v>2.9227922441063401E-2</v>
      </c>
      <c r="GO104" s="205">
        <f t="shared" si="439"/>
        <v>2.881823185095916E-2</v>
      </c>
      <c r="GP104" s="205">
        <f t="shared" si="439"/>
        <v>2.8314184788212945E-2</v>
      </c>
      <c r="GQ104" s="205">
        <f t="shared" si="439"/>
        <v>2.772095190319087E-2</v>
      </c>
      <c r="GR104" s="205">
        <f t="shared" si="439"/>
        <v>2.7044537748257623E-2</v>
      </c>
      <c r="GS104" s="205">
        <f t="shared" si="439"/>
        <v>2.6291679676123475E-2</v>
      </c>
      <c r="GT104" s="205">
        <f t="shared" si="439"/>
        <v>2.5469736285340185E-2</v>
      </c>
      <c r="GU104" s="205">
        <f t="shared" si="439"/>
        <v>2.4586567991878135E-2</v>
      </c>
      <c r="GV104" s="205">
        <f t="shared" si="439"/>
        <v>2.3650412429612685E-2</v>
      </c>
      <c r="GW104" s="205">
        <f t="shared" si="439"/>
        <v>2.2669757428133989E-2</v>
      </c>
      <c r="GX104" s="205">
        <f t="shared" si="439"/>
        <v>2.1653214284461392E-2</v>
      </c>
      <c r="GY104" s="205">
        <f t="shared" si="439"/>
        <v>2.0609393939525142E-2</v>
      </c>
      <c r="GZ104" s="205">
        <f t="shared" ref="GZ104:II104" si="440">IF(ISNONTEXT($X104),_xlfn.NORM.DIST(DC104,$W104,$X104,FALSE),NA())</f>
        <v>1.9546788496633948E-2</v>
      </c>
      <c r="HA104" s="205">
        <f t="shared" si="440"/>
        <v>1.8473660285646377E-2</v>
      </c>
      <c r="HB104" s="205">
        <f t="shared" si="440"/>
        <v>1.7397940392998145E-2</v>
      </c>
      <c r="HC104" s="205">
        <f t="shared" si="440"/>
        <v>1.6327138255177589E-2</v>
      </c>
      <c r="HD104" s="205">
        <f t="shared" si="440"/>
        <v>1.5268263563558876E-2</v>
      </c>
      <c r="HE104" s="205">
        <f t="shared" si="440"/>
        <v>1.4227761363887387E-2</v>
      </c>
      <c r="HF104" s="205">
        <f t="shared" si="440"/>
        <v>1.3211460866193665E-2</v>
      </c>
      <c r="HG104" s="205">
        <f t="shared" si="440"/>
        <v>1.2224538121923423E-2</v>
      </c>
      <c r="HH104" s="205">
        <f t="shared" si="440"/>
        <v>1.1271492385050472E-2</v>
      </c>
      <c r="HI104" s="205">
        <f t="shared" si="440"/>
        <v>1.0356135662008392E-2</v>
      </c>
      <c r="HJ104" s="205">
        <f t="shared" si="440"/>
        <v>9.4815946789851419E-3</v>
      </c>
      <c r="HK104" s="205">
        <f t="shared" si="440"/>
        <v>8.6503242602795401E-3</v>
      </c>
      <c r="HL104" s="205">
        <f t="shared" si="440"/>
        <v>7.8641309219957857E-3</v>
      </c>
      <c r="HM104" s="205">
        <f t="shared" si="440"/>
        <v>7.1242053434877337E-3</v>
      </c>
      <c r="HN104" s="205">
        <f t="shared" si="440"/>
        <v>6.4311622850227448E-3</v>
      </c>
      <c r="HO104" s="205">
        <f t="shared" si="440"/>
        <v>5.7850864728389868E-3</v>
      </c>
      <c r="HP104" s="205">
        <f t="shared" si="440"/>
        <v>5.1855829693931241E-3</v>
      </c>
      <c r="HQ104" s="205">
        <f t="shared" si="440"/>
        <v>4.6318305831864635E-3</v>
      </c>
      <c r="HR104" s="205">
        <f t="shared" si="440"/>
        <v>4.1226369442029214E-3</v>
      </c>
      <c r="HS104" s="205">
        <f t="shared" si="440"/>
        <v>3.6564939720849119E-3</v>
      </c>
      <c r="HT104" s="205">
        <f t="shared" si="440"/>
        <v>3.231632588688413E-3</v>
      </c>
      <c r="HU104" s="205">
        <f t="shared" si="440"/>
        <v>2.8460756684151271E-3</v>
      </c>
      <c r="HV104" s="205">
        <f t="shared" si="440"/>
        <v>2.4976883726238385E-3</v>
      </c>
      <c r="HW104" s="205">
        <f t="shared" si="440"/>
        <v>2.1842251726786241E-3</v>
      </c>
      <c r="HX104" s="205">
        <f t="shared" si="440"/>
        <v>1.9033730244804048E-3</v>
      </c>
      <c r="HY104" s="205">
        <f t="shared" si="440"/>
        <v>1.6527903109460303E-3</v>
      </c>
      <c r="HZ104" s="205">
        <f t="shared" si="440"/>
        <v>1.4301413138559796E-3</v>
      </c>
      <c r="IA104" s="205">
        <f t="shared" si="440"/>
        <v>1.2331261095695789E-3</v>
      </c>
      <c r="IB104" s="205">
        <f t="shared" si="440"/>
        <v>1.0595059018795425E-3</v>
      </c>
      <c r="IC104" s="205">
        <f t="shared" si="440"/>
        <v>9.0712390810059095E-4</v>
      </c>
      <c r="ID104" s="205">
        <f t="shared" si="440"/>
        <v>7.7392200045162942E-4</v>
      </c>
      <c r="IE104" s="205">
        <f t="shared" si="440"/>
        <v>6.579533736626687E-4</v>
      </c>
      <c r="IF104" s="205">
        <f t="shared" si="440"/>
        <v>5.5739156187068894E-4</v>
      </c>
      <c r="IG104" s="205">
        <f t="shared" si="440"/>
        <v>4.7053616411244089E-4</v>
      </c>
      <c r="IH104" s="205">
        <f t="shared" si="440"/>
        <v>3.9581565932084119E-4</v>
      </c>
      <c r="II104" s="205">
        <f t="shared" si="440"/>
        <v>3.3178770022188742E-4</v>
      </c>
    </row>
    <row r="105" spans="1:243" x14ac:dyDescent="0.25">
      <c r="B105" s="304">
        <v>10</v>
      </c>
      <c r="C105" s="330" t="s">
        <v>851</v>
      </c>
      <c r="E105" s="17"/>
      <c r="F105" s="17"/>
      <c r="G105" s="17"/>
      <c r="H105" s="17"/>
      <c r="I105" s="17"/>
      <c r="J105" s="17"/>
      <c r="K105" s="17"/>
      <c r="L105" s="17"/>
      <c r="M105" s="17"/>
      <c r="N105" s="18"/>
      <c r="O105" s="17"/>
      <c r="P105" s="17"/>
      <c r="Q105" s="17"/>
      <c r="R105" s="17"/>
      <c r="S105" s="17"/>
      <c r="T105" s="17"/>
      <c r="U105" s="17"/>
      <c r="V105" s="17"/>
      <c r="W105" s="17"/>
      <c r="X105" s="17"/>
      <c r="Y105" s="17"/>
      <c r="Z105" s="17"/>
      <c r="AA105" s="218"/>
      <c r="AB105" s="17"/>
      <c r="AC105" s="17"/>
      <c r="AD105" s="17"/>
      <c r="AE105" s="17"/>
      <c r="AF105" s="17"/>
      <c r="AG105" s="17"/>
      <c r="AH105" s="17"/>
      <c r="AI105" s="17"/>
      <c r="AJ105" s="17"/>
      <c r="AK105" s="17"/>
      <c r="AL105" s="17"/>
      <c r="AM105" s="17"/>
      <c r="AN105" s="17"/>
      <c r="AO105" s="17"/>
      <c r="AP105" s="17"/>
    </row>
    <row r="106" spans="1:243" ht="15.75" x14ac:dyDescent="0.25">
      <c r="E106" s="86"/>
      <c r="F106" s="86"/>
      <c r="G106" s="338" t="s">
        <v>83</v>
      </c>
      <c r="H106" s="339"/>
      <c r="I106" s="340"/>
      <c r="J106" s="18"/>
      <c r="K106" s="18"/>
      <c r="L106" s="61"/>
      <c r="M106" s="61"/>
      <c r="N106" s="56"/>
      <c r="O106" s="56"/>
      <c r="P106" s="56"/>
      <c r="Q106" s="56"/>
      <c r="R106" s="87"/>
      <c r="S106" s="87"/>
      <c r="T106" s="87"/>
      <c r="U106" s="87"/>
      <c r="V106" s="87"/>
      <c r="W106" s="87"/>
      <c r="X106" s="87" t="s">
        <v>84</v>
      </c>
      <c r="Y106" s="68"/>
      <c r="Z106" s="126">
        <v>1500</v>
      </c>
      <c r="AA106" s="219">
        <f>IF(OR(X104=0,Z106=""),"",ABS(VLOOKUP($Z$1,VLookups!$A$30:$B$31,2,FALSE)-_xlfn.NORM.DIST(Z106,W104,X104,TRUE)))</f>
        <v>1</v>
      </c>
      <c r="AB106" s="70">
        <f>IF($X$104=0,"",_xlfn.NORM.INV(ABS(VLOOKUP($Z$1,VLookups!$A$30:$B$31,2,FALSE)-AB$3),$W$104,$X104))</f>
        <v>216.447190930809</v>
      </c>
      <c r="AC106" s="70">
        <f>IF($X$104=0,"",_xlfn.NORM.INV(ABS(VLOOKUP($Z$1,VLookups!$A$30:$B$31,2,FALSE)-AC$3),$W$104,$X104))</f>
        <v>227.17635359907922</v>
      </c>
      <c r="AD106" s="71">
        <f>IF($X$104=0,"",_xlfn.NORM.INV(ABS(VLOOKUP($Z$1,VLookups!$A$30:$B$31,2,FALSE)-AD$3),$W$104,$X104))</f>
        <v>188.08694734207401</v>
      </c>
      <c r="AE106" s="71">
        <f>IF($X$104=0,"",_xlfn.NORM.INV(ABS(VLOOKUP($Z$1,VLookups!$A$30:$B$31,2,FALSE)-AE$3),$W$104,$X104))</f>
        <v>193.96330906919101</v>
      </c>
      <c r="AF106" s="72">
        <f>IF($X$104=0,"",_xlfn.NORM.INV(ABS(VLOOKUP($Z$1,VLookups!$A$30:$B$31,2,FALSE)-AF$3),$W$104,$X104))</f>
        <v>198.20057930874066</v>
      </c>
      <c r="AG106" s="72">
        <f>IF($X$104=0,"",_xlfn.NORM.INV(ABS(VLOOKUP($Z$1,VLookups!$A$30:$B$31,2,FALSE)-AG$3),$W$104,$X104))</f>
        <v>201.82117049388631</v>
      </c>
      <c r="AH106" s="73">
        <f>IF($X$104=0,"",_xlfn.NORM.INV(ABS(VLOOKUP($Z$1,VLookups!$A$30:$B$31,2,FALSE)-AH$3),$W$104,$X104))</f>
        <v>205.20525000000001</v>
      </c>
      <c r="AI106" s="73">
        <f>IF($X$104=0,"",_xlfn.NORM.INV(ABS(VLOOKUP($Z$1,VLookups!$A$30:$B$31,2,FALSE)-AI$3),$W$104,$X104))</f>
        <v>208.5893295061137</v>
      </c>
      <c r="AJ106" s="74">
        <f>IF($X$104=0,"",_xlfn.NORM.INV(ABS(VLOOKUP($Z$1,VLookups!$A$30:$B$31,2,FALSE)-AJ$3),$W$104,$X104))</f>
        <v>212.20992069125936</v>
      </c>
      <c r="AK106" s="74">
        <f>IF($X$104=0,"",_xlfn.NORM.INV(ABS(VLOOKUP($Z$1,VLookups!$A$30:$B$31,2,FALSE)-AK$3),$W$104,$X104))</f>
        <v>216.447190930809</v>
      </c>
      <c r="AL106" s="75">
        <f>IF($X$104=0,"",_xlfn.NORM.INV(ABS(VLOOKUP($Z$1,VLookups!$A$30:$B$31,2,FALSE)-AL$3),$W$104,$X104))</f>
        <v>222.323552657926</v>
      </c>
      <c r="AM106" s="75">
        <f>IF($X$104=0,"",_xlfn.NORM.INV(ABS(VLOOKUP($Z$1,VLookups!$A$30:$B$31,2,FALSE)-AM$3),$W$104,$X104))</f>
        <v>236.2794011041195</v>
      </c>
      <c r="AN106" s="17"/>
      <c r="AO106" s="17"/>
      <c r="AP106" s="17"/>
      <c r="EM106" s="210">
        <f>IF(AND($I$112&gt;0,$I$113&gt;0),IF(OR(AP104&lt;$I$112,AP104=$I$112),EM104,0),"")</f>
        <v>3.9581565932075949E-4</v>
      </c>
      <c r="EN106" s="210">
        <f t="shared" ref="EN106:GY106" si="441">IF(AND($I$112&gt;0,$I$113&gt;0),IF(OR(AQ104&lt;$I$112,AQ104=$I$112),EN104,0),"")</f>
        <v>4.7053616411234608E-4</v>
      </c>
      <c r="EO106" s="210">
        <f t="shared" si="441"/>
        <v>5.5739156187057867E-4</v>
      </c>
      <c r="EP106" s="210">
        <f t="shared" si="441"/>
        <v>6.5795337366254109E-4</v>
      </c>
      <c r="EQ106" s="210">
        <f t="shared" si="441"/>
        <v>7.7392200045148262E-4</v>
      </c>
      <c r="ER106" s="210">
        <f t="shared" si="441"/>
        <v>9.0712390810042257E-4</v>
      </c>
      <c r="ES106" s="210">
        <f t="shared" si="441"/>
        <v>1.0595059018793506E-3</v>
      </c>
      <c r="ET106" s="210">
        <f t="shared" si="441"/>
        <v>1.2331261095693605E-3</v>
      </c>
      <c r="EU106" s="210">
        <f t="shared" si="441"/>
        <v>1.4301413138557329E-3</v>
      </c>
      <c r="EV106" s="210">
        <f t="shared" si="441"/>
        <v>1.6527903109457515E-3</v>
      </c>
      <c r="EW106" s="210">
        <f t="shared" si="441"/>
        <v>1.9033730244800923E-3</v>
      </c>
      <c r="EX106" s="210">
        <f t="shared" si="441"/>
        <v>2.1842251726782707E-3</v>
      </c>
      <c r="EY106" s="210">
        <f t="shared" si="441"/>
        <v>2.4976883726234482E-3</v>
      </c>
      <c r="EZ106" s="210">
        <f t="shared" si="441"/>
        <v>2.8460756684146947E-3</v>
      </c>
      <c r="FA106" s="210">
        <f t="shared" si="441"/>
        <v>3.2316325886879308E-3</v>
      </c>
      <c r="FB106" s="210">
        <f t="shared" si="441"/>
        <v>3.6564939720843859E-3</v>
      </c>
      <c r="FC106" s="210">
        <f t="shared" si="441"/>
        <v>4.1226369442023429E-3</v>
      </c>
      <c r="FD106" s="210">
        <f t="shared" si="441"/>
        <v>4.6318305831858373E-3</v>
      </c>
      <c r="FE106" s="210">
        <f t="shared" si="441"/>
        <v>5.1855829693924433E-3</v>
      </c>
      <c r="FF106" s="210">
        <f t="shared" si="441"/>
        <v>5.7850864728382486E-3</v>
      </c>
      <c r="FG106" s="210">
        <f t="shared" si="441"/>
        <v>6.4311622850219529E-3</v>
      </c>
      <c r="FH106" s="210">
        <f t="shared" si="441"/>
        <v>7.124205343486888E-3</v>
      </c>
      <c r="FI106" s="210">
        <f t="shared" si="441"/>
        <v>0</v>
      </c>
      <c r="FJ106" s="210">
        <f t="shared" si="441"/>
        <v>0</v>
      </c>
      <c r="FK106" s="210">
        <f t="shared" si="441"/>
        <v>0</v>
      </c>
      <c r="FL106" s="210">
        <f t="shared" si="441"/>
        <v>0</v>
      </c>
      <c r="FM106" s="210">
        <f t="shared" si="441"/>
        <v>0</v>
      </c>
      <c r="FN106" s="210">
        <f t="shared" si="441"/>
        <v>0</v>
      </c>
      <c r="FO106" s="210">
        <f t="shared" si="441"/>
        <v>0</v>
      </c>
      <c r="FP106" s="210">
        <f t="shared" si="441"/>
        <v>0</v>
      </c>
      <c r="FQ106" s="210">
        <f t="shared" si="441"/>
        <v>0</v>
      </c>
      <c r="FR106" s="210">
        <f t="shared" si="441"/>
        <v>0</v>
      </c>
      <c r="FS106" s="210">
        <f t="shared" si="441"/>
        <v>0</v>
      </c>
      <c r="FT106" s="210">
        <f t="shared" si="441"/>
        <v>0</v>
      </c>
      <c r="FU106" s="210">
        <f t="shared" si="441"/>
        <v>0</v>
      </c>
      <c r="FV106" s="210">
        <f t="shared" si="441"/>
        <v>0</v>
      </c>
      <c r="FW106" s="210">
        <f t="shared" si="441"/>
        <v>0</v>
      </c>
      <c r="FX106" s="210">
        <f t="shared" si="441"/>
        <v>0</v>
      </c>
      <c r="FY106" s="210">
        <f t="shared" si="441"/>
        <v>0</v>
      </c>
      <c r="FZ106" s="210">
        <f t="shared" si="441"/>
        <v>0</v>
      </c>
      <c r="GA106" s="210">
        <f t="shared" si="441"/>
        <v>0</v>
      </c>
      <c r="GB106" s="210">
        <f t="shared" si="441"/>
        <v>0</v>
      </c>
      <c r="GC106" s="210">
        <f t="shared" si="441"/>
        <v>0</v>
      </c>
      <c r="GD106" s="210">
        <f t="shared" si="441"/>
        <v>0</v>
      </c>
      <c r="GE106" s="210">
        <f t="shared" si="441"/>
        <v>0</v>
      </c>
      <c r="GF106" s="210">
        <f t="shared" si="441"/>
        <v>0</v>
      </c>
      <c r="GG106" s="210">
        <f t="shared" si="441"/>
        <v>0</v>
      </c>
      <c r="GH106" s="210">
        <f t="shared" si="441"/>
        <v>0</v>
      </c>
      <c r="GI106" s="210">
        <f t="shared" si="441"/>
        <v>0</v>
      </c>
      <c r="GJ106" s="210">
        <f t="shared" si="441"/>
        <v>0</v>
      </c>
      <c r="GK106" s="210">
        <f t="shared" si="441"/>
        <v>0</v>
      </c>
      <c r="GL106" s="210">
        <f t="shared" si="441"/>
        <v>0</v>
      </c>
      <c r="GM106" s="210">
        <f t="shared" si="441"/>
        <v>0</v>
      </c>
      <c r="GN106" s="210">
        <f t="shared" si="441"/>
        <v>0</v>
      </c>
      <c r="GO106" s="210">
        <f t="shared" si="441"/>
        <v>0</v>
      </c>
      <c r="GP106" s="210">
        <f t="shared" si="441"/>
        <v>0</v>
      </c>
      <c r="GQ106" s="210">
        <f t="shared" si="441"/>
        <v>0</v>
      </c>
      <c r="GR106" s="210">
        <f t="shared" si="441"/>
        <v>0</v>
      </c>
      <c r="GS106" s="210">
        <f t="shared" si="441"/>
        <v>0</v>
      </c>
      <c r="GT106" s="210">
        <f t="shared" si="441"/>
        <v>0</v>
      </c>
      <c r="GU106" s="210">
        <f t="shared" si="441"/>
        <v>0</v>
      </c>
      <c r="GV106" s="210">
        <f t="shared" si="441"/>
        <v>0</v>
      </c>
      <c r="GW106" s="210">
        <f t="shared" si="441"/>
        <v>0</v>
      </c>
      <c r="GX106" s="210">
        <f t="shared" si="441"/>
        <v>0</v>
      </c>
      <c r="GY106" s="210">
        <f t="shared" si="441"/>
        <v>0</v>
      </c>
      <c r="GZ106" s="210">
        <f t="shared" ref="GZ106:II106" si="442">IF(AND($I$112&gt;0,$I$113&gt;0),IF(OR(DC104&lt;$I$112,DC104=$I$112),GZ104,0),"")</f>
        <v>0</v>
      </c>
      <c r="HA106" s="210">
        <f t="shared" si="442"/>
        <v>0</v>
      </c>
      <c r="HB106" s="210">
        <f t="shared" si="442"/>
        <v>0</v>
      </c>
      <c r="HC106" s="210">
        <f t="shared" si="442"/>
        <v>0</v>
      </c>
      <c r="HD106" s="210">
        <f t="shared" si="442"/>
        <v>0</v>
      </c>
      <c r="HE106" s="210">
        <f t="shared" si="442"/>
        <v>0</v>
      </c>
      <c r="HF106" s="210">
        <f t="shared" si="442"/>
        <v>0</v>
      </c>
      <c r="HG106" s="210">
        <f t="shared" si="442"/>
        <v>0</v>
      </c>
      <c r="HH106" s="210">
        <f t="shared" si="442"/>
        <v>0</v>
      </c>
      <c r="HI106" s="210">
        <f t="shared" si="442"/>
        <v>0</v>
      </c>
      <c r="HJ106" s="210">
        <f t="shared" si="442"/>
        <v>0</v>
      </c>
      <c r="HK106" s="210">
        <f t="shared" si="442"/>
        <v>0</v>
      </c>
      <c r="HL106" s="210">
        <f t="shared" si="442"/>
        <v>0</v>
      </c>
      <c r="HM106" s="210">
        <f t="shared" si="442"/>
        <v>0</v>
      </c>
      <c r="HN106" s="210">
        <f t="shared" si="442"/>
        <v>0</v>
      </c>
      <c r="HO106" s="210">
        <f t="shared" si="442"/>
        <v>0</v>
      </c>
      <c r="HP106" s="210">
        <f t="shared" si="442"/>
        <v>0</v>
      </c>
      <c r="HQ106" s="210">
        <f t="shared" si="442"/>
        <v>0</v>
      </c>
      <c r="HR106" s="210">
        <f t="shared" si="442"/>
        <v>0</v>
      </c>
      <c r="HS106" s="210">
        <f t="shared" si="442"/>
        <v>0</v>
      </c>
      <c r="HT106" s="210">
        <f t="shared" si="442"/>
        <v>0</v>
      </c>
      <c r="HU106" s="210">
        <f t="shared" si="442"/>
        <v>0</v>
      </c>
      <c r="HV106" s="210">
        <f t="shared" si="442"/>
        <v>0</v>
      </c>
      <c r="HW106" s="210">
        <f t="shared" si="442"/>
        <v>0</v>
      </c>
      <c r="HX106" s="210">
        <f t="shared" si="442"/>
        <v>0</v>
      </c>
      <c r="HY106" s="210">
        <f t="shared" si="442"/>
        <v>0</v>
      </c>
      <c r="HZ106" s="210">
        <f t="shared" si="442"/>
        <v>0</v>
      </c>
      <c r="IA106" s="210">
        <f t="shared" si="442"/>
        <v>0</v>
      </c>
      <c r="IB106" s="210">
        <f t="shared" si="442"/>
        <v>0</v>
      </c>
      <c r="IC106" s="210">
        <f t="shared" si="442"/>
        <v>0</v>
      </c>
      <c r="ID106" s="210">
        <f t="shared" si="442"/>
        <v>0</v>
      </c>
      <c r="IE106" s="210">
        <f t="shared" si="442"/>
        <v>0</v>
      </c>
      <c r="IF106" s="210">
        <f t="shared" si="442"/>
        <v>0</v>
      </c>
      <c r="IG106" s="210">
        <f t="shared" si="442"/>
        <v>0</v>
      </c>
      <c r="IH106" s="210">
        <f t="shared" si="442"/>
        <v>0</v>
      </c>
      <c r="II106" s="210">
        <f t="shared" si="442"/>
        <v>0</v>
      </c>
    </row>
    <row r="107" spans="1:243" x14ac:dyDescent="0.25">
      <c r="A107" s="84" t="s">
        <v>801</v>
      </c>
      <c r="B107" s="84" t="s">
        <v>21</v>
      </c>
      <c r="E107" s="17"/>
      <c r="F107" s="17"/>
      <c r="G107" s="17"/>
      <c r="H107" s="17"/>
      <c r="I107" s="17"/>
      <c r="J107" s="17"/>
      <c r="K107" s="17"/>
      <c r="L107" s="17"/>
      <c r="M107" s="17"/>
      <c r="N107" s="18"/>
      <c r="O107" s="17"/>
      <c r="P107" s="17"/>
      <c r="Q107" s="17"/>
      <c r="R107" s="17"/>
      <c r="S107" s="17"/>
      <c r="T107" s="17"/>
      <c r="U107" s="17"/>
      <c r="V107" s="17"/>
      <c r="W107" s="17"/>
      <c r="X107" s="17"/>
      <c r="Y107" s="17"/>
      <c r="Z107" s="17"/>
      <c r="AA107" s="218"/>
      <c r="AB107" s="122"/>
      <c r="AC107" s="17"/>
      <c r="AD107" s="17"/>
      <c r="AE107" s="17"/>
      <c r="AF107" s="17"/>
      <c r="AG107" s="17"/>
      <c r="AH107" s="17"/>
      <c r="AI107" s="17"/>
      <c r="AJ107" s="17"/>
      <c r="AK107" s="17"/>
      <c r="AL107" s="17"/>
      <c r="AM107" s="17"/>
      <c r="AN107" s="17"/>
      <c r="AO107" s="17"/>
      <c r="AP107" s="17"/>
      <c r="EM107" s="210">
        <f>IF(AND($I$112&gt;0,$I$113&gt;0),IF(AND(AP104&gt;$I$112,OR(AP104&lt;$I$113,AP104=$I$113)),EM104,0),"")</f>
        <v>0</v>
      </c>
      <c r="EN107" s="210">
        <f t="shared" ref="EN107:GY107" si="443">IF(AND($I$112&gt;0,$I$113&gt;0),IF(AND(AQ104&gt;$I$112,OR(AQ104&lt;$I$113,AQ104=$I$113)),EN104,0),"")</f>
        <v>0</v>
      </c>
      <c r="EO107" s="210">
        <f t="shared" si="443"/>
        <v>0</v>
      </c>
      <c r="EP107" s="210">
        <f t="shared" si="443"/>
        <v>0</v>
      </c>
      <c r="EQ107" s="210">
        <f t="shared" si="443"/>
        <v>0</v>
      </c>
      <c r="ER107" s="210">
        <f t="shared" si="443"/>
        <v>0</v>
      </c>
      <c r="ES107" s="210">
        <f t="shared" si="443"/>
        <v>0</v>
      </c>
      <c r="ET107" s="210">
        <f t="shared" si="443"/>
        <v>0</v>
      </c>
      <c r="EU107" s="210">
        <f t="shared" si="443"/>
        <v>0</v>
      </c>
      <c r="EV107" s="210">
        <f t="shared" si="443"/>
        <v>0</v>
      </c>
      <c r="EW107" s="210">
        <f t="shared" si="443"/>
        <v>0</v>
      </c>
      <c r="EX107" s="210">
        <f t="shared" si="443"/>
        <v>0</v>
      </c>
      <c r="EY107" s="210">
        <f t="shared" si="443"/>
        <v>0</v>
      </c>
      <c r="EZ107" s="210">
        <f t="shared" si="443"/>
        <v>0</v>
      </c>
      <c r="FA107" s="210">
        <f t="shared" si="443"/>
        <v>0</v>
      </c>
      <c r="FB107" s="210">
        <f t="shared" si="443"/>
        <v>0</v>
      </c>
      <c r="FC107" s="210">
        <f t="shared" si="443"/>
        <v>0</v>
      </c>
      <c r="FD107" s="210">
        <f t="shared" si="443"/>
        <v>0</v>
      </c>
      <c r="FE107" s="210">
        <f t="shared" si="443"/>
        <v>0</v>
      </c>
      <c r="FF107" s="210">
        <f t="shared" si="443"/>
        <v>0</v>
      </c>
      <c r="FG107" s="210">
        <f t="shared" si="443"/>
        <v>0</v>
      </c>
      <c r="FH107" s="210">
        <f t="shared" si="443"/>
        <v>0</v>
      </c>
      <c r="FI107" s="210">
        <f t="shared" si="443"/>
        <v>7.8641309219948819E-3</v>
      </c>
      <c r="FJ107" s="210">
        <f t="shared" si="443"/>
        <v>8.6503242602785878E-3</v>
      </c>
      <c r="FK107" s="210">
        <f t="shared" si="443"/>
        <v>9.4815946789841322E-3</v>
      </c>
      <c r="FL107" s="210">
        <f t="shared" si="443"/>
        <v>1.0356135662007333E-2</v>
      </c>
      <c r="FM107" s="210">
        <f t="shared" si="443"/>
        <v>1.1271492385049365E-2</v>
      </c>
      <c r="FN107" s="210">
        <f t="shared" si="443"/>
        <v>1.2224538121922278E-2</v>
      </c>
      <c r="FO107" s="210">
        <f t="shared" si="443"/>
        <v>1.3211460866192484E-2</v>
      </c>
      <c r="FP107" s="210">
        <f t="shared" si="443"/>
        <v>1.422776136388617E-2</v>
      </c>
      <c r="FQ107" s="210">
        <f t="shared" si="443"/>
        <v>1.5268263563557634E-2</v>
      </c>
      <c r="FR107" s="210">
        <f t="shared" si="443"/>
        <v>1.6327138255176329E-2</v>
      </c>
      <c r="FS107" s="210">
        <f t="shared" si="443"/>
        <v>1.7397940392996879E-2</v>
      </c>
      <c r="FT107" s="210">
        <f t="shared" si="443"/>
        <v>1.8473660285645108E-2</v>
      </c>
      <c r="FU107" s="210">
        <f t="shared" si="443"/>
        <v>1.9546788496632685E-2</v>
      </c>
      <c r="FV107" s="210">
        <f t="shared" si="443"/>
        <v>2.0609393939523889E-2</v>
      </c>
      <c r="FW107" s="210">
        <f t="shared" si="443"/>
        <v>2.1653214284460175E-2</v>
      </c>
      <c r="FX107" s="210">
        <f t="shared" si="443"/>
        <v>2.2669757428132802E-2</v>
      </c>
      <c r="FY107" s="210">
        <f t="shared" si="443"/>
        <v>2.365041242961155E-2</v>
      </c>
      <c r="FZ107" s="210">
        <f t="shared" si="443"/>
        <v>2.458656799187706E-2</v>
      </c>
      <c r="GA107" s="210">
        <f t="shared" si="443"/>
        <v>2.5469736285339172E-2</v>
      </c>
      <c r="GB107" s="210">
        <f t="shared" si="443"/>
        <v>2.6291679676122545E-2</v>
      </c>
      <c r="GC107" s="210">
        <f t="shared" si="443"/>
        <v>2.7044537748256776E-2</v>
      </c>
      <c r="GD107" s="210">
        <f t="shared" si="443"/>
        <v>2.7720951903190117E-2</v>
      </c>
      <c r="GE107" s="210">
        <f t="shared" si="443"/>
        <v>2.8314184788212293E-2</v>
      </c>
      <c r="GF107" s="210">
        <f t="shared" si="443"/>
        <v>2.8818231850958612E-2</v>
      </c>
      <c r="GG107" s="210">
        <f t="shared" si="443"/>
        <v>2.9227922441062974E-2</v>
      </c>
      <c r="GH107" s="210">
        <f t="shared" si="443"/>
        <v>2.9539008080361809E-2</v>
      </c>
      <c r="GI107" s="210">
        <f t="shared" si="443"/>
        <v>2.9748235795192462E-2</v>
      </c>
      <c r="GJ107" s="210">
        <f t="shared" si="443"/>
        <v>2.9853404741002482E-2</v>
      </c>
      <c r="GK107" s="210">
        <f t="shared" si="443"/>
        <v>2.9853404741002537E-2</v>
      </c>
      <c r="GL107" s="210">
        <f t="shared" si="443"/>
        <v>2.9748235795192649E-2</v>
      </c>
      <c r="GM107" s="210">
        <f t="shared" si="443"/>
        <v>2.9539008080362118E-2</v>
      </c>
      <c r="GN107" s="210">
        <f t="shared" si="443"/>
        <v>2.9227922441063401E-2</v>
      </c>
      <c r="GO107" s="210">
        <f t="shared" si="443"/>
        <v>2.881823185095916E-2</v>
      </c>
      <c r="GP107" s="210">
        <f t="shared" si="443"/>
        <v>2.8314184788212945E-2</v>
      </c>
      <c r="GQ107" s="210">
        <f t="shared" si="443"/>
        <v>2.772095190319087E-2</v>
      </c>
      <c r="GR107" s="210">
        <f t="shared" si="443"/>
        <v>2.7044537748257623E-2</v>
      </c>
      <c r="GS107" s="210">
        <f t="shared" si="443"/>
        <v>2.6291679676123475E-2</v>
      </c>
      <c r="GT107" s="210">
        <f t="shared" si="443"/>
        <v>2.5469736285340185E-2</v>
      </c>
      <c r="GU107" s="210">
        <f t="shared" si="443"/>
        <v>2.4586567991878135E-2</v>
      </c>
      <c r="GV107" s="210">
        <f t="shared" si="443"/>
        <v>2.3650412429612685E-2</v>
      </c>
      <c r="GW107" s="210">
        <f t="shared" si="443"/>
        <v>2.2669757428133989E-2</v>
      </c>
      <c r="GX107" s="210">
        <f t="shared" si="443"/>
        <v>2.1653214284461392E-2</v>
      </c>
      <c r="GY107" s="210">
        <f t="shared" si="443"/>
        <v>2.0609393939525142E-2</v>
      </c>
      <c r="GZ107" s="210">
        <f t="shared" ref="GZ107:II107" si="444">IF(AND($I$112&gt;0,$I$113&gt;0),IF(AND(DC104&gt;$I$112,OR(DC104&lt;$I$113,DC104=$I$113)),GZ104,0),"")</f>
        <v>1.9546788496633948E-2</v>
      </c>
      <c r="HA107" s="210">
        <f t="shared" si="444"/>
        <v>1.8473660285646377E-2</v>
      </c>
      <c r="HB107" s="210">
        <f t="shared" si="444"/>
        <v>1.7397940392998145E-2</v>
      </c>
      <c r="HC107" s="210">
        <f t="shared" si="444"/>
        <v>1.6327138255177589E-2</v>
      </c>
      <c r="HD107" s="210">
        <f t="shared" si="444"/>
        <v>1.5268263563558876E-2</v>
      </c>
      <c r="HE107" s="210">
        <f t="shared" si="444"/>
        <v>1.4227761363887387E-2</v>
      </c>
      <c r="HF107" s="210">
        <f t="shared" si="444"/>
        <v>1.3211460866193665E-2</v>
      </c>
      <c r="HG107" s="210">
        <f t="shared" si="444"/>
        <v>1.2224538121923423E-2</v>
      </c>
      <c r="HH107" s="210">
        <f t="shared" si="444"/>
        <v>1.1271492385050472E-2</v>
      </c>
      <c r="HI107" s="210">
        <f t="shared" si="444"/>
        <v>1.0356135662008392E-2</v>
      </c>
      <c r="HJ107" s="210">
        <f t="shared" si="444"/>
        <v>9.4815946789851419E-3</v>
      </c>
      <c r="HK107" s="210">
        <f t="shared" si="444"/>
        <v>8.6503242602795401E-3</v>
      </c>
      <c r="HL107" s="210">
        <f t="shared" si="444"/>
        <v>0</v>
      </c>
      <c r="HM107" s="210">
        <f t="shared" si="444"/>
        <v>0</v>
      </c>
      <c r="HN107" s="210">
        <f t="shared" si="444"/>
        <v>0</v>
      </c>
      <c r="HO107" s="210">
        <f t="shared" si="444"/>
        <v>0</v>
      </c>
      <c r="HP107" s="210">
        <f t="shared" si="444"/>
        <v>0</v>
      </c>
      <c r="HQ107" s="210">
        <f t="shared" si="444"/>
        <v>0</v>
      </c>
      <c r="HR107" s="210">
        <f t="shared" si="444"/>
        <v>0</v>
      </c>
      <c r="HS107" s="210">
        <f t="shared" si="444"/>
        <v>0</v>
      </c>
      <c r="HT107" s="210">
        <f t="shared" si="444"/>
        <v>0</v>
      </c>
      <c r="HU107" s="210">
        <f t="shared" si="444"/>
        <v>0</v>
      </c>
      <c r="HV107" s="210">
        <f t="shared" si="444"/>
        <v>0</v>
      </c>
      <c r="HW107" s="210">
        <f t="shared" si="444"/>
        <v>0</v>
      </c>
      <c r="HX107" s="210">
        <f t="shared" si="444"/>
        <v>0</v>
      </c>
      <c r="HY107" s="210">
        <f t="shared" si="444"/>
        <v>0</v>
      </c>
      <c r="HZ107" s="210">
        <f t="shared" si="444"/>
        <v>0</v>
      </c>
      <c r="IA107" s="210">
        <f t="shared" si="444"/>
        <v>0</v>
      </c>
      <c r="IB107" s="210">
        <f t="shared" si="444"/>
        <v>0</v>
      </c>
      <c r="IC107" s="210">
        <f t="shared" si="444"/>
        <v>0</v>
      </c>
      <c r="ID107" s="210">
        <f t="shared" si="444"/>
        <v>0</v>
      </c>
      <c r="IE107" s="210">
        <f t="shared" si="444"/>
        <v>0</v>
      </c>
      <c r="IF107" s="210">
        <f t="shared" si="444"/>
        <v>0</v>
      </c>
      <c r="IG107" s="210">
        <f t="shared" si="444"/>
        <v>0</v>
      </c>
      <c r="IH107" s="210">
        <f t="shared" si="444"/>
        <v>0</v>
      </c>
      <c r="II107" s="210">
        <f t="shared" si="444"/>
        <v>0</v>
      </c>
    </row>
    <row r="108" spans="1:243" ht="17.25" x14ac:dyDescent="0.3">
      <c r="A108" s="307" t="s">
        <v>802</v>
      </c>
      <c r="B108" s="305">
        <v>44081</v>
      </c>
      <c r="E108" s="17"/>
      <c r="F108" s="17"/>
      <c r="G108" s="17"/>
      <c r="H108" s="40" t="s">
        <v>61</v>
      </c>
      <c r="I108" s="124">
        <v>0.9</v>
      </c>
      <c r="J108" s="66" t="s">
        <v>66</v>
      </c>
      <c r="K108" s="135"/>
      <c r="L108" s="66"/>
      <c r="M108" s="17"/>
      <c r="N108" s="18"/>
      <c r="O108" s="17"/>
      <c r="P108" s="17"/>
      <c r="Q108" s="17"/>
      <c r="R108" s="17"/>
      <c r="S108" s="17"/>
      <c r="T108" s="17"/>
      <c r="U108" s="17"/>
      <c r="V108" s="17"/>
      <c r="W108" s="17"/>
      <c r="X108" s="17"/>
      <c r="Y108" s="17"/>
      <c r="Z108" s="17"/>
      <c r="AA108" s="218"/>
      <c r="AB108" s="17"/>
      <c r="AC108" s="17"/>
      <c r="AD108" s="17"/>
      <c r="AE108" s="17"/>
      <c r="AF108" s="17"/>
      <c r="AG108" s="17"/>
      <c r="AH108" s="17"/>
      <c r="AI108" s="17"/>
      <c r="AJ108" s="17"/>
      <c r="AK108" s="17"/>
      <c r="AL108" s="17"/>
      <c r="AM108" s="17"/>
      <c r="AN108" s="17"/>
      <c r="AO108" s="17"/>
      <c r="AP108" s="17"/>
      <c r="EM108" s="210">
        <f>IF(AND($I$112&gt;0,$I$113&gt;0),IF(AND(AP104&gt;$I$113),EM104,0),"")</f>
        <v>0</v>
      </c>
      <c r="EN108" s="210">
        <f t="shared" ref="EN108:GY108" si="445">IF(AND($I$112&gt;0,$I$113&gt;0),IF(AND(AQ104&gt;$I$113),EN104,0),"")</f>
        <v>0</v>
      </c>
      <c r="EO108" s="210">
        <f t="shared" si="445"/>
        <v>0</v>
      </c>
      <c r="EP108" s="210">
        <f t="shared" si="445"/>
        <v>0</v>
      </c>
      <c r="EQ108" s="210">
        <f t="shared" si="445"/>
        <v>0</v>
      </c>
      <c r="ER108" s="210">
        <f t="shared" si="445"/>
        <v>0</v>
      </c>
      <c r="ES108" s="210">
        <f t="shared" si="445"/>
        <v>0</v>
      </c>
      <c r="ET108" s="210">
        <f t="shared" si="445"/>
        <v>0</v>
      </c>
      <c r="EU108" s="210">
        <f t="shared" si="445"/>
        <v>0</v>
      </c>
      <c r="EV108" s="210">
        <f t="shared" si="445"/>
        <v>0</v>
      </c>
      <c r="EW108" s="210">
        <f t="shared" si="445"/>
        <v>0</v>
      </c>
      <c r="EX108" s="210">
        <f t="shared" si="445"/>
        <v>0</v>
      </c>
      <c r="EY108" s="210">
        <f t="shared" si="445"/>
        <v>0</v>
      </c>
      <c r="EZ108" s="210">
        <f t="shared" si="445"/>
        <v>0</v>
      </c>
      <c r="FA108" s="210">
        <f t="shared" si="445"/>
        <v>0</v>
      </c>
      <c r="FB108" s="210">
        <f t="shared" si="445"/>
        <v>0</v>
      </c>
      <c r="FC108" s="210">
        <f t="shared" si="445"/>
        <v>0</v>
      </c>
      <c r="FD108" s="210">
        <f t="shared" si="445"/>
        <v>0</v>
      </c>
      <c r="FE108" s="210">
        <f t="shared" si="445"/>
        <v>0</v>
      </c>
      <c r="FF108" s="210">
        <f t="shared" si="445"/>
        <v>0</v>
      </c>
      <c r="FG108" s="210">
        <f t="shared" si="445"/>
        <v>0</v>
      </c>
      <c r="FH108" s="210">
        <f t="shared" si="445"/>
        <v>0</v>
      </c>
      <c r="FI108" s="210">
        <f t="shared" si="445"/>
        <v>0</v>
      </c>
      <c r="FJ108" s="210">
        <f t="shared" si="445"/>
        <v>0</v>
      </c>
      <c r="FK108" s="210">
        <f t="shared" si="445"/>
        <v>0</v>
      </c>
      <c r="FL108" s="210">
        <f t="shared" si="445"/>
        <v>0</v>
      </c>
      <c r="FM108" s="210">
        <f t="shared" si="445"/>
        <v>0</v>
      </c>
      <c r="FN108" s="210">
        <f t="shared" si="445"/>
        <v>0</v>
      </c>
      <c r="FO108" s="210">
        <f t="shared" si="445"/>
        <v>0</v>
      </c>
      <c r="FP108" s="210">
        <f t="shared" si="445"/>
        <v>0</v>
      </c>
      <c r="FQ108" s="210">
        <f t="shared" si="445"/>
        <v>0</v>
      </c>
      <c r="FR108" s="210">
        <f t="shared" si="445"/>
        <v>0</v>
      </c>
      <c r="FS108" s="210">
        <f t="shared" si="445"/>
        <v>0</v>
      </c>
      <c r="FT108" s="210">
        <f t="shared" si="445"/>
        <v>0</v>
      </c>
      <c r="FU108" s="210">
        <f t="shared" si="445"/>
        <v>0</v>
      </c>
      <c r="FV108" s="210">
        <f t="shared" si="445"/>
        <v>0</v>
      </c>
      <c r="FW108" s="210">
        <f t="shared" si="445"/>
        <v>0</v>
      </c>
      <c r="FX108" s="210">
        <f t="shared" si="445"/>
        <v>0</v>
      </c>
      <c r="FY108" s="210">
        <f t="shared" si="445"/>
        <v>0</v>
      </c>
      <c r="FZ108" s="210">
        <f t="shared" si="445"/>
        <v>0</v>
      </c>
      <c r="GA108" s="210">
        <f t="shared" si="445"/>
        <v>0</v>
      </c>
      <c r="GB108" s="210">
        <f t="shared" si="445"/>
        <v>0</v>
      </c>
      <c r="GC108" s="210">
        <f t="shared" si="445"/>
        <v>0</v>
      </c>
      <c r="GD108" s="210">
        <f t="shared" si="445"/>
        <v>0</v>
      </c>
      <c r="GE108" s="210">
        <f t="shared" si="445"/>
        <v>0</v>
      </c>
      <c r="GF108" s="210">
        <f t="shared" si="445"/>
        <v>0</v>
      </c>
      <c r="GG108" s="210">
        <f t="shared" si="445"/>
        <v>0</v>
      </c>
      <c r="GH108" s="210">
        <f t="shared" si="445"/>
        <v>0</v>
      </c>
      <c r="GI108" s="210">
        <f t="shared" si="445"/>
        <v>0</v>
      </c>
      <c r="GJ108" s="210">
        <f t="shared" si="445"/>
        <v>0</v>
      </c>
      <c r="GK108" s="210">
        <f t="shared" si="445"/>
        <v>0</v>
      </c>
      <c r="GL108" s="210">
        <f t="shared" si="445"/>
        <v>0</v>
      </c>
      <c r="GM108" s="210">
        <f t="shared" si="445"/>
        <v>0</v>
      </c>
      <c r="GN108" s="210">
        <f t="shared" si="445"/>
        <v>0</v>
      </c>
      <c r="GO108" s="210">
        <f t="shared" si="445"/>
        <v>0</v>
      </c>
      <c r="GP108" s="210">
        <f t="shared" si="445"/>
        <v>0</v>
      </c>
      <c r="GQ108" s="210">
        <f t="shared" si="445"/>
        <v>0</v>
      </c>
      <c r="GR108" s="210">
        <f t="shared" si="445"/>
        <v>0</v>
      </c>
      <c r="GS108" s="210">
        <f t="shared" si="445"/>
        <v>0</v>
      </c>
      <c r="GT108" s="210">
        <f t="shared" si="445"/>
        <v>0</v>
      </c>
      <c r="GU108" s="210">
        <f t="shared" si="445"/>
        <v>0</v>
      </c>
      <c r="GV108" s="210">
        <f t="shared" si="445"/>
        <v>0</v>
      </c>
      <c r="GW108" s="210">
        <f t="shared" si="445"/>
        <v>0</v>
      </c>
      <c r="GX108" s="210">
        <f t="shared" si="445"/>
        <v>0</v>
      </c>
      <c r="GY108" s="210">
        <f t="shared" si="445"/>
        <v>0</v>
      </c>
      <c r="GZ108" s="210">
        <f t="shared" ref="GZ108:II108" si="446">IF(AND($I$112&gt;0,$I$113&gt;0),IF(AND(DC104&gt;$I$113),GZ104,0),"")</f>
        <v>0</v>
      </c>
      <c r="HA108" s="210">
        <f t="shared" si="446"/>
        <v>0</v>
      </c>
      <c r="HB108" s="210">
        <f t="shared" si="446"/>
        <v>0</v>
      </c>
      <c r="HC108" s="210">
        <f t="shared" si="446"/>
        <v>0</v>
      </c>
      <c r="HD108" s="210">
        <f t="shared" si="446"/>
        <v>0</v>
      </c>
      <c r="HE108" s="210">
        <f t="shared" si="446"/>
        <v>0</v>
      </c>
      <c r="HF108" s="210">
        <f t="shared" si="446"/>
        <v>0</v>
      </c>
      <c r="HG108" s="210">
        <f t="shared" si="446"/>
        <v>0</v>
      </c>
      <c r="HH108" s="210">
        <f t="shared" si="446"/>
        <v>0</v>
      </c>
      <c r="HI108" s="210">
        <f t="shared" si="446"/>
        <v>0</v>
      </c>
      <c r="HJ108" s="210">
        <f t="shared" si="446"/>
        <v>0</v>
      </c>
      <c r="HK108" s="210">
        <f t="shared" si="446"/>
        <v>0</v>
      </c>
      <c r="HL108" s="210">
        <f t="shared" si="446"/>
        <v>7.8641309219957857E-3</v>
      </c>
      <c r="HM108" s="210">
        <f t="shared" si="446"/>
        <v>7.1242053434877337E-3</v>
      </c>
      <c r="HN108" s="210">
        <f t="shared" si="446"/>
        <v>6.4311622850227448E-3</v>
      </c>
      <c r="HO108" s="210">
        <f t="shared" si="446"/>
        <v>5.7850864728389868E-3</v>
      </c>
      <c r="HP108" s="210">
        <f t="shared" si="446"/>
        <v>5.1855829693931241E-3</v>
      </c>
      <c r="HQ108" s="210">
        <f t="shared" si="446"/>
        <v>4.6318305831864635E-3</v>
      </c>
      <c r="HR108" s="210">
        <f t="shared" si="446"/>
        <v>4.1226369442029214E-3</v>
      </c>
      <c r="HS108" s="210">
        <f t="shared" si="446"/>
        <v>3.6564939720849119E-3</v>
      </c>
      <c r="HT108" s="210">
        <f t="shared" si="446"/>
        <v>3.231632588688413E-3</v>
      </c>
      <c r="HU108" s="210">
        <f t="shared" si="446"/>
        <v>2.8460756684151271E-3</v>
      </c>
      <c r="HV108" s="210">
        <f t="shared" si="446"/>
        <v>2.4976883726238385E-3</v>
      </c>
      <c r="HW108" s="210">
        <f t="shared" si="446"/>
        <v>2.1842251726786241E-3</v>
      </c>
      <c r="HX108" s="210">
        <f t="shared" si="446"/>
        <v>1.9033730244804048E-3</v>
      </c>
      <c r="HY108" s="210">
        <f t="shared" si="446"/>
        <v>1.6527903109460303E-3</v>
      </c>
      <c r="HZ108" s="210">
        <f t="shared" si="446"/>
        <v>1.4301413138559796E-3</v>
      </c>
      <c r="IA108" s="210">
        <f t="shared" si="446"/>
        <v>1.2331261095695789E-3</v>
      </c>
      <c r="IB108" s="210">
        <f t="shared" si="446"/>
        <v>1.0595059018795425E-3</v>
      </c>
      <c r="IC108" s="210">
        <f t="shared" si="446"/>
        <v>9.0712390810059095E-4</v>
      </c>
      <c r="ID108" s="210">
        <f t="shared" si="446"/>
        <v>7.7392200045162942E-4</v>
      </c>
      <c r="IE108" s="210">
        <f t="shared" si="446"/>
        <v>6.579533736626687E-4</v>
      </c>
      <c r="IF108" s="210">
        <f t="shared" si="446"/>
        <v>5.5739156187068894E-4</v>
      </c>
      <c r="IG108" s="210">
        <f t="shared" si="446"/>
        <v>4.7053616411244089E-4</v>
      </c>
      <c r="IH108" s="210">
        <f t="shared" si="446"/>
        <v>3.9581565932084119E-4</v>
      </c>
      <c r="II108" s="210">
        <f t="shared" si="446"/>
        <v>3.3178770022188742E-4</v>
      </c>
    </row>
    <row r="109" spans="1:243" ht="17.25" x14ac:dyDescent="0.3">
      <c r="A109" s="307" t="s">
        <v>803</v>
      </c>
      <c r="B109" s="305">
        <v>44161</v>
      </c>
      <c r="E109" s="17"/>
      <c r="F109" s="17"/>
      <c r="G109" s="17"/>
      <c r="H109" s="40" t="s">
        <v>62</v>
      </c>
      <c r="I109" s="89">
        <f>IF(AND(I108&gt;0,I108&lt;1,NOT(X104=0)),_xlfn.NORM.INV((1-$I$108)/2,$W$104,$X$104),"")</f>
        <v>183.23414640092076</v>
      </c>
      <c r="J109" s="136"/>
      <c r="K109" s="136"/>
      <c r="L109" s="17"/>
      <c r="M109" s="17"/>
      <c r="N109" s="18"/>
      <c r="O109" s="17"/>
      <c r="P109" s="17"/>
      <c r="Q109" s="17"/>
      <c r="R109" s="17"/>
      <c r="S109" s="17"/>
      <c r="T109" s="17"/>
      <c r="U109" s="17"/>
      <c r="V109" s="17"/>
      <c r="W109" s="17"/>
      <c r="X109" s="17"/>
      <c r="Y109" s="17"/>
      <c r="Z109" s="17"/>
      <c r="AA109" s="218"/>
      <c r="AB109" s="17"/>
      <c r="AC109" s="17"/>
      <c r="AD109" s="17"/>
      <c r="AE109" s="17"/>
      <c r="AF109" s="17"/>
      <c r="AG109" s="17"/>
      <c r="AH109" s="17"/>
      <c r="AI109" s="17"/>
      <c r="AJ109" s="17"/>
      <c r="AK109" s="17"/>
      <c r="AL109" s="17"/>
      <c r="AM109" s="17"/>
      <c r="AN109" s="17"/>
      <c r="AO109" s="17"/>
      <c r="AP109" s="17"/>
      <c r="EM109" s="211">
        <f>MAX(EM106:EM108)</f>
        <v>3.9581565932075949E-4</v>
      </c>
      <c r="EN109" s="211">
        <f t="shared" ref="EN109:GY109" si="447">MAX(EN106:EN108)</f>
        <v>4.7053616411234608E-4</v>
      </c>
      <c r="EO109" s="211">
        <f t="shared" si="447"/>
        <v>5.5739156187057867E-4</v>
      </c>
      <c r="EP109" s="211">
        <f t="shared" si="447"/>
        <v>6.5795337366254109E-4</v>
      </c>
      <c r="EQ109" s="211">
        <f t="shared" si="447"/>
        <v>7.7392200045148262E-4</v>
      </c>
      <c r="ER109" s="211">
        <f t="shared" si="447"/>
        <v>9.0712390810042257E-4</v>
      </c>
      <c r="ES109" s="211">
        <f t="shared" si="447"/>
        <v>1.0595059018793506E-3</v>
      </c>
      <c r="ET109" s="211">
        <f t="shared" si="447"/>
        <v>1.2331261095693605E-3</v>
      </c>
      <c r="EU109" s="211">
        <f t="shared" si="447"/>
        <v>1.4301413138557329E-3</v>
      </c>
      <c r="EV109" s="211">
        <f t="shared" si="447"/>
        <v>1.6527903109457515E-3</v>
      </c>
      <c r="EW109" s="211">
        <f t="shared" si="447"/>
        <v>1.9033730244800923E-3</v>
      </c>
      <c r="EX109" s="211">
        <f t="shared" si="447"/>
        <v>2.1842251726782707E-3</v>
      </c>
      <c r="EY109" s="211">
        <f t="shared" si="447"/>
        <v>2.4976883726234482E-3</v>
      </c>
      <c r="EZ109" s="211">
        <f t="shared" si="447"/>
        <v>2.8460756684146947E-3</v>
      </c>
      <c r="FA109" s="211">
        <f t="shared" si="447"/>
        <v>3.2316325886879308E-3</v>
      </c>
      <c r="FB109" s="211">
        <f t="shared" si="447"/>
        <v>3.6564939720843859E-3</v>
      </c>
      <c r="FC109" s="211">
        <f t="shared" si="447"/>
        <v>4.1226369442023429E-3</v>
      </c>
      <c r="FD109" s="211">
        <f t="shared" si="447"/>
        <v>4.6318305831858373E-3</v>
      </c>
      <c r="FE109" s="211">
        <f t="shared" si="447"/>
        <v>5.1855829693924433E-3</v>
      </c>
      <c r="FF109" s="211">
        <f t="shared" si="447"/>
        <v>5.7850864728382486E-3</v>
      </c>
      <c r="FG109" s="211">
        <f t="shared" si="447"/>
        <v>6.4311622850219529E-3</v>
      </c>
      <c r="FH109" s="211">
        <f t="shared" si="447"/>
        <v>7.124205343486888E-3</v>
      </c>
      <c r="FI109" s="211">
        <f t="shared" si="447"/>
        <v>7.8641309219948819E-3</v>
      </c>
      <c r="FJ109" s="211">
        <f t="shared" si="447"/>
        <v>8.6503242602785878E-3</v>
      </c>
      <c r="FK109" s="211">
        <f t="shared" si="447"/>
        <v>9.4815946789841322E-3</v>
      </c>
      <c r="FL109" s="211">
        <f t="shared" si="447"/>
        <v>1.0356135662007333E-2</v>
      </c>
      <c r="FM109" s="211">
        <f t="shared" si="447"/>
        <v>1.1271492385049365E-2</v>
      </c>
      <c r="FN109" s="211">
        <f t="shared" si="447"/>
        <v>1.2224538121922278E-2</v>
      </c>
      <c r="FO109" s="211">
        <f t="shared" si="447"/>
        <v>1.3211460866192484E-2</v>
      </c>
      <c r="FP109" s="211">
        <f t="shared" si="447"/>
        <v>1.422776136388617E-2</v>
      </c>
      <c r="FQ109" s="211">
        <f t="shared" si="447"/>
        <v>1.5268263563557634E-2</v>
      </c>
      <c r="FR109" s="211">
        <f t="shared" si="447"/>
        <v>1.6327138255176329E-2</v>
      </c>
      <c r="FS109" s="211">
        <f t="shared" si="447"/>
        <v>1.7397940392996879E-2</v>
      </c>
      <c r="FT109" s="211">
        <f t="shared" si="447"/>
        <v>1.8473660285645108E-2</v>
      </c>
      <c r="FU109" s="211">
        <f t="shared" si="447"/>
        <v>1.9546788496632685E-2</v>
      </c>
      <c r="FV109" s="211">
        <f t="shared" si="447"/>
        <v>2.0609393939523889E-2</v>
      </c>
      <c r="FW109" s="211">
        <f t="shared" si="447"/>
        <v>2.1653214284460175E-2</v>
      </c>
      <c r="FX109" s="211">
        <f t="shared" si="447"/>
        <v>2.2669757428132802E-2</v>
      </c>
      <c r="FY109" s="211">
        <f t="shared" si="447"/>
        <v>2.365041242961155E-2</v>
      </c>
      <c r="FZ109" s="211">
        <f t="shared" si="447"/>
        <v>2.458656799187706E-2</v>
      </c>
      <c r="GA109" s="211">
        <f t="shared" si="447"/>
        <v>2.5469736285339172E-2</v>
      </c>
      <c r="GB109" s="211">
        <f t="shared" si="447"/>
        <v>2.6291679676122545E-2</v>
      </c>
      <c r="GC109" s="211">
        <f t="shared" si="447"/>
        <v>2.7044537748256776E-2</v>
      </c>
      <c r="GD109" s="211">
        <f t="shared" si="447"/>
        <v>2.7720951903190117E-2</v>
      </c>
      <c r="GE109" s="211">
        <f t="shared" si="447"/>
        <v>2.8314184788212293E-2</v>
      </c>
      <c r="GF109" s="211">
        <f t="shared" si="447"/>
        <v>2.8818231850958612E-2</v>
      </c>
      <c r="GG109" s="211">
        <f t="shared" si="447"/>
        <v>2.9227922441062974E-2</v>
      </c>
      <c r="GH109" s="211">
        <f t="shared" si="447"/>
        <v>2.9539008080361809E-2</v>
      </c>
      <c r="GI109" s="211">
        <f t="shared" si="447"/>
        <v>2.9748235795192462E-2</v>
      </c>
      <c r="GJ109" s="211">
        <f t="shared" si="447"/>
        <v>2.9853404741002482E-2</v>
      </c>
      <c r="GK109" s="211">
        <f t="shared" si="447"/>
        <v>2.9853404741002537E-2</v>
      </c>
      <c r="GL109" s="211">
        <f t="shared" si="447"/>
        <v>2.9748235795192649E-2</v>
      </c>
      <c r="GM109" s="211">
        <f t="shared" si="447"/>
        <v>2.9539008080362118E-2</v>
      </c>
      <c r="GN109" s="211">
        <f t="shared" si="447"/>
        <v>2.9227922441063401E-2</v>
      </c>
      <c r="GO109" s="211">
        <f t="shared" si="447"/>
        <v>2.881823185095916E-2</v>
      </c>
      <c r="GP109" s="211">
        <f t="shared" si="447"/>
        <v>2.8314184788212945E-2</v>
      </c>
      <c r="GQ109" s="211">
        <f t="shared" si="447"/>
        <v>2.772095190319087E-2</v>
      </c>
      <c r="GR109" s="211">
        <f t="shared" si="447"/>
        <v>2.7044537748257623E-2</v>
      </c>
      <c r="GS109" s="211">
        <f t="shared" si="447"/>
        <v>2.6291679676123475E-2</v>
      </c>
      <c r="GT109" s="211">
        <f t="shared" si="447"/>
        <v>2.5469736285340185E-2</v>
      </c>
      <c r="GU109" s="211">
        <f t="shared" si="447"/>
        <v>2.4586567991878135E-2</v>
      </c>
      <c r="GV109" s="211">
        <f t="shared" si="447"/>
        <v>2.3650412429612685E-2</v>
      </c>
      <c r="GW109" s="211">
        <f t="shared" si="447"/>
        <v>2.2669757428133989E-2</v>
      </c>
      <c r="GX109" s="211">
        <f t="shared" si="447"/>
        <v>2.1653214284461392E-2</v>
      </c>
      <c r="GY109" s="211">
        <f t="shared" si="447"/>
        <v>2.0609393939525142E-2</v>
      </c>
      <c r="GZ109" s="211">
        <f t="shared" ref="GZ109:II109" si="448">MAX(GZ106:GZ108)</f>
        <v>1.9546788496633948E-2</v>
      </c>
      <c r="HA109" s="211">
        <f t="shared" si="448"/>
        <v>1.8473660285646377E-2</v>
      </c>
      <c r="HB109" s="211">
        <f t="shared" si="448"/>
        <v>1.7397940392998145E-2</v>
      </c>
      <c r="HC109" s="211">
        <f t="shared" si="448"/>
        <v>1.6327138255177589E-2</v>
      </c>
      <c r="HD109" s="211">
        <f t="shared" si="448"/>
        <v>1.5268263563558876E-2</v>
      </c>
      <c r="HE109" s="211">
        <f t="shared" si="448"/>
        <v>1.4227761363887387E-2</v>
      </c>
      <c r="HF109" s="211">
        <f t="shared" si="448"/>
        <v>1.3211460866193665E-2</v>
      </c>
      <c r="HG109" s="211">
        <f t="shared" si="448"/>
        <v>1.2224538121923423E-2</v>
      </c>
      <c r="HH109" s="211">
        <f t="shared" si="448"/>
        <v>1.1271492385050472E-2</v>
      </c>
      <c r="HI109" s="211">
        <f t="shared" si="448"/>
        <v>1.0356135662008392E-2</v>
      </c>
      <c r="HJ109" s="211">
        <f t="shared" si="448"/>
        <v>9.4815946789851419E-3</v>
      </c>
      <c r="HK109" s="211">
        <f t="shared" si="448"/>
        <v>8.6503242602795401E-3</v>
      </c>
      <c r="HL109" s="211">
        <f t="shared" si="448"/>
        <v>7.8641309219957857E-3</v>
      </c>
      <c r="HM109" s="211">
        <f t="shared" si="448"/>
        <v>7.1242053434877337E-3</v>
      </c>
      <c r="HN109" s="211">
        <f t="shared" si="448"/>
        <v>6.4311622850227448E-3</v>
      </c>
      <c r="HO109" s="211">
        <f t="shared" si="448"/>
        <v>5.7850864728389868E-3</v>
      </c>
      <c r="HP109" s="211">
        <f t="shared" si="448"/>
        <v>5.1855829693931241E-3</v>
      </c>
      <c r="HQ109" s="211">
        <f t="shared" si="448"/>
        <v>4.6318305831864635E-3</v>
      </c>
      <c r="HR109" s="211">
        <f t="shared" si="448"/>
        <v>4.1226369442029214E-3</v>
      </c>
      <c r="HS109" s="211">
        <f t="shared" si="448"/>
        <v>3.6564939720849119E-3</v>
      </c>
      <c r="HT109" s="211">
        <f t="shared" si="448"/>
        <v>3.231632588688413E-3</v>
      </c>
      <c r="HU109" s="211">
        <f t="shared" si="448"/>
        <v>2.8460756684151271E-3</v>
      </c>
      <c r="HV109" s="211">
        <f t="shared" si="448"/>
        <v>2.4976883726238385E-3</v>
      </c>
      <c r="HW109" s="211">
        <f t="shared" si="448"/>
        <v>2.1842251726786241E-3</v>
      </c>
      <c r="HX109" s="211">
        <f t="shared" si="448"/>
        <v>1.9033730244804048E-3</v>
      </c>
      <c r="HY109" s="211">
        <f t="shared" si="448"/>
        <v>1.6527903109460303E-3</v>
      </c>
      <c r="HZ109" s="211">
        <f t="shared" si="448"/>
        <v>1.4301413138559796E-3</v>
      </c>
      <c r="IA109" s="211">
        <f t="shared" si="448"/>
        <v>1.2331261095695789E-3</v>
      </c>
      <c r="IB109" s="211">
        <f t="shared" si="448"/>
        <v>1.0595059018795425E-3</v>
      </c>
      <c r="IC109" s="211">
        <f t="shared" si="448"/>
        <v>9.0712390810059095E-4</v>
      </c>
      <c r="ID109" s="211">
        <f t="shared" si="448"/>
        <v>7.7392200045162942E-4</v>
      </c>
      <c r="IE109" s="211">
        <f t="shared" si="448"/>
        <v>6.579533736626687E-4</v>
      </c>
      <c r="IF109" s="211">
        <f t="shared" si="448"/>
        <v>5.5739156187068894E-4</v>
      </c>
      <c r="IG109" s="211">
        <f t="shared" si="448"/>
        <v>4.7053616411244089E-4</v>
      </c>
      <c r="IH109" s="211">
        <f t="shared" si="448"/>
        <v>3.9581565932084119E-4</v>
      </c>
      <c r="II109" s="211">
        <f t="shared" si="448"/>
        <v>3.3178770022188742E-4</v>
      </c>
    </row>
    <row r="110" spans="1:243" ht="17.25" x14ac:dyDescent="0.3">
      <c r="A110" s="307" t="s">
        <v>804</v>
      </c>
      <c r="B110" s="305">
        <v>44162</v>
      </c>
      <c r="E110" s="17"/>
      <c r="F110" s="17"/>
      <c r="G110" s="17"/>
      <c r="H110" s="40" t="s">
        <v>71</v>
      </c>
      <c r="I110" s="89">
        <f>IF(AND(I108&gt;0,I108&lt;1,NOT(X104=0)),_xlfn.NORM.INV($I$108+((1-$I$108)/2),$W$104,$X$104),"")</f>
        <v>227.17635359907922</v>
      </c>
      <c r="J110" s="136"/>
      <c r="K110" s="136"/>
      <c r="L110" s="17"/>
      <c r="M110" s="17"/>
      <c r="N110" s="18"/>
      <c r="O110" s="17"/>
      <c r="P110" s="17"/>
      <c r="Q110" s="17"/>
      <c r="R110" s="17"/>
      <c r="S110" s="17"/>
      <c r="T110" s="17"/>
      <c r="U110" s="17"/>
      <c r="V110" s="17"/>
      <c r="W110" s="17"/>
      <c r="X110" s="17"/>
      <c r="Y110" s="17"/>
      <c r="Z110" s="17"/>
      <c r="AA110" s="218"/>
      <c r="AB110" s="17"/>
      <c r="AC110" s="17"/>
      <c r="AD110" s="17"/>
      <c r="AE110" s="17"/>
      <c r="AF110" s="17"/>
      <c r="AG110" s="17"/>
      <c r="AH110" s="17"/>
      <c r="AI110" s="17"/>
      <c r="AJ110" s="17"/>
      <c r="AK110" s="17"/>
      <c r="AL110" s="17"/>
      <c r="AM110" s="17"/>
      <c r="AN110" s="17"/>
      <c r="AO110" s="17"/>
      <c r="AP110" s="17"/>
    </row>
    <row r="111" spans="1:243" ht="17.25" x14ac:dyDescent="0.3">
      <c r="A111" s="307" t="s">
        <v>820</v>
      </c>
      <c r="B111" s="305">
        <v>44186</v>
      </c>
      <c r="E111" s="17"/>
      <c r="F111" s="17"/>
      <c r="G111" s="17"/>
      <c r="H111" s="40"/>
      <c r="I111" s="62"/>
      <c r="J111" s="62"/>
      <c r="K111" s="62"/>
      <c r="L111" s="17"/>
      <c r="M111" s="17"/>
      <c r="N111" s="18"/>
      <c r="O111" s="17"/>
      <c r="P111" s="17"/>
      <c r="Q111" s="17"/>
      <c r="R111" s="17"/>
      <c r="S111" s="17"/>
      <c r="T111" s="17"/>
      <c r="U111" s="17"/>
      <c r="V111" s="17"/>
      <c r="W111" s="17"/>
      <c r="X111" s="17"/>
      <c r="Y111" s="17"/>
      <c r="Z111" s="17"/>
      <c r="AA111" s="218"/>
      <c r="AB111" s="17"/>
      <c r="AC111" s="17"/>
      <c r="AD111" s="17"/>
      <c r="AE111" s="17"/>
      <c r="AF111" s="17"/>
      <c r="AG111" s="17"/>
      <c r="AH111" s="17"/>
      <c r="AI111" s="17"/>
      <c r="AJ111" s="17"/>
      <c r="AK111" s="17"/>
      <c r="AL111" s="17"/>
      <c r="AM111" s="17"/>
      <c r="AN111" s="17"/>
      <c r="AO111" s="17"/>
      <c r="AP111" s="17"/>
    </row>
    <row r="112" spans="1:243" ht="17.25" x14ac:dyDescent="0.3">
      <c r="A112" s="307" t="s">
        <v>820</v>
      </c>
      <c r="B112" s="305">
        <v>44187</v>
      </c>
      <c r="E112" s="17"/>
      <c r="F112" s="17"/>
      <c r="G112" s="17"/>
      <c r="H112" s="67" t="s">
        <v>63</v>
      </c>
      <c r="I112" s="125">
        <v>183</v>
      </c>
      <c r="J112" s="137"/>
      <c r="K112" s="137"/>
      <c r="L112" s="17"/>
      <c r="M112" s="17"/>
      <c r="N112" s="18"/>
      <c r="O112" s="17"/>
      <c r="P112" s="17"/>
      <c r="Q112" s="17"/>
      <c r="R112" s="17"/>
      <c r="S112" s="17"/>
      <c r="T112" s="17"/>
      <c r="U112" s="17"/>
      <c r="V112" s="17"/>
      <c r="W112" s="17"/>
      <c r="X112" s="17"/>
      <c r="Y112" s="17"/>
      <c r="Z112" s="17"/>
      <c r="AA112" s="218"/>
      <c r="AB112" s="17"/>
      <c r="AC112" s="17"/>
      <c r="AD112" s="17"/>
      <c r="AE112" s="17"/>
      <c r="AF112" s="17"/>
      <c r="AG112" s="17"/>
      <c r="AH112" s="17"/>
      <c r="AI112" s="17"/>
      <c r="AJ112" s="17"/>
      <c r="AK112" s="17"/>
      <c r="AL112" s="17"/>
      <c r="AM112" s="17"/>
      <c r="AN112" s="17"/>
      <c r="AO112" s="17"/>
      <c r="AP112" s="17"/>
    </row>
    <row r="113" spans="1:42" ht="17.25" x14ac:dyDescent="0.3">
      <c r="A113" s="307" t="s">
        <v>820</v>
      </c>
      <c r="B113" s="305">
        <v>44188</v>
      </c>
      <c r="E113" s="17"/>
      <c r="F113" s="17"/>
      <c r="G113" s="17"/>
      <c r="H113" s="67" t="s">
        <v>64</v>
      </c>
      <c r="I113" s="125">
        <v>227</v>
      </c>
      <c r="J113" s="137"/>
      <c r="K113" s="137"/>
      <c r="L113" s="17"/>
      <c r="M113" s="17"/>
      <c r="N113" s="18"/>
      <c r="O113" s="17"/>
      <c r="P113" s="17"/>
      <c r="Q113" s="17"/>
      <c r="R113" s="17"/>
      <c r="S113" s="17"/>
      <c r="T113" s="17"/>
      <c r="U113" s="17"/>
      <c r="V113" s="17"/>
      <c r="W113" s="17"/>
      <c r="X113" s="17"/>
      <c r="Y113" s="17"/>
      <c r="Z113" s="17"/>
      <c r="AA113" s="218"/>
      <c r="AB113" s="17"/>
      <c r="AC113" s="17"/>
      <c r="AD113" s="17"/>
      <c r="AE113" s="17"/>
      <c r="AF113" s="17"/>
      <c r="AG113" s="17"/>
      <c r="AH113" s="17"/>
      <c r="AI113" s="17"/>
      <c r="AJ113" s="17"/>
      <c r="AK113" s="17"/>
      <c r="AL113" s="17"/>
      <c r="AM113" s="17"/>
      <c r="AN113" s="17"/>
      <c r="AO113" s="17"/>
      <c r="AP113" s="17"/>
    </row>
    <row r="114" spans="1:42" ht="17.25" x14ac:dyDescent="0.3">
      <c r="A114" s="307" t="s">
        <v>820</v>
      </c>
      <c r="B114" s="305">
        <v>44189</v>
      </c>
      <c r="E114" s="17"/>
      <c r="F114" s="17"/>
      <c r="G114" s="17"/>
      <c r="H114" s="67" t="s">
        <v>72</v>
      </c>
      <c r="I114" s="63">
        <f>IF(AND(NOT(ISBLANK(I112)),NOT(ISBLANK(I113)),NOT(X104=0)),_xlfn.NORM.DIST($I$113,$W$104,$X$104,TRUE)-_xlfn.NORM.DIST($I$112,$W$104,$X$104,TRUE),"")</f>
        <v>0.90040547122833781</v>
      </c>
      <c r="J114" s="138"/>
      <c r="K114" s="138"/>
      <c r="L114" s="17"/>
      <c r="M114" s="17"/>
      <c r="N114" s="18"/>
      <c r="O114" s="17"/>
      <c r="P114" s="17"/>
      <c r="Q114" s="17"/>
      <c r="R114" s="17"/>
      <c r="S114" s="17"/>
      <c r="T114" s="17"/>
      <c r="U114" s="17"/>
      <c r="V114" s="17"/>
      <c r="W114" s="17"/>
      <c r="X114" s="17"/>
      <c r="Y114" s="17"/>
      <c r="Z114" s="17"/>
      <c r="AA114" s="218"/>
      <c r="AB114" s="17"/>
      <c r="AC114" s="17"/>
      <c r="AD114" s="17"/>
      <c r="AE114" s="17"/>
      <c r="AF114" s="17"/>
      <c r="AG114" s="17"/>
      <c r="AH114" s="17"/>
      <c r="AI114" s="17"/>
      <c r="AJ114" s="17"/>
      <c r="AK114" s="17"/>
      <c r="AL114" s="17"/>
      <c r="AM114" s="17"/>
      <c r="AN114" s="17"/>
      <c r="AO114" s="17"/>
      <c r="AP114" s="17"/>
    </row>
    <row r="115" spans="1:42" ht="17.25" x14ac:dyDescent="0.3">
      <c r="A115" s="307" t="s">
        <v>820</v>
      </c>
      <c r="B115" s="305">
        <v>44190</v>
      </c>
      <c r="E115" s="17"/>
      <c r="F115" s="17"/>
      <c r="G115" s="17"/>
      <c r="H115" s="67" t="s">
        <v>65</v>
      </c>
      <c r="I115" s="65">
        <f>IF(AND(I112&gt;0,I113&gt;0,NOT($X$104=0)),_xlfn.NORM.DIST(I112,$W$104,$X$104,TRUE),"")</f>
        <v>4.821801684950551E-2</v>
      </c>
      <c r="J115" s="138"/>
      <c r="K115" s="138"/>
      <c r="L115" s="17"/>
      <c r="M115" s="17"/>
      <c r="N115" s="18"/>
      <c r="O115" s="17"/>
      <c r="P115" s="17"/>
      <c r="Q115" s="17"/>
      <c r="R115" s="17"/>
      <c r="S115" s="17"/>
      <c r="T115" s="17"/>
      <c r="U115" s="17"/>
      <c r="V115" s="17"/>
      <c r="W115" s="17"/>
      <c r="X115" s="17"/>
      <c r="Y115" s="17"/>
      <c r="Z115" s="17"/>
      <c r="AA115" s="218"/>
      <c r="AB115" s="17"/>
      <c r="AC115" s="17"/>
      <c r="AD115" s="17"/>
      <c r="AE115" s="17"/>
      <c r="AF115" s="17"/>
      <c r="AG115" s="17"/>
      <c r="AH115" s="17"/>
      <c r="AI115" s="17"/>
      <c r="AJ115" s="17"/>
      <c r="AK115" s="17"/>
      <c r="AL115" s="17"/>
      <c r="AM115" s="17"/>
      <c r="AN115" s="17"/>
      <c r="AO115" s="17"/>
      <c r="AP115" s="17"/>
    </row>
    <row r="116" spans="1:42" ht="17.25" x14ac:dyDescent="0.3">
      <c r="A116" s="307" t="s">
        <v>807</v>
      </c>
      <c r="B116" s="305">
        <v>44193</v>
      </c>
      <c r="E116" s="17"/>
      <c r="F116" s="17"/>
      <c r="G116" s="17"/>
      <c r="H116" s="67" t="s">
        <v>73</v>
      </c>
      <c r="I116" s="64">
        <f>IF(AND(I112&gt;0,I113&gt;0,NOT($X$104=0)),1-_xlfn.NORM.DIST(I113,$W$104,$X$104,TRUE),"")</f>
        <v>5.1376511922156642E-2</v>
      </c>
      <c r="J116" s="138"/>
      <c r="K116" s="138"/>
      <c r="L116" s="17"/>
      <c r="M116" s="17"/>
      <c r="N116" s="18"/>
      <c r="O116" s="17"/>
      <c r="P116" s="17"/>
      <c r="Q116" s="17"/>
      <c r="R116" s="17"/>
      <c r="S116" s="17"/>
      <c r="T116" s="17"/>
      <c r="U116" s="17"/>
      <c r="V116" s="17"/>
      <c r="W116" s="17"/>
      <c r="X116" s="17"/>
      <c r="Y116" s="17"/>
      <c r="Z116" s="17"/>
      <c r="AA116" s="218"/>
      <c r="AB116" s="17"/>
      <c r="AC116" s="17"/>
      <c r="AD116" s="17"/>
      <c r="AE116" s="17"/>
      <c r="AF116" s="17"/>
      <c r="AG116" s="17"/>
      <c r="AH116" s="17"/>
      <c r="AI116" s="17"/>
      <c r="AJ116" s="17"/>
      <c r="AK116" s="17"/>
      <c r="AL116" s="17"/>
      <c r="AM116" s="17"/>
      <c r="AN116" s="17"/>
      <c r="AO116" s="17"/>
      <c r="AP116" s="17"/>
    </row>
    <row r="117" spans="1:42" x14ac:dyDescent="0.25">
      <c r="A117" s="307" t="s">
        <v>807</v>
      </c>
      <c r="B117" s="305">
        <v>44194</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8"/>
      <c r="AB117" s="17"/>
      <c r="AC117" s="17"/>
      <c r="AD117" s="17"/>
      <c r="AE117" s="17"/>
      <c r="AF117" s="17"/>
      <c r="AG117" s="17"/>
      <c r="AH117" s="17"/>
      <c r="AI117" s="17"/>
      <c r="AJ117" s="17"/>
      <c r="AK117" s="17"/>
      <c r="AL117" s="17"/>
      <c r="AM117" s="17"/>
      <c r="AN117" s="17"/>
      <c r="AO117" s="17"/>
      <c r="AP117" s="17"/>
    </row>
    <row r="118" spans="1:42" x14ac:dyDescent="0.25">
      <c r="A118" s="307" t="s">
        <v>807</v>
      </c>
      <c r="B118" s="305">
        <v>44195</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8"/>
      <c r="AB118" s="17"/>
      <c r="AC118" s="17"/>
      <c r="AD118" s="17"/>
      <c r="AE118" s="17"/>
      <c r="AF118" s="17"/>
      <c r="AG118" s="17"/>
      <c r="AH118" s="17"/>
      <c r="AI118" s="17"/>
      <c r="AJ118" s="17"/>
      <c r="AK118" s="17"/>
      <c r="AL118" s="17"/>
      <c r="AM118" s="17"/>
      <c r="AN118" s="17"/>
      <c r="AO118" s="17"/>
      <c r="AP118" s="17"/>
    </row>
    <row r="119" spans="1:42" x14ac:dyDescent="0.25">
      <c r="A119" s="307" t="s">
        <v>805</v>
      </c>
      <c r="B119" s="305">
        <v>44196</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8"/>
      <c r="AB119" s="17"/>
      <c r="AC119" s="17"/>
      <c r="AD119" s="17"/>
      <c r="AE119" s="17"/>
      <c r="AF119" s="17"/>
      <c r="AG119" s="17"/>
      <c r="AH119" s="17"/>
      <c r="AI119" s="17"/>
      <c r="AJ119" s="17"/>
      <c r="AK119" s="17"/>
      <c r="AL119" s="17"/>
      <c r="AM119" s="17"/>
      <c r="AN119" s="17"/>
      <c r="AO119" s="17"/>
      <c r="AP119" s="17"/>
    </row>
    <row r="120" spans="1:42" x14ac:dyDescent="0.25">
      <c r="A120" s="307" t="s">
        <v>806</v>
      </c>
      <c r="B120" s="305">
        <v>44197</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8"/>
      <c r="AB120" s="17"/>
      <c r="AC120" s="17"/>
      <c r="AD120" s="17"/>
      <c r="AE120" s="17"/>
      <c r="AF120" s="17"/>
      <c r="AG120" s="17"/>
      <c r="AH120" s="17"/>
      <c r="AI120" s="17"/>
      <c r="AJ120" s="17"/>
      <c r="AK120" s="17"/>
      <c r="AL120" s="17"/>
      <c r="AM120" s="17"/>
      <c r="AN120" s="17"/>
      <c r="AO120" s="17"/>
      <c r="AP120" s="17"/>
    </row>
    <row r="121" spans="1:42" x14ac:dyDescent="0.25">
      <c r="A121" s="307" t="s">
        <v>818</v>
      </c>
      <c r="B121" s="305">
        <v>44347</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8"/>
      <c r="AB121" s="17"/>
      <c r="AC121" s="17"/>
      <c r="AD121" s="17"/>
      <c r="AE121" s="17"/>
      <c r="AF121" s="17"/>
      <c r="AG121" s="17"/>
      <c r="AH121" s="17"/>
      <c r="AI121" s="17"/>
      <c r="AJ121" s="17"/>
      <c r="AK121" s="17"/>
      <c r="AL121" s="17"/>
      <c r="AM121" s="17"/>
      <c r="AN121" s="17"/>
      <c r="AO121" s="17"/>
      <c r="AP121" s="17"/>
    </row>
    <row r="122" spans="1:42" x14ac:dyDescent="0.25">
      <c r="A122" s="307" t="s">
        <v>819</v>
      </c>
      <c r="B122" s="305">
        <v>44379</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8"/>
      <c r="AB122" s="17"/>
      <c r="AC122" s="17"/>
      <c r="AD122" s="17"/>
      <c r="AE122" s="17"/>
      <c r="AF122" s="17"/>
      <c r="AG122" s="17"/>
      <c r="AH122" s="17"/>
      <c r="AI122" s="17"/>
      <c r="AJ122" s="17"/>
      <c r="AK122" s="17"/>
      <c r="AL122" s="17"/>
      <c r="AM122" s="17"/>
      <c r="AN122" s="17"/>
      <c r="AO122" s="17"/>
      <c r="AP122" s="17"/>
    </row>
    <row r="123" spans="1:42" x14ac:dyDescent="0.25">
      <c r="A123" s="307" t="s">
        <v>802</v>
      </c>
      <c r="B123" s="305">
        <v>44445</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8"/>
      <c r="AB123" s="17"/>
      <c r="AC123" s="17"/>
      <c r="AD123" s="17"/>
      <c r="AE123" s="17"/>
      <c r="AF123" s="17"/>
      <c r="AG123" s="17"/>
      <c r="AH123" s="17"/>
      <c r="AI123" s="17"/>
      <c r="AJ123" s="17"/>
      <c r="AK123" s="17"/>
      <c r="AL123" s="17"/>
      <c r="AM123" s="17"/>
      <c r="AN123" s="17"/>
      <c r="AO123" s="17"/>
      <c r="AP123" s="17"/>
    </row>
    <row r="124" spans="1:42" x14ac:dyDescent="0.25">
      <c r="A124" s="307" t="s">
        <v>803</v>
      </c>
      <c r="B124" s="305">
        <v>44525</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8"/>
      <c r="AB124" s="17"/>
      <c r="AC124" s="17"/>
      <c r="AD124" s="17"/>
      <c r="AE124" s="17"/>
      <c r="AF124" s="17"/>
      <c r="AG124" s="17"/>
      <c r="AH124" s="17"/>
      <c r="AI124" s="17"/>
      <c r="AJ124" s="17"/>
      <c r="AK124" s="17"/>
      <c r="AL124" s="17"/>
      <c r="AM124" s="17"/>
      <c r="AN124" s="17"/>
      <c r="AO124" s="17"/>
      <c r="AP124" s="17"/>
    </row>
    <row r="125" spans="1:42" x14ac:dyDescent="0.25">
      <c r="A125" s="307" t="s">
        <v>804</v>
      </c>
      <c r="B125" s="305">
        <v>44526</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8"/>
      <c r="AB125" s="17"/>
      <c r="AC125" s="17"/>
      <c r="AD125" s="17"/>
      <c r="AE125" s="17"/>
      <c r="AF125" s="17"/>
      <c r="AG125" s="17"/>
      <c r="AH125" s="17"/>
      <c r="AI125" s="17"/>
      <c r="AJ125" s="17"/>
      <c r="AK125" s="17"/>
      <c r="AL125" s="17"/>
      <c r="AM125" s="17"/>
      <c r="AN125" s="17"/>
      <c r="AO125" s="17"/>
      <c r="AP125" s="17"/>
    </row>
    <row r="126" spans="1:42" x14ac:dyDescent="0.25">
      <c r="A126" s="307" t="s">
        <v>820</v>
      </c>
      <c r="B126" s="305">
        <v>44550</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8"/>
      <c r="AB126" s="17"/>
      <c r="AC126" s="17"/>
      <c r="AD126" s="17"/>
      <c r="AE126" s="17"/>
      <c r="AF126" s="17"/>
      <c r="AG126" s="17"/>
      <c r="AH126" s="17"/>
      <c r="AI126" s="17"/>
      <c r="AJ126" s="17"/>
      <c r="AK126" s="17"/>
      <c r="AL126" s="17"/>
      <c r="AM126" s="17"/>
      <c r="AN126" s="17"/>
      <c r="AO126" s="17"/>
      <c r="AP126" s="17"/>
    </row>
    <row r="127" spans="1:42" x14ac:dyDescent="0.25">
      <c r="A127" s="307" t="s">
        <v>820</v>
      </c>
      <c r="B127" s="305">
        <v>44551</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8"/>
      <c r="AB127" s="17"/>
      <c r="AC127" s="17"/>
      <c r="AD127" s="17"/>
      <c r="AE127" s="17"/>
      <c r="AF127" s="17"/>
      <c r="AG127" s="17"/>
      <c r="AH127" s="17"/>
      <c r="AI127" s="17"/>
      <c r="AJ127" s="17"/>
      <c r="AK127" s="17"/>
      <c r="AL127" s="17"/>
      <c r="AM127" s="17"/>
      <c r="AN127" s="17"/>
      <c r="AO127" s="17"/>
      <c r="AP127" s="17"/>
    </row>
    <row r="128" spans="1:42" x14ac:dyDescent="0.25">
      <c r="A128" s="307" t="s">
        <v>820</v>
      </c>
      <c r="B128" s="305">
        <v>44552</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8"/>
      <c r="AB128" s="17"/>
      <c r="AC128" s="17"/>
      <c r="AD128" s="17"/>
      <c r="AE128" s="17"/>
      <c r="AF128" s="17"/>
      <c r="AG128" s="17"/>
      <c r="AH128" s="17"/>
      <c r="AI128" s="17"/>
      <c r="AJ128" s="17"/>
      <c r="AK128" s="17"/>
      <c r="AL128" s="17"/>
      <c r="AM128" s="17"/>
      <c r="AN128" s="17"/>
      <c r="AO128" s="17"/>
      <c r="AP128" s="17"/>
    </row>
    <row r="129" spans="1:42" x14ac:dyDescent="0.25">
      <c r="A129" s="307" t="s">
        <v>820</v>
      </c>
      <c r="B129" s="305">
        <v>44553</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8"/>
      <c r="AB129" s="17"/>
      <c r="AC129" s="17"/>
      <c r="AD129" s="17"/>
      <c r="AE129" s="17"/>
      <c r="AF129" s="17"/>
      <c r="AG129" s="17"/>
      <c r="AH129" s="17"/>
      <c r="AI129" s="17"/>
      <c r="AJ129" s="17"/>
      <c r="AK129" s="17"/>
      <c r="AL129" s="17"/>
      <c r="AM129" s="17"/>
      <c r="AN129" s="17"/>
      <c r="AO129" s="17"/>
      <c r="AP129" s="17"/>
    </row>
    <row r="130" spans="1:42" x14ac:dyDescent="0.25">
      <c r="A130" s="307" t="s">
        <v>820</v>
      </c>
      <c r="B130" s="305">
        <v>44554</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8"/>
      <c r="AB130" s="17"/>
      <c r="AC130" s="17"/>
      <c r="AD130" s="17"/>
      <c r="AE130" s="17"/>
      <c r="AF130" s="17"/>
      <c r="AG130" s="17"/>
      <c r="AH130" s="17"/>
      <c r="AI130" s="17"/>
      <c r="AJ130" s="17"/>
      <c r="AK130" s="17"/>
      <c r="AL130" s="17"/>
      <c r="AM130" s="17"/>
      <c r="AN130" s="17"/>
      <c r="AO130" s="17"/>
      <c r="AP130" s="17"/>
    </row>
    <row r="131" spans="1:42" x14ac:dyDescent="0.25">
      <c r="A131" s="307" t="s">
        <v>821</v>
      </c>
      <c r="B131" s="305">
        <v>44557</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8"/>
      <c r="AB131" s="17"/>
      <c r="AC131" s="17"/>
      <c r="AD131" s="17"/>
      <c r="AE131" s="17"/>
      <c r="AF131" s="17"/>
      <c r="AG131" s="17"/>
      <c r="AH131" s="17"/>
      <c r="AI131" s="17"/>
      <c r="AJ131" s="17"/>
      <c r="AK131" s="17"/>
      <c r="AL131" s="17"/>
      <c r="AM131" s="17"/>
      <c r="AN131" s="17"/>
      <c r="AO131" s="17"/>
      <c r="AP131" s="17"/>
    </row>
    <row r="132" spans="1:42" x14ac:dyDescent="0.25">
      <c r="A132" s="307" t="s">
        <v>821</v>
      </c>
      <c r="B132" s="305">
        <v>44558</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8"/>
      <c r="AB132" s="17"/>
      <c r="AC132" s="17"/>
      <c r="AD132" s="17"/>
      <c r="AE132" s="17"/>
      <c r="AF132" s="17"/>
      <c r="AG132" s="17"/>
      <c r="AH132" s="17"/>
      <c r="AI132" s="17"/>
      <c r="AJ132" s="17"/>
      <c r="AK132" s="17"/>
      <c r="AL132" s="17"/>
      <c r="AM132" s="17"/>
      <c r="AN132" s="17"/>
      <c r="AO132" s="17"/>
      <c r="AP132" s="17"/>
    </row>
    <row r="133" spans="1:42" x14ac:dyDescent="0.25">
      <c r="A133" s="307" t="s">
        <v>821</v>
      </c>
      <c r="B133" s="305">
        <v>44559</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8"/>
      <c r="AB133" s="17"/>
      <c r="AC133" s="17"/>
      <c r="AD133" s="17"/>
      <c r="AE133" s="17"/>
      <c r="AF133" s="17"/>
      <c r="AG133" s="17"/>
      <c r="AH133" s="17"/>
      <c r="AI133" s="17"/>
      <c r="AJ133" s="17"/>
      <c r="AK133" s="17"/>
      <c r="AL133" s="17"/>
      <c r="AM133" s="17"/>
      <c r="AN133" s="17"/>
      <c r="AO133" s="17"/>
      <c r="AP133" s="17"/>
    </row>
    <row r="134" spans="1:42" x14ac:dyDescent="0.25">
      <c r="A134" s="307" t="s">
        <v>821</v>
      </c>
      <c r="B134" s="305">
        <v>44560</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8"/>
      <c r="AB134" s="17"/>
      <c r="AC134" s="17"/>
      <c r="AD134" s="17"/>
      <c r="AE134" s="17"/>
      <c r="AF134" s="17"/>
      <c r="AG134" s="17"/>
      <c r="AH134" s="17"/>
      <c r="AI134" s="17"/>
      <c r="AJ134" s="17"/>
      <c r="AK134" s="17"/>
      <c r="AL134" s="17"/>
      <c r="AM134" s="17"/>
      <c r="AN134" s="17"/>
      <c r="AO134" s="17"/>
      <c r="AP134" s="17"/>
    </row>
    <row r="135" spans="1:42" x14ac:dyDescent="0.25">
      <c r="A135" s="307" t="s">
        <v>805</v>
      </c>
      <c r="B135" s="305">
        <v>44561</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8"/>
      <c r="AB135" s="17"/>
      <c r="AC135" s="17"/>
      <c r="AD135" s="17"/>
      <c r="AE135" s="17"/>
      <c r="AF135" s="17"/>
      <c r="AG135" s="17"/>
      <c r="AH135" s="17"/>
      <c r="AI135" s="17"/>
      <c r="AJ135" s="17"/>
      <c r="AK135" s="17"/>
      <c r="AL135" s="17"/>
      <c r="AM135" s="17"/>
      <c r="AN135" s="17"/>
      <c r="AO135" s="17"/>
      <c r="AP135" s="17"/>
    </row>
    <row r="136" spans="1:42" x14ac:dyDescent="0.25">
      <c r="A136" s="307" t="s">
        <v>822</v>
      </c>
      <c r="B136" s="305">
        <v>44564</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8"/>
      <c r="AB136" s="17"/>
      <c r="AC136" s="17"/>
      <c r="AD136" s="17"/>
      <c r="AE136" s="17"/>
      <c r="AF136" s="17"/>
      <c r="AG136" s="17"/>
      <c r="AH136" s="17"/>
      <c r="AI136" s="17"/>
      <c r="AJ136" s="17"/>
      <c r="AK136" s="17"/>
      <c r="AL136" s="17"/>
      <c r="AM136" s="17"/>
      <c r="AN136" s="17"/>
      <c r="AO136" s="17"/>
      <c r="AP136" s="17"/>
    </row>
    <row r="137" spans="1:42" x14ac:dyDescent="0.25">
      <c r="A137" s="307"/>
      <c r="B137" s="303"/>
      <c r="E137" s="17"/>
      <c r="F137" s="17"/>
      <c r="G137" s="17"/>
      <c r="H137" s="17"/>
      <c r="I137" s="17"/>
      <c r="J137" s="17"/>
      <c r="K137" s="17"/>
      <c r="L137" s="17"/>
      <c r="M137" s="17"/>
      <c r="N137" s="18"/>
      <c r="O137" s="17"/>
      <c r="P137" s="17"/>
      <c r="Q137" s="17"/>
      <c r="R137" s="17"/>
      <c r="S137" s="17"/>
      <c r="T137" s="17"/>
      <c r="U137" s="17"/>
      <c r="V137" s="17"/>
      <c r="W137" s="17"/>
      <c r="X137" s="17"/>
      <c r="Y137" s="17"/>
      <c r="Z137" s="17"/>
      <c r="AA137" s="218"/>
      <c r="AB137" s="17"/>
      <c r="AC137" s="17"/>
      <c r="AD137" s="17"/>
      <c r="AE137" s="17"/>
      <c r="AF137" s="17"/>
      <c r="AG137" s="17"/>
      <c r="AH137" s="17"/>
      <c r="AI137" s="17"/>
      <c r="AJ137" s="17"/>
      <c r="AK137" s="17"/>
      <c r="AL137" s="17"/>
      <c r="AM137" s="17"/>
      <c r="AN137" s="17"/>
      <c r="AO137" s="17"/>
      <c r="AP137" s="17"/>
    </row>
    <row r="138" spans="1:42" x14ac:dyDescent="0.25">
      <c r="A138" s="307"/>
      <c r="B138" s="303"/>
      <c r="E138" s="17"/>
      <c r="F138" s="17"/>
      <c r="G138" s="17"/>
      <c r="H138" s="17"/>
      <c r="I138" s="17"/>
      <c r="J138" s="17"/>
      <c r="K138" s="17"/>
      <c r="L138" s="17"/>
      <c r="M138" s="17"/>
      <c r="N138" s="18"/>
      <c r="O138" s="17"/>
      <c r="P138" s="17"/>
      <c r="Q138" s="17"/>
      <c r="R138" s="17"/>
      <c r="S138" s="17"/>
      <c r="T138" s="17"/>
      <c r="U138" s="17"/>
      <c r="V138" s="17"/>
      <c r="W138" s="17"/>
      <c r="X138" s="17"/>
      <c r="Y138" s="17"/>
      <c r="Z138" s="17"/>
      <c r="AA138" s="218"/>
      <c r="AB138" s="17"/>
      <c r="AC138" s="17"/>
      <c r="AD138" s="17"/>
      <c r="AE138" s="17"/>
      <c r="AF138" s="17"/>
      <c r="AG138" s="17"/>
      <c r="AH138" s="17"/>
      <c r="AI138" s="17"/>
      <c r="AJ138" s="17"/>
      <c r="AK138" s="17"/>
      <c r="AL138" s="17"/>
      <c r="AM138" s="17"/>
      <c r="AN138" s="17"/>
      <c r="AO138" s="17"/>
      <c r="AP138" s="17"/>
    </row>
    <row r="139" spans="1:42" x14ac:dyDescent="0.25">
      <c r="A139" s="307"/>
      <c r="B139" s="303"/>
      <c r="E139" s="17"/>
      <c r="F139" s="17"/>
      <c r="G139" s="17"/>
      <c r="H139" s="17"/>
      <c r="I139" s="17"/>
      <c r="J139" s="17"/>
      <c r="K139" s="17"/>
      <c r="L139" s="17"/>
      <c r="M139" s="17"/>
      <c r="N139" s="18"/>
      <c r="O139" s="17"/>
      <c r="P139" s="17"/>
      <c r="Q139" s="17"/>
      <c r="R139" s="17"/>
      <c r="S139" s="17"/>
      <c r="T139" s="17"/>
      <c r="U139" s="17"/>
      <c r="V139" s="17"/>
      <c r="W139" s="17"/>
      <c r="X139" s="17"/>
      <c r="Y139" s="17"/>
      <c r="Z139" s="17"/>
      <c r="AA139" s="218"/>
      <c r="AB139" s="17"/>
      <c r="AC139" s="17"/>
      <c r="AD139" s="17"/>
      <c r="AE139" s="17"/>
      <c r="AF139" s="17"/>
      <c r="AG139" s="17"/>
      <c r="AH139" s="17"/>
      <c r="AI139" s="17"/>
      <c r="AJ139" s="17"/>
      <c r="AK139" s="17"/>
      <c r="AL139" s="17"/>
      <c r="AM139" s="17"/>
      <c r="AN139" s="17"/>
      <c r="AO139" s="17"/>
      <c r="AP139" s="17"/>
    </row>
    <row r="140" spans="1:42" x14ac:dyDescent="0.25">
      <c r="A140" s="307"/>
      <c r="B140" s="303"/>
      <c r="E140" s="90" t="s">
        <v>16</v>
      </c>
      <c r="F140" s="28"/>
      <c r="G140" s="28"/>
      <c r="H140" s="28"/>
      <c r="I140" s="28"/>
      <c r="J140" s="28"/>
      <c r="K140" s="28"/>
      <c r="L140" s="28"/>
      <c r="M140" s="28"/>
      <c r="N140" s="29"/>
      <c r="O140" s="28"/>
      <c r="P140" s="28"/>
      <c r="Q140" s="28"/>
      <c r="R140" s="28"/>
      <c r="S140" s="29"/>
      <c r="T140" s="28"/>
      <c r="U140" s="28"/>
      <c r="V140" s="28"/>
      <c r="W140" s="28"/>
      <c r="X140" s="28"/>
      <c r="Y140" s="28"/>
      <c r="Z140" s="28"/>
      <c r="AA140" s="220"/>
      <c r="AB140" s="43"/>
      <c r="AC140" s="43"/>
      <c r="AD140" s="47"/>
      <c r="AE140" s="28"/>
      <c r="AF140" s="28"/>
      <c r="AG140" s="28"/>
      <c r="AH140" s="28"/>
      <c r="AI140" s="28"/>
      <c r="AJ140" s="28"/>
      <c r="AK140" s="28"/>
      <c r="AL140" s="28"/>
      <c r="AM140" s="30"/>
      <c r="AN140" s="17"/>
      <c r="AO140" s="17"/>
      <c r="AP140" s="17"/>
    </row>
    <row r="141" spans="1:42" x14ac:dyDescent="0.25">
      <c r="A141" s="307"/>
      <c r="B141" s="303"/>
      <c r="E141" s="91" t="s">
        <v>74</v>
      </c>
      <c r="F141" s="31"/>
      <c r="G141" s="31"/>
      <c r="H141" s="31"/>
      <c r="I141" s="31"/>
      <c r="J141" s="31"/>
      <c r="K141" s="31"/>
      <c r="L141" s="31"/>
      <c r="M141" s="31"/>
      <c r="N141" s="32"/>
      <c r="O141" s="31"/>
      <c r="P141" s="31"/>
      <c r="Q141" s="31"/>
      <c r="R141" s="31"/>
      <c r="S141" s="32"/>
      <c r="T141" s="31"/>
      <c r="U141" s="31"/>
      <c r="V141" s="31"/>
      <c r="W141" s="31"/>
      <c r="X141" s="31"/>
      <c r="Y141" s="31"/>
      <c r="Z141" s="31"/>
      <c r="AA141" s="221"/>
      <c r="AB141" s="44"/>
      <c r="AC141" s="44"/>
      <c r="AD141" s="48"/>
      <c r="AE141" s="31"/>
      <c r="AF141" s="31"/>
      <c r="AG141" s="31"/>
      <c r="AH141" s="31"/>
      <c r="AI141" s="31"/>
      <c r="AJ141" s="31"/>
      <c r="AK141" s="31"/>
      <c r="AL141" s="31"/>
      <c r="AM141" s="33"/>
      <c r="AN141" s="17"/>
      <c r="AO141" s="17"/>
      <c r="AP141" s="17"/>
    </row>
    <row r="142" spans="1:42" x14ac:dyDescent="0.25">
      <c r="A142" s="307"/>
      <c r="B142" s="303"/>
      <c r="E142" s="91" t="s">
        <v>86</v>
      </c>
      <c r="F142" s="31"/>
      <c r="G142" s="31"/>
      <c r="H142" s="31"/>
      <c r="I142" s="31"/>
      <c r="J142" s="31"/>
      <c r="K142" s="31"/>
      <c r="L142" s="31"/>
      <c r="M142" s="31"/>
      <c r="N142" s="32"/>
      <c r="O142" s="31"/>
      <c r="P142" s="31"/>
      <c r="Q142" s="31"/>
      <c r="R142" s="31"/>
      <c r="S142" s="32"/>
      <c r="T142" s="31"/>
      <c r="U142" s="31"/>
      <c r="V142" s="31"/>
      <c r="W142" s="31"/>
      <c r="X142" s="31"/>
      <c r="Y142" s="31"/>
      <c r="Z142" s="31"/>
      <c r="AA142" s="221"/>
      <c r="AB142" s="44"/>
      <c r="AC142" s="44"/>
      <c r="AD142" s="48"/>
      <c r="AE142" s="31"/>
      <c r="AF142" s="31"/>
      <c r="AG142" s="31"/>
      <c r="AH142" s="31"/>
      <c r="AI142" s="31"/>
      <c r="AJ142" s="31"/>
      <c r="AK142" s="31"/>
      <c r="AL142" s="31"/>
      <c r="AM142" s="33"/>
      <c r="AN142" s="17"/>
      <c r="AO142" s="17"/>
      <c r="AP142" s="17"/>
    </row>
    <row r="143" spans="1:42" x14ac:dyDescent="0.25">
      <c r="A143" s="307"/>
      <c r="B143" s="303"/>
      <c r="E143" s="91" t="s">
        <v>75</v>
      </c>
      <c r="F143" s="31"/>
      <c r="G143" s="31"/>
      <c r="H143" s="31"/>
      <c r="I143" s="31"/>
      <c r="J143" s="31"/>
      <c r="K143" s="31"/>
      <c r="L143" s="31"/>
      <c r="M143" s="31"/>
      <c r="N143" s="32"/>
      <c r="O143" s="31"/>
      <c r="P143" s="31"/>
      <c r="Q143" s="31"/>
      <c r="R143" s="31"/>
      <c r="S143" s="32"/>
      <c r="T143" s="31"/>
      <c r="U143" s="31"/>
      <c r="V143" s="31"/>
      <c r="W143" s="31"/>
      <c r="X143" s="31"/>
      <c r="Y143" s="31"/>
      <c r="Z143" s="31"/>
      <c r="AA143" s="221"/>
      <c r="AB143" s="44"/>
      <c r="AC143" s="44"/>
      <c r="AD143" s="48"/>
      <c r="AE143" s="31"/>
      <c r="AF143" s="31"/>
      <c r="AG143" s="31"/>
      <c r="AH143" s="31"/>
      <c r="AI143" s="31"/>
      <c r="AJ143" s="31"/>
      <c r="AK143" s="31"/>
      <c r="AL143" s="31"/>
      <c r="AM143" s="33"/>
      <c r="AN143" s="17"/>
      <c r="AO143" s="17"/>
      <c r="AP143" s="17"/>
    </row>
    <row r="144" spans="1:42" x14ac:dyDescent="0.25">
      <c r="A144" s="307"/>
      <c r="B144" s="303"/>
      <c r="E144" s="91"/>
      <c r="F144" s="31"/>
      <c r="G144" s="31"/>
      <c r="H144" s="31"/>
      <c r="I144" s="31"/>
      <c r="J144" s="31"/>
      <c r="K144" s="31"/>
      <c r="L144" s="31"/>
      <c r="M144" s="31"/>
      <c r="N144" s="32"/>
      <c r="O144" s="31"/>
      <c r="P144" s="31"/>
      <c r="Q144" s="31"/>
      <c r="R144" s="31"/>
      <c r="S144" s="32"/>
      <c r="T144" s="31"/>
      <c r="U144" s="31"/>
      <c r="V144" s="31"/>
      <c r="W144" s="31"/>
      <c r="X144" s="31"/>
      <c r="Y144" s="31"/>
      <c r="Z144" s="31"/>
      <c r="AA144" s="221"/>
      <c r="AB144" s="44"/>
      <c r="AC144" s="44"/>
      <c r="AD144" s="48"/>
      <c r="AE144" s="31"/>
      <c r="AF144" s="31"/>
      <c r="AG144" s="31"/>
      <c r="AH144" s="31"/>
      <c r="AI144" s="31"/>
      <c r="AJ144" s="31"/>
      <c r="AK144" s="31"/>
      <c r="AL144" s="31"/>
      <c r="AM144" s="33"/>
      <c r="AN144" s="17"/>
      <c r="AO144" s="17"/>
      <c r="AP144" s="17"/>
    </row>
    <row r="145" spans="1:42" x14ac:dyDescent="0.25">
      <c r="A145" s="307"/>
      <c r="B145" s="303"/>
      <c r="E145" s="92" t="s">
        <v>17</v>
      </c>
      <c r="F145" s="31"/>
      <c r="G145" s="31"/>
      <c r="H145" s="31"/>
      <c r="I145" s="31"/>
      <c r="J145" s="31"/>
      <c r="K145" s="31"/>
      <c r="L145" s="31"/>
      <c r="M145" s="31"/>
      <c r="N145" s="32"/>
      <c r="O145" s="31"/>
      <c r="P145" s="31"/>
      <c r="Q145" s="31"/>
      <c r="R145" s="31"/>
      <c r="S145" s="32"/>
      <c r="T145" s="31"/>
      <c r="U145" s="31"/>
      <c r="V145" s="31"/>
      <c r="W145" s="31"/>
      <c r="X145" s="31"/>
      <c r="Y145" s="31"/>
      <c r="Z145" s="31"/>
      <c r="AA145" s="221"/>
      <c r="AB145" s="44"/>
      <c r="AC145" s="44"/>
      <c r="AD145" s="48"/>
      <c r="AE145" s="31"/>
      <c r="AF145" s="31"/>
      <c r="AG145" s="31"/>
      <c r="AH145" s="31"/>
      <c r="AI145" s="31"/>
      <c r="AJ145" s="31"/>
      <c r="AK145" s="31"/>
      <c r="AL145" s="31"/>
      <c r="AM145" s="33"/>
      <c r="AN145" s="17"/>
      <c r="AO145" s="17"/>
      <c r="AP145" s="17"/>
    </row>
    <row r="146" spans="1:42" x14ac:dyDescent="0.25">
      <c r="A146" s="307"/>
      <c r="B146" s="303"/>
      <c r="E146" s="91" t="s">
        <v>76</v>
      </c>
      <c r="F146" s="31"/>
      <c r="G146" s="31"/>
      <c r="H146" s="31"/>
      <c r="I146" s="31"/>
      <c r="J146" s="31"/>
      <c r="K146" s="31"/>
      <c r="L146" s="31"/>
      <c r="M146" s="31"/>
      <c r="N146" s="32"/>
      <c r="O146" s="31"/>
      <c r="P146" s="31"/>
      <c r="Q146" s="31"/>
      <c r="R146" s="31"/>
      <c r="S146" s="32"/>
      <c r="T146" s="31"/>
      <c r="U146" s="31"/>
      <c r="V146" s="31"/>
      <c r="W146" s="31"/>
      <c r="X146" s="31"/>
      <c r="Y146" s="31"/>
      <c r="Z146" s="31"/>
      <c r="AA146" s="221"/>
      <c r="AB146" s="44"/>
      <c r="AC146" s="44"/>
      <c r="AD146" s="48"/>
      <c r="AE146" s="31"/>
      <c r="AF146" s="31"/>
      <c r="AG146" s="31"/>
      <c r="AH146" s="31"/>
      <c r="AI146" s="31"/>
      <c r="AJ146" s="31"/>
      <c r="AK146" s="31"/>
      <c r="AL146" s="31"/>
      <c r="AM146" s="33"/>
      <c r="AN146" s="17"/>
      <c r="AO146" s="17"/>
      <c r="AP146" s="17"/>
    </row>
    <row r="147" spans="1:42" x14ac:dyDescent="0.25">
      <c r="A147" s="307"/>
      <c r="B147" s="303"/>
      <c r="E147" s="93"/>
      <c r="F147" s="34"/>
      <c r="G147" s="34"/>
      <c r="H147" s="34"/>
      <c r="I147" s="34"/>
      <c r="J147" s="34"/>
      <c r="K147" s="34"/>
      <c r="L147" s="34"/>
      <c r="M147" s="34"/>
      <c r="N147" s="35"/>
      <c r="O147" s="34"/>
      <c r="P147" s="34"/>
      <c r="Q147" s="34"/>
      <c r="R147" s="34"/>
      <c r="S147" s="35"/>
      <c r="T147" s="34"/>
      <c r="U147" s="34"/>
      <c r="V147" s="34"/>
      <c r="W147" s="34"/>
      <c r="X147" s="34"/>
      <c r="Y147" s="34"/>
      <c r="Z147" s="34"/>
      <c r="AA147" s="222"/>
      <c r="AB147" s="45"/>
      <c r="AC147" s="45"/>
      <c r="AD147" s="49"/>
      <c r="AE147" s="34"/>
      <c r="AF147" s="34"/>
      <c r="AG147" s="34"/>
      <c r="AH147" s="34"/>
      <c r="AI147" s="34"/>
      <c r="AJ147" s="34"/>
      <c r="AK147" s="34"/>
      <c r="AL147" s="34"/>
      <c r="AM147" s="36"/>
      <c r="AN147" s="17"/>
      <c r="AO147" s="17"/>
      <c r="AP147" s="17"/>
    </row>
    <row r="148" spans="1:42" x14ac:dyDescent="0.25">
      <c r="E148" s="17"/>
      <c r="F148" s="18"/>
      <c r="G148" s="17"/>
      <c r="H148" s="17"/>
      <c r="I148" s="17"/>
      <c r="J148" s="17"/>
      <c r="K148" s="17"/>
      <c r="L148" s="17"/>
      <c r="M148" s="17"/>
      <c r="N148" s="18"/>
      <c r="O148" s="17"/>
      <c r="P148" s="17"/>
      <c r="Q148" s="17"/>
      <c r="R148" s="17"/>
      <c r="S148" s="18"/>
      <c r="T148" s="17"/>
      <c r="U148" s="17"/>
      <c r="V148" s="17"/>
      <c r="W148" s="17"/>
      <c r="X148" s="17"/>
      <c r="Y148" s="17"/>
      <c r="Z148" s="17"/>
      <c r="AA148" s="218"/>
      <c r="AB148" s="42"/>
      <c r="AC148" s="42"/>
      <c r="AD148" s="46"/>
      <c r="AE148" s="17"/>
      <c r="AF148" s="17"/>
      <c r="AG148" s="17"/>
      <c r="AH148" s="17"/>
      <c r="AI148" s="17"/>
      <c r="AJ148" s="17"/>
      <c r="AK148" s="17"/>
      <c r="AL148" s="17"/>
      <c r="AM148" s="17"/>
      <c r="AN148" s="17"/>
      <c r="AO148" s="17"/>
      <c r="AP148" s="17"/>
    </row>
    <row r="149" spans="1:42" x14ac:dyDescent="0.25">
      <c r="E149" s="37" t="str">
        <f>CONCATENATE("Version ",'Change Log'!$B$3," – © 2015-",YEAR('Change Log'!$A$3),", William W. Davis, MSPM, PMP")</f>
        <v>Version 3.0.t – © 2015-2020, William W. Davis, MSPM, PMP</v>
      </c>
      <c r="F149" s="17"/>
      <c r="G149" s="37"/>
      <c r="H149" s="17"/>
      <c r="I149" s="17"/>
      <c r="J149" s="17"/>
      <c r="K149" s="17"/>
      <c r="L149" s="17"/>
      <c r="M149" s="17"/>
      <c r="N149" s="18"/>
      <c r="O149" s="17"/>
      <c r="P149" s="17"/>
      <c r="Q149" s="17"/>
      <c r="R149" s="17"/>
      <c r="S149" s="18"/>
      <c r="T149" s="17"/>
      <c r="U149" s="17"/>
      <c r="V149" s="17"/>
      <c r="W149" s="17"/>
      <c r="X149" s="17"/>
      <c r="Y149" s="17"/>
      <c r="Z149" s="17"/>
      <c r="AA149" s="218"/>
      <c r="AB149" s="42"/>
      <c r="AC149" s="42"/>
      <c r="AD149" s="46"/>
      <c r="AE149" s="17"/>
      <c r="AF149" s="17"/>
      <c r="AG149" s="17"/>
      <c r="AH149" s="17"/>
      <c r="AI149" s="17"/>
      <c r="AJ149" s="17"/>
      <c r="AK149" s="17"/>
      <c r="AL149" s="17"/>
      <c r="AM149" s="17"/>
      <c r="AN149" s="17"/>
      <c r="AO149" s="17"/>
      <c r="AP149" s="17"/>
    </row>
    <row r="150" spans="1:42" x14ac:dyDescent="0.25">
      <c r="E150" s="350" t="s">
        <v>131</v>
      </c>
      <c r="F150" s="350"/>
      <c r="G150" s="350"/>
      <c r="H150" s="350"/>
      <c r="I150" s="350"/>
      <c r="J150" s="350"/>
      <c r="K150" s="350"/>
      <c r="L150" s="350"/>
      <c r="M150" s="350"/>
      <c r="N150" s="350"/>
      <c r="O150" s="350"/>
      <c r="P150" s="59"/>
      <c r="Q150" s="59"/>
      <c r="R150" s="59"/>
      <c r="S150" s="18"/>
      <c r="T150" s="17"/>
      <c r="U150" s="17"/>
      <c r="V150" s="17"/>
      <c r="W150" s="17"/>
      <c r="X150" s="17"/>
      <c r="Y150" s="17"/>
      <c r="Z150" s="17"/>
      <c r="AA150" s="218"/>
      <c r="AB150" s="42"/>
      <c r="AC150" s="42"/>
      <c r="AD150" s="46"/>
      <c r="AE150" s="17"/>
      <c r="AF150" s="17"/>
      <c r="AG150" s="17"/>
      <c r="AH150" s="17"/>
      <c r="AI150" s="17"/>
      <c r="AJ150" s="17"/>
      <c r="AK150" s="17"/>
      <c r="AL150" s="17"/>
      <c r="AM150" s="17"/>
      <c r="AN150" s="17"/>
      <c r="AO150" s="17"/>
      <c r="AP150" s="17"/>
    </row>
    <row r="151" spans="1:42" x14ac:dyDescent="0.25">
      <c r="E151" s="350" t="s">
        <v>130</v>
      </c>
      <c r="F151" s="350"/>
      <c r="G151" s="350"/>
      <c r="H151" s="350"/>
      <c r="I151" s="350"/>
      <c r="J151" s="350"/>
      <c r="K151" s="350"/>
      <c r="L151" s="350"/>
      <c r="M151" s="350"/>
      <c r="N151" s="350"/>
      <c r="O151" s="350"/>
      <c r="P151" s="59"/>
      <c r="Q151" s="59"/>
      <c r="R151" s="59"/>
      <c r="S151" s="18"/>
      <c r="T151" s="17"/>
      <c r="U151" s="17"/>
      <c r="V151" s="17"/>
      <c r="W151" s="17"/>
      <c r="X151" s="17"/>
      <c r="Y151" s="17"/>
      <c r="Z151" s="17"/>
      <c r="AA151" s="218"/>
      <c r="AB151" s="42"/>
      <c r="AC151" s="42"/>
      <c r="AD151" s="46"/>
      <c r="AE151" s="17"/>
      <c r="AF151" s="17"/>
      <c r="AG151" s="17"/>
      <c r="AH151" s="17"/>
      <c r="AI151" s="17"/>
      <c r="AJ151" s="17"/>
      <c r="AK151" s="17"/>
      <c r="AL151" s="17"/>
      <c r="AM151" s="17"/>
      <c r="AN151" s="17"/>
      <c r="AO151" s="17"/>
      <c r="AP151" s="17"/>
    </row>
    <row r="152" spans="1:42" x14ac:dyDescent="0.25">
      <c r="E152" s="350" t="s">
        <v>90</v>
      </c>
      <c r="F152" s="350"/>
      <c r="G152" s="350"/>
      <c r="H152" s="350"/>
      <c r="I152" s="350"/>
      <c r="J152" s="350"/>
      <c r="K152" s="350"/>
      <c r="L152" s="350"/>
      <c r="M152" s="350"/>
      <c r="N152" s="350"/>
      <c r="O152" s="350"/>
      <c r="P152" s="59"/>
      <c r="Q152" s="59"/>
      <c r="R152" s="59"/>
      <c r="S152" s="18"/>
      <c r="T152" s="17"/>
      <c r="U152" s="17"/>
      <c r="V152" s="17"/>
      <c r="W152" s="17"/>
      <c r="X152" s="17"/>
      <c r="Y152" s="17"/>
      <c r="Z152" s="17"/>
      <c r="AA152" s="218"/>
      <c r="AB152" s="42"/>
      <c r="AC152" s="42"/>
      <c r="AD152" s="46"/>
      <c r="AE152" s="17"/>
      <c r="AF152" s="17"/>
      <c r="AG152" s="17"/>
      <c r="AH152" s="17"/>
      <c r="AI152" s="17"/>
      <c r="AJ152" s="17"/>
      <c r="AK152" s="17"/>
      <c r="AL152" s="17"/>
      <c r="AM152" s="17"/>
      <c r="AN152" s="17"/>
      <c r="AO152" s="17"/>
      <c r="AP152" s="17"/>
    </row>
    <row r="153" spans="1:42" x14ac:dyDescent="0.25">
      <c r="E153" s="350" t="s">
        <v>143</v>
      </c>
      <c r="F153" s="350"/>
      <c r="G153" s="350"/>
      <c r="H153" s="350"/>
      <c r="I153" s="350"/>
      <c r="J153" s="350"/>
      <c r="K153" s="350"/>
      <c r="L153" s="350"/>
      <c r="M153" s="350"/>
      <c r="N153" s="350"/>
      <c r="O153" s="350"/>
      <c r="P153" s="59"/>
      <c r="Q153" s="59"/>
      <c r="R153" s="59"/>
      <c r="S153" s="18"/>
      <c r="T153" s="17"/>
      <c r="U153" s="17"/>
      <c r="V153" s="17"/>
      <c r="W153" s="17"/>
      <c r="X153" s="17"/>
      <c r="Y153" s="17"/>
      <c r="Z153" s="17"/>
      <c r="AA153" s="218"/>
      <c r="AB153" s="42"/>
      <c r="AC153" s="42"/>
      <c r="AD153" s="46"/>
      <c r="AE153" s="17"/>
      <c r="AF153" s="17"/>
      <c r="AG153" s="17"/>
      <c r="AH153" s="17"/>
      <c r="AI153" s="17"/>
      <c r="AJ153" s="17"/>
      <c r="AK153" s="17"/>
      <c r="AL153" s="17"/>
      <c r="AM153" s="17"/>
      <c r="AN153" s="17"/>
      <c r="AO153" s="17"/>
      <c r="AP153" s="17"/>
    </row>
    <row r="154" spans="1:42" x14ac:dyDescent="0.25">
      <c r="E154" s="350" t="s">
        <v>749</v>
      </c>
      <c r="F154" s="350"/>
      <c r="G154" s="350"/>
      <c r="H154" s="350"/>
      <c r="I154" s="350"/>
      <c r="J154" s="350"/>
      <c r="K154" s="350"/>
      <c r="L154" s="350"/>
      <c r="M154" s="350"/>
      <c r="N154" s="350"/>
      <c r="O154" s="350"/>
      <c r="P154" s="59"/>
      <c r="Q154" s="59"/>
      <c r="R154" s="59"/>
      <c r="S154" s="18"/>
      <c r="T154" s="17"/>
      <c r="U154" s="17"/>
      <c r="V154" s="17"/>
      <c r="W154" s="17"/>
      <c r="X154" s="17"/>
      <c r="Y154" s="17"/>
      <c r="Z154" s="17"/>
      <c r="AA154" s="218"/>
      <c r="AB154" s="42"/>
      <c r="AC154" s="42"/>
      <c r="AD154" s="46"/>
      <c r="AE154" s="17"/>
      <c r="AF154" s="17"/>
      <c r="AG154" s="17"/>
      <c r="AH154" s="17"/>
      <c r="AI154" s="17"/>
      <c r="AJ154" s="17"/>
      <c r="AK154" s="17"/>
      <c r="AL154" s="17"/>
      <c r="AM154" s="17"/>
      <c r="AN154" s="17"/>
      <c r="AO154" s="17"/>
      <c r="AP154" s="17"/>
    </row>
    <row r="155" spans="1:42" x14ac:dyDescent="0.2">
      <c r="E155" s="144" t="s">
        <v>144</v>
      </c>
      <c r="F155" s="17"/>
      <c r="G155" s="60"/>
      <c r="H155" s="17"/>
      <c r="I155" s="17"/>
      <c r="J155" s="17"/>
      <c r="K155" s="17"/>
      <c r="L155" s="17"/>
      <c r="M155" s="17"/>
      <c r="N155" s="18"/>
      <c r="O155" s="17"/>
      <c r="P155" s="17"/>
      <c r="Q155" s="17"/>
      <c r="R155" s="17"/>
      <c r="S155" s="18"/>
      <c r="T155" s="17"/>
      <c r="U155" s="17"/>
      <c r="V155" s="17"/>
      <c r="W155" s="17"/>
      <c r="X155" s="17"/>
      <c r="Y155" s="17"/>
      <c r="Z155" s="17"/>
      <c r="AA155" s="218"/>
      <c r="AB155" s="42"/>
      <c r="AC155" s="42"/>
      <c r="AD155" s="46"/>
      <c r="AE155" s="17"/>
      <c r="AF155" s="17"/>
      <c r="AG155" s="17"/>
      <c r="AH155" s="17"/>
      <c r="AI155" s="17"/>
      <c r="AJ155" s="17"/>
      <c r="AK155" s="17"/>
      <c r="AL155" s="17"/>
      <c r="AM155" s="17"/>
      <c r="AN155" s="17"/>
      <c r="AO155" s="17"/>
      <c r="AP155" s="17"/>
    </row>
    <row r="156" spans="1:42" x14ac:dyDescent="0.2">
      <c r="E156" s="144" t="s">
        <v>88</v>
      </c>
      <c r="F156" s="17"/>
      <c r="G156" s="60"/>
      <c r="H156" s="17"/>
      <c r="I156" s="17"/>
      <c r="J156" s="17"/>
      <c r="K156" s="17"/>
      <c r="L156" s="17"/>
      <c r="M156" s="17"/>
      <c r="N156" s="18"/>
      <c r="O156" s="17"/>
      <c r="P156" s="17"/>
      <c r="Q156" s="17"/>
      <c r="R156" s="17"/>
      <c r="S156" s="18"/>
      <c r="T156" s="17"/>
      <c r="U156" s="17"/>
      <c r="V156" s="17"/>
      <c r="W156" s="17"/>
      <c r="X156" s="17"/>
      <c r="Y156" s="17"/>
      <c r="Z156" s="17"/>
      <c r="AA156" s="218"/>
      <c r="AB156" s="17"/>
      <c r="AC156" s="17"/>
      <c r="AD156" s="17"/>
      <c r="AE156" s="17"/>
      <c r="AF156" s="17"/>
      <c r="AG156" s="17"/>
      <c r="AH156" s="17"/>
      <c r="AI156" s="17"/>
      <c r="AJ156" s="17"/>
      <c r="AK156" s="17"/>
      <c r="AL156" s="17"/>
      <c r="AM156" s="17"/>
      <c r="AN156" s="17"/>
      <c r="AO156" s="17"/>
      <c r="AP156" s="17"/>
    </row>
    <row r="157" spans="1:42" x14ac:dyDescent="0.2">
      <c r="E157" s="144" t="s">
        <v>145</v>
      </c>
      <c r="F157" s="17"/>
      <c r="G157" s="60"/>
      <c r="H157" s="17"/>
      <c r="I157" s="17"/>
      <c r="J157" s="17"/>
      <c r="K157" s="17"/>
      <c r="L157" s="17"/>
      <c r="M157" s="17"/>
      <c r="N157" s="18"/>
      <c r="O157" s="17"/>
      <c r="P157" s="17"/>
      <c r="Q157" s="17"/>
      <c r="R157" s="17"/>
      <c r="S157" s="18"/>
      <c r="T157" s="17"/>
      <c r="U157" s="17"/>
      <c r="V157" s="17"/>
      <c r="W157" s="17"/>
      <c r="X157" s="17"/>
      <c r="Y157" s="17"/>
      <c r="Z157" s="17"/>
      <c r="AA157" s="218"/>
      <c r="AB157" s="17"/>
      <c r="AC157" s="17"/>
      <c r="AD157" s="17"/>
      <c r="AE157" s="17"/>
      <c r="AF157" s="17"/>
      <c r="AG157" s="17"/>
      <c r="AH157" s="17"/>
      <c r="AI157" s="17"/>
      <c r="AJ157" s="17"/>
      <c r="AK157" s="17"/>
      <c r="AL157" s="17"/>
      <c r="AM157" s="17"/>
      <c r="AN157" s="17"/>
      <c r="AO157" s="17"/>
      <c r="AP157" s="17"/>
    </row>
    <row r="158" spans="1:42" x14ac:dyDescent="0.2">
      <c r="E158" s="144" t="s">
        <v>146</v>
      </c>
      <c r="F158" s="17"/>
      <c r="G158" s="60"/>
      <c r="H158" s="17"/>
      <c r="I158" s="17"/>
      <c r="J158" s="17"/>
      <c r="K158" s="17"/>
      <c r="L158" s="17"/>
      <c r="M158" s="17"/>
      <c r="N158" s="18"/>
      <c r="O158" s="17"/>
      <c r="P158" s="17"/>
      <c r="Q158" s="17"/>
      <c r="R158" s="17"/>
      <c r="S158" s="18"/>
      <c r="T158" s="17"/>
      <c r="U158" s="17"/>
      <c r="V158" s="17"/>
      <c r="W158" s="17"/>
      <c r="X158" s="17"/>
      <c r="Y158" s="17"/>
      <c r="Z158" s="17"/>
      <c r="AA158" s="218"/>
      <c r="AB158" s="17"/>
      <c r="AC158" s="17"/>
      <c r="AD158" s="17"/>
      <c r="AE158" s="17"/>
      <c r="AF158" s="17"/>
      <c r="AG158" s="17"/>
      <c r="AH158" s="17"/>
      <c r="AI158" s="17"/>
      <c r="AJ158" s="17"/>
      <c r="AK158" s="17"/>
      <c r="AL158" s="17"/>
      <c r="AM158" s="17"/>
      <c r="AN158" s="17"/>
      <c r="AO158" s="17"/>
      <c r="AP158" s="17"/>
    </row>
    <row r="159" spans="1:42" x14ac:dyDescent="0.2">
      <c r="E159" s="144" t="s">
        <v>684</v>
      </c>
      <c r="F159" s="17"/>
      <c r="G159" s="60"/>
      <c r="H159" s="17"/>
      <c r="I159" s="17"/>
      <c r="J159" s="17"/>
      <c r="K159" s="17"/>
      <c r="L159" s="17"/>
      <c r="M159" s="17"/>
      <c r="N159" s="18"/>
      <c r="O159" s="17"/>
      <c r="P159" s="17"/>
      <c r="Q159" s="17"/>
      <c r="R159" s="17"/>
      <c r="S159" s="18"/>
      <c r="T159" s="17"/>
      <c r="U159" s="17"/>
      <c r="V159" s="17"/>
      <c r="W159" s="17"/>
      <c r="X159" s="17"/>
      <c r="Y159" s="17"/>
      <c r="Z159" s="17"/>
      <c r="AA159" s="218"/>
      <c r="AB159" s="17"/>
      <c r="AC159" s="17"/>
      <c r="AD159" s="17"/>
      <c r="AE159" s="17"/>
      <c r="AF159" s="17"/>
      <c r="AG159" s="17"/>
      <c r="AH159" s="17"/>
      <c r="AI159" s="17"/>
      <c r="AJ159" s="17"/>
      <c r="AK159" s="17"/>
      <c r="AL159" s="17"/>
      <c r="AM159" s="17"/>
      <c r="AN159" s="17"/>
      <c r="AO159" s="17"/>
      <c r="AP159" s="17"/>
    </row>
    <row r="160" spans="1:42" x14ac:dyDescent="0.2">
      <c r="E160" s="144" t="s">
        <v>685</v>
      </c>
      <c r="F160" s="17"/>
      <c r="G160" s="60"/>
      <c r="H160" s="17"/>
      <c r="I160" s="17"/>
      <c r="J160" s="17"/>
      <c r="K160" s="17"/>
      <c r="L160" s="17"/>
      <c r="M160" s="17"/>
      <c r="N160" s="18"/>
      <c r="O160" s="17"/>
      <c r="P160" s="17"/>
      <c r="Q160" s="17"/>
      <c r="R160" s="17"/>
      <c r="S160" s="18"/>
      <c r="T160" s="17"/>
      <c r="U160" s="17"/>
      <c r="V160" s="17"/>
      <c r="W160" s="17"/>
      <c r="X160" s="17"/>
      <c r="Y160" s="17"/>
      <c r="Z160" s="17"/>
      <c r="AA160" s="218"/>
      <c r="AB160" s="17"/>
      <c r="AC160" s="17"/>
      <c r="AD160" s="17"/>
      <c r="AE160" s="17"/>
      <c r="AF160" s="17"/>
      <c r="AG160" s="17"/>
      <c r="AH160" s="17"/>
      <c r="AI160" s="17"/>
      <c r="AJ160" s="17"/>
      <c r="AK160" s="17"/>
      <c r="AL160" s="17"/>
      <c r="AM160" s="17"/>
      <c r="AN160" s="17"/>
      <c r="AO160" s="17"/>
      <c r="AP160" s="17"/>
    </row>
    <row r="161" spans="5:42" x14ac:dyDescent="0.2">
      <c r="E161" s="144"/>
      <c r="F161" s="17"/>
      <c r="G161" s="60"/>
      <c r="H161" s="17"/>
      <c r="I161" s="17"/>
      <c r="J161" s="17"/>
      <c r="K161" s="17"/>
      <c r="L161" s="17"/>
      <c r="M161" s="17"/>
      <c r="N161" s="18"/>
      <c r="O161" s="17"/>
      <c r="P161" s="17"/>
      <c r="Q161" s="17"/>
      <c r="R161" s="17"/>
      <c r="S161" s="18"/>
      <c r="T161" s="17"/>
      <c r="U161" s="17"/>
      <c r="V161" s="17"/>
      <c r="W161" s="17"/>
      <c r="X161" s="17"/>
      <c r="Y161" s="17"/>
      <c r="Z161" s="17"/>
      <c r="AA161" s="218"/>
      <c r="AB161" s="17"/>
      <c r="AC161" s="17"/>
      <c r="AD161" s="17"/>
      <c r="AE161" s="17"/>
      <c r="AF161" s="17"/>
      <c r="AG161" s="17"/>
      <c r="AH161" s="17"/>
      <c r="AI161" s="17"/>
      <c r="AJ161" s="17"/>
      <c r="AK161" s="17"/>
      <c r="AL161" s="17"/>
      <c r="AM161" s="17"/>
      <c r="AN161" s="17"/>
      <c r="AO161" s="17"/>
      <c r="AP161" s="17"/>
    </row>
    <row r="162" spans="5:42" x14ac:dyDescent="0.2">
      <c r="E162" s="144" t="s">
        <v>686</v>
      </c>
      <c r="F162" s="17"/>
      <c r="G162" s="60"/>
      <c r="H162" s="17"/>
      <c r="I162" s="17"/>
      <c r="J162" s="17"/>
      <c r="K162" s="17"/>
      <c r="L162" s="17"/>
      <c r="M162" s="17"/>
      <c r="N162" s="18"/>
      <c r="O162" s="17"/>
      <c r="P162" s="17"/>
      <c r="Q162" s="17"/>
      <c r="R162" s="17"/>
      <c r="S162" s="18"/>
      <c r="T162" s="17"/>
      <c r="U162" s="17"/>
      <c r="V162" s="17"/>
      <c r="W162" s="17"/>
      <c r="X162" s="17"/>
      <c r="Y162" s="17"/>
      <c r="Z162" s="17"/>
      <c r="AA162" s="218"/>
      <c r="AB162" s="17"/>
      <c r="AC162" s="17"/>
      <c r="AD162" s="17"/>
      <c r="AE162" s="17"/>
      <c r="AF162" s="17"/>
      <c r="AG162" s="17"/>
      <c r="AH162" s="17"/>
      <c r="AI162" s="17"/>
      <c r="AJ162" s="17"/>
      <c r="AK162" s="17"/>
      <c r="AL162" s="17"/>
      <c r="AM162" s="17"/>
      <c r="AN162" s="17"/>
      <c r="AO162" s="17"/>
      <c r="AP162" s="17"/>
    </row>
    <row r="163" spans="5:42" x14ac:dyDescent="0.2">
      <c r="E163" s="144" t="s">
        <v>87</v>
      </c>
      <c r="F163" s="17"/>
      <c r="G163" s="60"/>
      <c r="H163" s="17"/>
      <c r="I163" s="17"/>
      <c r="J163" s="17"/>
      <c r="K163" s="17"/>
      <c r="L163" s="17"/>
      <c r="M163" s="17"/>
      <c r="N163" s="18"/>
      <c r="O163" s="17"/>
      <c r="P163" s="17"/>
      <c r="Q163" s="17"/>
      <c r="R163" s="17"/>
      <c r="S163" s="17"/>
      <c r="T163" s="17"/>
      <c r="U163" s="17"/>
      <c r="V163" s="17"/>
      <c r="W163" s="17"/>
      <c r="X163" s="17"/>
      <c r="Y163" s="17"/>
      <c r="Z163" s="17"/>
      <c r="AA163" s="218"/>
      <c r="AB163" s="17"/>
      <c r="AC163" s="17"/>
      <c r="AD163" s="17"/>
      <c r="AE163" s="17"/>
      <c r="AF163" s="17"/>
      <c r="AG163" s="17"/>
      <c r="AH163" s="17"/>
      <c r="AI163" s="17"/>
      <c r="AJ163" s="17"/>
      <c r="AK163" s="17"/>
      <c r="AL163" s="17"/>
      <c r="AM163" s="17"/>
      <c r="AN163" s="17"/>
      <c r="AO163" s="17"/>
      <c r="AP163" s="17"/>
    </row>
    <row r="164" spans="5:42" x14ac:dyDescent="0.2">
      <c r="E164" s="349" t="s">
        <v>719</v>
      </c>
      <c r="F164" s="349"/>
      <c r="G164" s="349"/>
      <c r="H164" s="349"/>
      <c r="I164" s="349"/>
      <c r="J164" s="349"/>
      <c r="K164" s="349"/>
      <c r="L164" s="17"/>
      <c r="M164" s="17"/>
      <c r="N164" s="18"/>
      <c r="O164" s="17"/>
      <c r="P164" s="17"/>
      <c r="Q164" s="17"/>
      <c r="R164" s="17"/>
      <c r="S164" s="17"/>
      <c r="T164" s="17"/>
      <c r="U164" s="17"/>
      <c r="V164" s="17"/>
      <c r="W164" s="17"/>
      <c r="X164" s="17"/>
      <c r="Y164" s="17"/>
      <c r="Z164" s="17"/>
      <c r="AA164" s="218"/>
      <c r="AB164" s="17"/>
      <c r="AC164" s="17"/>
      <c r="AD164" s="17"/>
      <c r="AE164" s="17"/>
      <c r="AF164" s="17"/>
      <c r="AG164" s="17"/>
      <c r="AH164" s="17"/>
      <c r="AI164" s="17"/>
      <c r="AJ164" s="17"/>
      <c r="AK164" s="17"/>
      <c r="AL164" s="17"/>
      <c r="AM164" s="17"/>
      <c r="AN164" s="17"/>
      <c r="AO164" s="17"/>
      <c r="AP164" s="17"/>
    </row>
    <row r="165" spans="5:42" x14ac:dyDescent="0.25">
      <c r="E165" s="17"/>
      <c r="F165" s="17"/>
      <c r="G165" s="17"/>
      <c r="H165" s="17"/>
      <c r="I165" s="17"/>
      <c r="J165" s="17"/>
      <c r="K165" s="17"/>
      <c r="L165" s="17"/>
      <c r="M165" s="17"/>
      <c r="N165" s="18"/>
      <c r="O165" s="17"/>
      <c r="P165" s="17"/>
      <c r="Q165" s="17"/>
      <c r="R165" s="17"/>
      <c r="S165" s="17"/>
      <c r="T165" s="17"/>
      <c r="U165" s="17"/>
      <c r="V165" s="17"/>
      <c r="W165" s="17"/>
      <c r="X165" s="17"/>
      <c r="Y165" s="17"/>
      <c r="Z165" s="17"/>
      <c r="AA165" s="218"/>
      <c r="AB165" s="17"/>
      <c r="AC165" s="17"/>
      <c r="AD165" s="17"/>
      <c r="AE165" s="17"/>
      <c r="AF165" s="17"/>
      <c r="AG165" s="17"/>
      <c r="AH165" s="17"/>
      <c r="AI165" s="17"/>
      <c r="AJ165" s="17"/>
      <c r="AK165" s="17"/>
      <c r="AL165" s="17"/>
      <c r="AM165" s="17"/>
      <c r="AN165" s="17"/>
      <c r="AO165" s="17"/>
      <c r="AP165" s="17"/>
    </row>
    <row r="166" spans="5:42" x14ac:dyDescent="0.25">
      <c r="E166" s="17"/>
      <c r="F166" s="17"/>
      <c r="G166" s="17"/>
      <c r="H166" s="17"/>
      <c r="I166" s="17"/>
      <c r="J166" s="17"/>
      <c r="K166" s="17"/>
      <c r="L166" s="17"/>
      <c r="M166" s="17"/>
      <c r="N166" s="18"/>
      <c r="O166" s="17"/>
      <c r="P166" s="17"/>
      <c r="Q166" s="17"/>
      <c r="R166" s="17"/>
      <c r="S166" s="17"/>
      <c r="T166" s="17"/>
      <c r="U166" s="17"/>
      <c r="V166" s="17"/>
      <c r="W166" s="17"/>
      <c r="X166" s="17"/>
      <c r="Y166" s="17"/>
      <c r="Z166" s="17"/>
      <c r="AA166" s="218"/>
      <c r="AB166" s="17"/>
      <c r="AC166" s="17"/>
      <c r="AD166" s="17"/>
      <c r="AE166" s="17"/>
      <c r="AF166" s="17"/>
      <c r="AG166" s="17"/>
      <c r="AH166" s="17"/>
      <c r="AI166" s="17"/>
      <c r="AJ166" s="17"/>
      <c r="AK166" s="17"/>
      <c r="AL166" s="17"/>
      <c r="AM166" s="17"/>
      <c r="AN166" s="17"/>
      <c r="AO166" s="17"/>
      <c r="AP166" s="17"/>
    </row>
    <row r="167" spans="5:42" x14ac:dyDescent="0.25">
      <c r="E167" s="17"/>
      <c r="F167" s="17"/>
      <c r="G167" s="17"/>
      <c r="H167" s="17"/>
      <c r="I167" s="17"/>
      <c r="J167" s="17"/>
      <c r="K167" s="17"/>
      <c r="L167" s="17"/>
      <c r="M167" s="17"/>
      <c r="N167" s="18"/>
      <c r="O167" s="17"/>
      <c r="P167" s="17"/>
      <c r="Q167" s="17"/>
      <c r="R167" s="17"/>
      <c r="S167" s="17"/>
      <c r="T167" s="17"/>
      <c r="U167" s="17"/>
      <c r="V167" s="17"/>
      <c r="W167" s="17"/>
      <c r="X167" s="17"/>
      <c r="Y167" s="17"/>
      <c r="Z167" s="17"/>
      <c r="AA167" s="218"/>
      <c r="AB167" s="17"/>
      <c r="AC167" s="17"/>
      <c r="AD167" s="17"/>
      <c r="AE167" s="17"/>
      <c r="AF167" s="17"/>
      <c r="AG167" s="17"/>
      <c r="AH167" s="17"/>
      <c r="AI167" s="17"/>
      <c r="AJ167" s="17"/>
      <c r="AK167" s="17"/>
      <c r="AL167" s="17"/>
      <c r="AM167" s="17"/>
      <c r="AN167" s="17"/>
      <c r="AO167" s="17"/>
      <c r="AP167" s="17"/>
    </row>
    <row r="168" spans="5:42" x14ac:dyDescent="0.25">
      <c r="E168" s="17"/>
      <c r="F168" s="17"/>
      <c r="G168" s="17"/>
      <c r="H168" s="17"/>
      <c r="I168" s="17"/>
      <c r="J168" s="17"/>
      <c r="K168" s="17"/>
      <c r="L168" s="17"/>
      <c r="M168" s="17"/>
      <c r="N168" s="18"/>
      <c r="O168" s="17"/>
      <c r="P168" s="17"/>
      <c r="Q168" s="17"/>
      <c r="R168" s="17"/>
      <c r="S168" s="17"/>
      <c r="T168" s="17"/>
      <c r="U168" s="17"/>
      <c r="V168" s="17"/>
      <c r="W168" s="17"/>
      <c r="X168" s="17"/>
      <c r="Y168" s="17"/>
      <c r="Z168" s="17"/>
      <c r="AA168" s="218"/>
      <c r="AB168" s="17"/>
      <c r="AC168" s="17"/>
      <c r="AD168" s="17"/>
      <c r="AE168" s="17"/>
      <c r="AF168" s="17"/>
      <c r="AG168" s="17"/>
      <c r="AH168" s="17"/>
      <c r="AI168" s="17"/>
      <c r="AJ168" s="17"/>
      <c r="AK168" s="17"/>
      <c r="AL168" s="17"/>
      <c r="AM168" s="17"/>
      <c r="AN168" s="17"/>
      <c r="AO168" s="17"/>
      <c r="AP168" s="17"/>
    </row>
    <row r="169" spans="5:42" x14ac:dyDescent="0.25">
      <c r="E169" s="17"/>
      <c r="F169" s="17"/>
      <c r="G169" s="17"/>
      <c r="H169" s="17"/>
      <c r="I169" s="17"/>
      <c r="J169" s="17"/>
      <c r="K169" s="17"/>
      <c r="L169" s="17"/>
      <c r="M169" s="17"/>
      <c r="N169" s="18"/>
      <c r="O169" s="17"/>
      <c r="P169" s="17"/>
      <c r="Q169" s="17"/>
      <c r="R169" s="18"/>
      <c r="S169" s="17"/>
      <c r="T169" s="17"/>
      <c r="U169" s="17"/>
      <c r="V169" s="17"/>
      <c r="W169" s="17"/>
      <c r="X169" s="17"/>
      <c r="Y169" s="17"/>
      <c r="Z169" s="17"/>
      <c r="AA169" s="218"/>
      <c r="AB169" s="17"/>
      <c r="AC169" s="17"/>
      <c r="AD169" s="17"/>
      <c r="AE169" s="17"/>
      <c r="AF169" s="17"/>
      <c r="AG169" s="17"/>
      <c r="AH169" s="17"/>
      <c r="AI169" s="17"/>
      <c r="AJ169" s="17"/>
      <c r="AK169" s="17"/>
      <c r="AL169" s="17"/>
      <c r="AM169" s="17"/>
      <c r="AN169" s="17"/>
      <c r="AO169" s="17"/>
      <c r="AP169" s="17"/>
    </row>
  </sheetData>
  <mergeCells count="12">
    <mergeCell ref="E164:K164"/>
    <mergeCell ref="E150:O150"/>
    <mergeCell ref="E151:O151"/>
    <mergeCell ref="E152:O152"/>
    <mergeCell ref="E154:O154"/>
    <mergeCell ref="Z1:AA1"/>
    <mergeCell ref="E153:O153"/>
    <mergeCell ref="AB1:AM1"/>
    <mergeCell ref="Z2:Z3"/>
    <mergeCell ref="AA2:AA3"/>
    <mergeCell ref="AB2:AM2"/>
    <mergeCell ref="G106:I106"/>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2:R152" r:id="rId1" display="Watch Statistical PERT videos on YouTube " xr:uid="{00000000-0004-0000-0400-000000000000}"/>
    <hyperlink ref="E150" r:id="rId2" display="Download more FREE Statistical PERT templates at https://www.statisticalpert.com" xr:uid="{00000000-0004-0000-0400-000001000000}"/>
    <hyperlink ref="E151" r:id="rId3" display="Take a Pluralsight course on Statistical PERT" xr:uid="{00000000-0004-0000-0400-000002000000}"/>
    <hyperlink ref="E152" r:id="rId4" xr:uid="{00000000-0004-0000-0400-000003000000}"/>
    <hyperlink ref="E154" r:id="rId5" display="Follow Statistical PERT on Twitter to learn when new updates are released" xr:uid="{00000000-0004-0000-0400-000004000000}"/>
    <hyperlink ref="E151:O151" r:id="rId6" display="Watch a Pluralsight course on Statistical PERT® Normal Edition" xr:uid="{4CB7DC92-1F94-45A6-BAD8-AFFEAAC1C2B3}"/>
    <hyperlink ref="E153" r:id="rId7" display="Follow Statistical PERT on Twitter to learn when new updates are released" xr:uid="{FD97A4BA-6390-40E4-8C8D-9F5DA285ECF3}"/>
    <hyperlink ref="E153:N153" r:id="rId8" display="Connect with or follow William W. Davis on LinkedIn" xr:uid="{E70F30BE-0DC6-4A3C-B3FE-8C8BC2448A66}"/>
    <hyperlink ref="E164" r:id="rId9" xr:uid="{158F9294-231B-412B-A256-359914083582}"/>
    <hyperlink ref="E154:O154" r:id="rId10" location="newsletter" display="Subscribe to the SPERT® newsletter for monthly tips, free webinars, and new release notifications" xr:uid="{CE65FB89-0323-4195-8BC6-E870CA43E33F}"/>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G106:K106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Scheduler (Mixed Entry)'!EM4:II4</xm:f>
              <xm:sqref>V4</xm:sqref>
            </x14:sparkline>
            <x14:sparkline>
              <xm:f>'SPERT® Scheduler (Mixed Entry)'!EM5:II5</xm:f>
              <xm:sqref>V5</xm:sqref>
            </x14:sparkline>
            <x14:sparkline>
              <xm:f>'SPERT® Scheduler (Mixed Entry)'!EM6:II6</xm:f>
              <xm:sqref>V6</xm:sqref>
            </x14:sparkline>
            <x14:sparkline>
              <xm:f>'SPERT® Scheduler (Mixed Entry)'!EM7:II7</xm:f>
              <xm:sqref>V7</xm:sqref>
            </x14:sparkline>
            <x14:sparkline>
              <xm:f>'SPERT® Scheduler (Mixed Entry)'!EM8:II8</xm:f>
              <xm:sqref>V8</xm:sqref>
            </x14:sparkline>
            <x14:sparkline>
              <xm:f>'SPERT® Scheduler (Mixed Entry)'!EM9:II9</xm:f>
              <xm:sqref>V9</xm:sqref>
            </x14:sparkline>
            <x14:sparkline>
              <xm:f>'SPERT® Scheduler (Mixed Entry)'!EM10:II10</xm:f>
              <xm:sqref>V10</xm:sqref>
            </x14:sparkline>
            <x14:sparkline>
              <xm:f>'SPERT® Scheduler (Mixed Entry)'!EM11:II11</xm:f>
              <xm:sqref>V11</xm:sqref>
            </x14:sparkline>
            <x14:sparkline>
              <xm:f>'SPERT® Scheduler (Mixed Entry)'!EM12:II12</xm:f>
              <xm:sqref>V12</xm:sqref>
            </x14:sparkline>
            <x14:sparkline>
              <xm:f>'SPERT® Scheduler (Mixed Entry)'!EM13:II13</xm:f>
              <xm:sqref>V13</xm:sqref>
            </x14:sparkline>
            <x14:sparkline>
              <xm:f>'SPERT® Scheduler (Mixed Entry)'!EM14:II14</xm:f>
              <xm:sqref>V14</xm:sqref>
            </x14:sparkline>
            <x14:sparkline>
              <xm:f>'SPERT® Scheduler (Mixed Entry)'!EM15:II15</xm:f>
              <xm:sqref>V15</xm:sqref>
            </x14:sparkline>
            <x14:sparkline>
              <xm:f>'SPERT® Scheduler (Mixed Entry)'!EM16:II16</xm:f>
              <xm:sqref>V16</xm:sqref>
            </x14:sparkline>
            <x14:sparkline>
              <xm:f>'SPERT® Scheduler (Mixed Entry)'!EM17:II17</xm:f>
              <xm:sqref>V17</xm:sqref>
            </x14:sparkline>
            <x14:sparkline>
              <xm:f>'SPERT® Scheduler (Mixed Entry)'!EM18:II18</xm:f>
              <xm:sqref>V18</xm:sqref>
            </x14:sparkline>
            <x14:sparkline>
              <xm:f>'SPERT® Scheduler (Mixed Entry)'!EM19:II19</xm:f>
              <xm:sqref>V19</xm:sqref>
            </x14:sparkline>
            <x14:sparkline>
              <xm:f>'SPERT® Scheduler (Mixed Entry)'!EM20:II20</xm:f>
              <xm:sqref>V20</xm:sqref>
            </x14:sparkline>
            <x14:sparkline>
              <xm:f>'SPERT® Scheduler (Mixed Entry)'!EM21:II21</xm:f>
              <xm:sqref>V21</xm:sqref>
            </x14:sparkline>
            <x14:sparkline>
              <xm:f>'SPERT® Scheduler (Mixed Entry)'!EM22:II22</xm:f>
              <xm:sqref>V22</xm:sqref>
            </x14:sparkline>
            <x14:sparkline>
              <xm:f>'SPERT® Scheduler (Mixed Entry)'!EM23:II23</xm:f>
              <xm:sqref>V23</xm:sqref>
            </x14:sparkline>
            <x14:sparkline>
              <xm:f>'SPERT® Scheduler (Mixed Entry)'!EM24:II24</xm:f>
              <xm:sqref>V24</xm:sqref>
            </x14:sparkline>
            <x14:sparkline>
              <xm:f>'SPERT® Scheduler (Mixed Entry)'!EM25:II25</xm:f>
              <xm:sqref>V25</xm:sqref>
            </x14:sparkline>
            <x14:sparkline>
              <xm:f>'SPERT® Scheduler (Mixed Entry)'!EM26:II26</xm:f>
              <xm:sqref>V26</xm:sqref>
            </x14:sparkline>
            <x14:sparkline>
              <xm:f>'SPERT® Scheduler (Mixed Entry)'!EM27:II27</xm:f>
              <xm:sqref>V27</xm:sqref>
            </x14:sparkline>
            <x14:sparkline>
              <xm:f>'SPERT® Scheduler (Mixed Entry)'!EM28:II28</xm:f>
              <xm:sqref>V28</xm:sqref>
            </x14:sparkline>
            <x14:sparkline>
              <xm:f>'SPERT® Scheduler (Mixed Entry)'!EM29:II29</xm:f>
              <xm:sqref>V29</xm:sqref>
            </x14:sparkline>
            <x14:sparkline>
              <xm:f>'SPERT® Scheduler (Mixed Entry)'!EM30:II30</xm:f>
              <xm:sqref>V30</xm:sqref>
            </x14:sparkline>
            <x14:sparkline>
              <xm:f>'SPERT® Scheduler (Mixed Entry)'!EM31:II31</xm:f>
              <xm:sqref>V31</xm:sqref>
            </x14:sparkline>
            <x14:sparkline>
              <xm:f>'SPERT® Scheduler (Mixed Entry)'!EM32:II32</xm:f>
              <xm:sqref>V32</xm:sqref>
            </x14:sparkline>
            <x14:sparkline>
              <xm:f>'SPERT® Scheduler (Mixed Entry)'!EM33:II33</xm:f>
              <xm:sqref>V33</xm:sqref>
            </x14:sparkline>
            <x14:sparkline>
              <xm:f>'SPERT® Scheduler (Mixed Entry)'!EM34:II34</xm:f>
              <xm:sqref>V34</xm:sqref>
            </x14:sparkline>
            <x14:sparkline>
              <xm:f>'SPERT® Scheduler (Mixed Entry)'!EM35:II35</xm:f>
              <xm:sqref>V35</xm:sqref>
            </x14:sparkline>
            <x14:sparkline>
              <xm:f>'SPERT® Scheduler (Mixed Entry)'!EM36:II36</xm:f>
              <xm:sqref>V36</xm:sqref>
            </x14:sparkline>
            <x14:sparkline>
              <xm:f>'SPERT® Scheduler (Mixed Entry)'!EM37:II37</xm:f>
              <xm:sqref>V37</xm:sqref>
            </x14:sparkline>
            <x14:sparkline>
              <xm:f>'SPERT® Scheduler (Mixed Entry)'!EM38:II38</xm:f>
              <xm:sqref>V38</xm:sqref>
            </x14:sparkline>
            <x14:sparkline>
              <xm:f>'SPERT® Scheduler (Mixed Entry)'!EM39:II39</xm:f>
              <xm:sqref>V39</xm:sqref>
            </x14:sparkline>
            <x14:sparkline>
              <xm:f>'SPERT® Scheduler (Mixed Entry)'!EM40:II40</xm:f>
              <xm:sqref>V40</xm:sqref>
            </x14:sparkline>
            <x14:sparkline>
              <xm:f>'SPERT® Scheduler (Mixed Entry)'!EM41:II41</xm:f>
              <xm:sqref>V41</xm:sqref>
            </x14:sparkline>
            <x14:sparkline>
              <xm:f>'SPERT® Scheduler (Mixed Entry)'!EM42:II42</xm:f>
              <xm:sqref>V42</xm:sqref>
            </x14:sparkline>
            <x14:sparkline>
              <xm:f>'SPERT® Scheduler (Mixed Entry)'!EM43:II43</xm:f>
              <xm:sqref>V43</xm:sqref>
            </x14:sparkline>
            <x14:sparkline>
              <xm:f>'SPERT® Scheduler (Mixed Entry)'!EM44:II44</xm:f>
              <xm:sqref>V44</xm:sqref>
            </x14:sparkline>
            <x14:sparkline>
              <xm:f>'SPERT® Scheduler (Mixed Entry)'!EM45:II45</xm:f>
              <xm:sqref>V45</xm:sqref>
            </x14:sparkline>
            <x14:sparkline>
              <xm:f>'SPERT® Scheduler (Mixed Entry)'!EM46:II46</xm:f>
              <xm:sqref>V46</xm:sqref>
            </x14:sparkline>
            <x14:sparkline>
              <xm:f>'SPERT® Scheduler (Mixed Entry)'!EM47:II47</xm:f>
              <xm:sqref>V47</xm:sqref>
            </x14:sparkline>
            <x14:sparkline>
              <xm:f>'SPERT® Scheduler (Mixed Entry)'!EM48:II48</xm:f>
              <xm:sqref>V48</xm:sqref>
            </x14:sparkline>
            <x14:sparkline>
              <xm:f>'SPERT® Scheduler (Mixed Entry)'!EM49:II49</xm:f>
              <xm:sqref>V49</xm:sqref>
            </x14:sparkline>
            <x14:sparkline>
              <xm:f>'SPERT® Scheduler (Mixed Entry)'!EM50:II50</xm:f>
              <xm:sqref>V50</xm:sqref>
            </x14:sparkline>
            <x14:sparkline>
              <xm:f>'SPERT® Scheduler (Mixed Entry)'!EM51:II51</xm:f>
              <xm:sqref>V51</xm:sqref>
            </x14:sparkline>
            <x14:sparkline>
              <xm:f>'SPERT® Scheduler (Mixed Entry)'!EM52:II52</xm:f>
              <xm:sqref>V52</xm:sqref>
            </x14:sparkline>
            <x14:sparkline>
              <xm:f>'SPERT® Scheduler (Mixed Entry)'!EM53:II53</xm:f>
              <xm:sqref>V53</xm:sqref>
            </x14:sparkline>
            <x14:sparkline>
              <xm:f>'SPERT® Scheduler (Mixed Entry)'!EM54:II54</xm:f>
              <xm:sqref>V54</xm:sqref>
            </x14:sparkline>
            <x14:sparkline>
              <xm:f>'SPERT® Scheduler (Mixed Entry)'!EM55:II55</xm:f>
              <xm:sqref>V55</xm:sqref>
            </x14:sparkline>
            <x14:sparkline>
              <xm:f>'SPERT® Scheduler (Mixed Entry)'!EM56:II56</xm:f>
              <xm:sqref>V56</xm:sqref>
            </x14:sparkline>
            <x14:sparkline>
              <xm:f>'SPERT® Scheduler (Mixed Entry)'!EM57:II57</xm:f>
              <xm:sqref>V57</xm:sqref>
            </x14:sparkline>
            <x14:sparkline>
              <xm:f>'SPERT® Scheduler (Mixed Entry)'!EM58:II58</xm:f>
              <xm:sqref>V58</xm:sqref>
            </x14:sparkline>
            <x14:sparkline>
              <xm:f>'SPERT® Scheduler (Mixed Entry)'!EM59:II59</xm:f>
              <xm:sqref>V59</xm:sqref>
            </x14:sparkline>
            <x14:sparkline>
              <xm:f>'SPERT® Scheduler (Mixed Entry)'!EM60:II60</xm:f>
              <xm:sqref>V60</xm:sqref>
            </x14:sparkline>
            <x14:sparkline>
              <xm:f>'SPERT® Scheduler (Mixed Entry)'!EM61:II61</xm:f>
              <xm:sqref>V61</xm:sqref>
            </x14:sparkline>
            <x14:sparkline>
              <xm:f>'SPERT® Scheduler (Mixed Entry)'!EM62:II62</xm:f>
              <xm:sqref>V62</xm:sqref>
            </x14:sparkline>
            <x14:sparkline>
              <xm:f>'SPERT® Scheduler (Mixed Entry)'!EM63:II63</xm:f>
              <xm:sqref>V63</xm:sqref>
            </x14:sparkline>
            <x14:sparkline>
              <xm:f>'SPERT® Scheduler (Mixed Entry)'!EM64:II64</xm:f>
              <xm:sqref>V64</xm:sqref>
            </x14:sparkline>
            <x14:sparkline>
              <xm:f>'SPERT® Scheduler (Mixed Entry)'!EM65:II65</xm:f>
              <xm:sqref>V65</xm:sqref>
            </x14:sparkline>
            <x14:sparkline>
              <xm:f>'SPERT® Scheduler (Mixed Entry)'!EM66:II66</xm:f>
              <xm:sqref>V66</xm:sqref>
            </x14:sparkline>
            <x14:sparkline>
              <xm:f>'SPERT® Scheduler (Mixed Entry)'!EM67:II67</xm:f>
              <xm:sqref>V67</xm:sqref>
            </x14:sparkline>
            <x14:sparkline>
              <xm:f>'SPERT® Scheduler (Mixed Entry)'!EM68:II68</xm:f>
              <xm:sqref>V68</xm:sqref>
            </x14:sparkline>
            <x14:sparkline>
              <xm:f>'SPERT® Scheduler (Mixed Entry)'!EM69:II69</xm:f>
              <xm:sqref>V69</xm:sqref>
            </x14:sparkline>
            <x14:sparkline>
              <xm:f>'SPERT® Scheduler (Mixed Entry)'!EM70:II70</xm:f>
              <xm:sqref>V70</xm:sqref>
            </x14:sparkline>
            <x14:sparkline>
              <xm:f>'SPERT® Scheduler (Mixed Entry)'!EM71:II71</xm:f>
              <xm:sqref>V71</xm:sqref>
            </x14:sparkline>
            <x14:sparkline>
              <xm:f>'SPERT® Scheduler (Mixed Entry)'!EM72:II72</xm:f>
              <xm:sqref>V72</xm:sqref>
            </x14:sparkline>
            <x14:sparkline>
              <xm:f>'SPERT® Scheduler (Mixed Entry)'!EM73:II73</xm:f>
              <xm:sqref>V73</xm:sqref>
            </x14:sparkline>
            <x14:sparkline>
              <xm:f>'SPERT® Scheduler (Mixed Entry)'!EM74:II74</xm:f>
              <xm:sqref>V74</xm:sqref>
            </x14:sparkline>
            <x14:sparkline>
              <xm:f>'SPERT® Scheduler (Mixed Entry)'!EM75:II75</xm:f>
              <xm:sqref>V75</xm:sqref>
            </x14:sparkline>
            <x14:sparkline>
              <xm:f>'SPERT® Scheduler (Mixed Entry)'!EM76:II76</xm:f>
              <xm:sqref>V76</xm:sqref>
            </x14:sparkline>
            <x14:sparkline>
              <xm:f>'SPERT® Scheduler (Mixed Entry)'!EM77:II77</xm:f>
              <xm:sqref>V77</xm:sqref>
            </x14:sparkline>
            <x14:sparkline>
              <xm:f>'SPERT® Scheduler (Mixed Entry)'!EM78:II78</xm:f>
              <xm:sqref>V78</xm:sqref>
            </x14:sparkline>
            <x14:sparkline>
              <xm:f>'SPERT® Scheduler (Mixed Entry)'!EM79:II79</xm:f>
              <xm:sqref>V79</xm:sqref>
            </x14:sparkline>
            <x14:sparkline>
              <xm:f>'SPERT® Scheduler (Mixed Entry)'!EM80:II80</xm:f>
              <xm:sqref>V80</xm:sqref>
            </x14:sparkline>
            <x14:sparkline>
              <xm:f>'SPERT® Scheduler (Mixed Entry)'!EM81:II81</xm:f>
              <xm:sqref>V81</xm:sqref>
            </x14:sparkline>
            <x14:sparkline>
              <xm:f>'SPERT® Scheduler (Mixed Entry)'!EM82:II82</xm:f>
              <xm:sqref>V82</xm:sqref>
            </x14:sparkline>
            <x14:sparkline>
              <xm:f>'SPERT® Scheduler (Mixed Entry)'!EM83:II83</xm:f>
              <xm:sqref>V83</xm:sqref>
            </x14:sparkline>
            <x14:sparkline>
              <xm:f>'SPERT® Scheduler (Mixed Entry)'!EM84:II84</xm:f>
              <xm:sqref>V84</xm:sqref>
            </x14:sparkline>
            <x14:sparkline>
              <xm:f>'SPERT® Scheduler (Mixed Entry)'!EM85:II85</xm:f>
              <xm:sqref>V85</xm:sqref>
            </x14:sparkline>
            <x14:sparkline>
              <xm:f>'SPERT® Scheduler (Mixed Entry)'!EM86:II86</xm:f>
              <xm:sqref>V86</xm:sqref>
            </x14:sparkline>
            <x14:sparkline>
              <xm:f>'SPERT® Scheduler (Mixed Entry)'!EM87:II87</xm:f>
              <xm:sqref>V87</xm:sqref>
            </x14:sparkline>
            <x14:sparkline>
              <xm:f>'SPERT® Scheduler (Mixed Entry)'!EM88:II88</xm:f>
              <xm:sqref>V88</xm:sqref>
            </x14:sparkline>
            <x14:sparkline>
              <xm:f>'SPERT® Scheduler (Mixed Entry)'!EM89:II89</xm:f>
              <xm:sqref>V89</xm:sqref>
            </x14:sparkline>
            <x14:sparkline>
              <xm:f>'SPERT® Scheduler (Mixed Entry)'!EM90:II90</xm:f>
              <xm:sqref>V90</xm:sqref>
            </x14:sparkline>
            <x14:sparkline>
              <xm:f>'SPERT® Scheduler (Mixed Entry)'!EM91:II91</xm:f>
              <xm:sqref>V91</xm:sqref>
            </x14:sparkline>
            <x14:sparkline>
              <xm:f>'SPERT® Scheduler (Mixed Entry)'!EM92:II92</xm:f>
              <xm:sqref>V92</xm:sqref>
            </x14:sparkline>
            <x14:sparkline>
              <xm:f>'SPERT® Scheduler (Mixed Entry)'!EM93:II93</xm:f>
              <xm:sqref>V93</xm:sqref>
            </x14:sparkline>
            <x14:sparkline>
              <xm:f>'SPERT® Scheduler (Mixed Entry)'!EM94:II94</xm:f>
              <xm:sqref>V94</xm:sqref>
            </x14:sparkline>
            <x14:sparkline>
              <xm:f>'SPERT® Scheduler (Mixed Entry)'!EM95:II95</xm:f>
              <xm:sqref>V95</xm:sqref>
            </x14:sparkline>
            <x14:sparkline>
              <xm:f>'SPERT® Scheduler (Mixed Entry)'!EM96:II96</xm:f>
              <xm:sqref>V96</xm:sqref>
            </x14:sparkline>
            <x14:sparkline>
              <xm:f>'SPERT® Scheduler (Mixed Entry)'!EM97:II97</xm:f>
              <xm:sqref>V97</xm:sqref>
            </x14:sparkline>
            <x14:sparkline>
              <xm:f>'SPERT® Scheduler (Mixed Entry)'!EM98:II98</xm:f>
              <xm:sqref>V98</xm:sqref>
            </x14:sparkline>
            <x14:sparkline>
              <xm:f>'SPERT® Scheduler (Mixed Entry)'!EM99:II99</xm:f>
              <xm:sqref>V99</xm:sqref>
            </x14:sparkline>
            <x14:sparkline>
              <xm:f>'SPERT® Scheduler (Mixed Entry)'!EM100:II100</xm:f>
              <xm:sqref>V100</xm:sqref>
            </x14:sparkline>
            <x14:sparkline>
              <xm:f>'SPERT® Scheduler (Mixed Entry)'!EM101:II101</xm:f>
              <xm:sqref>V101</xm:sqref>
            </x14:sparkline>
            <x14:sparkline>
              <xm:f>'SPERT® Scheduler (Mixed Entry)'!EM102:II102</xm:f>
              <xm:sqref>V102</xm:sqref>
            </x14:sparkline>
            <x14:sparkline>
              <xm:f>'SPERT® Scheduler (Mixed Entry)'!EM103:II103</xm:f>
              <xm:sqref>V103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2" t="s">
        <v>754</v>
      </c>
      <c r="C1" s="17"/>
      <c r="D1" s="17"/>
      <c r="E1" s="17"/>
      <c r="F1" s="17"/>
      <c r="G1" s="18"/>
      <c r="H1" s="17"/>
      <c r="I1" s="17"/>
      <c r="J1" s="17"/>
      <c r="K1" s="18"/>
      <c r="L1" s="17"/>
      <c r="M1" s="17"/>
      <c r="N1" s="17"/>
      <c r="O1" s="17"/>
      <c r="P1" s="17"/>
      <c r="Q1" s="17"/>
      <c r="R1" s="342" t="s">
        <v>77</v>
      </c>
      <c r="S1" s="343"/>
      <c r="T1" s="351" t="str">
        <f>VLOOKUP(R1,VLookups!A30:C31,3,FALSE)</f>
        <v>Show the likelihood that the SPERT estimates will be EQUAL TO or GREATER THAN an uncertainty</v>
      </c>
      <c r="U1" s="351"/>
      <c r="V1" s="351"/>
      <c r="W1" s="351"/>
      <c r="X1" s="351"/>
      <c r="Y1" s="351"/>
      <c r="Z1" s="351"/>
      <c r="AA1" s="351"/>
      <c r="AB1" s="351"/>
      <c r="AC1" s="351"/>
      <c r="AD1" s="351"/>
      <c r="AE1" s="351"/>
      <c r="AF1" s="17"/>
      <c r="AG1" s="17"/>
      <c r="AH1" s="17"/>
    </row>
    <row r="2" spans="1:437" ht="15" customHeight="1" x14ac:dyDescent="0.25">
      <c r="A2" s="20"/>
      <c r="B2" s="17"/>
      <c r="C2" s="17"/>
      <c r="D2" s="17"/>
      <c r="E2" s="17"/>
      <c r="F2" s="17"/>
      <c r="G2" s="18"/>
      <c r="H2" s="17"/>
      <c r="I2" s="17"/>
      <c r="J2" s="17"/>
      <c r="K2" s="18"/>
      <c r="L2" s="17"/>
      <c r="M2" s="17"/>
      <c r="N2" s="17"/>
      <c r="O2" s="17"/>
      <c r="P2" s="17"/>
      <c r="Q2" s="17"/>
      <c r="R2" s="353" t="s">
        <v>15</v>
      </c>
      <c r="S2" s="353" t="s">
        <v>69</v>
      </c>
      <c r="T2" s="346" t="s">
        <v>138</v>
      </c>
      <c r="U2" s="346"/>
      <c r="V2" s="346"/>
      <c r="W2" s="346"/>
      <c r="X2" s="346"/>
      <c r="Y2" s="346"/>
      <c r="Z2" s="346"/>
      <c r="AA2" s="346"/>
      <c r="AB2" s="346"/>
      <c r="AC2" s="346"/>
      <c r="AD2" s="346"/>
      <c r="AE2" s="346"/>
      <c r="AF2" s="17"/>
      <c r="AG2" s="17"/>
      <c r="AH2" s="207" t="s">
        <v>672</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354"/>
      <c r="S3" s="354"/>
      <c r="T3" s="102">
        <v>0.05</v>
      </c>
      <c r="U3" s="102">
        <v>0.95</v>
      </c>
      <c r="V3" s="102">
        <v>0.1</v>
      </c>
      <c r="W3" s="102">
        <v>0.2</v>
      </c>
      <c r="X3" s="102">
        <v>0.3</v>
      </c>
      <c r="Y3" s="102">
        <v>0.4</v>
      </c>
      <c r="Z3" s="102">
        <v>0.5</v>
      </c>
      <c r="AA3" s="102">
        <v>0.6</v>
      </c>
      <c r="AB3" s="102">
        <v>0.7</v>
      </c>
      <c r="AC3" s="102">
        <v>0.8</v>
      </c>
      <c r="AD3" s="102">
        <v>0.9</v>
      </c>
      <c r="AE3" s="102">
        <v>0.99</v>
      </c>
      <c r="AF3" s="17"/>
      <c r="AG3" s="17"/>
      <c r="AH3" s="207" t="s">
        <v>675</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7" t="s">
        <v>673</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9"/>
      <c r="PU3" s="189" t="s">
        <v>676</v>
      </c>
    </row>
    <row r="4" spans="1:437"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129">
        <v>160</v>
      </c>
      <c r="S4" s="212">
        <f>IF(AND(B4&gt;0,C4&gt;0,D4&gt;0,M4&gt;0,N4&gt;0,R4&gt;0,NOT(K4="")),ABS(VLOOKUP($R$1,VLookups!$A$30:$B$31,2,FALSE)-_xlfn.BETA.DIST(R4,IF(G4="L",N4,M4),IF(G4="L",M4,N4),TRUE,B4,D4)),"")</f>
        <v>0.81700226277427157</v>
      </c>
      <c r="T4" s="103">
        <f>IF(OR($M4="",$N4=""),"",_xlfn.BETA.INV(ABS(VLOOKUP($R$1,VLookups!$A$30:$B$31,2,FALSE)-T$3),IF($G4="L",$N4,$M4),IF($G4="L",$M4,$N4),$B4,$D4))</f>
        <v>80.667535547575412</v>
      </c>
      <c r="U4" s="103">
        <f>IF(OR($M4="",$N4=""),"",_xlfn.BETA.INV(ABS(VLOOKUP($R$1,VLookups!$A$30:$B$31,2,FALSE)-U$3),IF($G4="L",$N4,$M4),IF($G4="L",$M4,$N4),$B4,$D4))</f>
        <v>185.53190115519183</v>
      </c>
      <c r="V4" s="104">
        <f>IF(OR($M4="",$N4=""),"",_xlfn.BETA.INV(ABS(VLOOKUP($R$1,VLookups!$A$30:$B$31,2,FALSE)-V$3),IF($G4="L",$N4,$M4),IF($G4="L",$M4,$N4),$B4,$D4))</f>
        <v>88.37844998607369</v>
      </c>
      <c r="W4" s="104">
        <f>IF(OR($M4="",$N4=""),"",_xlfn.BETA.INV(ABS(VLOOKUP($R$1,VLookups!$A$30:$B$31,2,FALSE)-W$3),IF($G4="L",$N4,$M4),IF($G4="L",$M4,$N4),$B4,$D4))</f>
        <v>99.793778379062246</v>
      </c>
      <c r="X4" s="105">
        <f>IF(OR($M4="",$N4=""),"",_xlfn.BETA.INV(ABS(VLOOKUP($R$1,VLookups!$A$30:$B$31,2,FALSE)-X$3),IF($G4="L",$N4,$M4),IF($G4="L",$M4,$N4),$B4,$D4))</f>
        <v>109.32616444218004</v>
      </c>
      <c r="Y4" s="105">
        <f>IF(OR($M4="",$N4=""),"",_xlfn.BETA.INV(ABS(VLOOKUP($R$1,VLookups!$A$30:$B$31,2,FALSE)-Y$3),IF($G4="L",$N4,$M4),IF($G4="L",$M4,$N4),$B4,$D4))</f>
        <v>118.20309786864193</v>
      </c>
      <c r="Z4" s="106">
        <f>IF(OR($M4="",$N4=""),"",_xlfn.BETA.INV(ABS(VLOOKUP($R$1,VLookups!$A$30:$B$31,2,FALSE)-Z$3),IF($G4="L",$N4,$M4),IF($G4="L",$M4,$N4),$B4,$D4))</f>
        <v>126.98383761016913</v>
      </c>
      <c r="AA4" s="106">
        <f>IF(OR($M4="",$N4=""),"",_xlfn.BETA.INV(ABS(VLOOKUP($R$1,VLookups!$A$30:$B$31,2,FALSE)-AA$3),IF($G4="L",$N4,$M4),IF($G4="L",$M4,$N4),$B4,$D4))</f>
        <v>136.09750901724996</v>
      </c>
      <c r="AB4" s="107">
        <f>IF(OR($M4="",$N4=""),"",_xlfn.BETA.INV(ABS(VLOOKUP($R$1,VLookups!$A$30:$B$31,2,FALSE)-AB$3),IF($G4="L",$N4,$M4),IF($G4="L",$M4,$N4),$B4,$D4))</f>
        <v>146.05215784544049</v>
      </c>
      <c r="AC4" s="107">
        <f>IF(OR($M4="",$N4=""),"",_xlfn.BETA.INV(ABS(VLOOKUP($R$1,VLookups!$A$30:$B$31,2,FALSE)-AC$3),IF($G4="L",$N4,$M4),IF($G4="L",$M4,$N4),$B4,$D4))</f>
        <v>157.72555006081433</v>
      </c>
      <c r="AD4" s="108">
        <f>IF(OR($M4="",$N4=""),"",_xlfn.BETA.INV(ABS(VLOOKUP($R$1,VLookups!$A$30:$B$31,2,FALSE)-AD$3),IF($G4="L",$N4,$M4),IF($G4="L",$M4,$N4),$B4,$D4))</f>
        <v>173.43267451739814</v>
      </c>
      <c r="AE4" s="108">
        <f>IF(OR($M4="",$N4=""),"",_xlfn.BETA.INV(ABS(VLOOKUP($R$1,VLookups!$A$30:$B$31,2,FALSE)-AE$3),IF($G4="L",$N4,$M4),IF($G4="L",$M4,$N4),$B4,$D4))</f>
        <v>205.01383420511974</v>
      </c>
      <c r="AF4" s="82"/>
      <c r="AG4" s="82"/>
      <c r="AH4" s="206">
        <f>IF(AND(B4&gt;0,C4&gt;0,D4&gt;0),ABS(D4-B4)/200,"")</f>
        <v>0.9</v>
      </c>
      <c r="AI4" s="204">
        <f>IF(ISNONTEXT($AH4),B4,"")</f>
        <v>60</v>
      </c>
      <c r="AJ4" s="188">
        <f>IF(ISNONTEXT($AH4),AI4+$AH4,"")</f>
        <v>60.9</v>
      </c>
      <c r="AK4" s="188">
        <f t="shared" ref="AK4:CV4" si="0">IF(ISNONTEXT($AH4),AJ4+$AH4,"")</f>
        <v>61.8</v>
      </c>
      <c r="AL4" s="188">
        <f t="shared" si="0"/>
        <v>62.699999999999996</v>
      </c>
      <c r="AM4" s="188">
        <f t="shared" si="0"/>
        <v>63.599999999999994</v>
      </c>
      <c r="AN4" s="188">
        <f t="shared" si="0"/>
        <v>64.5</v>
      </c>
      <c r="AO4" s="188">
        <f t="shared" si="0"/>
        <v>65.400000000000006</v>
      </c>
      <c r="AP4" s="188">
        <f t="shared" si="0"/>
        <v>66.300000000000011</v>
      </c>
      <c r="AQ4" s="188">
        <f t="shared" si="0"/>
        <v>67.200000000000017</v>
      </c>
      <c r="AR4" s="188">
        <f t="shared" si="0"/>
        <v>68.100000000000023</v>
      </c>
      <c r="AS4" s="188">
        <f t="shared" si="0"/>
        <v>69.000000000000028</v>
      </c>
      <c r="AT4" s="188">
        <f t="shared" si="0"/>
        <v>69.900000000000034</v>
      </c>
      <c r="AU4" s="188">
        <f t="shared" si="0"/>
        <v>70.80000000000004</v>
      </c>
      <c r="AV4" s="188">
        <f t="shared" si="0"/>
        <v>71.700000000000045</v>
      </c>
      <c r="AW4" s="188">
        <f t="shared" si="0"/>
        <v>72.600000000000051</v>
      </c>
      <c r="AX4" s="188">
        <f t="shared" si="0"/>
        <v>73.500000000000057</v>
      </c>
      <c r="AY4" s="188">
        <f t="shared" si="0"/>
        <v>74.400000000000063</v>
      </c>
      <c r="AZ4" s="188">
        <f t="shared" si="0"/>
        <v>75.300000000000068</v>
      </c>
      <c r="BA4" s="188">
        <f t="shared" si="0"/>
        <v>76.200000000000074</v>
      </c>
      <c r="BB4" s="188">
        <f t="shared" si="0"/>
        <v>77.10000000000008</v>
      </c>
      <c r="BC4" s="188">
        <f t="shared" si="0"/>
        <v>78.000000000000085</v>
      </c>
      <c r="BD4" s="188">
        <f t="shared" si="0"/>
        <v>78.900000000000091</v>
      </c>
      <c r="BE4" s="188">
        <f t="shared" si="0"/>
        <v>79.800000000000097</v>
      </c>
      <c r="BF4" s="188">
        <f t="shared" si="0"/>
        <v>80.700000000000102</v>
      </c>
      <c r="BG4" s="188">
        <f t="shared" si="0"/>
        <v>81.600000000000108</v>
      </c>
      <c r="BH4" s="188">
        <f t="shared" si="0"/>
        <v>82.500000000000114</v>
      </c>
      <c r="BI4" s="188">
        <f t="shared" si="0"/>
        <v>83.400000000000119</v>
      </c>
      <c r="BJ4" s="188">
        <f t="shared" si="0"/>
        <v>84.300000000000125</v>
      </c>
      <c r="BK4" s="188">
        <f t="shared" si="0"/>
        <v>85.200000000000131</v>
      </c>
      <c r="BL4" s="188">
        <f t="shared" si="0"/>
        <v>86.100000000000136</v>
      </c>
      <c r="BM4" s="188">
        <f t="shared" si="0"/>
        <v>87.000000000000142</v>
      </c>
      <c r="BN4" s="188">
        <f t="shared" si="0"/>
        <v>87.900000000000148</v>
      </c>
      <c r="BO4" s="188">
        <f t="shared" si="0"/>
        <v>88.800000000000153</v>
      </c>
      <c r="BP4" s="188">
        <f t="shared" si="0"/>
        <v>89.700000000000159</v>
      </c>
      <c r="BQ4" s="188">
        <f t="shared" si="0"/>
        <v>90.600000000000165</v>
      </c>
      <c r="BR4" s="188">
        <f t="shared" si="0"/>
        <v>91.500000000000171</v>
      </c>
      <c r="BS4" s="188">
        <f t="shared" si="0"/>
        <v>92.400000000000176</v>
      </c>
      <c r="BT4" s="188">
        <f t="shared" si="0"/>
        <v>93.300000000000182</v>
      </c>
      <c r="BU4" s="188">
        <f t="shared" si="0"/>
        <v>94.200000000000188</v>
      </c>
      <c r="BV4" s="188">
        <f t="shared" si="0"/>
        <v>95.100000000000193</v>
      </c>
      <c r="BW4" s="188">
        <f t="shared" si="0"/>
        <v>96.000000000000199</v>
      </c>
      <c r="BX4" s="188">
        <f t="shared" si="0"/>
        <v>96.900000000000205</v>
      </c>
      <c r="BY4" s="188">
        <f t="shared" si="0"/>
        <v>97.80000000000021</v>
      </c>
      <c r="BZ4" s="188">
        <f t="shared" si="0"/>
        <v>98.700000000000216</v>
      </c>
      <c r="CA4" s="188">
        <f t="shared" si="0"/>
        <v>99.600000000000222</v>
      </c>
      <c r="CB4" s="188">
        <f t="shared" si="0"/>
        <v>100.50000000000023</v>
      </c>
      <c r="CC4" s="188">
        <f t="shared" si="0"/>
        <v>101.40000000000023</v>
      </c>
      <c r="CD4" s="188">
        <f t="shared" si="0"/>
        <v>102.30000000000024</v>
      </c>
      <c r="CE4" s="188">
        <f t="shared" si="0"/>
        <v>103.20000000000024</v>
      </c>
      <c r="CF4" s="188">
        <f t="shared" si="0"/>
        <v>104.10000000000025</v>
      </c>
      <c r="CG4" s="188">
        <f t="shared" si="0"/>
        <v>105.00000000000026</v>
      </c>
      <c r="CH4" s="188">
        <f t="shared" si="0"/>
        <v>105.90000000000026</v>
      </c>
      <c r="CI4" s="188">
        <f t="shared" si="0"/>
        <v>106.80000000000027</v>
      </c>
      <c r="CJ4" s="188">
        <f t="shared" si="0"/>
        <v>107.70000000000027</v>
      </c>
      <c r="CK4" s="188">
        <f t="shared" si="0"/>
        <v>108.60000000000028</v>
      </c>
      <c r="CL4" s="188">
        <f t="shared" si="0"/>
        <v>109.50000000000028</v>
      </c>
      <c r="CM4" s="188">
        <f t="shared" si="0"/>
        <v>110.40000000000029</v>
      </c>
      <c r="CN4" s="188">
        <f t="shared" si="0"/>
        <v>111.3000000000003</v>
      </c>
      <c r="CO4" s="188">
        <f t="shared" si="0"/>
        <v>112.2000000000003</v>
      </c>
      <c r="CP4" s="188">
        <f t="shared" si="0"/>
        <v>113.10000000000031</v>
      </c>
      <c r="CQ4" s="188">
        <f t="shared" si="0"/>
        <v>114.00000000000031</v>
      </c>
      <c r="CR4" s="188">
        <f t="shared" si="0"/>
        <v>114.90000000000032</v>
      </c>
      <c r="CS4" s="188">
        <f t="shared" si="0"/>
        <v>115.80000000000032</v>
      </c>
      <c r="CT4" s="188">
        <f t="shared" si="0"/>
        <v>116.70000000000033</v>
      </c>
      <c r="CU4" s="188">
        <f t="shared" si="0"/>
        <v>117.60000000000034</v>
      </c>
      <c r="CV4" s="188">
        <f t="shared" si="0"/>
        <v>118.50000000000034</v>
      </c>
      <c r="CW4" s="188">
        <f t="shared" ref="CW4:FH4" si="1">IF(ISNONTEXT($AH4),CV4+$AH4,"")</f>
        <v>119.40000000000035</v>
      </c>
      <c r="CX4" s="188">
        <f t="shared" si="1"/>
        <v>120.30000000000035</v>
      </c>
      <c r="CY4" s="188">
        <f t="shared" si="1"/>
        <v>121.20000000000036</v>
      </c>
      <c r="CZ4" s="188">
        <f t="shared" si="1"/>
        <v>122.10000000000036</v>
      </c>
      <c r="DA4" s="188">
        <f t="shared" si="1"/>
        <v>123.00000000000037</v>
      </c>
      <c r="DB4" s="188">
        <f t="shared" si="1"/>
        <v>123.90000000000038</v>
      </c>
      <c r="DC4" s="188">
        <f t="shared" si="1"/>
        <v>124.80000000000038</v>
      </c>
      <c r="DD4" s="188">
        <f t="shared" si="1"/>
        <v>125.70000000000039</v>
      </c>
      <c r="DE4" s="188">
        <f t="shared" si="1"/>
        <v>126.60000000000039</v>
      </c>
      <c r="DF4" s="188">
        <f t="shared" si="1"/>
        <v>127.5000000000004</v>
      </c>
      <c r="DG4" s="188">
        <f t="shared" si="1"/>
        <v>128.4000000000004</v>
      </c>
      <c r="DH4" s="188">
        <f t="shared" si="1"/>
        <v>129.30000000000041</v>
      </c>
      <c r="DI4" s="188">
        <f t="shared" si="1"/>
        <v>130.20000000000041</v>
      </c>
      <c r="DJ4" s="188">
        <f t="shared" si="1"/>
        <v>131.10000000000042</v>
      </c>
      <c r="DK4" s="188">
        <f t="shared" si="1"/>
        <v>132.00000000000043</v>
      </c>
      <c r="DL4" s="188">
        <f t="shared" si="1"/>
        <v>132.90000000000043</v>
      </c>
      <c r="DM4" s="188">
        <f t="shared" si="1"/>
        <v>133.80000000000044</v>
      </c>
      <c r="DN4" s="188">
        <f t="shared" si="1"/>
        <v>134.70000000000044</v>
      </c>
      <c r="DO4" s="188">
        <f t="shared" si="1"/>
        <v>135.60000000000045</v>
      </c>
      <c r="DP4" s="188">
        <f t="shared" si="1"/>
        <v>136.50000000000045</v>
      </c>
      <c r="DQ4" s="188">
        <f t="shared" si="1"/>
        <v>137.40000000000046</v>
      </c>
      <c r="DR4" s="188">
        <f t="shared" si="1"/>
        <v>138.30000000000047</v>
      </c>
      <c r="DS4" s="188">
        <f t="shared" si="1"/>
        <v>139.20000000000047</v>
      </c>
      <c r="DT4" s="188">
        <f t="shared" si="1"/>
        <v>140.10000000000048</v>
      </c>
      <c r="DU4" s="188">
        <f t="shared" si="1"/>
        <v>141.00000000000048</v>
      </c>
      <c r="DV4" s="188">
        <f t="shared" si="1"/>
        <v>141.90000000000049</v>
      </c>
      <c r="DW4" s="188">
        <f t="shared" si="1"/>
        <v>142.80000000000049</v>
      </c>
      <c r="DX4" s="188">
        <f t="shared" si="1"/>
        <v>143.7000000000005</v>
      </c>
      <c r="DY4" s="188">
        <f t="shared" si="1"/>
        <v>144.60000000000051</v>
      </c>
      <c r="DZ4" s="188">
        <f t="shared" si="1"/>
        <v>145.50000000000051</v>
      </c>
      <c r="EA4" s="188">
        <f t="shared" si="1"/>
        <v>146.40000000000052</v>
      </c>
      <c r="EB4" s="188">
        <f t="shared" si="1"/>
        <v>147.30000000000052</v>
      </c>
      <c r="EC4" s="188">
        <f t="shared" si="1"/>
        <v>148.20000000000053</v>
      </c>
      <c r="ED4" s="188">
        <f t="shared" si="1"/>
        <v>149.10000000000053</v>
      </c>
      <c r="EE4" s="188">
        <f t="shared" si="1"/>
        <v>150.00000000000054</v>
      </c>
      <c r="EF4" s="188">
        <f t="shared" si="1"/>
        <v>150.90000000000055</v>
      </c>
      <c r="EG4" s="188">
        <f t="shared" si="1"/>
        <v>151.80000000000055</v>
      </c>
      <c r="EH4" s="188">
        <f t="shared" si="1"/>
        <v>152.70000000000056</v>
      </c>
      <c r="EI4" s="188">
        <f t="shared" si="1"/>
        <v>153.60000000000056</v>
      </c>
      <c r="EJ4" s="188">
        <f t="shared" si="1"/>
        <v>154.50000000000057</v>
      </c>
      <c r="EK4" s="188">
        <f t="shared" si="1"/>
        <v>155.40000000000057</v>
      </c>
      <c r="EL4" s="188">
        <f t="shared" si="1"/>
        <v>156.30000000000058</v>
      </c>
      <c r="EM4" s="188">
        <f t="shared" si="1"/>
        <v>157.20000000000059</v>
      </c>
      <c r="EN4" s="188">
        <f t="shared" si="1"/>
        <v>158.10000000000059</v>
      </c>
      <c r="EO4" s="188">
        <f t="shared" si="1"/>
        <v>159.0000000000006</v>
      </c>
      <c r="EP4" s="188">
        <f t="shared" si="1"/>
        <v>159.9000000000006</v>
      </c>
      <c r="EQ4" s="188">
        <f t="shared" si="1"/>
        <v>160.80000000000061</v>
      </c>
      <c r="ER4" s="188">
        <f t="shared" si="1"/>
        <v>161.70000000000061</v>
      </c>
      <c r="ES4" s="188">
        <f t="shared" si="1"/>
        <v>162.60000000000062</v>
      </c>
      <c r="ET4" s="188">
        <f t="shared" si="1"/>
        <v>163.50000000000063</v>
      </c>
      <c r="EU4" s="188">
        <f t="shared" si="1"/>
        <v>164.40000000000063</v>
      </c>
      <c r="EV4" s="188">
        <f t="shared" si="1"/>
        <v>165.30000000000064</v>
      </c>
      <c r="EW4" s="188">
        <f t="shared" si="1"/>
        <v>166.20000000000064</v>
      </c>
      <c r="EX4" s="188">
        <f t="shared" si="1"/>
        <v>167.10000000000065</v>
      </c>
      <c r="EY4" s="188">
        <f t="shared" si="1"/>
        <v>168.00000000000065</v>
      </c>
      <c r="EZ4" s="188">
        <f t="shared" si="1"/>
        <v>168.90000000000066</v>
      </c>
      <c r="FA4" s="188">
        <f t="shared" si="1"/>
        <v>169.80000000000067</v>
      </c>
      <c r="FB4" s="188">
        <f t="shared" si="1"/>
        <v>170.70000000000067</v>
      </c>
      <c r="FC4" s="188">
        <f t="shared" si="1"/>
        <v>171.60000000000068</v>
      </c>
      <c r="FD4" s="188">
        <f t="shared" si="1"/>
        <v>172.50000000000068</v>
      </c>
      <c r="FE4" s="188">
        <f t="shared" si="1"/>
        <v>173.40000000000069</v>
      </c>
      <c r="FF4" s="188">
        <f t="shared" si="1"/>
        <v>174.30000000000069</v>
      </c>
      <c r="FG4" s="188">
        <f t="shared" si="1"/>
        <v>175.2000000000007</v>
      </c>
      <c r="FH4" s="188">
        <f t="shared" si="1"/>
        <v>176.1000000000007</v>
      </c>
      <c r="FI4" s="188">
        <f t="shared" ref="FI4:HT4" si="2">IF(ISNONTEXT($AH4),FH4+$AH4,"")</f>
        <v>177.00000000000071</v>
      </c>
      <c r="FJ4" s="188">
        <f t="shared" si="2"/>
        <v>177.90000000000072</v>
      </c>
      <c r="FK4" s="188">
        <f t="shared" si="2"/>
        <v>178.80000000000072</v>
      </c>
      <c r="FL4" s="188">
        <f t="shared" si="2"/>
        <v>179.70000000000073</v>
      </c>
      <c r="FM4" s="188">
        <f t="shared" si="2"/>
        <v>180.60000000000073</v>
      </c>
      <c r="FN4" s="188">
        <f t="shared" si="2"/>
        <v>181.50000000000074</v>
      </c>
      <c r="FO4" s="188">
        <f t="shared" si="2"/>
        <v>182.40000000000074</v>
      </c>
      <c r="FP4" s="188">
        <f t="shared" si="2"/>
        <v>183.30000000000075</v>
      </c>
      <c r="FQ4" s="188">
        <f t="shared" si="2"/>
        <v>184.20000000000076</v>
      </c>
      <c r="FR4" s="188">
        <f t="shared" si="2"/>
        <v>185.10000000000076</v>
      </c>
      <c r="FS4" s="188">
        <f t="shared" si="2"/>
        <v>186.00000000000077</v>
      </c>
      <c r="FT4" s="188">
        <f t="shared" si="2"/>
        <v>186.90000000000077</v>
      </c>
      <c r="FU4" s="188">
        <f t="shared" si="2"/>
        <v>187.80000000000078</v>
      </c>
      <c r="FV4" s="188">
        <f t="shared" si="2"/>
        <v>188.70000000000078</v>
      </c>
      <c r="FW4" s="188">
        <f t="shared" si="2"/>
        <v>189.60000000000079</v>
      </c>
      <c r="FX4" s="188">
        <f t="shared" si="2"/>
        <v>190.5000000000008</v>
      </c>
      <c r="FY4" s="188">
        <f t="shared" si="2"/>
        <v>191.4000000000008</v>
      </c>
      <c r="FZ4" s="188">
        <f t="shared" si="2"/>
        <v>192.30000000000081</v>
      </c>
      <c r="GA4" s="188">
        <f t="shared" si="2"/>
        <v>193.20000000000081</v>
      </c>
      <c r="GB4" s="188">
        <f t="shared" si="2"/>
        <v>194.10000000000082</v>
      </c>
      <c r="GC4" s="188">
        <f t="shared" si="2"/>
        <v>195.00000000000082</v>
      </c>
      <c r="GD4" s="188">
        <f t="shared" si="2"/>
        <v>195.90000000000083</v>
      </c>
      <c r="GE4" s="188">
        <f t="shared" si="2"/>
        <v>196.80000000000084</v>
      </c>
      <c r="GF4" s="188">
        <f t="shared" si="2"/>
        <v>197.70000000000084</v>
      </c>
      <c r="GG4" s="188">
        <f t="shared" si="2"/>
        <v>198.60000000000085</v>
      </c>
      <c r="GH4" s="188">
        <f t="shared" si="2"/>
        <v>199.50000000000085</v>
      </c>
      <c r="GI4" s="188">
        <f t="shared" si="2"/>
        <v>200.40000000000086</v>
      </c>
      <c r="GJ4" s="188">
        <f t="shared" si="2"/>
        <v>201.30000000000086</v>
      </c>
      <c r="GK4" s="188">
        <f t="shared" si="2"/>
        <v>202.20000000000087</v>
      </c>
      <c r="GL4" s="188">
        <f t="shared" si="2"/>
        <v>203.10000000000088</v>
      </c>
      <c r="GM4" s="188">
        <f t="shared" si="2"/>
        <v>204.00000000000088</v>
      </c>
      <c r="GN4" s="188">
        <f t="shared" si="2"/>
        <v>204.90000000000089</v>
      </c>
      <c r="GO4" s="188">
        <f t="shared" si="2"/>
        <v>205.80000000000089</v>
      </c>
      <c r="GP4" s="188">
        <f t="shared" si="2"/>
        <v>206.7000000000009</v>
      </c>
      <c r="GQ4" s="188">
        <f t="shared" si="2"/>
        <v>207.6000000000009</v>
      </c>
      <c r="GR4" s="188">
        <f t="shared" si="2"/>
        <v>208.50000000000091</v>
      </c>
      <c r="GS4" s="188">
        <f t="shared" si="2"/>
        <v>209.40000000000092</v>
      </c>
      <c r="GT4" s="188">
        <f t="shared" si="2"/>
        <v>210.30000000000092</v>
      </c>
      <c r="GU4" s="188">
        <f t="shared" si="2"/>
        <v>211.20000000000093</v>
      </c>
      <c r="GV4" s="188">
        <f t="shared" si="2"/>
        <v>212.10000000000093</v>
      </c>
      <c r="GW4" s="188">
        <f t="shared" si="2"/>
        <v>213.00000000000094</v>
      </c>
      <c r="GX4" s="188">
        <f t="shared" si="2"/>
        <v>213.90000000000094</v>
      </c>
      <c r="GY4" s="188">
        <f t="shared" si="2"/>
        <v>214.80000000000095</v>
      </c>
      <c r="GZ4" s="188">
        <f t="shared" si="2"/>
        <v>215.70000000000095</v>
      </c>
      <c r="HA4" s="188">
        <f t="shared" si="2"/>
        <v>216.60000000000096</v>
      </c>
      <c r="HB4" s="188">
        <f t="shared" si="2"/>
        <v>217.50000000000097</v>
      </c>
      <c r="HC4" s="188">
        <f t="shared" si="2"/>
        <v>218.40000000000097</v>
      </c>
      <c r="HD4" s="188">
        <f t="shared" si="2"/>
        <v>219.30000000000098</v>
      </c>
      <c r="HE4" s="188">
        <f t="shared" si="2"/>
        <v>220.20000000000098</v>
      </c>
      <c r="HF4" s="188">
        <f t="shared" si="2"/>
        <v>221.10000000000099</v>
      </c>
      <c r="HG4" s="188">
        <f t="shared" si="2"/>
        <v>222.00000000000099</v>
      </c>
      <c r="HH4" s="188">
        <f t="shared" si="2"/>
        <v>222.900000000001</v>
      </c>
      <c r="HI4" s="188">
        <f t="shared" si="2"/>
        <v>223.80000000000101</v>
      </c>
      <c r="HJ4" s="188">
        <f t="shared" si="2"/>
        <v>224.70000000000101</v>
      </c>
      <c r="HK4" s="188">
        <f t="shared" si="2"/>
        <v>225.60000000000102</v>
      </c>
      <c r="HL4" s="188">
        <f t="shared" si="2"/>
        <v>226.50000000000102</v>
      </c>
      <c r="HM4" s="188">
        <f t="shared" si="2"/>
        <v>227.40000000000103</v>
      </c>
      <c r="HN4" s="188">
        <f t="shared" si="2"/>
        <v>228.30000000000103</v>
      </c>
      <c r="HO4" s="188">
        <f t="shared" si="2"/>
        <v>229.20000000000104</v>
      </c>
      <c r="HP4" s="188">
        <f t="shared" si="2"/>
        <v>230.10000000000105</v>
      </c>
      <c r="HQ4" s="188">
        <f t="shared" si="2"/>
        <v>231.00000000000105</v>
      </c>
      <c r="HR4" s="188">
        <f t="shared" si="2"/>
        <v>231.90000000000106</v>
      </c>
      <c r="HS4" s="188">
        <f t="shared" si="2"/>
        <v>232.80000000000106</v>
      </c>
      <c r="HT4" s="188">
        <f t="shared" si="2"/>
        <v>233.70000000000107</v>
      </c>
      <c r="HU4" s="188">
        <f t="shared" ref="HU4:HZ4" si="3">IF(ISNONTEXT($AH4),HT4+$AH4,"")</f>
        <v>234.60000000000107</v>
      </c>
      <c r="HV4" s="188">
        <f t="shared" si="3"/>
        <v>235.50000000000108</v>
      </c>
      <c r="HW4" s="188">
        <f t="shared" si="3"/>
        <v>236.40000000000109</v>
      </c>
      <c r="HX4" s="188">
        <f t="shared" si="3"/>
        <v>237.30000000000109</v>
      </c>
      <c r="HY4" s="188">
        <f t="shared" si="3"/>
        <v>238.2000000000011</v>
      </c>
      <c r="HZ4" s="188">
        <f t="shared" si="3"/>
        <v>239.1000000000011</v>
      </c>
      <c r="IA4" s="204">
        <f>IF(ISNONTEXT($AH4),D4-0.001,"")</f>
        <v>239.999</v>
      </c>
      <c r="IB4" s="205">
        <f t="shared" ref="IB4:JG4" si="4">IF(ISNONTEXT($Q4),IF($G4="R",_xlfn.BETA.DIST(AI4,$M4,$N4,FALSE,$B4,$D4),_xlfn.BETA.DIST(AI4,$N4,$M4,FALSE,$B4,$D4)),NA())</f>
        <v>0</v>
      </c>
      <c r="IC4" s="205">
        <f t="shared" si="4"/>
        <v>6.9836706451630363E-5</v>
      </c>
      <c r="ID4" s="205">
        <f t="shared" si="4"/>
        <v>1.9456516406249967E-4</v>
      </c>
      <c r="IE4" s="205">
        <f t="shared" si="4"/>
        <v>3.5205059356209934E-4</v>
      </c>
      <c r="IF4" s="205">
        <f t="shared" si="4"/>
        <v>5.3380510324048587E-4</v>
      </c>
      <c r="IG4" s="205">
        <f t="shared" si="4"/>
        <v>7.3465486838336527E-4</v>
      </c>
      <c r="IH4" s="205">
        <f t="shared" si="4"/>
        <v>9.5094759777825067E-4</v>
      </c>
      <c r="II4" s="205">
        <f t="shared" si="4"/>
        <v>1.1798953983468475E-3</v>
      </c>
      <c r="IJ4" s="205">
        <f t="shared" si="4"/>
        <v>1.4192640000000047E-3</v>
      </c>
      <c r="IK4" s="205">
        <f t="shared" si="4"/>
        <v>1.6672026280915252E-3</v>
      </c>
      <c r="IL4" s="205">
        <f t="shared" si="4"/>
        <v>1.9221413571625591E-3</v>
      </c>
      <c r="IM4" s="205">
        <f t="shared" si="4"/>
        <v>2.1827246877764621E-3</v>
      </c>
      <c r="IN4" s="205">
        <f t="shared" si="4"/>
        <v>2.4477662205629244E-3</v>
      </c>
      <c r="IO4" s="205">
        <f t="shared" si="4"/>
        <v>2.7162164082067874E-3</v>
      </c>
      <c r="IP4" s="205">
        <f t="shared" si="4"/>
        <v>2.9871388243808373E-3</v>
      </c>
      <c r="IQ4" s="205">
        <f t="shared" si="4"/>
        <v>3.2596922062817662E-3</v>
      </c>
      <c r="IR4" s="205">
        <f t="shared" si="4"/>
        <v>3.5331165435501378E-3</v>
      </c>
      <c r="IS4" s="205">
        <f t="shared" si="4"/>
        <v>3.806722083879166E-3</v>
      </c>
      <c r="IT4" s="205">
        <f t="shared" si="4"/>
        <v>4.0798804921875244E-3</v>
      </c>
      <c r="IU4" s="205">
        <f t="shared" si="4"/>
        <v>4.3520176333624004E-3</v>
      </c>
      <c r="IV4" s="205">
        <f t="shared" si="4"/>
        <v>4.6226076015164789E-3</v>
      </c>
      <c r="IW4" s="205">
        <f t="shared" si="4"/>
        <v>4.8911677217810577E-3</v>
      </c>
      <c r="IX4" s="205">
        <f t="shared" si="4"/>
        <v>5.1572543218014666E-3</v>
      </c>
      <c r="IY4" s="205">
        <f t="shared" si="4"/>
        <v>5.4204591202497137E-3</v>
      </c>
      <c r="IZ4" s="205">
        <f t="shared" si="4"/>
        <v>5.6804061156900025E-3</v>
      </c>
      <c r="JA4" s="205">
        <f t="shared" si="4"/>
        <v>5.9367488854465533E-3</v>
      </c>
      <c r="JB4" s="205">
        <f t="shared" si="4"/>
        <v>6.1891682236417302E-3</v>
      </c>
      <c r="JC4" s="205">
        <f t="shared" si="4"/>
        <v>6.4373700622530582E-3</v>
      </c>
      <c r="JD4" s="205">
        <f t="shared" si="4"/>
        <v>6.6810836302199144E-3</v>
      </c>
      <c r="JE4" s="205">
        <f t="shared" si="4"/>
        <v>6.9200598142476321E-3</v>
      </c>
      <c r="JF4" s="205">
        <f t="shared" si="4"/>
        <v>7.1540696916680673E-3</v>
      </c>
      <c r="JG4" s="205">
        <f t="shared" si="4"/>
        <v>7.3829032109946711E-3</v>
      </c>
      <c r="JH4" s="205">
        <f t="shared" ref="JH4:KM4" si="5">IF(ISNONTEXT($Q4),IF($G4="R",_xlfn.BETA.DIST(BO4,$M4,$N4,FALSE,$B4,$D4),_xlfn.BETA.DIST(BO4,$N4,$M4,FALSE,$B4,$D4)),NA())</f>
        <v>7.6063680000000395E-3</v>
      </c>
      <c r="JI4" s="205">
        <f t="shared" si="5"/>
        <v>7.8242882844982951E-3</v>
      </c>
      <c r="JJ4" s="205">
        <f t="shared" si="5"/>
        <v>8.0365039037207566E-3</v>
      </c>
      <c r="JK4" s="205">
        <f t="shared" si="5"/>
        <v>8.2428694103730601E-3</v>
      </c>
      <c r="JL4" s="205">
        <f t="shared" si="5"/>
        <v>8.4432532452619231E-3</v>
      </c>
      <c r="JM4" s="205">
        <f t="shared" si="5"/>
        <v>8.6375369778624693E-3</v>
      </c>
      <c r="JN4" s="205">
        <f t="shared" si="5"/>
        <v>8.825614605425804E-3</v>
      </c>
      <c r="JO4" s="205">
        <f t="shared" si="5"/>
        <v>9.0073919042504176E-3</v>
      </c>
      <c r="JP4" s="205">
        <f t="shared" si="5"/>
        <v>9.1827858275991773E-3</v>
      </c>
      <c r="JQ4" s="205">
        <f t="shared" si="5"/>
        <v>9.3517239454662237E-3</v>
      </c>
      <c r="JR4" s="205">
        <f t="shared" si="5"/>
        <v>9.514143922009527E-3</v>
      </c>
      <c r="JS4" s="205">
        <f t="shared" si="5"/>
        <v>9.6699930269848345E-3</v>
      </c>
      <c r="JT4" s="205">
        <f t="shared" si="5"/>
        <v>9.8192276779604671E-3</v>
      </c>
      <c r="JU4" s="205">
        <f t="shared" si="5"/>
        <v>9.9618130104728794E-3</v>
      </c>
      <c r="JV4" s="205">
        <f t="shared" si="5"/>
        <v>1.0097722473610463E-2</v>
      </c>
      <c r="JW4" s="205">
        <f t="shared" si="5"/>
        <v>1.0226937448795805E-2</v>
      </c>
      <c r="JX4" s="205">
        <f t="shared" si="5"/>
        <v>1.0349446889781925E-2</v>
      </c>
      <c r="JY4" s="205">
        <f t="shared" si="5"/>
        <v>1.0465246982091288E-2</v>
      </c>
      <c r="JZ4" s="205">
        <f t="shared" si="5"/>
        <v>1.0574340820312535E-2</v>
      </c>
      <c r="KA4" s="205">
        <f t="shared" si="5"/>
        <v>1.0676738101832801E-2</v>
      </c>
      <c r="KB4" s="205">
        <f t="shared" si="5"/>
        <v>1.0772454835726589E-2</v>
      </c>
      <c r="KC4" s="205">
        <f t="shared" si="5"/>
        <v>1.0861513065648079E-2</v>
      </c>
      <c r="KD4" s="205">
        <f t="shared" si="5"/>
        <v>1.094394060568501E-2</v>
      </c>
      <c r="KE4" s="205">
        <f t="shared" si="5"/>
        <v>1.1019770788230663E-2</v>
      </c>
      <c r="KF4" s="205">
        <f t="shared" si="5"/>
        <v>1.1089042223017848E-2</v>
      </c>
      <c r="KG4" s="205">
        <f t="shared" si="5"/>
        <v>1.1151798566536522E-2</v>
      </c>
      <c r="KH4" s="205">
        <f t="shared" si="5"/>
        <v>1.1208088301125928E-2</v>
      </c>
      <c r="KI4" s="205">
        <f t="shared" si="5"/>
        <v>1.1257964523094039E-2</v>
      </c>
      <c r="KJ4" s="205">
        <f t="shared" si="5"/>
        <v>1.1301484739272631E-2</v>
      </c>
      <c r="KK4" s="205">
        <f t="shared" si="5"/>
        <v>1.1338710671465926E-2</v>
      </c>
      <c r="KL4" s="205">
        <f t="shared" si="5"/>
        <v>1.1369708068295667E-2</v>
      </c>
      <c r="KM4" s="205">
        <f t="shared" si="5"/>
        <v>1.1394546523985638E-2</v>
      </c>
      <c r="KN4" s="205">
        <f t="shared" ref="KN4:LS4" si="6">IF(ISNONTEXT($Q4),IF($G4="R",_xlfn.BETA.DIST(CU4,$M4,$N4,FALSE,$B4,$D4),_xlfn.BETA.DIST(CU4,$N4,$M4,FALSE,$B4,$D4)),NA())</f>
        <v>1.1413299303665168E-2</v>
      </c>
      <c r="KO4" s="205">
        <f t="shared" si="6"/>
        <v>1.1426043174803965E-2</v>
      </c>
      <c r="KP4" s="205">
        <f t="shared" si="6"/>
        <v>1.1432858244420531E-2</v>
      </c>
      <c r="KQ4" s="205">
        <f t="shared" si="6"/>
        <v>1.1433827801733411E-2</v>
      </c>
      <c r="KR4" s="205">
        <f t="shared" si="6"/>
        <v>1.1429038165949073E-2</v>
      </c>
      <c r="KS4" s="205">
        <f t="shared" si="6"/>
        <v>1.1418578538902749E-2</v>
      </c>
      <c r="KT4" s="205">
        <f t="shared" si="6"/>
        <v>1.1402540862288821E-2</v>
      </c>
      <c r="KU4" s="205">
        <f t="shared" si="6"/>
        <v>1.1381019679236045E-2</v>
      </c>
      <c r="KV4" s="205">
        <f t="shared" si="6"/>
        <v>1.1354111999999993E-2</v>
      </c>
      <c r="KW4" s="205">
        <f t="shared" si="6"/>
        <v>1.1321917171560595E-2</v>
      </c>
      <c r="KX4" s="205">
        <f t="shared" si="6"/>
        <v>1.1284536750927075E-2</v>
      </c>
      <c r="KY4" s="205">
        <f t="shared" si="6"/>
        <v>1.1242074381965665E-2</v>
      </c>
      <c r="KZ4" s="205">
        <f t="shared" si="6"/>
        <v>1.1194635675577588E-2</v>
      </c>
      <c r="LA4" s="205">
        <f t="shared" si="6"/>
        <v>1.1142328093065916E-2</v>
      </c>
      <c r="LB4" s="205">
        <f t="shared" si="6"/>
        <v>1.1085260832540144E-2</v>
      </c>
      <c r="LC4" s="205">
        <f t="shared" si="6"/>
        <v>1.102354471821684E-2</v>
      </c>
      <c r="LD4" s="205">
        <f t="shared" si="6"/>
        <v>1.0957292092483407E-2</v>
      </c>
      <c r="LE4" s="205">
        <f t="shared" si="6"/>
        <v>1.0886616710600103E-2</v>
      </c>
      <c r="LF4" s="205">
        <f t="shared" si="6"/>
        <v>1.0811633637922988E-2</v>
      </c>
      <c r="LG4" s="205">
        <f t="shared" si="6"/>
        <v>1.0732459149537315E-2</v>
      </c>
      <c r="LH4" s="205">
        <f t="shared" si="6"/>
        <v>1.0649210632197457E-2</v>
      </c>
      <c r="LI4" s="205">
        <f t="shared" si="6"/>
        <v>1.0562006488475273E-2</v>
      </c>
      <c r="LJ4" s="205">
        <f t="shared" si="6"/>
        <v>1.0470966043024544E-2</v>
      </c>
      <c r="LK4" s="205">
        <f t="shared" si="6"/>
        <v>1.0376209450874151E-2</v>
      </c>
      <c r="LL4" s="205">
        <f t="shared" si="6"/>
        <v>1.0277857607667591E-2</v>
      </c>
      <c r="LM4" s="205">
        <f t="shared" si="6"/>
        <v>1.0176032061770816E-2</v>
      </c>
      <c r="LN4" s="205">
        <f t="shared" si="6"/>
        <v>1.0070854928174697E-2</v>
      </c>
      <c r="LO4" s="205">
        <f t="shared" si="6"/>
        <v>9.9624488041221947E-3</v>
      </c>
      <c r="LP4" s="205">
        <f t="shared" si="6"/>
        <v>9.8509366863941336E-3</v>
      </c>
      <c r="LQ4" s="205">
        <f t="shared" si="6"/>
        <v>9.7364418901907286E-3</v>
      </c>
      <c r="LR4" s="205">
        <f t="shared" si="6"/>
        <v>9.6190879695494096E-3</v>
      </c>
      <c r="LS4" s="205">
        <f t="shared" si="6"/>
        <v>9.4989986392422995E-3</v>
      </c>
      <c r="LT4" s="205">
        <f t="shared" ref="LT4:LW4" si="7">IF(ISNONTEXT($Q4),IF($G4="R",_xlfn.BETA.DIST(EA4,$M4,$N4,FALSE,$B4,$D4),_xlfn.BETA.DIST(EA4,$N4,$M4,FALSE,$B4,$D4)),NA())</f>
        <v>9.3762976980997538E-3</v>
      </c>
      <c r="LU4" s="205">
        <f t="shared" si="7"/>
        <v>9.2511089537087032E-3</v>
      </c>
      <c r="LV4" s="205">
        <f t="shared" si="7"/>
        <v>9.123556148437427E-3</v>
      </c>
      <c r="LW4" s="205">
        <f t="shared" si="7"/>
        <v>8.9937628867402843E-3</v>
      </c>
      <c r="LX4" s="205">
        <f t="shared" ref="LX4:OI4" si="8">IF(ISNONTEXT($Q4),IF($G4="R",_xlfn.BETA.DIST(EE4,$M4,$N4,FALSE,$B4,$D4),_xlfn.BETA.DIST(EE4,$N4,$M4,FALSE,$B4,$D4)),NA())</f>
        <v>8.8618525636985183E-3</v>
      </c>
      <c r="LY4" s="205">
        <f t="shared" si="8"/>
        <v>8.7279482947550686E-3</v>
      </c>
      <c r="LZ4" s="205">
        <f t="shared" si="8"/>
        <v>8.5921728466033208E-3</v>
      </c>
      <c r="MA4" s="205">
        <f t="shared" si="8"/>
        <v>8.4546485691917271E-3</v>
      </c>
      <c r="MB4" s="205">
        <f t="shared" si="8"/>
        <v>8.3154973288076146E-3</v>
      </c>
      <c r="MC4" s="205">
        <f t="shared" si="8"/>
        <v>8.1748404422055908E-3</v>
      </c>
      <c r="MD4" s="205">
        <f t="shared" si="8"/>
        <v>8.0327986117470565E-3</v>
      </c>
      <c r="ME4" s="205">
        <f t="shared" si="8"/>
        <v>7.8894918615191323E-3</v>
      </c>
      <c r="MF4" s="205">
        <f t="shared" si="8"/>
        <v>7.7450394744025142E-3</v>
      </c>
      <c r="MG4" s="205">
        <f t="shared" si="8"/>
        <v>7.5995599300590017E-3</v>
      </c>
      <c r="MH4" s="205">
        <f t="shared" si="8"/>
        <v>7.4531708438110239E-3</v>
      </c>
      <c r="MI4" s="205">
        <f t="shared" si="8"/>
        <v>7.3059889063862111E-3</v>
      </c>
      <c r="MJ4" s="205">
        <f t="shared" si="8"/>
        <v>7.1581298245015209E-3</v>
      </c>
      <c r="MK4" s="205">
        <f t="shared" si="8"/>
        <v>7.00970826226227E-3</v>
      </c>
      <c r="ML4" s="205">
        <f t="shared" si="8"/>
        <v>6.8608377833525528E-3</v>
      </c>
      <c r="MM4" s="205">
        <f t="shared" si="8"/>
        <v>6.7116307939943769E-3</v>
      </c>
      <c r="MN4" s="205">
        <f t="shared" si="8"/>
        <v>6.56219848665385E-3</v>
      </c>
      <c r="MO4" s="205">
        <f t="shared" si="8"/>
        <v>6.4126507844734478E-3</v>
      </c>
      <c r="MP4" s="205">
        <f t="shared" si="8"/>
        <v>6.2630962864104606E-3</v>
      </c>
      <c r="MQ4" s="205">
        <f t="shared" si="8"/>
        <v>6.1136422130621598E-3</v>
      </c>
      <c r="MR4" s="205">
        <f t="shared" si="8"/>
        <v>5.9643943531593156E-3</v>
      </c>
      <c r="MS4" s="205">
        <f t="shared" si="8"/>
        <v>5.8154570107100539E-3</v>
      </c>
      <c r="MT4" s="205">
        <f t="shared" si="8"/>
        <v>5.666932952777046E-3</v>
      </c>
      <c r="MU4" s="205">
        <f t="shared" si="8"/>
        <v>5.5189233578713352E-3</v>
      </c>
      <c r="MV4" s="205">
        <f t="shared" si="8"/>
        <v>5.3715277649470086E-3</v>
      </c>
      <c r="MW4" s="205">
        <f t="shared" si="8"/>
        <v>5.2248440229812664E-3</v>
      </c>
      <c r="MX4" s="205">
        <f t="shared" si="8"/>
        <v>5.0789682411251239E-3</v>
      </c>
      <c r="MY4" s="205">
        <f t="shared" si="8"/>
        <v>4.9339947394104978E-3</v>
      </c>
      <c r="MZ4" s="205">
        <f t="shared" si="8"/>
        <v>4.7900159999998883E-3</v>
      </c>
      <c r="NA4" s="205">
        <f t="shared" si="8"/>
        <v>4.6471226189653504E-3</v>
      </c>
      <c r="NB4" s="205">
        <f t="shared" si="8"/>
        <v>4.5054032585839874E-3</v>
      </c>
      <c r="NC4" s="205">
        <f t="shared" si="8"/>
        <v>4.3649446001375446E-3</v>
      </c>
      <c r="ND4" s="205">
        <f t="shared" si="8"/>
        <v>4.2258312972041495E-3</v>
      </c>
      <c r="NE4" s="205">
        <f t="shared" si="8"/>
        <v>4.0881459294306423E-3</v>
      </c>
      <c r="NF4" s="205">
        <f t="shared" si="8"/>
        <v>3.9519689567743274E-3</v>
      </c>
      <c r="NG4" s="205">
        <f t="shared" si="8"/>
        <v>3.8173786742033331E-3</v>
      </c>
      <c r="NH4" s="205">
        <f t="shared" si="8"/>
        <v>3.6844511668451714E-3</v>
      </c>
      <c r="NI4" s="205">
        <f t="shared" si="8"/>
        <v>3.5532602655733159E-3</v>
      </c>
      <c r="NJ4" s="205">
        <f t="shared" si="8"/>
        <v>3.423877503022088E-3</v>
      </c>
      <c r="NK4" s="205">
        <f t="shared" si="8"/>
        <v>3.2963720700203598E-3</v>
      </c>
      <c r="NL4" s="205">
        <f t="shared" si="8"/>
        <v>3.1708107724348956E-3</v>
      </c>
      <c r="NM4" s="205">
        <f t="shared" si="8"/>
        <v>3.047257988414427E-3</v>
      </c>
      <c r="NN4" s="205">
        <f t="shared" si="8"/>
        <v>2.9257756260259288E-3</v>
      </c>
      <c r="NO4" s="205">
        <f t="shared" si="8"/>
        <v>2.8064230812746794E-3</v>
      </c>
      <c r="NP4" s="205">
        <f t="shared" si="8"/>
        <v>2.6892571965000784E-3</v>
      </c>
      <c r="NQ4" s="205">
        <f t="shared" si="8"/>
        <v>2.574332219139319E-3</v>
      </c>
      <c r="NR4" s="205">
        <f t="shared" si="8"/>
        <v>2.4616997608514048E-3</v>
      </c>
      <c r="NS4" s="205">
        <f t="shared" si="8"/>
        <v>2.3514087569940288E-3</v>
      </c>
      <c r="NT4" s="205">
        <f t="shared" si="8"/>
        <v>2.2435054264462518E-3</v>
      </c>
      <c r="NU4" s="205">
        <f t="shared" si="8"/>
        <v>2.1380332317699458E-3</v>
      </c>
      <c r="NV4" s="205">
        <f t="shared" si="8"/>
        <v>2.0350328397033329E-3</v>
      </c>
      <c r="NW4" s="205">
        <f t="shared" si="8"/>
        <v>1.9345420819800022E-3</v>
      </c>
      <c r="NX4" s="205">
        <f t="shared" si="8"/>
        <v>1.8365959164671126E-3</v>
      </c>
      <c r="NY4" s="205">
        <f t="shared" si="8"/>
        <v>1.7412263886165103E-3</v>
      </c>
      <c r="NZ4" s="205">
        <f t="shared" si="8"/>
        <v>1.6484625932228322E-3</v>
      </c>
      <c r="OA4" s="205">
        <f t="shared" si="8"/>
        <v>1.5583306364826985E-3</v>
      </c>
      <c r="OB4" s="205">
        <f t="shared" si="8"/>
        <v>1.4708535983493491E-3</v>
      </c>
      <c r="OC4" s="205">
        <f t="shared" si="8"/>
        <v>1.386051495177188E-3</v>
      </c>
      <c r="OD4" s="205">
        <f t="shared" si="8"/>
        <v>1.303941242650847E-3</v>
      </c>
      <c r="OE4" s="205">
        <f t="shared" si="8"/>
        <v>1.2245366189935724E-3</v>
      </c>
      <c r="OF4" s="205">
        <f t="shared" si="8"/>
        <v>1.147848228449818E-3</v>
      </c>
      <c r="OG4" s="205">
        <f t="shared" si="8"/>
        <v>1.0738834650371261E-3</v>
      </c>
      <c r="OH4" s="205">
        <f t="shared" si="8"/>
        <v>1.0026464765624317E-3</v>
      </c>
      <c r="OI4" s="205">
        <f t="shared" si="8"/>
        <v>9.3413812889813191E-4</v>
      </c>
      <c r="OJ4" s="205">
        <f t="shared" ref="OJ4:PT4" si="9">IF(ISNONTEXT($Q4),IF($G4="R",_xlfn.BETA.DIST(GQ4,$M4,$N4,FALSE,$B4,$D4),_xlfn.BETA.DIST(GQ4,$N4,$M4,FALSE,$B4,$D4)),NA())</f>
        <v>8.6835597051334223E-4</v>
      </c>
      <c r="OK4" s="205">
        <f t="shared" si="9"/>
        <v>8.0529419725587973E-4</v>
      </c>
      <c r="OL4" s="205">
        <f t="shared" si="9"/>
        <v>7.4494361738062012E-4</v>
      </c>
      <c r="OM4" s="205">
        <f t="shared" si="9"/>
        <v>6.8729161682002933E-4</v>
      </c>
      <c r="ON4" s="205">
        <f t="shared" si="9"/>
        <v>6.3232212469273123E-4</v>
      </c>
      <c r="OO4" s="205">
        <f t="shared" si="9"/>
        <v>5.8001557904609072E-4</v>
      </c>
      <c r="OP4" s="205">
        <f t="shared" si="9"/>
        <v>5.3034889282889267E-4</v>
      </c>
      <c r="OQ4" s="205">
        <f t="shared" si="9"/>
        <v>4.832954200903114E-4</v>
      </c>
      <c r="OR4" s="205">
        <f t="shared" si="9"/>
        <v>4.3882492240141668E-4</v>
      </c>
      <c r="OS4" s="205">
        <f t="shared" si="9"/>
        <v>3.9690353549560678E-4</v>
      </c>
      <c r="OT4" s="205">
        <f t="shared" si="9"/>
        <v>3.5749373612439279E-4</v>
      </c>
      <c r="OU4" s="205">
        <f t="shared" si="9"/>
        <v>3.2055430912509219E-4</v>
      </c>
      <c r="OV4" s="205">
        <f t="shared" si="9"/>
        <v>2.8604031469703595E-4</v>
      </c>
      <c r="OW4" s="205">
        <f t="shared" si="9"/>
        <v>2.5390305588299906E-4</v>
      </c>
      <c r="OX4" s="205">
        <f t="shared" si="9"/>
        <v>2.2409004625261627E-4</v>
      </c>
      <c r="OY4" s="205">
        <f t="shared" si="9"/>
        <v>1.9654497778465025E-4</v>
      </c>
      <c r="OZ4" s="205">
        <f t="shared" si="9"/>
        <v>1.712076889450268E-4</v>
      </c>
      <c r="PA4" s="205">
        <f t="shared" si="9"/>
        <v>1.4801413295763698E-4</v>
      </c>
      <c r="PB4" s="205">
        <f t="shared" si="9"/>
        <v>1.2689634626496466E-4</v>
      </c>
      <c r="PC4" s="205">
        <f t="shared" si="9"/>
        <v>1.0778241717567791E-4</v>
      </c>
      <c r="PD4" s="205">
        <f t="shared" si="9"/>
        <v>9.059645469637426E-5</v>
      </c>
      <c r="PE4" s="205">
        <f t="shared" si="9"/>
        <v>7.5258557544739818E-5</v>
      </c>
      <c r="PF4" s="205">
        <f t="shared" si="9"/>
        <v>6.1684783341439675E-5</v>
      </c>
      <c r="PG4" s="205">
        <f t="shared" si="9"/>
        <v>4.9787117978121551E-5</v>
      </c>
      <c r="PH4" s="205">
        <f t="shared" si="9"/>
        <v>3.9473445158965706E-5</v>
      </c>
      <c r="PI4" s="205">
        <f t="shared" si="9"/>
        <v>3.0647516113274256E-5</v>
      </c>
      <c r="PJ4" s="205">
        <f t="shared" si="9"/>
        <v>2.3208919476644944E-5</v>
      </c>
      <c r="PK4" s="205">
        <f t="shared" si="9"/>
        <v>1.7053051338330089E-5</v>
      </c>
      <c r="PL4" s="205">
        <f t="shared" si="9"/>
        <v>1.2071085452430203E-5</v>
      </c>
      <c r="PM4" s="205">
        <f t="shared" si="9"/>
        <v>8.1499436106226591E-6</v>
      </c>
      <c r="PN4" s="205">
        <f t="shared" si="9"/>
        <v>5.1722661741730233E-6</v>
      </c>
      <c r="PO4" s="205">
        <f t="shared" si="9"/>
        <v>3.0163827630272921E-6</v>
      </c>
      <c r="PP4" s="205">
        <f t="shared" si="9"/>
        <v>1.5562830998251105E-6</v>
      </c>
      <c r="PQ4" s="205">
        <f t="shared" si="9"/>
        <v>6.6158800672104596E-7</v>
      </c>
      <c r="PR4" s="205">
        <f t="shared" si="9"/>
        <v>1.9752055294400951E-7</v>
      </c>
      <c r="PS4" s="205">
        <f t="shared" si="9"/>
        <v>2.4877351066866582E-8</v>
      </c>
      <c r="PT4" s="205">
        <f t="shared" si="9"/>
        <v>3.4382572416435196E-17</v>
      </c>
    </row>
    <row r="5" spans="1:437"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0">
        <f>IF(AND($D$13&gt;0,$D$14&gt;0),IF(OR(AI4&lt;$D$13,AI4=$D$13),IB4,0),"")</f>
        <v>0</v>
      </c>
      <c r="IC5" s="210">
        <f t="shared" ref="IC5:KN5" si="10">IF(AND($D$13&gt;0,$D$14&gt;0),IF(OR(AJ4&lt;$D$13,AJ4=$D$13),IC4,0),"")</f>
        <v>6.9836706451630363E-5</v>
      </c>
      <c r="ID5" s="210">
        <f t="shared" si="10"/>
        <v>1.9456516406249967E-4</v>
      </c>
      <c r="IE5" s="210">
        <f t="shared" si="10"/>
        <v>3.5205059356209934E-4</v>
      </c>
      <c r="IF5" s="210">
        <f t="shared" si="10"/>
        <v>5.3380510324048587E-4</v>
      </c>
      <c r="IG5" s="210">
        <f t="shared" si="10"/>
        <v>7.3465486838336527E-4</v>
      </c>
      <c r="IH5" s="210">
        <f t="shared" si="10"/>
        <v>9.5094759777825067E-4</v>
      </c>
      <c r="II5" s="210">
        <f t="shared" si="10"/>
        <v>1.1798953983468475E-3</v>
      </c>
      <c r="IJ5" s="210">
        <f t="shared" si="10"/>
        <v>1.4192640000000047E-3</v>
      </c>
      <c r="IK5" s="210">
        <f t="shared" si="10"/>
        <v>1.6672026280915252E-3</v>
      </c>
      <c r="IL5" s="210">
        <f t="shared" si="10"/>
        <v>1.9221413571625591E-3</v>
      </c>
      <c r="IM5" s="210">
        <f t="shared" si="10"/>
        <v>2.1827246877764621E-3</v>
      </c>
      <c r="IN5" s="210">
        <f t="shared" si="10"/>
        <v>2.4477662205629244E-3</v>
      </c>
      <c r="IO5" s="210">
        <f t="shared" si="10"/>
        <v>2.7162164082067874E-3</v>
      </c>
      <c r="IP5" s="210">
        <f t="shared" si="10"/>
        <v>2.9871388243808373E-3</v>
      </c>
      <c r="IQ5" s="210">
        <f t="shared" si="10"/>
        <v>3.2596922062817662E-3</v>
      </c>
      <c r="IR5" s="210">
        <f t="shared" si="10"/>
        <v>3.5331165435501378E-3</v>
      </c>
      <c r="IS5" s="210">
        <f t="shared" si="10"/>
        <v>3.806722083879166E-3</v>
      </c>
      <c r="IT5" s="210">
        <f t="shared" si="10"/>
        <v>4.0798804921875244E-3</v>
      </c>
      <c r="IU5" s="210">
        <f t="shared" si="10"/>
        <v>4.3520176333624004E-3</v>
      </c>
      <c r="IV5" s="210">
        <f t="shared" si="10"/>
        <v>4.6226076015164789E-3</v>
      </c>
      <c r="IW5" s="210">
        <f t="shared" si="10"/>
        <v>4.8911677217810577E-3</v>
      </c>
      <c r="IX5" s="210">
        <f t="shared" si="10"/>
        <v>5.1572543218014666E-3</v>
      </c>
      <c r="IY5" s="210">
        <f t="shared" si="10"/>
        <v>5.4204591202497137E-3</v>
      </c>
      <c r="IZ5" s="210">
        <f t="shared" si="10"/>
        <v>5.6804061156900025E-3</v>
      </c>
      <c r="JA5" s="210">
        <f t="shared" si="10"/>
        <v>5.9367488854465533E-3</v>
      </c>
      <c r="JB5" s="210">
        <f t="shared" si="10"/>
        <v>6.1891682236417302E-3</v>
      </c>
      <c r="JC5" s="210">
        <f t="shared" si="10"/>
        <v>6.4373700622530582E-3</v>
      </c>
      <c r="JD5" s="210">
        <f t="shared" si="10"/>
        <v>6.6810836302199144E-3</v>
      </c>
      <c r="JE5" s="210">
        <f t="shared" si="10"/>
        <v>6.9200598142476321E-3</v>
      </c>
      <c r="JF5" s="210">
        <f t="shared" si="10"/>
        <v>7.1540696916680673E-3</v>
      </c>
      <c r="JG5" s="210">
        <f t="shared" si="10"/>
        <v>7.3829032109946711E-3</v>
      </c>
      <c r="JH5" s="210">
        <f t="shared" si="10"/>
        <v>7.6063680000000395E-3</v>
      </c>
      <c r="JI5" s="210">
        <f t="shared" si="10"/>
        <v>7.8242882844982951E-3</v>
      </c>
      <c r="JJ5" s="210">
        <f t="shared" si="10"/>
        <v>8.0365039037207566E-3</v>
      </c>
      <c r="JK5" s="210">
        <f t="shared" si="10"/>
        <v>8.2428694103730601E-3</v>
      </c>
      <c r="JL5" s="210">
        <f t="shared" si="10"/>
        <v>8.4432532452619231E-3</v>
      </c>
      <c r="JM5" s="210">
        <f t="shared" si="10"/>
        <v>8.6375369778624693E-3</v>
      </c>
      <c r="JN5" s="210">
        <f t="shared" si="10"/>
        <v>8.825614605425804E-3</v>
      </c>
      <c r="JO5" s="210">
        <f t="shared" si="10"/>
        <v>9.0073919042504176E-3</v>
      </c>
      <c r="JP5" s="210">
        <f t="shared" si="10"/>
        <v>9.1827858275991773E-3</v>
      </c>
      <c r="JQ5" s="210">
        <f t="shared" si="10"/>
        <v>9.3517239454662237E-3</v>
      </c>
      <c r="JR5" s="210">
        <f t="shared" si="10"/>
        <v>9.514143922009527E-3</v>
      </c>
      <c r="JS5" s="210">
        <f t="shared" si="10"/>
        <v>9.6699930269848345E-3</v>
      </c>
      <c r="JT5" s="210">
        <f t="shared" si="10"/>
        <v>9.8192276779604671E-3</v>
      </c>
      <c r="JU5" s="210">
        <f t="shared" si="10"/>
        <v>0</v>
      </c>
      <c r="JV5" s="210">
        <f t="shared" si="10"/>
        <v>0</v>
      </c>
      <c r="JW5" s="210">
        <f t="shared" si="10"/>
        <v>0</v>
      </c>
      <c r="JX5" s="210">
        <f t="shared" si="10"/>
        <v>0</v>
      </c>
      <c r="JY5" s="210">
        <f t="shared" si="10"/>
        <v>0</v>
      </c>
      <c r="JZ5" s="210">
        <f t="shared" si="10"/>
        <v>0</v>
      </c>
      <c r="KA5" s="210">
        <f t="shared" si="10"/>
        <v>0</v>
      </c>
      <c r="KB5" s="210">
        <f t="shared" si="10"/>
        <v>0</v>
      </c>
      <c r="KC5" s="210">
        <f t="shared" si="10"/>
        <v>0</v>
      </c>
      <c r="KD5" s="210">
        <f t="shared" si="10"/>
        <v>0</v>
      </c>
      <c r="KE5" s="210">
        <f t="shared" si="10"/>
        <v>0</v>
      </c>
      <c r="KF5" s="210">
        <f t="shared" si="10"/>
        <v>0</v>
      </c>
      <c r="KG5" s="210">
        <f t="shared" si="10"/>
        <v>0</v>
      </c>
      <c r="KH5" s="210">
        <f t="shared" si="10"/>
        <v>0</v>
      </c>
      <c r="KI5" s="210">
        <f t="shared" si="10"/>
        <v>0</v>
      </c>
      <c r="KJ5" s="210">
        <f t="shared" si="10"/>
        <v>0</v>
      </c>
      <c r="KK5" s="210">
        <f t="shared" si="10"/>
        <v>0</v>
      </c>
      <c r="KL5" s="210">
        <f t="shared" si="10"/>
        <v>0</v>
      </c>
      <c r="KM5" s="210">
        <f t="shared" si="10"/>
        <v>0</v>
      </c>
      <c r="KN5" s="210">
        <f t="shared" si="10"/>
        <v>0</v>
      </c>
      <c r="KO5" s="210">
        <f t="shared" ref="KO5:MZ5" si="11">IF(AND($D$13&gt;0,$D$14&gt;0),IF(OR(CV4&lt;$D$13,CV4=$D$13),KO4,0),"")</f>
        <v>0</v>
      </c>
      <c r="KP5" s="210">
        <f t="shared" si="11"/>
        <v>0</v>
      </c>
      <c r="KQ5" s="210">
        <f t="shared" si="11"/>
        <v>0</v>
      </c>
      <c r="KR5" s="210">
        <f t="shared" si="11"/>
        <v>0</v>
      </c>
      <c r="KS5" s="210">
        <f t="shared" si="11"/>
        <v>0</v>
      </c>
      <c r="KT5" s="210">
        <f t="shared" si="11"/>
        <v>0</v>
      </c>
      <c r="KU5" s="210">
        <f t="shared" si="11"/>
        <v>0</v>
      </c>
      <c r="KV5" s="210">
        <f t="shared" si="11"/>
        <v>0</v>
      </c>
      <c r="KW5" s="210">
        <f t="shared" si="11"/>
        <v>0</v>
      </c>
      <c r="KX5" s="210">
        <f t="shared" si="11"/>
        <v>0</v>
      </c>
      <c r="KY5" s="210">
        <f t="shared" si="11"/>
        <v>0</v>
      </c>
      <c r="KZ5" s="210">
        <f t="shared" si="11"/>
        <v>0</v>
      </c>
      <c r="LA5" s="210">
        <f t="shared" si="11"/>
        <v>0</v>
      </c>
      <c r="LB5" s="210">
        <f t="shared" si="11"/>
        <v>0</v>
      </c>
      <c r="LC5" s="210">
        <f t="shared" si="11"/>
        <v>0</v>
      </c>
      <c r="LD5" s="210">
        <f t="shared" si="11"/>
        <v>0</v>
      </c>
      <c r="LE5" s="210">
        <f t="shared" si="11"/>
        <v>0</v>
      </c>
      <c r="LF5" s="210">
        <f t="shared" si="11"/>
        <v>0</v>
      </c>
      <c r="LG5" s="210">
        <f t="shared" si="11"/>
        <v>0</v>
      </c>
      <c r="LH5" s="210">
        <f t="shared" si="11"/>
        <v>0</v>
      </c>
      <c r="LI5" s="210">
        <f t="shared" si="11"/>
        <v>0</v>
      </c>
      <c r="LJ5" s="210">
        <f t="shared" si="11"/>
        <v>0</v>
      </c>
      <c r="LK5" s="210">
        <f t="shared" si="11"/>
        <v>0</v>
      </c>
      <c r="LL5" s="210">
        <f t="shared" si="11"/>
        <v>0</v>
      </c>
      <c r="LM5" s="210">
        <f t="shared" si="11"/>
        <v>0</v>
      </c>
      <c r="LN5" s="210">
        <f t="shared" si="11"/>
        <v>0</v>
      </c>
      <c r="LO5" s="210">
        <f t="shared" si="11"/>
        <v>0</v>
      </c>
      <c r="LP5" s="210">
        <f t="shared" si="11"/>
        <v>0</v>
      </c>
      <c r="LQ5" s="210">
        <f t="shared" si="11"/>
        <v>0</v>
      </c>
      <c r="LR5" s="210">
        <f t="shared" si="11"/>
        <v>0</v>
      </c>
      <c r="LS5" s="210">
        <f t="shared" si="11"/>
        <v>0</v>
      </c>
      <c r="LT5" s="210">
        <f t="shared" si="11"/>
        <v>0</v>
      </c>
      <c r="LU5" s="210">
        <f t="shared" si="11"/>
        <v>0</v>
      </c>
      <c r="LV5" s="210">
        <f t="shared" si="11"/>
        <v>0</v>
      </c>
      <c r="LW5" s="210">
        <f t="shared" si="11"/>
        <v>0</v>
      </c>
      <c r="LX5" s="210">
        <f t="shared" si="11"/>
        <v>0</v>
      </c>
      <c r="LY5" s="210">
        <f t="shared" si="11"/>
        <v>0</v>
      </c>
      <c r="LZ5" s="210">
        <f t="shared" si="11"/>
        <v>0</v>
      </c>
      <c r="MA5" s="210">
        <f t="shared" si="11"/>
        <v>0</v>
      </c>
      <c r="MB5" s="210">
        <f t="shared" si="11"/>
        <v>0</v>
      </c>
      <c r="MC5" s="210">
        <f t="shared" si="11"/>
        <v>0</v>
      </c>
      <c r="MD5" s="210">
        <f t="shared" si="11"/>
        <v>0</v>
      </c>
      <c r="ME5" s="210">
        <f t="shared" si="11"/>
        <v>0</v>
      </c>
      <c r="MF5" s="210">
        <f t="shared" si="11"/>
        <v>0</v>
      </c>
      <c r="MG5" s="210">
        <f t="shared" si="11"/>
        <v>0</v>
      </c>
      <c r="MH5" s="210">
        <f t="shared" si="11"/>
        <v>0</v>
      </c>
      <c r="MI5" s="210">
        <f t="shared" si="11"/>
        <v>0</v>
      </c>
      <c r="MJ5" s="210">
        <f t="shared" si="11"/>
        <v>0</v>
      </c>
      <c r="MK5" s="210">
        <f t="shared" si="11"/>
        <v>0</v>
      </c>
      <c r="ML5" s="210">
        <f t="shared" si="11"/>
        <v>0</v>
      </c>
      <c r="MM5" s="210">
        <f t="shared" si="11"/>
        <v>0</v>
      </c>
      <c r="MN5" s="210">
        <f t="shared" si="11"/>
        <v>0</v>
      </c>
      <c r="MO5" s="210">
        <f t="shared" si="11"/>
        <v>0</v>
      </c>
      <c r="MP5" s="210">
        <f t="shared" si="11"/>
        <v>0</v>
      </c>
      <c r="MQ5" s="210">
        <f t="shared" si="11"/>
        <v>0</v>
      </c>
      <c r="MR5" s="210">
        <f t="shared" si="11"/>
        <v>0</v>
      </c>
      <c r="MS5" s="210">
        <f t="shared" si="11"/>
        <v>0</v>
      </c>
      <c r="MT5" s="210">
        <f t="shared" si="11"/>
        <v>0</v>
      </c>
      <c r="MU5" s="210">
        <f t="shared" si="11"/>
        <v>0</v>
      </c>
      <c r="MV5" s="210">
        <f t="shared" si="11"/>
        <v>0</v>
      </c>
      <c r="MW5" s="210">
        <f t="shared" si="11"/>
        <v>0</v>
      </c>
      <c r="MX5" s="210">
        <f t="shared" si="11"/>
        <v>0</v>
      </c>
      <c r="MY5" s="210">
        <f t="shared" si="11"/>
        <v>0</v>
      </c>
      <c r="MZ5" s="210">
        <f t="shared" si="11"/>
        <v>0</v>
      </c>
      <c r="NA5" s="210">
        <f t="shared" ref="NA5:PL5" si="12">IF(AND($D$13&gt;0,$D$14&gt;0),IF(OR(FH4&lt;$D$13,FH4=$D$13),NA4,0),"")</f>
        <v>0</v>
      </c>
      <c r="NB5" s="210">
        <f t="shared" si="12"/>
        <v>0</v>
      </c>
      <c r="NC5" s="210">
        <f t="shared" si="12"/>
        <v>0</v>
      </c>
      <c r="ND5" s="210">
        <f t="shared" si="12"/>
        <v>0</v>
      </c>
      <c r="NE5" s="210">
        <f t="shared" si="12"/>
        <v>0</v>
      </c>
      <c r="NF5" s="210">
        <f t="shared" si="12"/>
        <v>0</v>
      </c>
      <c r="NG5" s="210">
        <f t="shared" si="12"/>
        <v>0</v>
      </c>
      <c r="NH5" s="210">
        <f t="shared" si="12"/>
        <v>0</v>
      </c>
      <c r="NI5" s="210">
        <f t="shared" si="12"/>
        <v>0</v>
      </c>
      <c r="NJ5" s="210">
        <f t="shared" si="12"/>
        <v>0</v>
      </c>
      <c r="NK5" s="210">
        <f t="shared" si="12"/>
        <v>0</v>
      </c>
      <c r="NL5" s="210">
        <f t="shared" si="12"/>
        <v>0</v>
      </c>
      <c r="NM5" s="210">
        <f t="shared" si="12"/>
        <v>0</v>
      </c>
      <c r="NN5" s="210">
        <f t="shared" si="12"/>
        <v>0</v>
      </c>
      <c r="NO5" s="210">
        <f t="shared" si="12"/>
        <v>0</v>
      </c>
      <c r="NP5" s="210">
        <f t="shared" si="12"/>
        <v>0</v>
      </c>
      <c r="NQ5" s="210">
        <f t="shared" si="12"/>
        <v>0</v>
      </c>
      <c r="NR5" s="210">
        <f t="shared" si="12"/>
        <v>0</v>
      </c>
      <c r="NS5" s="210">
        <f t="shared" si="12"/>
        <v>0</v>
      </c>
      <c r="NT5" s="210">
        <f t="shared" si="12"/>
        <v>0</v>
      </c>
      <c r="NU5" s="210">
        <f t="shared" si="12"/>
        <v>0</v>
      </c>
      <c r="NV5" s="210">
        <f t="shared" si="12"/>
        <v>0</v>
      </c>
      <c r="NW5" s="210">
        <f t="shared" si="12"/>
        <v>0</v>
      </c>
      <c r="NX5" s="210">
        <f t="shared" si="12"/>
        <v>0</v>
      </c>
      <c r="NY5" s="210">
        <f t="shared" si="12"/>
        <v>0</v>
      </c>
      <c r="NZ5" s="210">
        <f t="shared" si="12"/>
        <v>0</v>
      </c>
      <c r="OA5" s="210">
        <f t="shared" si="12"/>
        <v>0</v>
      </c>
      <c r="OB5" s="210">
        <f t="shared" si="12"/>
        <v>0</v>
      </c>
      <c r="OC5" s="210">
        <f t="shared" si="12"/>
        <v>0</v>
      </c>
      <c r="OD5" s="210">
        <f t="shared" si="12"/>
        <v>0</v>
      </c>
      <c r="OE5" s="210">
        <f t="shared" si="12"/>
        <v>0</v>
      </c>
      <c r="OF5" s="210">
        <f t="shared" si="12"/>
        <v>0</v>
      </c>
      <c r="OG5" s="210">
        <f t="shared" si="12"/>
        <v>0</v>
      </c>
      <c r="OH5" s="210">
        <f t="shared" si="12"/>
        <v>0</v>
      </c>
      <c r="OI5" s="210">
        <f t="shared" si="12"/>
        <v>0</v>
      </c>
      <c r="OJ5" s="210">
        <f t="shared" si="12"/>
        <v>0</v>
      </c>
      <c r="OK5" s="210">
        <f t="shared" si="12"/>
        <v>0</v>
      </c>
      <c r="OL5" s="210">
        <f t="shared" si="12"/>
        <v>0</v>
      </c>
      <c r="OM5" s="210">
        <f t="shared" si="12"/>
        <v>0</v>
      </c>
      <c r="ON5" s="210">
        <f t="shared" si="12"/>
        <v>0</v>
      </c>
      <c r="OO5" s="210">
        <f t="shared" si="12"/>
        <v>0</v>
      </c>
      <c r="OP5" s="210">
        <f t="shared" si="12"/>
        <v>0</v>
      </c>
      <c r="OQ5" s="210">
        <f t="shared" si="12"/>
        <v>0</v>
      </c>
      <c r="OR5" s="210">
        <f t="shared" si="12"/>
        <v>0</v>
      </c>
      <c r="OS5" s="210">
        <f t="shared" si="12"/>
        <v>0</v>
      </c>
      <c r="OT5" s="210">
        <f t="shared" si="12"/>
        <v>0</v>
      </c>
      <c r="OU5" s="210">
        <f t="shared" si="12"/>
        <v>0</v>
      </c>
      <c r="OV5" s="210">
        <f t="shared" si="12"/>
        <v>0</v>
      </c>
      <c r="OW5" s="210">
        <f t="shared" si="12"/>
        <v>0</v>
      </c>
      <c r="OX5" s="210">
        <f t="shared" si="12"/>
        <v>0</v>
      </c>
      <c r="OY5" s="210">
        <f t="shared" si="12"/>
        <v>0</v>
      </c>
      <c r="OZ5" s="210">
        <f t="shared" si="12"/>
        <v>0</v>
      </c>
      <c r="PA5" s="210">
        <f t="shared" si="12"/>
        <v>0</v>
      </c>
      <c r="PB5" s="210">
        <f t="shared" si="12"/>
        <v>0</v>
      </c>
      <c r="PC5" s="210">
        <f t="shared" si="12"/>
        <v>0</v>
      </c>
      <c r="PD5" s="210">
        <f t="shared" si="12"/>
        <v>0</v>
      </c>
      <c r="PE5" s="210">
        <f t="shared" si="12"/>
        <v>0</v>
      </c>
      <c r="PF5" s="210">
        <f t="shared" si="12"/>
        <v>0</v>
      </c>
      <c r="PG5" s="210">
        <f t="shared" si="12"/>
        <v>0</v>
      </c>
      <c r="PH5" s="210">
        <f t="shared" si="12"/>
        <v>0</v>
      </c>
      <c r="PI5" s="210">
        <f t="shared" si="12"/>
        <v>0</v>
      </c>
      <c r="PJ5" s="210">
        <f t="shared" si="12"/>
        <v>0</v>
      </c>
      <c r="PK5" s="210">
        <f t="shared" si="12"/>
        <v>0</v>
      </c>
      <c r="PL5" s="210">
        <f t="shared" si="12"/>
        <v>0</v>
      </c>
      <c r="PM5" s="210">
        <f t="shared" ref="PM5:PT5" si="13">IF(AND($D$13&gt;0,$D$14&gt;0),IF(OR(HT4&lt;$D$13,HT4=$D$13),PM4,0),"")</f>
        <v>0</v>
      </c>
      <c r="PN5" s="210">
        <f t="shared" si="13"/>
        <v>0</v>
      </c>
      <c r="PO5" s="210">
        <f t="shared" si="13"/>
        <v>0</v>
      </c>
      <c r="PP5" s="210">
        <f t="shared" si="13"/>
        <v>0</v>
      </c>
      <c r="PQ5" s="210">
        <f t="shared" si="13"/>
        <v>0</v>
      </c>
      <c r="PR5" s="210">
        <f t="shared" si="13"/>
        <v>0</v>
      </c>
      <c r="PS5" s="210">
        <f t="shared" si="13"/>
        <v>0</v>
      </c>
      <c r="PT5" s="210">
        <f t="shared" si="13"/>
        <v>0</v>
      </c>
    </row>
    <row r="6" spans="1:437"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0">
        <f>IF(AND($D$13&gt;0,$D$14&gt;0),IF(AND(AI4&gt;$D$13,OR(AI4&lt;$D$14,AI4=$D$14)),IB4,0),"")</f>
        <v>0</v>
      </c>
      <c r="IC6" s="210">
        <f t="shared" ref="IC6:KN6" si="14">IF(AND($D$13&gt;0,$D$14&gt;0),IF(AND(AJ4&gt;$D$13,OR(AJ4&lt;$D$14,AJ4=$D$14)),IC4,0),"")</f>
        <v>0</v>
      </c>
      <c r="ID6" s="210">
        <f t="shared" si="14"/>
        <v>0</v>
      </c>
      <c r="IE6" s="210">
        <f t="shared" si="14"/>
        <v>0</v>
      </c>
      <c r="IF6" s="210">
        <f t="shared" si="14"/>
        <v>0</v>
      </c>
      <c r="IG6" s="210">
        <f t="shared" si="14"/>
        <v>0</v>
      </c>
      <c r="IH6" s="210">
        <f t="shared" si="14"/>
        <v>0</v>
      </c>
      <c r="II6" s="210">
        <f t="shared" si="14"/>
        <v>0</v>
      </c>
      <c r="IJ6" s="210">
        <f t="shared" si="14"/>
        <v>0</v>
      </c>
      <c r="IK6" s="210">
        <f t="shared" si="14"/>
        <v>0</v>
      </c>
      <c r="IL6" s="210">
        <f t="shared" si="14"/>
        <v>0</v>
      </c>
      <c r="IM6" s="210">
        <f t="shared" si="14"/>
        <v>0</v>
      </c>
      <c r="IN6" s="210">
        <f t="shared" si="14"/>
        <v>0</v>
      </c>
      <c r="IO6" s="210">
        <f t="shared" si="14"/>
        <v>0</v>
      </c>
      <c r="IP6" s="210">
        <f t="shared" si="14"/>
        <v>0</v>
      </c>
      <c r="IQ6" s="210">
        <f t="shared" si="14"/>
        <v>0</v>
      </c>
      <c r="IR6" s="210">
        <f t="shared" si="14"/>
        <v>0</v>
      </c>
      <c r="IS6" s="210">
        <f t="shared" si="14"/>
        <v>0</v>
      </c>
      <c r="IT6" s="210">
        <f t="shared" si="14"/>
        <v>0</v>
      </c>
      <c r="IU6" s="210">
        <f t="shared" si="14"/>
        <v>0</v>
      </c>
      <c r="IV6" s="210">
        <f t="shared" si="14"/>
        <v>0</v>
      </c>
      <c r="IW6" s="210">
        <f t="shared" si="14"/>
        <v>0</v>
      </c>
      <c r="IX6" s="210">
        <f t="shared" si="14"/>
        <v>0</v>
      </c>
      <c r="IY6" s="210">
        <f t="shared" si="14"/>
        <v>0</v>
      </c>
      <c r="IZ6" s="210">
        <f t="shared" si="14"/>
        <v>0</v>
      </c>
      <c r="JA6" s="210">
        <f t="shared" si="14"/>
        <v>0</v>
      </c>
      <c r="JB6" s="210">
        <f t="shared" si="14"/>
        <v>0</v>
      </c>
      <c r="JC6" s="210">
        <f t="shared" si="14"/>
        <v>0</v>
      </c>
      <c r="JD6" s="210">
        <f t="shared" si="14"/>
        <v>0</v>
      </c>
      <c r="JE6" s="210">
        <f t="shared" si="14"/>
        <v>0</v>
      </c>
      <c r="JF6" s="210">
        <f t="shared" si="14"/>
        <v>0</v>
      </c>
      <c r="JG6" s="210">
        <f t="shared" si="14"/>
        <v>0</v>
      </c>
      <c r="JH6" s="210">
        <f t="shared" si="14"/>
        <v>0</v>
      </c>
      <c r="JI6" s="210">
        <f t="shared" si="14"/>
        <v>0</v>
      </c>
      <c r="JJ6" s="210">
        <f t="shared" si="14"/>
        <v>0</v>
      </c>
      <c r="JK6" s="210">
        <f t="shared" si="14"/>
        <v>0</v>
      </c>
      <c r="JL6" s="210">
        <f t="shared" si="14"/>
        <v>0</v>
      </c>
      <c r="JM6" s="210">
        <f t="shared" si="14"/>
        <v>0</v>
      </c>
      <c r="JN6" s="210">
        <f t="shared" si="14"/>
        <v>0</v>
      </c>
      <c r="JO6" s="210">
        <f t="shared" si="14"/>
        <v>0</v>
      </c>
      <c r="JP6" s="210">
        <f t="shared" si="14"/>
        <v>0</v>
      </c>
      <c r="JQ6" s="210">
        <f t="shared" si="14"/>
        <v>0</v>
      </c>
      <c r="JR6" s="210">
        <f t="shared" si="14"/>
        <v>0</v>
      </c>
      <c r="JS6" s="210">
        <f t="shared" si="14"/>
        <v>0</v>
      </c>
      <c r="JT6" s="210">
        <f t="shared" si="14"/>
        <v>0</v>
      </c>
      <c r="JU6" s="210">
        <f t="shared" si="14"/>
        <v>9.9618130104728794E-3</v>
      </c>
      <c r="JV6" s="210">
        <f t="shared" si="14"/>
        <v>1.0097722473610463E-2</v>
      </c>
      <c r="JW6" s="210">
        <f t="shared" si="14"/>
        <v>1.0226937448795805E-2</v>
      </c>
      <c r="JX6" s="210">
        <f t="shared" si="14"/>
        <v>1.0349446889781925E-2</v>
      </c>
      <c r="JY6" s="210">
        <f t="shared" si="14"/>
        <v>1.0465246982091288E-2</v>
      </c>
      <c r="JZ6" s="210">
        <f t="shared" si="14"/>
        <v>1.0574340820312535E-2</v>
      </c>
      <c r="KA6" s="210">
        <f t="shared" si="14"/>
        <v>1.0676738101832801E-2</v>
      </c>
      <c r="KB6" s="210">
        <f t="shared" si="14"/>
        <v>1.0772454835726589E-2</v>
      </c>
      <c r="KC6" s="210">
        <f t="shared" si="14"/>
        <v>1.0861513065648079E-2</v>
      </c>
      <c r="KD6" s="210">
        <f t="shared" si="14"/>
        <v>1.094394060568501E-2</v>
      </c>
      <c r="KE6" s="210">
        <f t="shared" si="14"/>
        <v>1.1019770788230663E-2</v>
      </c>
      <c r="KF6" s="210">
        <f t="shared" si="14"/>
        <v>1.1089042223017848E-2</v>
      </c>
      <c r="KG6" s="210">
        <f t="shared" si="14"/>
        <v>1.1151798566536522E-2</v>
      </c>
      <c r="KH6" s="210">
        <f t="shared" si="14"/>
        <v>1.1208088301125928E-2</v>
      </c>
      <c r="KI6" s="210">
        <f t="shared" si="14"/>
        <v>1.1257964523094039E-2</v>
      </c>
      <c r="KJ6" s="210">
        <f t="shared" si="14"/>
        <v>1.1301484739272631E-2</v>
      </c>
      <c r="KK6" s="210">
        <f t="shared" si="14"/>
        <v>1.1338710671465926E-2</v>
      </c>
      <c r="KL6" s="210">
        <f t="shared" si="14"/>
        <v>1.1369708068295667E-2</v>
      </c>
      <c r="KM6" s="210">
        <f t="shared" si="14"/>
        <v>1.1394546523985638E-2</v>
      </c>
      <c r="KN6" s="210">
        <f t="shared" si="14"/>
        <v>1.1413299303665168E-2</v>
      </c>
      <c r="KO6" s="210">
        <f t="shared" ref="KO6:MZ6" si="15">IF(AND($D$13&gt;0,$D$14&gt;0),IF(AND(CV4&gt;$D$13,OR(CV4&lt;$D$14,CV4=$D$14)),KO4,0),"")</f>
        <v>1.1426043174803965E-2</v>
      </c>
      <c r="KP6" s="210">
        <f t="shared" si="15"/>
        <v>1.1432858244420531E-2</v>
      </c>
      <c r="KQ6" s="210">
        <f t="shared" si="15"/>
        <v>1.1433827801733411E-2</v>
      </c>
      <c r="KR6" s="210">
        <f t="shared" si="15"/>
        <v>1.1429038165949073E-2</v>
      </c>
      <c r="KS6" s="210">
        <f t="shared" si="15"/>
        <v>1.1418578538902749E-2</v>
      </c>
      <c r="KT6" s="210">
        <f t="shared" si="15"/>
        <v>1.1402540862288821E-2</v>
      </c>
      <c r="KU6" s="210">
        <f t="shared" si="15"/>
        <v>1.1381019679236045E-2</v>
      </c>
      <c r="KV6" s="210">
        <f t="shared" si="15"/>
        <v>1.1354111999999993E-2</v>
      </c>
      <c r="KW6" s="210">
        <f t="shared" si="15"/>
        <v>1.1321917171560595E-2</v>
      </c>
      <c r="KX6" s="210">
        <f t="shared" si="15"/>
        <v>1.1284536750927075E-2</v>
      </c>
      <c r="KY6" s="210">
        <f t="shared" si="15"/>
        <v>1.1242074381965665E-2</v>
      </c>
      <c r="KZ6" s="210">
        <f t="shared" si="15"/>
        <v>1.1194635675577588E-2</v>
      </c>
      <c r="LA6" s="210">
        <f t="shared" si="15"/>
        <v>1.1142328093065916E-2</v>
      </c>
      <c r="LB6" s="210">
        <f t="shared" si="15"/>
        <v>1.1085260832540144E-2</v>
      </c>
      <c r="LC6" s="210">
        <f t="shared" si="15"/>
        <v>1.102354471821684E-2</v>
      </c>
      <c r="LD6" s="210">
        <f t="shared" si="15"/>
        <v>1.0957292092483407E-2</v>
      </c>
      <c r="LE6" s="210">
        <f t="shared" si="15"/>
        <v>1.0886616710600103E-2</v>
      </c>
      <c r="LF6" s="210">
        <f t="shared" si="15"/>
        <v>1.0811633637922988E-2</v>
      </c>
      <c r="LG6" s="210">
        <f t="shared" si="15"/>
        <v>1.0732459149537315E-2</v>
      </c>
      <c r="LH6" s="210">
        <f t="shared" si="15"/>
        <v>1.0649210632197457E-2</v>
      </c>
      <c r="LI6" s="210">
        <f t="shared" si="15"/>
        <v>1.0562006488475273E-2</v>
      </c>
      <c r="LJ6" s="210">
        <f t="shared" si="15"/>
        <v>1.0470966043024544E-2</v>
      </c>
      <c r="LK6" s="210">
        <f t="shared" si="15"/>
        <v>1.0376209450874151E-2</v>
      </c>
      <c r="LL6" s="210">
        <f t="shared" si="15"/>
        <v>1.0277857607667591E-2</v>
      </c>
      <c r="LM6" s="210">
        <f t="shared" si="15"/>
        <v>1.0176032061770816E-2</v>
      </c>
      <c r="LN6" s="210">
        <f t="shared" si="15"/>
        <v>1.0070854928174697E-2</v>
      </c>
      <c r="LO6" s="210">
        <f t="shared" si="15"/>
        <v>9.9624488041221947E-3</v>
      </c>
      <c r="LP6" s="210">
        <f t="shared" si="15"/>
        <v>9.8509366863941336E-3</v>
      </c>
      <c r="LQ6" s="210">
        <f t="shared" si="15"/>
        <v>9.7364418901907286E-3</v>
      </c>
      <c r="LR6" s="210">
        <f t="shared" si="15"/>
        <v>9.6190879695494096E-3</v>
      </c>
      <c r="LS6" s="210">
        <f t="shared" si="15"/>
        <v>9.4989986392422995E-3</v>
      </c>
      <c r="LT6" s="210">
        <f t="shared" si="15"/>
        <v>9.3762976980997538E-3</v>
      </c>
      <c r="LU6" s="210">
        <f t="shared" si="15"/>
        <v>9.2511089537087032E-3</v>
      </c>
      <c r="LV6" s="210">
        <f t="shared" si="15"/>
        <v>9.123556148437427E-3</v>
      </c>
      <c r="LW6" s="210">
        <f t="shared" si="15"/>
        <v>8.9937628867402843E-3</v>
      </c>
      <c r="LX6" s="210">
        <f t="shared" si="15"/>
        <v>8.8618525636985183E-3</v>
      </c>
      <c r="LY6" s="210">
        <f t="shared" si="15"/>
        <v>8.7279482947550686E-3</v>
      </c>
      <c r="LZ6" s="210">
        <f t="shared" si="15"/>
        <v>8.5921728466033208E-3</v>
      </c>
      <c r="MA6" s="210">
        <f t="shared" si="15"/>
        <v>8.4546485691917271E-3</v>
      </c>
      <c r="MB6" s="210">
        <f t="shared" si="15"/>
        <v>8.3154973288076146E-3</v>
      </c>
      <c r="MC6" s="210">
        <f t="shared" si="15"/>
        <v>8.1748404422055908E-3</v>
      </c>
      <c r="MD6" s="210">
        <f t="shared" si="15"/>
        <v>8.0327986117470565E-3</v>
      </c>
      <c r="ME6" s="210">
        <f t="shared" si="15"/>
        <v>7.8894918615191323E-3</v>
      </c>
      <c r="MF6" s="210">
        <f t="shared" si="15"/>
        <v>7.7450394744025142E-3</v>
      </c>
      <c r="MG6" s="210">
        <f t="shared" si="15"/>
        <v>0</v>
      </c>
      <c r="MH6" s="210">
        <f t="shared" si="15"/>
        <v>0</v>
      </c>
      <c r="MI6" s="210">
        <f t="shared" si="15"/>
        <v>0</v>
      </c>
      <c r="MJ6" s="210">
        <f t="shared" si="15"/>
        <v>0</v>
      </c>
      <c r="MK6" s="210">
        <f t="shared" si="15"/>
        <v>0</v>
      </c>
      <c r="ML6" s="210">
        <f t="shared" si="15"/>
        <v>0</v>
      </c>
      <c r="MM6" s="210">
        <f t="shared" si="15"/>
        <v>0</v>
      </c>
      <c r="MN6" s="210">
        <f t="shared" si="15"/>
        <v>0</v>
      </c>
      <c r="MO6" s="210">
        <f t="shared" si="15"/>
        <v>0</v>
      </c>
      <c r="MP6" s="210">
        <f t="shared" si="15"/>
        <v>0</v>
      </c>
      <c r="MQ6" s="210">
        <f t="shared" si="15"/>
        <v>0</v>
      </c>
      <c r="MR6" s="210">
        <f t="shared" si="15"/>
        <v>0</v>
      </c>
      <c r="MS6" s="210">
        <f t="shared" si="15"/>
        <v>0</v>
      </c>
      <c r="MT6" s="210">
        <f t="shared" si="15"/>
        <v>0</v>
      </c>
      <c r="MU6" s="210">
        <f t="shared" si="15"/>
        <v>0</v>
      </c>
      <c r="MV6" s="210">
        <f t="shared" si="15"/>
        <v>0</v>
      </c>
      <c r="MW6" s="210">
        <f t="shared" si="15"/>
        <v>0</v>
      </c>
      <c r="MX6" s="210">
        <f t="shared" si="15"/>
        <v>0</v>
      </c>
      <c r="MY6" s="210">
        <f t="shared" si="15"/>
        <v>0</v>
      </c>
      <c r="MZ6" s="210">
        <f t="shared" si="15"/>
        <v>0</v>
      </c>
      <c r="NA6" s="210">
        <f t="shared" ref="NA6:PL6" si="16">IF(AND($D$13&gt;0,$D$14&gt;0),IF(AND(FH4&gt;$D$13,OR(FH4&lt;$D$14,FH4=$D$14)),NA4,0),"")</f>
        <v>0</v>
      </c>
      <c r="NB6" s="210">
        <f t="shared" si="16"/>
        <v>0</v>
      </c>
      <c r="NC6" s="210">
        <f t="shared" si="16"/>
        <v>0</v>
      </c>
      <c r="ND6" s="210">
        <f t="shared" si="16"/>
        <v>0</v>
      </c>
      <c r="NE6" s="210">
        <f t="shared" si="16"/>
        <v>0</v>
      </c>
      <c r="NF6" s="210">
        <f t="shared" si="16"/>
        <v>0</v>
      </c>
      <c r="NG6" s="210">
        <f t="shared" si="16"/>
        <v>0</v>
      </c>
      <c r="NH6" s="210">
        <f t="shared" si="16"/>
        <v>0</v>
      </c>
      <c r="NI6" s="210">
        <f t="shared" si="16"/>
        <v>0</v>
      </c>
      <c r="NJ6" s="210">
        <f t="shared" si="16"/>
        <v>0</v>
      </c>
      <c r="NK6" s="210">
        <f t="shared" si="16"/>
        <v>0</v>
      </c>
      <c r="NL6" s="210">
        <f t="shared" si="16"/>
        <v>0</v>
      </c>
      <c r="NM6" s="210">
        <f t="shared" si="16"/>
        <v>0</v>
      </c>
      <c r="NN6" s="210">
        <f t="shared" si="16"/>
        <v>0</v>
      </c>
      <c r="NO6" s="210">
        <f t="shared" si="16"/>
        <v>0</v>
      </c>
      <c r="NP6" s="210">
        <f t="shared" si="16"/>
        <v>0</v>
      </c>
      <c r="NQ6" s="210">
        <f t="shared" si="16"/>
        <v>0</v>
      </c>
      <c r="NR6" s="210">
        <f t="shared" si="16"/>
        <v>0</v>
      </c>
      <c r="NS6" s="210">
        <f t="shared" si="16"/>
        <v>0</v>
      </c>
      <c r="NT6" s="210">
        <f t="shared" si="16"/>
        <v>0</v>
      </c>
      <c r="NU6" s="210">
        <f t="shared" si="16"/>
        <v>0</v>
      </c>
      <c r="NV6" s="210">
        <f t="shared" si="16"/>
        <v>0</v>
      </c>
      <c r="NW6" s="210">
        <f t="shared" si="16"/>
        <v>0</v>
      </c>
      <c r="NX6" s="210">
        <f t="shared" si="16"/>
        <v>0</v>
      </c>
      <c r="NY6" s="210">
        <f t="shared" si="16"/>
        <v>0</v>
      </c>
      <c r="NZ6" s="210">
        <f t="shared" si="16"/>
        <v>0</v>
      </c>
      <c r="OA6" s="210">
        <f t="shared" si="16"/>
        <v>0</v>
      </c>
      <c r="OB6" s="210">
        <f t="shared" si="16"/>
        <v>0</v>
      </c>
      <c r="OC6" s="210">
        <f t="shared" si="16"/>
        <v>0</v>
      </c>
      <c r="OD6" s="210">
        <f t="shared" si="16"/>
        <v>0</v>
      </c>
      <c r="OE6" s="210">
        <f t="shared" si="16"/>
        <v>0</v>
      </c>
      <c r="OF6" s="210">
        <f t="shared" si="16"/>
        <v>0</v>
      </c>
      <c r="OG6" s="210">
        <f t="shared" si="16"/>
        <v>0</v>
      </c>
      <c r="OH6" s="210">
        <f t="shared" si="16"/>
        <v>0</v>
      </c>
      <c r="OI6" s="210">
        <f t="shared" si="16"/>
        <v>0</v>
      </c>
      <c r="OJ6" s="210">
        <f t="shared" si="16"/>
        <v>0</v>
      </c>
      <c r="OK6" s="210">
        <f t="shared" si="16"/>
        <v>0</v>
      </c>
      <c r="OL6" s="210">
        <f t="shared" si="16"/>
        <v>0</v>
      </c>
      <c r="OM6" s="210">
        <f t="shared" si="16"/>
        <v>0</v>
      </c>
      <c r="ON6" s="210">
        <f t="shared" si="16"/>
        <v>0</v>
      </c>
      <c r="OO6" s="210">
        <f t="shared" si="16"/>
        <v>0</v>
      </c>
      <c r="OP6" s="210">
        <f t="shared" si="16"/>
        <v>0</v>
      </c>
      <c r="OQ6" s="210">
        <f t="shared" si="16"/>
        <v>0</v>
      </c>
      <c r="OR6" s="210">
        <f t="shared" si="16"/>
        <v>0</v>
      </c>
      <c r="OS6" s="210">
        <f t="shared" si="16"/>
        <v>0</v>
      </c>
      <c r="OT6" s="210">
        <f t="shared" si="16"/>
        <v>0</v>
      </c>
      <c r="OU6" s="210">
        <f t="shared" si="16"/>
        <v>0</v>
      </c>
      <c r="OV6" s="210">
        <f t="shared" si="16"/>
        <v>0</v>
      </c>
      <c r="OW6" s="210">
        <f t="shared" si="16"/>
        <v>0</v>
      </c>
      <c r="OX6" s="210">
        <f t="shared" si="16"/>
        <v>0</v>
      </c>
      <c r="OY6" s="210">
        <f t="shared" si="16"/>
        <v>0</v>
      </c>
      <c r="OZ6" s="210">
        <f t="shared" si="16"/>
        <v>0</v>
      </c>
      <c r="PA6" s="210">
        <f t="shared" si="16"/>
        <v>0</v>
      </c>
      <c r="PB6" s="210">
        <f t="shared" si="16"/>
        <v>0</v>
      </c>
      <c r="PC6" s="210">
        <f t="shared" si="16"/>
        <v>0</v>
      </c>
      <c r="PD6" s="210">
        <f t="shared" si="16"/>
        <v>0</v>
      </c>
      <c r="PE6" s="210">
        <f t="shared" si="16"/>
        <v>0</v>
      </c>
      <c r="PF6" s="210">
        <f t="shared" si="16"/>
        <v>0</v>
      </c>
      <c r="PG6" s="210">
        <f t="shared" si="16"/>
        <v>0</v>
      </c>
      <c r="PH6" s="210">
        <f t="shared" si="16"/>
        <v>0</v>
      </c>
      <c r="PI6" s="210">
        <f t="shared" si="16"/>
        <v>0</v>
      </c>
      <c r="PJ6" s="210">
        <f t="shared" si="16"/>
        <v>0</v>
      </c>
      <c r="PK6" s="210">
        <f t="shared" si="16"/>
        <v>0</v>
      </c>
      <c r="PL6" s="210">
        <f t="shared" si="16"/>
        <v>0</v>
      </c>
      <c r="PM6" s="210">
        <f t="shared" ref="PM6:PT6" si="17">IF(AND($D$13&gt;0,$D$14&gt;0),IF(AND(HT4&gt;$D$13,OR(HT4&lt;$D$14,HT4=$D$14)),PM4,0),"")</f>
        <v>0</v>
      </c>
      <c r="PN6" s="210">
        <f t="shared" si="17"/>
        <v>0</v>
      </c>
      <c r="PO6" s="210">
        <f t="shared" si="17"/>
        <v>0</v>
      </c>
      <c r="PP6" s="210">
        <f t="shared" si="17"/>
        <v>0</v>
      </c>
      <c r="PQ6" s="210">
        <f t="shared" si="17"/>
        <v>0</v>
      </c>
      <c r="PR6" s="210">
        <f t="shared" si="17"/>
        <v>0</v>
      </c>
      <c r="PS6" s="210">
        <f t="shared" si="17"/>
        <v>0</v>
      </c>
      <c r="PT6" s="210">
        <f t="shared" si="17"/>
        <v>0</v>
      </c>
    </row>
    <row r="7" spans="1:437" x14ac:dyDescent="0.25">
      <c r="A7" s="56"/>
      <c r="B7" s="56"/>
      <c r="C7" s="56"/>
      <c r="D7" s="56"/>
      <c r="E7" s="56"/>
      <c r="F7" s="56"/>
      <c r="K7" s="333" t="s">
        <v>857</v>
      </c>
      <c r="L7" s="56"/>
      <c r="M7" s="56"/>
      <c r="N7" s="56"/>
      <c r="O7" s="56"/>
      <c r="P7" s="56"/>
      <c r="Q7" s="56"/>
      <c r="R7" s="56"/>
      <c r="S7" s="56"/>
      <c r="T7" s="56"/>
      <c r="U7" s="56"/>
      <c r="V7" s="56"/>
      <c r="W7" s="56"/>
      <c r="X7" s="56"/>
      <c r="Y7" s="56"/>
      <c r="Z7" s="56"/>
      <c r="AA7" s="56"/>
      <c r="AB7" s="56"/>
      <c r="AC7" s="56"/>
      <c r="AD7" s="56"/>
      <c r="AE7" s="56"/>
      <c r="AF7" s="17"/>
      <c r="AG7" s="17"/>
      <c r="AH7" s="17"/>
      <c r="IB7" s="210">
        <f>IF(AND($D$13&gt;0,$D$14&gt;0),IF(AND(AI4&gt;$D$14),IB4,0),"")</f>
        <v>0</v>
      </c>
      <c r="IC7" s="210">
        <f t="shared" ref="IC7:KN7" si="18">IF(AND($D$13&gt;0,$D$14&gt;0),IF(AND(AJ4&gt;$D$14),IC4,0),"")</f>
        <v>0</v>
      </c>
      <c r="ID7" s="210">
        <f t="shared" si="18"/>
        <v>0</v>
      </c>
      <c r="IE7" s="210">
        <f t="shared" si="18"/>
        <v>0</v>
      </c>
      <c r="IF7" s="210">
        <f t="shared" si="18"/>
        <v>0</v>
      </c>
      <c r="IG7" s="210">
        <f t="shared" si="18"/>
        <v>0</v>
      </c>
      <c r="IH7" s="210">
        <f t="shared" si="18"/>
        <v>0</v>
      </c>
      <c r="II7" s="210">
        <f t="shared" si="18"/>
        <v>0</v>
      </c>
      <c r="IJ7" s="210">
        <f t="shared" si="18"/>
        <v>0</v>
      </c>
      <c r="IK7" s="210">
        <f t="shared" si="18"/>
        <v>0</v>
      </c>
      <c r="IL7" s="210">
        <f t="shared" si="18"/>
        <v>0</v>
      </c>
      <c r="IM7" s="210">
        <f t="shared" si="18"/>
        <v>0</v>
      </c>
      <c r="IN7" s="210">
        <f t="shared" si="18"/>
        <v>0</v>
      </c>
      <c r="IO7" s="210">
        <f t="shared" si="18"/>
        <v>0</v>
      </c>
      <c r="IP7" s="210">
        <f t="shared" si="18"/>
        <v>0</v>
      </c>
      <c r="IQ7" s="210">
        <f t="shared" si="18"/>
        <v>0</v>
      </c>
      <c r="IR7" s="210">
        <f t="shared" si="18"/>
        <v>0</v>
      </c>
      <c r="IS7" s="210">
        <f t="shared" si="18"/>
        <v>0</v>
      </c>
      <c r="IT7" s="210">
        <f t="shared" si="18"/>
        <v>0</v>
      </c>
      <c r="IU7" s="210">
        <f t="shared" si="18"/>
        <v>0</v>
      </c>
      <c r="IV7" s="210">
        <f t="shared" si="18"/>
        <v>0</v>
      </c>
      <c r="IW7" s="210">
        <f t="shared" si="18"/>
        <v>0</v>
      </c>
      <c r="IX7" s="210">
        <f t="shared" si="18"/>
        <v>0</v>
      </c>
      <c r="IY7" s="210">
        <f t="shared" si="18"/>
        <v>0</v>
      </c>
      <c r="IZ7" s="210">
        <f t="shared" si="18"/>
        <v>0</v>
      </c>
      <c r="JA7" s="210">
        <f t="shared" si="18"/>
        <v>0</v>
      </c>
      <c r="JB7" s="210">
        <f t="shared" si="18"/>
        <v>0</v>
      </c>
      <c r="JC7" s="210">
        <f t="shared" si="18"/>
        <v>0</v>
      </c>
      <c r="JD7" s="210">
        <f t="shared" si="18"/>
        <v>0</v>
      </c>
      <c r="JE7" s="210">
        <f t="shared" si="18"/>
        <v>0</v>
      </c>
      <c r="JF7" s="210">
        <f t="shared" si="18"/>
        <v>0</v>
      </c>
      <c r="JG7" s="210">
        <f t="shared" si="18"/>
        <v>0</v>
      </c>
      <c r="JH7" s="210">
        <f t="shared" si="18"/>
        <v>0</v>
      </c>
      <c r="JI7" s="210">
        <f t="shared" si="18"/>
        <v>0</v>
      </c>
      <c r="JJ7" s="210">
        <f t="shared" si="18"/>
        <v>0</v>
      </c>
      <c r="JK7" s="210">
        <f t="shared" si="18"/>
        <v>0</v>
      </c>
      <c r="JL7" s="210">
        <f t="shared" si="18"/>
        <v>0</v>
      </c>
      <c r="JM7" s="210">
        <f t="shared" si="18"/>
        <v>0</v>
      </c>
      <c r="JN7" s="210">
        <f t="shared" si="18"/>
        <v>0</v>
      </c>
      <c r="JO7" s="210">
        <f t="shared" si="18"/>
        <v>0</v>
      </c>
      <c r="JP7" s="210">
        <f t="shared" si="18"/>
        <v>0</v>
      </c>
      <c r="JQ7" s="210">
        <f t="shared" si="18"/>
        <v>0</v>
      </c>
      <c r="JR7" s="210">
        <f t="shared" si="18"/>
        <v>0</v>
      </c>
      <c r="JS7" s="210">
        <f t="shared" si="18"/>
        <v>0</v>
      </c>
      <c r="JT7" s="210">
        <f t="shared" si="18"/>
        <v>0</v>
      </c>
      <c r="JU7" s="210">
        <f t="shared" si="18"/>
        <v>0</v>
      </c>
      <c r="JV7" s="210">
        <f t="shared" si="18"/>
        <v>0</v>
      </c>
      <c r="JW7" s="210">
        <f t="shared" si="18"/>
        <v>0</v>
      </c>
      <c r="JX7" s="210">
        <f t="shared" si="18"/>
        <v>0</v>
      </c>
      <c r="JY7" s="210">
        <f t="shared" si="18"/>
        <v>0</v>
      </c>
      <c r="JZ7" s="210">
        <f t="shared" si="18"/>
        <v>0</v>
      </c>
      <c r="KA7" s="210">
        <f t="shared" si="18"/>
        <v>0</v>
      </c>
      <c r="KB7" s="210">
        <f t="shared" si="18"/>
        <v>0</v>
      </c>
      <c r="KC7" s="210">
        <f t="shared" si="18"/>
        <v>0</v>
      </c>
      <c r="KD7" s="210">
        <f t="shared" si="18"/>
        <v>0</v>
      </c>
      <c r="KE7" s="210">
        <f t="shared" si="18"/>
        <v>0</v>
      </c>
      <c r="KF7" s="210">
        <f t="shared" si="18"/>
        <v>0</v>
      </c>
      <c r="KG7" s="210">
        <f t="shared" si="18"/>
        <v>0</v>
      </c>
      <c r="KH7" s="210">
        <f t="shared" si="18"/>
        <v>0</v>
      </c>
      <c r="KI7" s="210">
        <f t="shared" si="18"/>
        <v>0</v>
      </c>
      <c r="KJ7" s="210">
        <f t="shared" si="18"/>
        <v>0</v>
      </c>
      <c r="KK7" s="210">
        <f t="shared" si="18"/>
        <v>0</v>
      </c>
      <c r="KL7" s="210">
        <f t="shared" si="18"/>
        <v>0</v>
      </c>
      <c r="KM7" s="210">
        <f t="shared" si="18"/>
        <v>0</v>
      </c>
      <c r="KN7" s="210">
        <f t="shared" si="18"/>
        <v>0</v>
      </c>
      <c r="KO7" s="210">
        <f t="shared" ref="KO7:MZ7" si="19">IF(AND($D$13&gt;0,$D$14&gt;0),IF(AND(CV4&gt;$D$14),KO4,0),"")</f>
        <v>0</v>
      </c>
      <c r="KP7" s="210">
        <f t="shared" si="19"/>
        <v>0</v>
      </c>
      <c r="KQ7" s="210">
        <f t="shared" si="19"/>
        <v>0</v>
      </c>
      <c r="KR7" s="210">
        <f t="shared" si="19"/>
        <v>0</v>
      </c>
      <c r="KS7" s="210">
        <f t="shared" si="19"/>
        <v>0</v>
      </c>
      <c r="KT7" s="210">
        <f t="shared" si="19"/>
        <v>0</v>
      </c>
      <c r="KU7" s="210">
        <f t="shared" si="19"/>
        <v>0</v>
      </c>
      <c r="KV7" s="210">
        <f t="shared" si="19"/>
        <v>0</v>
      </c>
      <c r="KW7" s="210">
        <f t="shared" si="19"/>
        <v>0</v>
      </c>
      <c r="KX7" s="210">
        <f t="shared" si="19"/>
        <v>0</v>
      </c>
      <c r="KY7" s="210">
        <f t="shared" si="19"/>
        <v>0</v>
      </c>
      <c r="KZ7" s="210">
        <f t="shared" si="19"/>
        <v>0</v>
      </c>
      <c r="LA7" s="210">
        <f t="shared" si="19"/>
        <v>0</v>
      </c>
      <c r="LB7" s="210">
        <f t="shared" si="19"/>
        <v>0</v>
      </c>
      <c r="LC7" s="210">
        <f t="shared" si="19"/>
        <v>0</v>
      </c>
      <c r="LD7" s="210">
        <f t="shared" si="19"/>
        <v>0</v>
      </c>
      <c r="LE7" s="210">
        <f t="shared" si="19"/>
        <v>0</v>
      </c>
      <c r="LF7" s="210">
        <f t="shared" si="19"/>
        <v>0</v>
      </c>
      <c r="LG7" s="210">
        <f t="shared" si="19"/>
        <v>0</v>
      </c>
      <c r="LH7" s="210">
        <f t="shared" si="19"/>
        <v>0</v>
      </c>
      <c r="LI7" s="210">
        <f t="shared" si="19"/>
        <v>0</v>
      </c>
      <c r="LJ7" s="210">
        <f t="shared" si="19"/>
        <v>0</v>
      </c>
      <c r="LK7" s="210">
        <f t="shared" si="19"/>
        <v>0</v>
      </c>
      <c r="LL7" s="210">
        <f t="shared" si="19"/>
        <v>0</v>
      </c>
      <c r="LM7" s="210">
        <f t="shared" si="19"/>
        <v>0</v>
      </c>
      <c r="LN7" s="210">
        <f t="shared" si="19"/>
        <v>0</v>
      </c>
      <c r="LO7" s="210">
        <f t="shared" si="19"/>
        <v>0</v>
      </c>
      <c r="LP7" s="210">
        <f t="shared" si="19"/>
        <v>0</v>
      </c>
      <c r="LQ7" s="210">
        <f t="shared" si="19"/>
        <v>0</v>
      </c>
      <c r="LR7" s="210">
        <f t="shared" si="19"/>
        <v>0</v>
      </c>
      <c r="LS7" s="210">
        <f t="shared" si="19"/>
        <v>0</v>
      </c>
      <c r="LT7" s="210">
        <f t="shared" si="19"/>
        <v>0</v>
      </c>
      <c r="LU7" s="210">
        <f t="shared" si="19"/>
        <v>0</v>
      </c>
      <c r="LV7" s="210">
        <f t="shared" si="19"/>
        <v>0</v>
      </c>
      <c r="LW7" s="210">
        <f t="shared" si="19"/>
        <v>0</v>
      </c>
      <c r="LX7" s="210">
        <f t="shared" si="19"/>
        <v>0</v>
      </c>
      <c r="LY7" s="210">
        <f t="shared" si="19"/>
        <v>0</v>
      </c>
      <c r="LZ7" s="210">
        <f t="shared" si="19"/>
        <v>0</v>
      </c>
      <c r="MA7" s="210">
        <f t="shared" si="19"/>
        <v>0</v>
      </c>
      <c r="MB7" s="210">
        <f t="shared" si="19"/>
        <v>0</v>
      </c>
      <c r="MC7" s="210">
        <f t="shared" si="19"/>
        <v>0</v>
      </c>
      <c r="MD7" s="210">
        <f t="shared" si="19"/>
        <v>0</v>
      </c>
      <c r="ME7" s="210">
        <f t="shared" si="19"/>
        <v>0</v>
      </c>
      <c r="MF7" s="210">
        <f t="shared" si="19"/>
        <v>0</v>
      </c>
      <c r="MG7" s="210">
        <f t="shared" si="19"/>
        <v>7.5995599300590017E-3</v>
      </c>
      <c r="MH7" s="210">
        <f t="shared" si="19"/>
        <v>7.4531708438110239E-3</v>
      </c>
      <c r="MI7" s="210">
        <f t="shared" si="19"/>
        <v>7.3059889063862111E-3</v>
      </c>
      <c r="MJ7" s="210">
        <f t="shared" si="19"/>
        <v>7.1581298245015209E-3</v>
      </c>
      <c r="MK7" s="210">
        <f t="shared" si="19"/>
        <v>7.00970826226227E-3</v>
      </c>
      <c r="ML7" s="210">
        <f t="shared" si="19"/>
        <v>6.8608377833525528E-3</v>
      </c>
      <c r="MM7" s="210">
        <f t="shared" si="19"/>
        <v>6.7116307939943769E-3</v>
      </c>
      <c r="MN7" s="210">
        <f t="shared" si="19"/>
        <v>6.56219848665385E-3</v>
      </c>
      <c r="MO7" s="210">
        <f t="shared" si="19"/>
        <v>6.4126507844734478E-3</v>
      </c>
      <c r="MP7" s="210">
        <f t="shared" si="19"/>
        <v>6.2630962864104606E-3</v>
      </c>
      <c r="MQ7" s="210">
        <f t="shared" si="19"/>
        <v>6.1136422130621598E-3</v>
      </c>
      <c r="MR7" s="210">
        <f t="shared" si="19"/>
        <v>5.9643943531593156E-3</v>
      </c>
      <c r="MS7" s="210">
        <f t="shared" si="19"/>
        <v>5.8154570107100539E-3</v>
      </c>
      <c r="MT7" s="210">
        <f t="shared" si="19"/>
        <v>5.666932952777046E-3</v>
      </c>
      <c r="MU7" s="210">
        <f t="shared" si="19"/>
        <v>5.5189233578713352E-3</v>
      </c>
      <c r="MV7" s="210">
        <f t="shared" si="19"/>
        <v>5.3715277649470086E-3</v>
      </c>
      <c r="MW7" s="210">
        <f t="shared" si="19"/>
        <v>5.2248440229812664E-3</v>
      </c>
      <c r="MX7" s="210">
        <f t="shared" si="19"/>
        <v>5.0789682411251239E-3</v>
      </c>
      <c r="MY7" s="210">
        <f t="shared" si="19"/>
        <v>4.9339947394104978E-3</v>
      </c>
      <c r="MZ7" s="210">
        <f t="shared" si="19"/>
        <v>4.7900159999998883E-3</v>
      </c>
      <c r="NA7" s="210">
        <f t="shared" ref="NA7:PL7" si="20">IF(AND($D$13&gt;0,$D$14&gt;0),IF(AND(FH4&gt;$D$14),NA4,0),"")</f>
        <v>4.6471226189653504E-3</v>
      </c>
      <c r="NB7" s="210">
        <f t="shared" si="20"/>
        <v>4.5054032585839874E-3</v>
      </c>
      <c r="NC7" s="210">
        <f t="shared" si="20"/>
        <v>4.3649446001375446E-3</v>
      </c>
      <c r="ND7" s="210">
        <f t="shared" si="20"/>
        <v>4.2258312972041495E-3</v>
      </c>
      <c r="NE7" s="210">
        <f t="shared" si="20"/>
        <v>4.0881459294306423E-3</v>
      </c>
      <c r="NF7" s="210">
        <f t="shared" si="20"/>
        <v>3.9519689567743274E-3</v>
      </c>
      <c r="NG7" s="210">
        <f t="shared" si="20"/>
        <v>3.8173786742033331E-3</v>
      </c>
      <c r="NH7" s="210">
        <f t="shared" si="20"/>
        <v>3.6844511668451714E-3</v>
      </c>
      <c r="NI7" s="210">
        <f t="shared" si="20"/>
        <v>3.5532602655733159E-3</v>
      </c>
      <c r="NJ7" s="210">
        <f t="shared" si="20"/>
        <v>3.423877503022088E-3</v>
      </c>
      <c r="NK7" s="210">
        <f t="shared" si="20"/>
        <v>3.2963720700203598E-3</v>
      </c>
      <c r="NL7" s="210">
        <f t="shared" si="20"/>
        <v>3.1708107724348956E-3</v>
      </c>
      <c r="NM7" s="210">
        <f t="shared" si="20"/>
        <v>3.047257988414427E-3</v>
      </c>
      <c r="NN7" s="210">
        <f t="shared" si="20"/>
        <v>2.9257756260259288E-3</v>
      </c>
      <c r="NO7" s="210">
        <f t="shared" si="20"/>
        <v>2.8064230812746794E-3</v>
      </c>
      <c r="NP7" s="210">
        <f t="shared" si="20"/>
        <v>2.6892571965000784E-3</v>
      </c>
      <c r="NQ7" s="210">
        <f t="shared" si="20"/>
        <v>2.574332219139319E-3</v>
      </c>
      <c r="NR7" s="210">
        <f t="shared" si="20"/>
        <v>2.4616997608514048E-3</v>
      </c>
      <c r="NS7" s="210">
        <f t="shared" si="20"/>
        <v>2.3514087569940288E-3</v>
      </c>
      <c r="NT7" s="210">
        <f t="shared" si="20"/>
        <v>2.2435054264462518E-3</v>
      </c>
      <c r="NU7" s="210">
        <f t="shared" si="20"/>
        <v>2.1380332317699458E-3</v>
      </c>
      <c r="NV7" s="210">
        <f t="shared" si="20"/>
        <v>2.0350328397033329E-3</v>
      </c>
      <c r="NW7" s="210">
        <f t="shared" si="20"/>
        <v>1.9345420819800022E-3</v>
      </c>
      <c r="NX7" s="210">
        <f t="shared" si="20"/>
        <v>1.8365959164671126E-3</v>
      </c>
      <c r="NY7" s="210">
        <f t="shared" si="20"/>
        <v>1.7412263886165103E-3</v>
      </c>
      <c r="NZ7" s="210">
        <f t="shared" si="20"/>
        <v>1.6484625932228322E-3</v>
      </c>
      <c r="OA7" s="210">
        <f t="shared" si="20"/>
        <v>1.5583306364826985E-3</v>
      </c>
      <c r="OB7" s="210">
        <f t="shared" si="20"/>
        <v>1.4708535983493491E-3</v>
      </c>
      <c r="OC7" s="210">
        <f t="shared" si="20"/>
        <v>1.386051495177188E-3</v>
      </c>
      <c r="OD7" s="210">
        <f t="shared" si="20"/>
        <v>1.303941242650847E-3</v>
      </c>
      <c r="OE7" s="210">
        <f t="shared" si="20"/>
        <v>1.2245366189935724E-3</v>
      </c>
      <c r="OF7" s="210">
        <f t="shared" si="20"/>
        <v>1.147848228449818E-3</v>
      </c>
      <c r="OG7" s="210">
        <f t="shared" si="20"/>
        <v>1.0738834650371261E-3</v>
      </c>
      <c r="OH7" s="210">
        <f t="shared" si="20"/>
        <v>1.0026464765624317E-3</v>
      </c>
      <c r="OI7" s="210">
        <f t="shared" si="20"/>
        <v>9.3413812889813191E-4</v>
      </c>
      <c r="OJ7" s="210">
        <f t="shared" si="20"/>
        <v>8.6835597051334223E-4</v>
      </c>
      <c r="OK7" s="210">
        <f t="shared" si="20"/>
        <v>8.0529419725587973E-4</v>
      </c>
      <c r="OL7" s="210">
        <f t="shared" si="20"/>
        <v>7.4494361738062012E-4</v>
      </c>
      <c r="OM7" s="210">
        <f t="shared" si="20"/>
        <v>6.8729161682002933E-4</v>
      </c>
      <c r="ON7" s="210">
        <f t="shared" si="20"/>
        <v>6.3232212469273123E-4</v>
      </c>
      <c r="OO7" s="210">
        <f t="shared" si="20"/>
        <v>5.8001557904609072E-4</v>
      </c>
      <c r="OP7" s="210">
        <f t="shared" si="20"/>
        <v>5.3034889282889267E-4</v>
      </c>
      <c r="OQ7" s="210">
        <f t="shared" si="20"/>
        <v>4.832954200903114E-4</v>
      </c>
      <c r="OR7" s="210">
        <f t="shared" si="20"/>
        <v>4.3882492240141668E-4</v>
      </c>
      <c r="OS7" s="210">
        <f t="shared" si="20"/>
        <v>3.9690353549560678E-4</v>
      </c>
      <c r="OT7" s="210">
        <f t="shared" si="20"/>
        <v>3.5749373612439279E-4</v>
      </c>
      <c r="OU7" s="210">
        <f t="shared" si="20"/>
        <v>3.2055430912509219E-4</v>
      </c>
      <c r="OV7" s="210">
        <f t="shared" si="20"/>
        <v>2.8604031469703595E-4</v>
      </c>
      <c r="OW7" s="210">
        <f t="shared" si="20"/>
        <v>2.5390305588299906E-4</v>
      </c>
      <c r="OX7" s="210">
        <f t="shared" si="20"/>
        <v>2.2409004625261627E-4</v>
      </c>
      <c r="OY7" s="210">
        <f t="shared" si="20"/>
        <v>1.9654497778465025E-4</v>
      </c>
      <c r="OZ7" s="210">
        <f t="shared" si="20"/>
        <v>1.712076889450268E-4</v>
      </c>
      <c r="PA7" s="210">
        <f t="shared" si="20"/>
        <v>1.4801413295763698E-4</v>
      </c>
      <c r="PB7" s="210">
        <f t="shared" si="20"/>
        <v>1.2689634626496466E-4</v>
      </c>
      <c r="PC7" s="210">
        <f t="shared" si="20"/>
        <v>1.0778241717567791E-4</v>
      </c>
      <c r="PD7" s="210">
        <f t="shared" si="20"/>
        <v>9.059645469637426E-5</v>
      </c>
      <c r="PE7" s="210">
        <f t="shared" si="20"/>
        <v>7.5258557544739818E-5</v>
      </c>
      <c r="PF7" s="210">
        <f t="shared" si="20"/>
        <v>6.1684783341439675E-5</v>
      </c>
      <c r="PG7" s="210">
        <f t="shared" si="20"/>
        <v>4.9787117978121551E-5</v>
      </c>
      <c r="PH7" s="210">
        <f t="shared" si="20"/>
        <v>3.9473445158965706E-5</v>
      </c>
      <c r="PI7" s="210">
        <f t="shared" si="20"/>
        <v>3.0647516113274256E-5</v>
      </c>
      <c r="PJ7" s="210">
        <f t="shared" si="20"/>
        <v>2.3208919476644944E-5</v>
      </c>
      <c r="PK7" s="210">
        <f t="shared" si="20"/>
        <v>1.7053051338330089E-5</v>
      </c>
      <c r="PL7" s="210">
        <f t="shared" si="20"/>
        <v>1.2071085452430203E-5</v>
      </c>
      <c r="PM7" s="210">
        <f t="shared" ref="PM7:PT7" si="21">IF(AND($D$13&gt;0,$D$14&gt;0),IF(AND(HT4&gt;$D$14),PM4,0),"")</f>
        <v>8.1499436106226591E-6</v>
      </c>
      <c r="PN7" s="210">
        <f t="shared" si="21"/>
        <v>5.1722661741730233E-6</v>
      </c>
      <c r="PO7" s="210">
        <f t="shared" si="21"/>
        <v>3.0163827630272921E-6</v>
      </c>
      <c r="PP7" s="210">
        <f t="shared" si="21"/>
        <v>1.5562830998251105E-6</v>
      </c>
      <c r="PQ7" s="210">
        <f t="shared" si="21"/>
        <v>6.6158800672104596E-7</v>
      </c>
      <c r="PR7" s="210">
        <f t="shared" si="21"/>
        <v>1.9752055294400951E-7</v>
      </c>
      <c r="PS7" s="210">
        <f t="shared" si="21"/>
        <v>2.4877351066866582E-8</v>
      </c>
      <c r="PT7" s="210">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1">
        <f>MAX(IB5:IB7)</f>
        <v>0</v>
      </c>
      <c r="IC8" s="211">
        <f t="shared" ref="IC8:KN8" si="22">MAX(IC5:IC7)</f>
        <v>6.9836706451630363E-5</v>
      </c>
      <c r="ID8" s="211">
        <f t="shared" si="22"/>
        <v>1.9456516406249967E-4</v>
      </c>
      <c r="IE8" s="211">
        <f t="shared" si="22"/>
        <v>3.5205059356209934E-4</v>
      </c>
      <c r="IF8" s="211">
        <f t="shared" si="22"/>
        <v>5.3380510324048587E-4</v>
      </c>
      <c r="IG8" s="211">
        <f t="shared" si="22"/>
        <v>7.3465486838336527E-4</v>
      </c>
      <c r="IH8" s="211">
        <f t="shared" si="22"/>
        <v>9.5094759777825067E-4</v>
      </c>
      <c r="II8" s="211">
        <f t="shared" si="22"/>
        <v>1.1798953983468475E-3</v>
      </c>
      <c r="IJ8" s="211">
        <f t="shared" si="22"/>
        <v>1.4192640000000047E-3</v>
      </c>
      <c r="IK8" s="211">
        <f t="shared" si="22"/>
        <v>1.6672026280915252E-3</v>
      </c>
      <c r="IL8" s="211">
        <f t="shared" si="22"/>
        <v>1.9221413571625591E-3</v>
      </c>
      <c r="IM8" s="211">
        <f t="shared" si="22"/>
        <v>2.1827246877764621E-3</v>
      </c>
      <c r="IN8" s="211">
        <f t="shared" si="22"/>
        <v>2.4477662205629244E-3</v>
      </c>
      <c r="IO8" s="211">
        <f t="shared" si="22"/>
        <v>2.7162164082067874E-3</v>
      </c>
      <c r="IP8" s="211">
        <f t="shared" si="22"/>
        <v>2.9871388243808373E-3</v>
      </c>
      <c r="IQ8" s="211">
        <f t="shared" si="22"/>
        <v>3.2596922062817662E-3</v>
      </c>
      <c r="IR8" s="211">
        <f t="shared" si="22"/>
        <v>3.5331165435501378E-3</v>
      </c>
      <c r="IS8" s="211">
        <f t="shared" si="22"/>
        <v>3.806722083879166E-3</v>
      </c>
      <c r="IT8" s="211">
        <f t="shared" si="22"/>
        <v>4.0798804921875244E-3</v>
      </c>
      <c r="IU8" s="211">
        <f t="shared" si="22"/>
        <v>4.3520176333624004E-3</v>
      </c>
      <c r="IV8" s="211">
        <f t="shared" si="22"/>
        <v>4.6226076015164789E-3</v>
      </c>
      <c r="IW8" s="211">
        <f t="shared" si="22"/>
        <v>4.8911677217810577E-3</v>
      </c>
      <c r="IX8" s="211">
        <f t="shared" si="22"/>
        <v>5.1572543218014666E-3</v>
      </c>
      <c r="IY8" s="211">
        <f t="shared" si="22"/>
        <v>5.4204591202497137E-3</v>
      </c>
      <c r="IZ8" s="211">
        <f t="shared" si="22"/>
        <v>5.6804061156900025E-3</v>
      </c>
      <c r="JA8" s="211">
        <f t="shared" si="22"/>
        <v>5.9367488854465533E-3</v>
      </c>
      <c r="JB8" s="211">
        <f t="shared" si="22"/>
        <v>6.1891682236417302E-3</v>
      </c>
      <c r="JC8" s="211">
        <f t="shared" si="22"/>
        <v>6.4373700622530582E-3</v>
      </c>
      <c r="JD8" s="211">
        <f t="shared" si="22"/>
        <v>6.6810836302199144E-3</v>
      </c>
      <c r="JE8" s="211">
        <f t="shared" si="22"/>
        <v>6.9200598142476321E-3</v>
      </c>
      <c r="JF8" s="211">
        <f t="shared" si="22"/>
        <v>7.1540696916680673E-3</v>
      </c>
      <c r="JG8" s="211">
        <f t="shared" si="22"/>
        <v>7.3829032109946711E-3</v>
      </c>
      <c r="JH8" s="211">
        <f t="shared" si="22"/>
        <v>7.6063680000000395E-3</v>
      </c>
      <c r="JI8" s="211">
        <f t="shared" si="22"/>
        <v>7.8242882844982951E-3</v>
      </c>
      <c r="JJ8" s="211">
        <f t="shared" si="22"/>
        <v>8.0365039037207566E-3</v>
      </c>
      <c r="JK8" s="211">
        <f t="shared" si="22"/>
        <v>8.2428694103730601E-3</v>
      </c>
      <c r="JL8" s="211">
        <f t="shared" si="22"/>
        <v>8.4432532452619231E-3</v>
      </c>
      <c r="JM8" s="211">
        <f t="shared" si="22"/>
        <v>8.6375369778624693E-3</v>
      </c>
      <c r="JN8" s="211">
        <f t="shared" si="22"/>
        <v>8.825614605425804E-3</v>
      </c>
      <c r="JO8" s="211">
        <f t="shared" si="22"/>
        <v>9.0073919042504176E-3</v>
      </c>
      <c r="JP8" s="211">
        <f t="shared" si="22"/>
        <v>9.1827858275991773E-3</v>
      </c>
      <c r="JQ8" s="211">
        <f t="shared" si="22"/>
        <v>9.3517239454662237E-3</v>
      </c>
      <c r="JR8" s="211">
        <f t="shared" si="22"/>
        <v>9.514143922009527E-3</v>
      </c>
      <c r="JS8" s="211">
        <f t="shared" si="22"/>
        <v>9.6699930269848345E-3</v>
      </c>
      <c r="JT8" s="211">
        <f t="shared" si="22"/>
        <v>9.8192276779604671E-3</v>
      </c>
      <c r="JU8" s="211">
        <f t="shared" si="22"/>
        <v>9.9618130104728794E-3</v>
      </c>
      <c r="JV8" s="211">
        <f t="shared" si="22"/>
        <v>1.0097722473610463E-2</v>
      </c>
      <c r="JW8" s="211">
        <f t="shared" si="22"/>
        <v>1.0226937448795805E-2</v>
      </c>
      <c r="JX8" s="211">
        <f t="shared" si="22"/>
        <v>1.0349446889781925E-2</v>
      </c>
      <c r="JY8" s="211">
        <f t="shared" si="22"/>
        <v>1.0465246982091288E-2</v>
      </c>
      <c r="JZ8" s="211">
        <f t="shared" si="22"/>
        <v>1.0574340820312535E-2</v>
      </c>
      <c r="KA8" s="211">
        <f t="shared" si="22"/>
        <v>1.0676738101832801E-2</v>
      </c>
      <c r="KB8" s="211">
        <f t="shared" si="22"/>
        <v>1.0772454835726589E-2</v>
      </c>
      <c r="KC8" s="211">
        <f t="shared" si="22"/>
        <v>1.0861513065648079E-2</v>
      </c>
      <c r="KD8" s="211">
        <f t="shared" si="22"/>
        <v>1.094394060568501E-2</v>
      </c>
      <c r="KE8" s="211">
        <f t="shared" si="22"/>
        <v>1.1019770788230663E-2</v>
      </c>
      <c r="KF8" s="211">
        <f t="shared" si="22"/>
        <v>1.1089042223017848E-2</v>
      </c>
      <c r="KG8" s="211">
        <f t="shared" si="22"/>
        <v>1.1151798566536522E-2</v>
      </c>
      <c r="KH8" s="211">
        <f t="shared" si="22"/>
        <v>1.1208088301125928E-2</v>
      </c>
      <c r="KI8" s="211">
        <f t="shared" si="22"/>
        <v>1.1257964523094039E-2</v>
      </c>
      <c r="KJ8" s="211">
        <f t="shared" si="22"/>
        <v>1.1301484739272631E-2</v>
      </c>
      <c r="KK8" s="211">
        <f t="shared" si="22"/>
        <v>1.1338710671465926E-2</v>
      </c>
      <c r="KL8" s="211">
        <f t="shared" si="22"/>
        <v>1.1369708068295667E-2</v>
      </c>
      <c r="KM8" s="211">
        <f t="shared" si="22"/>
        <v>1.1394546523985638E-2</v>
      </c>
      <c r="KN8" s="211">
        <f t="shared" si="22"/>
        <v>1.1413299303665168E-2</v>
      </c>
      <c r="KO8" s="211">
        <f t="shared" ref="KO8:MZ8" si="23">MAX(KO5:KO7)</f>
        <v>1.1426043174803965E-2</v>
      </c>
      <c r="KP8" s="211">
        <f t="shared" si="23"/>
        <v>1.1432858244420531E-2</v>
      </c>
      <c r="KQ8" s="211">
        <f t="shared" si="23"/>
        <v>1.1433827801733411E-2</v>
      </c>
      <c r="KR8" s="211">
        <f t="shared" si="23"/>
        <v>1.1429038165949073E-2</v>
      </c>
      <c r="KS8" s="211">
        <f t="shared" si="23"/>
        <v>1.1418578538902749E-2</v>
      </c>
      <c r="KT8" s="211">
        <f t="shared" si="23"/>
        <v>1.1402540862288821E-2</v>
      </c>
      <c r="KU8" s="211">
        <f t="shared" si="23"/>
        <v>1.1381019679236045E-2</v>
      </c>
      <c r="KV8" s="211">
        <f t="shared" si="23"/>
        <v>1.1354111999999993E-2</v>
      </c>
      <c r="KW8" s="211">
        <f t="shared" si="23"/>
        <v>1.1321917171560595E-2</v>
      </c>
      <c r="KX8" s="211">
        <f t="shared" si="23"/>
        <v>1.1284536750927075E-2</v>
      </c>
      <c r="KY8" s="211">
        <f t="shared" si="23"/>
        <v>1.1242074381965665E-2</v>
      </c>
      <c r="KZ8" s="211">
        <f t="shared" si="23"/>
        <v>1.1194635675577588E-2</v>
      </c>
      <c r="LA8" s="211">
        <f t="shared" si="23"/>
        <v>1.1142328093065916E-2</v>
      </c>
      <c r="LB8" s="211">
        <f t="shared" si="23"/>
        <v>1.1085260832540144E-2</v>
      </c>
      <c r="LC8" s="211">
        <f t="shared" si="23"/>
        <v>1.102354471821684E-2</v>
      </c>
      <c r="LD8" s="211">
        <f t="shared" si="23"/>
        <v>1.0957292092483407E-2</v>
      </c>
      <c r="LE8" s="211">
        <f t="shared" si="23"/>
        <v>1.0886616710600103E-2</v>
      </c>
      <c r="LF8" s="211">
        <f t="shared" si="23"/>
        <v>1.0811633637922988E-2</v>
      </c>
      <c r="LG8" s="211">
        <f t="shared" si="23"/>
        <v>1.0732459149537315E-2</v>
      </c>
      <c r="LH8" s="211">
        <f t="shared" si="23"/>
        <v>1.0649210632197457E-2</v>
      </c>
      <c r="LI8" s="211">
        <f t="shared" si="23"/>
        <v>1.0562006488475273E-2</v>
      </c>
      <c r="LJ8" s="211">
        <f t="shared" si="23"/>
        <v>1.0470966043024544E-2</v>
      </c>
      <c r="LK8" s="211">
        <f t="shared" si="23"/>
        <v>1.0376209450874151E-2</v>
      </c>
      <c r="LL8" s="211">
        <f t="shared" si="23"/>
        <v>1.0277857607667591E-2</v>
      </c>
      <c r="LM8" s="211">
        <f t="shared" si="23"/>
        <v>1.0176032061770816E-2</v>
      </c>
      <c r="LN8" s="211">
        <f t="shared" si="23"/>
        <v>1.0070854928174697E-2</v>
      </c>
      <c r="LO8" s="211">
        <f t="shared" si="23"/>
        <v>9.9624488041221947E-3</v>
      </c>
      <c r="LP8" s="211">
        <f t="shared" si="23"/>
        <v>9.8509366863941336E-3</v>
      </c>
      <c r="LQ8" s="211">
        <f t="shared" si="23"/>
        <v>9.7364418901907286E-3</v>
      </c>
      <c r="LR8" s="211">
        <f t="shared" si="23"/>
        <v>9.6190879695494096E-3</v>
      </c>
      <c r="LS8" s="211">
        <f t="shared" si="23"/>
        <v>9.4989986392422995E-3</v>
      </c>
      <c r="LT8" s="211">
        <f t="shared" si="23"/>
        <v>9.3762976980997538E-3</v>
      </c>
      <c r="LU8" s="211">
        <f t="shared" si="23"/>
        <v>9.2511089537087032E-3</v>
      </c>
      <c r="LV8" s="211">
        <f t="shared" si="23"/>
        <v>9.123556148437427E-3</v>
      </c>
      <c r="LW8" s="211">
        <f t="shared" si="23"/>
        <v>8.9937628867402843E-3</v>
      </c>
      <c r="LX8" s="211">
        <f t="shared" si="23"/>
        <v>8.8618525636985183E-3</v>
      </c>
      <c r="LY8" s="211">
        <f t="shared" si="23"/>
        <v>8.7279482947550686E-3</v>
      </c>
      <c r="LZ8" s="211">
        <f t="shared" si="23"/>
        <v>8.5921728466033208E-3</v>
      </c>
      <c r="MA8" s="211">
        <f t="shared" si="23"/>
        <v>8.4546485691917271E-3</v>
      </c>
      <c r="MB8" s="211">
        <f t="shared" si="23"/>
        <v>8.3154973288076146E-3</v>
      </c>
      <c r="MC8" s="211">
        <f t="shared" si="23"/>
        <v>8.1748404422055908E-3</v>
      </c>
      <c r="MD8" s="211">
        <f t="shared" si="23"/>
        <v>8.0327986117470565E-3</v>
      </c>
      <c r="ME8" s="211">
        <f t="shared" si="23"/>
        <v>7.8894918615191323E-3</v>
      </c>
      <c r="MF8" s="211">
        <f t="shared" si="23"/>
        <v>7.7450394744025142E-3</v>
      </c>
      <c r="MG8" s="211">
        <f t="shared" si="23"/>
        <v>7.5995599300590017E-3</v>
      </c>
      <c r="MH8" s="211">
        <f t="shared" si="23"/>
        <v>7.4531708438110239E-3</v>
      </c>
      <c r="MI8" s="211">
        <f t="shared" si="23"/>
        <v>7.3059889063862111E-3</v>
      </c>
      <c r="MJ8" s="211">
        <f t="shared" si="23"/>
        <v>7.1581298245015209E-3</v>
      </c>
      <c r="MK8" s="211">
        <f t="shared" si="23"/>
        <v>7.00970826226227E-3</v>
      </c>
      <c r="ML8" s="211">
        <f t="shared" si="23"/>
        <v>6.8608377833525528E-3</v>
      </c>
      <c r="MM8" s="211">
        <f t="shared" si="23"/>
        <v>6.7116307939943769E-3</v>
      </c>
      <c r="MN8" s="211">
        <f t="shared" si="23"/>
        <v>6.56219848665385E-3</v>
      </c>
      <c r="MO8" s="211">
        <f t="shared" si="23"/>
        <v>6.4126507844734478E-3</v>
      </c>
      <c r="MP8" s="211">
        <f t="shared" si="23"/>
        <v>6.2630962864104606E-3</v>
      </c>
      <c r="MQ8" s="211">
        <f t="shared" si="23"/>
        <v>6.1136422130621598E-3</v>
      </c>
      <c r="MR8" s="211">
        <f t="shared" si="23"/>
        <v>5.9643943531593156E-3</v>
      </c>
      <c r="MS8" s="211">
        <f t="shared" si="23"/>
        <v>5.8154570107100539E-3</v>
      </c>
      <c r="MT8" s="211">
        <f t="shared" si="23"/>
        <v>5.666932952777046E-3</v>
      </c>
      <c r="MU8" s="211">
        <f t="shared" si="23"/>
        <v>5.5189233578713352E-3</v>
      </c>
      <c r="MV8" s="211">
        <f t="shared" si="23"/>
        <v>5.3715277649470086E-3</v>
      </c>
      <c r="MW8" s="211">
        <f t="shared" si="23"/>
        <v>5.2248440229812664E-3</v>
      </c>
      <c r="MX8" s="211">
        <f t="shared" si="23"/>
        <v>5.0789682411251239E-3</v>
      </c>
      <c r="MY8" s="211">
        <f t="shared" si="23"/>
        <v>4.9339947394104978E-3</v>
      </c>
      <c r="MZ8" s="211">
        <f t="shared" si="23"/>
        <v>4.7900159999998883E-3</v>
      </c>
      <c r="NA8" s="211">
        <f t="shared" ref="NA8:PL8" si="24">MAX(NA5:NA7)</f>
        <v>4.6471226189653504E-3</v>
      </c>
      <c r="NB8" s="211">
        <f t="shared" si="24"/>
        <v>4.5054032585839874E-3</v>
      </c>
      <c r="NC8" s="211">
        <f t="shared" si="24"/>
        <v>4.3649446001375446E-3</v>
      </c>
      <c r="ND8" s="211">
        <f t="shared" si="24"/>
        <v>4.2258312972041495E-3</v>
      </c>
      <c r="NE8" s="211">
        <f t="shared" si="24"/>
        <v>4.0881459294306423E-3</v>
      </c>
      <c r="NF8" s="211">
        <f t="shared" si="24"/>
        <v>3.9519689567743274E-3</v>
      </c>
      <c r="NG8" s="211">
        <f t="shared" si="24"/>
        <v>3.8173786742033331E-3</v>
      </c>
      <c r="NH8" s="211">
        <f t="shared" si="24"/>
        <v>3.6844511668451714E-3</v>
      </c>
      <c r="NI8" s="211">
        <f t="shared" si="24"/>
        <v>3.5532602655733159E-3</v>
      </c>
      <c r="NJ8" s="211">
        <f t="shared" si="24"/>
        <v>3.423877503022088E-3</v>
      </c>
      <c r="NK8" s="211">
        <f t="shared" si="24"/>
        <v>3.2963720700203598E-3</v>
      </c>
      <c r="NL8" s="211">
        <f t="shared" si="24"/>
        <v>3.1708107724348956E-3</v>
      </c>
      <c r="NM8" s="211">
        <f t="shared" si="24"/>
        <v>3.047257988414427E-3</v>
      </c>
      <c r="NN8" s="211">
        <f t="shared" si="24"/>
        <v>2.9257756260259288E-3</v>
      </c>
      <c r="NO8" s="211">
        <f t="shared" si="24"/>
        <v>2.8064230812746794E-3</v>
      </c>
      <c r="NP8" s="211">
        <f t="shared" si="24"/>
        <v>2.6892571965000784E-3</v>
      </c>
      <c r="NQ8" s="211">
        <f t="shared" si="24"/>
        <v>2.574332219139319E-3</v>
      </c>
      <c r="NR8" s="211">
        <f t="shared" si="24"/>
        <v>2.4616997608514048E-3</v>
      </c>
      <c r="NS8" s="211">
        <f t="shared" si="24"/>
        <v>2.3514087569940288E-3</v>
      </c>
      <c r="NT8" s="211">
        <f t="shared" si="24"/>
        <v>2.2435054264462518E-3</v>
      </c>
      <c r="NU8" s="211">
        <f t="shared" si="24"/>
        <v>2.1380332317699458E-3</v>
      </c>
      <c r="NV8" s="211">
        <f t="shared" si="24"/>
        <v>2.0350328397033329E-3</v>
      </c>
      <c r="NW8" s="211">
        <f t="shared" si="24"/>
        <v>1.9345420819800022E-3</v>
      </c>
      <c r="NX8" s="211">
        <f t="shared" si="24"/>
        <v>1.8365959164671126E-3</v>
      </c>
      <c r="NY8" s="211">
        <f t="shared" si="24"/>
        <v>1.7412263886165103E-3</v>
      </c>
      <c r="NZ8" s="211">
        <f t="shared" si="24"/>
        <v>1.6484625932228322E-3</v>
      </c>
      <c r="OA8" s="211">
        <f t="shared" si="24"/>
        <v>1.5583306364826985E-3</v>
      </c>
      <c r="OB8" s="211">
        <f t="shared" si="24"/>
        <v>1.4708535983493491E-3</v>
      </c>
      <c r="OC8" s="211">
        <f t="shared" si="24"/>
        <v>1.386051495177188E-3</v>
      </c>
      <c r="OD8" s="211">
        <f t="shared" si="24"/>
        <v>1.303941242650847E-3</v>
      </c>
      <c r="OE8" s="211">
        <f t="shared" si="24"/>
        <v>1.2245366189935724E-3</v>
      </c>
      <c r="OF8" s="211">
        <f t="shared" si="24"/>
        <v>1.147848228449818E-3</v>
      </c>
      <c r="OG8" s="211">
        <f t="shared" si="24"/>
        <v>1.0738834650371261E-3</v>
      </c>
      <c r="OH8" s="211">
        <f t="shared" si="24"/>
        <v>1.0026464765624317E-3</v>
      </c>
      <c r="OI8" s="211">
        <f t="shared" si="24"/>
        <v>9.3413812889813191E-4</v>
      </c>
      <c r="OJ8" s="211">
        <f t="shared" si="24"/>
        <v>8.6835597051334223E-4</v>
      </c>
      <c r="OK8" s="211">
        <f t="shared" si="24"/>
        <v>8.0529419725587973E-4</v>
      </c>
      <c r="OL8" s="211">
        <f t="shared" si="24"/>
        <v>7.4494361738062012E-4</v>
      </c>
      <c r="OM8" s="211">
        <f t="shared" si="24"/>
        <v>6.8729161682002933E-4</v>
      </c>
      <c r="ON8" s="211">
        <f t="shared" si="24"/>
        <v>6.3232212469273123E-4</v>
      </c>
      <c r="OO8" s="211">
        <f t="shared" si="24"/>
        <v>5.8001557904609072E-4</v>
      </c>
      <c r="OP8" s="211">
        <f t="shared" si="24"/>
        <v>5.3034889282889267E-4</v>
      </c>
      <c r="OQ8" s="211">
        <f t="shared" si="24"/>
        <v>4.832954200903114E-4</v>
      </c>
      <c r="OR8" s="211">
        <f t="shared" si="24"/>
        <v>4.3882492240141668E-4</v>
      </c>
      <c r="OS8" s="211">
        <f t="shared" si="24"/>
        <v>3.9690353549560678E-4</v>
      </c>
      <c r="OT8" s="211">
        <f t="shared" si="24"/>
        <v>3.5749373612439279E-4</v>
      </c>
      <c r="OU8" s="211">
        <f t="shared" si="24"/>
        <v>3.2055430912509219E-4</v>
      </c>
      <c r="OV8" s="211">
        <f t="shared" si="24"/>
        <v>2.8604031469703595E-4</v>
      </c>
      <c r="OW8" s="211">
        <f t="shared" si="24"/>
        <v>2.5390305588299906E-4</v>
      </c>
      <c r="OX8" s="211">
        <f t="shared" si="24"/>
        <v>2.2409004625261627E-4</v>
      </c>
      <c r="OY8" s="211">
        <f t="shared" si="24"/>
        <v>1.9654497778465025E-4</v>
      </c>
      <c r="OZ8" s="211">
        <f t="shared" si="24"/>
        <v>1.712076889450268E-4</v>
      </c>
      <c r="PA8" s="211">
        <f t="shared" si="24"/>
        <v>1.4801413295763698E-4</v>
      </c>
      <c r="PB8" s="211">
        <f t="shared" si="24"/>
        <v>1.2689634626496466E-4</v>
      </c>
      <c r="PC8" s="211">
        <f t="shared" si="24"/>
        <v>1.0778241717567791E-4</v>
      </c>
      <c r="PD8" s="211">
        <f t="shared" si="24"/>
        <v>9.059645469637426E-5</v>
      </c>
      <c r="PE8" s="211">
        <f t="shared" si="24"/>
        <v>7.5258557544739818E-5</v>
      </c>
      <c r="PF8" s="211">
        <f t="shared" si="24"/>
        <v>6.1684783341439675E-5</v>
      </c>
      <c r="PG8" s="211">
        <f t="shared" si="24"/>
        <v>4.9787117978121551E-5</v>
      </c>
      <c r="PH8" s="211">
        <f t="shared" si="24"/>
        <v>3.9473445158965706E-5</v>
      </c>
      <c r="PI8" s="211">
        <f t="shared" si="24"/>
        <v>3.0647516113274256E-5</v>
      </c>
      <c r="PJ8" s="211">
        <f t="shared" si="24"/>
        <v>2.3208919476644944E-5</v>
      </c>
      <c r="PK8" s="211">
        <f t="shared" si="24"/>
        <v>1.7053051338330089E-5</v>
      </c>
      <c r="PL8" s="211">
        <f t="shared" si="24"/>
        <v>1.2071085452430203E-5</v>
      </c>
      <c r="PM8" s="211">
        <f t="shared" ref="PM8:PT8" si="25">MAX(PM5:PM7)</f>
        <v>8.1499436106226591E-6</v>
      </c>
      <c r="PN8" s="211">
        <f t="shared" si="25"/>
        <v>5.1722661741730233E-6</v>
      </c>
      <c r="PO8" s="211">
        <f t="shared" si="25"/>
        <v>3.0163827630272921E-6</v>
      </c>
      <c r="PP8" s="211">
        <f t="shared" si="25"/>
        <v>1.5562830998251105E-6</v>
      </c>
      <c r="PQ8" s="211">
        <f t="shared" si="25"/>
        <v>6.6158800672104596E-7</v>
      </c>
      <c r="PR8" s="211">
        <f t="shared" si="25"/>
        <v>1.9752055294400951E-7</v>
      </c>
      <c r="PS8" s="211">
        <f t="shared" si="25"/>
        <v>2.4877351066866582E-8</v>
      </c>
      <c r="PT8" s="211">
        <f t="shared" si="25"/>
        <v>3.4382572416435196E-17</v>
      </c>
    </row>
    <row r="9" spans="1:437" ht="17.25" x14ac:dyDescent="0.3">
      <c r="A9" s="17"/>
      <c r="B9" s="17"/>
      <c r="C9" s="40" t="s">
        <v>61</v>
      </c>
      <c r="D9" s="124">
        <v>0.6</v>
      </c>
      <c r="E9" s="66" t="s">
        <v>66</v>
      </c>
      <c r="F9" s="208"/>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5">
        <v>100</v>
      </c>
      <c r="E13" s="17"/>
      <c r="F13" s="209" t="s">
        <v>677</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5">
        <v>158</v>
      </c>
      <c r="E14" s="17"/>
      <c r="F14" s="209" t="s">
        <v>678</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09" t="s">
        <v>679</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680</v>
      </c>
      <c r="D16" s="65">
        <f>IF(AND($D$13&gt;0,$D$14&gt;0,$D$13&lt;$D$14,NOT($P$4="")),IF($G$4="R",_xlfn.BETA.DIST($D$13,$M$4,$N$4,TRUE,$B$4,$D$4),_xlfn.BETA.DIST($D$13,$N$4,$M$4,TRUE,$B$4,$D$4)),"")</f>
        <v>0.20203478566595262</v>
      </c>
      <c r="E16" s="17"/>
      <c r="F16" s="209" t="s">
        <v>681</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682</v>
      </c>
      <c r="D17" s="64">
        <f>IF(AND($D$13&gt;0,$D$14&gt;0,$D$13&lt;$D$14,NOT($P$4="")),1-IF($G$4="R",_xlfn.BETA.DIST($D$14,$M$4,$N$4,TRUE,$B$4,$D$4),_xlfn.BETA.DIST($D$14,$N$4,$M$4,TRUE,$B$4,$D$4)),"")</f>
        <v>0.19790375264589588</v>
      </c>
      <c r="E17" s="17"/>
      <c r="F17" s="209" t="s">
        <v>683</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Log'!$B$3," – © 2015-",YEAR('Change Log'!$A$3),", William W. Davis, MSPM, PMP")</f>
        <v>Version 3.0.t – © 2015-2020,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350" t="s">
        <v>131</v>
      </c>
      <c r="C26" s="350"/>
      <c r="D26" s="350"/>
      <c r="E26" s="350"/>
      <c r="F26" s="350"/>
      <c r="G26" s="350"/>
      <c r="H26" s="350"/>
      <c r="I26" s="350"/>
      <c r="J26" s="350"/>
      <c r="K26" s="350"/>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350" t="s">
        <v>130</v>
      </c>
      <c r="C27" s="350"/>
      <c r="D27" s="350"/>
      <c r="E27" s="350"/>
      <c r="F27" s="350"/>
      <c r="G27" s="350"/>
      <c r="H27" s="350"/>
      <c r="I27" s="350"/>
      <c r="J27" s="350"/>
      <c r="K27" s="350"/>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350" t="s">
        <v>90</v>
      </c>
      <c r="C28" s="350"/>
      <c r="D28" s="350"/>
      <c r="E28" s="350"/>
      <c r="F28" s="350"/>
      <c r="G28" s="350"/>
      <c r="H28" s="350"/>
      <c r="I28" s="350"/>
      <c r="J28" s="350"/>
      <c r="K28" s="350"/>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350" t="s">
        <v>143</v>
      </c>
      <c r="C29" s="350"/>
      <c r="D29" s="350"/>
      <c r="E29" s="350"/>
      <c r="F29" s="350"/>
      <c r="G29" s="350"/>
      <c r="H29" s="350"/>
      <c r="I29" s="350"/>
      <c r="J29" s="350"/>
      <c r="K29" s="350"/>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350" t="s">
        <v>749</v>
      </c>
      <c r="C30" s="350"/>
      <c r="D30" s="350"/>
      <c r="E30" s="350"/>
      <c r="F30" s="350"/>
      <c r="G30" s="350"/>
      <c r="H30" s="350"/>
      <c r="I30" s="350"/>
      <c r="J30" s="350"/>
      <c r="K30" s="350"/>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4" t="s">
        <v>144</v>
      </c>
      <c r="C31" s="130"/>
      <c r="D31" s="130"/>
      <c r="E31" s="130"/>
      <c r="F31" s="130"/>
      <c r="G31" s="130"/>
      <c r="H31" s="130"/>
      <c r="I31" s="130"/>
      <c r="J31" s="130"/>
      <c r="K31" s="130"/>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4"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4" t="s">
        <v>145</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4" t="s">
        <v>146</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4" t="s">
        <v>684</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4" t="s">
        <v>685</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4"/>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4" t="s">
        <v>686</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4"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349" t="s">
        <v>719</v>
      </c>
      <c r="C40" s="349"/>
      <c r="D40" s="349"/>
      <c r="E40" s="349"/>
      <c r="F40" s="349"/>
      <c r="G40" s="349"/>
      <c r="H40" s="349"/>
    </row>
  </sheetData>
  <mergeCells count="11">
    <mergeCell ref="B40:H40"/>
    <mergeCell ref="B30:K30"/>
    <mergeCell ref="B26:K26"/>
    <mergeCell ref="B27:K27"/>
    <mergeCell ref="B28:K28"/>
    <mergeCell ref="B29:K29"/>
    <mergeCell ref="T1:AE1"/>
    <mergeCell ref="T2:AE2"/>
    <mergeCell ref="R2:R3"/>
    <mergeCell ref="S2:S3"/>
    <mergeCell ref="R1:S1"/>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5"/>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8" width="12.7109375" hidden="1" customWidth="1"/>
    <col min="19" max="20" width="13.7109375" customWidth="1"/>
    <col min="21" max="21" width="10.7109375" customWidth="1"/>
    <col min="22" max="33" width="13.7109375" customWidth="1"/>
    <col min="36" max="438" width="0" hidden="1" customWidth="1"/>
  </cols>
  <sheetData>
    <row r="1" spans="1:439" ht="24" customHeight="1" x14ac:dyDescent="0.25">
      <c r="A1" s="55"/>
      <c r="B1" s="112" t="s">
        <v>754</v>
      </c>
      <c r="C1" s="17"/>
      <c r="D1" s="17"/>
      <c r="E1" s="17"/>
      <c r="F1" s="17"/>
      <c r="G1" s="18"/>
      <c r="H1" s="17"/>
      <c r="I1" s="17"/>
      <c r="J1" s="17"/>
      <c r="K1" s="18"/>
      <c r="L1" s="17"/>
      <c r="M1" s="17"/>
      <c r="N1" s="17"/>
      <c r="O1" s="17"/>
      <c r="P1" s="17"/>
      <c r="Q1" s="17"/>
      <c r="R1" s="17"/>
      <c r="S1" s="17"/>
      <c r="T1" s="342" t="s">
        <v>77</v>
      </c>
      <c r="U1" s="343"/>
      <c r="V1" s="351" t="str">
        <f>VLOOKUP(T1,VLookups!A30:C31,3,FALSE)</f>
        <v>Show the likelihood that the SPERT estimates will be EQUAL TO or GREATER THAN an uncertainty</v>
      </c>
      <c r="W1" s="351"/>
      <c r="X1" s="351"/>
      <c r="Y1" s="351"/>
      <c r="Z1" s="351"/>
      <c r="AA1" s="351"/>
      <c r="AB1" s="351"/>
      <c r="AC1" s="351"/>
      <c r="AD1" s="351"/>
      <c r="AE1" s="351"/>
      <c r="AF1" s="351"/>
      <c r="AG1" s="351"/>
      <c r="AH1" s="17"/>
      <c r="AI1" s="17"/>
      <c r="AJ1" s="17"/>
    </row>
    <row r="2" spans="1:439" ht="15" customHeight="1" x14ac:dyDescent="0.25">
      <c r="A2" s="20"/>
      <c r="B2" s="17"/>
      <c r="C2" s="17"/>
      <c r="D2" s="17"/>
      <c r="E2" s="17"/>
      <c r="F2" s="17"/>
      <c r="G2" s="18"/>
      <c r="H2" s="17"/>
      <c r="I2" s="17"/>
      <c r="J2" s="17"/>
      <c r="K2" s="18"/>
      <c r="L2" s="17"/>
      <c r="M2" s="17"/>
      <c r="N2" s="17"/>
      <c r="O2" s="17"/>
      <c r="P2" s="17"/>
      <c r="Q2" s="17"/>
      <c r="R2" s="17"/>
      <c r="S2" s="17"/>
      <c r="T2" s="353" t="s">
        <v>15</v>
      </c>
      <c r="U2" s="353" t="s">
        <v>69</v>
      </c>
      <c r="V2" s="346" t="s">
        <v>138</v>
      </c>
      <c r="W2" s="346"/>
      <c r="X2" s="346"/>
      <c r="Y2" s="346"/>
      <c r="Z2" s="346"/>
      <c r="AA2" s="346"/>
      <c r="AB2" s="346"/>
      <c r="AC2" s="346"/>
      <c r="AD2" s="346"/>
      <c r="AE2" s="346"/>
      <c r="AF2" s="346"/>
      <c r="AG2" s="346"/>
      <c r="AH2" s="17"/>
      <c r="AI2" s="17"/>
      <c r="AJ2" s="207" t="s">
        <v>672</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183" t="s">
        <v>767</v>
      </c>
      <c r="S3" s="288" t="s">
        <v>768</v>
      </c>
      <c r="T3" s="354"/>
      <c r="U3" s="354"/>
      <c r="V3" s="102">
        <v>0.05</v>
      </c>
      <c r="W3" s="102">
        <v>0.95</v>
      </c>
      <c r="X3" s="102">
        <v>0.1</v>
      </c>
      <c r="Y3" s="102">
        <v>0.2</v>
      </c>
      <c r="Z3" s="102">
        <v>0.3</v>
      </c>
      <c r="AA3" s="102">
        <v>0.4</v>
      </c>
      <c r="AB3" s="102">
        <v>0.5</v>
      </c>
      <c r="AC3" s="102">
        <v>0.6</v>
      </c>
      <c r="AD3" s="102">
        <v>0.7</v>
      </c>
      <c r="AE3" s="102">
        <v>0.8</v>
      </c>
      <c r="AF3" s="102">
        <v>0.9</v>
      </c>
      <c r="AG3" s="102">
        <v>0.99</v>
      </c>
      <c r="AH3" s="17"/>
      <c r="AI3" s="17"/>
      <c r="AJ3" s="207" t="s">
        <v>675</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207" t="s">
        <v>673</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9"/>
      <c r="PW3" s="189" t="s">
        <v>676</v>
      </c>
    </row>
    <row r="4" spans="1:439"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289">
        <f ca="1">RAND()</f>
        <v>3.8912346837776446E-2</v>
      </c>
      <c r="S4" s="290">
        <f ca="1">IF(OR($M4="",$N4=""),"",_xlfn.BETA.INV(ABS(VLOOKUP($T$1,VLookups!$A$30:$B$31,2,FALSE)-R4),IF($G4="L",$N4,$M4),IF($G4="L",$M4,$N4),$B4,$D4))</f>
        <v>78.489809904629624</v>
      </c>
      <c r="T4" s="129">
        <v>160</v>
      </c>
      <c r="U4" s="212">
        <f>IF(AND(B4&gt;0,C4&gt;0,D4&gt;0,M4&gt;0,N4&gt;0,T4&gt;0,NOT(K4="")),ABS(VLOOKUP($T$1,VLookups!$A$30:$B$31,2,FALSE)-_xlfn.BETA.DIST(T4,IF(G4="L",N4,M4),IF(G4="L",M4,N4),TRUE,B4,D4)),"")</f>
        <v>0.81700226277427157</v>
      </c>
      <c r="V4" s="103">
        <f>IF(OR($M4="",$N4=""),"",_xlfn.BETA.INV(ABS(VLOOKUP($T$1,VLookups!$A$30:$B$31,2,FALSE)-V$3),IF($G4="L",$N4,$M4),IF($G4="L",$M4,$N4),$B4,$D4))</f>
        <v>80.667535547575412</v>
      </c>
      <c r="W4" s="103">
        <f>IF(OR($M4="",$N4=""),"",_xlfn.BETA.INV(ABS(VLOOKUP($T$1,VLookups!$A$30:$B$31,2,FALSE)-W$3),IF($G4="L",$N4,$M4),IF($G4="L",$M4,$N4),$B4,$D4))</f>
        <v>185.53190115519183</v>
      </c>
      <c r="X4" s="104">
        <f>IF(OR($M4="",$N4=""),"",_xlfn.BETA.INV(ABS(VLOOKUP($T$1,VLookups!$A$30:$B$31,2,FALSE)-X$3),IF($G4="L",$N4,$M4),IF($G4="L",$M4,$N4),$B4,$D4))</f>
        <v>88.37844998607369</v>
      </c>
      <c r="Y4" s="104">
        <f>IF(OR($M4="",$N4=""),"",_xlfn.BETA.INV(ABS(VLOOKUP($T$1,VLookups!$A$30:$B$31,2,FALSE)-Y$3),IF($G4="L",$N4,$M4),IF($G4="L",$M4,$N4),$B4,$D4))</f>
        <v>99.793778379062246</v>
      </c>
      <c r="Z4" s="105">
        <f>IF(OR($M4="",$N4=""),"",_xlfn.BETA.INV(ABS(VLOOKUP($T$1,VLookups!$A$30:$B$31,2,FALSE)-Z$3),IF($G4="L",$N4,$M4),IF($G4="L",$M4,$N4),$B4,$D4))</f>
        <v>109.32616444218004</v>
      </c>
      <c r="AA4" s="105">
        <f>IF(OR($M4="",$N4=""),"",_xlfn.BETA.INV(ABS(VLOOKUP($T$1,VLookups!$A$30:$B$31,2,FALSE)-AA$3),IF($G4="L",$N4,$M4),IF($G4="L",$M4,$N4),$B4,$D4))</f>
        <v>118.20309786864193</v>
      </c>
      <c r="AB4" s="106">
        <f>IF(OR($M4="",$N4=""),"",_xlfn.BETA.INV(ABS(VLOOKUP($T$1,VLookups!$A$30:$B$31,2,FALSE)-AB$3),IF($G4="L",$N4,$M4),IF($G4="L",$M4,$N4),$B4,$D4))</f>
        <v>126.98383761016913</v>
      </c>
      <c r="AC4" s="106">
        <f>IF(OR($M4="",$N4=""),"",_xlfn.BETA.INV(ABS(VLOOKUP($T$1,VLookups!$A$30:$B$31,2,FALSE)-AC$3),IF($G4="L",$N4,$M4),IF($G4="L",$M4,$N4),$B4,$D4))</f>
        <v>136.09750901724996</v>
      </c>
      <c r="AD4" s="107">
        <f>IF(OR($M4="",$N4=""),"",_xlfn.BETA.INV(ABS(VLOOKUP($T$1,VLookups!$A$30:$B$31,2,FALSE)-AD$3),IF($G4="L",$N4,$M4),IF($G4="L",$M4,$N4),$B4,$D4))</f>
        <v>146.05215784544049</v>
      </c>
      <c r="AE4" s="107">
        <f>IF(OR($M4="",$N4=""),"",_xlfn.BETA.INV(ABS(VLOOKUP($T$1,VLookups!$A$30:$B$31,2,FALSE)-AE$3),IF($G4="L",$N4,$M4),IF($G4="L",$M4,$N4),$B4,$D4))</f>
        <v>157.72555006081433</v>
      </c>
      <c r="AF4" s="108">
        <f>IF(OR($M4="",$N4=""),"",_xlfn.BETA.INV(ABS(VLOOKUP($T$1,VLookups!$A$30:$B$31,2,FALSE)-AF$3),IF($G4="L",$N4,$M4),IF($G4="L",$M4,$N4),$B4,$D4))</f>
        <v>173.43267451739814</v>
      </c>
      <c r="AG4" s="108">
        <f>IF(OR($M4="",$N4=""),"",_xlfn.BETA.INV(ABS(VLOOKUP($T$1,VLookups!$A$30:$B$31,2,FALSE)-AG$3),IF($G4="L",$N4,$M4),IF($G4="L",$M4,$N4),$B4,$D4))</f>
        <v>205.01383420511974</v>
      </c>
      <c r="AH4" s="82"/>
      <c r="AI4" s="82"/>
      <c r="AJ4" s="206">
        <f>IF(AND(B4&gt;0,C4&gt;0,D4&gt;0),ABS(D4-B4)/200,"")</f>
        <v>0.9</v>
      </c>
      <c r="AK4" s="204">
        <f>IF(ISNONTEXT($AJ4),B4,"")</f>
        <v>60</v>
      </c>
      <c r="AL4" s="188">
        <f>IF(ISNONTEXT($AJ4),AK4+$AJ4,"")</f>
        <v>60.9</v>
      </c>
      <c r="AM4" s="188">
        <f t="shared" ref="AM4:CX4" si="0">IF(ISNONTEXT($AJ4),AL4+$AJ4,"")</f>
        <v>61.8</v>
      </c>
      <c r="AN4" s="188">
        <f t="shared" si="0"/>
        <v>62.699999999999996</v>
      </c>
      <c r="AO4" s="188">
        <f t="shared" si="0"/>
        <v>63.599999999999994</v>
      </c>
      <c r="AP4" s="188">
        <f t="shared" si="0"/>
        <v>64.5</v>
      </c>
      <c r="AQ4" s="188">
        <f t="shared" si="0"/>
        <v>65.400000000000006</v>
      </c>
      <c r="AR4" s="188">
        <f t="shared" si="0"/>
        <v>66.300000000000011</v>
      </c>
      <c r="AS4" s="188">
        <f t="shared" si="0"/>
        <v>67.200000000000017</v>
      </c>
      <c r="AT4" s="188">
        <f t="shared" si="0"/>
        <v>68.100000000000023</v>
      </c>
      <c r="AU4" s="188">
        <f t="shared" si="0"/>
        <v>69.000000000000028</v>
      </c>
      <c r="AV4" s="188">
        <f t="shared" si="0"/>
        <v>69.900000000000034</v>
      </c>
      <c r="AW4" s="188">
        <f t="shared" si="0"/>
        <v>70.80000000000004</v>
      </c>
      <c r="AX4" s="188">
        <f t="shared" si="0"/>
        <v>71.700000000000045</v>
      </c>
      <c r="AY4" s="188">
        <f t="shared" si="0"/>
        <v>72.600000000000051</v>
      </c>
      <c r="AZ4" s="188">
        <f t="shared" si="0"/>
        <v>73.500000000000057</v>
      </c>
      <c r="BA4" s="188">
        <f t="shared" si="0"/>
        <v>74.400000000000063</v>
      </c>
      <c r="BB4" s="188">
        <f t="shared" si="0"/>
        <v>75.300000000000068</v>
      </c>
      <c r="BC4" s="188">
        <f t="shared" si="0"/>
        <v>76.200000000000074</v>
      </c>
      <c r="BD4" s="188">
        <f t="shared" si="0"/>
        <v>77.10000000000008</v>
      </c>
      <c r="BE4" s="188">
        <f t="shared" si="0"/>
        <v>78.000000000000085</v>
      </c>
      <c r="BF4" s="188">
        <f t="shared" si="0"/>
        <v>78.900000000000091</v>
      </c>
      <c r="BG4" s="188">
        <f t="shared" si="0"/>
        <v>79.800000000000097</v>
      </c>
      <c r="BH4" s="188">
        <f t="shared" si="0"/>
        <v>80.700000000000102</v>
      </c>
      <c r="BI4" s="188">
        <f t="shared" si="0"/>
        <v>81.600000000000108</v>
      </c>
      <c r="BJ4" s="188">
        <f t="shared" si="0"/>
        <v>82.500000000000114</v>
      </c>
      <c r="BK4" s="188">
        <f t="shared" si="0"/>
        <v>83.400000000000119</v>
      </c>
      <c r="BL4" s="188">
        <f t="shared" si="0"/>
        <v>84.300000000000125</v>
      </c>
      <c r="BM4" s="188">
        <f t="shared" si="0"/>
        <v>85.200000000000131</v>
      </c>
      <c r="BN4" s="188">
        <f t="shared" si="0"/>
        <v>86.100000000000136</v>
      </c>
      <c r="BO4" s="188">
        <f t="shared" si="0"/>
        <v>87.000000000000142</v>
      </c>
      <c r="BP4" s="188">
        <f t="shared" si="0"/>
        <v>87.900000000000148</v>
      </c>
      <c r="BQ4" s="188">
        <f t="shared" si="0"/>
        <v>88.800000000000153</v>
      </c>
      <c r="BR4" s="188">
        <f t="shared" si="0"/>
        <v>89.700000000000159</v>
      </c>
      <c r="BS4" s="188">
        <f t="shared" si="0"/>
        <v>90.600000000000165</v>
      </c>
      <c r="BT4" s="188">
        <f t="shared" si="0"/>
        <v>91.500000000000171</v>
      </c>
      <c r="BU4" s="188">
        <f t="shared" si="0"/>
        <v>92.400000000000176</v>
      </c>
      <c r="BV4" s="188">
        <f t="shared" si="0"/>
        <v>93.300000000000182</v>
      </c>
      <c r="BW4" s="188">
        <f t="shared" si="0"/>
        <v>94.200000000000188</v>
      </c>
      <c r="BX4" s="188">
        <f t="shared" si="0"/>
        <v>95.100000000000193</v>
      </c>
      <c r="BY4" s="188">
        <f t="shared" si="0"/>
        <v>96.000000000000199</v>
      </c>
      <c r="BZ4" s="188">
        <f t="shared" si="0"/>
        <v>96.900000000000205</v>
      </c>
      <c r="CA4" s="188">
        <f t="shared" si="0"/>
        <v>97.80000000000021</v>
      </c>
      <c r="CB4" s="188">
        <f t="shared" si="0"/>
        <v>98.700000000000216</v>
      </c>
      <c r="CC4" s="188">
        <f t="shared" si="0"/>
        <v>99.600000000000222</v>
      </c>
      <c r="CD4" s="188">
        <f t="shared" si="0"/>
        <v>100.50000000000023</v>
      </c>
      <c r="CE4" s="188">
        <f t="shared" si="0"/>
        <v>101.40000000000023</v>
      </c>
      <c r="CF4" s="188">
        <f t="shared" si="0"/>
        <v>102.30000000000024</v>
      </c>
      <c r="CG4" s="188">
        <f t="shared" si="0"/>
        <v>103.20000000000024</v>
      </c>
      <c r="CH4" s="188">
        <f t="shared" si="0"/>
        <v>104.10000000000025</v>
      </c>
      <c r="CI4" s="188">
        <f t="shared" si="0"/>
        <v>105.00000000000026</v>
      </c>
      <c r="CJ4" s="188">
        <f t="shared" si="0"/>
        <v>105.90000000000026</v>
      </c>
      <c r="CK4" s="188">
        <f t="shared" si="0"/>
        <v>106.80000000000027</v>
      </c>
      <c r="CL4" s="188">
        <f t="shared" si="0"/>
        <v>107.70000000000027</v>
      </c>
      <c r="CM4" s="188">
        <f t="shared" si="0"/>
        <v>108.60000000000028</v>
      </c>
      <c r="CN4" s="188">
        <f t="shared" si="0"/>
        <v>109.50000000000028</v>
      </c>
      <c r="CO4" s="188">
        <f t="shared" si="0"/>
        <v>110.40000000000029</v>
      </c>
      <c r="CP4" s="188">
        <f t="shared" si="0"/>
        <v>111.3000000000003</v>
      </c>
      <c r="CQ4" s="188">
        <f t="shared" si="0"/>
        <v>112.2000000000003</v>
      </c>
      <c r="CR4" s="188">
        <f t="shared" si="0"/>
        <v>113.10000000000031</v>
      </c>
      <c r="CS4" s="188">
        <f t="shared" si="0"/>
        <v>114.00000000000031</v>
      </c>
      <c r="CT4" s="188">
        <f t="shared" si="0"/>
        <v>114.90000000000032</v>
      </c>
      <c r="CU4" s="188">
        <f t="shared" si="0"/>
        <v>115.80000000000032</v>
      </c>
      <c r="CV4" s="188">
        <f t="shared" si="0"/>
        <v>116.70000000000033</v>
      </c>
      <c r="CW4" s="188">
        <f t="shared" si="0"/>
        <v>117.60000000000034</v>
      </c>
      <c r="CX4" s="188">
        <f t="shared" si="0"/>
        <v>118.50000000000034</v>
      </c>
      <c r="CY4" s="188">
        <f t="shared" ref="CY4:FJ4" si="1">IF(ISNONTEXT($AJ4),CX4+$AJ4,"")</f>
        <v>119.40000000000035</v>
      </c>
      <c r="CZ4" s="188">
        <f t="shared" si="1"/>
        <v>120.30000000000035</v>
      </c>
      <c r="DA4" s="188">
        <f t="shared" si="1"/>
        <v>121.20000000000036</v>
      </c>
      <c r="DB4" s="188">
        <f t="shared" si="1"/>
        <v>122.10000000000036</v>
      </c>
      <c r="DC4" s="188">
        <f t="shared" si="1"/>
        <v>123.00000000000037</v>
      </c>
      <c r="DD4" s="188">
        <f t="shared" si="1"/>
        <v>123.90000000000038</v>
      </c>
      <c r="DE4" s="188">
        <f t="shared" si="1"/>
        <v>124.80000000000038</v>
      </c>
      <c r="DF4" s="188">
        <f t="shared" si="1"/>
        <v>125.70000000000039</v>
      </c>
      <c r="DG4" s="188">
        <f t="shared" si="1"/>
        <v>126.60000000000039</v>
      </c>
      <c r="DH4" s="188">
        <f t="shared" si="1"/>
        <v>127.5000000000004</v>
      </c>
      <c r="DI4" s="188">
        <f t="shared" si="1"/>
        <v>128.4000000000004</v>
      </c>
      <c r="DJ4" s="188">
        <f t="shared" si="1"/>
        <v>129.30000000000041</v>
      </c>
      <c r="DK4" s="188">
        <f t="shared" si="1"/>
        <v>130.20000000000041</v>
      </c>
      <c r="DL4" s="188">
        <f t="shared" si="1"/>
        <v>131.10000000000042</v>
      </c>
      <c r="DM4" s="188">
        <f t="shared" si="1"/>
        <v>132.00000000000043</v>
      </c>
      <c r="DN4" s="188">
        <f t="shared" si="1"/>
        <v>132.90000000000043</v>
      </c>
      <c r="DO4" s="188">
        <f t="shared" si="1"/>
        <v>133.80000000000044</v>
      </c>
      <c r="DP4" s="188">
        <f t="shared" si="1"/>
        <v>134.70000000000044</v>
      </c>
      <c r="DQ4" s="188">
        <f t="shared" si="1"/>
        <v>135.60000000000045</v>
      </c>
      <c r="DR4" s="188">
        <f t="shared" si="1"/>
        <v>136.50000000000045</v>
      </c>
      <c r="DS4" s="188">
        <f t="shared" si="1"/>
        <v>137.40000000000046</v>
      </c>
      <c r="DT4" s="188">
        <f t="shared" si="1"/>
        <v>138.30000000000047</v>
      </c>
      <c r="DU4" s="188">
        <f t="shared" si="1"/>
        <v>139.20000000000047</v>
      </c>
      <c r="DV4" s="188">
        <f t="shared" si="1"/>
        <v>140.10000000000048</v>
      </c>
      <c r="DW4" s="188">
        <f t="shared" si="1"/>
        <v>141.00000000000048</v>
      </c>
      <c r="DX4" s="188">
        <f t="shared" si="1"/>
        <v>141.90000000000049</v>
      </c>
      <c r="DY4" s="188">
        <f t="shared" si="1"/>
        <v>142.80000000000049</v>
      </c>
      <c r="DZ4" s="188">
        <f t="shared" si="1"/>
        <v>143.7000000000005</v>
      </c>
      <c r="EA4" s="188">
        <f t="shared" si="1"/>
        <v>144.60000000000051</v>
      </c>
      <c r="EB4" s="188">
        <f t="shared" si="1"/>
        <v>145.50000000000051</v>
      </c>
      <c r="EC4" s="188">
        <f t="shared" si="1"/>
        <v>146.40000000000052</v>
      </c>
      <c r="ED4" s="188">
        <f t="shared" si="1"/>
        <v>147.30000000000052</v>
      </c>
      <c r="EE4" s="188">
        <f t="shared" si="1"/>
        <v>148.20000000000053</v>
      </c>
      <c r="EF4" s="188">
        <f t="shared" si="1"/>
        <v>149.10000000000053</v>
      </c>
      <c r="EG4" s="188">
        <f t="shared" si="1"/>
        <v>150.00000000000054</v>
      </c>
      <c r="EH4" s="188">
        <f t="shared" si="1"/>
        <v>150.90000000000055</v>
      </c>
      <c r="EI4" s="188">
        <f t="shared" si="1"/>
        <v>151.80000000000055</v>
      </c>
      <c r="EJ4" s="188">
        <f t="shared" si="1"/>
        <v>152.70000000000056</v>
      </c>
      <c r="EK4" s="188">
        <f t="shared" si="1"/>
        <v>153.60000000000056</v>
      </c>
      <c r="EL4" s="188">
        <f t="shared" si="1"/>
        <v>154.50000000000057</v>
      </c>
      <c r="EM4" s="188">
        <f t="shared" si="1"/>
        <v>155.40000000000057</v>
      </c>
      <c r="EN4" s="188">
        <f t="shared" si="1"/>
        <v>156.30000000000058</v>
      </c>
      <c r="EO4" s="188">
        <f t="shared" si="1"/>
        <v>157.20000000000059</v>
      </c>
      <c r="EP4" s="188">
        <f t="shared" si="1"/>
        <v>158.10000000000059</v>
      </c>
      <c r="EQ4" s="188">
        <f t="shared" si="1"/>
        <v>159.0000000000006</v>
      </c>
      <c r="ER4" s="188">
        <f t="shared" si="1"/>
        <v>159.9000000000006</v>
      </c>
      <c r="ES4" s="188">
        <f t="shared" si="1"/>
        <v>160.80000000000061</v>
      </c>
      <c r="ET4" s="188">
        <f t="shared" si="1"/>
        <v>161.70000000000061</v>
      </c>
      <c r="EU4" s="188">
        <f t="shared" si="1"/>
        <v>162.60000000000062</v>
      </c>
      <c r="EV4" s="188">
        <f t="shared" si="1"/>
        <v>163.50000000000063</v>
      </c>
      <c r="EW4" s="188">
        <f t="shared" si="1"/>
        <v>164.40000000000063</v>
      </c>
      <c r="EX4" s="188">
        <f t="shared" si="1"/>
        <v>165.30000000000064</v>
      </c>
      <c r="EY4" s="188">
        <f t="shared" si="1"/>
        <v>166.20000000000064</v>
      </c>
      <c r="EZ4" s="188">
        <f t="shared" si="1"/>
        <v>167.10000000000065</v>
      </c>
      <c r="FA4" s="188">
        <f t="shared" si="1"/>
        <v>168.00000000000065</v>
      </c>
      <c r="FB4" s="188">
        <f t="shared" si="1"/>
        <v>168.90000000000066</v>
      </c>
      <c r="FC4" s="188">
        <f t="shared" si="1"/>
        <v>169.80000000000067</v>
      </c>
      <c r="FD4" s="188">
        <f t="shared" si="1"/>
        <v>170.70000000000067</v>
      </c>
      <c r="FE4" s="188">
        <f t="shared" si="1"/>
        <v>171.60000000000068</v>
      </c>
      <c r="FF4" s="188">
        <f t="shared" si="1"/>
        <v>172.50000000000068</v>
      </c>
      <c r="FG4" s="188">
        <f t="shared" si="1"/>
        <v>173.40000000000069</v>
      </c>
      <c r="FH4" s="188">
        <f t="shared" si="1"/>
        <v>174.30000000000069</v>
      </c>
      <c r="FI4" s="188">
        <f t="shared" si="1"/>
        <v>175.2000000000007</v>
      </c>
      <c r="FJ4" s="188">
        <f t="shared" si="1"/>
        <v>176.1000000000007</v>
      </c>
      <c r="FK4" s="188">
        <f t="shared" ref="FK4:HV4" si="2">IF(ISNONTEXT($AJ4),FJ4+$AJ4,"")</f>
        <v>177.00000000000071</v>
      </c>
      <c r="FL4" s="188">
        <f t="shared" si="2"/>
        <v>177.90000000000072</v>
      </c>
      <c r="FM4" s="188">
        <f t="shared" si="2"/>
        <v>178.80000000000072</v>
      </c>
      <c r="FN4" s="188">
        <f t="shared" si="2"/>
        <v>179.70000000000073</v>
      </c>
      <c r="FO4" s="188">
        <f t="shared" si="2"/>
        <v>180.60000000000073</v>
      </c>
      <c r="FP4" s="188">
        <f t="shared" si="2"/>
        <v>181.50000000000074</v>
      </c>
      <c r="FQ4" s="188">
        <f t="shared" si="2"/>
        <v>182.40000000000074</v>
      </c>
      <c r="FR4" s="188">
        <f t="shared" si="2"/>
        <v>183.30000000000075</v>
      </c>
      <c r="FS4" s="188">
        <f t="shared" si="2"/>
        <v>184.20000000000076</v>
      </c>
      <c r="FT4" s="188">
        <f t="shared" si="2"/>
        <v>185.10000000000076</v>
      </c>
      <c r="FU4" s="188">
        <f t="shared" si="2"/>
        <v>186.00000000000077</v>
      </c>
      <c r="FV4" s="188">
        <f t="shared" si="2"/>
        <v>186.90000000000077</v>
      </c>
      <c r="FW4" s="188">
        <f t="shared" si="2"/>
        <v>187.80000000000078</v>
      </c>
      <c r="FX4" s="188">
        <f t="shared" si="2"/>
        <v>188.70000000000078</v>
      </c>
      <c r="FY4" s="188">
        <f t="shared" si="2"/>
        <v>189.60000000000079</v>
      </c>
      <c r="FZ4" s="188">
        <f t="shared" si="2"/>
        <v>190.5000000000008</v>
      </c>
      <c r="GA4" s="188">
        <f t="shared" si="2"/>
        <v>191.4000000000008</v>
      </c>
      <c r="GB4" s="188">
        <f t="shared" si="2"/>
        <v>192.30000000000081</v>
      </c>
      <c r="GC4" s="188">
        <f t="shared" si="2"/>
        <v>193.20000000000081</v>
      </c>
      <c r="GD4" s="188">
        <f t="shared" si="2"/>
        <v>194.10000000000082</v>
      </c>
      <c r="GE4" s="188">
        <f t="shared" si="2"/>
        <v>195.00000000000082</v>
      </c>
      <c r="GF4" s="188">
        <f t="shared" si="2"/>
        <v>195.90000000000083</v>
      </c>
      <c r="GG4" s="188">
        <f t="shared" si="2"/>
        <v>196.80000000000084</v>
      </c>
      <c r="GH4" s="188">
        <f t="shared" si="2"/>
        <v>197.70000000000084</v>
      </c>
      <c r="GI4" s="188">
        <f t="shared" si="2"/>
        <v>198.60000000000085</v>
      </c>
      <c r="GJ4" s="188">
        <f t="shared" si="2"/>
        <v>199.50000000000085</v>
      </c>
      <c r="GK4" s="188">
        <f t="shared" si="2"/>
        <v>200.40000000000086</v>
      </c>
      <c r="GL4" s="188">
        <f t="shared" si="2"/>
        <v>201.30000000000086</v>
      </c>
      <c r="GM4" s="188">
        <f t="shared" si="2"/>
        <v>202.20000000000087</v>
      </c>
      <c r="GN4" s="188">
        <f t="shared" si="2"/>
        <v>203.10000000000088</v>
      </c>
      <c r="GO4" s="188">
        <f t="shared" si="2"/>
        <v>204.00000000000088</v>
      </c>
      <c r="GP4" s="188">
        <f t="shared" si="2"/>
        <v>204.90000000000089</v>
      </c>
      <c r="GQ4" s="188">
        <f t="shared" si="2"/>
        <v>205.80000000000089</v>
      </c>
      <c r="GR4" s="188">
        <f t="shared" si="2"/>
        <v>206.7000000000009</v>
      </c>
      <c r="GS4" s="188">
        <f t="shared" si="2"/>
        <v>207.6000000000009</v>
      </c>
      <c r="GT4" s="188">
        <f t="shared" si="2"/>
        <v>208.50000000000091</v>
      </c>
      <c r="GU4" s="188">
        <f t="shared" si="2"/>
        <v>209.40000000000092</v>
      </c>
      <c r="GV4" s="188">
        <f t="shared" si="2"/>
        <v>210.30000000000092</v>
      </c>
      <c r="GW4" s="188">
        <f t="shared" si="2"/>
        <v>211.20000000000093</v>
      </c>
      <c r="GX4" s="188">
        <f t="shared" si="2"/>
        <v>212.10000000000093</v>
      </c>
      <c r="GY4" s="188">
        <f t="shared" si="2"/>
        <v>213.00000000000094</v>
      </c>
      <c r="GZ4" s="188">
        <f t="shared" si="2"/>
        <v>213.90000000000094</v>
      </c>
      <c r="HA4" s="188">
        <f t="shared" si="2"/>
        <v>214.80000000000095</v>
      </c>
      <c r="HB4" s="188">
        <f t="shared" si="2"/>
        <v>215.70000000000095</v>
      </c>
      <c r="HC4" s="188">
        <f t="shared" si="2"/>
        <v>216.60000000000096</v>
      </c>
      <c r="HD4" s="188">
        <f t="shared" si="2"/>
        <v>217.50000000000097</v>
      </c>
      <c r="HE4" s="188">
        <f t="shared" si="2"/>
        <v>218.40000000000097</v>
      </c>
      <c r="HF4" s="188">
        <f t="shared" si="2"/>
        <v>219.30000000000098</v>
      </c>
      <c r="HG4" s="188">
        <f t="shared" si="2"/>
        <v>220.20000000000098</v>
      </c>
      <c r="HH4" s="188">
        <f t="shared" si="2"/>
        <v>221.10000000000099</v>
      </c>
      <c r="HI4" s="188">
        <f t="shared" si="2"/>
        <v>222.00000000000099</v>
      </c>
      <c r="HJ4" s="188">
        <f t="shared" si="2"/>
        <v>222.900000000001</v>
      </c>
      <c r="HK4" s="188">
        <f t="shared" si="2"/>
        <v>223.80000000000101</v>
      </c>
      <c r="HL4" s="188">
        <f t="shared" si="2"/>
        <v>224.70000000000101</v>
      </c>
      <c r="HM4" s="188">
        <f t="shared" si="2"/>
        <v>225.60000000000102</v>
      </c>
      <c r="HN4" s="188">
        <f t="shared" si="2"/>
        <v>226.50000000000102</v>
      </c>
      <c r="HO4" s="188">
        <f t="shared" si="2"/>
        <v>227.40000000000103</v>
      </c>
      <c r="HP4" s="188">
        <f t="shared" si="2"/>
        <v>228.30000000000103</v>
      </c>
      <c r="HQ4" s="188">
        <f t="shared" si="2"/>
        <v>229.20000000000104</v>
      </c>
      <c r="HR4" s="188">
        <f t="shared" si="2"/>
        <v>230.10000000000105</v>
      </c>
      <c r="HS4" s="188">
        <f t="shared" si="2"/>
        <v>231.00000000000105</v>
      </c>
      <c r="HT4" s="188">
        <f t="shared" si="2"/>
        <v>231.90000000000106</v>
      </c>
      <c r="HU4" s="188">
        <f t="shared" si="2"/>
        <v>232.80000000000106</v>
      </c>
      <c r="HV4" s="188">
        <f t="shared" si="2"/>
        <v>233.70000000000107</v>
      </c>
      <c r="HW4" s="188">
        <f t="shared" ref="HW4:IB4" si="3">IF(ISNONTEXT($AJ4),HV4+$AJ4,"")</f>
        <v>234.60000000000107</v>
      </c>
      <c r="HX4" s="188">
        <f t="shared" si="3"/>
        <v>235.50000000000108</v>
      </c>
      <c r="HY4" s="188">
        <f t="shared" si="3"/>
        <v>236.40000000000109</v>
      </c>
      <c r="HZ4" s="188">
        <f t="shared" si="3"/>
        <v>237.30000000000109</v>
      </c>
      <c r="IA4" s="188">
        <f t="shared" si="3"/>
        <v>238.2000000000011</v>
      </c>
      <c r="IB4" s="188">
        <f t="shared" si="3"/>
        <v>239.1000000000011</v>
      </c>
      <c r="IC4" s="204">
        <f>IF(ISNONTEXT($AJ4),D4-0.001,"")</f>
        <v>239.999</v>
      </c>
      <c r="ID4" s="205">
        <f t="shared" ref="ID4:KO4" si="4">IF(ISNONTEXT($Q4),IF($G4="R",_xlfn.BETA.DIST(AK4,$M4,$N4,FALSE,$B4,$D4),_xlfn.BETA.DIST(AK4,$N4,$M4,FALSE,$B4,$D4)),NA())</f>
        <v>0</v>
      </c>
      <c r="IE4" s="205">
        <f t="shared" si="4"/>
        <v>6.9836706451630363E-5</v>
      </c>
      <c r="IF4" s="205">
        <f t="shared" si="4"/>
        <v>1.9456516406249967E-4</v>
      </c>
      <c r="IG4" s="205">
        <f t="shared" si="4"/>
        <v>3.5205059356209934E-4</v>
      </c>
      <c r="IH4" s="205">
        <f t="shared" si="4"/>
        <v>5.3380510324048587E-4</v>
      </c>
      <c r="II4" s="205">
        <f t="shared" si="4"/>
        <v>7.3465486838336527E-4</v>
      </c>
      <c r="IJ4" s="205">
        <f t="shared" si="4"/>
        <v>9.5094759777825067E-4</v>
      </c>
      <c r="IK4" s="205">
        <f t="shared" si="4"/>
        <v>1.1798953983468475E-3</v>
      </c>
      <c r="IL4" s="205">
        <f t="shared" si="4"/>
        <v>1.4192640000000047E-3</v>
      </c>
      <c r="IM4" s="205">
        <f t="shared" si="4"/>
        <v>1.6672026280915252E-3</v>
      </c>
      <c r="IN4" s="205">
        <f t="shared" si="4"/>
        <v>1.9221413571625591E-3</v>
      </c>
      <c r="IO4" s="205">
        <f t="shared" si="4"/>
        <v>2.1827246877764621E-3</v>
      </c>
      <c r="IP4" s="205">
        <f t="shared" si="4"/>
        <v>2.4477662205629244E-3</v>
      </c>
      <c r="IQ4" s="205">
        <f t="shared" si="4"/>
        <v>2.7162164082067874E-3</v>
      </c>
      <c r="IR4" s="205">
        <f t="shared" si="4"/>
        <v>2.9871388243808373E-3</v>
      </c>
      <c r="IS4" s="205">
        <f t="shared" si="4"/>
        <v>3.2596922062817662E-3</v>
      </c>
      <c r="IT4" s="205">
        <f t="shared" si="4"/>
        <v>3.5331165435501378E-3</v>
      </c>
      <c r="IU4" s="205">
        <f t="shared" si="4"/>
        <v>3.806722083879166E-3</v>
      </c>
      <c r="IV4" s="205">
        <f t="shared" si="4"/>
        <v>4.0798804921875244E-3</v>
      </c>
      <c r="IW4" s="205">
        <f t="shared" si="4"/>
        <v>4.3520176333624004E-3</v>
      </c>
      <c r="IX4" s="205">
        <f t="shared" si="4"/>
        <v>4.6226076015164789E-3</v>
      </c>
      <c r="IY4" s="205">
        <f t="shared" si="4"/>
        <v>4.8911677217810577E-3</v>
      </c>
      <c r="IZ4" s="205">
        <f t="shared" si="4"/>
        <v>5.1572543218014666E-3</v>
      </c>
      <c r="JA4" s="205">
        <f t="shared" si="4"/>
        <v>5.4204591202497137E-3</v>
      </c>
      <c r="JB4" s="205">
        <f t="shared" si="4"/>
        <v>5.6804061156900025E-3</v>
      </c>
      <c r="JC4" s="205">
        <f t="shared" si="4"/>
        <v>5.9367488854465533E-3</v>
      </c>
      <c r="JD4" s="205">
        <f t="shared" si="4"/>
        <v>6.1891682236417302E-3</v>
      </c>
      <c r="JE4" s="205">
        <f t="shared" si="4"/>
        <v>6.4373700622530582E-3</v>
      </c>
      <c r="JF4" s="205">
        <f t="shared" si="4"/>
        <v>6.6810836302199144E-3</v>
      </c>
      <c r="JG4" s="205">
        <f t="shared" si="4"/>
        <v>6.9200598142476321E-3</v>
      </c>
      <c r="JH4" s="205">
        <f t="shared" si="4"/>
        <v>7.1540696916680673E-3</v>
      </c>
      <c r="JI4" s="205">
        <f t="shared" si="4"/>
        <v>7.3829032109946711E-3</v>
      </c>
      <c r="JJ4" s="205">
        <f t="shared" si="4"/>
        <v>7.6063680000000395E-3</v>
      </c>
      <c r="JK4" s="205">
        <f t="shared" si="4"/>
        <v>7.8242882844982951E-3</v>
      </c>
      <c r="JL4" s="205">
        <f t="shared" si="4"/>
        <v>8.0365039037207566E-3</v>
      </c>
      <c r="JM4" s="205">
        <f t="shared" si="4"/>
        <v>8.2428694103730601E-3</v>
      </c>
      <c r="JN4" s="205">
        <f t="shared" si="4"/>
        <v>8.4432532452619231E-3</v>
      </c>
      <c r="JO4" s="205">
        <f t="shared" si="4"/>
        <v>8.6375369778624693E-3</v>
      </c>
      <c r="JP4" s="205">
        <f t="shared" si="4"/>
        <v>8.825614605425804E-3</v>
      </c>
      <c r="JQ4" s="205">
        <f t="shared" si="4"/>
        <v>9.0073919042504176E-3</v>
      </c>
      <c r="JR4" s="205">
        <f t="shared" si="4"/>
        <v>9.1827858275991773E-3</v>
      </c>
      <c r="JS4" s="205">
        <f t="shared" si="4"/>
        <v>9.3517239454662237E-3</v>
      </c>
      <c r="JT4" s="205">
        <f t="shared" si="4"/>
        <v>9.514143922009527E-3</v>
      </c>
      <c r="JU4" s="205">
        <f t="shared" si="4"/>
        <v>9.6699930269848345E-3</v>
      </c>
      <c r="JV4" s="205">
        <f t="shared" si="4"/>
        <v>9.8192276779604671E-3</v>
      </c>
      <c r="JW4" s="205">
        <f t="shared" si="4"/>
        <v>9.9618130104728794E-3</v>
      </c>
      <c r="JX4" s="205">
        <f t="shared" si="4"/>
        <v>1.0097722473610463E-2</v>
      </c>
      <c r="JY4" s="205">
        <f t="shared" si="4"/>
        <v>1.0226937448795805E-2</v>
      </c>
      <c r="JZ4" s="205">
        <f t="shared" si="4"/>
        <v>1.0349446889781925E-2</v>
      </c>
      <c r="KA4" s="205">
        <f t="shared" si="4"/>
        <v>1.0465246982091288E-2</v>
      </c>
      <c r="KB4" s="205">
        <f t="shared" si="4"/>
        <v>1.0574340820312535E-2</v>
      </c>
      <c r="KC4" s="205">
        <f t="shared" si="4"/>
        <v>1.0676738101832801E-2</v>
      </c>
      <c r="KD4" s="205">
        <f t="shared" si="4"/>
        <v>1.0772454835726589E-2</v>
      </c>
      <c r="KE4" s="205">
        <f t="shared" si="4"/>
        <v>1.0861513065648079E-2</v>
      </c>
      <c r="KF4" s="205">
        <f t="shared" si="4"/>
        <v>1.094394060568501E-2</v>
      </c>
      <c r="KG4" s="205">
        <f t="shared" si="4"/>
        <v>1.1019770788230663E-2</v>
      </c>
      <c r="KH4" s="205">
        <f t="shared" si="4"/>
        <v>1.1089042223017848E-2</v>
      </c>
      <c r="KI4" s="205">
        <f t="shared" si="4"/>
        <v>1.1151798566536522E-2</v>
      </c>
      <c r="KJ4" s="205">
        <f t="shared" si="4"/>
        <v>1.1208088301125928E-2</v>
      </c>
      <c r="KK4" s="205">
        <f t="shared" si="4"/>
        <v>1.1257964523094039E-2</v>
      </c>
      <c r="KL4" s="205">
        <f t="shared" si="4"/>
        <v>1.1301484739272631E-2</v>
      </c>
      <c r="KM4" s="205">
        <f t="shared" si="4"/>
        <v>1.1338710671465926E-2</v>
      </c>
      <c r="KN4" s="205">
        <f t="shared" si="4"/>
        <v>1.1369708068295667E-2</v>
      </c>
      <c r="KO4" s="205">
        <f t="shared" si="4"/>
        <v>1.1394546523985638E-2</v>
      </c>
      <c r="KP4" s="205">
        <f t="shared" ref="KP4:NA4" si="5">IF(ISNONTEXT($Q4),IF($G4="R",_xlfn.BETA.DIST(CW4,$M4,$N4,FALSE,$B4,$D4),_xlfn.BETA.DIST(CW4,$N4,$M4,FALSE,$B4,$D4)),NA())</f>
        <v>1.1413299303665168E-2</v>
      </c>
      <c r="KQ4" s="205">
        <f t="shared" si="5"/>
        <v>1.1426043174803965E-2</v>
      </c>
      <c r="KR4" s="205">
        <f t="shared" si="5"/>
        <v>1.1432858244420531E-2</v>
      </c>
      <c r="KS4" s="205">
        <f t="shared" si="5"/>
        <v>1.1433827801733411E-2</v>
      </c>
      <c r="KT4" s="205">
        <f t="shared" si="5"/>
        <v>1.1429038165949073E-2</v>
      </c>
      <c r="KU4" s="205">
        <f t="shared" si="5"/>
        <v>1.1418578538902749E-2</v>
      </c>
      <c r="KV4" s="205">
        <f t="shared" si="5"/>
        <v>1.1402540862288821E-2</v>
      </c>
      <c r="KW4" s="205">
        <f t="shared" si="5"/>
        <v>1.1381019679236045E-2</v>
      </c>
      <c r="KX4" s="205">
        <f t="shared" si="5"/>
        <v>1.1354111999999993E-2</v>
      </c>
      <c r="KY4" s="205">
        <f t="shared" si="5"/>
        <v>1.1321917171560595E-2</v>
      </c>
      <c r="KZ4" s="205">
        <f t="shared" si="5"/>
        <v>1.1284536750927075E-2</v>
      </c>
      <c r="LA4" s="205">
        <f t="shared" si="5"/>
        <v>1.1242074381965665E-2</v>
      </c>
      <c r="LB4" s="205">
        <f t="shared" si="5"/>
        <v>1.1194635675577588E-2</v>
      </c>
      <c r="LC4" s="205">
        <f t="shared" si="5"/>
        <v>1.1142328093065916E-2</v>
      </c>
      <c r="LD4" s="205">
        <f t="shared" si="5"/>
        <v>1.1085260832540144E-2</v>
      </c>
      <c r="LE4" s="205">
        <f t="shared" si="5"/>
        <v>1.102354471821684E-2</v>
      </c>
      <c r="LF4" s="205">
        <f t="shared" si="5"/>
        <v>1.0957292092483407E-2</v>
      </c>
      <c r="LG4" s="205">
        <f t="shared" si="5"/>
        <v>1.0886616710600103E-2</v>
      </c>
      <c r="LH4" s="205">
        <f t="shared" si="5"/>
        <v>1.0811633637922988E-2</v>
      </c>
      <c r="LI4" s="205">
        <f t="shared" si="5"/>
        <v>1.0732459149537315E-2</v>
      </c>
      <c r="LJ4" s="205">
        <f t="shared" si="5"/>
        <v>1.0649210632197457E-2</v>
      </c>
      <c r="LK4" s="205">
        <f t="shared" si="5"/>
        <v>1.0562006488475273E-2</v>
      </c>
      <c r="LL4" s="205">
        <f t="shared" si="5"/>
        <v>1.0470966043024544E-2</v>
      </c>
      <c r="LM4" s="205">
        <f t="shared" si="5"/>
        <v>1.0376209450874151E-2</v>
      </c>
      <c r="LN4" s="205">
        <f t="shared" si="5"/>
        <v>1.0277857607667591E-2</v>
      </c>
      <c r="LO4" s="205">
        <f t="shared" si="5"/>
        <v>1.0176032061770816E-2</v>
      </c>
      <c r="LP4" s="205">
        <f t="shared" si="5"/>
        <v>1.0070854928174697E-2</v>
      </c>
      <c r="LQ4" s="205">
        <f t="shared" si="5"/>
        <v>9.9624488041221947E-3</v>
      </c>
      <c r="LR4" s="205">
        <f t="shared" si="5"/>
        <v>9.8509366863941336E-3</v>
      </c>
      <c r="LS4" s="205">
        <f t="shared" si="5"/>
        <v>9.7364418901907286E-3</v>
      </c>
      <c r="LT4" s="205">
        <f t="shared" si="5"/>
        <v>9.6190879695494096E-3</v>
      </c>
      <c r="LU4" s="205">
        <f t="shared" si="5"/>
        <v>9.4989986392422995E-3</v>
      </c>
      <c r="LV4" s="205">
        <f t="shared" si="5"/>
        <v>9.3762976980997538E-3</v>
      </c>
      <c r="LW4" s="205">
        <f t="shared" si="5"/>
        <v>9.2511089537087032E-3</v>
      </c>
      <c r="LX4" s="205">
        <f t="shared" si="5"/>
        <v>9.123556148437427E-3</v>
      </c>
      <c r="LY4" s="205">
        <f t="shared" si="5"/>
        <v>8.9937628867402843E-3</v>
      </c>
      <c r="LZ4" s="205">
        <f t="shared" si="5"/>
        <v>8.8618525636985183E-3</v>
      </c>
      <c r="MA4" s="205">
        <f t="shared" si="5"/>
        <v>8.7279482947550686E-3</v>
      </c>
      <c r="MB4" s="205">
        <f t="shared" si="5"/>
        <v>8.5921728466033208E-3</v>
      </c>
      <c r="MC4" s="205">
        <f t="shared" si="5"/>
        <v>8.4546485691917271E-3</v>
      </c>
      <c r="MD4" s="205">
        <f t="shared" si="5"/>
        <v>8.3154973288076146E-3</v>
      </c>
      <c r="ME4" s="205">
        <f t="shared" si="5"/>
        <v>8.1748404422055908E-3</v>
      </c>
      <c r="MF4" s="205">
        <f t="shared" si="5"/>
        <v>8.0327986117470565E-3</v>
      </c>
      <c r="MG4" s="205">
        <f t="shared" si="5"/>
        <v>7.8894918615191323E-3</v>
      </c>
      <c r="MH4" s="205">
        <f t="shared" si="5"/>
        <v>7.7450394744025142E-3</v>
      </c>
      <c r="MI4" s="205">
        <f t="shared" si="5"/>
        <v>7.5995599300590017E-3</v>
      </c>
      <c r="MJ4" s="205">
        <f t="shared" si="5"/>
        <v>7.4531708438110239E-3</v>
      </c>
      <c r="MK4" s="205">
        <f t="shared" si="5"/>
        <v>7.3059889063862111E-3</v>
      </c>
      <c r="ML4" s="205">
        <f t="shared" si="5"/>
        <v>7.1581298245015209E-3</v>
      </c>
      <c r="MM4" s="205">
        <f t="shared" si="5"/>
        <v>7.00970826226227E-3</v>
      </c>
      <c r="MN4" s="205">
        <f t="shared" si="5"/>
        <v>6.8608377833525528E-3</v>
      </c>
      <c r="MO4" s="205">
        <f t="shared" si="5"/>
        <v>6.7116307939943769E-3</v>
      </c>
      <c r="MP4" s="205">
        <f t="shared" si="5"/>
        <v>6.56219848665385E-3</v>
      </c>
      <c r="MQ4" s="205">
        <f t="shared" si="5"/>
        <v>6.4126507844734478E-3</v>
      </c>
      <c r="MR4" s="205">
        <f t="shared" si="5"/>
        <v>6.2630962864104606E-3</v>
      </c>
      <c r="MS4" s="205">
        <f t="shared" si="5"/>
        <v>6.1136422130621598E-3</v>
      </c>
      <c r="MT4" s="205">
        <f t="shared" si="5"/>
        <v>5.9643943531593156E-3</v>
      </c>
      <c r="MU4" s="205">
        <f t="shared" si="5"/>
        <v>5.8154570107100539E-3</v>
      </c>
      <c r="MV4" s="205">
        <f t="shared" si="5"/>
        <v>5.666932952777046E-3</v>
      </c>
      <c r="MW4" s="205">
        <f t="shared" si="5"/>
        <v>5.5189233578713352E-3</v>
      </c>
      <c r="MX4" s="205">
        <f t="shared" si="5"/>
        <v>5.3715277649470086E-3</v>
      </c>
      <c r="MY4" s="205">
        <f t="shared" si="5"/>
        <v>5.2248440229812664E-3</v>
      </c>
      <c r="MZ4" s="205">
        <f t="shared" si="5"/>
        <v>5.0789682411251239E-3</v>
      </c>
      <c r="NA4" s="205">
        <f t="shared" si="5"/>
        <v>4.9339947394104978E-3</v>
      </c>
      <c r="NB4" s="205">
        <f t="shared" ref="NB4:PM4" si="6">IF(ISNONTEXT($Q4),IF($G4="R",_xlfn.BETA.DIST(FI4,$M4,$N4,FALSE,$B4,$D4),_xlfn.BETA.DIST(FI4,$N4,$M4,FALSE,$B4,$D4)),NA())</f>
        <v>4.7900159999998883E-3</v>
      </c>
      <c r="NC4" s="205">
        <f t="shared" si="6"/>
        <v>4.6471226189653504E-3</v>
      </c>
      <c r="ND4" s="205">
        <f t="shared" si="6"/>
        <v>4.5054032585839874E-3</v>
      </c>
      <c r="NE4" s="205">
        <f t="shared" si="6"/>
        <v>4.3649446001375446E-3</v>
      </c>
      <c r="NF4" s="205">
        <f t="shared" si="6"/>
        <v>4.2258312972041495E-3</v>
      </c>
      <c r="NG4" s="205">
        <f t="shared" si="6"/>
        <v>4.0881459294306423E-3</v>
      </c>
      <c r="NH4" s="205">
        <f t="shared" si="6"/>
        <v>3.9519689567743274E-3</v>
      </c>
      <c r="NI4" s="205">
        <f t="shared" si="6"/>
        <v>3.8173786742033331E-3</v>
      </c>
      <c r="NJ4" s="205">
        <f t="shared" si="6"/>
        <v>3.6844511668451714E-3</v>
      </c>
      <c r="NK4" s="205">
        <f t="shared" si="6"/>
        <v>3.5532602655733159E-3</v>
      </c>
      <c r="NL4" s="205">
        <f t="shared" si="6"/>
        <v>3.423877503022088E-3</v>
      </c>
      <c r="NM4" s="205">
        <f t="shared" si="6"/>
        <v>3.2963720700203598E-3</v>
      </c>
      <c r="NN4" s="205">
        <f t="shared" si="6"/>
        <v>3.1708107724348956E-3</v>
      </c>
      <c r="NO4" s="205">
        <f t="shared" si="6"/>
        <v>3.047257988414427E-3</v>
      </c>
      <c r="NP4" s="205">
        <f t="shared" si="6"/>
        <v>2.9257756260259288E-3</v>
      </c>
      <c r="NQ4" s="205">
        <f t="shared" si="6"/>
        <v>2.8064230812746794E-3</v>
      </c>
      <c r="NR4" s="205">
        <f t="shared" si="6"/>
        <v>2.6892571965000784E-3</v>
      </c>
      <c r="NS4" s="205">
        <f t="shared" si="6"/>
        <v>2.574332219139319E-3</v>
      </c>
      <c r="NT4" s="205">
        <f t="shared" si="6"/>
        <v>2.4616997608514048E-3</v>
      </c>
      <c r="NU4" s="205">
        <f t="shared" si="6"/>
        <v>2.3514087569940288E-3</v>
      </c>
      <c r="NV4" s="205">
        <f t="shared" si="6"/>
        <v>2.2435054264462518E-3</v>
      </c>
      <c r="NW4" s="205">
        <f t="shared" si="6"/>
        <v>2.1380332317699458E-3</v>
      </c>
      <c r="NX4" s="205">
        <f t="shared" si="6"/>
        <v>2.0350328397033329E-3</v>
      </c>
      <c r="NY4" s="205">
        <f t="shared" si="6"/>
        <v>1.9345420819800022E-3</v>
      </c>
      <c r="NZ4" s="205">
        <f t="shared" si="6"/>
        <v>1.8365959164671126E-3</v>
      </c>
      <c r="OA4" s="205">
        <f t="shared" si="6"/>
        <v>1.7412263886165103E-3</v>
      </c>
      <c r="OB4" s="205">
        <f t="shared" si="6"/>
        <v>1.6484625932228322E-3</v>
      </c>
      <c r="OC4" s="205">
        <f t="shared" si="6"/>
        <v>1.5583306364826985E-3</v>
      </c>
      <c r="OD4" s="205">
        <f t="shared" si="6"/>
        <v>1.4708535983493491E-3</v>
      </c>
      <c r="OE4" s="205">
        <f t="shared" si="6"/>
        <v>1.386051495177188E-3</v>
      </c>
      <c r="OF4" s="205">
        <f t="shared" si="6"/>
        <v>1.303941242650847E-3</v>
      </c>
      <c r="OG4" s="205">
        <f t="shared" si="6"/>
        <v>1.2245366189935724E-3</v>
      </c>
      <c r="OH4" s="205">
        <f t="shared" si="6"/>
        <v>1.147848228449818E-3</v>
      </c>
      <c r="OI4" s="205">
        <f t="shared" si="6"/>
        <v>1.0738834650371261E-3</v>
      </c>
      <c r="OJ4" s="205">
        <f t="shared" si="6"/>
        <v>1.0026464765624317E-3</v>
      </c>
      <c r="OK4" s="205">
        <f t="shared" si="6"/>
        <v>9.3413812889813191E-4</v>
      </c>
      <c r="OL4" s="205">
        <f t="shared" si="6"/>
        <v>8.6835597051334223E-4</v>
      </c>
      <c r="OM4" s="205">
        <f t="shared" si="6"/>
        <v>8.0529419725587973E-4</v>
      </c>
      <c r="ON4" s="205">
        <f t="shared" si="6"/>
        <v>7.4494361738062012E-4</v>
      </c>
      <c r="OO4" s="205">
        <f t="shared" si="6"/>
        <v>6.8729161682002933E-4</v>
      </c>
      <c r="OP4" s="205">
        <f t="shared" si="6"/>
        <v>6.3232212469273123E-4</v>
      </c>
      <c r="OQ4" s="205">
        <f t="shared" si="6"/>
        <v>5.8001557904609072E-4</v>
      </c>
      <c r="OR4" s="205">
        <f t="shared" si="6"/>
        <v>5.3034889282889267E-4</v>
      </c>
      <c r="OS4" s="205">
        <f t="shared" si="6"/>
        <v>4.832954200903114E-4</v>
      </c>
      <c r="OT4" s="205">
        <f t="shared" si="6"/>
        <v>4.3882492240141668E-4</v>
      </c>
      <c r="OU4" s="205">
        <f t="shared" si="6"/>
        <v>3.9690353549560678E-4</v>
      </c>
      <c r="OV4" s="205">
        <f t="shared" si="6"/>
        <v>3.5749373612439279E-4</v>
      </c>
      <c r="OW4" s="205">
        <f t="shared" si="6"/>
        <v>3.2055430912509219E-4</v>
      </c>
      <c r="OX4" s="205">
        <f t="shared" si="6"/>
        <v>2.8604031469703595E-4</v>
      </c>
      <c r="OY4" s="205">
        <f t="shared" si="6"/>
        <v>2.5390305588299906E-4</v>
      </c>
      <c r="OZ4" s="205">
        <f t="shared" si="6"/>
        <v>2.2409004625261627E-4</v>
      </c>
      <c r="PA4" s="205">
        <f t="shared" si="6"/>
        <v>1.9654497778465025E-4</v>
      </c>
      <c r="PB4" s="205">
        <f t="shared" si="6"/>
        <v>1.712076889450268E-4</v>
      </c>
      <c r="PC4" s="205">
        <f t="shared" si="6"/>
        <v>1.4801413295763698E-4</v>
      </c>
      <c r="PD4" s="205">
        <f t="shared" si="6"/>
        <v>1.2689634626496466E-4</v>
      </c>
      <c r="PE4" s="205">
        <f t="shared" si="6"/>
        <v>1.0778241717567791E-4</v>
      </c>
      <c r="PF4" s="205">
        <f t="shared" si="6"/>
        <v>9.059645469637426E-5</v>
      </c>
      <c r="PG4" s="205">
        <f t="shared" si="6"/>
        <v>7.5258557544739818E-5</v>
      </c>
      <c r="PH4" s="205">
        <f t="shared" si="6"/>
        <v>6.1684783341439675E-5</v>
      </c>
      <c r="PI4" s="205">
        <f t="shared" si="6"/>
        <v>4.9787117978121551E-5</v>
      </c>
      <c r="PJ4" s="205">
        <f t="shared" si="6"/>
        <v>3.9473445158965706E-5</v>
      </c>
      <c r="PK4" s="205">
        <f t="shared" si="6"/>
        <v>3.0647516113274256E-5</v>
      </c>
      <c r="PL4" s="205">
        <f t="shared" si="6"/>
        <v>2.3208919476644944E-5</v>
      </c>
      <c r="PM4" s="205">
        <f t="shared" si="6"/>
        <v>1.7053051338330089E-5</v>
      </c>
      <c r="PN4" s="205">
        <f t="shared" ref="PN4:PV4" si="7">IF(ISNONTEXT($Q4),IF($G4="R",_xlfn.BETA.DIST(HU4,$M4,$N4,FALSE,$B4,$D4),_xlfn.BETA.DIST(HU4,$N4,$M4,FALSE,$B4,$D4)),NA())</f>
        <v>1.2071085452430203E-5</v>
      </c>
      <c r="PO4" s="205">
        <f t="shared" si="7"/>
        <v>8.1499436106226591E-6</v>
      </c>
      <c r="PP4" s="205">
        <f t="shared" si="7"/>
        <v>5.1722661741730233E-6</v>
      </c>
      <c r="PQ4" s="205">
        <f t="shared" si="7"/>
        <v>3.0163827630272921E-6</v>
      </c>
      <c r="PR4" s="205">
        <f t="shared" si="7"/>
        <v>1.5562830998251105E-6</v>
      </c>
      <c r="PS4" s="205">
        <f t="shared" si="7"/>
        <v>6.6158800672104596E-7</v>
      </c>
      <c r="PT4" s="205">
        <f t="shared" si="7"/>
        <v>1.9752055294400951E-7</v>
      </c>
      <c r="PU4" s="205">
        <f t="shared" si="7"/>
        <v>2.4877351066866582E-8</v>
      </c>
      <c r="PV4" s="205">
        <f t="shared" si="7"/>
        <v>3.4382572416435196E-17</v>
      </c>
    </row>
    <row r="5" spans="1:439"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17"/>
      <c r="AI5" s="17"/>
      <c r="AJ5" s="17"/>
      <c r="ID5" s="210">
        <f>IF(AND($D$34&gt;0,$D$35&gt;0),IF(OR(AK4&lt;$D$34,AK4=$D$34),ID4,0),"")</f>
        <v>0</v>
      </c>
      <c r="IE5" s="210">
        <f t="shared" ref="IE5:KP5" si="8">IF(AND($D$34&gt;0,$D$35&gt;0),IF(OR(AL4&lt;$D$34,AL4=$D$34),IE4,0),"")</f>
        <v>6.9836706451630363E-5</v>
      </c>
      <c r="IF5" s="210">
        <f t="shared" si="8"/>
        <v>1.9456516406249967E-4</v>
      </c>
      <c r="IG5" s="210">
        <f t="shared" si="8"/>
        <v>3.5205059356209934E-4</v>
      </c>
      <c r="IH5" s="210">
        <f t="shared" si="8"/>
        <v>5.3380510324048587E-4</v>
      </c>
      <c r="II5" s="210">
        <f t="shared" si="8"/>
        <v>7.3465486838336527E-4</v>
      </c>
      <c r="IJ5" s="210">
        <f t="shared" si="8"/>
        <v>9.5094759777825067E-4</v>
      </c>
      <c r="IK5" s="210">
        <f t="shared" si="8"/>
        <v>1.1798953983468475E-3</v>
      </c>
      <c r="IL5" s="210">
        <f t="shared" si="8"/>
        <v>1.4192640000000047E-3</v>
      </c>
      <c r="IM5" s="210">
        <f t="shared" si="8"/>
        <v>1.6672026280915252E-3</v>
      </c>
      <c r="IN5" s="210">
        <f t="shared" si="8"/>
        <v>1.9221413571625591E-3</v>
      </c>
      <c r="IO5" s="210">
        <f t="shared" si="8"/>
        <v>2.1827246877764621E-3</v>
      </c>
      <c r="IP5" s="210">
        <f t="shared" si="8"/>
        <v>2.4477662205629244E-3</v>
      </c>
      <c r="IQ5" s="210">
        <f t="shared" si="8"/>
        <v>2.7162164082067874E-3</v>
      </c>
      <c r="IR5" s="210">
        <f t="shared" si="8"/>
        <v>2.9871388243808373E-3</v>
      </c>
      <c r="IS5" s="210">
        <f t="shared" si="8"/>
        <v>3.2596922062817662E-3</v>
      </c>
      <c r="IT5" s="210">
        <f t="shared" si="8"/>
        <v>3.5331165435501378E-3</v>
      </c>
      <c r="IU5" s="210">
        <f t="shared" si="8"/>
        <v>3.806722083879166E-3</v>
      </c>
      <c r="IV5" s="210">
        <f t="shared" si="8"/>
        <v>4.0798804921875244E-3</v>
      </c>
      <c r="IW5" s="210">
        <f t="shared" si="8"/>
        <v>4.3520176333624004E-3</v>
      </c>
      <c r="IX5" s="210">
        <f t="shared" si="8"/>
        <v>4.6226076015164789E-3</v>
      </c>
      <c r="IY5" s="210">
        <f t="shared" si="8"/>
        <v>4.8911677217810577E-3</v>
      </c>
      <c r="IZ5" s="210">
        <f t="shared" si="8"/>
        <v>5.1572543218014666E-3</v>
      </c>
      <c r="JA5" s="210">
        <f t="shared" si="8"/>
        <v>5.4204591202497137E-3</v>
      </c>
      <c r="JB5" s="210">
        <f t="shared" si="8"/>
        <v>5.6804061156900025E-3</v>
      </c>
      <c r="JC5" s="210">
        <f t="shared" si="8"/>
        <v>5.9367488854465533E-3</v>
      </c>
      <c r="JD5" s="210">
        <f t="shared" si="8"/>
        <v>6.1891682236417302E-3</v>
      </c>
      <c r="JE5" s="210">
        <f t="shared" si="8"/>
        <v>6.4373700622530582E-3</v>
      </c>
      <c r="JF5" s="210">
        <f t="shared" si="8"/>
        <v>6.6810836302199144E-3</v>
      </c>
      <c r="JG5" s="210">
        <f t="shared" si="8"/>
        <v>6.9200598142476321E-3</v>
      </c>
      <c r="JH5" s="210">
        <f t="shared" si="8"/>
        <v>7.1540696916680673E-3</v>
      </c>
      <c r="JI5" s="210">
        <f t="shared" si="8"/>
        <v>7.3829032109946711E-3</v>
      </c>
      <c r="JJ5" s="210">
        <f t="shared" si="8"/>
        <v>7.6063680000000395E-3</v>
      </c>
      <c r="JK5" s="210">
        <f t="shared" si="8"/>
        <v>7.8242882844982951E-3</v>
      </c>
      <c r="JL5" s="210">
        <f t="shared" si="8"/>
        <v>8.0365039037207566E-3</v>
      </c>
      <c r="JM5" s="210">
        <f t="shared" si="8"/>
        <v>8.2428694103730601E-3</v>
      </c>
      <c r="JN5" s="210">
        <f t="shared" si="8"/>
        <v>8.4432532452619231E-3</v>
      </c>
      <c r="JO5" s="210">
        <f t="shared" si="8"/>
        <v>8.6375369778624693E-3</v>
      </c>
      <c r="JP5" s="210">
        <f t="shared" si="8"/>
        <v>8.825614605425804E-3</v>
      </c>
      <c r="JQ5" s="210">
        <f t="shared" si="8"/>
        <v>9.0073919042504176E-3</v>
      </c>
      <c r="JR5" s="210">
        <f t="shared" si="8"/>
        <v>9.1827858275991773E-3</v>
      </c>
      <c r="JS5" s="210">
        <f t="shared" si="8"/>
        <v>9.3517239454662237E-3</v>
      </c>
      <c r="JT5" s="210">
        <f t="shared" si="8"/>
        <v>9.514143922009527E-3</v>
      </c>
      <c r="JU5" s="210">
        <f t="shared" si="8"/>
        <v>9.6699930269848345E-3</v>
      </c>
      <c r="JV5" s="210">
        <f t="shared" si="8"/>
        <v>9.8192276779604671E-3</v>
      </c>
      <c r="JW5" s="210">
        <f t="shared" si="8"/>
        <v>0</v>
      </c>
      <c r="JX5" s="210">
        <f t="shared" si="8"/>
        <v>0</v>
      </c>
      <c r="JY5" s="210">
        <f t="shared" si="8"/>
        <v>0</v>
      </c>
      <c r="JZ5" s="210">
        <f t="shared" si="8"/>
        <v>0</v>
      </c>
      <c r="KA5" s="210">
        <f t="shared" si="8"/>
        <v>0</v>
      </c>
      <c r="KB5" s="210">
        <f t="shared" si="8"/>
        <v>0</v>
      </c>
      <c r="KC5" s="210">
        <f t="shared" si="8"/>
        <v>0</v>
      </c>
      <c r="KD5" s="210">
        <f t="shared" si="8"/>
        <v>0</v>
      </c>
      <c r="KE5" s="210">
        <f t="shared" si="8"/>
        <v>0</v>
      </c>
      <c r="KF5" s="210">
        <f t="shared" si="8"/>
        <v>0</v>
      </c>
      <c r="KG5" s="210">
        <f t="shared" si="8"/>
        <v>0</v>
      </c>
      <c r="KH5" s="210">
        <f t="shared" si="8"/>
        <v>0</v>
      </c>
      <c r="KI5" s="210">
        <f t="shared" si="8"/>
        <v>0</v>
      </c>
      <c r="KJ5" s="210">
        <f t="shared" si="8"/>
        <v>0</v>
      </c>
      <c r="KK5" s="210">
        <f t="shared" si="8"/>
        <v>0</v>
      </c>
      <c r="KL5" s="210">
        <f t="shared" si="8"/>
        <v>0</v>
      </c>
      <c r="KM5" s="210">
        <f t="shared" si="8"/>
        <v>0</v>
      </c>
      <c r="KN5" s="210">
        <f t="shared" si="8"/>
        <v>0</v>
      </c>
      <c r="KO5" s="210">
        <f t="shared" si="8"/>
        <v>0</v>
      </c>
      <c r="KP5" s="210">
        <f t="shared" si="8"/>
        <v>0</v>
      </c>
      <c r="KQ5" s="210">
        <f t="shared" ref="KQ5:NB5" si="9">IF(AND($D$34&gt;0,$D$35&gt;0),IF(OR(CX4&lt;$D$34,CX4=$D$34),KQ4,0),"")</f>
        <v>0</v>
      </c>
      <c r="KR5" s="210">
        <f t="shared" si="9"/>
        <v>0</v>
      </c>
      <c r="KS5" s="210">
        <f t="shared" si="9"/>
        <v>0</v>
      </c>
      <c r="KT5" s="210">
        <f t="shared" si="9"/>
        <v>0</v>
      </c>
      <c r="KU5" s="210">
        <f t="shared" si="9"/>
        <v>0</v>
      </c>
      <c r="KV5" s="210">
        <f t="shared" si="9"/>
        <v>0</v>
      </c>
      <c r="KW5" s="210">
        <f t="shared" si="9"/>
        <v>0</v>
      </c>
      <c r="KX5" s="210">
        <f t="shared" si="9"/>
        <v>0</v>
      </c>
      <c r="KY5" s="210">
        <f t="shared" si="9"/>
        <v>0</v>
      </c>
      <c r="KZ5" s="210">
        <f t="shared" si="9"/>
        <v>0</v>
      </c>
      <c r="LA5" s="210">
        <f t="shared" si="9"/>
        <v>0</v>
      </c>
      <c r="LB5" s="210">
        <f t="shared" si="9"/>
        <v>0</v>
      </c>
      <c r="LC5" s="210">
        <f t="shared" si="9"/>
        <v>0</v>
      </c>
      <c r="LD5" s="210">
        <f t="shared" si="9"/>
        <v>0</v>
      </c>
      <c r="LE5" s="210">
        <f t="shared" si="9"/>
        <v>0</v>
      </c>
      <c r="LF5" s="210">
        <f t="shared" si="9"/>
        <v>0</v>
      </c>
      <c r="LG5" s="210">
        <f t="shared" si="9"/>
        <v>0</v>
      </c>
      <c r="LH5" s="210">
        <f t="shared" si="9"/>
        <v>0</v>
      </c>
      <c r="LI5" s="210">
        <f t="shared" si="9"/>
        <v>0</v>
      </c>
      <c r="LJ5" s="210">
        <f t="shared" si="9"/>
        <v>0</v>
      </c>
      <c r="LK5" s="210">
        <f t="shared" si="9"/>
        <v>0</v>
      </c>
      <c r="LL5" s="210">
        <f t="shared" si="9"/>
        <v>0</v>
      </c>
      <c r="LM5" s="210">
        <f t="shared" si="9"/>
        <v>0</v>
      </c>
      <c r="LN5" s="210">
        <f t="shared" si="9"/>
        <v>0</v>
      </c>
      <c r="LO5" s="210">
        <f t="shared" si="9"/>
        <v>0</v>
      </c>
      <c r="LP5" s="210">
        <f t="shared" si="9"/>
        <v>0</v>
      </c>
      <c r="LQ5" s="210">
        <f t="shared" si="9"/>
        <v>0</v>
      </c>
      <c r="LR5" s="210">
        <f t="shared" si="9"/>
        <v>0</v>
      </c>
      <c r="LS5" s="210">
        <f t="shared" si="9"/>
        <v>0</v>
      </c>
      <c r="LT5" s="210">
        <f t="shared" si="9"/>
        <v>0</v>
      </c>
      <c r="LU5" s="210">
        <f t="shared" si="9"/>
        <v>0</v>
      </c>
      <c r="LV5" s="210">
        <f t="shared" si="9"/>
        <v>0</v>
      </c>
      <c r="LW5" s="210">
        <f t="shared" si="9"/>
        <v>0</v>
      </c>
      <c r="LX5" s="210">
        <f t="shared" si="9"/>
        <v>0</v>
      </c>
      <c r="LY5" s="210">
        <f t="shared" si="9"/>
        <v>0</v>
      </c>
      <c r="LZ5" s="210">
        <f t="shared" si="9"/>
        <v>0</v>
      </c>
      <c r="MA5" s="210">
        <f t="shared" si="9"/>
        <v>0</v>
      </c>
      <c r="MB5" s="210">
        <f t="shared" si="9"/>
        <v>0</v>
      </c>
      <c r="MC5" s="210">
        <f t="shared" si="9"/>
        <v>0</v>
      </c>
      <c r="MD5" s="210">
        <f t="shared" si="9"/>
        <v>0</v>
      </c>
      <c r="ME5" s="210">
        <f t="shared" si="9"/>
        <v>0</v>
      </c>
      <c r="MF5" s="210">
        <f t="shared" si="9"/>
        <v>0</v>
      </c>
      <c r="MG5" s="210">
        <f t="shared" si="9"/>
        <v>0</v>
      </c>
      <c r="MH5" s="210">
        <f t="shared" si="9"/>
        <v>0</v>
      </c>
      <c r="MI5" s="210">
        <f t="shared" si="9"/>
        <v>0</v>
      </c>
      <c r="MJ5" s="210">
        <f t="shared" si="9"/>
        <v>0</v>
      </c>
      <c r="MK5" s="210">
        <f t="shared" si="9"/>
        <v>0</v>
      </c>
      <c r="ML5" s="210">
        <f t="shared" si="9"/>
        <v>0</v>
      </c>
      <c r="MM5" s="210">
        <f t="shared" si="9"/>
        <v>0</v>
      </c>
      <c r="MN5" s="210">
        <f t="shared" si="9"/>
        <v>0</v>
      </c>
      <c r="MO5" s="210">
        <f t="shared" si="9"/>
        <v>0</v>
      </c>
      <c r="MP5" s="210">
        <f t="shared" si="9"/>
        <v>0</v>
      </c>
      <c r="MQ5" s="210">
        <f t="shared" si="9"/>
        <v>0</v>
      </c>
      <c r="MR5" s="210">
        <f t="shared" si="9"/>
        <v>0</v>
      </c>
      <c r="MS5" s="210">
        <f t="shared" si="9"/>
        <v>0</v>
      </c>
      <c r="MT5" s="210">
        <f t="shared" si="9"/>
        <v>0</v>
      </c>
      <c r="MU5" s="210">
        <f t="shared" si="9"/>
        <v>0</v>
      </c>
      <c r="MV5" s="210">
        <f t="shared" si="9"/>
        <v>0</v>
      </c>
      <c r="MW5" s="210">
        <f t="shared" si="9"/>
        <v>0</v>
      </c>
      <c r="MX5" s="210">
        <f t="shared" si="9"/>
        <v>0</v>
      </c>
      <c r="MY5" s="210">
        <f t="shared" si="9"/>
        <v>0</v>
      </c>
      <c r="MZ5" s="210">
        <f t="shared" si="9"/>
        <v>0</v>
      </c>
      <c r="NA5" s="210">
        <f t="shared" si="9"/>
        <v>0</v>
      </c>
      <c r="NB5" s="210">
        <f t="shared" si="9"/>
        <v>0</v>
      </c>
      <c r="NC5" s="210">
        <f t="shared" ref="NC5:PN5" si="10">IF(AND($D$34&gt;0,$D$35&gt;0),IF(OR(FJ4&lt;$D$34,FJ4=$D$34),NC4,0),"")</f>
        <v>0</v>
      </c>
      <c r="ND5" s="210">
        <f t="shared" si="10"/>
        <v>0</v>
      </c>
      <c r="NE5" s="210">
        <f t="shared" si="10"/>
        <v>0</v>
      </c>
      <c r="NF5" s="210">
        <f t="shared" si="10"/>
        <v>0</v>
      </c>
      <c r="NG5" s="210">
        <f t="shared" si="10"/>
        <v>0</v>
      </c>
      <c r="NH5" s="210">
        <f t="shared" si="10"/>
        <v>0</v>
      </c>
      <c r="NI5" s="210">
        <f t="shared" si="10"/>
        <v>0</v>
      </c>
      <c r="NJ5" s="210">
        <f t="shared" si="10"/>
        <v>0</v>
      </c>
      <c r="NK5" s="210">
        <f t="shared" si="10"/>
        <v>0</v>
      </c>
      <c r="NL5" s="210">
        <f t="shared" si="10"/>
        <v>0</v>
      </c>
      <c r="NM5" s="210">
        <f t="shared" si="10"/>
        <v>0</v>
      </c>
      <c r="NN5" s="210">
        <f t="shared" si="10"/>
        <v>0</v>
      </c>
      <c r="NO5" s="210">
        <f t="shared" si="10"/>
        <v>0</v>
      </c>
      <c r="NP5" s="210">
        <f t="shared" si="10"/>
        <v>0</v>
      </c>
      <c r="NQ5" s="210">
        <f t="shared" si="10"/>
        <v>0</v>
      </c>
      <c r="NR5" s="210">
        <f t="shared" si="10"/>
        <v>0</v>
      </c>
      <c r="NS5" s="210">
        <f t="shared" si="10"/>
        <v>0</v>
      </c>
      <c r="NT5" s="210">
        <f t="shared" si="10"/>
        <v>0</v>
      </c>
      <c r="NU5" s="210">
        <f t="shared" si="10"/>
        <v>0</v>
      </c>
      <c r="NV5" s="210">
        <f t="shared" si="10"/>
        <v>0</v>
      </c>
      <c r="NW5" s="210">
        <f t="shared" si="10"/>
        <v>0</v>
      </c>
      <c r="NX5" s="210">
        <f t="shared" si="10"/>
        <v>0</v>
      </c>
      <c r="NY5" s="210">
        <f t="shared" si="10"/>
        <v>0</v>
      </c>
      <c r="NZ5" s="210">
        <f t="shared" si="10"/>
        <v>0</v>
      </c>
      <c r="OA5" s="210">
        <f t="shared" si="10"/>
        <v>0</v>
      </c>
      <c r="OB5" s="210">
        <f t="shared" si="10"/>
        <v>0</v>
      </c>
      <c r="OC5" s="210">
        <f t="shared" si="10"/>
        <v>0</v>
      </c>
      <c r="OD5" s="210">
        <f t="shared" si="10"/>
        <v>0</v>
      </c>
      <c r="OE5" s="210">
        <f t="shared" si="10"/>
        <v>0</v>
      </c>
      <c r="OF5" s="210">
        <f t="shared" si="10"/>
        <v>0</v>
      </c>
      <c r="OG5" s="210">
        <f t="shared" si="10"/>
        <v>0</v>
      </c>
      <c r="OH5" s="210">
        <f t="shared" si="10"/>
        <v>0</v>
      </c>
      <c r="OI5" s="210">
        <f t="shared" si="10"/>
        <v>0</v>
      </c>
      <c r="OJ5" s="210">
        <f t="shared" si="10"/>
        <v>0</v>
      </c>
      <c r="OK5" s="210">
        <f t="shared" si="10"/>
        <v>0</v>
      </c>
      <c r="OL5" s="210">
        <f t="shared" si="10"/>
        <v>0</v>
      </c>
      <c r="OM5" s="210">
        <f t="shared" si="10"/>
        <v>0</v>
      </c>
      <c r="ON5" s="210">
        <f t="shared" si="10"/>
        <v>0</v>
      </c>
      <c r="OO5" s="210">
        <f t="shared" si="10"/>
        <v>0</v>
      </c>
      <c r="OP5" s="210">
        <f t="shared" si="10"/>
        <v>0</v>
      </c>
      <c r="OQ5" s="210">
        <f t="shared" si="10"/>
        <v>0</v>
      </c>
      <c r="OR5" s="210">
        <f t="shared" si="10"/>
        <v>0</v>
      </c>
      <c r="OS5" s="210">
        <f t="shared" si="10"/>
        <v>0</v>
      </c>
      <c r="OT5" s="210">
        <f t="shared" si="10"/>
        <v>0</v>
      </c>
      <c r="OU5" s="210">
        <f t="shared" si="10"/>
        <v>0</v>
      </c>
      <c r="OV5" s="210">
        <f t="shared" si="10"/>
        <v>0</v>
      </c>
      <c r="OW5" s="210">
        <f t="shared" si="10"/>
        <v>0</v>
      </c>
      <c r="OX5" s="210">
        <f t="shared" si="10"/>
        <v>0</v>
      </c>
      <c r="OY5" s="210">
        <f t="shared" si="10"/>
        <v>0</v>
      </c>
      <c r="OZ5" s="210">
        <f t="shared" si="10"/>
        <v>0</v>
      </c>
      <c r="PA5" s="210">
        <f t="shared" si="10"/>
        <v>0</v>
      </c>
      <c r="PB5" s="210">
        <f t="shared" si="10"/>
        <v>0</v>
      </c>
      <c r="PC5" s="210">
        <f t="shared" si="10"/>
        <v>0</v>
      </c>
      <c r="PD5" s="210">
        <f t="shared" si="10"/>
        <v>0</v>
      </c>
      <c r="PE5" s="210">
        <f t="shared" si="10"/>
        <v>0</v>
      </c>
      <c r="PF5" s="210">
        <f t="shared" si="10"/>
        <v>0</v>
      </c>
      <c r="PG5" s="210">
        <f t="shared" si="10"/>
        <v>0</v>
      </c>
      <c r="PH5" s="210">
        <f t="shared" si="10"/>
        <v>0</v>
      </c>
      <c r="PI5" s="210">
        <f t="shared" si="10"/>
        <v>0</v>
      </c>
      <c r="PJ5" s="210">
        <f t="shared" si="10"/>
        <v>0</v>
      </c>
      <c r="PK5" s="210">
        <f t="shared" si="10"/>
        <v>0</v>
      </c>
      <c r="PL5" s="210">
        <f t="shared" si="10"/>
        <v>0</v>
      </c>
      <c r="PM5" s="210">
        <f t="shared" si="10"/>
        <v>0</v>
      </c>
      <c r="PN5" s="210">
        <f t="shared" si="10"/>
        <v>0</v>
      </c>
      <c r="PO5" s="210">
        <f t="shared" ref="PO5:PV5" si="11">IF(AND($D$34&gt;0,$D$35&gt;0),IF(OR(HV4&lt;$D$34,HV4=$D$34),PO4,0),"")</f>
        <v>0</v>
      </c>
      <c r="PP5" s="210">
        <f t="shared" si="11"/>
        <v>0</v>
      </c>
      <c r="PQ5" s="210">
        <f t="shared" si="11"/>
        <v>0</v>
      </c>
      <c r="PR5" s="210">
        <f t="shared" si="11"/>
        <v>0</v>
      </c>
      <c r="PS5" s="210">
        <f t="shared" si="11"/>
        <v>0</v>
      </c>
      <c r="PT5" s="210">
        <f t="shared" si="11"/>
        <v>0</v>
      </c>
      <c r="PU5" s="210">
        <f t="shared" si="11"/>
        <v>0</v>
      </c>
      <c r="PV5" s="210">
        <f t="shared" si="11"/>
        <v>0</v>
      </c>
    </row>
    <row r="6" spans="1:439"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56"/>
      <c r="AG6" s="56"/>
      <c r="AH6" s="17"/>
      <c r="AI6" s="17"/>
      <c r="AJ6" s="17"/>
      <c r="ID6" s="210">
        <f>IF(AND($D$34&gt;0,$D$35&gt;0),IF(AND(AK4&gt;$D$34,OR(AK4&lt;$D$35,AK4=$D$35)),ID4,0),"")</f>
        <v>0</v>
      </c>
      <c r="IE6" s="210">
        <f t="shared" ref="IE6:KP6" si="12">IF(AND($D$34&gt;0,$D$35&gt;0),IF(AND(AL4&gt;$D$34,OR(AL4&lt;$D$35,AL4=$D$35)),IE4,0),"")</f>
        <v>0</v>
      </c>
      <c r="IF6" s="210">
        <f t="shared" si="12"/>
        <v>0</v>
      </c>
      <c r="IG6" s="210">
        <f t="shared" si="12"/>
        <v>0</v>
      </c>
      <c r="IH6" s="210">
        <f t="shared" si="12"/>
        <v>0</v>
      </c>
      <c r="II6" s="210">
        <f t="shared" si="12"/>
        <v>0</v>
      </c>
      <c r="IJ6" s="210">
        <f t="shared" si="12"/>
        <v>0</v>
      </c>
      <c r="IK6" s="210">
        <f t="shared" si="12"/>
        <v>0</v>
      </c>
      <c r="IL6" s="210">
        <f t="shared" si="12"/>
        <v>0</v>
      </c>
      <c r="IM6" s="210">
        <f t="shared" si="12"/>
        <v>0</v>
      </c>
      <c r="IN6" s="210">
        <f t="shared" si="12"/>
        <v>0</v>
      </c>
      <c r="IO6" s="210">
        <f t="shared" si="12"/>
        <v>0</v>
      </c>
      <c r="IP6" s="210">
        <f t="shared" si="12"/>
        <v>0</v>
      </c>
      <c r="IQ6" s="210">
        <f t="shared" si="12"/>
        <v>0</v>
      </c>
      <c r="IR6" s="210">
        <f t="shared" si="12"/>
        <v>0</v>
      </c>
      <c r="IS6" s="210">
        <f t="shared" si="12"/>
        <v>0</v>
      </c>
      <c r="IT6" s="210">
        <f t="shared" si="12"/>
        <v>0</v>
      </c>
      <c r="IU6" s="210">
        <f t="shared" si="12"/>
        <v>0</v>
      </c>
      <c r="IV6" s="210">
        <f t="shared" si="12"/>
        <v>0</v>
      </c>
      <c r="IW6" s="210">
        <f t="shared" si="12"/>
        <v>0</v>
      </c>
      <c r="IX6" s="210">
        <f t="shared" si="12"/>
        <v>0</v>
      </c>
      <c r="IY6" s="210">
        <f t="shared" si="12"/>
        <v>0</v>
      </c>
      <c r="IZ6" s="210">
        <f t="shared" si="12"/>
        <v>0</v>
      </c>
      <c r="JA6" s="210">
        <f t="shared" si="12"/>
        <v>0</v>
      </c>
      <c r="JB6" s="210">
        <f t="shared" si="12"/>
        <v>0</v>
      </c>
      <c r="JC6" s="210">
        <f t="shared" si="12"/>
        <v>0</v>
      </c>
      <c r="JD6" s="210">
        <f t="shared" si="12"/>
        <v>0</v>
      </c>
      <c r="JE6" s="210">
        <f t="shared" si="12"/>
        <v>0</v>
      </c>
      <c r="JF6" s="210">
        <f t="shared" si="12"/>
        <v>0</v>
      </c>
      <c r="JG6" s="210">
        <f t="shared" si="12"/>
        <v>0</v>
      </c>
      <c r="JH6" s="210">
        <f t="shared" si="12"/>
        <v>0</v>
      </c>
      <c r="JI6" s="210">
        <f t="shared" si="12"/>
        <v>0</v>
      </c>
      <c r="JJ6" s="210">
        <f t="shared" si="12"/>
        <v>0</v>
      </c>
      <c r="JK6" s="210">
        <f t="shared" si="12"/>
        <v>0</v>
      </c>
      <c r="JL6" s="210">
        <f t="shared" si="12"/>
        <v>0</v>
      </c>
      <c r="JM6" s="210">
        <f t="shared" si="12"/>
        <v>0</v>
      </c>
      <c r="JN6" s="210">
        <f t="shared" si="12"/>
        <v>0</v>
      </c>
      <c r="JO6" s="210">
        <f t="shared" si="12"/>
        <v>0</v>
      </c>
      <c r="JP6" s="210">
        <f t="shared" si="12"/>
        <v>0</v>
      </c>
      <c r="JQ6" s="210">
        <f t="shared" si="12"/>
        <v>0</v>
      </c>
      <c r="JR6" s="210">
        <f t="shared" si="12"/>
        <v>0</v>
      </c>
      <c r="JS6" s="210">
        <f t="shared" si="12"/>
        <v>0</v>
      </c>
      <c r="JT6" s="210">
        <f t="shared" si="12"/>
        <v>0</v>
      </c>
      <c r="JU6" s="210">
        <f t="shared" si="12"/>
        <v>0</v>
      </c>
      <c r="JV6" s="210">
        <f t="shared" si="12"/>
        <v>0</v>
      </c>
      <c r="JW6" s="210">
        <f t="shared" si="12"/>
        <v>9.9618130104728794E-3</v>
      </c>
      <c r="JX6" s="210">
        <f t="shared" si="12"/>
        <v>1.0097722473610463E-2</v>
      </c>
      <c r="JY6" s="210">
        <f t="shared" si="12"/>
        <v>1.0226937448795805E-2</v>
      </c>
      <c r="JZ6" s="210">
        <f t="shared" si="12"/>
        <v>1.0349446889781925E-2</v>
      </c>
      <c r="KA6" s="210">
        <f t="shared" si="12"/>
        <v>1.0465246982091288E-2</v>
      </c>
      <c r="KB6" s="210">
        <f t="shared" si="12"/>
        <v>1.0574340820312535E-2</v>
      </c>
      <c r="KC6" s="210">
        <f t="shared" si="12"/>
        <v>1.0676738101832801E-2</v>
      </c>
      <c r="KD6" s="210">
        <f t="shared" si="12"/>
        <v>1.0772454835726589E-2</v>
      </c>
      <c r="KE6" s="210">
        <f t="shared" si="12"/>
        <v>1.0861513065648079E-2</v>
      </c>
      <c r="KF6" s="210">
        <f t="shared" si="12"/>
        <v>1.094394060568501E-2</v>
      </c>
      <c r="KG6" s="210">
        <f t="shared" si="12"/>
        <v>1.1019770788230663E-2</v>
      </c>
      <c r="KH6" s="210">
        <f t="shared" si="12"/>
        <v>1.1089042223017848E-2</v>
      </c>
      <c r="KI6" s="210">
        <f t="shared" si="12"/>
        <v>1.1151798566536522E-2</v>
      </c>
      <c r="KJ6" s="210">
        <f t="shared" si="12"/>
        <v>1.1208088301125928E-2</v>
      </c>
      <c r="KK6" s="210">
        <f t="shared" si="12"/>
        <v>1.1257964523094039E-2</v>
      </c>
      <c r="KL6" s="210">
        <f t="shared" si="12"/>
        <v>1.1301484739272631E-2</v>
      </c>
      <c r="KM6" s="210">
        <f t="shared" si="12"/>
        <v>1.1338710671465926E-2</v>
      </c>
      <c r="KN6" s="210">
        <f t="shared" si="12"/>
        <v>1.1369708068295667E-2</v>
      </c>
      <c r="KO6" s="210">
        <f t="shared" si="12"/>
        <v>1.1394546523985638E-2</v>
      </c>
      <c r="KP6" s="210">
        <f t="shared" si="12"/>
        <v>1.1413299303665168E-2</v>
      </c>
      <c r="KQ6" s="210">
        <f t="shared" ref="KQ6:NB6" si="13">IF(AND($D$34&gt;0,$D$35&gt;0),IF(AND(CX4&gt;$D$34,OR(CX4&lt;$D$35,CX4=$D$35)),KQ4,0),"")</f>
        <v>1.1426043174803965E-2</v>
      </c>
      <c r="KR6" s="210">
        <f t="shared" si="13"/>
        <v>1.1432858244420531E-2</v>
      </c>
      <c r="KS6" s="210">
        <f t="shared" si="13"/>
        <v>1.1433827801733411E-2</v>
      </c>
      <c r="KT6" s="210">
        <f t="shared" si="13"/>
        <v>1.1429038165949073E-2</v>
      </c>
      <c r="KU6" s="210">
        <f t="shared" si="13"/>
        <v>1.1418578538902749E-2</v>
      </c>
      <c r="KV6" s="210">
        <f t="shared" si="13"/>
        <v>1.1402540862288821E-2</v>
      </c>
      <c r="KW6" s="210">
        <f t="shared" si="13"/>
        <v>1.1381019679236045E-2</v>
      </c>
      <c r="KX6" s="210">
        <f t="shared" si="13"/>
        <v>1.1354111999999993E-2</v>
      </c>
      <c r="KY6" s="210">
        <f t="shared" si="13"/>
        <v>1.1321917171560595E-2</v>
      </c>
      <c r="KZ6" s="210">
        <f t="shared" si="13"/>
        <v>1.1284536750927075E-2</v>
      </c>
      <c r="LA6" s="210">
        <f t="shared" si="13"/>
        <v>1.1242074381965665E-2</v>
      </c>
      <c r="LB6" s="210">
        <f t="shared" si="13"/>
        <v>1.1194635675577588E-2</v>
      </c>
      <c r="LC6" s="210">
        <f t="shared" si="13"/>
        <v>1.1142328093065916E-2</v>
      </c>
      <c r="LD6" s="210">
        <f t="shared" si="13"/>
        <v>1.1085260832540144E-2</v>
      </c>
      <c r="LE6" s="210">
        <f t="shared" si="13"/>
        <v>1.102354471821684E-2</v>
      </c>
      <c r="LF6" s="210">
        <f t="shared" si="13"/>
        <v>1.0957292092483407E-2</v>
      </c>
      <c r="LG6" s="210">
        <f t="shared" si="13"/>
        <v>1.0886616710600103E-2</v>
      </c>
      <c r="LH6" s="210">
        <f t="shared" si="13"/>
        <v>1.0811633637922988E-2</v>
      </c>
      <c r="LI6" s="210">
        <f t="shared" si="13"/>
        <v>1.0732459149537315E-2</v>
      </c>
      <c r="LJ6" s="210">
        <f t="shared" si="13"/>
        <v>1.0649210632197457E-2</v>
      </c>
      <c r="LK6" s="210">
        <f t="shared" si="13"/>
        <v>1.0562006488475273E-2</v>
      </c>
      <c r="LL6" s="210">
        <f t="shared" si="13"/>
        <v>1.0470966043024544E-2</v>
      </c>
      <c r="LM6" s="210">
        <f t="shared" si="13"/>
        <v>1.0376209450874151E-2</v>
      </c>
      <c r="LN6" s="210">
        <f t="shared" si="13"/>
        <v>1.0277857607667591E-2</v>
      </c>
      <c r="LO6" s="210">
        <f t="shared" si="13"/>
        <v>1.0176032061770816E-2</v>
      </c>
      <c r="LP6" s="210">
        <f t="shared" si="13"/>
        <v>1.0070854928174697E-2</v>
      </c>
      <c r="LQ6" s="210">
        <f t="shared" si="13"/>
        <v>9.9624488041221947E-3</v>
      </c>
      <c r="LR6" s="210">
        <f t="shared" si="13"/>
        <v>9.8509366863941336E-3</v>
      </c>
      <c r="LS6" s="210">
        <f t="shared" si="13"/>
        <v>9.7364418901907286E-3</v>
      </c>
      <c r="LT6" s="210">
        <f t="shared" si="13"/>
        <v>9.6190879695494096E-3</v>
      </c>
      <c r="LU6" s="210">
        <f t="shared" si="13"/>
        <v>9.4989986392422995E-3</v>
      </c>
      <c r="LV6" s="210">
        <f t="shared" si="13"/>
        <v>9.3762976980997538E-3</v>
      </c>
      <c r="LW6" s="210">
        <f t="shared" si="13"/>
        <v>9.2511089537087032E-3</v>
      </c>
      <c r="LX6" s="210">
        <f t="shared" si="13"/>
        <v>9.123556148437427E-3</v>
      </c>
      <c r="LY6" s="210">
        <f t="shared" si="13"/>
        <v>8.9937628867402843E-3</v>
      </c>
      <c r="LZ6" s="210">
        <f t="shared" si="13"/>
        <v>8.8618525636985183E-3</v>
      </c>
      <c r="MA6" s="210">
        <f t="shared" si="13"/>
        <v>8.7279482947550686E-3</v>
      </c>
      <c r="MB6" s="210">
        <f t="shared" si="13"/>
        <v>8.5921728466033208E-3</v>
      </c>
      <c r="MC6" s="210">
        <f t="shared" si="13"/>
        <v>8.4546485691917271E-3</v>
      </c>
      <c r="MD6" s="210">
        <f t="shared" si="13"/>
        <v>8.3154973288076146E-3</v>
      </c>
      <c r="ME6" s="210">
        <f t="shared" si="13"/>
        <v>8.1748404422055908E-3</v>
      </c>
      <c r="MF6" s="210">
        <f t="shared" si="13"/>
        <v>8.0327986117470565E-3</v>
      </c>
      <c r="MG6" s="210">
        <f t="shared" si="13"/>
        <v>7.8894918615191323E-3</v>
      </c>
      <c r="MH6" s="210">
        <f t="shared" si="13"/>
        <v>7.7450394744025142E-3</v>
      </c>
      <c r="MI6" s="210">
        <f t="shared" si="13"/>
        <v>0</v>
      </c>
      <c r="MJ6" s="210">
        <f t="shared" si="13"/>
        <v>0</v>
      </c>
      <c r="MK6" s="210">
        <f t="shared" si="13"/>
        <v>0</v>
      </c>
      <c r="ML6" s="210">
        <f t="shared" si="13"/>
        <v>0</v>
      </c>
      <c r="MM6" s="210">
        <f t="shared" si="13"/>
        <v>0</v>
      </c>
      <c r="MN6" s="210">
        <f t="shared" si="13"/>
        <v>0</v>
      </c>
      <c r="MO6" s="210">
        <f t="shared" si="13"/>
        <v>0</v>
      </c>
      <c r="MP6" s="210">
        <f t="shared" si="13"/>
        <v>0</v>
      </c>
      <c r="MQ6" s="210">
        <f t="shared" si="13"/>
        <v>0</v>
      </c>
      <c r="MR6" s="210">
        <f t="shared" si="13"/>
        <v>0</v>
      </c>
      <c r="MS6" s="210">
        <f t="shared" si="13"/>
        <v>0</v>
      </c>
      <c r="MT6" s="210">
        <f t="shared" si="13"/>
        <v>0</v>
      </c>
      <c r="MU6" s="210">
        <f t="shared" si="13"/>
        <v>0</v>
      </c>
      <c r="MV6" s="210">
        <f t="shared" si="13"/>
        <v>0</v>
      </c>
      <c r="MW6" s="210">
        <f t="shared" si="13"/>
        <v>0</v>
      </c>
      <c r="MX6" s="210">
        <f t="shared" si="13"/>
        <v>0</v>
      </c>
      <c r="MY6" s="210">
        <f t="shared" si="13"/>
        <v>0</v>
      </c>
      <c r="MZ6" s="210">
        <f t="shared" si="13"/>
        <v>0</v>
      </c>
      <c r="NA6" s="210">
        <f t="shared" si="13"/>
        <v>0</v>
      </c>
      <c r="NB6" s="210">
        <f t="shared" si="13"/>
        <v>0</v>
      </c>
      <c r="NC6" s="210">
        <f t="shared" ref="NC6:PN6" si="14">IF(AND($D$34&gt;0,$D$35&gt;0),IF(AND(FJ4&gt;$D$34,OR(FJ4&lt;$D$35,FJ4=$D$35)),NC4,0),"")</f>
        <v>0</v>
      </c>
      <c r="ND6" s="210">
        <f t="shared" si="14"/>
        <v>0</v>
      </c>
      <c r="NE6" s="210">
        <f t="shared" si="14"/>
        <v>0</v>
      </c>
      <c r="NF6" s="210">
        <f t="shared" si="14"/>
        <v>0</v>
      </c>
      <c r="NG6" s="210">
        <f t="shared" si="14"/>
        <v>0</v>
      </c>
      <c r="NH6" s="210">
        <f t="shared" si="14"/>
        <v>0</v>
      </c>
      <c r="NI6" s="210">
        <f t="shared" si="14"/>
        <v>0</v>
      </c>
      <c r="NJ6" s="210">
        <f t="shared" si="14"/>
        <v>0</v>
      </c>
      <c r="NK6" s="210">
        <f t="shared" si="14"/>
        <v>0</v>
      </c>
      <c r="NL6" s="210">
        <f t="shared" si="14"/>
        <v>0</v>
      </c>
      <c r="NM6" s="210">
        <f t="shared" si="14"/>
        <v>0</v>
      </c>
      <c r="NN6" s="210">
        <f t="shared" si="14"/>
        <v>0</v>
      </c>
      <c r="NO6" s="210">
        <f t="shared" si="14"/>
        <v>0</v>
      </c>
      <c r="NP6" s="210">
        <f t="shared" si="14"/>
        <v>0</v>
      </c>
      <c r="NQ6" s="210">
        <f t="shared" si="14"/>
        <v>0</v>
      </c>
      <c r="NR6" s="210">
        <f t="shared" si="14"/>
        <v>0</v>
      </c>
      <c r="NS6" s="210">
        <f t="shared" si="14"/>
        <v>0</v>
      </c>
      <c r="NT6" s="210">
        <f t="shared" si="14"/>
        <v>0</v>
      </c>
      <c r="NU6" s="210">
        <f t="shared" si="14"/>
        <v>0</v>
      </c>
      <c r="NV6" s="210">
        <f t="shared" si="14"/>
        <v>0</v>
      </c>
      <c r="NW6" s="210">
        <f t="shared" si="14"/>
        <v>0</v>
      </c>
      <c r="NX6" s="210">
        <f t="shared" si="14"/>
        <v>0</v>
      </c>
      <c r="NY6" s="210">
        <f t="shared" si="14"/>
        <v>0</v>
      </c>
      <c r="NZ6" s="210">
        <f t="shared" si="14"/>
        <v>0</v>
      </c>
      <c r="OA6" s="210">
        <f t="shared" si="14"/>
        <v>0</v>
      </c>
      <c r="OB6" s="210">
        <f t="shared" si="14"/>
        <v>0</v>
      </c>
      <c r="OC6" s="210">
        <f t="shared" si="14"/>
        <v>0</v>
      </c>
      <c r="OD6" s="210">
        <f t="shared" si="14"/>
        <v>0</v>
      </c>
      <c r="OE6" s="210">
        <f t="shared" si="14"/>
        <v>0</v>
      </c>
      <c r="OF6" s="210">
        <f t="shared" si="14"/>
        <v>0</v>
      </c>
      <c r="OG6" s="210">
        <f t="shared" si="14"/>
        <v>0</v>
      </c>
      <c r="OH6" s="210">
        <f t="shared" si="14"/>
        <v>0</v>
      </c>
      <c r="OI6" s="210">
        <f t="shared" si="14"/>
        <v>0</v>
      </c>
      <c r="OJ6" s="210">
        <f t="shared" si="14"/>
        <v>0</v>
      </c>
      <c r="OK6" s="210">
        <f t="shared" si="14"/>
        <v>0</v>
      </c>
      <c r="OL6" s="210">
        <f t="shared" si="14"/>
        <v>0</v>
      </c>
      <c r="OM6" s="210">
        <f t="shared" si="14"/>
        <v>0</v>
      </c>
      <c r="ON6" s="210">
        <f t="shared" si="14"/>
        <v>0</v>
      </c>
      <c r="OO6" s="210">
        <f t="shared" si="14"/>
        <v>0</v>
      </c>
      <c r="OP6" s="210">
        <f t="shared" si="14"/>
        <v>0</v>
      </c>
      <c r="OQ6" s="210">
        <f t="shared" si="14"/>
        <v>0</v>
      </c>
      <c r="OR6" s="210">
        <f t="shared" si="14"/>
        <v>0</v>
      </c>
      <c r="OS6" s="210">
        <f t="shared" si="14"/>
        <v>0</v>
      </c>
      <c r="OT6" s="210">
        <f t="shared" si="14"/>
        <v>0</v>
      </c>
      <c r="OU6" s="210">
        <f t="shared" si="14"/>
        <v>0</v>
      </c>
      <c r="OV6" s="210">
        <f t="shared" si="14"/>
        <v>0</v>
      </c>
      <c r="OW6" s="210">
        <f t="shared" si="14"/>
        <v>0</v>
      </c>
      <c r="OX6" s="210">
        <f t="shared" si="14"/>
        <v>0</v>
      </c>
      <c r="OY6" s="210">
        <f t="shared" si="14"/>
        <v>0</v>
      </c>
      <c r="OZ6" s="210">
        <f t="shared" si="14"/>
        <v>0</v>
      </c>
      <c r="PA6" s="210">
        <f t="shared" si="14"/>
        <v>0</v>
      </c>
      <c r="PB6" s="210">
        <f t="shared" si="14"/>
        <v>0</v>
      </c>
      <c r="PC6" s="210">
        <f t="shared" si="14"/>
        <v>0</v>
      </c>
      <c r="PD6" s="210">
        <f t="shared" si="14"/>
        <v>0</v>
      </c>
      <c r="PE6" s="210">
        <f t="shared" si="14"/>
        <v>0</v>
      </c>
      <c r="PF6" s="210">
        <f t="shared" si="14"/>
        <v>0</v>
      </c>
      <c r="PG6" s="210">
        <f t="shared" si="14"/>
        <v>0</v>
      </c>
      <c r="PH6" s="210">
        <f t="shared" si="14"/>
        <v>0</v>
      </c>
      <c r="PI6" s="210">
        <f t="shared" si="14"/>
        <v>0</v>
      </c>
      <c r="PJ6" s="210">
        <f t="shared" si="14"/>
        <v>0</v>
      </c>
      <c r="PK6" s="210">
        <f t="shared" si="14"/>
        <v>0</v>
      </c>
      <c r="PL6" s="210">
        <f t="shared" si="14"/>
        <v>0</v>
      </c>
      <c r="PM6" s="210">
        <f t="shared" si="14"/>
        <v>0</v>
      </c>
      <c r="PN6" s="210">
        <f t="shared" si="14"/>
        <v>0</v>
      </c>
      <c r="PO6" s="210">
        <f t="shared" ref="PO6:PV6" si="15">IF(AND($D$34&gt;0,$D$35&gt;0),IF(AND(HV4&gt;$D$34,OR(HV4&lt;$D$35,HV4=$D$35)),PO4,0),"")</f>
        <v>0</v>
      </c>
      <c r="PP6" s="210">
        <f t="shared" si="15"/>
        <v>0</v>
      </c>
      <c r="PQ6" s="210">
        <f t="shared" si="15"/>
        <v>0</v>
      </c>
      <c r="PR6" s="210">
        <f t="shared" si="15"/>
        <v>0</v>
      </c>
      <c r="PS6" s="210">
        <f t="shared" si="15"/>
        <v>0</v>
      </c>
      <c r="PT6" s="210">
        <f t="shared" si="15"/>
        <v>0</v>
      </c>
      <c r="PU6" s="210">
        <f t="shared" si="15"/>
        <v>0</v>
      </c>
      <c r="PV6" s="210">
        <f t="shared" si="15"/>
        <v>0</v>
      </c>
    </row>
    <row r="7" spans="1:439" x14ac:dyDescent="0.25">
      <c r="A7" s="56"/>
      <c r="B7" s="56"/>
      <c r="C7" s="56"/>
      <c r="D7" s="56"/>
      <c r="E7" s="56"/>
      <c r="F7" s="56"/>
      <c r="K7" s="333" t="s">
        <v>857</v>
      </c>
      <c r="L7" s="56"/>
      <c r="M7" s="56"/>
      <c r="N7" s="56"/>
      <c r="O7" s="56"/>
      <c r="P7" s="56"/>
      <c r="Q7" s="56"/>
      <c r="R7" s="56"/>
      <c r="S7" s="56"/>
      <c r="T7" s="56"/>
      <c r="U7" s="56"/>
      <c r="V7" s="56"/>
      <c r="W7" s="56"/>
      <c r="X7" s="56"/>
      <c r="Y7" s="56"/>
      <c r="Z7" s="56"/>
      <c r="AA7" s="56"/>
      <c r="AB7" s="56"/>
      <c r="AC7" s="56"/>
      <c r="AD7" s="56"/>
      <c r="AE7" s="56"/>
      <c r="AF7" s="56"/>
      <c r="AG7" s="56"/>
      <c r="AH7" s="17"/>
      <c r="AI7" s="17"/>
      <c r="AJ7" s="17"/>
      <c r="ID7" s="210">
        <f>IF(AND($D$34&gt;0,$D$35&gt;0),IF(AND(AK4&gt;$D$35),ID4,0),"")</f>
        <v>0</v>
      </c>
      <c r="IE7" s="210">
        <f t="shared" ref="IE7:KP7" si="16">IF(AND($D$34&gt;0,$D$35&gt;0),IF(AND(AL4&gt;$D$35),IE4,0),"")</f>
        <v>0</v>
      </c>
      <c r="IF7" s="210">
        <f t="shared" si="16"/>
        <v>0</v>
      </c>
      <c r="IG7" s="210">
        <f t="shared" si="16"/>
        <v>0</v>
      </c>
      <c r="IH7" s="210">
        <f t="shared" si="16"/>
        <v>0</v>
      </c>
      <c r="II7" s="210">
        <f t="shared" si="16"/>
        <v>0</v>
      </c>
      <c r="IJ7" s="210">
        <f t="shared" si="16"/>
        <v>0</v>
      </c>
      <c r="IK7" s="210">
        <f t="shared" si="16"/>
        <v>0</v>
      </c>
      <c r="IL7" s="210">
        <f t="shared" si="16"/>
        <v>0</v>
      </c>
      <c r="IM7" s="210">
        <f t="shared" si="16"/>
        <v>0</v>
      </c>
      <c r="IN7" s="210">
        <f t="shared" si="16"/>
        <v>0</v>
      </c>
      <c r="IO7" s="210">
        <f t="shared" si="16"/>
        <v>0</v>
      </c>
      <c r="IP7" s="210">
        <f t="shared" si="16"/>
        <v>0</v>
      </c>
      <c r="IQ7" s="210">
        <f t="shared" si="16"/>
        <v>0</v>
      </c>
      <c r="IR7" s="210">
        <f t="shared" si="16"/>
        <v>0</v>
      </c>
      <c r="IS7" s="210">
        <f t="shared" si="16"/>
        <v>0</v>
      </c>
      <c r="IT7" s="210">
        <f t="shared" si="16"/>
        <v>0</v>
      </c>
      <c r="IU7" s="210">
        <f t="shared" si="16"/>
        <v>0</v>
      </c>
      <c r="IV7" s="210">
        <f t="shared" si="16"/>
        <v>0</v>
      </c>
      <c r="IW7" s="210">
        <f t="shared" si="16"/>
        <v>0</v>
      </c>
      <c r="IX7" s="210">
        <f t="shared" si="16"/>
        <v>0</v>
      </c>
      <c r="IY7" s="210">
        <f t="shared" si="16"/>
        <v>0</v>
      </c>
      <c r="IZ7" s="210">
        <f t="shared" si="16"/>
        <v>0</v>
      </c>
      <c r="JA7" s="210">
        <f t="shared" si="16"/>
        <v>0</v>
      </c>
      <c r="JB7" s="210">
        <f t="shared" si="16"/>
        <v>0</v>
      </c>
      <c r="JC7" s="210">
        <f t="shared" si="16"/>
        <v>0</v>
      </c>
      <c r="JD7" s="210">
        <f t="shared" si="16"/>
        <v>0</v>
      </c>
      <c r="JE7" s="210">
        <f t="shared" si="16"/>
        <v>0</v>
      </c>
      <c r="JF7" s="210">
        <f t="shared" si="16"/>
        <v>0</v>
      </c>
      <c r="JG7" s="210">
        <f t="shared" si="16"/>
        <v>0</v>
      </c>
      <c r="JH7" s="210">
        <f t="shared" si="16"/>
        <v>0</v>
      </c>
      <c r="JI7" s="210">
        <f t="shared" si="16"/>
        <v>0</v>
      </c>
      <c r="JJ7" s="210">
        <f t="shared" si="16"/>
        <v>0</v>
      </c>
      <c r="JK7" s="210">
        <f t="shared" si="16"/>
        <v>0</v>
      </c>
      <c r="JL7" s="210">
        <f t="shared" si="16"/>
        <v>0</v>
      </c>
      <c r="JM7" s="210">
        <f t="shared" si="16"/>
        <v>0</v>
      </c>
      <c r="JN7" s="210">
        <f t="shared" si="16"/>
        <v>0</v>
      </c>
      <c r="JO7" s="210">
        <f t="shared" si="16"/>
        <v>0</v>
      </c>
      <c r="JP7" s="210">
        <f t="shared" si="16"/>
        <v>0</v>
      </c>
      <c r="JQ7" s="210">
        <f t="shared" si="16"/>
        <v>0</v>
      </c>
      <c r="JR7" s="210">
        <f t="shared" si="16"/>
        <v>0</v>
      </c>
      <c r="JS7" s="210">
        <f t="shared" si="16"/>
        <v>0</v>
      </c>
      <c r="JT7" s="210">
        <f t="shared" si="16"/>
        <v>0</v>
      </c>
      <c r="JU7" s="210">
        <f t="shared" si="16"/>
        <v>0</v>
      </c>
      <c r="JV7" s="210">
        <f t="shared" si="16"/>
        <v>0</v>
      </c>
      <c r="JW7" s="210">
        <f t="shared" si="16"/>
        <v>0</v>
      </c>
      <c r="JX7" s="210">
        <f t="shared" si="16"/>
        <v>0</v>
      </c>
      <c r="JY7" s="210">
        <f t="shared" si="16"/>
        <v>0</v>
      </c>
      <c r="JZ7" s="210">
        <f t="shared" si="16"/>
        <v>0</v>
      </c>
      <c r="KA7" s="210">
        <f t="shared" si="16"/>
        <v>0</v>
      </c>
      <c r="KB7" s="210">
        <f t="shared" si="16"/>
        <v>0</v>
      </c>
      <c r="KC7" s="210">
        <f t="shared" si="16"/>
        <v>0</v>
      </c>
      <c r="KD7" s="210">
        <f t="shared" si="16"/>
        <v>0</v>
      </c>
      <c r="KE7" s="210">
        <f t="shared" si="16"/>
        <v>0</v>
      </c>
      <c r="KF7" s="210">
        <f t="shared" si="16"/>
        <v>0</v>
      </c>
      <c r="KG7" s="210">
        <f t="shared" si="16"/>
        <v>0</v>
      </c>
      <c r="KH7" s="210">
        <f t="shared" si="16"/>
        <v>0</v>
      </c>
      <c r="KI7" s="210">
        <f t="shared" si="16"/>
        <v>0</v>
      </c>
      <c r="KJ7" s="210">
        <f t="shared" si="16"/>
        <v>0</v>
      </c>
      <c r="KK7" s="210">
        <f t="shared" si="16"/>
        <v>0</v>
      </c>
      <c r="KL7" s="210">
        <f t="shared" si="16"/>
        <v>0</v>
      </c>
      <c r="KM7" s="210">
        <f t="shared" si="16"/>
        <v>0</v>
      </c>
      <c r="KN7" s="210">
        <f t="shared" si="16"/>
        <v>0</v>
      </c>
      <c r="KO7" s="210">
        <f t="shared" si="16"/>
        <v>0</v>
      </c>
      <c r="KP7" s="210">
        <f t="shared" si="16"/>
        <v>0</v>
      </c>
      <c r="KQ7" s="210">
        <f t="shared" ref="KQ7:NB7" si="17">IF(AND($D$34&gt;0,$D$35&gt;0),IF(AND(CX4&gt;$D$35),KQ4,0),"")</f>
        <v>0</v>
      </c>
      <c r="KR7" s="210">
        <f t="shared" si="17"/>
        <v>0</v>
      </c>
      <c r="KS7" s="210">
        <f t="shared" si="17"/>
        <v>0</v>
      </c>
      <c r="KT7" s="210">
        <f t="shared" si="17"/>
        <v>0</v>
      </c>
      <c r="KU7" s="210">
        <f t="shared" si="17"/>
        <v>0</v>
      </c>
      <c r="KV7" s="210">
        <f t="shared" si="17"/>
        <v>0</v>
      </c>
      <c r="KW7" s="210">
        <f t="shared" si="17"/>
        <v>0</v>
      </c>
      <c r="KX7" s="210">
        <f t="shared" si="17"/>
        <v>0</v>
      </c>
      <c r="KY7" s="210">
        <f t="shared" si="17"/>
        <v>0</v>
      </c>
      <c r="KZ7" s="210">
        <f t="shared" si="17"/>
        <v>0</v>
      </c>
      <c r="LA7" s="210">
        <f t="shared" si="17"/>
        <v>0</v>
      </c>
      <c r="LB7" s="210">
        <f t="shared" si="17"/>
        <v>0</v>
      </c>
      <c r="LC7" s="210">
        <f t="shared" si="17"/>
        <v>0</v>
      </c>
      <c r="LD7" s="210">
        <f t="shared" si="17"/>
        <v>0</v>
      </c>
      <c r="LE7" s="210">
        <f t="shared" si="17"/>
        <v>0</v>
      </c>
      <c r="LF7" s="210">
        <f t="shared" si="17"/>
        <v>0</v>
      </c>
      <c r="LG7" s="210">
        <f t="shared" si="17"/>
        <v>0</v>
      </c>
      <c r="LH7" s="210">
        <f t="shared" si="17"/>
        <v>0</v>
      </c>
      <c r="LI7" s="210">
        <f t="shared" si="17"/>
        <v>0</v>
      </c>
      <c r="LJ7" s="210">
        <f t="shared" si="17"/>
        <v>0</v>
      </c>
      <c r="LK7" s="210">
        <f t="shared" si="17"/>
        <v>0</v>
      </c>
      <c r="LL7" s="210">
        <f t="shared" si="17"/>
        <v>0</v>
      </c>
      <c r="LM7" s="210">
        <f t="shared" si="17"/>
        <v>0</v>
      </c>
      <c r="LN7" s="210">
        <f t="shared" si="17"/>
        <v>0</v>
      </c>
      <c r="LO7" s="210">
        <f t="shared" si="17"/>
        <v>0</v>
      </c>
      <c r="LP7" s="210">
        <f t="shared" si="17"/>
        <v>0</v>
      </c>
      <c r="LQ7" s="210">
        <f t="shared" si="17"/>
        <v>0</v>
      </c>
      <c r="LR7" s="210">
        <f t="shared" si="17"/>
        <v>0</v>
      </c>
      <c r="LS7" s="210">
        <f t="shared" si="17"/>
        <v>0</v>
      </c>
      <c r="LT7" s="210">
        <f t="shared" si="17"/>
        <v>0</v>
      </c>
      <c r="LU7" s="210">
        <f t="shared" si="17"/>
        <v>0</v>
      </c>
      <c r="LV7" s="210">
        <f t="shared" si="17"/>
        <v>0</v>
      </c>
      <c r="LW7" s="210">
        <f t="shared" si="17"/>
        <v>0</v>
      </c>
      <c r="LX7" s="210">
        <f t="shared" si="17"/>
        <v>0</v>
      </c>
      <c r="LY7" s="210">
        <f t="shared" si="17"/>
        <v>0</v>
      </c>
      <c r="LZ7" s="210">
        <f t="shared" si="17"/>
        <v>0</v>
      </c>
      <c r="MA7" s="210">
        <f t="shared" si="17"/>
        <v>0</v>
      </c>
      <c r="MB7" s="210">
        <f t="shared" si="17"/>
        <v>0</v>
      </c>
      <c r="MC7" s="210">
        <f t="shared" si="17"/>
        <v>0</v>
      </c>
      <c r="MD7" s="210">
        <f t="shared" si="17"/>
        <v>0</v>
      </c>
      <c r="ME7" s="210">
        <f t="shared" si="17"/>
        <v>0</v>
      </c>
      <c r="MF7" s="210">
        <f t="shared" si="17"/>
        <v>0</v>
      </c>
      <c r="MG7" s="210">
        <f t="shared" si="17"/>
        <v>0</v>
      </c>
      <c r="MH7" s="210">
        <f t="shared" si="17"/>
        <v>0</v>
      </c>
      <c r="MI7" s="210">
        <f t="shared" si="17"/>
        <v>7.5995599300590017E-3</v>
      </c>
      <c r="MJ7" s="210">
        <f t="shared" si="17"/>
        <v>7.4531708438110239E-3</v>
      </c>
      <c r="MK7" s="210">
        <f t="shared" si="17"/>
        <v>7.3059889063862111E-3</v>
      </c>
      <c r="ML7" s="210">
        <f t="shared" si="17"/>
        <v>7.1581298245015209E-3</v>
      </c>
      <c r="MM7" s="210">
        <f t="shared" si="17"/>
        <v>7.00970826226227E-3</v>
      </c>
      <c r="MN7" s="210">
        <f t="shared" si="17"/>
        <v>6.8608377833525528E-3</v>
      </c>
      <c r="MO7" s="210">
        <f t="shared" si="17"/>
        <v>6.7116307939943769E-3</v>
      </c>
      <c r="MP7" s="210">
        <f t="shared" si="17"/>
        <v>6.56219848665385E-3</v>
      </c>
      <c r="MQ7" s="210">
        <f t="shared" si="17"/>
        <v>6.4126507844734478E-3</v>
      </c>
      <c r="MR7" s="210">
        <f t="shared" si="17"/>
        <v>6.2630962864104606E-3</v>
      </c>
      <c r="MS7" s="210">
        <f t="shared" si="17"/>
        <v>6.1136422130621598E-3</v>
      </c>
      <c r="MT7" s="210">
        <f t="shared" si="17"/>
        <v>5.9643943531593156E-3</v>
      </c>
      <c r="MU7" s="210">
        <f t="shared" si="17"/>
        <v>5.8154570107100539E-3</v>
      </c>
      <c r="MV7" s="210">
        <f t="shared" si="17"/>
        <v>5.666932952777046E-3</v>
      </c>
      <c r="MW7" s="210">
        <f t="shared" si="17"/>
        <v>5.5189233578713352E-3</v>
      </c>
      <c r="MX7" s="210">
        <f t="shared" si="17"/>
        <v>5.3715277649470086E-3</v>
      </c>
      <c r="MY7" s="210">
        <f t="shared" si="17"/>
        <v>5.2248440229812664E-3</v>
      </c>
      <c r="MZ7" s="210">
        <f t="shared" si="17"/>
        <v>5.0789682411251239E-3</v>
      </c>
      <c r="NA7" s="210">
        <f t="shared" si="17"/>
        <v>4.9339947394104978E-3</v>
      </c>
      <c r="NB7" s="210">
        <f t="shared" si="17"/>
        <v>4.7900159999998883E-3</v>
      </c>
      <c r="NC7" s="210">
        <f t="shared" ref="NC7:PN7" si="18">IF(AND($D$34&gt;0,$D$35&gt;0),IF(AND(FJ4&gt;$D$35),NC4,0),"")</f>
        <v>4.6471226189653504E-3</v>
      </c>
      <c r="ND7" s="210">
        <f t="shared" si="18"/>
        <v>4.5054032585839874E-3</v>
      </c>
      <c r="NE7" s="210">
        <f t="shared" si="18"/>
        <v>4.3649446001375446E-3</v>
      </c>
      <c r="NF7" s="210">
        <f t="shared" si="18"/>
        <v>4.2258312972041495E-3</v>
      </c>
      <c r="NG7" s="210">
        <f t="shared" si="18"/>
        <v>4.0881459294306423E-3</v>
      </c>
      <c r="NH7" s="210">
        <f t="shared" si="18"/>
        <v>3.9519689567743274E-3</v>
      </c>
      <c r="NI7" s="210">
        <f t="shared" si="18"/>
        <v>3.8173786742033331E-3</v>
      </c>
      <c r="NJ7" s="210">
        <f t="shared" si="18"/>
        <v>3.6844511668451714E-3</v>
      </c>
      <c r="NK7" s="210">
        <f t="shared" si="18"/>
        <v>3.5532602655733159E-3</v>
      </c>
      <c r="NL7" s="210">
        <f t="shared" si="18"/>
        <v>3.423877503022088E-3</v>
      </c>
      <c r="NM7" s="210">
        <f t="shared" si="18"/>
        <v>3.2963720700203598E-3</v>
      </c>
      <c r="NN7" s="210">
        <f t="shared" si="18"/>
        <v>3.1708107724348956E-3</v>
      </c>
      <c r="NO7" s="210">
        <f t="shared" si="18"/>
        <v>3.047257988414427E-3</v>
      </c>
      <c r="NP7" s="210">
        <f t="shared" si="18"/>
        <v>2.9257756260259288E-3</v>
      </c>
      <c r="NQ7" s="210">
        <f t="shared" si="18"/>
        <v>2.8064230812746794E-3</v>
      </c>
      <c r="NR7" s="210">
        <f t="shared" si="18"/>
        <v>2.6892571965000784E-3</v>
      </c>
      <c r="NS7" s="210">
        <f t="shared" si="18"/>
        <v>2.574332219139319E-3</v>
      </c>
      <c r="NT7" s="210">
        <f t="shared" si="18"/>
        <v>2.4616997608514048E-3</v>
      </c>
      <c r="NU7" s="210">
        <f t="shared" si="18"/>
        <v>2.3514087569940288E-3</v>
      </c>
      <c r="NV7" s="210">
        <f t="shared" si="18"/>
        <v>2.2435054264462518E-3</v>
      </c>
      <c r="NW7" s="210">
        <f t="shared" si="18"/>
        <v>2.1380332317699458E-3</v>
      </c>
      <c r="NX7" s="210">
        <f t="shared" si="18"/>
        <v>2.0350328397033329E-3</v>
      </c>
      <c r="NY7" s="210">
        <f t="shared" si="18"/>
        <v>1.9345420819800022E-3</v>
      </c>
      <c r="NZ7" s="210">
        <f t="shared" si="18"/>
        <v>1.8365959164671126E-3</v>
      </c>
      <c r="OA7" s="210">
        <f t="shared" si="18"/>
        <v>1.7412263886165103E-3</v>
      </c>
      <c r="OB7" s="210">
        <f t="shared" si="18"/>
        <v>1.6484625932228322E-3</v>
      </c>
      <c r="OC7" s="210">
        <f t="shared" si="18"/>
        <v>1.5583306364826985E-3</v>
      </c>
      <c r="OD7" s="210">
        <f t="shared" si="18"/>
        <v>1.4708535983493491E-3</v>
      </c>
      <c r="OE7" s="210">
        <f t="shared" si="18"/>
        <v>1.386051495177188E-3</v>
      </c>
      <c r="OF7" s="210">
        <f t="shared" si="18"/>
        <v>1.303941242650847E-3</v>
      </c>
      <c r="OG7" s="210">
        <f t="shared" si="18"/>
        <v>1.2245366189935724E-3</v>
      </c>
      <c r="OH7" s="210">
        <f t="shared" si="18"/>
        <v>1.147848228449818E-3</v>
      </c>
      <c r="OI7" s="210">
        <f t="shared" si="18"/>
        <v>1.0738834650371261E-3</v>
      </c>
      <c r="OJ7" s="210">
        <f t="shared" si="18"/>
        <v>1.0026464765624317E-3</v>
      </c>
      <c r="OK7" s="210">
        <f t="shared" si="18"/>
        <v>9.3413812889813191E-4</v>
      </c>
      <c r="OL7" s="210">
        <f t="shared" si="18"/>
        <v>8.6835597051334223E-4</v>
      </c>
      <c r="OM7" s="210">
        <f t="shared" si="18"/>
        <v>8.0529419725587973E-4</v>
      </c>
      <c r="ON7" s="210">
        <f t="shared" si="18"/>
        <v>7.4494361738062012E-4</v>
      </c>
      <c r="OO7" s="210">
        <f t="shared" si="18"/>
        <v>6.8729161682002933E-4</v>
      </c>
      <c r="OP7" s="210">
        <f t="shared" si="18"/>
        <v>6.3232212469273123E-4</v>
      </c>
      <c r="OQ7" s="210">
        <f t="shared" si="18"/>
        <v>5.8001557904609072E-4</v>
      </c>
      <c r="OR7" s="210">
        <f t="shared" si="18"/>
        <v>5.3034889282889267E-4</v>
      </c>
      <c r="OS7" s="210">
        <f t="shared" si="18"/>
        <v>4.832954200903114E-4</v>
      </c>
      <c r="OT7" s="210">
        <f t="shared" si="18"/>
        <v>4.3882492240141668E-4</v>
      </c>
      <c r="OU7" s="210">
        <f t="shared" si="18"/>
        <v>3.9690353549560678E-4</v>
      </c>
      <c r="OV7" s="210">
        <f t="shared" si="18"/>
        <v>3.5749373612439279E-4</v>
      </c>
      <c r="OW7" s="210">
        <f t="shared" si="18"/>
        <v>3.2055430912509219E-4</v>
      </c>
      <c r="OX7" s="210">
        <f t="shared" si="18"/>
        <v>2.8604031469703595E-4</v>
      </c>
      <c r="OY7" s="210">
        <f t="shared" si="18"/>
        <v>2.5390305588299906E-4</v>
      </c>
      <c r="OZ7" s="210">
        <f t="shared" si="18"/>
        <v>2.2409004625261627E-4</v>
      </c>
      <c r="PA7" s="210">
        <f t="shared" si="18"/>
        <v>1.9654497778465025E-4</v>
      </c>
      <c r="PB7" s="210">
        <f t="shared" si="18"/>
        <v>1.712076889450268E-4</v>
      </c>
      <c r="PC7" s="210">
        <f t="shared" si="18"/>
        <v>1.4801413295763698E-4</v>
      </c>
      <c r="PD7" s="210">
        <f t="shared" si="18"/>
        <v>1.2689634626496466E-4</v>
      </c>
      <c r="PE7" s="210">
        <f t="shared" si="18"/>
        <v>1.0778241717567791E-4</v>
      </c>
      <c r="PF7" s="210">
        <f t="shared" si="18"/>
        <v>9.059645469637426E-5</v>
      </c>
      <c r="PG7" s="210">
        <f t="shared" si="18"/>
        <v>7.5258557544739818E-5</v>
      </c>
      <c r="PH7" s="210">
        <f t="shared" si="18"/>
        <v>6.1684783341439675E-5</v>
      </c>
      <c r="PI7" s="210">
        <f t="shared" si="18"/>
        <v>4.9787117978121551E-5</v>
      </c>
      <c r="PJ7" s="210">
        <f t="shared" si="18"/>
        <v>3.9473445158965706E-5</v>
      </c>
      <c r="PK7" s="210">
        <f t="shared" si="18"/>
        <v>3.0647516113274256E-5</v>
      </c>
      <c r="PL7" s="210">
        <f t="shared" si="18"/>
        <v>2.3208919476644944E-5</v>
      </c>
      <c r="PM7" s="210">
        <f t="shared" si="18"/>
        <v>1.7053051338330089E-5</v>
      </c>
      <c r="PN7" s="210">
        <f t="shared" si="18"/>
        <v>1.2071085452430203E-5</v>
      </c>
      <c r="PO7" s="210">
        <f t="shared" ref="PO7:PV7" si="19">IF(AND($D$34&gt;0,$D$35&gt;0),IF(AND(HV4&gt;$D$35),PO4,0),"")</f>
        <v>8.1499436106226591E-6</v>
      </c>
      <c r="PP7" s="210">
        <f t="shared" si="19"/>
        <v>5.1722661741730233E-6</v>
      </c>
      <c r="PQ7" s="210">
        <f t="shared" si="19"/>
        <v>3.0163827630272921E-6</v>
      </c>
      <c r="PR7" s="210">
        <f t="shared" si="19"/>
        <v>1.5562830998251105E-6</v>
      </c>
      <c r="PS7" s="210">
        <f t="shared" si="19"/>
        <v>6.6158800672104596E-7</v>
      </c>
      <c r="PT7" s="210">
        <f t="shared" si="19"/>
        <v>1.9752055294400951E-7</v>
      </c>
      <c r="PU7" s="210">
        <f t="shared" si="19"/>
        <v>2.4877351066866582E-8</v>
      </c>
      <c r="PV7" s="210">
        <f t="shared" si="19"/>
        <v>3.4382572416435196E-17</v>
      </c>
    </row>
    <row r="8" spans="1:439" x14ac:dyDescent="0.25">
      <c r="A8" s="56"/>
      <c r="B8" s="335"/>
      <c r="C8" s="335"/>
      <c r="D8" s="335"/>
      <c r="E8" s="56"/>
      <c r="F8" s="56"/>
      <c r="K8" s="56"/>
      <c r="L8" s="56"/>
      <c r="M8" s="56"/>
      <c r="N8" s="56"/>
      <c r="O8" s="56"/>
      <c r="P8" s="56"/>
      <c r="Q8" s="56"/>
      <c r="R8" s="56"/>
      <c r="S8" s="56"/>
      <c r="T8" s="56"/>
      <c r="U8" s="56"/>
      <c r="V8" s="362" t="str">
        <f>VLOOKUP(T1,VLookups!A30:L31,12,FALSE)</f>
        <v>Show the percentage of simulated trials that were EQUAL TO or LESS THAN the SPERT estimates above</v>
      </c>
      <c r="W8" s="362"/>
      <c r="X8" s="362"/>
      <c r="Y8" s="362"/>
      <c r="Z8" s="362"/>
      <c r="AA8" s="362"/>
      <c r="AB8" s="362"/>
      <c r="AC8" s="362"/>
      <c r="AD8" s="362"/>
      <c r="AE8" s="362"/>
      <c r="AF8" s="362"/>
      <c r="AG8" s="362"/>
      <c r="AH8" s="17"/>
      <c r="AI8" s="17"/>
      <c r="AJ8" s="17"/>
      <c r="ID8" s="210"/>
      <c r="IE8" s="210"/>
      <c r="IF8" s="210"/>
      <c r="IG8" s="210"/>
      <c r="IH8" s="210"/>
      <c r="II8" s="210"/>
      <c r="IJ8" s="210"/>
      <c r="IK8" s="210"/>
      <c r="IL8" s="210"/>
      <c r="IM8" s="210"/>
      <c r="IN8" s="210"/>
      <c r="IO8" s="210"/>
      <c r="IP8" s="210"/>
      <c r="IQ8" s="210"/>
      <c r="IR8" s="210"/>
      <c r="IS8" s="210"/>
      <c r="IT8" s="210"/>
      <c r="IU8" s="210"/>
      <c r="IV8" s="210"/>
      <c r="IW8" s="210"/>
      <c r="IX8" s="210"/>
      <c r="IY8" s="210"/>
      <c r="IZ8" s="210"/>
      <c r="JA8" s="210"/>
      <c r="JB8" s="210"/>
      <c r="JC8" s="210"/>
      <c r="JD8" s="210"/>
      <c r="JE8" s="210"/>
      <c r="JF8" s="210"/>
      <c r="JG8" s="210"/>
      <c r="JH8" s="210"/>
      <c r="JI8" s="210"/>
      <c r="JJ8" s="210"/>
      <c r="JK8" s="210"/>
      <c r="JL8" s="210"/>
      <c r="JM8" s="210"/>
      <c r="JN8" s="210"/>
      <c r="JO8" s="210"/>
      <c r="JP8" s="210"/>
      <c r="JQ8" s="210"/>
      <c r="JR8" s="210"/>
      <c r="JS8" s="210"/>
      <c r="JT8" s="210"/>
      <c r="JU8" s="210"/>
      <c r="JV8" s="210"/>
      <c r="JW8" s="210"/>
      <c r="JX8" s="210"/>
      <c r="JY8" s="210"/>
      <c r="JZ8" s="210"/>
      <c r="KA8" s="210"/>
      <c r="KB8" s="210"/>
      <c r="KC8" s="210"/>
      <c r="KD8" s="210"/>
      <c r="KE8" s="210"/>
      <c r="KF8" s="210"/>
      <c r="KG8" s="210"/>
      <c r="KH8" s="210"/>
      <c r="KI8" s="210"/>
      <c r="KJ8" s="210"/>
      <c r="KK8" s="210"/>
      <c r="KL8" s="210"/>
      <c r="KM8" s="210"/>
      <c r="KN8" s="210"/>
      <c r="KO8" s="210"/>
      <c r="KP8" s="210"/>
      <c r="KQ8" s="210"/>
      <c r="KR8" s="210"/>
      <c r="KS8" s="210"/>
      <c r="KT8" s="210"/>
      <c r="KU8" s="210"/>
      <c r="KV8" s="210"/>
      <c r="KW8" s="210"/>
      <c r="KX8" s="210"/>
      <c r="KY8" s="210"/>
      <c r="KZ8" s="210"/>
      <c r="LA8" s="210"/>
      <c r="LB8" s="210"/>
      <c r="LC8" s="210"/>
      <c r="LD8" s="210"/>
      <c r="LE8" s="210"/>
      <c r="LF8" s="210"/>
      <c r="LG8" s="210"/>
      <c r="LH8" s="210"/>
      <c r="LI8" s="210"/>
      <c r="LJ8" s="210"/>
      <c r="LK8" s="210"/>
      <c r="LL8" s="210"/>
      <c r="LM8" s="210"/>
      <c r="LN8" s="210"/>
      <c r="LO8" s="210"/>
      <c r="LP8" s="210"/>
      <c r="LQ8" s="210"/>
      <c r="LR8" s="210"/>
      <c r="LS8" s="210"/>
      <c r="LT8" s="210"/>
      <c r="LU8" s="210"/>
      <c r="LV8" s="210"/>
      <c r="LW8" s="210"/>
      <c r="LX8" s="210"/>
      <c r="LY8" s="210"/>
      <c r="LZ8" s="210"/>
      <c r="MA8" s="210"/>
      <c r="MB8" s="210"/>
      <c r="MC8" s="210"/>
      <c r="MD8" s="210"/>
      <c r="ME8" s="210"/>
      <c r="MF8" s="210"/>
      <c r="MG8" s="210"/>
      <c r="MH8" s="210"/>
      <c r="MI8" s="210"/>
      <c r="MJ8" s="210"/>
      <c r="MK8" s="210"/>
      <c r="ML8" s="210"/>
      <c r="MM8" s="210"/>
      <c r="MN8" s="210"/>
      <c r="MO8" s="210"/>
      <c r="MP8" s="210"/>
      <c r="MQ8" s="210"/>
      <c r="MR8" s="210"/>
      <c r="MS8" s="210"/>
      <c r="MT8" s="210"/>
      <c r="MU8" s="210"/>
      <c r="MV8" s="210"/>
      <c r="MW8" s="210"/>
      <c r="MX8" s="210"/>
      <c r="MY8" s="210"/>
      <c r="MZ8" s="210"/>
      <c r="NA8" s="210"/>
      <c r="NB8" s="210"/>
      <c r="NC8" s="210"/>
      <c r="ND8" s="210"/>
      <c r="NE8" s="210"/>
      <c r="NF8" s="210"/>
      <c r="NG8" s="210"/>
      <c r="NH8" s="210"/>
      <c r="NI8" s="210"/>
      <c r="NJ8" s="210"/>
      <c r="NK8" s="210"/>
      <c r="NL8" s="210"/>
      <c r="NM8" s="210"/>
      <c r="NN8" s="210"/>
      <c r="NO8" s="210"/>
      <c r="NP8" s="210"/>
      <c r="NQ8" s="210"/>
      <c r="NR8" s="210"/>
      <c r="NS8" s="210"/>
      <c r="NT8" s="210"/>
      <c r="NU8" s="210"/>
      <c r="NV8" s="210"/>
      <c r="NW8" s="210"/>
      <c r="NX8" s="210"/>
      <c r="NY8" s="210"/>
      <c r="NZ8" s="210"/>
      <c r="OA8" s="210"/>
      <c r="OB8" s="210"/>
      <c r="OC8" s="210"/>
      <c r="OD8" s="210"/>
      <c r="OE8" s="210"/>
      <c r="OF8" s="210"/>
      <c r="OG8" s="210"/>
      <c r="OH8" s="210"/>
      <c r="OI8" s="210"/>
      <c r="OJ8" s="210"/>
      <c r="OK8" s="210"/>
      <c r="OL8" s="210"/>
      <c r="OM8" s="210"/>
      <c r="ON8" s="210"/>
      <c r="OO8" s="210"/>
      <c r="OP8" s="210"/>
      <c r="OQ8" s="210"/>
      <c r="OR8" s="210"/>
      <c r="OS8" s="210"/>
      <c r="OT8" s="210"/>
      <c r="OU8" s="210"/>
      <c r="OV8" s="210"/>
      <c r="OW8" s="210"/>
      <c r="OX8" s="210"/>
      <c r="OY8" s="210"/>
      <c r="OZ8" s="210"/>
      <c r="PA8" s="210"/>
      <c r="PB8" s="210"/>
      <c r="PC8" s="210"/>
      <c r="PD8" s="210"/>
      <c r="PE8" s="210"/>
      <c r="PF8" s="210"/>
      <c r="PG8" s="210"/>
      <c r="PH8" s="210"/>
      <c r="PI8" s="210"/>
      <c r="PJ8" s="210"/>
      <c r="PK8" s="210"/>
      <c r="PL8" s="210"/>
      <c r="PM8" s="210"/>
      <c r="PN8" s="210"/>
      <c r="PO8" s="210"/>
      <c r="PP8" s="210"/>
      <c r="PQ8" s="210"/>
      <c r="PR8" s="210"/>
      <c r="PS8" s="210"/>
      <c r="PT8" s="210"/>
      <c r="PU8" s="210"/>
      <c r="PV8" s="210"/>
    </row>
    <row r="9" spans="1:439" s="83" customFormat="1" ht="15.75" x14ac:dyDescent="0.25">
      <c r="A9" s="325"/>
      <c r="B9" s="356" t="s">
        <v>844</v>
      </c>
      <c r="C9" s="357"/>
      <c r="D9" s="358"/>
      <c r="E9" s="325"/>
      <c r="F9" s="325"/>
      <c r="K9" s="325"/>
      <c r="L9" s="325"/>
      <c r="M9" s="325"/>
      <c r="N9" s="325"/>
      <c r="O9" s="325"/>
      <c r="P9" s="325"/>
      <c r="Q9" s="325"/>
      <c r="R9" s="325"/>
      <c r="S9" s="325"/>
      <c r="T9" s="325"/>
      <c r="U9" s="325"/>
      <c r="V9" s="359" t="s">
        <v>845</v>
      </c>
      <c r="W9" s="360"/>
      <c r="X9" s="360"/>
      <c r="Y9" s="360"/>
      <c r="Z9" s="360"/>
      <c r="AA9" s="360"/>
      <c r="AB9" s="360"/>
      <c r="AC9" s="360"/>
      <c r="AD9" s="360"/>
      <c r="AE9" s="360"/>
      <c r="AF9" s="360"/>
      <c r="AG9" s="361"/>
      <c r="AH9" s="82"/>
      <c r="AI9" s="82"/>
      <c r="AJ9" s="82"/>
      <c r="ID9" s="326"/>
      <c r="IE9" s="326"/>
      <c r="IF9" s="326"/>
      <c r="IG9" s="326"/>
      <c r="IH9" s="326"/>
      <c r="II9" s="326"/>
      <c r="IJ9" s="326"/>
      <c r="IK9" s="326"/>
      <c r="IL9" s="326"/>
      <c r="IM9" s="326"/>
      <c r="IN9" s="326"/>
      <c r="IO9" s="326"/>
      <c r="IP9" s="326"/>
      <c r="IQ9" s="326"/>
      <c r="IR9" s="326"/>
      <c r="IS9" s="326"/>
      <c r="IT9" s="326"/>
      <c r="IU9" s="326"/>
      <c r="IV9" s="326"/>
      <c r="IW9" s="326"/>
      <c r="IX9" s="326"/>
      <c r="IY9" s="326"/>
      <c r="IZ9" s="326"/>
      <c r="JA9" s="326"/>
      <c r="JB9" s="326"/>
      <c r="JC9" s="326"/>
      <c r="JD9" s="326"/>
      <c r="JE9" s="326"/>
      <c r="JF9" s="326"/>
      <c r="JG9" s="326"/>
      <c r="JH9" s="326"/>
      <c r="JI9" s="326"/>
      <c r="JJ9" s="326"/>
      <c r="JK9" s="326"/>
      <c r="JL9" s="326"/>
      <c r="JM9" s="326"/>
      <c r="JN9" s="326"/>
      <c r="JO9" s="326"/>
      <c r="JP9" s="326"/>
      <c r="JQ9" s="326"/>
      <c r="JR9" s="326"/>
      <c r="JS9" s="326"/>
      <c r="JT9" s="326"/>
      <c r="JU9" s="326"/>
      <c r="JV9" s="326"/>
      <c r="JW9" s="326"/>
      <c r="JX9" s="326"/>
      <c r="JY9" s="326"/>
      <c r="JZ9" s="326"/>
      <c r="KA9" s="326"/>
      <c r="KB9" s="326"/>
      <c r="KC9" s="326"/>
      <c r="KD9" s="326"/>
      <c r="KE9" s="326"/>
      <c r="KF9" s="326"/>
      <c r="KG9" s="326"/>
      <c r="KH9" s="326"/>
      <c r="KI9" s="326"/>
      <c r="KJ9" s="326"/>
      <c r="KK9" s="326"/>
      <c r="KL9" s="326"/>
      <c r="KM9" s="326"/>
      <c r="KN9" s="326"/>
      <c r="KO9" s="326"/>
      <c r="KP9" s="326"/>
      <c r="KQ9" s="326"/>
      <c r="KR9" s="326"/>
      <c r="KS9" s="326"/>
      <c r="KT9" s="326"/>
      <c r="KU9" s="326"/>
      <c r="KV9" s="326"/>
      <c r="KW9" s="326"/>
      <c r="KX9" s="326"/>
      <c r="KY9" s="326"/>
      <c r="KZ9" s="326"/>
      <c r="LA9" s="326"/>
      <c r="LB9" s="326"/>
      <c r="LC9" s="326"/>
      <c r="LD9" s="326"/>
      <c r="LE9" s="326"/>
      <c r="LF9" s="326"/>
      <c r="LG9" s="326"/>
      <c r="LH9" s="326"/>
      <c r="LI9" s="326"/>
      <c r="LJ9" s="326"/>
      <c r="LK9" s="326"/>
      <c r="LL9" s="326"/>
      <c r="LM9" s="326"/>
      <c r="LN9" s="326"/>
      <c r="LO9" s="326"/>
      <c r="LP9" s="326"/>
      <c r="LQ9" s="326"/>
      <c r="LR9" s="326"/>
      <c r="LS9" s="326"/>
      <c r="LT9" s="326"/>
      <c r="LU9" s="326"/>
      <c r="LV9" s="326"/>
      <c r="LW9" s="326"/>
      <c r="LX9" s="326"/>
      <c r="LY9" s="326"/>
      <c r="LZ9" s="326"/>
      <c r="MA9" s="326"/>
      <c r="MB9" s="326"/>
      <c r="MC9" s="326"/>
      <c r="MD9" s="326"/>
      <c r="ME9" s="326"/>
      <c r="MF9" s="326"/>
      <c r="MG9" s="326"/>
      <c r="MH9" s="326"/>
      <c r="MI9" s="326"/>
      <c r="MJ9" s="326"/>
      <c r="MK9" s="326"/>
      <c r="ML9" s="326"/>
      <c r="MM9" s="326"/>
      <c r="MN9" s="326"/>
      <c r="MO9" s="326"/>
      <c r="MP9" s="326"/>
      <c r="MQ9" s="326"/>
      <c r="MR9" s="326"/>
      <c r="MS9" s="326"/>
      <c r="MT9" s="326"/>
      <c r="MU9" s="326"/>
      <c r="MV9" s="326"/>
      <c r="MW9" s="326"/>
      <c r="MX9" s="326"/>
      <c r="MY9" s="326"/>
      <c r="MZ9" s="326"/>
      <c r="NA9" s="326"/>
      <c r="NB9" s="326"/>
      <c r="NC9" s="326"/>
      <c r="ND9" s="326"/>
      <c r="NE9" s="326"/>
      <c r="NF9" s="326"/>
      <c r="NG9" s="326"/>
      <c r="NH9" s="326"/>
      <c r="NI9" s="326"/>
      <c r="NJ9" s="326"/>
      <c r="NK9" s="326"/>
      <c r="NL9" s="326"/>
      <c r="NM9" s="326"/>
      <c r="NN9" s="326"/>
      <c r="NO9" s="326"/>
      <c r="NP9" s="326"/>
      <c r="NQ9" s="326"/>
      <c r="NR9" s="326"/>
      <c r="NS9" s="326"/>
      <c r="NT9" s="326"/>
      <c r="NU9" s="326"/>
      <c r="NV9" s="326"/>
      <c r="NW9" s="326"/>
      <c r="NX9" s="326"/>
      <c r="NY9" s="326"/>
      <c r="NZ9" s="326"/>
      <c r="OA9" s="326"/>
      <c r="OB9" s="326"/>
      <c r="OC9" s="326"/>
      <c r="OD9" s="326"/>
      <c r="OE9" s="326"/>
      <c r="OF9" s="326"/>
      <c r="OG9" s="326"/>
      <c r="OH9" s="326"/>
      <c r="OI9" s="326"/>
      <c r="OJ9" s="326"/>
      <c r="OK9" s="326"/>
      <c r="OL9" s="326"/>
      <c r="OM9" s="326"/>
      <c r="ON9" s="326"/>
      <c r="OO9" s="326"/>
      <c r="OP9" s="326"/>
      <c r="OQ9" s="326"/>
      <c r="OR9" s="326"/>
      <c r="OS9" s="326"/>
      <c r="OT9" s="326"/>
      <c r="OU9" s="326"/>
      <c r="OV9" s="326"/>
      <c r="OW9" s="326"/>
      <c r="OX9" s="326"/>
      <c r="OY9" s="326"/>
      <c r="OZ9" s="326"/>
      <c r="PA9" s="326"/>
      <c r="PB9" s="326"/>
      <c r="PC9" s="326"/>
      <c r="PD9" s="326"/>
      <c r="PE9" s="326"/>
      <c r="PF9" s="326"/>
      <c r="PG9" s="326"/>
      <c r="PH9" s="326"/>
      <c r="PI9" s="326"/>
      <c r="PJ9" s="326"/>
      <c r="PK9" s="326"/>
      <c r="PL9" s="326"/>
      <c r="PM9" s="326"/>
      <c r="PN9" s="326"/>
      <c r="PO9" s="326"/>
      <c r="PP9" s="326"/>
      <c r="PQ9" s="326"/>
      <c r="PR9" s="326"/>
      <c r="PS9" s="326"/>
      <c r="PT9" s="326"/>
      <c r="PU9" s="326"/>
      <c r="PV9" s="326"/>
    </row>
    <row r="10" spans="1:439" ht="15.75" x14ac:dyDescent="0.25">
      <c r="A10" s="56"/>
      <c r="E10" s="56"/>
      <c r="F10" s="56"/>
      <c r="K10" s="56"/>
      <c r="L10" s="56"/>
      <c r="M10" s="56"/>
      <c r="N10" s="56"/>
      <c r="O10" s="56"/>
      <c r="P10" s="56"/>
      <c r="Q10" s="56"/>
      <c r="R10" s="56"/>
      <c r="S10" s="56"/>
      <c r="T10" s="56"/>
      <c r="U10" s="56"/>
      <c r="V10" s="324">
        <f>IF(VLOOKUP($T$1,VLookups!$A$30:$C$31,2,FALSE),COUNTIF($C$66:$C$10065,"&gt;"&amp;V4)/10000,COUNTIF($C$66:$C$10065,"&lt;"&amp;V4)/10000)</f>
        <v>4.6699999999999998E-2</v>
      </c>
      <c r="W10" s="324">
        <f>IF(VLOOKUP($T$1,VLookups!$A$30:$C$31,2,FALSE),COUNTIF($C$66:$C$10065,"&gt;"&amp;W4)/10000,COUNTIF($C$66:$C$10065,"&lt;"&amp;W4)/10000)</f>
        <v>0.94369999999999998</v>
      </c>
      <c r="X10" s="324">
        <f>IF(VLOOKUP($T$1,VLookups!$A$30:$C$31,2,FALSE),COUNTIF($C$66:$C$10065,"&gt;"&amp;X4)/10000,COUNTIF($C$66:$C$10065,"&lt;"&amp;X4)/10000)</f>
        <v>9.3700000000000006E-2</v>
      </c>
      <c r="Y10" s="324">
        <f>IF(VLOOKUP($T$1,VLookups!$A$30:$C$31,2,FALSE),COUNTIF($C$66:$C$10065,"&gt;"&amp;Y4)/10000,COUNTIF($C$66:$C$10065,"&lt;"&amp;Y4)/10000)</f>
        <v>0.19040000000000001</v>
      </c>
      <c r="Z10" s="324">
        <f>IF(VLOOKUP($T$1,VLookups!$A$30:$C$31,2,FALSE),COUNTIF($C$66:$C$10065,"&gt;"&amp;Z4)/10000,COUNTIF($C$66:$C$10065,"&lt;"&amp;Z4)/10000)</f>
        <v>0.29299999999999998</v>
      </c>
      <c r="AA10" s="324">
        <f>IF(VLOOKUP($T$1,VLookups!$A$30:$C$31,2,FALSE),COUNTIF($C$66:$C$10065,"&gt;"&amp;AA4)/10000,COUNTIF($C$66:$C$10065,"&lt;"&amp;AA4)/10000)</f>
        <v>0.39939999999999998</v>
      </c>
      <c r="AB10" s="324">
        <f>IF(VLOOKUP($T$1,VLookups!$A$30:$C$31,2,FALSE),COUNTIF($C$66:$C$10065,"&gt;"&amp;AB4)/10000,COUNTIF($C$66:$C$10065,"&lt;"&amp;AB4)/10000)</f>
        <v>0.49890000000000001</v>
      </c>
      <c r="AC10" s="324">
        <f>IF(VLOOKUP($T$1,VLookups!$A$30:$C$31,2,FALSE),COUNTIF($C$66:$C$10065,"&gt;"&amp;AC4)/10000,COUNTIF($C$66:$C$10065,"&lt;"&amp;AC4)/10000)</f>
        <v>0.58960000000000001</v>
      </c>
      <c r="AD10" s="324">
        <f>IF(VLOOKUP($T$1,VLookups!$A$30:$C$31,2,FALSE),COUNTIF($C$66:$C$10065,"&gt;"&amp;AD4)/10000,COUNTIF($C$66:$C$10065,"&lt;"&amp;AD4)/10000)</f>
        <v>0.68910000000000005</v>
      </c>
      <c r="AE10" s="324">
        <f>IF(VLOOKUP($T$1,VLookups!$A$30:$C$31,2,FALSE),COUNTIF($C$66:$C$10065,"&gt;"&amp;AE4)/10000,COUNTIF($C$66:$C$10065,"&lt;"&amp;AE4)/10000)</f>
        <v>0.79249999999999998</v>
      </c>
      <c r="AF10" s="324">
        <f>IF(VLOOKUP($T$1,VLookups!$A$30:$C$31,2,FALSE),COUNTIF($C$66:$C$10065,"&gt;"&amp;AF4)/10000,COUNTIF($C$66:$C$10065,"&lt;"&amp;AF4)/10000)</f>
        <v>0.89580000000000004</v>
      </c>
      <c r="AG10" s="324">
        <f>IF(VLOOKUP($T$1,VLookups!$A$30:$C$31,2,FALSE),COUNTIF($C$66:$C$10065,"&gt;"&amp;AG4)/10000,COUNTIF($C$66:$C$10065,"&lt;"&amp;AG4)/10000)</f>
        <v>0.98829999999999996</v>
      </c>
      <c r="AH10" s="17"/>
      <c r="AI10" s="17"/>
      <c r="AJ10" s="17"/>
      <c r="ID10" s="210"/>
      <c r="IE10" s="210"/>
      <c r="IF10" s="210"/>
      <c r="IG10" s="210"/>
      <c r="IH10" s="210"/>
      <c r="II10" s="210"/>
      <c r="IJ10" s="210"/>
      <c r="IK10" s="210"/>
      <c r="IL10" s="210"/>
      <c r="IM10" s="210"/>
      <c r="IN10" s="210"/>
      <c r="IO10" s="210"/>
      <c r="IP10" s="210"/>
      <c r="IQ10" s="210"/>
      <c r="IR10" s="210"/>
      <c r="IS10" s="210"/>
      <c r="IT10" s="210"/>
      <c r="IU10" s="210"/>
      <c r="IV10" s="210"/>
      <c r="IW10" s="210"/>
      <c r="IX10" s="210"/>
      <c r="IY10" s="210"/>
      <c r="IZ10" s="210"/>
      <c r="JA10" s="210"/>
      <c r="JB10" s="210"/>
      <c r="JC10" s="210"/>
      <c r="JD10" s="210"/>
      <c r="JE10" s="210"/>
      <c r="JF10" s="210"/>
      <c r="JG10" s="210"/>
      <c r="JH10" s="210"/>
      <c r="JI10" s="210"/>
      <c r="JJ10" s="210"/>
      <c r="JK10" s="210"/>
      <c r="JL10" s="210"/>
      <c r="JM10" s="210"/>
      <c r="JN10" s="210"/>
      <c r="JO10" s="210"/>
      <c r="JP10" s="210"/>
      <c r="JQ10" s="210"/>
      <c r="JR10" s="210"/>
      <c r="JS10" s="210"/>
      <c r="JT10" s="210"/>
      <c r="JU10" s="210"/>
      <c r="JV10" s="210"/>
      <c r="JW10" s="210"/>
      <c r="JX10" s="210"/>
      <c r="JY10" s="210"/>
      <c r="JZ10" s="210"/>
      <c r="KA10" s="210"/>
      <c r="KB10" s="210"/>
      <c r="KC10" s="210"/>
      <c r="KD10" s="210"/>
      <c r="KE10" s="210"/>
      <c r="KF10" s="210"/>
      <c r="KG10" s="210"/>
      <c r="KH10" s="210"/>
      <c r="KI10" s="210"/>
      <c r="KJ10" s="210"/>
      <c r="KK10" s="210"/>
      <c r="KL10" s="210"/>
      <c r="KM10" s="210"/>
      <c r="KN10" s="210"/>
      <c r="KO10" s="210"/>
      <c r="KP10" s="210"/>
      <c r="KQ10" s="210"/>
      <c r="KR10" s="210"/>
      <c r="KS10" s="210"/>
      <c r="KT10" s="210"/>
      <c r="KU10" s="210"/>
      <c r="KV10" s="210"/>
      <c r="KW10" s="210"/>
      <c r="KX10" s="210"/>
      <c r="KY10" s="210"/>
      <c r="KZ10" s="210"/>
      <c r="LA10" s="210"/>
      <c r="LB10" s="210"/>
      <c r="LC10" s="210"/>
      <c r="LD10" s="210"/>
      <c r="LE10" s="210"/>
      <c r="LF10" s="210"/>
      <c r="LG10" s="210"/>
      <c r="LH10" s="210"/>
      <c r="LI10" s="210"/>
      <c r="LJ10" s="210"/>
      <c r="LK10" s="210"/>
      <c r="LL10" s="210"/>
      <c r="LM10" s="210"/>
      <c r="LN10" s="210"/>
      <c r="LO10" s="210"/>
      <c r="LP10" s="210"/>
      <c r="LQ10" s="210"/>
      <c r="LR10" s="210"/>
      <c r="LS10" s="210"/>
      <c r="LT10" s="210"/>
      <c r="LU10" s="210"/>
      <c r="LV10" s="210"/>
      <c r="LW10" s="210"/>
      <c r="LX10" s="210"/>
      <c r="LY10" s="210"/>
      <c r="LZ10" s="210"/>
      <c r="MA10" s="210"/>
      <c r="MB10" s="210"/>
      <c r="MC10" s="210"/>
      <c r="MD10" s="210"/>
      <c r="ME10" s="210"/>
      <c r="MF10" s="210"/>
      <c r="MG10" s="210"/>
      <c r="MH10" s="210"/>
      <c r="MI10" s="210"/>
      <c r="MJ10" s="210"/>
      <c r="MK10" s="210"/>
      <c r="ML10" s="210"/>
      <c r="MM10" s="210"/>
      <c r="MN10" s="210"/>
      <c r="MO10" s="210"/>
      <c r="MP10" s="210"/>
      <c r="MQ10" s="210"/>
      <c r="MR10" s="210"/>
      <c r="MS10" s="210"/>
      <c r="MT10" s="210"/>
      <c r="MU10" s="210"/>
      <c r="MV10" s="210"/>
      <c r="MW10" s="210"/>
      <c r="MX10" s="210"/>
      <c r="MY10" s="210"/>
      <c r="MZ10" s="210"/>
      <c r="NA10" s="210"/>
      <c r="NB10" s="210"/>
      <c r="NC10" s="210"/>
      <c r="ND10" s="210"/>
      <c r="NE10" s="210"/>
      <c r="NF10" s="210"/>
      <c r="NG10" s="210"/>
      <c r="NH10" s="210"/>
      <c r="NI10" s="210"/>
      <c r="NJ10" s="210"/>
      <c r="NK10" s="210"/>
      <c r="NL10" s="210"/>
      <c r="NM10" s="210"/>
      <c r="NN10" s="210"/>
      <c r="NO10" s="210"/>
      <c r="NP10" s="210"/>
      <c r="NQ10" s="210"/>
      <c r="NR10" s="210"/>
      <c r="NS10" s="210"/>
      <c r="NT10" s="210"/>
      <c r="NU10" s="210"/>
      <c r="NV10" s="210"/>
      <c r="NW10" s="210"/>
      <c r="NX10" s="210"/>
      <c r="NY10" s="210"/>
      <c r="NZ10" s="210"/>
      <c r="OA10" s="210"/>
      <c r="OB10" s="210"/>
      <c r="OC10" s="210"/>
      <c r="OD10" s="210"/>
      <c r="OE10" s="210"/>
      <c r="OF10" s="210"/>
      <c r="OG10" s="210"/>
      <c r="OH10" s="210"/>
      <c r="OI10" s="210"/>
      <c r="OJ10" s="210"/>
      <c r="OK10" s="210"/>
      <c r="OL10" s="210"/>
      <c r="OM10" s="210"/>
      <c r="ON10" s="210"/>
      <c r="OO10" s="210"/>
      <c r="OP10" s="210"/>
      <c r="OQ10" s="210"/>
      <c r="OR10" s="210"/>
      <c r="OS10" s="210"/>
      <c r="OT10" s="210"/>
      <c r="OU10" s="210"/>
      <c r="OV10" s="210"/>
      <c r="OW10" s="210"/>
      <c r="OX10" s="210"/>
      <c r="OY10" s="210"/>
      <c r="OZ10" s="210"/>
      <c r="PA10" s="210"/>
      <c r="PB10" s="210"/>
      <c r="PC10" s="210"/>
      <c r="PD10" s="210"/>
      <c r="PE10" s="210"/>
      <c r="PF10" s="210"/>
      <c r="PG10" s="210"/>
      <c r="PH10" s="210"/>
      <c r="PI10" s="210"/>
      <c r="PJ10" s="210"/>
      <c r="PK10" s="210"/>
      <c r="PL10" s="210"/>
      <c r="PM10" s="210"/>
      <c r="PN10" s="210"/>
      <c r="PO10" s="210"/>
      <c r="PP10" s="210"/>
      <c r="PQ10" s="210"/>
      <c r="PR10" s="210"/>
      <c r="PS10" s="210"/>
      <c r="PT10" s="210"/>
      <c r="PU10" s="210"/>
      <c r="PV10" s="210"/>
    </row>
    <row r="11" spans="1:439" ht="15.75" x14ac:dyDescent="0.25">
      <c r="C11" s="281" t="s">
        <v>15</v>
      </c>
      <c r="D11" s="282">
        <v>126</v>
      </c>
      <c r="E11" s="56"/>
      <c r="F11" s="56"/>
      <c r="K11" s="56"/>
      <c r="L11" s="56"/>
      <c r="M11" s="56"/>
      <c r="N11" s="56"/>
      <c r="O11" s="56"/>
      <c r="P11" s="56"/>
      <c r="Q11" s="56"/>
      <c r="R11" s="56"/>
      <c r="S11" s="56"/>
      <c r="T11" s="56"/>
      <c r="U11" s="56"/>
      <c r="V11" s="56"/>
      <c r="W11" s="56"/>
      <c r="X11" s="56"/>
      <c r="Y11" s="56"/>
      <c r="Z11" s="56"/>
      <c r="AA11" s="56"/>
      <c r="AB11" s="56"/>
      <c r="AC11" s="56"/>
      <c r="AD11" s="56"/>
      <c r="AE11" s="56"/>
      <c r="AF11" s="56"/>
      <c r="AG11" s="56"/>
      <c r="AH11" s="17"/>
      <c r="AI11" s="17"/>
      <c r="AJ11" s="17"/>
      <c r="ID11" s="210"/>
      <c r="IE11" s="210"/>
      <c r="IF11" s="210"/>
      <c r="IG11" s="210"/>
      <c r="IH11" s="210"/>
      <c r="II11" s="210"/>
      <c r="IJ11" s="210"/>
      <c r="IK11" s="210"/>
      <c r="IL11" s="210"/>
      <c r="IM11" s="210"/>
      <c r="IN11" s="210"/>
      <c r="IO11" s="210"/>
      <c r="IP11" s="210"/>
      <c r="IQ11" s="210"/>
      <c r="IR11" s="210"/>
      <c r="IS11" s="210"/>
      <c r="IT11" s="210"/>
      <c r="IU11" s="210"/>
      <c r="IV11" s="210"/>
      <c r="IW11" s="210"/>
      <c r="IX11" s="210"/>
      <c r="IY11" s="210"/>
      <c r="IZ11" s="210"/>
      <c r="JA11" s="210"/>
      <c r="JB11" s="210"/>
      <c r="JC11" s="210"/>
      <c r="JD11" s="210"/>
      <c r="JE11" s="210"/>
      <c r="JF11" s="210"/>
      <c r="JG11" s="210"/>
      <c r="JH11" s="210"/>
      <c r="JI11" s="210"/>
      <c r="JJ11" s="210"/>
      <c r="JK11" s="210"/>
      <c r="JL11" s="210"/>
      <c r="JM11" s="210"/>
      <c r="JN11" s="210"/>
      <c r="JO11" s="210"/>
      <c r="JP11" s="210"/>
      <c r="JQ11" s="210"/>
      <c r="JR11" s="210"/>
      <c r="JS11" s="210"/>
      <c r="JT11" s="210"/>
      <c r="JU11" s="210"/>
      <c r="JV11" s="210"/>
      <c r="JW11" s="210"/>
      <c r="JX11" s="210"/>
      <c r="JY11" s="210"/>
      <c r="JZ11" s="210"/>
      <c r="KA11" s="210"/>
      <c r="KB11" s="210"/>
      <c r="KC11" s="210"/>
      <c r="KD11" s="210"/>
      <c r="KE11" s="210"/>
      <c r="KF11" s="210"/>
      <c r="KG11" s="210"/>
      <c r="KH11" s="210"/>
      <c r="KI11" s="210"/>
      <c r="KJ11" s="210"/>
      <c r="KK11" s="210"/>
      <c r="KL11" s="210"/>
      <c r="KM11" s="210"/>
      <c r="KN11" s="210"/>
      <c r="KO11" s="210"/>
      <c r="KP11" s="210"/>
      <c r="KQ11" s="210"/>
      <c r="KR11" s="210"/>
      <c r="KS11" s="210"/>
      <c r="KT11" s="210"/>
      <c r="KU11" s="210"/>
      <c r="KV11" s="210"/>
      <c r="KW11" s="210"/>
      <c r="KX11" s="210"/>
      <c r="KY11" s="210"/>
      <c r="KZ11" s="210"/>
      <c r="LA11" s="210"/>
      <c r="LB11" s="210"/>
      <c r="LC11" s="210"/>
      <c r="LD11" s="210"/>
      <c r="LE11" s="210"/>
      <c r="LF11" s="210"/>
      <c r="LG11" s="210"/>
      <c r="LH11" s="210"/>
      <c r="LI11" s="210"/>
      <c r="LJ11" s="210"/>
      <c r="LK11" s="210"/>
      <c r="LL11" s="210"/>
      <c r="LM11" s="210"/>
      <c r="LN11" s="210"/>
      <c r="LO11" s="210"/>
      <c r="LP11" s="210"/>
      <c r="LQ11" s="210"/>
      <c r="LR11" s="210"/>
      <c r="LS11" s="210"/>
      <c r="LT11" s="210"/>
      <c r="LU11" s="210"/>
      <c r="LV11" s="210"/>
      <c r="LW11" s="210"/>
      <c r="LX11" s="210"/>
      <c r="LY11" s="210"/>
      <c r="LZ11" s="210"/>
      <c r="MA11" s="210"/>
      <c r="MB11" s="210"/>
      <c r="MC11" s="210"/>
      <c r="MD11" s="210"/>
      <c r="ME11" s="210"/>
      <c r="MF11" s="210"/>
      <c r="MG11" s="210"/>
      <c r="MH11" s="210"/>
      <c r="MI11" s="210"/>
      <c r="MJ11" s="210"/>
      <c r="MK11" s="210"/>
      <c r="ML11" s="210"/>
      <c r="MM11" s="210"/>
      <c r="MN11" s="210"/>
      <c r="MO11" s="210"/>
      <c r="MP11" s="210"/>
      <c r="MQ11" s="210"/>
      <c r="MR11" s="210"/>
      <c r="MS11" s="210"/>
      <c r="MT11" s="210"/>
      <c r="MU11" s="210"/>
      <c r="MV11" s="210"/>
      <c r="MW11" s="210"/>
      <c r="MX11" s="210"/>
      <c r="MY11" s="210"/>
      <c r="MZ11" s="210"/>
      <c r="NA11" s="210"/>
      <c r="NB11" s="210"/>
      <c r="NC11" s="210"/>
      <c r="ND11" s="210"/>
      <c r="NE11" s="210"/>
      <c r="NF11" s="210"/>
      <c r="NG11" s="210"/>
      <c r="NH11" s="210"/>
      <c r="NI11" s="210"/>
      <c r="NJ11" s="210"/>
      <c r="NK11" s="210"/>
      <c r="NL11" s="210"/>
      <c r="NM11" s="210"/>
      <c r="NN11" s="210"/>
      <c r="NO11" s="210"/>
      <c r="NP11" s="210"/>
      <c r="NQ11" s="210"/>
      <c r="NR11" s="210"/>
      <c r="NS11" s="210"/>
      <c r="NT11" s="210"/>
      <c r="NU11" s="210"/>
      <c r="NV11" s="210"/>
      <c r="NW11" s="210"/>
      <c r="NX11" s="210"/>
      <c r="NY11" s="210"/>
      <c r="NZ11" s="210"/>
      <c r="OA11" s="210"/>
      <c r="OB11" s="210"/>
      <c r="OC11" s="210"/>
      <c r="OD11" s="210"/>
      <c r="OE11" s="210"/>
      <c r="OF11" s="210"/>
      <c r="OG11" s="210"/>
      <c r="OH11" s="210"/>
      <c r="OI11" s="210"/>
      <c r="OJ11" s="210"/>
      <c r="OK11" s="210"/>
      <c r="OL11" s="210"/>
      <c r="OM11" s="210"/>
      <c r="ON11" s="210"/>
      <c r="OO11" s="210"/>
      <c r="OP11" s="210"/>
      <c r="OQ11" s="210"/>
      <c r="OR11" s="210"/>
      <c r="OS11" s="210"/>
      <c r="OT11" s="210"/>
      <c r="OU11" s="210"/>
      <c r="OV11" s="210"/>
      <c r="OW11" s="210"/>
      <c r="OX11" s="210"/>
      <c r="OY11" s="210"/>
      <c r="OZ11" s="210"/>
      <c r="PA11" s="210"/>
      <c r="PB11" s="210"/>
      <c r="PC11" s="210"/>
      <c r="PD11" s="210"/>
      <c r="PE11" s="210"/>
      <c r="PF11" s="210"/>
      <c r="PG11" s="210"/>
      <c r="PH11" s="210"/>
      <c r="PI11" s="210"/>
      <c r="PJ11" s="210"/>
      <c r="PK11" s="210"/>
      <c r="PL11" s="210"/>
      <c r="PM11" s="210"/>
      <c r="PN11" s="210"/>
      <c r="PO11" s="210"/>
      <c r="PP11" s="210"/>
      <c r="PQ11" s="210"/>
      <c r="PR11" s="210"/>
      <c r="PS11" s="210"/>
      <c r="PT11" s="210"/>
      <c r="PU11" s="210"/>
      <c r="PV11" s="210"/>
    </row>
    <row r="12" spans="1:439" ht="15.75" x14ac:dyDescent="0.25">
      <c r="C12" s="283" t="str">
        <f>IF(VLOOKUP(T1,VLookups!A30:C31,2,FALSE),"Planning estimate is not greater than","Planning estimate is greater than")</f>
        <v>Planning estimate is greater than</v>
      </c>
      <c r="D12" s="284">
        <f>IF(AND(O3&gt;0,C3&gt;0,NOT(K3="")),ABS(VLOOKUP($T$1,VLookups!$A$30:$B$31,2,FALSE)-(COUNTIF(C66:C10065,"&lt;"&amp;D11)/10000)),"")</f>
        <v>0.48880000000000001</v>
      </c>
      <c r="E12" s="323" t="s">
        <v>840</v>
      </c>
      <c r="F12" s="56"/>
      <c r="K12" s="56"/>
      <c r="L12" s="56"/>
      <c r="M12" s="56"/>
      <c r="N12" s="56"/>
      <c r="O12" s="56"/>
      <c r="P12" s="56"/>
      <c r="Q12" s="56"/>
      <c r="R12" s="56"/>
      <c r="S12" s="56"/>
      <c r="T12" s="56"/>
      <c r="U12" s="56"/>
      <c r="V12" s="56"/>
      <c r="W12" s="56"/>
      <c r="X12" s="56"/>
      <c r="Y12" s="56"/>
      <c r="Z12" s="56"/>
      <c r="AA12" s="56"/>
      <c r="AB12" s="56"/>
      <c r="AC12" s="56"/>
      <c r="AD12" s="56"/>
      <c r="AE12" s="56"/>
      <c r="AF12" s="56"/>
      <c r="AG12" s="56"/>
      <c r="AH12" s="17"/>
      <c r="AI12" s="17"/>
      <c r="AJ12" s="17"/>
      <c r="ID12" s="210"/>
      <c r="IE12" s="210"/>
      <c r="IF12" s="210"/>
      <c r="IG12" s="210"/>
      <c r="IH12" s="210"/>
      <c r="II12" s="210"/>
      <c r="IJ12" s="210"/>
      <c r="IK12" s="210"/>
      <c r="IL12" s="210"/>
      <c r="IM12" s="210"/>
      <c r="IN12" s="210"/>
      <c r="IO12" s="210"/>
      <c r="IP12" s="210"/>
      <c r="IQ12" s="210"/>
      <c r="IR12" s="210"/>
      <c r="IS12" s="210"/>
      <c r="IT12" s="210"/>
      <c r="IU12" s="210"/>
      <c r="IV12" s="210"/>
      <c r="IW12" s="210"/>
      <c r="IX12" s="210"/>
      <c r="IY12" s="210"/>
      <c r="IZ12" s="210"/>
      <c r="JA12" s="210"/>
      <c r="JB12" s="210"/>
      <c r="JC12" s="210"/>
      <c r="JD12" s="210"/>
      <c r="JE12" s="210"/>
      <c r="JF12" s="210"/>
      <c r="JG12" s="210"/>
      <c r="JH12" s="210"/>
      <c r="JI12" s="210"/>
      <c r="JJ12" s="210"/>
      <c r="JK12" s="210"/>
      <c r="JL12" s="210"/>
      <c r="JM12" s="210"/>
      <c r="JN12" s="210"/>
      <c r="JO12" s="210"/>
      <c r="JP12" s="210"/>
      <c r="JQ12" s="210"/>
      <c r="JR12" s="210"/>
      <c r="JS12" s="210"/>
      <c r="JT12" s="210"/>
      <c r="JU12" s="210"/>
      <c r="JV12" s="210"/>
      <c r="JW12" s="210"/>
      <c r="JX12" s="210"/>
      <c r="JY12" s="210"/>
      <c r="JZ12" s="210"/>
      <c r="KA12" s="210"/>
      <c r="KB12" s="210"/>
      <c r="KC12" s="210"/>
      <c r="KD12" s="210"/>
      <c r="KE12" s="210"/>
      <c r="KF12" s="210"/>
      <c r="KG12" s="210"/>
      <c r="KH12" s="210"/>
      <c r="KI12" s="210"/>
      <c r="KJ12" s="210"/>
      <c r="KK12" s="210"/>
      <c r="KL12" s="210"/>
      <c r="KM12" s="210"/>
      <c r="KN12" s="210"/>
      <c r="KO12" s="210"/>
      <c r="KP12" s="210"/>
      <c r="KQ12" s="210"/>
      <c r="KR12" s="210"/>
      <c r="KS12" s="210"/>
      <c r="KT12" s="210"/>
      <c r="KU12" s="210"/>
      <c r="KV12" s="210"/>
      <c r="KW12" s="210"/>
      <c r="KX12" s="210"/>
      <c r="KY12" s="210"/>
      <c r="KZ12" s="210"/>
      <c r="LA12" s="210"/>
      <c r="LB12" s="210"/>
      <c r="LC12" s="210"/>
      <c r="LD12" s="210"/>
      <c r="LE12" s="210"/>
      <c r="LF12" s="210"/>
      <c r="LG12" s="210"/>
      <c r="LH12" s="210"/>
      <c r="LI12" s="210"/>
      <c r="LJ12" s="210"/>
      <c r="LK12" s="210"/>
      <c r="LL12" s="210"/>
      <c r="LM12" s="210"/>
      <c r="LN12" s="210"/>
      <c r="LO12" s="210"/>
      <c r="LP12" s="210"/>
      <c r="LQ12" s="210"/>
      <c r="LR12" s="210"/>
      <c r="LS12" s="210"/>
      <c r="LT12" s="210"/>
      <c r="LU12" s="210"/>
      <c r="LV12" s="210"/>
      <c r="LW12" s="210"/>
      <c r="LX12" s="210"/>
      <c r="LY12" s="210"/>
      <c r="LZ12" s="210"/>
      <c r="MA12" s="210"/>
      <c r="MB12" s="210"/>
      <c r="MC12" s="210"/>
      <c r="MD12" s="210"/>
      <c r="ME12" s="210"/>
      <c r="MF12" s="210"/>
      <c r="MG12" s="210"/>
      <c r="MH12" s="210"/>
      <c r="MI12" s="210"/>
      <c r="MJ12" s="210"/>
      <c r="MK12" s="210"/>
      <c r="ML12" s="210"/>
      <c r="MM12" s="210"/>
      <c r="MN12" s="210"/>
      <c r="MO12" s="210"/>
      <c r="MP12" s="210"/>
      <c r="MQ12" s="210"/>
      <c r="MR12" s="210"/>
      <c r="MS12" s="210"/>
      <c r="MT12" s="210"/>
      <c r="MU12" s="210"/>
      <c r="MV12" s="210"/>
      <c r="MW12" s="210"/>
      <c r="MX12" s="210"/>
      <c r="MY12" s="210"/>
      <c r="MZ12" s="210"/>
      <c r="NA12" s="210"/>
      <c r="NB12" s="210"/>
      <c r="NC12" s="210"/>
      <c r="ND12" s="210"/>
      <c r="NE12" s="210"/>
      <c r="NF12" s="210"/>
      <c r="NG12" s="210"/>
      <c r="NH12" s="210"/>
      <c r="NI12" s="210"/>
      <c r="NJ12" s="210"/>
      <c r="NK12" s="210"/>
      <c r="NL12" s="210"/>
      <c r="NM12" s="210"/>
      <c r="NN12" s="210"/>
      <c r="NO12" s="210"/>
      <c r="NP12" s="210"/>
      <c r="NQ12" s="210"/>
      <c r="NR12" s="210"/>
      <c r="NS12" s="210"/>
      <c r="NT12" s="210"/>
      <c r="NU12" s="210"/>
      <c r="NV12" s="210"/>
      <c r="NW12" s="210"/>
      <c r="NX12" s="210"/>
      <c r="NY12" s="210"/>
      <c r="NZ12" s="210"/>
      <c r="OA12" s="210"/>
      <c r="OB12" s="210"/>
      <c r="OC12" s="210"/>
      <c r="OD12" s="210"/>
      <c r="OE12" s="210"/>
      <c r="OF12" s="210"/>
      <c r="OG12" s="210"/>
      <c r="OH12" s="210"/>
      <c r="OI12" s="210"/>
      <c r="OJ12" s="210"/>
      <c r="OK12" s="210"/>
      <c r="OL12" s="210"/>
      <c r="OM12" s="210"/>
      <c r="ON12" s="210"/>
      <c r="OO12" s="210"/>
      <c r="OP12" s="210"/>
      <c r="OQ12" s="210"/>
      <c r="OR12" s="210"/>
      <c r="OS12" s="210"/>
      <c r="OT12" s="210"/>
      <c r="OU12" s="210"/>
      <c r="OV12" s="210"/>
      <c r="OW12" s="210"/>
      <c r="OX12" s="210"/>
      <c r="OY12" s="210"/>
      <c r="OZ12" s="210"/>
      <c r="PA12" s="210"/>
      <c r="PB12" s="210"/>
      <c r="PC12" s="210"/>
      <c r="PD12" s="210"/>
      <c r="PE12" s="210"/>
      <c r="PF12" s="210"/>
      <c r="PG12" s="210"/>
      <c r="PH12" s="210"/>
      <c r="PI12" s="210"/>
      <c r="PJ12" s="210"/>
      <c r="PK12" s="210"/>
      <c r="PL12" s="210"/>
      <c r="PM12" s="210"/>
      <c r="PN12" s="210"/>
      <c r="PO12" s="210"/>
      <c r="PP12" s="210"/>
      <c r="PQ12" s="210"/>
      <c r="PR12" s="210"/>
      <c r="PS12" s="210"/>
      <c r="PT12" s="210"/>
      <c r="PU12" s="210"/>
      <c r="PV12" s="210"/>
    </row>
    <row r="13" spans="1:439" x14ac:dyDescent="0.25">
      <c r="E13" s="57"/>
      <c r="F13" s="56"/>
      <c r="K13" s="56"/>
      <c r="L13" s="56"/>
      <c r="M13" s="56"/>
      <c r="N13" s="56"/>
      <c r="O13" s="56"/>
      <c r="P13" s="56"/>
      <c r="Q13" s="56"/>
      <c r="R13" s="56"/>
      <c r="S13" s="56"/>
      <c r="T13" s="56"/>
      <c r="U13" s="56"/>
      <c r="AA13" s="56"/>
      <c r="AB13" s="56"/>
      <c r="AC13" s="56"/>
      <c r="AD13" s="56"/>
      <c r="AE13" s="56"/>
      <c r="AF13" s="56"/>
      <c r="AG13" s="56"/>
      <c r="AH13" s="17"/>
      <c r="AI13" s="17"/>
      <c r="AJ13" s="17"/>
      <c r="ID13" s="210"/>
      <c r="IE13" s="210"/>
      <c r="IF13" s="210"/>
      <c r="IG13" s="210"/>
      <c r="IH13" s="210"/>
      <c r="II13" s="210"/>
      <c r="IJ13" s="210"/>
      <c r="IK13" s="210"/>
      <c r="IL13" s="210"/>
      <c r="IM13" s="210"/>
      <c r="IN13" s="210"/>
      <c r="IO13" s="210"/>
      <c r="IP13" s="210"/>
      <c r="IQ13" s="210"/>
      <c r="IR13" s="210"/>
      <c r="IS13" s="210"/>
      <c r="IT13" s="210"/>
      <c r="IU13" s="210"/>
      <c r="IV13" s="210"/>
      <c r="IW13" s="210"/>
      <c r="IX13" s="210"/>
      <c r="IY13" s="210"/>
      <c r="IZ13" s="210"/>
      <c r="JA13" s="210"/>
      <c r="JB13" s="210"/>
      <c r="JC13" s="210"/>
      <c r="JD13" s="210"/>
      <c r="JE13" s="210"/>
      <c r="JF13" s="210"/>
      <c r="JG13" s="210"/>
      <c r="JH13" s="210"/>
      <c r="JI13" s="210"/>
      <c r="JJ13" s="210"/>
      <c r="JK13" s="210"/>
      <c r="JL13" s="210"/>
      <c r="JM13" s="210"/>
      <c r="JN13" s="210"/>
      <c r="JO13" s="210"/>
      <c r="JP13" s="210"/>
      <c r="JQ13" s="210"/>
      <c r="JR13" s="210"/>
      <c r="JS13" s="210"/>
      <c r="JT13" s="210"/>
      <c r="JU13" s="210"/>
      <c r="JV13" s="210"/>
      <c r="JW13" s="210"/>
      <c r="JX13" s="210"/>
      <c r="JY13" s="210"/>
      <c r="JZ13" s="210"/>
      <c r="KA13" s="210"/>
      <c r="KB13" s="210"/>
      <c r="KC13" s="210"/>
      <c r="KD13" s="210"/>
      <c r="KE13" s="210"/>
      <c r="KF13" s="210"/>
      <c r="KG13" s="210"/>
      <c r="KH13" s="210"/>
      <c r="KI13" s="210"/>
      <c r="KJ13" s="210"/>
      <c r="KK13" s="210"/>
      <c r="KL13" s="210"/>
      <c r="KM13" s="210"/>
      <c r="KN13" s="210"/>
      <c r="KO13" s="210"/>
      <c r="KP13" s="210"/>
      <c r="KQ13" s="210"/>
      <c r="KR13" s="210"/>
      <c r="KS13" s="210"/>
      <c r="KT13" s="210"/>
      <c r="KU13" s="210"/>
      <c r="KV13" s="210"/>
      <c r="KW13" s="210"/>
      <c r="KX13" s="210"/>
      <c r="KY13" s="210"/>
      <c r="KZ13" s="210"/>
      <c r="LA13" s="210"/>
      <c r="LB13" s="210"/>
      <c r="LC13" s="210"/>
      <c r="LD13" s="210"/>
      <c r="LE13" s="210"/>
      <c r="LF13" s="210"/>
      <c r="LG13" s="210"/>
      <c r="LH13" s="210"/>
      <c r="LI13" s="210"/>
      <c r="LJ13" s="210"/>
      <c r="LK13" s="210"/>
      <c r="LL13" s="210"/>
      <c r="LM13" s="210"/>
      <c r="LN13" s="210"/>
      <c r="LO13" s="210"/>
      <c r="LP13" s="210"/>
      <c r="LQ13" s="210"/>
      <c r="LR13" s="210"/>
      <c r="LS13" s="210"/>
      <c r="LT13" s="210"/>
      <c r="LU13" s="210"/>
      <c r="LV13" s="210"/>
      <c r="LW13" s="210"/>
      <c r="LX13" s="210"/>
      <c r="LY13" s="210"/>
      <c r="LZ13" s="210"/>
      <c r="MA13" s="210"/>
      <c r="MB13" s="210"/>
      <c r="MC13" s="210"/>
      <c r="MD13" s="210"/>
      <c r="ME13" s="210"/>
      <c r="MF13" s="210"/>
      <c r="MG13" s="210"/>
      <c r="MH13" s="210"/>
      <c r="MI13" s="210"/>
      <c r="MJ13" s="210"/>
      <c r="MK13" s="210"/>
      <c r="ML13" s="210"/>
      <c r="MM13" s="210"/>
      <c r="MN13" s="210"/>
      <c r="MO13" s="210"/>
      <c r="MP13" s="210"/>
      <c r="MQ13" s="210"/>
      <c r="MR13" s="210"/>
      <c r="MS13" s="210"/>
      <c r="MT13" s="210"/>
      <c r="MU13" s="210"/>
      <c r="MV13" s="210"/>
      <c r="MW13" s="210"/>
      <c r="MX13" s="210"/>
      <c r="MY13" s="210"/>
      <c r="MZ13" s="210"/>
      <c r="NA13" s="210"/>
      <c r="NB13" s="210"/>
      <c r="NC13" s="210"/>
      <c r="ND13" s="210"/>
      <c r="NE13" s="210"/>
      <c r="NF13" s="210"/>
      <c r="NG13" s="210"/>
      <c r="NH13" s="210"/>
      <c r="NI13" s="210"/>
      <c r="NJ13" s="210"/>
      <c r="NK13" s="210"/>
      <c r="NL13" s="210"/>
      <c r="NM13" s="210"/>
      <c r="NN13" s="210"/>
      <c r="NO13" s="210"/>
      <c r="NP13" s="210"/>
      <c r="NQ13" s="210"/>
      <c r="NR13" s="210"/>
      <c r="NS13" s="210"/>
      <c r="NT13" s="210"/>
      <c r="NU13" s="210"/>
      <c r="NV13" s="210"/>
      <c r="NW13" s="210"/>
      <c r="NX13" s="210"/>
      <c r="NY13" s="210"/>
      <c r="NZ13" s="210"/>
      <c r="OA13" s="210"/>
      <c r="OB13" s="210"/>
      <c r="OC13" s="210"/>
      <c r="OD13" s="210"/>
      <c r="OE13" s="210"/>
      <c r="OF13" s="210"/>
      <c r="OG13" s="210"/>
      <c r="OH13" s="210"/>
      <c r="OI13" s="210"/>
      <c r="OJ13" s="210"/>
      <c r="OK13" s="210"/>
      <c r="OL13" s="210"/>
      <c r="OM13" s="210"/>
      <c r="ON13" s="210"/>
      <c r="OO13" s="210"/>
      <c r="OP13" s="210"/>
      <c r="OQ13" s="210"/>
      <c r="OR13" s="210"/>
      <c r="OS13" s="210"/>
      <c r="OT13" s="210"/>
      <c r="OU13" s="210"/>
      <c r="OV13" s="210"/>
      <c r="OW13" s="210"/>
      <c r="OX13" s="210"/>
      <c r="OY13" s="210"/>
      <c r="OZ13" s="210"/>
      <c r="PA13" s="210"/>
      <c r="PB13" s="210"/>
      <c r="PC13" s="210"/>
      <c r="PD13" s="210"/>
      <c r="PE13" s="210"/>
      <c r="PF13" s="210"/>
      <c r="PG13" s="210"/>
      <c r="PH13" s="210"/>
      <c r="PI13" s="210"/>
      <c r="PJ13" s="210"/>
      <c r="PK13" s="210"/>
      <c r="PL13" s="210"/>
      <c r="PM13" s="210"/>
      <c r="PN13" s="210"/>
      <c r="PO13" s="210"/>
      <c r="PP13" s="210"/>
      <c r="PQ13" s="210"/>
      <c r="PR13" s="210"/>
      <c r="PS13" s="210"/>
      <c r="PT13" s="210"/>
      <c r="PU13" s="210"/>
      <c r="PV13" s="210"/>
    </row>
    <row r="14" spans="1:439" ht="15.75" x14ac:dyDescent="0.25">
      <c r="C14" s="281" t="s">
        <v>63</v>
      </c>
      <c r="D14" s="285">
        <v>100</v>
      </c>
      <c r="E14" s="56"/>
      <c r="F14" s="56"/>
      <c r="K14" s="56"/>
      <c r="L14" s="56"/>
      <c r="M14" s="56"/>
      <c r="N14" s="56"/>
      <c r="O14" s="56"/>
      <c r="P14" s="56"/>
      <c r="Q14" s="56"/>
      <c r="R14" s="56"/>
      <c r="S14" s="56"/>
      <c r="T14" s="56"/>
      <c r="U14" s="56"/>
      <c r="AA14" s="56"/>
      <c r="AB14" s="56"/>
      <c r="AC14" s="56"/>
      <c r="AD14" s="56"/>
      <c r="AE14" s="56"/>
      <c r="AF14" s="56"/>
      <c r="AG14" s="56"/>
      <c r="AH14" s="17"/>
      <c r="AI14" s="17"/>
      <c r="AJ14" s="17"/>
      <c r="ID14" s="210"/>
      <c r="IE14" s="210"/>
      <c r="IF14" s="210"/>
      <c r="IG14" s="210"/>
      <c r="IH14" s="210"/>
      <c r="II14" s="210"/>
      <c r="IJ14" s="210"/>
      <c r="IK14" s="210"/>
      <c r="IL14" s="210"/>
      <c r="IM14" s="210"/>
      <c r="IN14" s="210"/>
      <c r="IO14" s="210"/>
      <c r="IP14" s="210"/>
      <c r="IQ14" s="210"/>
      <c r="IR14" s="210"/>
      <c r="IS14" s="210"/>
      <c r="IT14" s="210"/>
      <c r="IU14" s="210"/>
      <c r="IV14" s="210"/>
      <c r="IW14" s="210"/>
      <c r="IX14" s="210"/>
      <c r="IY14" s="210"/>
      <c r="IZ14" s="210"/>
      <c r="JA14" s="210"/>
      <c r="JB14" s="210"/>
      <c r="JC14" s="210"/>
      <c r="JD14" s="210"/>
      <c r="JE14" s="210"/>
      <c r="JF14" s="210"/>
      <c r="JG14" s="210"/>
      <c r="JH14" s="210"/>
      <c r="JI14" s="210"/>
      <c r="JJ14" s="210"/>
      <c r="JK14" s="210"/>
      <c r="JL14" s="210"/>
      <c r="JM14" s="210"/>
      <c r="JN14" s="210"/>
      <c r="JO14" s="210"/>
      <c r="JP14" s="210"/>
      <c r="JQ14" s="210"/>
      <c r="JR14" s="210"/>
      <c r="JS14" s="210"/>
      <c r="JT14" s="210"/>
      <c r="JU14" s="210"/>
      <c r="JV14" s="210"/>
      <c r="JW14" s="210"/>
      <c r="JX14" s="210"/>
      <c r="JY14" s="210"/>
      <c r="JZ14" s="210"/>
      <c r="KA14" s="210"/>
      <c r="KB14" s="210"/>
      <c r="KC14" s="210"/>
      <c r="KD14" s="210"/>
      <c r="KE14" s="210"/>
      <c r="KF14" s="210"/>
      <c r="KG14" s="210"/>
      <c r="KH14" s="210"/>
      <c r="KI14" s="210"/>
      <c r="KJ14" s="210"/>
      <c r="KK14" s="210"/>
      <c r="KL14" s="210"/>
      <c r="KM14" s="210"/>
      <c r="KN14" s="210"/>
      <c r="KO14" s="210"/>
      <c r="KP14" s="210"/>
      <c r="KQ14" s="210"/>
      <c r="KR14" s="210"/>
      <c r="KS14" s="210"/>
      <c r="KT14" s="210"/>
      <c r="KU14" s="210"/>
      <c r="KV14" s="210"/>
      <c r="KW14" s="210"/>
      <c r="KX14" s="210"/>
      <c r="KY14" s="210"/>
      <c r="KZ14" s="210"/>
      <c r="LA14" s="210"/>
      <c r="LB14" s="210"/>
      <c r="LC14" s="210"/>
      <c r="LD14" s="210"/>
      <c r="LE14" s="210"/>
      <c r="LF14" s="210"/>
      <c r="LG14" s="210"/>
      <c r="LH14" s="210"/>
      <c r="LI14" s="210"/>
      <c r="LJ14" s="210"/>
      <c r="LK14" s="210"/>
      <c r="LL14" s="210"/>
      <c r="LM14" s="210"/>
      <c r="LN14" s="210"/>
      <c r="LO14" s="210"/>
      <c r="LP14" s="210"/>
      <c r="LQ14" s="210"/>
      <c r="LR14" s="210"/>
      <c r="LS14" s="210"/>
      <c r="LT14" s="210"/>
      <c r="LU14" s="210"/>
      <c r="LV14" s="210"/>
      <c r="LW14" s="210"/>
      <c r="LX14" s="210"/>
      <c r="LY14" s="210"/>
      <c r="LZ14" s="210"/>
      <c r="MA14" s="210"/>
      <c r="MB14" s="210"/>
      <c r="MC14" s="210"/>
      <c r="MD14" s="210"/>
      <c r="ME14" s="210"/>
      <c r="MF14" s="210"/>
      <c r="MG14" s="210"/>
      <c r="MH14" s="210"/>
      <c r="MI14" s="210"/>
      <c r="MJ14" s="210"/>
      <c r="MK14" s="210"/>
      <c r="ML14" s="210"/>
      <c r="MM14" s="210"/>
      <c r="MN14" s="210"/>
      <c r="MO14" s="210"/>
      <c r="MP14" s="210"/>
      <c r="MQ14" s="210"/>
      <c r="MR14" s="210"/>
      <c r="MS14" s="210"/>
      <c r="MT14" s="210"/>
      <c r="MU14" s="210"/>
      <c r="MV14" s="210"/>
      <c r="MW14" s="210"/>
      <c r="MX14" s="210"/>
      <c r="MY14" s="210"/>
      <c r="MZ14" s="210"/>
      <c r="NA14" s="210"/>
      <c r="NB14" s="210"/>
      <c r="NC14" s="210"/>
      <c r="ND14" s="210"/>
      <c r="NE14" s="210"/>
      <c r="NF14" s="210"/>
      <c r="NG14" s="210"/>
      <c r="NH14" s="210"/>
      <c r="NI14" s="210"/>
      <c r="NJ14" s="210"/>
      <c r="NK14" s="210"/>
      <c r="NL14" s="210"/>
      <c r="NM14" s="210"/>
      <c r="NN14" s="210"/>
      <c r="NO14" s="210"/>
      <c r="NP14" s="210"/>
      <c r="NQ14" s="210"/>
      <c r="NR14" s="210"/>
      <c r="NS14" s="210"/>
      <c r="NT14" s="210"/>
      <c r="NU14" s="210"/>
      <c r="NV14" s="210"/>
      <c r="NW14" s="210"/>
      <c r="NX14" s="210"/>
      <c r="NY14" s="210"/>
      <c r="NZ14" s="210"/>
      <c r="OA14" s="210"/>
      <c r="OB14" s="210"/>
      <c r="OC14" s="210"/>
      <c r="OD14" s="210"/>
      <c r="OE14" s="210"/>
      <c r="OF14" s="210"/>
      <c r="OG14" s="210"/>
      <c r="OH14" s="210"/>
      <c r="OI14" s="210"/>
      <c r="OJ14" s="210"/>
      <c r="OK14" s="210"/>
      <c r="OL14" s="210"/>
      <c r="OM14" s="210"/>
      <c r="ON14" s="210"/>
      <c r="OO14" s="210"/>
      <c r="OP14" s="210"/>
      <c r="OQ14" s="210"/>
      <c r="OR14" s="210"/>
      <c r="OS14" s="210"/>
      <c r="OT14" s="210"/>
      <c r="OU14" s="210"/>
      <c r="OV14" s="210"/>
      <c r="OW14" s="210"/>
      <c r="OX14" s="210"/>
      <c r="OY14" s="210"/>
      <c r="OZ14" s="210"/>
      <c r="PA14" s="210"/>
      <c r="PB14" s="210"/>
      <c r="PC14" s="210"/>
      <c r="PD14" s="210"/>
      <c r="PE14" s="210"/>
      <c r="PF14" s="210"/>
      <c r="PG14" s="210"/>
      <c r="PH14" s="210"/>
      <c r="PI14" s="210"/>
      <c r="PJ14" s="210"/>
      <c r="PK14" s="210"/>
      <c r="PL14" s="210"/>
      <c r="PM14" s="210"/>
      <c r="PN14" s="210"/>
      <c r="PO14" s="210"/>
      <c r="PP14" s="210"/>
      <c r="PQ14" s="210"/>
      <c r="PR14" s="210"/>
      <c r="PS14" s="210"/>
      <c r="PT14" s="210"/>
      <c r="PU14" s="210"/>
      <c r="PV14" s="210"/>
    </row>
    <row r="15" spans="1:439" ht="15.75" x14ac:dyDescent="0.25">
      <c r="C15" s="281" t="s">
        <v>64</v>
      </c>
      <c r="D15" s="285">
        <v>158</v>
      </c>
      <c r="E15" s="56"/>
      <c r="F15" s="56"/>
      <c r="K15" s="56"/>
      <c r="L15" s="56"/>
      <c r="M15" s="56"/>
      <c r="N15" s="56"/>
      <c r="O15" s="56"/>
      <c r="P15" s="56"/>
      <c r="Q15" s="56"/>
      <c r="R15" s="56"/>
      <c r="S15" s="56"/>
      <c r="T15" s="56"/>
      <c r="U15" s="56"/>
      <c r="V15" s="363" t="s">
        <v>846</v>
      </c>
      <c r="W15" s="364"/>
      <c r="X15" s="364"/>
      <c r="Y15" s="365"/>
      <c r="AA15" s="56"/>
      <c r="AB15" s="56"/>
      <c r="AC15" s="56"/>
      <c r="AD15" s="56"/>
      <c r="AE15" s="56"/>
      <c r="AF15" s="56"/>
      <c r="AG15" s="56"/>
      <c r="AH15" s="17"/>
      <c r="AI15" s="17"/>
      <c r="AJ15" s="17"/>
      <c r="ID15" s="210"/>
      <c r="IE15" s="210"/>
      <c r="IF15" s="210"/>
      <c r="IG15" s="210"/>
      <c r="IH15" s="210"/>
      <c r="II15" s="210"/>
      <c r="IJ15" s="210"/>
      <c r="IK15" s="210"/>
      <c r="IL15" s="210"/>
      <c r="IM15" s="210"/>
      <c r="IN15" s="210"/>
      <c r="IO15" s="210"/>
      <c r="IP15" s="210"/>
      <c r="IQ15" s="210"/>
      <c r="IR15" s="210"/>
      <c r="IS15" s="210"/>
      <c r="IT15" s="210"/>
      <c r="IU15" s="210"/>
      <c r="IV15" s="210"/>
      <c r="IW15" s="210"/>
      <c r="IX15" s="210"/>
      <c r="IY15" s="210"/>
      <c r="IZ15" s="210"/>
      <c r="JA15" s="210"/>
      <c r="JB15" s="210"/>
      <c r="JC15" s="210"/>
      <c r="JD15" s="210"/>
      <c r="JE15" s="210"/>
      <c r="JF15" s="210"/>
      <c r="JG15" s="210"/>
      <c r="JH15" s="210"/>
      <c r="JI15" s="210"/>
      <c r="JJ15" s="210"/>
      <c r="JK15" s="210"/>
      <c r="JL15" s="210"/>
      <c r="JM15" s="210"/>
      <c r="JN15" s="210"/>
      <c r="JO15" s="210"/>
      <c r="JP15" s="210"/>
      <c r="JQ15" s="210"/>
      <c r="JR15" s="210"/>
      <c r="JS15" s="210"/>
      <c r="JT15" s="210"/>
      <c r="JU15" s="210"/>
      <c r="JV15" s="210"/>
      <c r="JW15" s="210"/>
      <c r="JX15" s="210"/>
      <c r="JY15" s="210"/>
      <c r="JZ15" s="210"/>
      <c r="KA15" s="210"/>
      <c r="KB15" s="210"/>
      <c r="KC15" s="210"/>
      <c r="KD15" s="210"/>
      <c r="KE15" s="210"/>
      <c r="KF15" s="210"/>
      <c r="KG15" s="210"/>
      <c r="KH15" s="210"/>
      <c r="KI15" s="210"/>
      <c r="KJ15" s="210"/>
      <c r="KK15" s="210"/>
      <c r="KL15" s="210"/>
      <c r="KM15" s="210"/>
      <c r="KN15" s="210"/>
      <c r="KO15" s="210"/>
      <c r="KP15" s="210"/>
      <c r="KQ15" s="210"/>
      <c r="KR15" s="210"/>
      <c r="KS15" s="210"/>
      <c r="KT15" s="210"/>
      <c r="KU15" s="210"/>
      <c r="KV15" s="210"/>
      <c r="KW15" s="210"/>
      <c r="KX15" s="210"/>
      <c r="KY15" s="210"/>
      <c r="KZ15" s="210"/>
      <c r="LA15" s="210"/>
      <c r="LB15" s="210"/>
      <c r="LC15" s="210"/>
      <c r="LD15" s="210"/>
      <c r="LE15" s="210"/>
      <c r="LF15" s="210"/>
      <c r="LG15" s="210"/>
      <c r="LH15" s="210"/>
      <c r="LI15" s="210"/>
      <c r="LJ15" s="210"/>
      <c r="LK15" s="210"/>
      <c r="LL15" s="210"/>
      <c r="LM15" s="210"/>
      <c r="LN15" s="210"/>
      <c r="LO15" s="210"/>
      <c r="LP15" s="210"/>
      <c r="LQ15" s="210"/>
      <c r="LR15" s="210"/>
      <c r="LS15" s="210"/>
      <c r="LT15" s="210"/>
      <c r="LU15" s="210"/>
      <c r="LV15" s="210"/>
      <c r="LW15" s="210"/>
      <c r="LX15" s="210"/>
      <c r="LY15" s="210"/>
      <c r="LZ15" s="210"/>
      <c r="MA15" s="210"/>
      <c r="MB15" s="210"/>
      <c r="MC15" s="210"/>
      <c r="MD15" s="210"/>
      <c r="ME15" s="210"/>
      <c r="MF15" s="210"/>
      <c r="MG15" s="210"/>
      <c r="MH15" s="210"/>
      <c r="MI15" s="210"/>
      <c r="MJ15" s="210"/>
      <c r="MK15" s="210"/>
      <c r="ML15" s="210"/>
      <c r="MM15" s="210"/>
      <c r="MN15" s="210"/>
      <c r="MO15" s="210"/>
      <c r="MP15" s="210"/>
      <c r="MQ15" s="210"/>
      <c r="MR15" s="210"/>
      <c r="MS15" s="210"/>
      <c r="MT15" s="210"/>
      <c r="MU15" s="210"/>
      <c r="MV15" s="210"/>
      <c r="MW15" s="210"/>
      <c r="MX15" s="210"/>
      <c r="MY15" s="210"/>
      <c r="MZ15" s="210"/>
      <c r="NA15" s="210"/>
      <c r="NB15" s="210"/>
      <c r="NC15" s="210"/>
      <c r="ND15" s="210"/>
      <c r="NE15" s="210"/>
      <c r="NF15" s="210"/>
      <c r="NG15" s="210"/>
      <c r="NH15" s="210"/>
      <c r="NI15" s="210"/>
      <c r="NJ15" s="210"/>
      <c r="NK15" s="210"/>
      <c r="NL15" s="210"/>
      <c r="NM15" s="210"/>
      <c r="NN15" s="210"/>
      <c r="NO15" s="210"/>
      <c r="NP15" s="210"/>
      <c r="NQ15" s="210"/>
      <c r="NR15" s="210"/>
      <c r="NS15" s="210"/>
      <c r="NT15" s="210"/>
      <c r="NU15" s="210"/>
      <c r="NV15" s="210"/>
      <c r="NW15" s="210"/>
      <c r="NX15" s="210"/>
      <c r="NY15" s="210"/>
      <c r="NZ15" s="210"/>
      <c r="OA15" s="210"/>
      <c r="OB15" s="210"/>
      <c r="OC15" s="210"/>
      <c r="OD15" s="210"/>
      <c r="OE15" s="210"/>
      <c r="OF15" s="210"/>
      <c r="OG15" s="210"/>
      <c r="OH15" s="210"/>
      <c r="OI15" s="210"/>
      <c r="OJ15" s="210"/>
      <c r="OK15" s="210"/>
      <c r="OL15" s="210"/>
      <c r="OM15" s="210"/>
      <c r="ON15" s="210"/>
      <c r="OO15" s="210"/>
      <c r="OP15" s="210"/>
      <c r="OQ15" s="210"/>
      <c r="OR15" s="210"/>
      <c r="OS15" s="210"/>
      <c r="OT15" s="210"/>
      <c r="OU15" s="210"/>
      <c r="OV15" s="210"/>
      <c r="OW15" s="210"/>
      <c r="OX15" s="210"/>
      <c r="OY15" s="210"/>
      <c r="OZ15" s="210"/>
      <c r="PA15" s="210"/>
      <c r="PB15" s="210"/>
      <c r="PC15" s="210"/>
      <c r="PD15" s="210"/>
      <c r="PE15" s="210"/>
      <c r="PF15" s="210"/>
      <c r="PG15" s="210"/>
      <c r="PH15" s="210"/>
      <c r="PI15" s="210"/>
      <c r="PJ15" s="210"/>
      <c r="PK15" s="210"/>
      <c r="PL15" s="210"/>
      <c r="PM15" s="210"/>
      <c r="PN15" s="210"/>
      <c r="PO15" s="210"/>
      <c r="PP15" s="210"/>
      <c r="PQ15" s="210"/>
      <c r="PR15" s="210"/>
      <c r="PS15" s="210"/>
      <c r="PT15" s="210"/>
      <c r="PU15" s="210"/>
      <c r="PV15" s="210"/>
    </row>
    <row r="16" spans="1:439" ht="15.75" x14ac:dyDescent="0.25">
      <c r="C16" s="281" t="s">
        <v>72</v>
      </c>
      <c r="D16" s="284">
        <f>1-(COUNTIF($C$66:$C$10065,"&lt;"&amp;D14)/10000)-(COUNTIF($C$66:$C$10065,"&gt;"&amp;D15)/10000)</f>
        <v>0.6018</v>
      </c>
      <c r="E16" s="56"/>
      <c r="F16" s="56"/>
      <c r="K16" s="56"/>
      <c r="L16" s="56"/>
      <c r="M16" s="56"/>
      <c r="N16" s="56"/>
      <c r="O16" s="56"/>
      <c r="P16" s="56"/>
      <c r="Q16" s="56"/>
      <c r="R16" s="56"/>
      <c r="S16" s="56"/>
      <c r="T16" s="56"/>
      <c r="U16" s="56"/>
      <c r="V16" s="328">
        <v>0.01</v>
      </c>
      <c r="W16" s="329">
        <f>_xlfn.PERCENTILE.EXC($C$66:$C$10065,V16)</f>
        <v>70.519484093311803</v>
      </c>
      <c r="X16" s="328">
        <v>0.5</v>
      </c>
      <c r="Y16" s="329">
        <f>_xlfn.PERCENTILE.EXC($C$66:$C$10065,X16)</f>
        <v>127.1236514179316</v>
      </c>
      <c r="AA16" s="56"/>
      <c r="AB16" s="56"/>
      <c r="AC16" s="56"/>
      <c r="AD16" s="56"/>
      <c r="AE16" s="56"/>
      <c r="AF16" s="56"/>
      <c r="AG16" s="56"/>
      <c r="AH16" s="17"/>
      <c r="AI16" s="17"/>
      <c r="AJ16" s="17"/>
      <c r="ID16" s="210"/>
      <c r="IE16" s="210"/>
      <c r="IF16" s="210"/>
      <c r="IG16" s="210"/>
      <c r="IH16" s="210"/>
      <c r="II16" s="210"/>
      <c r="IJ16" s="210"/>
      <c r="IK16" s="210"/>
      <c r="IL16" s="210"/>
      <c r="IM16" s="210"/>
      <c r="IN16" s="210"/>
      <c r="IO16" s="210"/>
      <c r="IP16" s="210"/>
      <c r="IQ16" s="210"/>
      <c r="IR16" s="210"/>
      <c r="IS16" s="210"/>
      <c r="IT16" s="210"/>
      <c r="IU16" s="210"/>
      <c r="IV16" s="210"/>
      <c r="IW16" s="210"/>
      <c r="IX16" s="210"/>
      <c r="IY16" s="210"/>
      <c r="IZ16" s="210"/>
      <c r="JA16" s="210"/>
      <c r="JB16" s="210"/>
      <c r="JC16" s="210"/>
      <c r="JD16" s="210"/>
      <c r="JE16" s="210"/>
      <c r="JF16" s="210"/>
      <c r="JG16" s="210"/>
      <c r="JH16" s="210"/>
      <c r="JI16" s="210"/>
      <c r="JJ16" s="210"/>
      <c r="JK16" s="210"/>
      <c r="JL16" s="210"/>
      <c r="JM16" s="210"/>
      <c r="JN16" s="210"/>
      <c r="JO16" s="210"/>
      <c r="JP16" s="210"/>
      <c r="JQ16" s="210"/>
      <c r="JR16" s="210"/>
      <c r="JS16" s="210"/>
      <c r="JT16" s="210"/>
      <c r="JU16" s="210"/>
      <c r="JV16" s="210"/>
      <c r="JW16" s="210"/>
      <c r="JX16" s="210"/>
      <c r="JY16" s="210"/>
      <c r="JZ16" s="210"/>
      <c r="KA16" s="210"/>
      <c r="KB16" s="210"/>
      <c r="KC16" s="210"/>
      <c r="KD16" s="210"/>
      <c r="KE16" s="210"/>
      <c r="KF16" s="210"/>
      <c r="KG16" s="210"/>
      <c r="KH16" s="210"/>
      <c r="KI16" s="210"/>
      <c r="KJ16" s="210"/>
      <c r="KK16" s="210"/>
      <c r="KL16" s="210"/>
      <c r="KM16" s="210"/>
      <c r="KN16" s="210"/>
      <c r="KO16" s="210"/>
      <c r="KP16" s="210"/>
      <c r="KQ16" s="210"/>
      <c r="KR16" s="210"/>
      <c r="KS16" s="210"/>
      <c r="KT16" s="210"/>
      <c r="KU16" s="210"/>
      <c r="KV16" s="210"/>
      <c r="KW16" s="210"/>
      <c r="KX16" s="210"/>
      <c r="KY16" s="210"/>
      <c r="KZ16" s="210"/>
      <c r="LA16" s="210"/>
      <c r="LB16" s="210"/>
      <c r="LC16" s="210"/>
      <c r="LD16" s="210"/>
      <c r="LE16" s="210"/>
      <c r="LF16" s="210"/>
      <c r="LG16" s="210"/>
      <c r="LH16" s="210"/>
      <c r="LI16" s="210"/>
      <c r="LJ16" s="210"/>
      <c r="LK16" s="210"/>
      <c r="LL16" s="210"/>
      <c r="LM16" s="210"/>
      <c r="LN16" s="210"/>
      <c r="LO16" s="210"/>
      <c r="LP16" s="210"/>
      <c r="LQ16" s="210"/>
      <c r="LR16" s="210"/>
      <c r="LS16" s="210"/>
      <c r="LT16" s="210"/>
      <c r="LU16" s="210"/>
      <c r="LV16" s="210"/>
      <c r="LW16" s="210"/>
      <c r="LX16" s="210"/>
      <c r="LY16" s="210"/>
      <c r="LZ16" s="210"/>
      <c r="MA16" s="210"/>
      <c r="MB16" s="210"/>
      <c r="MC16" s="210"/>
      <c r="MD16" s="210"/>
      <c r="ME16" s="210"/>
      <c r="MF16" s="210"/>
      <c r="MG16" s="210"/>
      <c r="MH16" s="210"/>
      <c r="MI16" s="210"/>
      <c r="MJ16" s="210"/>
      <c r="MK16" s="210"/>
      <c r="ML16" s="210"/>
      <c r="MM16" s="210"/>
      <c r="MN16" s="210"/>
      <c r="MO16" s="210"/>
      <c r="MP16" s="210"/>
      <c r="MQ16" s="210"/>
      <c r="MR16" s="210"/>
      <c r="MS16" s="210"/>
      <c r="MT16" s="210"/>
      <c r="MU16" s="210"/>
      <c r="MV16" s="210"/>
      <c r="MW16" s="210"/>
      <c r="MX16" s="210"/>
      <c r="MY16" s="210"/>
      <c r="MZ16" s="210"/>
      <c r="NA16" s="210"/>
      <c r="NB16" s="210"/>
      <c r="NC16" s="210"/>
      <c r="ND16" s="210"/>
      <c r="NE16" s="210"/>
      <c r="NF16" s="210"/>
      <c r="NG16" s="210"/>
      <c r="NH16" s="210"/>
      <c r="NI16" s="210"/>
      <c r="NJ16" s="210"/>
      <c r="NK16" s="210"/>
      <c r="NL16" s="210"/>
      <c r="NM16" s="210"/>
      <c r="NN16" s="210"/>
      <c r="NO16" s="210"/>
      <c r="NP16" s="210"/>
      <c r="NQ16" s="210"/>
      <c r="NR16" s="210"/>
      <c r="NS16" s="210"/>
      <c r="NT16" s="210"/>
      <c r="NU16" s="210"/>
      <c r="NV16" s="210"/>
      <c r="NW16" s="210"/>
      <c r="NX16" s="210"/>
      <c r="NY16" s="210"/>
      <c r="NZ16" s="210"/>
      <c r="OA16" s="210"/>
      <c r="OB16" s="210"/>
      <c r="OC16" s="210"/>
      <c r="OD16" s="210"/>
      <c r="OE16" s="210"/>
      <c r="OF16" s="210"/>
      <c r="OG16" s="210"/>
      <c r="OH16" s="210"/>
      <c r="OI16" s="210"/>
      <c r="OJ16" s="210"/>
      <c r="OK16" s="210"/>
      <c r="OL16" s="210"/>
      <c r="OM16" s="210"/>
      <c r="ON16" s="210"/>
      <c r="OO16" s="210"/>
      <c r="OP16" s="210"/>
      <c r="OQ16" s="210"/>
      <c r="OR16" s="210"/>
      <c r="OS16" s="210"/>
      <c r="OT16" s="210"/>
      <c r="OU16" s="210"/>
      <c r="OV16" s="210"/>
      <c r="OW16" s="210"/>
      <c r="OX16" s="210"/>
      <c r="OY16" s="210"/>
      <c r="OZ16" s="210"/>
      <c r="PA16" s="210"/>
      <c r="PB16" s="210"/>
      <c r="PC16" s="210"/>
      <c r="PD16" s="210"/>
      <c r="PE16" s="210"/>
      <c r="PF16" s="210"/>
      <c r="PG16" s="210"/>
      <c r="PH16" s="210"/>
      <c r="PI16" s="210"/>
      <c r="PJ16" s="210"/>
      <c r="PK16" s="210"/>
      <c r="PL16" s="210"/>
      <c r="PM16" s="210"/>
      <c r="PN16" s="210"/>
      <c r="PO16" s="210"/>
      <c r="PP16" s="210"/>
      <c r="PQ16" s="210"/>
      <c r="PR16" s="210"/>
      <c r="PS16" s="210"/>
      <c r="PT16" s="210"/>
      <c r="PU16" s="210"/>
      <c r="PV16" s="210"/>
    </row>
    <row r="17" spans="1:438" ht="15.75" x14ac:dyDescent="0.25">
      <c r="C17" s="281" t="s">
        <v>680</v>
      </c>
      <c r="D17" s="284">
        <f>COUNTIF($C$66:$C$10065,"&lt;"&amp;D14)/10000</f>
        <v>0.19259999999999999</v>
      </c>
      <c r="E17" s="56"/>
      <c r="F17" s="56"/>
      <c r="K17" s="56"/>
      <c r="L17" s="56"/>
      <c r="M17" s="56"/>
      <c r="N17" s="56"/>
      <c r="O17" s="56"/>
      <c r="P17" s="56"/>
      <c r="Q17" s="56"/>
      <c r="R17" s="56"/>
      <c r="S17" s="56"/>
      <c r="T17" s="56"/>
      <c r="U17" s="56"/>
      <c r="V17" s="328">
        <v>0.05</v>
      </c>
      <c r="W17" s="329">
        <f t="shared" ref="W17:W26" si="20">_xlfn.PERCENTILE.EXC($C$66:$C$10065,V17)</f>
        <v>81.168374656229119</v>
      </c>
      <c r="X17" s="328">
        <v>0.55000000000000004</v>
      </c>
      <c r="Y17" s="329">
        <f t="shared" ref="Y17:Y26" si="21">_xlfn.PERCENTILE.EXC($C$66:$C$10065,X17)</f>
        <v>132.25339974343177</v>
      </c>
      <c r="AA17" s="56"/>
      <c r="AB17" s="56"/>
      <c r="AC17" s="56"/>
      <c r="AD17" s="56"/>
      <c r="AE17" s="56"/>
      <c r="AF17" s="56"/>
      <c r="AG17" s="56"/>
      <c r="AH17" s="17"/>
      <c r="AI17" s="17"/>
      <c r="AJ17" s="17"/>
      <c r="ID17" s="210"/>
      <c r="IE17" s="210"/>
      <c r="IF17" s="210"/>
      <c r="IG17" s="210"/>
      <c r="IH17" s="210"/>
      <c r="II17" s="210"/>
      <c r="IJ17" s="210"/>
      <c r="IK17" s="210"/>
      <c r="IL17" s="210"/>
      <c r="IM17" s="210"/>
      <c r="IN17" s="210"/>
      <c r="IO17" s="210"/>
      <c r="IP17" s="210"/>
      <c r="IQ17" s="210"/>
      <c r="IR17" s="210"/>
      <c r="IS17" s="210"/>
      <c r="IT17" s="210"/>
      <c r="IU17" s="210"/>
      <c r="IV17" s="210"/>
      <c r="IW17" s="210"/>
      <c r="IX17" s="210"/>
      <c r="IY17" s="210"/>
      <c r="IZ17" s="210"/>
      <c r="JA17" s="210"/>
      <c r="JB17" s="210"/>
      <c r="JC17" s="210"/>
      <c r="JD17" s="210"/>
      <c r="JE17" s="210"/>
      <c r="JF17" s="210"/>
      <c r="JG17" s="210"/>
      <c r="JH17" s="210"/>
      <c r="JI17" s="210"/>
      <c r="JJ17" s="210"/>
      <c r="JK17" s="210"/>
      <c r="JL17" s="210"/>
      <c r="JM17" s="210"/>
      <c r="JN17" s="210"/>
      <c r="JO17" s="210"/>
      <c r="JP17" s="210"/>
      <c r="JQ17" s="210"/>
      <c r="JR17" s="210"/>
      <c r="JS17" s="210"/>
      <c r="JT17" s="210"/>
      <c r="JU17" s="210"/>
      <c r="JV17" s="210"/>
      <c r="JW17" s="210"/>
      <c r="JX17" s="210"/>
      <c r="JY17" s="210"/>
      <c r="JZ17" s="210"/>
      <c r="KA17" s="210"/>
      <c r="KB17" s="210"/>
      <c r="KC17" s="210"/>
      <c r="KD17" s="210"/>
      <c r="KE17" s="210"/>
      <c r="KF17" s="210"/>
      <c r="KG17" s="210"/>
      <c r="KH17" s="210"/>
      <c r="KI17" s="210"/>
      <c r="KJ17" s="210"/>
      <c r="KK17" s="210"/>
      <c r="KL17" s="210"/>
      <c r="KM17" s="210"/>
      <c r="KN17" s="210"/>
      <c r="KO17" s="210"/>
      <c r="KP17" s="210"/>
      <c r="KQ17" s="210"/>
      <c r="KR17" s="210"/>
      <c r="KS17" s="210"/>
      <c r="KT17" s="210"/>
      <c r="KU17" s="210"/>
      <c r="KV17" s="210"/>
      <c r="KW17" s="210"/>
      <c r="KX17" s="210"/>
      <c r="KY17" s="210"/>
      <c r="KZ17" s="210"/>
      <c r="LA17" s="210"/>
      <c r="LB17" s="210"/>
      <c r="LC17" s="210"/>
      <c r="LD17" s="210"/>
      <c r="LE17" s="210"/>
      <c r="LF17" s="210"/>
      <c r="LG17" s="210"/>
      <c r="LH17" s="210"/>
      <c r="LI17" s="210"/>
      <c r="LJ17" s="210"/>
      <c r="LK17" s="210"/>
      <c r="LL17" s="210"/>
      <c r="LM17" s="210"/>
      <c r="LN17" s="210"/>
      <c r="LO17" s="210"/>
      <c r="LP17" s="210"/>
      <c r="LQ17" s="210"/>
      <c r="LR17" s="210"/>
      <c r="LS17" s="210"/>
      <c r="LT17" s="210"/>
      <c r="LU17" s="210"/>
      <c r="LV17" s="210"/>
      <c r="LW17" s="210"/>
      <c r="LX17" s="210"/>
      <c r="LY17" s="210"/>
      <c r="LZ17" s="210"/>
      <c r="MA17" s="210"/>
      <c r="MB17" s="210"/>
      <c r="MC17" s="210"/>
      <c r="MD17" s="210"/>
      <c r="ME17" s="210"/>
      <c r="MF17" s="210"/>
      <c r="MG17" s="210"/>
      <c r="MH17" s="210"/>
      <c r="MI17" s="210"/>
      <c r="MJ17" s="210"/>
      <c r="MK17" s="210"/>
      <c r="ML17" s="210"/>
      <c r="MM17" s="210"/>
      <c r="MN17" s="210"/>
      <c r="MO17" s="210"/>
      <c r="MP17" s="210"/>
      <c r="MQ17" s="210"/>
      <c r="MR17" s="210"/>
      <c r="MS17" s="210"/>
      <c r="MT17" s="210"/>
      <c r="MU17" s="210"/>
      <c r="MV17" s="210"/>
      <c r="MW17" s="210"/>
      <c r="MX17" s="210"/>
      <c r="MY17" s="210"/>
      <c r="MZ17" s="210"/>
      <c r="NA17" s="210"/>
      <c r="NB17" s="210"/>
      <c r="NC17" s="210"/>
      <c r="ND17" s="210"/>
      <c r="NE17" s="210"/>
      <c r="NF17" s="210"/>
      <c r="NG17" s="210"/>
      <c r="NH17" s="210"/>
      <c r="NI17" s="210"/>
      <c r="NJ17" s="210"/>
      <c r="NK17" s="210"/>
      <c r="NL17" s="210"/>
      <c r="NM17" s="210"/>
      <c r="NN17" s="210"/>
      <c r="NO17" s="210"/>
      <c r="NP17" s="210"/>
      <c r="NQ17" s="210"/>
      <c r="NR17" s="210"/>
      <c r="NS17" s="210"/>
      <c r="NT17" s="210"/>
      <c r="NU17" s="210"/>
      <c r="NV17" s="210"/>
      <c r="NW17" s="210"/>
      <c r="NX17" s="210"/>
      <c r="NY17" s="210"/>
      <c r="NZ17" s="210"/>
      <c r="OA17" s="210"/>
      <c r="OB17" s="210"/>
      <c r="OC17" s="210"/>
      <c r="OD17" s="210"/>
      <c r="OE17" s="210"/>
      <c r="OF17" s="210"/>
      <c r="OG17" s="210"/>
      <c r="OH17" s="210"/>
      <c r="OI17" s="210"/>
      <c r="OJ17" s="210"/>
      <c r="OK17" s="210"/>
      <c r="OL17" s="210"/>
      <c r="OM17" s="210"/>
      <c r="ON17" s="210"/>
      <c r="OO17" s="210"/>
      <c r="OP17" s="210"/>
      <c r="OQ17" s="210"/>
      <c r="OR17" s="210"/>
      <c r="OS17" s="210"/>
      <c r="OT17" s="210"/>
      <c r="OU17" s="210"/>
      <c r="OV17" s="210"/>
      <c r="OW17" s="210"/>
      <c r="OX17" s="210"/>
      <c r="OY17" s="210"/>
      <c r="OZ17" s="210"/>
      <c r="PA17" s="210"/>
      <c r="PB17" s="210"/>
      <c r="PC17" s="210"/>
      <c r="PD17" s="210"/>
      <c r="PE17" s="210"/>
      <c r="PF17" s="210"/>
      <c r="PG17" s="210"/>
      <c r="PH17" s="210"/>
      <c r="PI17" s="210"/>
      <c r="PJ17" s="210"/>
      <c r="PK17" s="210"/>
      <c r="PL17" s="210"/>
      <c r="PM17" s="210"/>
      <c r="PN17" s="210"/>
      <c r="PO17" s="210"/>
      <c r="PP17" s="210"/>
      <c r="PQ17" s="210"/>
      <c r="PR17" s="210"/>
      <c r="PS17" s="210"/>
      <c r="PT17" s="210"/>
      <c r="PU17" s="210"/>
      <c r="PV17" s="210"/>
    </row>
    <row r="18" spans="1:438" ht="15.75" x14ac:dyDescent="0.25">
      <c r="A18" s="56"/>
      <c r="B18" s="87"/>
      <c r="C18" s="281" t="s">
        <v>682</v>
      </c>
      <c r="D18" s="284">
        <f>COUNTIF($C$66:$C$10065,"&gt;"&amp;D15)/10000</f>
        <v>0.2056</v>
      </c>
      <c r="E18" s="56"/>
      <c r="F18" s="56"/>
      <c r="K18" s="56"/>
      <c r="L18" s="56"/>
      <c r="M18" s="56"/>
      <c r="N18" s="56"/>
      <c r="O18" s="56"/>
      <c r="P18" s="56"/>
      <c r="Q18" s="56"/>
      <c r="R18" s="56"/>
      <c r="S18" s="56"/>
      <c r="T18" s="56"/>
      <c r="U18" s="56"/>
      <c r="V18" s="328">
        <v>0.1</v>
      </c>
      <c r="W18" s="329">
        <f t="shared" si="20"/>
        <v>89.340511552493751</v>
      </c>
      <c r="X18" s="328">
        <v>0.6</v>
      </c>
      <c r="Y18" s="329">
        <f t="shared" si="21"/>
        <v>137.05220698392469</v>
      </c>
      <c r="AA18" s="56"/>
      <c r="AB18" s="56"/>
      <c r="AC18" s="56"/>
      <c r="AD18" s="56"/>
      <c r="AE18" s="56"/>
      <c r="AF18" s="56"/>
      <c r="AG18" s="56"/>
      <c r="AH18" s="17"/>
      <c r="AI18" s="17"/>
      <c r="AJ18" s="17"/>
      <c r="ID18" s="210"/>
      <c r="IE18" s="210"/>
      <c r="IF18" s="210"/>
      <c r="IG18" s="210"/>
      <c r="IH18" s="210"/>
      <c r="II18" s="210"/>
      <c r="IJ18" s="210"/>
      <c r="IK18" s="210"/>
      <c r="IL18" s="210"/>
      <c r="IM18" s="210"/>
      <c r="IN18" s="210"/>
      <c r="IO18" s="210"/>
      <c r="IP18" s="210"/>
      <c r="IQ18" s="210"/>
      <c r="IR18" s="210"/>
      <c r="IS18" s="210"/>
      <c r="IT18" s="210"/>
      <c r="IU18" s="210"/>
      <c r="IV18" s="210"/>
      <c r="IW18" s="210"/>
      <c r="IX18" s="210"/>
      <c r="IY18" s="210"/>
      <c r="IZ18" s="210"/>
      <c r="JA18" s="210"/>
      <c r="JB18" s="210"/>
      <c r="JC18" s="210"/>
      <c r="JD18" s="210"/>
      <c r="JE18" s="210"/>
      <c r="JF18" s="210"/>
      <c r="JG18" s="210"/>
      <c r="JH18" s="210"/>
      <c r="JI18" s="210"/>
      <c r="JJ18" s="210"/>
      <c r="JK18" s="210"/>
      <c r="JL18" s="210"/>
      <c r="JM18" s="210"/>
      <c r="JN18" s="210"/>
      <c r="JO18" s="210"/>
      <c r="JP18" s="210"/>
      <c r="JQ18" s="210"/>
      <c r="JR18" s="210"/>
      <c r="JS18" s="210"/>
      <c r="JT18" s="210"/>
      <c r="JU18" s="210"/>
      <c r="JV18" s="210"/>
      <c r="JW18" s="210"/>
      <c r="JX18" s="210"/>
      <c r="JY18" s="210"/>
      <c r="JZ18" s="210"/>
      <c r="KA18" s="210"/>
      <c r="KB18" s="210"/>
      <c r="KC18" s="210"/>
      <c r="KD18" s="210"/>
      <c r="KE18" s="210"/>
      <c r="KF18" s="210"/>
      <c r="KG18" s="210"/>
      <c r="KH18" s="210"/>
      <c r="KI18" s="210"/>
      <c r="KJ18" s="210"/>
      <c r="KK18" s="210"/>
      <c r="KL18" s="210"/>
      <c r="KM18" s="210"/>
      <c r="KN18" s="210"/>
      <c r="KO18" s="210"/>
      <c r="KP18" s="210"/>
      <c r="KQ18" s="210"/>
      <c r="KR18" s="210"/>
      <c r="KS18" s="210"/>
      <c r="KT18" s="210"/>
      <c r="KU18" s="210"/>
      <c r="KV18" s="210"/>
      <c r="KW18" s="210"/>
      <c r="KX18" s="210"/>
      <c r="KY18" s="210"/>
      <c r="KZ18" s="210"/>
      <c r="LA18" s="210"/>
      <c r="LB18" s="210"/>
      <c r="LC18" s="210"/>
      <c r="LD18" s="210"/>
      <c r="LE18" s="210"/>
      <c r="LF18" s="210"/>
      <c r="LG18" s="210"/>
      <c r="LH18" s="210"/>
      <c r="LI18" s="210"/>
      <c r="LJ18" s="210"/>
      <c r="LK18" s="210"/>
      <c r="LL18" s="210"/>
      <c r="LM18" s="210"/>
      <c r="LN18" s="210"/>
      <c r="LO18" s="210"/>
      <c r="LP18" s="210"/>
      <c r="LQ18" s="210"/>
      <c r="LR18" s="210"/>
      <c r="LS18" s="210"/>
      <c r="LT18" s="210"/>
      <c r="LU18" s="210"/>
      <c r="LV18" s="210"/>
      <c r="LW18" s="210"/>
      <c r="LX18" s="210"/>
      <c r="LY18" s="210"/>
      <c r="LZ18" s="210"/>
      <c r="MA18" s="210"/>
      <c r="MB18" s="210"/>
      <c r="MC18" s="210"/>
      <c r="MD18" s="210"/>
      <c r="ME18" s="210"/>
      <c r="MF18" s="210"/>
      <c r="MG18" s="210"/>
      <c r="MH18" s="210"/>
      <c r="MI18" s="210"/>
      <c r="MJ18" s="210"/>
      <c r="MK18" s="210"/>
      <c r="ML18" s="210"/>
      <c r="MM18" s="210"/>
      <c r="MN18" s="210"/>
      <c r="MO18" s="210"/>
      <c r="MP18" s="210"/>
      <c r="MQ18" s="210"/>
      <c r="MR18" s="210"/>
      <c r="MS18" s="210"/>
      <c r="MT18" s="210"/>
      <c r="MU18" s="210"/>
      <c r="MV18" s="210"/>
      <c r="MW18" s="210"/>
      <c r="MX18" s="210"/>
      <c r="MY18" s="210"/>
      <c r="MZ18" s="210"/>
      <c r="NA18" s="210"/>
      <c r="NB18" s="210"/>
      <c r="NC18" s="210"/>
      <c r="ND18" s="210"/>
      <c r="NE18" s="210"/>
      <c r="NF18" s="210"/>
      <c r="NG18" s="210"/>
      <c r="NH18" s="210"/>
      <c r="NI18" s="210"/>
      <c r="NJ18" s="210"/>
      <c r="NK18" s="210"/>
      <c r="NL18" s="210"/>
      <c r="NM18" s="210"/>
      <c r="NN18" s="210"/>
      <c r="NO18" s="210"/>
      <c r="NP18" s="210"/>
      <c r="NQ18" s="210"/>
      <c r="NR18" s="210"/>
      <c r="NS18" s="210"/>
      <c r="NT18" s="210"/>
      <c r="NU18" s="210"/>
      <c r="NV18" s="210"/>
      <c r="NW18" s="210"/>
      <c r="NX18" s="210"/>
      <c r="NY18" s="210"/>
      <c r="NZ18" s="210"/>
      <c r="OA18" s="210"/>
      <c r="OB18" s="210"/>
      <c r="OC18" s="210"/>
      <c r="OD18" s="210"/>
      <c r="OE18" s="210"/>
      <c r="OF18" s="210"/>
      <c r="OG18" s="210"/>
      <c r="OH18" s="210"/>
      <c r="OI18" s="210"/>
      <c r="OJ18" s="210"/>
      <c r="OK18" s="210"/>
      <c r="OL18" s="210"/>
      <c r="OM18" s="210"/>
      <c r="ON18" s="210"/>
      <c r="OO18" s="210"/>
      <c r="OP18" s="210"/>
      <c r="OQ18" s="210"/>
      <c r="OR18" s="210"/>
      <c r="OS18" s="210"/>
      <c r="OT18" s="210"/>
      <c r="OU18" s="210"/>
      <c r="OV18" s="210"/>
      <c r="OW18" s="210"/>
      <c r="OX18" s="210"/>
      <c r="OY18" s="210"/>
      <c r="OZ18" s="210"/>
      <c r="PA18" s="210"/>
      <c r="PB18" s="210"/>
      <c r="PC18" s="210"/>
      <c r="PD18" s="210"/>
      <c r="PE18" s="210"/>
      <c r="PF18" s="210"/>
      <c r="PG18" s="210"/>
      <c r="PH18" s="210"/>
      <c r="PI18" s="210"/>
      <c r="PJ18" s="210"/>
      <c r="PK18" s="210"/>
      <c r="PL18" s="210"/>
      <c r="PM18" s="210"/>
      <c r="PN18" s="210"/>
      <c r="PO18" s="210"/>
      <c r="PP18" s="210"/>
      <c r="PQ18" s="210"/>
      <c r="PR18" s="210"/>
      <c r="PS18" s="210"/>
      <c r="PT18" s="210"/>
      <c r="PU18" s="210"/>
      <c r="PV18" s="210"/>
    </row>
    <row r="19" spans="1:438" x14ac:dyDescent="0.25">
      <c r="A19" s="56"/>
      <c r="B19" s="87"/>
      <c r="C19" s="281"/>
      <c r="D19" s="87"/>
      <c r="E19" s="56"/>
      <c r="F19" s="56"/>
      <c r="K19" s="56"/>
      <c r="L19" s="56"/>
      <c r="M19" s="56"/>
      <c r="N19" s="56"/>
      <c r="O19" s="56"/>
      <c r="P19" s="56"/>
      <c r="Q19" s="56"/>
      <c r="R19" s="56"/>
      <c r="S19" s="56"/>
      <c r="T19" s="56"/>
      <c r="U19" s="56"/>
      <c r="V19" s="328">
        <v>0.15</v>
      </c>
      <c r="W19" s="329">
        <f t="shared" si="20"/>
        <v>95.68423708082787</v>
      </c>
      <c r="X19" s="328">
        <v>0.65</v>
      </c>
      <c r="Y19" s="329">
        <f t="shared" si="21"/>
        <v>141.96864246007473</v>
      </c>
      <c r="AA19" s="56"/>
      <c r="AB19" s="56"/>
      <c r="AC19" s="56"/>
      <c r="AD19" s="56"/>
      <c r="AE19" s="56"/>
      <c r="AF19" s="56"/>
      <c r="AG19" s="56"/>
      <c r="AH19" s="17"/>
      <c r="AI19" s="17"/>
      <c r="AJ19" s="17"/>
      <c r="ID19" s="210"/>
      <c r="IE19" s="210"/>
      <c r="IF19" s="210"/>
      <c r="IG19" s="210"/>
      <c r="IH19" s="210"/>
      <c r="II19" s="210"/>
      <c r="IJ19" s="210"/>
      <c r="IK19" s="210"/>
      <c r="IL19" s="210"/>
      <c r="IM19" s="210"/>
      <c r="IN19" s="210"/>
      <c r="IO19" s="210"/>
      <c r="IP19" s="210"/>
      <c r="IQ19" s="210"/>
      <c r="IR19" s="210"/>
      <c r="IS19" s="210"/>
      <c r="IT19" s="210"/>
      <c r="IU19" s="210"/>
      <c r="IV19" s="210"/>
      <c r="IW19" s="210"/>
      <c r="IX19" s="210"/>
      <c r="IY19" s="210"/>
      <c r="IZ19" s="210"/>
      <c r="JA19" s="210"/>
      <c r="JB19" s="210"/>
      <c r="JC19" s="210"/>
      <c r="JD19" s="210"/>
      <c r="JE19" s="210"/>
      <c r="JF19" s="210"/>
      <c r="JG19" s="210"/>
      <c r="JH19" s="210"/>
      <c r="JI19" s="210"/>
      <c r="JJ19" s="210"/>
      <c r="JK19" s="210"/>
      <c r="JL19" s="210"/>
      <c r="JM19" s="210"/>
      <c r="JN19" s="210"/>
      <c r="JO19" s="210"/>
      <c r="JP19" s="210"/>
      <c r="JQ19" s="210"/>
      <c r="JR19" s="210"/>
      <c r="JS19" s="210"/>
      <c r="JT19" s="210"/>
      <c r="JU19" s="210"/>
      <c r="JV19" s="210"/>
      <c r="JW19" s="210"/>
      <c r="JX19" s="210"/>
      <c r="JY19" s="210"/>
      <c r="JZ19" s="210"/>
      <c r="KA19" s="210"/>
      <c r="KB19" s="210"/>
      <c r="KC19" s="210"/>
      <c r="KD19" s="210"/>
      <c r="KE19" s="210"/>
      <c r="KF19" s="210"/>
      <c r="KG19" s="210"/>
      <c r="KH19" s="210"/>
      <c r="KI19" s="210"/>
      <c r="KJ19" s="210"/>
      <c r="KK19" s="210"/>
      <c r="KL19" s="210"/>
      <c r="KM19" s="210"/>
      <c r="KN19" s="210"/>
      <c r="KO19" s="210"/>
      <c r="KP19" s="210"/>
      <c r="KQ19" s="210"/>
      <c r="KR19" s="210"/>
      <c r="KS19" s="210"/>
      <c r="KT19" s="210"/>
      <c r="KU19" s="210"/>
      <c r="KV19" s="210"/>
      <c r="KW19" s="210"/>
      <c r="KX19" s="210"/>
      <c r="KY19" s="210"/>
      <c r="KZ19" s="210"/>
      <c r="LA19" s="210"/>
      <c r="LB19" s="210"/>
      <c r="LC19" s="210"/>
      <c r="LD19" s="210"/>
      <c r="LE19" s="210"/>
      <c r="LF19" s="210"/>
      <c r="LG19" s="210"/>
      <c r="LH19" s="210"/>
      <c r="LI19" s="210"/>
      <c r="LJ19" s="210"/>
      <c r="LK19" s="210"/>
      <c r="LL19" s="210"/>
      <c r="LM19" s="210"/>
      <c r="LN19" s="210"/>
      <c r="LO19" s="210"/>
      <c r="LP19" s="210"/>
      <c r="LQ19" s="210"/>
      <c r="LR19" s="210"/>
      <c r="LS19" s="210"/>
      <c r="LT19" s="210"/>
      <c r="LU19" s="210"/>
      <c r="LV19" s="210"/>
      <c r="LW19" s="210"/>
      <c r="LX19" s="210"/>
      <c r="LY19" s="210"/>
      <c r="LZ19" s="210"/>
      <c r="MA19" s="210"/>
      <c r="MB19" s="210"/>
      <c r="MC19" s="210"/>
      <c r="MD19" s="210"/>
      <c r="ME19" s="210"/>
      <c r="MF19" s="210"/>
      <c r="MG19" s="210"/>
      <c r="MH19" s="210"/>
      <c r="MI19" s="210"/>
      <c r="MJ19" s="210"/>
      <c r="MK19" s="210"/>
      <c r="ML19" s="210"/>
      <c r="MM19" s="210"/>
      <c r="MN19" s="210"/>
      <c r="MO19" s="210"/>
      <c r="MP19" s="210"/>
      <c r="MQ19" s="210"/>
      <c r="MR19" s="210"/>
      <c r="MS19" s="210"/>
      <c r="MT19" s="210"/>
      <c r="MU19" s="210"/>
      <c r="MV19" s="210"/>
      <c r="MW19" s="210"/>
      <c r="MX19" s="210"/>
      <c r="MY19" s="210"/>
      <c r="MZ19" s="210"/>
      <c r="NA19" s="210"/>
      <c r="NB19" s="210"/>
      <c r="NC19" s="210"/>
      <c r="ND19" s="210"/>
      <c r="NE19" s="210"/>
      <c r="NF19" s="210"/>
      <c r="NG19" s="210"/>
      <c r="NH19" s="210"/>
      <c r="NI19" s="210"/>
      <c r="NJ19" s="210"/>
      <c r="NK19" s="210"/>
      <c r="NL19" s="210"/>
      <c r="NM19" s="210"/>
      <c r="NN19" s="210"/>
      <c r="NO19" s="210"/>
      <c r="NP19" s="210"/>
      <c r="NQ19" s="210"/>
      <c r="NR19" s="210"/>
      <c r="NS19" s="210"/>
      <c r="NT19" s="210"/>
      <c r="NU19" s="210"/>
      <c r="NV19" s="210"/>
      <c r="NW19" s="210"/>
      <c r="NX19" s="210"/>
      <c r="NY19" s="210"/>
      <c r="NZ19" s="210"/>
      <c r="OA19" s="210"/>
      <c r="OB19" s="210"/>
      <c r="OC19" s="210"/>
      <c r="OD19" s="210"/>
      <c r="OE19" s="210"/>
      <c r="OF19" s="210"/>
      <c r="OG19" s="210"/>
      <c r="OH19" s="210"/>
      <c r="OI19" s="210"/>
      <c r="OJ19" s="210"/>
      <c r="OK19" s="210"/>
      <c r="OL19" s="210"/>
      <c r="OM19" s="210"/>
      <c r="ON19" s="210"/>
      <c r="OO19" s="210"/>
      <c r="OP19" s="210"/>
      <c r="OQ19" s="210"/>
      <c r="OR19" s="210"/>
      <c r="OS19" s="210"/>
      <c r="OT19" s="210"/>
      <c r="OU19" s="210"/>
      <c r="OV19" s="210"/>
      <c r="OW19" s="210"/>
      <c r="OX19" s="210"/>
      <c r="OY19" s="210"/>
      <c r="OZ19" s="210"/>
      <c r="PA19" s="210"/>
      <c r="PB19" s="210"/>
      <c r="PC19" s="210"/>
      <c r="PD19" s="210"/>
      <c r="PE19" s="210"/>
      <c r="PF19" s="210"/>
      <c r="PG19" s="210"/>
      <c r="PH19" s="210"/>
      <c r="PI19" s="210"/>
      <c r="PJ19" s="210"/>
      <c r="PK19" s="210"/>
      <c r="PL19" s="210"/>
      <c r="PM19" s="210"/>
      <c r="PN19" s="210"/>
      <c r="PO19" s="210"/>
      <c r="PP19" s="210"/>
      <c r="PQ19" s="210"/>
      <c r="PR19" s="210"/>
      <c r="PS19" s="210"/>
      <c r="PT19" s="210"/>
      <c r="PU19" s="210"/>
      <c r="PV19" s="210"/>
    </row>
    <row r="20" spans="1:438" x14ac:dyDescent="0.25">
      <c r="A20" s="56"/>
      <c r="B20" s="87"/>
      <c r="C20" s="281" t="s">
        <v>30</v>
      </c>
      <c r="D20" s="286">
        <f>MIN($C$66:$C$10065)</f>
        <v>61.866480597812043</v>
      </c>
      <c r="E20" s="56"/>
      <c r="F20" s="56"/>
      <c r="K20" s="56"/>
      <c r="L20" s="56"/>
      <c r="M20" s="56"/>
      <c r="N20" s="56"/>
      <c r="O20" s="56"/>
      <c r="P20" s="56"/>
      <c r="Q20" s="56"/>
      <c r="R20" s="56"/>
      <c r="S20" s="56"/>
      <c r="T20" s="56"/>
      <c r="U20" s="56"/>
      <c r="V20" s="328">
        <v>0.2</v>
      </c>
      <c r="W20" s="329">
        <f t="shared" si="20"/>
        <v>100.78398072573056</v>
      </c>
      <c r="X20" s="328">
        <v>0.7</v>
      </c>
      <c r="Y20" s="329">
        <f t="shared" si="21"/>
        <v>147.23639455043687</v>
      </c>
      <c r="AA20" s="56"/>
      <c r="AB20" s="56"/>
      <c r="AC20" s="56"/>
      <c r="AD20" s="56"/>
      <c r="AE20" s="56"/>
      <c r="AF20" s="56"/>
      <c r="AG20" s="56"/>
      <c r="AH20" s="17"/>
      <c r="AI20" s="17"/>
      <c r="AJ20" s="17"/>
      <c r="ID20" s="210"/>
      <c r="IE20" s="210"/>
      <c r="IF20" s="210"/>
      <c r="IG20" s="210"/>
      <c r="IH20" s="210"/>
      <c r="II20" s="210"/>
      <c r="IJ20" s="210"/>
      <c r="IK20" s="210"/>
      <c r="IL20" s="210"/>
      <c r="IM20" s="210"/>
      <c r="IN20" s="210"/>
      <c r="IO20" s="210"/>
      <c r="IP20" s="210"/>
      <c r="IQ20" s="210"/>
      <c r="IR20" s="210"/>
      <c r="IS20" s="210"/>
      <c r="IT20" s="210"/>
      <c r="IU20" s="210"/>
      <c r="IV20" s="210"/>
      <c r="IW20" s="210"/>
      <c r="IX20" s="210"/>
      <c r="IY20" s="210"/>
      <c r="IZ20" s="210"/>
      <c r="JA20" s="210"/>
      <c r="JB20" s="210"/>
      <c r="JC20" s="210"/>
      <c r="JD20" s="210"/>
      <c r="JE20" s="210"/>
      <c r="JF20" s="210"/>
      <c r="JG20" s="210"/>
      <c r="JH20" s="210"/>
      <c r="JI20" s="210"/>
      <c r="JJ20" s="210"/>
      <c r="JK20" s="210"/>
      <c r="JL20" s="210"/>
      <c r="JM20" s="210"/>
      <c r="JN20" s="210"/>
      <c r="JO20" s="210"/>
      <c r="JP20" s="210"/>
      <c r="JQ20" s="210"/>
      <c r="JR20" s="210"/>
      <c r="JS20" s="210"/>
      <c r="JT20" s="210"/>
      <c r="JU20" s="210"/>
      <c r="JV20" s="210"/>
      <c r="JW20" s="210"/>
      <c r="JX20" s="210"/>
      <c r="JY20" s="210"/>
      <c r="JZ20" s="210"/>
      <c r="KA20" s="210"/>
      <c r="KB20" s="210"/>
      <c r="KC20" s="210"/>
      <c r="KD20" s="210"/>
      <c r="KE20" s="210"/>
      <c r="KF20" s="210"/>
      <c r="KG20" s="210"/>
      <c r="KH20" s="210"/>
      <c r="KI20" s="210"/>
      <c r="KJ20" s="210"/>
      <c r="KK20" s="210"/>
      <c r="KL20" s="210"/>
      <c r="KM20" s="210"/>
      <c r="KN20" s="210"/>
      <c r="KO20" s="210"/>
      <c r="KP20" s="210"/>
      <c r="KQ20" s="210"/>
      <c r="KR20" s="210"/>
      <c r="KS20" s="210"/>
      <c r="KT20" s="210"/>
      <c r="KU20" s="210"/>
      <c r="KV20" s="210"/>
      <c r="KW20" s="210"/>
      <c r="KX20" s="210"/>
      <c r="KY20" s="210"/>
      <c r="KZ20" s="210"/>
      <c r="LA20" s="210"/>
      <c r="LB20" s="210"/>
      <c r="LC20" s="210"/>
      <c r="LD20" s="210"/>
      <c r="LE20" s="210"/>
      <c r="LF20" s="210"/>
      <c r="LG20" s="210"/>
      <c r="LH20" s="210"/>
      <c r="LI20" s="210"/>
      <c r="LJ20" s="210"/>
      <c r="LK20" s="210"/>
      <c r="LL20" s="210"/>
      <c r="LM20" s="210"/>
      <c r="LN20" s="210"/>
      <c r="LO20" s="210"/>
      <c r="LP20" s="210"/>
      <c r="LQ20" s="210"/>
      <c r="LR20" s="210"/>
      <c r="LS20" s="210"/>
      <c r="LT20" s="210"/>
      <c r="LU20" s="210"/>
      <c r="LV20" s="210"/>
      <c r="LW20" s="210"/>
      <c r="LX20" s="210"/>
      <c r="LY20" s="210"/>
      <c r="LZ20" s="210"/>
      <c r="MA20" s="210"/>
      <c r="MB20" s="210"/>
      <c r="MC20" s="210"/>
      <c r="MD20" s="210"/>
      <c r="ME20" s="210"/>
      <c r="MF20" s="210"/>
      <c r="MG20" s="210"/>
      <c r="MH20" s="210"/>
      <c r="MI20" s="210"/>
      <c r="MJ20" s="210"/>
      <c r="MK20" s="210"/>
      <c r="ML20" s="210"/>
      <c r="MM20" s="210"/>
      <c r="MN20" s="210"/>
      <c r="MO20" s="210"/>
      <c r="MP20" s="210"/>
      <c r="MQ20" s="210"/>
      <c r="MR20" s="210"/>
      <c r="MS20" s="210"/>
      <c r="MT20" s="210"/>
      <c r="MU20" s="210"/>
      <c r="MV20" s="210"/>
      <c r="MW20" s="210"/>
      <c r="MX20" s="210"/>
      <c r="MY20" s="210"/>
      <c r="MZ20" s="210"/>
      <c r="NA20" s="210"/>
      <c r="NB20" s="210"/>
      <c r="NC20" s="210"/>
      <c r="ND20" s="210"/>
      <c r="NE20" s="210"/>
      <c r="NF20" s="210"/>
      <c r="NG20" s="210"/>
      <c r="NH20" s="210"/>
      <c r="NI20" s="210"/>
      <c r="NJ20" s="210"/>
      <c r="NK20" s="210"/>
      <c r="NL20" s="210"/>
      <c r="NM20" s="210"/>
      <c r="NN20" s="210"/>
      <c r="NO20" s="210"/>
      <c r="NP20" s="210"/>
      <c r="NQ20" s="210"/>
      <c r="NR20" s="210"/>
      <c r="NS20" s="210"/>
      <c r="NT20" s="210"/>
      <c r="NU20" s="210"/>
      <c r="NV20" s="210"/>
      <c r="NW20" s="210"/>
      <c r="NX20" s="210"/>
      <c r="NY20" s="210"/>
      <c r="NZ20" s="210"/>
      <c r="OA20" s="210"/>
      <c r="OB20" s="210"/>
      <c r="OC20" s="210"/>
      <c r="OD20" s="210"/>
      <c r="OE20" s="210"/>
      <c r="OF20" s="210"/>
      <c r="OG20" s="210"/>
      <c r="OH20" s="210"/>
      <c r="OI20" s="210"/>
      <c r="OJ20" s="210"/>
      <c r="OK20" s="210"/>
      <c r="OL20" s="210"/>
      <c r="OM20" s="210"/>
      <c r="ON20" s="210"/>
      <c r="OO20" s="210"/>
      <c r="OP20" s="210"/>
      <c r="OQ20" s="210"/>
      <c r="OR20" s="210"/>
      <c r="OS20" s="210"/>
      <c r="OT20" s="210"/>
      <c r="OU20" s="210"/>
      <c r="OV20" s="210"/>
      <c r="OW20" s="210"/>
      <c r="OX20" s="210"/>
      <c r="OY20" s="210"/>
      <c r="OZ20" s="210"/>
      <c r="PA20" s="210"/>
      <c r="PB20" s="210"/>
      <c r="PC20" s="210"/>
      <c r="PD20" s="210"/>
      <c r="PE20" s="210"/>
      <c r="PF20" s="210"/>
      <c r="PG20" s="210"/>
      <c r="PH20" s="210"/>
      <c r="PI20" s="210"/>
      <c r="PJ20" s="210"/>
      <c r="PK20" s="210"/>
      <c r="PL20" s="210"/>
      <c r="PM20" s="210"/>
      <c r="PN20" s="210"/>
      <c r="PO20" s="210"/>
      <c r="PP20" s="210"/>
      <c r="PQ20" s="210"/>
      <c r="PR20" s="210"/>
      <c r="PS20" s="210"/>
      <c r="PT20" s="210"/>
      <c r="PU20" s="210"/>
      <c r="PV20" s="210"/>
    </row>
    <row r="21" spans="1:438" x14ac:dyDescent="0.25">
      <c r="A21" s="56"/>
      <c r="B21" s="56"/>
      <c r="C21" s="281" t="s">
        <v>31</v>
      </c>
      <c r="D21" s="286">
        <f>MAX($C$66:$C$10065)</f>
        <v>229.97164120956074</v>
      </c>
      <c r="E21" s="56"/>
      <c r="F21" s="56"/>
      <c r="K21" s="56"/>
      <c r="L21" s="56"/>
      <c r="M21" s="56"/>
      <c r="N21" s="56"/>
      <c r="O21" s="56"/>
      <c r="P21" s="56"/>
      <c r="Q21" s="56"/>
      <c r="R21" s="56"/>
      <c r="S21" s="56"/>
      <c r="T21" s="56"/>
      <c r="U21" s="56"/>
      <c r="V21" s="328">
        <v>0.25</v>
      </c>
      <c r="W21" s="329">
        <f t="shared" si="20"/>
        <v>105.44564083526515</v>
      </c>
      <c r="X21" s="328">
        <v>0.75</v>
      </c>
      <c r="Y21" s="329">
        <f t="shared" si="21"/>
        <v>152.58416612538247</v>
      </c>
      <c r="AA21" s="56"/>
      <c r="AB21" s="56"/>
      <c r="AC21" s="56"/>
      <c r="AD21" s="56"/>
      <c r="AE21" s="56"/>
      <c r="AF21" s="56"/>
      <c r="AG21" s="56"/>
      <c r="AH21" s="17"/>
      <c r="AI21" s="17"/>
      <c r="AJ21" s="17"/>
      <c r="ID21" s="210"/>
      <c r="IE21" s="210"/>
      <c r="IF21" s="210"/>
      <c r="IG21" s="210"/>
      <c r="IH21" s="210"/>
      <c r="II21" s="210"/>
      <c r="IJ21" s="210"/>
      <c r="IK21" s="210"/>
      <c r="IL21" s="210"/>
      <c r="IM21" s="210"/>
      <c r="IN21" s="210"/>
      <c r="IO21" s="210"/>
      <c r="IP21" s="210"/>
      <c r="IQ21" s="210"/>
      <c r="IR21" s="210"/>
      <c r="IS21" s="210"/>
      <c r="IT21" s="210"/>
      <c r="IU21" s="210"/>
      <c r="IV21" s="210"/>
      <c r="IW21" s="210"/>
      <c r="IX21" s="210"/>
      <c r="IY21" s="210"/>
      <c r="IZ21" s="210"/>
      <c r="JA21" s="210"/>
      <c r="JB21" s="210"/>
      <c r="JC21" s="210"/>
      <c r="JD21" s="210"/>
      <c r="JE21" s="210"/>
      <c r="JF21" s="210"/>
      <c r="JG21" s="210"/>
      <c r="JH21" s="210"/>
      <c r="JI21" s="210"/>
      <c r="JJ21" s="210"/>
      <c r="JK21" s="210"/>
      <c r="JL21" s="210"/>
      <c r="JM21" s="210"/>
      <c r="JN21" s="210"/>
      <c r="JO21" s="210"/>
      <c r="JP21" s="210"/>
      <c r="JQ21" s="210"/>
      <c r="JR21" s="210"/>
      <c r="JS21" s="210"/>
      <c r="JT21" s="210"/>
      <c r="JU21" s="210"/>
      <c r="JV21" s="210"/>
      <c r="JW21" s="210"/>
      <c r="JX21" s="210"/>
      <c r="JY21" s="210"/>
      <c r="JZ21" s="210"/>
      <c r="KA21" s="210"/>
      <c r="KB21" s="210"/>
      <c r="KC21" s="210"/>
      <c r="KD21" s="210"/>
      <c r="KE21" s="210"/>
      <c r="KF21" s="210"/>
      <c r="KG21" s="210"/>
      <c r="KH21" s="210"/>
      <c r="KI21" s="210"/>
      <c r="KJ21" s="210"/>
      <c r="KK21" s="210"/>
      <c r="KL21" s="210"/>
      <c r="KM21" s="210"/>
      <c r="KN21" s="210"/>
      <c r="KO21" s="210"/>
      <c r="KP21" s="210"/>
      <c r="KQ21" s="210"/>
      <c r="KR21" s="210"/>
      <c r="KS21" s="210"/>
      <c r="KT21" s="210"/>
      <c r="KU21" s="210"/>
      <c r="KV21" s="210"/>
      <c r="KW21" s="210"/>
      <c r="KX21" s="210"/>
      <c r="KY21" s="210"/>
      <c r="KZ21" s="210"/>
      <c r="LA21" s="210"/>
      <c r="LB21" s="210"/>
      <c r="LC21" s="210"/>
      <c r="LD21" s="210"/>
      <c r="LE21" s="210"/>
      <c r="LF21" s="210"/>
      <c r="LG21" s="210"/>
      <c r="LH21" s="210"/>
      <c r="LI21" s="210"/>
      <c r="LJ21" s="210"/>
      <c r="LK21" s="210"/>
      <c r="LL21" s="210"/>
      <c r="LM21" s="210"/>
      <c r="LN21" s="210"/>
      <c r="LO21" s="210"/>
      <c r="LP21" s="210"/>
      <c r="LQ21" s="210"/>
      <c r="LR21" s="210"/>
      <c r="LS21" s="210"/>
      <c r="LT21" s="210"/>
      <c r="LU21" s="210"/>
      <c r="LV21" s="210"/>
      <c r="LW21" s="210"/>
      <c r="LX21" s="210"/>
      <c r="LY21" s="210"/>
      <c r="LZ21" s="210"/>
      <c r="MA21" s="210"/>
      <c r="MB21" s="210"/>
      <c r="MC21" s="210"/>
      <c r="MD21" s="210"/>
      <c r="ME21" s="210"/>
      <c r="MF21" s="210"/>
      <c r="MG21" s="210"/>
      <c r="MH21" s="210"/>
      <c r="MI21" s="210"/>
      <c r="MJ21" s="210"/>
      <c r="MK21" s="210"/>
      <c r="ML21" s="210"/>
      <c r="MM21" s="210"/>
      <c r="MN21" s="210"/>
      <c r="MO21" s="210"/>
      <c r="MP21" s="210"/>
      <c r="MQ21" s="210"/>
      <c r="MR21" s="210"/>
      <c r="MS21" s="210"/>
      <c r="MT21" s="210"/>
      <c r="MU21" s="210"/>
      <c r="MV21" s="210"/>
      <c r="MW21" s="210"/>
      <c r="MX21" s="210"/>
      <c r="MY21" s="210"/>
      <c r="MZ21" s="210"/>
      <c r="NA21" s="210"/>
      <c r="NB21" s="210"/>
      <c r="NC21" s="210"/>
      <c r="ND21" s="210"/>
      <c r="NE21" s="210"/>
      <c r="NF21" s="210"/>
      <c r="NG21" s="210"/>
      <c r="NH21" s="210"/>
      <c r="NI21" s="210"/>
      <c r="NJ21" s="210"/>
      <c r="NK21" s="210"/>
      <c r="NL21" s="210"/>
      <c r="NM21" s="210"/>
      <c r="NN21" s="210"/>
      <c r="NO21" s="210"/>
      <c r="NP21" s="210"/>
      <c r="NQ21" s="210"/>
      <c r="NR21" s="210"/>
      <c r="NS21" s="210"/>
      <c r="NT21" s="210"/>
      <c r="NU21" s="210"/>
      <c r="NV21" s="210"/>
      <c r="NW21" s="210"/>
      <c r="NX21" s="210"/>
      <c r="NY21" s="210"/>
      <c r="NZ21" s="210"/>
      <c r="OA21" s="210"/>
      <c r="OB21" s="210"/>
      <c r="OC21" s="210"/>
      <c r="OD21" s="210"/>
      <c r="OE21" s="210"/>
      <c r="OF21" s="210"/>
      <c r="OG21" s="210"/>
      <c r="OH21" s="210"/>
      <c r="OI21" s="210"/>
      <c r="OJ21" s="210"/>
      <c r="OK21" s="210"/>
      <c r="OL21" s="210"/>
      <c r="OM21" s="210"/>
      <c r="ON21" s="210"/>
      <c r="OO21" s="210"/>
      <c r="OP21" s="210"/>
      <c r="OQ21" s="210"/>
      <c r="OR21" s="210"/>
      <c r="OS21" s="210"/>
      <c r="OT21" s="210"/>
      <c r="OU21" s="210"/>
      <c r="OV21" s="210"/>
      <c r="OW21" s="210"/>
      <c r="OX21" s="210"/>
      <c r="OY21" s="210"/>
      <c r="OZ21" s="210"/>
      <c r="PA21" s="210"/>
      <c r="PB21" s="210"/>
      <c r="PC21" s="210"/>
      <c r="PD21" s="210"/>
      <c r="PE21" s="210"/>
      <c r="PF21" s="210"/>
      <c r="PG21" s="210"/>
      <c r="PH21" s="210"/>
      <c r="PI21" s="210"/>
      <c r="PJ21" s="210"/>
      <c r="PK21" s="210"/>
      <c r="PL21" s="210"/>
      <c r="PM21" s="210"/>
      <c r="PN21" s="210"/>
      <c r="PO21" s="210"/>
      <c r="PP21" s="210"/>
      <c r="PQ21" s="210"/>
      <c r="PR21" s="210"/>
      <c r="PS21" s="210"/>
      <c r="PT21" s="210"/>
      <c r="PU21" s="210"/>
      <c r="PV21" s="210"/>
    </row>
    <row r="22" spans="1:438" x14ac:dyDescent="0.25">
      <c r="A22" s="56"/>
      <c r="B22" s="56"/>
      <c r="C22" s="281" t="s">
        <v>34</v>
      </c>
      <c r="D22" s="287">
        <f>IF(ISERR(AVERAGE($C$66:$C$10065)),"",AVERAGE($C$66:$C$10065))</f>
        <v>129.96640476192457</v>
      </c>
      <c r="E22" s="56"/>
      <c r="F22" s="56"/>
      <c r="K22" s="56"/>
      <c r="L22" s="56"/>
      <c r="M22" s="56"/>
      <c r="N22" s="56"/>
      <c r="O22" s="56"/>
      <c r="P22" s="56"/>
      <c r="Q22" s="56"/>
      <c r="R22" s="56"/>
      <c r="S22" s="56"/>
      <c r="T22" s="56"/>
      <c r="U22" s="56"/>
      <c r="V22" s="328">
        <v>0.3</v>
      </c>
      <c r="W22" s="329">
        <f t="shared" si="20"/>
        <v>109.93015464076056</v>
      </c>
      <c r="X22" s="328">
        <v>0.8</v>
      </c>
      <c r="Y22" s="329">
        <f t="shared" si="21"/>
        <v>158.66568646460726</v>
      </c>
      <c r="AA22" s="56"/>
      <c r="AB22" s="56"/>
      <c r="AC22" s="56"/>
      <c r="AD22" s="56"/>
      <c r="AE22" s="56"/>
      <c r="AF22" s="56"/>
      <c r="AG22" s="56"/>
      <c r="AH22" s="17"/>
      <c r="AI22" s="17"/>
      <c r="AJ22" s="17"/>
      <c r="ID22" s="210"/>
      <c r="IE22" s="210"/>
      <c r="IF22" s="210"/>
      <c r="IG22" s="210"/>
      <c r="IH22" s="210"/>
      <c r="II22" s="210"/>
      <c r="IJ22" s="210"/>
      <c r="IK22" s="210"/>
      <c r="IL22" s="210"/>
      <c r="IM22" s="210"/>
      <c r="IN22" s="210"/>
      <c r="IO22" s="210"/>
      <c r="IP22" s="210"/>
      <c r="IQ22" s="210"/>
      <c r="IR22" s="210"/>
      <c r="IS22" s="210"/>
      <c r="IT22" s="210"/>
      <c r="IU22" s="210"/>
      <c r="IV22" s="210"/>
      <c r="IW22" s="210"/>
      <c r="IX22" s="210"/>
      <c r="IY22" s="210"/>
      <c r="IZ22" s="210"/>
      <c r="JA22" s="210"/>
      <c r="JB22" s="210"/>
      <c r="JC22" s="210"/>
      <c r="JD22" s="210"/>
      <c r="JE22" s="210"/>
      <c r="JF22" s="210"/>
      <c r="JG22" s="210"/>
      <c r="JH22" s="210"/>
      <c r="JI22" s="210"/>
      <c r="JJ22" s="210"/>
      <c r="JK22" s="210"/>
      <c r="JL22" s="210"/>
      <c r="JM22" s="210"/>
      <c r="JN22" s="210"/>
      <c r="JO22" s="210"/>
      <c r="JP22" s="210"/>
      <c r="JQ22" s="210"/>
      <c r="JR22" s="210"/>
      <c r="JS22" s="210"/>
      <c r="JT22" s="210"/>
      <c r="JU22" s="210"/>
      <c r="JV22" s="210"/>
      <c r="JW22" s="210"/>
      <c r="JX22" s="210"/>
      <c r="JY22" s="210"/>
      <c r="JZ22" s="210"/>
      <c r="KA22" s="210"/>
      <c r="KB22" s="210"/>
      <c r="KC22" s="210"/>
      <c r="KD22" s="210"/>
      <c r="KE22" s="210"/>
      <c r="KF22" s="210"/>
      <c r="KG22" s="210"/>
      <c r="KH22" s="210"/>
      <c r="KI22" s="210"/>
      <c r="KJ22" s="210"/>
      <c r="KK22" s="210"/>
      <c r="KL22" s="210"/>
      <c r="KM22" s="210"/>
      <c r="KN22" s="210"/>
      <c r="KO22" s="210"/>
      <c r="KP22" s="210"/>
      <c r="KQ22" s="210"/>
      <c r="KR22" s="210"/>
      <c r="KS22" s="210"/>
      <c r="KT22" s="210"/>
      <c r="KU22" s="210"/>
      <c r="KV22" s="210"/>
      <c r="KW22" s="210"/>
      <c r="KX22" s="210"/>
      <c r="KY22" s="210"/>
      <c r="KZ22" s="210"/>
      <c r="LA22" s="210"/>
      <c r="LB22" s="210"/>
      <c r="LC22" s="210"/>
      <c r="LD22" s="210"/>
      <c r="LE22" s="210"/>
      <c r="LF22" s="210"/>
      <c r="LG22" s="210"/>
      <c r="LH22" s="210"/>
      <c r="LI22" s="210"/>
      <c r="LJ22" s="210"/>
      <c r="LK22" s="210"/>
      <c r="LL22" s="210"/>
      <c r="LM22" s="210"/>
      <c r="LN22" s="210"/>
      <c r="LO22" s="210"/>
      <c r="LP22" s="210"/>
      <c r="LQ22" s="210"/>
      <c r="LR22" s="210"/>
      <c r="LS22" s="210"/>
      <c r="LT22" s="210"/>
      <c r="LU22" s="210"/>
      <c r="LV22" s="210"/>
      <c r="LW22" s="210"/>
      <c r="LX22" s="210"/>
      <c r="LY22" s="210"/>
      <c r="LZ22" s="210"/>
      <c r="MA22" s="210"/>
      <c r="MB22" s="210"/>
      <c r="MC22" s="210"/>
      <c r="MD22" s="210"/>
      <c r="ME22" s="210"/>
      <c r="MF22" s="210"/>
      <c r="MG22" s="210"/>
      <c r="MH22" s="210"/>
      <c r="MI22" s="210"/>
      <c r="MJ22" s="210"/>
      <c r="MK22" s="210"/>
      <c r="ML22" s="210"/>
      <c r="MM22" s="210"/>
      <c r="MN22" s="210"/>
      <c r="MO22" s="210"/>
      <c r="MP22" s="210"/>
      <c r="MQ22" s="210"/>
      <c r="MR22" s="210"/>
      <c r="MS22" s="210"/>
      <c r="MT22" s="210"/>
      <c r="MU22" s="210"/>
      <c r="MV22" s="210"/>
      <c r="MW22" s="210"/>
      <c r="MX22" s="210"/>
      <c r="MY22" s="210"/>
      <c r="MZ22" s="210"/>
      <c r="NA22" s="210"/>
      <c r="NB22" s="210"/>
      <c r="NC22" s="210"/>
      <c r="ND22" s="210"/>
      <c r="NE22" s="210"/>
      <c r="NF22" s="210"/>
      <c r="NG22" s="210"/>
      <c r="NH22" s="210"/>
      <c r="NI22" s="210"/>
      <c r="NJ22" s="210"/>
      <c r="NK22" s="210"/>
      <c r="NL22" s="210"/>
      <c r="NM22" s="210"/>
      <c r="NN22" s="210"/>
      <c r="NO22" s="210"/>
      <c r="NP22" s="210"/>
      <c r="NQ22" s="210"/>
      <c r="NR22" s="210"/>
      <c r="NS22" s="210"/>
      <c r="NT22" s="210"/>
      <c r="NU22" s="210"/>
      <c r="NV22" s="210"/>
      <c r="NW22" s="210"/>
      <c r="NX22" s="210"/>
      <c r="NY22" s="210"/>
      <c r="NZ22" s="210"/>
      <c r="OA22" s="210"/>
      <c r="OB22" s="210"/>
      <c r="OC22" s="210"/>
      <c r="OD22" s="210"/>
      <c r="OE22" s="210"/>
      <c r="OF22" s="210"/>
      <c r="OG22" s="210"/>
      <c r="OH22" s="210"/>
      <c r="OI22" s="210"/>
      <c r="OJ22" s="210"/>
      <c r="OK22" s="210"/>
      <c r="OL22" s="210"/>
      <c r="OM22" s="210"/>
      <c r="ON22" s="210"/>
      <c r="OO22" s="210"/>
      <c r="OP22" s="210"/>
      <c r="OQ22" s="210"/>
      <c r="OR22" s="210"/>
      <c r="OS22" s="210"/>
      <c r="OT22" s="210"/>
      <c r="OU22" s="210"/>
      <c r="OV22" s="210"/>
      <c r="OW22" s="210"/>
      <c r="OX22" s="210"/>
      <c r="OY22" s="210"/>
      <c r="OZ22" s="210"/>
      <c r="PA22" s="210"/>
      <c r="PB22" s="210"/>
      <c r="PC22" s="210"/>
      <c r="PD22" s="210"/>
      <c r="PE22" s="210"/>
      <c r="PF22" s="210"/>
      <c r="PG22" s="210"/>
      <c r="PH22" s="210"/>
      <c r="PI22" s="210"/>
      <c r="PJ22" s="210"/>
      <c r="PK22" s="210"/>
      <c r="PL22" s="210"/>
      <c r="PM22" s="210"/>
      <c r="PN22" s="210"/>
      <c r="PO22" s="210"/>
      <c r="PP22" s="210"/>
      <c r="PQ22" s="210"/>
      <c r="PR22" s="210"/>
      <c r="PS22" s="210"/>
      <c r="PT22" s="210"/>
      <c r="PU22" s="210"/>
      <c r="PV22" s="210"/>
    </row>
    <row r="23" spans="1:438" x14ac:dyDescent="0.25">
      <c r="A23" s="56"/>
      <c r="B23" s="56"/>
      <c r="C23" s="281" t="s">
        <v>837</v>
      </c>
      <c r="D23" s="287">
        <f>IF(ISERR(MEDIAN($C$66:$C$10065)),"",MEDIAN($C$66:$C$10065))</f>
        <v>127.1236514179316</v>
      </c>
      <c r="E23" s="56"/>
      <c r="F23" s="56"/>
      <c r="K23" s="56"/>
      <c r="L23" s="56"/>
      <c r="M23" s="56"/>
      <c r="N23" s="56"/>
      <c r="O23" s="56"/>
      <c r="P23" s="56"/>
      <c r="Q23" s="56"/>
      <c r="R23" s="56"/>
      <c r="S23" s="56"/>
      <c r="T23" s="56"/>
      <c r="U23" s="56"/>
      <c r="V23" s="328">
        <v>0.35</v>
      </c>
      <c r="W23" s="329">
        <f t="shared" si="20"/>
        <v>114.12545277255249</v>
      </c>
      <c r="X23" s="328">
        <v>0.85</v>
      </c>
      <c r="Y23" s="329">
        <f t="shared" si="21"/>
        <v>165.46898240314181</v>
      </c>
      <c r="AA23" s="56"/>
      <c r="AB23" s="56"/>
      <c r="AC23" s="56"/>
      <c r="AD23" s="56"/>
      <c r="AE23" s="56"/>
      <c r="AF23" s="56"/>
      <c r="AG23" s="56"/>
      <c r="AH23" s="17"/>
      <c r="AI23" s="17"/>
      <c r="AJ23" s="17"/>
      <c r="ID23" s="210"/>
      <c r="IE23" s="210"/>
      <c r="IF23" s="210"/>
      <c r="IG23" s="210"/>
      <c r="IH23" s="210"/>
      <c r="II23" s="210"/>
      <c r="IJ23" s="210"/>
      <c r="IK23" s="210"/>
      <c r="IL23" s="210"/>
      <c r="IM23" s="210"/>
      <c r="IN23" s="210"/>
      <c r="IO23" s="210"/>
      <c r="IP23" s="210"/>
      <c r="IQ23" s="210"/>
      <c r="IR23" s="210"/>
      <c r="IS23" s="210"/>
      <c r="IT23" s="210"/>
      <c r="IU23" s="210"/>
      <c r="IV23" s="210"/>
      <c r="IW23" s="210"/>
      <c r="IX23" s="210"/>
      <c r="IY23" s="210"/>
      <c r="IZ23" s="210"/>
      <c r="JA23" s="210"/>
      <c r="JB23" s="210"/>
      <c r="JC23" s="210"/>
      <c r="JD23" s="210"/>
      <c r="JE23" s="210"/>
      <c r="JF23" s="210"/>
      <c r="JG23" s="210"/>
      <c r="JH23" s="210"/>
      <c r="JI23" s="210"/>
      <c r="JJ23" s="210"/>
      <c r="JK23" s="210"/>
      <c r="JL23" s="210"/>
      <c r="JM23" s="210"/>
      <c r="JN23" s="210"/>
      <c r="JO23" s="210"/>
      <c r="JP23" s="210"/>
      <c r="JQ23" s="210"/>
      <c r="JR23" s="210"/>
      <c r="JS23" s="210"/>
      <c r="JT23" s="210"/>
      <c r="JU23" s="210"/>
      <c r="JV23" s="210"/>
      <c r="JW23" s="210"/>
      <c r="JX23" s="210"/>
      <c r="JY23" s="210"/>
      <c r="JZ23" s="210"/>
      <c r="KA23" s="210"/>
      <c r="KB23" s="210"/>
      <c r="KC23" s="210"/>
      <c r="KD23" s="210"/>
      <c r="KE23" s="210"/>
      <c r="KF23" s="210"/>
      <c r="KG23" s="210"/>
      <c r="KH23" s="210"/>
      <c r="KI23" s="210"/>
      <c r="KJ23" s="210"/>
      <c r="KK23" s="210"/>
      <c r="KL23" s="210"/>
      <c r="KM23" s="210"/>
      <c r="KN23" s="210"/>
      <c r="KO23" s="210"/>
      <c r="KP23" s="210"/>
      <c r="KQ23" s="210"/>
      <c r="KR23" s="210"/>
      <c r="KS23" s="210"/>
      <c r="KT23" s="210"/>
      <c r="KU23" s="210"/>
      <c r="KV23" s="210"/>
      <c r="KW23" s="210"/>
      <c r="KX23" s="210"/>
      <c r="KY23" s="210"/>
      <c r="KZ23" s="210"/>
      <c r="LA23" s="210"/>
      <c r="LB23" s="210"/>
      <c r="LC23" s="210"/>
      <c r="LD23" s="210"/>
      <c r="LE23" s="210"/>
      <c r="LF23" s="210"/>
      <c r="LG23" s="210"/>
      <c r="LH23" s="210"/>
      <c r="LI23" s="210"/>
      <c r="LJ23" s="210"/>
      <c r="LK23" s="210"/>
      <c r="LL23" s="210"/>
      <c r="LM23" s="210"/>
      <c r="LN23" s="210"/>
      <c r="LO23" s="210"/>
      <c r="LP23" s="210"/>
      <c r="LQ23" s="210"/>
      <c r="LR23" s="210"/>
      <c r="LS23" s="210"/>
      <c r="LT23" s="210"/>
      <c r="LU23" s="210"/>
      <c r="LV23" s="210"/>
      <c r="LW23" s="210"/>
      <c r="LX23" s="210"/>
      <c r="LY23" s="210"/>
      <c r="LZ23" s="210"/>
      <c r="MA23" s="210"/>
      <c r="MB23" s="210"/>
      <c r="MC23" s="210"/>
      <c r="MD23" s="210"/>
      <c r="ME23" s="210"/>
      <c r="MF23" s="210"/>
      <c r="MG23" s="210"/>
      <c r="MH23" s="210"/>
      <c r="MI23" s="210"/>
      <c r="MJ23" s="210"/>
      <c r="MK23" s="210"/>
      <c r="ML23" s="210"/>
      <c r="MM23" s="210"/>
      <c r="MN23" s="210"/>
      <c r="MO23" s="210"/>
      <c r="MP23" s="210"/>
      <c r="MQ23" s="210"/>
      <c r="MR23" s="210"/>
      <c r="MS23" s="210"/>
      <c r="MT23" s="210"/>
      <c r="MU23" s="210"/>
      <c r="MV23" s="210"/>
      <c r="MW23" s="210"/>
      <c r="MX23" s="210"/>
      <c r="MY23" s="210"/>
      <c r="MZ23" s="210"/>
      <c r="NA23" s="210"/>
      <c r="NB23" s="210"/>
      <c r="NC23" s="210"/>
      <c r="ND23" s="210"/>
      <c r="NE23" s="210"/>
      <c r="NF23" s="210"/>
      <c r="NG23" s="210"/>
      <c r="NH23" s="210"/>
      <c r="NI23" s="210"/>
      <c r="NJ23" s="210"/>
      <c r="NK23" s="210"/>
      <c r="NL23" s="210"/>
      <c r="NM23" s="210"/>
      <c r="NN23" s="210"/>
      <c r="NO23" s="210"/>
      <c r="NP23" s="210"/>
      <c r="NQ23" s="210"/>
      <c r="NR23" s="210"/>
      <c r="NS23" s="210"/>
      <c r="NT23" s="210"/>
      <c r="NU23" s="210"/>
      <c r="NV23" s="210"/>
      <c r="NW23" s="210"/>
      <c r="NX23" s="210"/>
      <c r="NY23" s="210"/>
      <c r="NZ23" s="210"/>
      <c r="OA23" s="210"/>
      <c r="OB23" s="210"/>
      <c r="OC23" s="210"/>
      <c r="OD23" s="210"/>
      <c r="OE23" s="210"/>
      <c r="OF23" s="210"/>
      <c r="OG23" s="210"/>
      <c r="OH23" s="210"/>
      <c r="OI23" s="210"/>
      <c r="OJ23" s="210"/>
      <c r="OK23" s="210"/>
      <c r="OL23" s="210"/>
      <c r="OM23" s="210"/>
      <c r="ON23" s="210"/>
      <c r="OO23" s="210"/>
      <c r="OP23" s="210"/>
      <c r="OQ23" s="210"/>
      <c r="OR23" s="210"/>
      <c r="OS23" s="210"/>
      <c r="OT23" s="210"/>
      <c r="OU23" s="210"/>
      <c r="OV23" s="210"/>
      <c r="OW23" s="210"/>
      <c r="OX23" s="210"/>
      <c r="OY23" s="210"/>
      <c r="OZ23" s="210"/>
      <c r="PA23" s="210"/>
      <c r="PB23" s="210"/>
      <c r="PC23" s="210"/>
      <c r="PD23" s="210"/>
      <c r="PE23" s="210"/>
      <c r="PF23" s="210"/>
      <c r="PG23" s="210"/>
      <c r="PH23" s="210"/>
      <c r="PI23" s="210"/>
      <c r="PJ23" s="210"/>
      <c r="PK23" s="210"/>
      <c r="PL23" s="210"/>
      <c r="PM23" s="210"/>
      <c r="PN23" s="210"/>
      <c r="PO23" s="210"/>
      <c r="PP23" s="210"/>
      <c r="PQ23" s="210"/>
      <c r="PR23" s="210"/>
      <c r="PS23" s="210"/>
      <c r="PT23" s="210"/>
      <c r="PU23" s="210"/>
      <c r="PV23" s="210"/>
    </row>
    <row r="24" spans="1:438" x14ac:dyDescent="0.25">
      <c r="A24" s="56"/>
      <c r="B24" s="56"/>
      <c r="C24" s="281" t="s">
        <v>836</v>
      </c>
      <c r="D24" s="321" cm="1">
        <f t="array" ref="D24">IF(ISERR(_xlfn.MODE.SNGL(ROUND($C$66:$C$10065,0))),"",_xlfn.MODE.SNGL(ROUND($C$66:$C$10065,0)))</f>
        <v>117</v>
      </c>
      <c r="E24" s="56"/>
      <c r="F24" s="56"/>
      <c r="K24" s="56"/>
      <c r="L24" s="56"/>
      <c r="M24" s="56"/>
      <c r="N24" s="56"/>
      <c r="O24" s="56"/>
      <c r="P24" s="56"/>
      <c r="Q24" s="56"/>
      <c r="R24" s="56"/>
      <c r="S24" s="56"/>
      <c r="T24" s="56"/>
      <c r="U24" s="56"/>
      <c r="V24" s="328">
        <v>0.4</v>
      </c>
      <c r="W24" s="329">
        <f t="shared" si="20"/>
        <v>118.2549830796229</v>
      </c>
      <c r="X24" s="328">
        <v>0.9</v>
      </c>
      <c r="Y24" s="329">
        <f t="shared" si="21"/>
        <v>174.13377315118476</v>
      </c>
      <c r="AA24" s="56"/>
      <c r="AB24" s="56"/>
      <c r="AC24" s="56"/>
      <c r="AD24" s="56"/>
      <c r="AE24" s="56"/>
      <c r="AF24" s="56"/>
      <c r="AG24" s="56"/>
      <c r="AH24" s="17"/>
      <c r="AI24" s="17"/>
      <c r="AJ24" s="17"/>
      <c r="ID24" s="210"/>
      <c r="IE24" s="210"/>
      <c r="IF24" s="210"/>
      <c r="IG24" s="210"/>
      <c r="IH24" s="210"/>
      <c r="II24" s="210"/>
      <c r="IJ24" s="210"/>
      <c r="IK24" s="210"/>
      <c r="IL24" s="210"/>
      <c r="IM24" s="210"/>
      <c r="IN24" s="210"/>
      <c r="IO24" s="210"/>
      <c r="IP24" s="210"/>
      <c r="IQ24" s="210"/>
      <c r="IR24" s="210"/>
      <c r="IS24" s="210"/>
      <c r="IT24" s="210"/>
      <c r="IU24" s="210"/>
      <c r="IV24" s="210"/>
      <c r="IW24" s="210"/>
      <c r="IX24" s="210"/>
      <c r="IY24" s="210"/>
      <c r="IZ24" s="210"/>
      <c r="JA24" s="210"/>
      <c r="JB24" s="210"/>
      <c r="JC24" s="210"/>
      <c r="JD24" s="210"/>
      <c r="JE24" s="210"/>
      <c r="JF24" s="210"/>
      <c r="JG24" s="210"/>
      <c r="JH24" s="210"/>
      <c r="JI24" s="210"/>
      <c r="JJ24" s="210"/>
      <c r="JK24" s="210"/>
      <c r="JL24" s="210"/>
      <c r="JM24" s="210"/>
      <c r="JN24" s="210"/>
      <c r="JO24" s="210"/>
      <c r="JP24" s="210"/>
      <c r="JQ24" s="210"/>
      <c r="JR24" s="210"/>
      <c r="JS24" s="210"/>
      <c r="JT24" s="210"/>
      <c r="JU24" s="210"/>
      <c r="JV24" s="210"/>
      <c r="JW24" s="210"/>
      <c r="JX24" s="210"/>
      <c r="JY24" s="210"/>
      <c r="JZ24" s="210"/>
      <c r="KA24" s="210"/>
      <c r="KB24" s="210"/>
      <c r="KC24" s="210"/>
      <c r="KD24" s="210"/>
      <c r="KE24" s="210"/>
      <c r="KF24" s="210"/>
      <c r="KG24" s="210"/>
      <c r="KH24" s="210"/>
      <c r="KI24" s="210"/>
      <c r="KJ24" s="210"/>
      <c r="KK24" s="210"/>
      <c r="KL24" s="210"/>
      <c r="KM24" s="210"/>
      <c r="KN24" s="210"/>
      <c r="KO24" s="210"/>
      <c r="KP24" s="210"/>
      <c r="KQ24" s="210"/>
      <c r="KR24" s="210"/>
      <c r="KS24" s="210"/>
      <c r="KT24" s="210"/>
      <c r="KU24" s="210"/>
      <c r="KV24" s="210"/>
      <c r="KW24" s="210"/>
      <c r="KX24" s="210"/>
      <c r="KY24" s="210"/>
      <c r="KZ24" s="210"/>
      <c r="LA24" s="210"/>
      <c r="LB24" s="210"/>
      <c r="LC24" s="210"/>
      <c r="LD24" s="210"/>
      <c r="LE24" s="210"/>
      <c r="LF24" s="210"/>
      <c r="LG24" s="210"/>
      <c r="LH24" s="210"/>
      <c r="LI24" s="210"/>
      <c r="LJ24" s="210"/>
      <c r="LK24" s="210"/>
      <c r="LL24" s="210"/>
      <c r="LM24" s="210"/>
      <c r="LN24" s="210"/>
      <c r="LO24" s="210"/>
      <c r="LP24" s="210"/>
      <c r="LQ24" s="210"/>
      <c r="LR24" s="210"/>
      <c r="LS24" s="210"/>
      <c r="LT24" s="210"/>
      <c r="LU24" s="210"/>
      <c r="LV24" s="210"/>
      <c r="LW24" s="210"/>
      <c r="LX24" s="210"/>
      <c r="LY24" s="210"/>
      <c r="LZ24" s="210"/>
      <c r="MA24" s="210"/>
      <c r="MB24" s="210"/>
      <c r="MC24" s="210"/>
      <c r="MD24" s="210"/>
      <c r="ME24" s="210"/>
      <c r="MF24" s="210"/>
      <c r="MG24" s="210"/>
      <c r="MH24" s="210"/>
      <c r="MI24" s="210"/>
      <c r="MJ24" s="210"/>
      <c r="MK24" s="210"/>
      <c r="ML24" s="210"/>
      <c r="MM24" s="210"/>
      <c r="MN24" s="210"/>
      <c r="MO24" s="210"/>
      <c r="MP24" s="210"/>
      <c r="MQ24" s="210"/>
      <c r="MR24" s="210"/>
      <c r="MS24" s="210"/>
      <c r="MT24" s="210"/>
      <c r="MU24" s="210"/>
      <c r="MV24" s="210"/>
      <c r="MW24" s="210"/>
      <c r="MX24" s="210"/>
      <c r="MY24" s="210"/>
      <c r="MZ24" s="210"/>
      <c r="NA24" s="210"/>
      <c r="NB24" s="210"/>
      <c r="NC24" s="210"/>
      <c r="ND24" s="210"/>
      <c r="NE24" s="210"/>
      <c r="NF24" s="210"/>
      <c r="NG24" s="210"/>
      <c r="NH24" s="210"/>
      <c r="NI24" s="210"/>
      <c r="NJ24" s="210"/>
      <c r="NK24" s="210"/>
      <c r="NL24" s="210"/>
      <c r="NM24" s="210"/>
      <c r="NN24" s="210"/>
      <c r="NO24" s="210"/>
      <c r="NP24" s="210"/>
      <c r="NQ24" s="210"/>
      <c r="NR24" s="210"/>
      <c r="NS24" s="210"/>
      <c r="NT24" s="210"/>
      <c r="NU24" s="210"/>
      <c r="NV24" s="210"/>
      <c r="NW24" s="210"/>
      <c r="NX24" s="210"/>
      <c r="NY24" s="210"/>
      <c r="NZ24" s="210"/>
      <c r="OA24" s="210"/>
      <c r="OB24" s="210"/>
      <c r="OC24" s="210"/>
      <c r="OD24" s="210"/>
      <c r="OE24" s="210"/>
      <c r="OF24" s="210"/>
      <c r="OG24" s="210"/>
      <c r="OH24" s="210"/>
      <c r="OI24" s="210"/>
      <c r="OJ24" s="210"/>
      <c r="OK24" s="210"/>
      <c r="OL24" s="210"/>
      <c r="OM24" s="210"/>
      <c r="ON24" s="210"/>
      <c r="OO24" s="210"/>
      <c r="OP24" s="210"/>
      <c r="OQ24" s="210"/>
      <c r="OR24" s="210"/>
      <c r="OS24" s="210"/>
      <c r="OT24" s="210"/>
      <c r="OU24" s="210"/>
      <c r="OV24" s="210"/>
      <c r="OW24" s="210"/>
      <c r="OX24" s="210"/>
      <c r="OY24" s="210"/>
      <c r="OZ24" s="210"/>
      <c r="PA24" s="210"/>
      <c r="PB24" s="210"/>
      <c r="PC24" s="210"/>
      <c r="PD24" s="210"/>
      <c r="PE24" s="210"/>
      <c r="PF24" s="210"/>
      <c r="PG24" s="210"/>
      <c r="PH24" s="210"/>
      <c r="PI24" s="210"/>
      <c r="PJ24" s="210"/>
      <c r="PK24" s="210"/>
      <c r="PL24" s="210"/>
      <c r="PM24" s="210"/>
      <c r="PN24" s="210"/>
      <c r="PO24" s="210"/>
      <c r="PP24" s="210"/>
      <c r="PQ24" s="210"/>
      <c r="PR24" s="210"/>
      <c r="PS24" s="210"/>
      <c r="PT24" s="210"/>
      <c r="PU24" s="210"/>
      <c r="PV24" s="210"/>
    </row>
    <row r="25" spans="1:438" x14ac:dyDescent="0.25">
      <c r="A25" s="56"/>
      <c r="B25" s="56"/>
      <c r="C25" s="281" t="s">
        <v>835</v>
      </c>
      <c r="D25" s="287">
        <f>IF(ISERR(_xlfn.STDEV.P($C$66:$C$10065)),"",_xlfn.STDEV.P($C$66:$C$10065))</f>
        <v>32.156680128366467</v>
      </c>
      <c r="E25" s="56"/>
      <c r="F25" s="56"/>
      <c r="K25" s="56"/>
      <c r="L25" s="56"/>
      <c r="M25" s="56"/>
      <c r="N25" s="56"/>
      <c r="O25" s="56"/>
      <c r="P25" s="56"/>
      <c r="Q25" s="56"/>
      <c r="R25" s="56"/>
      <c r="S25" s="56"/>
      <c r="T25" s="56"/>
      <c r="U25" s="56"/>
      <c r="V25" s="328">
        <v>0.45</v>
      </c>
      <c r="W25" s="329">
        <f t="shared" si="20"/>
        <v>122.47501044976158</v>
      </c>
      <c r="X25" s="328">
        <v>0.95</v>
      </c>
      <c r="Y25" s="329">
        <f t="shared" si="21"/>
        <v>187.42510107583058</v>
      </c>
      <c r="AA25" s="56"/>
      <c r="AB25" s="56"/>
      <c r="AC25" s="56"/>
      <c r="AD25" s="56"/>
      <c r="AE25" s="56"/>
      <c r="AF25" s="56"/>
      <c r="AG25" s="56"/>
      <c r="AH25" s="17"/>
      <c r="AI25" s="17"/>
      <c r="AJ25" s="17"/>
      <c r="ID25" s="210"/>
      <c r="IE25" s="210"/>
      <c r="IF25" s="210"/>
      <c r="IG25" s="210"/>
      <c r="IH25" s="210"/>
      <c r="II25" s="210"/>
      <c r="IJ25" s="210"/>
      <c r="IK25" s="210"/>
      <c r="IL25" s="210"/>
      <c r="IM25" s="210"/>
      <c r="IN25" s="210"/>
      <c r="IO25" s="210"/>
      <c r="IP25" s="210"/>
      <c r="IQ25" s="210"/>
      <c r="IR25" s="210"/>
      <c r="IS25" s="210"/>
      <c r="IT25" s="210"/>
      <c r="IU25" s="210"/>
      <c r="IV25" s="210"/>
      <c r="IW25" s="210"/>
      <c r="IX25" s="210"/>
      <c r="IY25" s="210"/>
      <c r="IZ25" s="210"/>
      <c r="JA25" s="210"/>
      <c r="JB25" s="210"/>
      <c r="JC25" s="210"/>
      <c r="JD25" s="210"/>
      <c r="JE25" s="210"/>
      <c r="JF25" s="210"/>
      <c r="JG25" s="210"/>
      <c r="JH25" s="210"/>
      <c r="JI25" s="210"/>
      <c r="JJ25" s="210"/>
      <c r="JK25" s="210"/>
      <c r="JL25" s="210"/>
      <c r="JM25" s="210"/>
      <c r="JN25" s="210"/>
      <c r="JO25" s="210"/>
      <c r="JP25" s="210"/>
      <c r="JQ25" s="210"/>
      <c r="JR25" s="210"/>
      <c r="JS25" s="210"/>
      <c r="JT25" s="210"/>
      <c r="JU25" s="210"/>
      <c r="JV25" s="210"/>
      <c r="JW25" s="210"/>
      <c r="JX25" s="210"/>
      <c r="JY25" s="210"/>
      <c r="JZ25" s="210"/>
      <c r="KA25" s="210"/>
      <c r="KB25" s="210"/>
      <c r="KC25" s="210"/>
      <c r="KD25" s="210"/>
      <c r="KE25" s="210"/>
      <c r="KF25" s="210"/>
      <c r="KG25" s="210"/>
      <c r="KH25" s="210"/>
      <c r="KI25" s="210"/>
      <c r="KJ25" s="210"/>
      <c r="KK25" s="210"/>
      <c r="KL25" s="210"/>
      <c r="KM25" s="210"/>
      <c r="KN25" s="210"/>
      <c r="KO25" s="210"/>
      <c r="KP25" s="210"/>
      <c r="KQ25" s="210"/>
      <c r="KR25" s="210"/>
      <c r="KS25" s="210"/>
      <c r="KT25" s="210"/>
      <c r="KU25" s="210"/>
      <c r="KV25" s="210"/>
      <c r="KW25" s="210"/>
      <c r="KX25" s="210"/>
      <c r="KY25" s="210"/>
      <c r="KZ25" s="210"/>
      <c r="LA25" s="210"/>
      <c r="LB25" s="210"/>
      <c r="LC25" s="210"/>
      <c r="LD25" s="210"/>
      <c r="LE25" s="210"/>
      <c r="LF25" s="210"/>
      <c r="LG25" s="210"/>
      <c r="LH25" s="210"/>
      <c r="LI25" s="210"/>
      <c r="LJ25" s="210"/>
      <c r="LK25" s="210"/>
      <c r="LL25" s="210"/>
      <c r="LM25" s="210"/>
      <c r="LN25" s="210"/>
      <c r="LO25" s="210"/>
      <c r="LP25" s="210"/>
      <c r="LQ25" s="210"/>
      <c r="LR25" s="210"/>
      <c r="LS25" s="210"/>
      <c r="LT25" s="210"/>
      <c r="LU25" s="210"/>
      <c r="LV25" s="210"/>
      <c r="LW25" s="210"/>
      <c r="LX25" s="210"/>
      <c r="LY25" s="210"/>
      <c r="LZ25" s="210"/>
      <c r="MA25" s="210"/>
      <c r="MB25" s="210"/>
      <c r="MC25" s="210"/>
      <c r="MD25" s="210"/>
      <c r="ME25" s="210"/>
      <c r="MF25" s="210"/>
      <c r="MG25" s="210"/>
      <c r="MH25" s="210"/>
      <c r="MI25" s="210"/>
      <c r="MJ25" s="210"/>
      <c r="MK25" s="210"/>
      <c r="ML25" s="210"/>
      <c r="MM25" s="210"/>
      <c r="MN25" s="210"/>
      <c r="MO25" s="210"/>
      <c r="MP25" s="210"/>
      <c r="MQ25" s="210"/>
      <c r="MR25" s="210"/>
      <c r="MS25" s="210"/>
      <c r="MT25" s="210"/>
      <c r="MU25" s="210"/>
      <c r="MV25" s="210"/>
      <c r="MW25" s="210"/>
      <c r="MX25" s="210"/>
      <c r="MY25" s="210"/>
      <c r="MZ25" s="210"/>
      <c r="NA25" s="210"/>
      <c r="NB25" s="210"/>
      <c r="NC25" s="210"/>
      <c r="ND25" s="210"/>
      <c r="NE25" s="210"/>
      <c r="NF25" s="210"/>
      <c r="NG25" s="210"/>
      <c r="NH25" s="210"/>
      <c r="NI25" s="210"/>
      <c r="NJ25" s="210"/>
      <c r="NK25" s="210"/>
      <c r="NL25" s="210"/>
      <c r="NM25" s="210"/>
      <c r="NN25" s="210"/>
      <c r="NO25" s="210"/>
      <c r="NP25" s="210"/>
      <c r="NQ25" s="210"/>
      <c r="NR25" s="210"/>
      <c r="NS25" s="210"/>
      <c r="NT25" s="210"/>
      <c r="NU25" s="210"/>
      <c r="NV25" s="210"/>
      <c r="NW25" s="210"/>
      <c r="NX25" s="210"/>
      <c r="NY25" s="210"/>
      <c r="NZ25" s="210"/>
      <c r="OA25" s="210"/>
      <c r="OB25" s="210"/>
      <c r="OC25" s="210"/>
      <c r="OD25" s="210"/>
      <c r="OE25" s="210"/>
      <c r="OF25" s="210"/>
      <c r="OG25" s="210"/>
      <c r="OH25" s="210"/>
      <c r="OI25" s="210"/>
      <c r="OJ25" s="210"/>
      <c r="OK25" s="210"/>
      <c r="OL25" s="210"/>
      <c r="OM25" s="210"/>
      <c r="ON25" s="210"/>
      <c r="OO25" s="210"/>
      <c r="OP25" s="210"/>
      <c r="OQ25" s="210"/>
      <c r="OR25" s="210"/>
      <c r="OS25" s="210"/>
      <c r="OT25" s="210"/>
      <c r="OU25" s="210"/>
      <c r="OV25" s="210"/>
      <c r="OW25" s="210"/>
      <c r="OX25" s="210"/>
      <c r="OY25" s="210"/>
      <c r="OZ25" s="210"/>
      <c r="PA25" s="210"/>
      <c r="PB25" s="210"/>
      <c r="PC25" s="210"/>
      <c r="PD25" s="210"/>
      <c r="PE25" s="210"/>
      <c r="PF25" s="210"/>
      <c r="PG25" s="210"/>
      <c r="PH25" s="210"/>
      <c r="PI25" s="210"/>
      <c r="PJ25" s="210"/>
      <c r="PK25" s="210"/>
      <c r="PL25" s="210"/>
      <c r="PM25" s="210"/>
      <c r="PN25" s="210"/>
      <c r="PO25" s="210"/>
      <c r="PP25" s="210"/>
      <c r="PQ25" s="210"/>
      <c r="PR25" s="210"/>
      <c r="PS25" s="210"/>
      <c r="PT25" s="210"/>
      <c r="PU25" s="210"/>
      <c r="PV25" s="210"/>
    </row>
    <row r="26" spans="1:438" x14ac:dyDescent="0.25">
      <c r="A26" s="56"/>
      <c r="B26" s="56"/>
      <c r="E26" s="56"/>
      <c r="F26" s="56"/>
      <c r="K26" s="56"/>
      <c r="L26" s="56"/>
      <c r="M26" s="56"/>
      <c r="N26" s="56"/>
      <c r="O26" s="56"/>
      <c r="P26" s="56"/>
      <c r="Q26" s="56"/>
      <c r="R26" s="56"/>
      <c r="S26" s="56"/>
      <c r="T26" s="56"/>
      <c r="U26" s="56"/>
      <c r="V26" s="328">
        <v>0.5</v>
      </c>
      <c r="W26" s="329">
        <f t="shared" si="20"/>
        <v>127.1236514179316</v>
      </c>
      <c r="X26" s="328">
        <v>0.99</v>
      </c>
      <c r="Y26" s="329">
        <f t="shared" si="21"/>
        <v>206.37323289718492</v>
      </c>
      <c r="Z26" s="56"/>
      <c r="AA26" s="56"/>
      <c r="AB26" s="56"/>
      <c r="AC26" s="56"/>
      <c r="AD26" s="56"/>
      <c r="AE26" s="56"/>
      <c r="AF26" s="56"/>
      <c r="AG26" s="56"/>
      <c r="AH26" s="17"/>
      <c r="AI26" s="17"/>
      <c r="AJ26" s="17"/>
      <c r="ID26" s="210"/>
      <c r="IE26" s="210"/>
      <c r="IF26" s="210"/>
      <c r="IG26" s="210"/>
      <c r="IH26" s="210"/>
      <c r="II26" s="210"/>
      <c r="IJ26" s="210"/>
      <c r="IK26" s="210"/>
      <c r="IL26" s="210"/>
      <c r="IM26" s="210"/>
      <c r="IN26" s="210"/>
      <c r="IO26" s="210"/>
      <c r="IP26" s="210"/>
      <c r="IQ26" s="210"/>
      <c r="IR26" s="210"/>
      <c r="IS26" s="210"/>
      <c r="IT26" s="210"/>
      <c r="IU26" s="210"/>
      <c r="IV26" s="210"/>
      <c r="IW26" s="210"/>
      <c r="IX26" s="210"/>
      <c r="IY26" s="210"/>
      <c r="IZ26" s="210"/>
      <c r="JA26" s="210"/>
      <c r="JB26" s="210"/>
      <c r="JC26" s="210"/>
      <c r="JD26" s="210"/>
      <c r="JE26" s="210"/>
      <c r="JF26" s="210"/>
      <c r="JG26" s="210"/>
      <c r="JH26" s="210"/>
      <c r="JI26" s="210"/>
      <c r="JJ26" s="210"/>
      <c r="JK26" s="210"/>
      <c r="JL26" s="210"/>
      <c r="JM26" s="210"/>
      <c r="JN26" s="210"/>
      <c r="JO26" s="210"/>
      <c r="JP26" s="210"/>
      <c r="JQ26" s="210"/>
      <c r="JR26" s="210"/>
      <c r="JS26" s="210"/>
      <c r="JT26" s="210"/>
      <c r="JU26" s="210"/>
      <c r="JV26" s="210"/>
      <c r="JW26" s="210"/>
      <c r="JX26" s="210"/>
      <c r="JY26" s="210"/>
      <c r="JZ26" s="210"/>
      <c r="KA26" s="210"/>
      <c r="KB26" s="210"/>
      <c r="KC26" s="210"/>
      <c r="KD26" s="210"/>
      <c r="KE26" s="210"/>
      <c r="KF26" s="210"/>
      <c r="KG26" s="210"/>
      <c r="KH26" s="210"/>
      <c r="KI26" s="210"/>
      <c r="KJ26" s="210"/>
      <c r="KK26" s="210"/>
      <c r="KL26" s="210"/>
      <c r="KM26" s="210"/>
      <c r="KN26" s="210"/>
      <c r="KO26" s="210"/>
      <c r="KP26" s="210"/>
      <c r="KQ26" s="210"/>
      <c r="KR26" s="210"/>
      <c r="KS26" s="210"/>
      <c r="KT26" s="210"/>
      <c r="KU26" s="210"/>
      <c r="KV26" s="210"/>
      <c r="KW26" s="210"/>
      <c r="KX26" s="210"/>
      <c r="KY26" s="210"/>
      <c r="KZ26" s="210"/>
      <c r="LA26" s="210"/>
      <c r="LB26" s="210"/>
      <c r="LC26" s="210"/>
      <c r="LD26" s="210"/>
      <c r="LE26" s="210"/>
      <c r="LF26" s="210"/>
      <c r="LG26" s="210"/>
      <c r="LH26" s="210"/>
      <c r="LI26" s="210"/>
      <c r="LJ26" s="210"/>
      <c r="LK26" s="210"/>
      <c r="LL26" s="210"/>
      <c r="LM26" s="210"/>
      <c r="LN26" s="210"/>
      <c r="LO26" s="210"/>
      <c r="LP26" s="210"/>
      <c r="LQ26" s="210"/>
      <c r="LR26" s="210"/>
      <c r="LS26" s="210"/>
      <c r="LT26" s="210"/>
      <c r="LU26" s="210"/>
      <c r="LV26" s="210"/>
      <c r="LW26" s="210"/>
      <c r="LX26" s="210"/>
      <c r="LY26" s="210"/>
      <c r="LZ26" s="210"/>
      <c r="MA26" s="210"/>
      <c r="MB26" s="210"/>
      <c r="MC26" s="210"/>
      <c r="MD26" s="210"/>
      <c r="ME26" s="210"/>
      <c r="MF26" s="210"/>
      <c r="MG26" s="210"/>
      <c r="MH26" s="210"/>
      <c r="MI26" s="210"/>
      <c r="MJ26" s="210"/>
      <c r="MK26" s="210"/>
      <c r="ML26" s="210"/>
      <c r="MM26" s="210"/>
      <c r="MN26" s="210"/>
      <c r="MO26" s="210"/>
      <c r="MP26" s="210"/>
      <c r="MQ26" s="210"/>
      <c r="MR26" s="210"/>
      <c r="MS26" s="210"/>
      <c r="MT26" s="210"/>
      <c r="MU26" s="210"/>
      <c r="MV26" s="210"/>
      <c r="MW26" s="210"/>
      <c r="MX26" s="210"/>
      <c r="MY26" s="210"/>
      <c r="MZ26" s="210"/>
      <c r="NA26" s="210"/>
      <c r="NB26" s="210"/>
      <c r="NC26" s="210"/>
      <c r="ND26" s="210"/>
      <c r="NE26" s="210"/>
      <c r="NF26" s="210"/>
      <c r="NG26" s="210"/>
      <c r="NH26" s="210"/>
      <c r="NI26" s="210"/>
      <c r="NJ26" s="210"/>
      <c r="NK26" s="210"/>
      <c r="NL26" s="210"/>
      <c r="NM26" s="210"/>
      <c r="NN26" s="210"/>
      <c r="NO26" s="210"/>
      <c r="NP26" s="210"/>
      <c r="NQ26" s="210"/>
      <c r="NR26" s="210"/>
      <c r="NS26" s="210"/>
      <c r="NT26" s="210"/>
      <c r="NU26" s="210"/>
      <c r="NV26" s="210"/>
      <c r="NW26" s="210"/>
      <c r="NX26" s="210"/>
      <c r="NY26" s="210"/>
      <c r="NZ26" s="210"/>
      <c r="OA26" s="210"/>
      <c r="OB26" s="210"/>
      <c r="OC26" s="210"/>
      <c r="OD26" s="210"/>
      <c r="OE26" s="210"/>
      <c r="OF26" s="210"/>
      <c r="OG26" s="210"/>
      <c r="OH26" s="210"/>
      <c r="OI26" s="210"/>
      <c r="OJ26" s="210"/>
      <c r="OK26" s="210"/>
      <c r="OL26" s="210"/>
      <c r="OM26" s="210"/>
      <c r="ON26" s="210"/>
      <c r="OO26" s="210"/>
      <c r="OP26" s="210"/>
      <c r="OQ26" s="210"/>
      <c r="OR26" s="210"/>
      <c r="OS26" s="210"/>
      <c r="OT26" s="210"/>
      <c r="OU26" s="210"/>
      <c r="OV26" s="210"/>
      <c r="OW26" s="210"/>
      <c r="OX26" s="210"/>
      <c r="OY26" s="210"/>
      <c r="OZ26" s="210"/>
      <c r="PA26" s="210"/>
      <c r="PB26" s="210"/>
      <c r="PC26" s="210"/>
      <c r="PD26" s="210"/>
      <c r="PE26" s="210"/>
      <c r="PF26" s="210"/>
      <c r="PG26" s="210"/>
      <c r="PH26" s="210"/>
      <c r="PI26" s="210"/>
      <c r="PJ26" s="210"/>
      <c r="PK26" s="210"/>
      <c r="PL26" s="210"/>
      <c r="PM26" s="210"/>
      <c r="PN26" s="210"/>
      <c r="PO26" s="210"/>
      <c r="PP26" s="210"/>
      <c r="PQ26" s="210"/>
      <c r="PR26" s="210"/>
      <c r="PS26" s="210"/>
      <c r="PT26" s="210"/>
      <c r="PU26" s="210"/>
      <c r="PV26" s="210"/>
    </row>
    <row r="27" spans="1:438" x14ac:dyDescent="0.25">
      <c r="A27" s="56"/>
      <c r="B27" s="56"/>
      <c r="C27" s="56"/>
      <c r="D27" s="56"/>
      <c r="E27" s="56"/>
      <c r="F27" s="56"/>
      <c r="K27" s="56"/>
      <c r="L27" s="56"/>
      <c r="M27" s="56"/>
      <c r="N27" s="56"/>
      <c r="O27" s="56"/>
      <c r="P27" s="56"/>
      <c r="Q27" s="56"/>
      <c r="R27" s="56"/>
      <c r="S27" s="56"/>
      <c r="T27" s="56"/>
      <c r="U27" s="56"/>
      <c r="V27" s="56"/>
      <c r="W27" s="56"/>
      <c r="X27" s="56"/>
      <c r="Y27" s="56"/>
      <c r="Z27" s="56"/>
      <c r="AA27" s="56"/>
      <c r="AB27" s="56"/>
      <c r="AC27" s="56"/>
      <c r="AD27" s="56"/>
      <c r="AE27" s="56"/>
      <c r="AF27" s="56"/>
      <c r="AG27" s="56"/>
      <c r="AH27" s="17"/>
      <c r="AI27" s="17"/>
      <c r="AJ27" s="17"/>
      <c r="ID27" s="210"/>
      <c r="IE27" s="210"/>
      <c r="IF27" s="210"/>
      <c r="IG27" s="210"/>
      <c r="IH27" s="210"/>
      <c r="II27" s="210"/>
      <c r="IJ27" s="210"/>
      <c r="IK27" s="210"/>
      <c r="IL27" s="210"/>
      <c r="IM27" s="210"/>
      <c r="IN27" s="210"/>
      <c r="IO27" s="210"/>
      <c r="IP27" s="210"/>
      <c r="IQ27" s="210"/>
      <c r="IR27" s="210"/>
      <c r="IS27" s="210"/>
      <c r="IT27" s="210"/>
      <c r="IU27" s="210"/>
      <c r="IV27" s="210"/>
      <c r="IW27" s="210"/>
      <c r="IX27" s="210"/>
      <c r="IY27" s="210"/>
      <c r="IZ27" s="210"/>
      <c r="JA27" s="210"/>
      <c r="JB27" s="210"/>
      <c r="JC27" s="210"/>
      <c r="JD27" s="210"/>
      <c r="JE27" s="210"/>
      <c r="JF27" s="210"/>
      <c r="JG27" s="210"/>
      <c r="JH27" s="210"/>
      <c r="JI27" s="210"/>
      <c r="JJ27" s="210"/>
      <c r="JK27" s="210"/>
      <c r="JL27" s="210"/>
      <c r="JM27" s="210"/>
      <c r="JN27" s="210"/>
      <c r="JO27" s="210"/>
      <c r="JP27" s="210"/>
      <c r="JQ27" s="210"/>
      <c r="JR27" s="210"/>
      <c r="JS27" s="210"/>
      <c r="JT27" s="210"/>
      <c r="JU27" s="210"/>
      <c r="JV27" s="210"/>
      <c r="JW27" s="210"/>
      <c r="JX27" s="210"/>
      <c r="JY27" s="210"/>
      <c r="JZ27" s="210"/>
      <c r="KA27" s="210"/>
      <c r="KB27" s="210"/>
      <c r="KC27" s="210"/>
      <c r="KD27" s="210"/>
      <c r="KE27" s="210"/>
      <c r="KF27" s="210"/>
      <c r="KG27" s="210"/>
      <c r="KH27" s="210"/>
      <c r="KI27" s="210"/>
      <c r="KJ27" s="210"/>
      <c r="KK27" s="210"/>
      <c r="KL27" s="210"/>
      <c r="KM27" s="210"/>
      <c r="KN27" s="210"/>
      <c r="KO27" s="210"/>
      <c r="KP27" s="210"/>
      <c r="KQ27" s="210"/>
      <c r="KR27" s="210"/>
      <c r="KS27" s="210"/>
      <c r="KT27" s="210"/>
      <c r="KU27" s="210"/>
      <c r="KV27" s="210"/>
      <c r="KW27" s="210"/>
      <c r="KX27" s="210"/>
      <c r="KY27" s="210"/>
      <c r="KZ27" s="210"/>
      <c r="LA27" s="210"/>
      <c r="LB27" s="210"/>
      <c r="LC27" s="210"/>
      <c r="LD27" s="210"/>
      <c r="LE27" s="210"/>
      <c r="LF27" s="210"/>
      <c r="LG27" s="210"/>
      <c r="LH27" s="210"/>
      <c r="LI27" s="210"/>
      <c r="LJ27" s="210"/>
      <c r="LK27" s="210"/>
      <c r="LL27" s="210"/>
      <c r="LM27" s="210"/>
      <c r="LN27" s="210"/>
      <c r="LO27" s="210"/>
      <c r="LP27" s="210"/>
      <c r="LQ27" s="210"/>
      <c r="LR27" s="210"/>
      <c r="LS27" s="210"/>
      <c r="LT27" s="210"/>
      <c r="LU27" s="210"/>
      <c r="LV27" s="210"/>
      <c r="LW27" s="210"/>
      <c r="LX27" s="210"/>
      <c r="LY27" s="210"/>
      <c r="LZ27" s="210"/>
      <c r="MA27" s="210"/>
      <c r="MB27" s="210"/>
      <c r="MC27" s="210"/>
      <c r="MD27" s="210"/>
      <c r="ME27" s="210"/>
      <c r="MF27" s="210"/>
      <c r="MG27" s="210"/>
      <c r="MH27" s="210"/>
      <c r="MI27" s="210"/>
      <c r="MJ27" s="210"/>
      <c r="MK27" s="210"/>
      <c r="ML27" s="210"/>
      <c r="MM27" s="210"/>
      <c r="MN27" s="210"/>
      <c r="MO27" s="210"/>
      <c r="MP27" s="210"/>
      <c r="MQ27" s="210"/>
      <c r="MR27" s="210"/>
      <c r="MS27" s="210"/>
      <c r="MT27" s="210"/>
      <c r="MU27" s="210"/>
      <c r="MV27" s="210"/>
      <c r="MW27" s="210"/>
      <c r="MX27" s="210"/>
      <c r="MY27" s="210"/>
      <c r="MZ27" s="210"/>
      <c r="NA27" s="210"/>
      <c r="NB27" s="210"/>
      <c r="NC27" s="210"/>
      <c r="ND27" s="210"/>
      <c r="NE27" s="210"/>
      <c r="NF27" s="210"/>
      <c r="NG27" s="210"/>
      <c r="NH27" s="210"/>
      <c r="NI27" s="210"/>
      <c r="NJ27" s="210"/>
      <c r="NK27" s="210"/>
      <c r="NL27" s="210"/>
      <c r="NM27" s="210"/>
      <c r="NN27" s="210"/>
      <c r="NO27" s="210"/>
      <c r="NP27" s="210"/>
      <c r="NQ27" s="210"/>
      <c r="NR27" s="210"/>
      <c r="NS27" s="210"/>
      <c r="NT27" s="210"/>
      <c r="NU27" s="210"/>
      <c r="NV27" s="210"/>
      <c r="NW27" s="210"/>
      <c r="NX27" s="210"/>
      <c r="NY27" s="210"/>
      <c r="NZ27" s="210"/>
      <c r="OA27" s="210"/>
      <c r="OB27" s="210"/>
      <c r="OC27" s="210"/>
      <c r="OD27" s="210"/>
      <c r="OE27" s="210"/>
      <c r="OF27" s="210"/>
      <c r="OG27" s="210"/>
      <c r="OH27" s="210"/>
      <c r="OI27" s="210"/>
      <c r="OJ27" s="210"/>
      <c r="OK27" s="210"/>
      <c r="OL27" s="210"/>
      <c r="OM27" s="210"/>
      <c r="ON27" s="210"/>
      <c r="OO27" s="210"/>
      <c r="OP27" s="210"/>
      <c r="OQ27" s="210"/>
      <c r="OR27" s="210"/>
      <c r="OS27" s="210"/>
      <c r="OT27" s="210"/>
      <c r="OU27" s="210"/>
      <c r="OV27" s="210"/>
      <c r="OW27" s="210"/>
      <c r="OX27" s="210"/>
      <c r="OY27" s="210"/>
      <c r="OZ27" s="210"/>
      <c r="PA27" s="210"/>
      <c r="PB27" s="210"/>
      <c r="PC27" s="210"/>
      <c r="PD27" s="210"/>
      <c r="PE27" s="210"/>
      <c r="PF27" s="210"/>
      <c r="PG27" s="210"/>
      <c r="PH27" s="210"/>
      <c r="PI27" s="210"/>
      <c r="PJ27" s="210"/>
      <c r="PK27" s="210"/>
      <c r="PL27" s="210"/>
      <c r="PM27" s="210"/>
      <c r="PN27" s="210"/>
      <c r="PO27" s="210"/>
      <c r="PP27" s="210"/>
      <c r="PQ27" s="210"/>
      <c r="PR27" s="210"/>
      <c r="PS27" s="210"/>
      <c r="PT27" s="210"/>
      <c r="PU27" s="210"/>
      <c r="PV27" s="210"/>
    </row>
    <row r="28" spans="1:438" x14ac:dyDescent="0.25">
      <c r="A28" s="56"/>
      <c r="B28" s="56"/>
      <c r="C28" s="56"/>
      <c r="D28" s="56"/>
      <c r="E28" s="56"/>
      <c r="F28" s="56"/>
      <c r="K28" s="56"/>
      <c r="L28" s="56"/>
      <c r="M28" s="56"/>
      <c r="N28" s="56"/>
      <c r="O28" s="56"/>
      <c r="P28" s="56"/>
      <c r="Q28" s="56"/>
      <c r="R28" s="56"/>
      <c r="S28" s="56"/>
      <c r="T28" s="56"/>
      <c r="U28" s="56"/>
      <c r="V28" s="56"/>
      <c r="W28" s="56"/>
      <c r="X28" s="56"/>
      <c r="Y28" s="56"/>
      <c r="Z28" s="56"/>
      <c r="AA28" s="56"/>
      <c r="AB28" s="56"/>
      <c r="AC28" s="56"/>
      <c r="AD28" s="56"/>
      <c r="AE28" s="56"/>
      <c r="AF28" s="56"/>
      <c r="AG28" s="56"/>
      <c r="AH28" s="17"/>
      <c r="AI28" s="17"/>
      <c r="AJ28" s="17"/>
      <c r="ID28" s="210"/>
      <c r="IE28" s="210"/>
      <c r="IF28" s="210"/>
      <c r="IG28" s="210"/>
      <c r="IH28" s="210"/>
      <c r="II28" s="210"/>
      <c r="IJ28" s="210"/>
      <c r="IK28" s="210"/>
      <c r="IL28" s="210"/>
      <c r="IM28" s="210"/>
      <c r="IN28" s="210"/>
      <c r="IO28" s="210"/>
      <c r="IP28" s="210"/>
      <c r="IQ28" s="210"/>
      <c r="IR28" s="210"/>
      <c r="IS28" s="210"/>
      <c r="IT28" s="210"/>
      <c r="IU28" s="210"/>
      <c r="IV28" s="210"/>
      <c r="IW28" s="210"/>
      <c r="IX28" s="210"/>
      <c r="IY28" s="210"/>
      <c r="IZ28" s="210"/>
      <c r="JA28" s="210"/>
      <c r="JB28" s="210"/>
      <c r="JC28" s="210"/>
      <c r="JD28" s="210"/>
      <c r="JE28" s="210"/>
      <c r="JF28" s="210"/>
      <c r="JG28" s="210"/>
      <c r="JH28" s="210"/>
      <c r="JI28" s="210"/>
      <c r="JJ28" s="210"/>
      <c r="JK28" s="210"/>
      <c r="JL28" s="210"/>
      <c r="JM28" s="210"/>
      <c r="JN28" s="210"/>
      <c r="JO28" s="210"/>
      <c r="JP28" s="210"/>
      <c r="JQ28" s="210"/>
      <c r="JR28" s="210"/>
      <c r="JS28" s="210"/>
      <c r="JT28" s="210"/>
      <c r="JU28" s="210"/>
      <c r="JV28" s="210"/>
      <c r="JW28" s="210"/>
      <c r="JX28" s="210"/>
      <c r="JY28" s="210"/>
      <c r="JZ28" s="210"/>
      <c r="KA28" s="210"/>
      <c r="KB28" s="210"/>
      <c r="KC28" s="210"/>
      <c r="KD28" s="210"/>
      <c r="KE28" s="210"/>
      <c r="KF28" s="210"/>
      <c r="KG28" s="210"/>
      <c r="KH28" s="210"/>
      <c r="KI28" s="210"/>
      <c r="KJ28" s="210"/>
      <c r="KK28" s="210"/>
      <c r="KL28" s="210"/>
      <c r="KM28" s="210"/>
      <c r="KN28" s="210"/>
      <c r="KO28" s="210"/>
      <c r="KP28" s="210"/>
      <c r="KQ28" s="210"/>
      <c r="KR28" s="210"/>
      <c r="KS28" s="210"/>
      <c r="KT28" s="210"/>
      <c r="KU28" s="210"/>
      <c r="KV28" s="210"/>
      <c r="KW28" s="210"/>
      <c r="KX28" s="210"/>
      <c r="KY28" s="210"/>
      <c r="KZ28" s="210"/>
      <c r="LA28" s="210"/>
      <c r="LB28" s="210"/>
      <c r="LC28" s="210"/>
      <c r="LD28" s="210"/>
      <c r="LE28" s="210"/>
      <c r="LF28" s="210"/>
      <c r="LG28" s="210"/>
      <c r="LH28" s="210"/>
      <c r="LI28" s="210"/>
      <c r="LJ28" s="210"/>
      <c r="LK28" s="210"/>
      <c r="LL28" s="210"/>
      <c r="LM28" s="210"/>
      <c r="LN28" s="210"/>
      <c r="LO28" s="210"/>
      <c r="LP28" s="210"/>
      <c r="LQ28" s="210"/>
      <c r="LR28" s="210"/>
      <c r="LS28" s="210"/>
      <c r="LT28" s="210"/>
      <c r="LU28" s="210"/>
      <c r="LV28" s="210"/>
      <c r="LW28" s="210"/>
      <c r="LX28" s="210"/>
      <c r="LY28" s="210"/>
      <c r="LZ28" s="210"/>
      <c r="MA28" s="210"/>
      <c r="MB28" s="210"/>
      <c r="MC28" s="210"/>
      <c r="MD28" s="210"/>
      <c r="ME28" s="210"/>
      <c r="MF28" s="210"/>
      <c r="MG28" s="210"/>
      <c r="MH28" s="210"/>
      <c r="MI28" s="210"/>
      <c r="MJ28" s="210"/>
      <c r="MK28" s="210"/>
      <c r="ML28" s="210"/>
      <c r="MM28" s="210"/>
      <c r="MN28" s="210"/>
      <c r="MO28" s="210"/>
      <c r="MP28" s="210"/>
      <c r="MQ28" s="210"/>
      <c r="MR28" s="210"/>
      <c r="MS28" s="210"/>
      <c r="MT28" s="210"/>
      <c r="MU28" s="210"/>
      <c r="MV28" s="210"/>
      <c r="MW28" s="210"/>
      <c r="MX28" s="210"/>
      <c r="MY28" s="210"/>
      <c r="MZ28" s="210"/>
      <c r="NA28" s="210"/>
      <c r="NB28" s="210"/>
      <c r="NC28" s="210"/>
      <c r="ND28" s="210"/>
      <c r="NE28" s="210"/>
      <c r="NF28" s="210"/>
      <c r="NG28" s="210"/>
      <c r="NH28" s="210"/>
      <c r="NI28" s="210"/>
      <c r="NJ28" s="210"/>
      <c r="NK28" s="210"/>
      <c r="NL28" s="210"/>
      <c r="NM28" s="210"/>
      <c r="NN28" s="210"/>
      <c r="NO28" s="210"/>
      <c r="NP28" s="210"/>
      <c r="NQ28" s="210"/>
      <c r="NR28" s="210"/>
      <c r="NS28" s="210"/>
      <c r="NT28" s="210"/>
      <c r="NU28" s="210"/>
      <c r="NV28" s="210"/>
      <c r="NW28" s="210"/>
      <c r="NX28" s="210"/>
      <c r="NY28" s="210"/>
      <c r="NZ28" s="210"/>
      <c r="OA28" s="210"/>
      <c r="OB28" s="210"/>
      <c r="OC28" s="210"/>
      <c r="OD28" s="210"/>
      <c r="OE28" s="210"/>
      <c r="OF28" s="210"/>
      <c r="OG28" s="210"/>
      <c r="OH28" s="210"/>
      <c r="OI28" s="210"/>
      <c r="OJ28" s="210"/>
      <c r="OK28" s="210"/>
      <c r="OL28" s="210"/>
      <c r="OM28" s="210"/>
      <c r="ON28" s="210"/>
      <c r="OO28" s="210"/>
      <c r="OP28" s="210"/>
      <c r="OQ28" s="210"/>
      <c r="OR28" s="210"/>
      <c r="OS28" s="210"/>
      <c r="OT28" s="210"/>
      <c r="OU28" s="210"/>
      <c r="OV28" s="210"/>
      <c r="OW28" s="210"/>
      <c r="OX28" s="210"/>
      <c r="OY28" s="210"/>
      <c r="OZ28" s="210"/>
      <c r="PA28" s="210"/>
      <c r="PB28" s="210"/>
      <c r="PC28" s="210"/>
      <c r="PD28" s="210"/>
      <c r="PE28" s="210"/>
      <c r="PF28" s="210"/>
      <c r="PG28" s="210"/>
      <c r="PH28" s="210"/>
      <c r="PI28" s="210"/>
      <c r="PJ28" s="210"/>
      <c r="PK28" s="210"/>
      <c r="PL28" s="210"/>
      <c r="PM28" s="210"/>
      <c r="PN28" s="210"/>
      <c r="PO28" s="210"/>
      <c r="PP28" s="210"/>
      <c r="PQ28" s="210"/>
      <c r="PR28" s="210"/>
      <c r="PS28" s="210"/>
      <c r="PT28" s="210"/>
      <c r="PU28" s="210"/>
      <c r="PV28" s="210"/>
    </row>
    <row r="29" spans="1:438" x14ac:dyDescent="0.25">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17"/>
      <c r="AI29" s="17"/>
      <c r="AJ29" s="17"/>
      <c r="ID29" s="211">
        <f>MAX(ID5:ID7)</f>
        <v>0</v>
      </c>
      <c r="IE29" s="211">
        <f t="shared" ref="IE29:KP29" si="22">MAX(IE5:IE7)</f>
        <v>6.9836706451630363E-5</v>
      </c>
      <c r="IF29" s="211">
        <f t="shared" si="22"/>
        <v>1.9456516406249967E-4</v>
      </c>
      <c r="IG29" s="211">
        <f t="shared" si="22"/>
        <v>3.5205059356209934E-4</v>
      </c>
      <c r="IH29" s="211">
        <f t="shared" si="22"/>
        <v>5.3380510324048587E-4</v>
      </c>
      <c r="II29" s="211">
        <f t="shared" si="22"/>
        <v>7.3465486838336527E-4</v>
      </c>
      <c r="IJ29" s="211">
        <f t="shared" si="22"/>
        <v>9.5094759777825067E-4</v>
      </c>
      <c r="IK29" s="211">
        <f t="shared" si="22"/>
        <v>1.1798953983468475E-3</v>
      </c>
      <c r="IL29" s="211">
        <f t="shared" si="22"/>
        <v>1.4192640000000047E-3</v>
      </c>
      <c r="IM29" s="211">
        <f t="shared" si="22"/>
        <v>1.6672026280915252E-3</v>
      </c>
      <c r="IN29" s="211">
        <f t="shared" si="22"/>
        <v>1.9221413571625591E-3</v>
      </c>
      <c r="IO29" s="211">
        <f t="shared" si="22"/>
        <v>2.1827246877764621E-3</v>
      </c>
      <c r="IP29" s="211">
        <f t="shared" si="22"/>
        <v>2.4477662205629244E-3</v>
      </c>
      <c r="IQ29" s="211">
        <f t="shared" si="22"/>
        <v>2.7162164082067874E-3</v>
      </c>
      <c r="IR29" s="211">
        <f t="shared" si="22"/>
        <v>2.9871388243808373E-3</v>
      </c>
      <c r="IS29" s="211">
        <f t="shared" si="22"/>
        <v>3.2596922062817662E-3</v>
      </c>
      <c r="IT29" s="211">
        <f t="shared" si="22"/>
        <v>3.5331165435501378E-3</v>
      </c>
      <c r="IU29" s="211">
        <f t="shared" si="22"/>
        <v>3.806722083879166E-3</v>
      </c>
      <c r="IV29" s="211">
        <f t="shared" si="22"/>
        <v>4.0798804921875244E-3</v>
      </c>
      <c r="IW29" s="211">
        <f t="shared" si="22"/>
        <v>4.3520176333624004E-3</v>
      </c>
      <c r="IX29" s="211">
        <f t="shared" si="22"/>
        <v>4.6226076015164789E-3</v>
      </c>
      <c r="IY29" s="211">
        <f t="shared" si="22"/>
        <v>4.8911677217810577E-3</v>
      </c>
      <c r="IZ29" s="211">
        <f t="shared" si="22"/>
        <v>5.1572543218014666E-3</v>
      </c>
      <c r="JA29" s="211">
        <f t="shared" si="22"/>
        <v>5.4204591202497137E-3</v>
      </c>
      <c r="JB29" s="211">
        <f t="shared" si="22"/>
        <v>5.6804061156900025E-3</v>
      </c>
      <c r="JC29" s="211">
        <f t="shared" si="22"/>
        <v>5.9367488854465533E-3</v>
      </c>
      <c r="JD29" s="211">
        <f t="shared" si="22"/>
        <v>6.1891682236417302E-3</v>
      </c>
      <c r="JE29" s="211">
        <f t="shared" si="22"/>
        <v>6.4373700622530582E-3</v>
      </c>
      <c r="JF29" s="211">
        <f t="shared" si="22"/>
        <v>6.6810836302199144E-3</v>
      </c>
      <c r="JG29" s="211">
        <f t="shared" si="22"/>
        <v>6.9200598142476321E-3</v>
      </c>
      <c r="JH29" s="211">
        <f t="shared" si="22"/>
        <v>7.1540696916680673E-3</v>
      </c>
      <c r="JI29" s="211">
        <f t="shared" si="22"/>
        <v>7.3829032109946711E-3</v>
      </c>
      <c r="JJ29" s="211">
        <f t="shared" si="22"/>
        <v>7.6063680000000395E-3</v>
      </c>
      <c r="JK29" s="211">
        <f t="shared" si="22"/>
        <v>7.8242882844982951E-3</v>
      </c>
      <c r="JL29" s="211">
        <f t="shared" si="22"/>
        <v>8.0365039037207566E-3</v>
      </c>
      <c r="JM29" s="211">
        <f t="shared" si="22"/>
        <v>8.2428694103730601E-3</v>
      </c>
      <c r="JN29" s="211">
        <f t="shared" si="22"/>
        <v>8.4432532452619231E-3</v>
      </c>
      <c r="JO29" s="211">
        <f t="shared" si="22"/>
        <v>8.6375369778624693E-3</v>
      </c>
      <c r="JP29" s="211">
        <f t="shared" si="22"/>
        <v>8.825614605425804E-3</v>
      </c>
      <c r="JQ29" s="211">
        <f t="shared" si="22"/>
        <v>9.0073919042504176E-3</v>
      </c>
      <c r="JR29" s="211">
        <f t="shared" si="22"/>
        <v>9.1827858275991773E-3</v>
      </c>
      <c r="JS29" s="211">
        <f t="shared" si="22"/>
        <v>9.3517239454662237E-3</v>
      </c>
      <c r="JT29" s="211">
        <f t="shared" si="22"/>
        <v>9.514143922009527E-3</v>
      </c>
      <c r="JU29" s="211">
        <f t="shared" si="22"/>
        <v>9.6699930269848345E-3</v>
      </c>
      <c r="JV29" s="211">
        <f t="shared" si="22"/>
        <v>9.8192276779604671E-3</v>
      </c>
      <c r="JW29" s="211">
        <f t="shared" si="22"/>
        <v>9.9618130104728794E-3</v>
      </c>
      <c r="JX29" s="211">
        <f t="shared" si="22"/>
        <v>1.0097722473610463E-2</v>
      </c>
      <c r="JY29" s="211">
        <f t="shared" si="22"/>
        <v>1.0226937448795805E-2</v>
      </c>
      <c r="JZ29" s="211">
        <f t="shared" si="22"/>
        <v>1.0349446889781925E-2</v>
      </c>
      <c r="KA29" s="211">
        <f t="shared" si="22"/>
        <v>1.0465246982091288E-2</v>
      </c>
      <c r="KB29" s="211">
        <f t="shared" si="22"/>
        <v>1.0574340820312535E-2</v>
      </c>
      <c r="KC29" s="211">
        <f t="shared" si="22"/>
        <v>1.0676738101832801E-2</v>
      </c>
      <c r="KD29" s="211">
        <f t="shared" si="22"/>
        <v>1.0772454835726589E-2</v>
      </c>
      <c r="KE29" s="211">
        <f t="shared" si="22"/>
        <v>1.0861513065648079E-2</v>
      </c>
      <c r="KF29" s="211">
        <f t="shared" si="22"/>
        <v>1.094394060568501E-2</v>
      </c>
      <c r="KG29" s="211">
        <f t="shared" si="22"/>
        <v>1.1019770788230663E-2</v>
      </c>
      <c r="KH29" s="211">
        <f t="shared" si="22"/>
        <v>1.1089042223017848E-2</v>
      </c>
      <c r="KI29" s="211">
        <f t="shared" si="22"/>
        <v>1.1151798566536522E-2</v>
      </c>
      <c r="KJ29" s="211">
        <f t="shared" si="22"/>
        <v>1.1208088301125928E-2</v>
      </c>
      <c r="KK29" s="211">
        <f t="shared" si="22"/>
        <v>1.1257964523094039E-2</v>
      </c>
      <c r="KL29" s="211">
        <f t="shared" si="22"/>
        <v>1.1301484739272631E-2</v>
      </c>
      <c r="KM29" s="211">
        <f t="shared" si="22"/>
        <v>1.1338710671465926E-2</v>
      </c>
      <c r="KN29" s="211">
        <f t="shared" si="22"/>
        <v>1.1369708068295667E-2</v>
      </c>
      <c r="KO29" s="211">
        <f t="shared" si="22"/>
        <v>1.1394546523985638E-2</v>
      </c>
      <c r="KP29" s="211">
        <f t="shared" si="22"/>
        <v>1.1413299303665168E-2</v>
      </c>
      <c r="KQ29" s="211">
        <f t="shared" ref="KQ29:NB29" si="23">MAX(KQ5:KQ7)</f>
        <v>1.1426043174803965E-2</v>
      </c>
      <c r="KR29" s="211">
        <f t="shared" si="23"/>
        <v>1.1432858244420531E-2</v>
      </c>
      <c r="KS29" s="211">
        <f t="shared" si="23"/>
        <v>1.1433827801733411E-2</v>
      </c>
      <c r="KT29" s="211">
        <f t="shared" si="23"/>
        <v>1.1429038165949073E-2</v>
      </c>
      <c r="KU29" s="211">
        <f t="shared" si="23"/>
        <v>1.1418578538902749E-2</v>
      </c>
      <c r="KV29" s="211">
        <f t="shared" si="23"/>
        <v>1.1402540862288821E-2</v>
      </c>
      <c r="KW29" s="211">
        <f t="shared" si="23"/>
        <v>1.1381019679236045E-2</v>
      </c>
      <c r="KX29" s="211">
        <f t="shared" si="23"/>
        <v>1.1354111999999993E-2</v>
      </c>
      <c r="KY29" s="211">
        <f t="shared" si="23"/>
        <v>1.1321917171560595E-2</v>
      </c>
      <c r="KZ29" s="211">
        <f t="shared" si="23"/>
        <v>1.1284536750927075E-2</v>
      </c>
      <c r="LA29" s="211">
        <f t="shared" si="23"/>
        <v>1.1242074381965665E-2</v>
      </c>
      <c r="LB29" s="211">
        <f t="shared" si="23"/>
        <v>1.1194635675577588E-2</v>
      </c>
      <c r="LC29" s="211">
        <f t="shared" si="23"/>
        <v>1.1142328093065916E-2</v>
      </c>
      <c r="LD29" s="211">
        <f t="shared" si="23"/>
        <v>1.1085260832540144E-2</v>
      </c>
      <c r="LE29" s="211">
        <f t="shared" si="23"/>
        <v>1.102354471821684E-2</v>
      </c>
      <c r="LF29" s="211">
        <f t="shared" si="23"/>
        <v>1.0957292092483407E-2</v>
      </c>
      <c r="LG29" s="211">
        <f t="shared" si="23"/>
        <v>1.0886616710600103E-2</v>
      </c>
      <c r="LH29" s="211">
        <f t="shared" si="23"/>
        <v>1.0811633637922988E-2</v>
      </c>
      <c r="LI29" s="211">
        <f t="shared" si="23"/>
        <v>1.0732459149537315E-2</v>
      </c>
      <c r="LJ29" s="211">
        <f t="shared" si="23"/>
        <v>1.0649210632197457E-2</v>
      </c>
      <c r="LK29" s="211">
        <f t="shared" si="23"/>
        <v>1.0562006488475273E-2</v>
      </c>
      <c r="LL29" s="211">
        <f t="shared" si="23"/>
        <v>1.0470966043024544E-2</v>
      </c>
      <c r="LM29" s="211">
        <f t="shared" si="23"/>
        <v>1.0376209450874151E-2</v>
      </c>
      <c r="LN29" s="211">
        <f t="shared" si="23"/>
        <v>1.0277857607667591E-2</v>
      </c>
      <c r="LO29" s="211">
        <f t="shared" si="23"/>
        <v>1.0176032061770816E-2</v>
      </c>
      <c r="LP29" s="211">
        <f t="shared" si="23"/>
        <v>1.0070854928174697E-2</v>
      </c>
      <c r="LQ29" s="211">
        <f t="shared" si="23"/>
        <v>9.9624488041221947E-3</v>
      </c>
      <c r="LR29" s="211">
        <f t="shared" si="23"/>
        <v>9.8509366863941336E-3</v>
      </c>
      <c r="LS29" s="211">
        <f t="shared" si="23"/>
        <v>9.7364418901907286E-3</v>
      </c>
      <c r="LT29" s="211">
        <f t="shared" si="23"/>
        <v>9.6190879695494096E-3</v>
      </c>
      <c r="LU29" s="211">
        <f t="shared" si="23"/>
        <v>9.4989986392422995E-3</v>
      </c>
      <c r="LV29" s="211">
        <f t="shared" si="23"/>
        <v>9.3762976980997538E-3</v>
      </c>
      <c r="LW29" s="211">
        <f t="shared" si="23"/>
        <v>9.2511089537087032E-3</v>
      </c>
      <c r="LX29" s="211">
        <f t="shared" si="23"/>
        <v>9.123556148437427E-3</v>
      </c>
      <c r="LY29" s="211">
        <f t="shared" si="23"/>
        <v>8.9937628867402843E-3</v>
      </c>
      <c r="LZ29" s="211">
        <f t="shared" si="23"/>
        <v>8.8618525636985183E-3</v>
      </c>
      <c r="MA29" s="211">
        <f t="shared" si="23"/>
        <v>8.7279482947550686E-3</v>
      </c>
      <c r="MB29" s="211">
        <f t="shared" si="23"/>
        <v>8.5921728466033208E-3</v>
      </c>
      <c r="MC29" s="211">
        <f t="shared" si="23"/>
        <v>8.4546485691917271E-3</v>
      </c>
      <c r="MD29" s="211">
        <f t="shared" si="23"/>
        <v>8.3154973288076146E-3</v>
      </c>
      <c r="ME29" s="211">
        <f t="shared" si="23"/>
        <v>8.1748404422055908E-3</v>
      </c>
      <c r="MF29" s="211">
        <f t="shared" si="23"/>
        <v>8.0327986117470565E-3</v>
      </c>
      <c r="MG29" s="211">
        <f t="shared" si="23"/>
        <v>7.8894918615191323E-3</v>
      </c>
      <c r="MH29" s="211">
        <f t="shared" si="23"/>
        <v>7.7450394744025142E-3</v>
      </c>
      <c r="MI29" s="211">
        <f t="shared" si="23"/>
        <v>7.5995599300590017E-3</v>
      </c>
      <c r="MJ29" s="211">
        <f t="shared" si="23"/>
        <v>7.4531708438110239E-3</v>
      </c>
      <c r="MK29" s="211">
        <f t="shared" si="23"/>
        <v>7.3059889063862111E-3</v>
      </c>
      <c r="ML29" s="211">
        <f t="shared" si="23"/>
        <v>7.1581298245015209E-3</v>
      </c>
      <c r="MM29" s="211">
        <f t="shared" si="23"/>
        <v>7.00970826226227E-3</v>
      </c>
      <c r="MN29" s="211">
        <f t="shared" si="23"/>
        <v>6.8608377833525528E-3</v>
      </c>
      <c r="MO29" s="211">
        <f t="shared" si="23"/>
        <v>6.7116307939943769E-3</v>
      </c>
      <c r="MP29" s="211">
        <f t="shared" si="23"/>
        <v>6.56219848665385E-3</v>
      </c>
      <c r="MQ29" s="211">
        <f t="shared" si="23"/>
        <v>6.4126507844734478E-3</v>
      </c>
      <c r="MR29" s="211">
        <f t="shared" si="23"/>
        <v>6.2630962864104606E-3</v>
      </c>
      <c r="MS29" s="211">
        <f t="shared" si="23"/>
        <v>6.1136422130621598E-3</v>
      </c>
      <c r="MT29" s="211">
        <f t="shared" si="23"/>
        <v>5.9643943531593156E-3</v>
      </c>
      <c r="MU29" s="211">
        <f t="shared" si="23"/>
        <v>5.8154570107100539E-3</v>
      </c>
      <c r="MV29" s="211">
        <f t="shared" si="23"/>
        <v>5.666932952777046E-3</v>
      </c>
      <c r="MW29" s="211">
        <f t="shared" si="23"/>
        <v>5.5189233578713352E-3</v>
      </c>
      <c r="MX29" s="211">
        <f t="shared" si="23"/>
        <v>5.3715277649470086E-3</v>
      </c>
      <c r="MY29" s="211">
        <f t="shared" si="23"/>
        <v>5.2248440229812664E-3</v>
      </c>
      <c r="MZ29" s="211">
        <f t="shared" si="23"/>
        <v>5.0789682411251239E-3</v>
      </c>
      <c r="NA29" s="211">
        <f t="shared" si="23"/>
        <v>4.9339947394104978E-3</v>
      </c>
      <c r="NB29" s="211">
        <f t="shared" si="23"/>
        <v>4.7900159999998883E-3</v>
      </c>
      <c r="NC29" s="211">
        <f t="shared" ref="NC29:PN29" si="24">MAX(NC5:NC7)</f>
        <v>4.6471226189653504E-3</v>
      </c>
      <c r="ND29" s="211">
        <f t="shared" si="24"/>
        <v>4.5054032585839874E-3</v>
      </c>
      <c r="NE29" s="211">
        <f t="shared" si="24"/>
        <v>4.3649446001375446E-3</v>
      </c>
      <c r="NF29" s="211">
        <f t="shared" si="24"/>
        <v>4.2258312972041495E-3</v>
      </c>
      <c r="NG29" s="211">
        <f t="shared" si="24"/>
        <v>4.0881459294306423E-3</v>
      </c>
      <c r="NH29" s="211">
        <f t="shared" si="24"/>
        <v>3.9519689567743274E-3</v>
      </c>
      <c r="NI29" s="211">
        <f t="shared" si="24"/>
        <v>3.8173786742033331E-3</v>
      </c>
      <c r="NJ29" s="211">
        <f t="shared" si="24"/>
        <v>3.6844511668451714E-3</v>
      </c>
      <c r="NK29" s="211">
        <f t="shared" si="24"/>
        <v>3.5532602655733159E-3</v>
      </c>
      <c r="NL29" s="211">
        <f t="shared" si="24"/>
        <v>3.423877503022088E-3</v>
      </c>
      <c r="NM29" s="211">
        <f t="shared" si="24"/>
        <v>3.2963720700203598E-3</v>
      </c>
      <c r="NN29" s="211">
        <f t="shared" si="24"/>
        <v>3.1708107724348956E-3</v>
      </c>
      <c r="NO29" s="211">
        <f t="shared" si="24"/>
        <v>3.047257988414427E-3</v>
      </c>
      <c r="NP29" s="211">
        <f t="shared" si="24"/>
        <v>2.9257756260259288E-3</v>
      </c>
      <c r="NQ29" s="211">
        <f t="shared" si="24"/>
        <v>2.8064230812746794E-3</v>
      </c>
      <c r="NR29" s="211">
        <f t="shared" si="24"/>
        <v>2.6892571965000784E-3</v>
      </c>
      <c r="NS29" s="211">
        <f t="shared" si="24"/>
        <v>2.574332219139319E-3</v>
      </c>
      <c r="NT29" s="211">
        <f t="shared" si="24"/>
        <v>2.4616997608514048E-3</v>
      </c>
      <c r="NU29" s="211">
        <f t="shared" si="24"/>
        <v>2.3514087569940288E-3</v>
      </c>
      <c r="NV29" s="211">
        <f t="shared" si="24"/>
        <v>2.2435054264462518E-3</v>
      </c>
      <c r="NW29" s="211">
        <f t="shared" si="24"/>
        <v>2.1380332317699458E-3</v>
      </c>
      <c r="NX29" s="211">
        <f t="shared" si="24"/>
        <v>2.0350328397033329E-3</v>
      </c>
      <c r="NY29" s="211">
        <f t="shared" si="24"/>
        <v>1.9345420819800022E-3</v>
      </c>
      <c r="NZ29" s="211">
        <f t="shared" si="24"/>
        <v>1.8365959164671126E-3</v>
      </c>
      <c r="OA29" s="211">
        <f t="shared" si="24"/>
        <v>1.7412263886165103E-3</v>
      </c>
      <c r="OB29" s="211">
        <f t="shared" si="24"/>
        <v>1.6484625932228322E-3</v>
      </c>
      <c r="OC29" s="211">
        <f t="shared" si="24"/>
        <v>1.5583306364826985E-3</v>
      </c>
      <c r="OD29" s="211">
        <f t="shared" si="24"/>
        <v>1.4708535983493491E-3</v>
      </c>
      <c r="OE29" s="211">
        <f t="shared" si="24"/>
        <v>1.386051495177188E-3</v>
      </c>
      <c r="OF29" s="211">
        <f t="shared" si="24"/>
        <v>1.303941242650847E-3</v>
      </c>
      <c r="OG29" s="211">
        <f t="shared" si="24"/>
        <v>1.2245366189935724E-3</v>
      </c>
      <c r="OH29" s="211">
        <f t="shared" si="24"/>
        <v>1.147848228449818E-3</v>
      </c>
      <c r="OI29" s="211">
        <f t="shared" si="24"/>
        <v>1.0738834650371261E-3</v>
      </c>
      <c r="OJ29" s="211">
        <f t="shared" si="24"/>
        <v>1.0026464765624317E-3</v>
      </c>
      <c r="OK29" s="211">
        <f t="shared" si="24"/>
        <v>9.3413812889813191E-4</v>
      </c>
      <c r="OL29" s="211">
        <f t="shared" si="24"/>
        <v>8.6835597051334223E-4</v>
      </c>
      <c r="OM29" s="211">
        <f t="shared" si="24"/>
        <v>8.0529419725587973E-4</v>
      </c>
      <c r="ON29" s="211">
        <f t="shared" si="24"/>
        <v>7.4494361738062012E-4</v>
      </c>
      <c r="OO29" s="211">
        <f t="shared" si="24"/>
        <v>6.8729161682002933E-4</v>
      </c>
      <c r="OP29" s="211">
        <f t="shared" si="24"/>
        <v>6.3232212469273123E-4</v>
      </c>
      <c r="OQ29" s="211">
        <f t="shared" si="24"/>
        <v>5.8001557904609072E-4</v>
      </c>
      <c r="OR29" s="211">
        <f t="shared" si="24"/>
        <v>5.3034889282889267E-4</v>
      </c>
      <c r="OS29" s="211">
        <f t="shared" si="24"/>
        <v>4.832954200903114E-4</v>
      </c>
      <c r="OT29" s="211">
        <f t="shared" si="24"/>
        <v>4.3882492240141668E-4</v>
      </c>
      <c r="OU29" s="211">
        <f t="shared" si="24"/>
        <v>3.9690353549560678E-4</v>
      </c>
      <c r="OV29" s="211">
        <f t="shared" si="24"/>
        <v>3.5749373612439279E-4</v>
      </c>
      <c r="OW29" s="211">
        <f t="shared" si="24"/>
        <v>3.2055430912509219E-4</v>
      </c>
      <c r="OX29" s="211">
        <f t="shared" si="24"/>
        <v>2.8604031469703595E-4</v>
      </c>
      <c r="OY29" s="211">
        <f t="shared" si="24"/>
        <v>2.5390305588299906E-4</v>
      </c>
      <c r="OZ29" s="211">
        <f t="shared" si="24"/>
        <v>2.2409004625261627E-4</v>
      </c>
      <c r="PA29" s="211">
        <f t="shared" si="24"/>
        <v>1.9654497778465025E-4</v>
      </c>
      <c r="PB29" s="211">
        <f t="shared" si="24"/>
        <v>1.712076889450268E-4</v>
      </c>
      <c r="PC29" s="211">
        <f t="shared" si="24"/>
        <v>1.4801413295763698E-4</v>
      </c>
      <c r="PD29" s="211">
        <f t="shared" si="24"/>
        <v>1.2689634626496466E-4</v>
      </c>
      <c r="PE29" s="211">
        <f t="shared" si="24"/>
        <v>1.0778241717567791E-4</v>
      </c>
      <c r="PF29" s="211">
        <f t="shared" si="24"/>
        <v>9.059645469637426E-5</v>
      </c>
      <c r="PG29" s="211">
        <f t="shared" si="24"/>
        <v>7.5258557544739818E-5</v>
      </c>
      <c r="PH29" s="211">
        <f t="shared" si="24"/>
        <v>6.1684783341439675E-5</v>
      </c>
      <c r="PI29" s="211">
        <f t="shared" si="24"/>
        <v>4.9787117978121551E-5</v>
      </c>
      <c r="PJ29" s="211">
        <f t="shared" si="24"/>
        <v>3.9473445158965706E-5</v>
      </c>
      <c r="PK29" s="211">
        <f t="shared" si="24"/>
        <v>3.0647516113274256E-5</v>
      </c>
      <c r="PL29" s="211">
        <f t="shared" si="24"/>
        <v>2.3208919476644944E-5</v>
      </c>
      <c r="PM29" s="211">
        <f t="shared" si="24"/>
        <v>1.7053051338330089E-5</v>
      </c>
      <c r="PN29" s="211">
        <f t="shared" si="24"/>
        <v>1.2071085452430203E-5</v>
      </c>
      <c r="PO29" s="211">
        <f t="shared" ref="PO29:PV29" si="25">MAX(PO5:PO7)</f>
        <v>8.1499436106226591E-6</v>
      </c>
      <c r="PP29" s="211">
        <f t="shared" si="25"/>
        <v>5.1722661741730233E-6</v>
      </c>
      <c r="PQ29" s="211">
        <f t="shared" si="25"/>
        <v>3.0163827630272921E-6</v>
      </c>
      <c r="PR29" s="211">
        <f t="shared" si="25"/>
        <v>1.5562830998251105E-6</v>
      </c>
      <c r="PS29" s="211">
        <f t="shared" si="25"/>
        <v>6.6158800672104596E-7</v>
      </c>
      <c r="PT29" s="211">
        <f t="shared" si="25"/>
        <v>1.9752055294400951E-7</v>
      </c>
      <c r="PU29" s="211">
        <f t="shared" si="25"/>
        <v>2.4877351066866582E-8</v>
      </c>
      <c r="PV29" s="211">
        <f t="shared" si="25"/>
        <v>3.4382572416435196E-17</v>
      </c>
    </row>
    <row r="30" spans="1:438" ht="17.25" x14ac:dyDescent="0.3">
      <c r="A30" s="17"/>
      <c r="B30" s="17"/>
      <c r="C30" s="40" t="s">
        <v>61</v>
      </c>
      <c r="D30" s="124">
        <v>0.6</v>
      </c>
      <c r="E30" s="66" t="s">
        <v>66</v>
      </c>
      <c r="F30" s="208"/>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17"/>
      <c r="AI30" s="17"/>
      <c r="AJ30" s="17"/>
    </row>
    <row r="31" spans="1:438" ht="17.25" x14ac:dyDescent="0.3">
      <c r="A31" s="17"/>
      <c r="B31" s="17"/>
      <c r="C31" s="40" t="s">
        <v>62</v>
      </c>
      <c r="D31" s="89">
        <f>IF(AND($D$30&gt;0,$D$30&lt;1,NOT($P$4="")),IF($G$4="R",_xlfn.BETA.INV((1-$D$30)/2,$M$4,$N$4,$B$4,$D$4),_xlfn.BETA.INV((1-$D$30)/2,$N$4,$M$4,$B$4,$D$4)),"")</f>
        <v>99.793778379062246</v>
      </c>
      <c r="E31" s="17"/>
      <c r="F31" s="61"/>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17"/>
      <c r="AI31" s="17"/>
      <c r="AJ31" s="17"/>
    </row>
    <row r="32" spans="1:438" ht="17.25" x14ac:dyDescent="0.3">
      <c r="A32" s="17"/>
      <c r="B32" s="17"/>
      <c r="C32" s="40" t="s">
        <v>71</v>
      </c>
      <c r="D32" s="89">
        <f>IF(AND($D$30&gt;0,$D$30&lt;1,NOT($P$4="")),IF($G$4="R",_xlfn.BETA.INV(($D$30+(1-$D$30)/2),$M$4,$N$4,$B$4,$D$4),_xlfn.BETA.INV(($D$30+(1-$D$30)/2),$N$4,$M$4,$B$4,$D$4)),"")</f>
        <v>157.72555006081433</v>
      </c>
      <c r="E32" s="17"/>
      <c r="F32" s="61"/>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17"/>
      <c r="AI32" s="17"/>
      <c r="AJ32" s="17"/>
    </row>
    <row r="33" spans="1:36" ht="17.25" x14ac:dyDescent="0.3">
      <c r="A33" s="17"/>
      <c r="B33" s="17"/>
      <c r="C33" s="40"/>
      <c r="D33" s="62"/>
      <c r="E33" s="17"/>
      <c r="F33" s="61"/>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17"/>
      <c r="AI33" s="17"/>
      <c r="AJ33" s="17"/>
    </row>
    <row r="34" spans="1:36" ht="17.25" x14ac:dyDescent="0.3">
      <c r="A34" s="17"/>
      <c r="B34" s="17"/>
      <c r="C34" s="67" t="s">
        <v>63</v>
      </c>
      <c r="D34" s="125">
        <v>100</v>
      </c>
      <c r="E34" s="17"/>
      <c r="F34" s="209" t="s">
        <v>677</v>
      </c>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17"/>
      <c r="AI34" s="17"/>
      <c r="AJ34" s="17"/>
    </row>
    <row r="35" spans="1:36" ht="17.25" x14ac:dyDescent="0.3">
      <c r="A35" s="17"/>
      <c r="B35" s="17"/>
      <c r="C35" s="67" t="s">
        <v>64</v>
      </c>
      <c r="D35" s="125">
        <v>158</v>
      </c>
      <c r="E35" s="17"/>
      <c r="F35" s="209" t="s">
        <v>678</v>
      </c>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17"/>
      <c r="AI35" s="17"/>
      <c r="AJ35" s="17"/>
    </row>
    <row r="36" spans="1:36" ht="17.25" x14ac:dyDescent="0.3">
      <c r="A36" s="17"/>
      <c r="B36" s="17"/>
      <c r="C36" s="67" t="s">
        <v>72</v>
      </c>
      <c r="D36" s="63">
        <f>IF(AND($D$34&gt;0,$D$35&gt;0,$D$34&lt;$D$35,NOT(P4="")),IF($G$4="R",_xlfn.BETA.DIST($D$35,$M$4,$N$4,TRUE,$B$4,$D$4),_xlfn.BETA.DIST($D$35,$N$4,$M$4,TRUE,$B$4,$D$4))-IF($G$4="R",_xlfn.BETA.DIST($D$34,$M$4,$N$4,TRUE,$B$4,$D$4),_xlfn.BETA.DIST($D$34,$N$4,$M$4,TRUE,$B$4,$D$4)),"")</f>
        <v>0.60006146168815144</v>
      </c>
      <c r="E36" s="17"/>
      <c r="F36" s="209" t="s">
        <v>679</v>
      </c>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17"/>
      <c r="AI36" s="17"/>
      <c r="AJ36" s="17"/>
    </row>
    <row r="37" spans="1:36" ht="17.25" x14ac:dyDescent="0.3">
      <c r="A37" s="17"/>
      <c r="B37" s="17"/>
      <c r="C37" s="67" t="s">
        <v>680</v>
      </c>
      <c r="D37" s="65">
        <f>IF(AND($D$34&gt;0,$D$35&gt;0,$D$34&lt;$D$35,NOT($P$4="")),IF($G$4="R",_xlfn.BETA.DIST($D$34,$M$4,$N$4,TRUE,$B$4,$D$4),_xlfn.BETA.DIST($D$34,$N$4,$M$4,TRUE,$B$4,$D$4)),"")</f>
        <v>0.20203478566595262</v>
      </c>
      <c r="E37" s="17"/>
      <c r="F37" s="209" t="s">
        <v>681</v>
      </c>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17"/>
      <c r="AI37" s="17"/>
      <c r="AJ37" s="17"/>
    </row>
    <row r="38" spans="1:36" ht="17.25" x14ac:dyDescent="0.3">
      <c r="A38" s="17"/>
      <c r="B38" s="17"/>
      <c r="C38" s="67" t="s">
        <v>682</v>
      </c>
      <c r="D38" s="64">
        <f>IF(AND($D$34&gt;0,$D$35&gt;0,$D$34&lt;$D$35,NOT($P$4="")),1-IF($G$4="R",_xlfn.BETA.DIST($D$35,$M$4,$N$4,TRUE,$B$4,$D$4),_xlfn.BETA.DIST($D$35,$N$4,$M$4,TRUE,$B$4,$D$4)),"")</f>
        <v>0.19790375264589588</v>
      </c>
      <c r="E38" s="17"/>
      <c r="F38" s="209" t="s">
        <v>683</v>
      </c>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17"/>
      <c r="AI38" s="17"/>
      <c r="AJ38" s="17"/>
    </row>
    <row r="39" spans="1:36" x14ac:dyDescent="0.25">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17"/>
      <c r="AI39" s="17"/>
      <c r="AJ39" s="17"/>
    </row>
    <row r="40" spans="1:36" x14ac:dyDescent="0.25">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17"/>
      <c r="AI40" s="17"/>
      <c r="AJ40" s="17"/>
    </row>
    <row r="41" spans="1:36" x14ac:dyDescent="0.25">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17"/>
      <c r="AI41" s="17"/>
      <c r="AJ41" s="17"/>
    </row>
    <row r="42" spans="1:36" x14ac:dyDescent="0.25">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17"/>
      <c r="AI42" s="17"/>
      <c r="AJ42" s="17"/>
    </row>
    <row r="43" spans="1:36" x14ac:dyDescent="0.25">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17"/>
      <c r="AI43" s="17"/>
      <c r="AJ43" s="17"/>
    </row>
    <row r="44" spans="1:36" x14ac:dyDescent="0.25">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17"/>
      <c r="AI44" s="17"/>
      <c r="AJ44" s="17"/>
    </row>
    <row r="45" spans="1:36" x14ac:dyDescent="0.25">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17"/>
      <c r="AI45" s="17"/>
      <c r="AJ45" s="17"/>
    </row>
    <row r="46" spans="1:36" x14ac:dyDescent="0.25">
      <c r="A46" s="56"/>
      <c r="B46" s="37" t="str">
        <f>CONCATENATE("Version ",'Change Log'!$B$3," – © 2015-",YEAR('Change Log'!$A$3),", William W. Davis, MSPM, PMP")</f>
        <v>Version 3.0.t – © 2015-2020, William W. Davis, MSPM, PMP</v>
      </c>
      <c r="C46" s="56"/>
      <c r="D46" s="56"/>
      <c r="E46" s="37"/>
      <c r="F46" s="17"/>
      <c r="G46" s="17"/>
      <c r="H46" s="17"/>
      <c r="I46" s="17"/>
      <c r="J46" s="18"/>
      <c r="K46" s="17"/>
      <c r="L46" s="56"/>
      <c r="M46" s="56"/>
      <c r="N46" s="56"/>
      <c r="O46" s="56"/>
      <c r="P46" s="56"/>
      <c r="Q46" s="56"/>
      <c r="R46" s="56"/>
      <c r="S46" s="56"/>
      <c r="T46" s="56"/>
      <c r="U46" s="56"/>
      <c r="V46" s="56"/>
      <c r="W46" s="56"/>
      <c r="X46" s="56"/>
      <c r="Y46" s="56"/>
      <c r="Z46" s="56"/>
      <c r="AA46" s="56"/>
      <c r="AB46" s="56"/>
      <c r="AC46" s="56"/>
      <c r="AD46" s="56"/>
      <c r="AE46" s="56"/>
      <c r="AF46" s="56"/>
      <c r="AG46" s="56"/>
      <c r="AH46" s="17"/>
      <c r="AI46" s="17"/>
      <c r="AJ46" s="17"/>
    </row>
    <row r="47" spans="1:36" x14ac:dyDescent="0.25">
      <c r="A47" s="56"/>
      <c r="B47" s="350" t="s">
        <v>131</v>
      </c>
      <c r="C47" s="350"/>
      <c r="D47" s="350"/>
      <c r="E47" s="350"/>
      <c r="F47" s="350"/>
      <c r="G47" s="350"/>
      <c r="H47" s="350"/>
      <c r="I47" s="350"/>
      <c r="J47" s="350"/>
      <c r="K47" s="350"/>
      <c r="L47" s="56"/>
      <c r="M47" s="56"/>
      <c r="N47" s="56"/>
      <c r="O47" s="56"/>
      <c r="P47" s="56"/>
      <c r="Q47" s="56"/>
      <c r="R47" s="56"/>
      <c r="S47" s="56"/>
      <c r="T47" s="56"/>
      <c r="U47" s="56"/>
      <c r="V47" s="56"/>
      <c r="W47" s="56"/>
      <c r="X47" s="56"/>
      <c r="Y47" s="56"/>
      <c r="Z47" s="56"/>
      <c r="AA47" s="56"/>
      <c r="AB47" s="56"/>
      <c r="AC47" s="56"/>
      <c r="AD47" s="56"/>
      <c r="AE47" s="56"/>
      <c r="AF47" s="56"/>
      <c r="AG47" s="56"/>
      <c r="AH47" s="17"/>
      <c r="AI47" s="17"/>
      <c r="AJ47" s="17"/>
    </row>
    <row r="48" spans="1:36" x14ac:dyDescent="0.25">
      <c r="A48" s="56"/>
      <c r="B48" s="350" t="s">
        <v>130</v>
      </c>
      <c r="C48" s="350"/>
      <c r="D48" s="350"/>
      <c r="E48" s="350"/>
      <c r="F48" s="350"/>
      <c r="G48" s="350"/>
      <c r="H48" s="350"/>
      <c r="I48" s="350"/>
      <c r="J48" s="350"/>
      <c r="K48" s="350"/>
      <c r="L48" s="56"/>
      <c r="M48" s="56"/>
      <c r="N48" s="56"/>
      <c r="O48" s="56"/>
      <c r="P48" s="56"/>
      <c r="Q48" s="56"/>
      <c r="R48" s="56"/>
      <c r="S48" s="56"/>
      <c r="T48" s="56"/>
      <c r="U48" s="56"/>
      <c r="V48" s="56"/>
      <c r="W48" s="56"/>
      <c r="X48" s="56"/>
      <c r="Y48" s="56"/>
      <c r="Z48" s="56"/>
      <c r="AA48" s="56"/>
      <c r="AB48" s="56"/>
      <c r="AC48" s="56"/>
      <c r="AD48" s="56"/>
      <c r="AE48" s="56"/>
      <c r="AF48" s="56"/>
      <c r="AG48" s="56"/>
      <c r="AH48" s="17"/>
      <c r="AI48" s="17"/>
      <c r="AJ48" s="17"/>
    </row>
    <row r="49" spans="1:36" x14ac:dyDescent="0.25">
      <c r="A49" s="56"/>
      <c r="B49" s="350" t="s">
        <v>90</v>
      </c>
      <c r="C49" s="350"/>
      <c r="D49" s="350"/>
      <c r="E49" s="350"/>
      <c r="F49" s="350"/>
      <c r="G49" s="350"/>
      <c r="H49" s="350"/>
      <c r="I49" s="350"/>
      <c r="J49" s="350"/>
      <c r="K49" s="350"/>
      <c r="L49" s="56"/>
      <c r="M49" s="56"/>
      <c r="N49" s="56"/>
      <c r="O49" s="56"/>
      <c r="P49" s="56"/>
      <c r="Q49" s="56"/>
      <c r="R49" s="56"/>
      <c r="S49" s="56"/>
      <c r="T49" s="56"/>
      <c r="U49" s="56"/>
      <c r="V49" s="56"/>
      <c r="W49" s="56"/>
      <c r="X49" s="56"/>
      <c r="Y49" s="56"/>
      <c r="Z49" s="56"/>
      <c r="AA49" s="56"/>
      <c r="AB49" s="56"/>
      <c r="AC49" s="56"/>
      <c r="AD49" s="56"/>
      <c r="AE49" s="56"/>
      <c r="AF49" s="56"/>
      <c r="AG49" s="56"/>
      <c r="AH49" s="17"/>
      <c r="AI49" s="17"/>
      <c r="AJ49" s="17"/>
    </row>
    <row r="50" spans="1:36" x14ac:dyDescent="0.25">
      <c r="A50" s="56"/>
      <c r="B50" s="350" t="s">
        <v>143</v>
      </c>
      <c r="C50" s="350"/>
      <c r="D50" s="350"/>
      <c r="E50" s="350"/>
      <c r="F50" s="350"/>
      <c r="G50" s="350"/>
      <c r="H50" s="350"/>
      <c r="I50" s="350"/>
      <c r="J50" s="350"/>
      <c r="K50" s="350"/>
      <c r="L50" s="56"/>
      <c r="M50" s="56"/>
      <c r="N50" s="56"/>
      <c r="O50" s="56"/>
      <c r="P50" s="56"/>
      <c r="Q50" s="56"/>
      <c r="R50" s="56"/>
      <c r="S50" s="56"/>
      <c r="T50" s="56"/>
      <c r="U50" s="56"/>
      <c r="V50" s="56"/>
      <c r="W50" s="56"/>
      <c r="X50" s="56"/>
      <c r="Y50" s="56"/>
      <c r="Z50" s="56"/>
      <c r="AA50" s="56"/>
      <c r="AB50" s="56"/>
      <c r="AC50" s="56"/>
      <c r="AD50" s="56"/>
      <c r="AE50" s="56"/>
      <c r="AF50" s="56"/>
      <c r="AG50" s="56"/>
      <c r="AH50" s="17"/>
      <c r="AI50" s="17"/>
      <c r="AJ50" s="17"/>
    </row>
    <row r="51" spans="1:36" x14ac:dyDescent="0.25">
      <c r="A51" s="56"/>
      <c r="B51" s="350" t="s">
        <v>749</v>
      </c>
      <c r="C51" s="350"/>
      <c r="D51" s="350"/>
      <c r="E51" s="350"/>
      <c r="F51" s="350"/>
      <c r="G51" s="350"/>
      <c r="H51" s="350"/>
      <c r="I51" s="350"/>
      <c r="J51" s="350"/>
      <c r="K51" s="350"/>
      <c r="L51" s="56"/>
      <c r="M51" s="56"/>
      <c r="N51" s="56"/>
      <c r="O51" s="56"/>
      <c r="P51" s="56"/>
      <c r="Q51" s="56"/>
      <c r="R51" s="56"/>
      <c r="S51" s="56"/>
      <c r="T51" s="56"/>
      <c r="U51" s="56"/>
      <c r="V51" s="56"/>
      <c r="W51" s="56"/>
      <c r="X51" s="56"/>
      <c r="Y51" s="56"/>
      <c r="Z51" s="56"/>
      <c r="AA51" s="56"/>
      <c r="AB51" s="56"/>
      <c r="AC51" s="56"/>
      <c r="AD51" s="56"/>
      <c r="AE51" s="56"/>
      <c r="AF51" s="56"/>
      <c r="AG51" s="56"/>
      <c r="AH51" s="17"/>
      <c r="AI51" s="17"/>
      <c r="AJ51" s="17"/>
    </row>
    <row r="52" spans="1:36" x14ac:dyDescent="0.25">
      <c r="A52" s="56"/>
      <c r="B52" s="144" t="s">
        <v>144</v>
      </c>
      <c r="C52" s="269"/>
      <c r="D52" s="269"/>
      <c r="E52" s="269"/>
      <c r="F52" s="269"/>
      <c r="G52" s="269"/>
      <c r="H52" s="269"/>
      <c r="I52" s="269"/>
      <c r="J52" s="269"/>
      <c r="K52" s="269"/>
      <c r="L52" s="56"/>
      <c r="M52" s="56"/>
      <c r="N52" s="56"/>
      <c r="O52" s="56"/>
      <c r="P52" s="56"/>
      <c r="Q52" s="56"/>
      <c r="R52" s="56"/>
      <c r="S52" s="56"/>
      <c r="T52" s="56"/>
      <c r="U52" s="56"/>
      <c r="V52" s="56"/>
      <c r="W52" s="56"/>
      <c r="X52" s="56"/>
      <c r="Y52" s="56"/>
      <c r="Z52" s="56"/>
      <c r="AA52" s="56"/>
      <c r="AB52" s="56"/>
      <c r="AC52" s="56"/>
      <c r="AD52" s="56"/>
      <c r="AE52" s="56"/>
      <c r="AF52" s="56"/>
      <c r="AG52" s="56"/>
      <c r="AH52" s="17"/>
      <c r="AI52" s="17"/>
      <c r="AJ52" s="17"/>
    </row>
    <row r="53" spans="1:36" x14ac:dyDescent="0.25">
      <c r="A53" s="56"/>
      <c r="B53" s="144" t="s">
        <v>88</v>
      </c>
      <c r="C53" s="17"/>
      <c r="D53" s="17"/>
      <c r="E53" s="17"/>
      <c r="F53" s="17"/>
      <c r="G53" s="18"/>
      <c r="H53" s="17"/>
      <c r="I53" s="17"/>
      <c r="J53" s="17"/>
      <c r="K53" s="17"/>
      <c r="L53" s="56"/>
      <c r="M53" s="56"/>
      <c r="N53" s="56"/>
      <c r="O53" s="56"/>
      <c r="P53" s="56"/>
      <c r="Q53" s="56"/>
      <c r="R53" s="56"/>
      <c r="S53" s="56"/>
      <c r="T53" s="56"/>
      <c r="U53" s="56"/>
      <c r="V53" s="56"/>
      <c r="W53" s="56"/>
      <c r="X53" s="56"/>
      <c r="Y53" s="56"/>
      <c r="Z53" s="56"/>
      <c r="AA53" s="56"/>
      <c r="AB53" s="56"/>
      <c r="AC53" s="56"/>
      <c r="AD53" s="56"/>
      <c r="AE53" s="56"/>
      <c r="AF53" s="56"/>
      <c r="AG53" s="56"/>
      <c r="AH53" s="17"/>
      <c r="AI53" s="17"/>
      <c r="AJ53" s="17"/>
    </row>
    <row r="54" spans="1:36" x14ac:dyDescent="0.25">
      <c r="A54" s="56"/>
      <c r="B54" s="144" t="s">
        <v>145</v>
      </c>
      <c r="C54" s="17"/>
      <c r="D54" s="17"/>
      <c r="E54" s="17"/>
      <c r="F54" s="17"/>
      <c r="G54" s="18"/>
      <c r="H54" s="17"/>
      <c r="I54" s="17"/>
      <c r="J54" s="17"/>
      <c r="K54" s="17"/>
      <c r="L54" s="56"/>
      <c r="M54" s="56"/>
      <c r="N54" s="56"/>
      <c r="O54" s="56"/>
      <c r="P54" s="56"/>
      <c r="Q54" s="56"/>
      <c r="R54" s="56"/>
      <c r="S54" s="56"/>
      <c r="T54" s="56"/>
      <c r="U54" s="56"/>
      <c r="V54" s="56"/>
      <c r="W54" s="56"/>
      <c r="X54" s="56"/>
      <c r="Y54" s="56"/>
      <c r="Z54" s="56"/>
      <c r="AA54" s="56"/>
      <c r="AB54" s="56"/>
      <c r="AC54" s="56"/>
      <c r="AD54" s="56"/>
      <c r="AE54" s="56"/>
      <c r="AF54" s="56"/>
      <c r="AG54" s="56"/>
      <c r="AH54" s="17"/>
      <c r="AI54" s="17"/>
      <c r="AJ54" s="17"/>
    </row>
    <row r="55" spans="1:36" x14ac:dyDescent="0.25">
      <c r="A55" s="56"/>
      <c r="B55" s="144" t="s">
        <v>146</v>
      </c>
      <c r="C55" s="17"/>
      <c r="D55" s="17"/>
      <c r="E55" s="17"/>
      <c r="F55" s="17"/>
      <c r="G55" s="18"/>
      <c r="H55" s="17"/>
      <c r="I55" s="17"/>
      <c r="J55" s="17"/>
      <c r="K55" s="17"/>
      <c r="L55" s="56"/>
      <c r="M55" s="56"/>
      <c r="N55" s="56"/>
      <c r="O55" s="56"/>
      <c r="P55" s="56"/>
      <c r="Q55" s="56"/>
      <c r="R55" s="56"/>
      <c r="S55" s="56"/>
      <c r="T55" s="56"/>
      <c r="U55" s="56"/>
      <c r="V55" s="56"/>
      <c r="W55" s="56"/>
      <c r="X55" s="56"/>
      <c r="Y55" s="56"/>
      <c r="Z55" s="56"/>
      <c r="AA55" s="56"/>
      <c r="AB55" s="56"/>
      <c r="AC55" s="56"/>
      <c r="AD55" s="56"/>
      <c r="AE55" s="56"/>
      <c r="AF55" s="56"/>
      <c r="AG55" s="56"/>
      <c r="AH55" s="17"/>
      <c r="AI55" s="17"/>
      <c r="AJ55" s="17"/>
    </row>
    <row r="56" spans="1:36" x14ac:dyDescent="0.25">
      <c r="A56" s="56"/>
      <c r="B56" s="144" t="s">
        <v>684</v>
      </c>
      <c r="C56" s="17"/>
      <c r="D56" s="17"/>
      <c r="E56" s="17"/>
      <c r="F56" s="17"/>
      <c r="G56" s="18"/>
      <c r="H56" s="17"/>
      <c r="I56" s="17"/>
      <c r="J56" s="17"/>
      <c r="K56" s="17"/>
      <c r="L56" s="56"/>
      <c r="M56" s="56"/>
      <c r="N56" s="56"/>
      <c r="O56" s="56"/>
      <c r="P56" s="56"/>
      <c r="Q56" s="56"/>
      <c r="R56" s="56"/>
      <c r="S56" s="56"/>
      <c r="T56" s="56"/>
      <c r="U56" s="56"/>
      <c r="V56" s="56"/>
      <c r="W56" s="56"/>
      <c r="X56" s="56"/>
      <c r="Y56" s="56"/>
      <c r="Z56" s="56"/>
      <c r="AA56" s="56"/>
      <c r="AB56" s="56"/>
      <c r="AC56" s="56"/>
      <c r="AD56" s="56"/>
      <c r="AE56" s="56"/>
      <c r="AF56" s="56"/>
      <c r="AG56" s="56"/>
      <c r="AH56" s="17"/>
      <c r="AI56" s="17"/>
      <c r="AJ56" s="17"/>
    </row>
    <row r="57" spans="1:36" x14ac:dyDescent="0.25">
      <c r="A57" s="56"/>
      <c r="B57" s="144" t="s">
        <v>685</v>
      </c>
      <c r="C57" s="17"/>
      <c r="D57" s="17"/>
      <c r="E57" s="17"/>
      <c r="F57" s="17"/>
      <c r="G57" s="18"/>
      <c r="H57" s="17"/>
      <c r="I57" s="17"/>
      <c r="J57" s="17"/>
      <c r="K57" s="17"/>
      <c r="L57" s="56"/>
      <c r="M57" s="56"/>
      <c r="N57" s="56"/>
      <c r="O57" s="56"/>
      <c r="P57" s="56"/>
      <c r="Q57" s="56"/>
      <c r="R57" s="56"/>
      <c r="S57" s="56"/>
      <c r="T57" s="56"/>
      <c r="U57" s="56"/>
      <c r="V57" s="56"/>
      <c r="W57" s="56"/>
      <c r="X57" s="56"/>
      <c r="Y57" s="56"/>
      <c r="Z57" s="56"/>
      <c r="AA57" s="56"/>
      <c r="AB57" s="56"/>
      <c r="AC57" s="56"/>
      <c r="AD57" s="56"/>
      <c r="AE57" s="56"/>
      <c r="AF57" s="56"/>
      <c r="AG57" s="56"/>
      <c r="AH57" s="17"/>
      <c r="AI57" s="17"/>
      <c r="AJ57" s="17"/>
    </row>
    <row r="58" spans="1:36" x14ac:dyDescent="0.25">
      <c r="A58" s="56"/>
      <c r="B58" s="144"/>
      <c r="C58" s="17"/>
      <c r="D58" s="17"/>
      <c r="E58" s="17"/>
      <c r="F58" s="17"/>
      <c r="G58" s="18"/>
      <c r="H58" s="17"/>
      <c r="I58" s="17"/>
      <c r="J58" s="17"/>
      <c r="K58" s="17"/>
      <c r="L58" s="56"/>
      <c r="M58" s="56"/>
      <c r="N58" s="56"/>
      <c r="O58" s="56"/>
      <c r="P58" s="56"/>
      <c r="Q58" s="56"/>
      <c r="R58" s="56"/>
      <c r="S58" s="56"/>
      <c r="T58" s="56"/>
      <c r="U58" s="56"/>
      <c r="V58" s="56"/>
      <c r="W58" s="56"/>
      <c r="X58" s="56"/>
      <c r="Y58" s="56"/>
      <c r="Z58" s="56"/>
      <c r="AA58" s="56"/>
      <c r="AB58" s="56"/>
      <c r="AC58" s="56"/>
      <c r="AD58" s="56"/>
      <c r="AE58" s="56"/>
      <c r="AF58" s="56"/>
      <c r="AG58" s="56"/>
      <c r="AH58" s="17"/>
      <c r="AI58" s="17"/>
      <c r="AJ58" s="17"/>
    </row>
    <row r="59" spans="1:36" x14ac:dyDescent="0.25">
      <c r="A59" s="56"/>
      <c r="B59" s="144" t="s">
        <v>686</v>
      </c>
      <c r="C59" s="17"/>
      <c r="D59" s="17"/>
      <c r="E59" s="17"/>
      <c r="F59" s="17"/>
      <c r="G59" s="18"/>
      <c r="H59" s="17"/>
      <c r="I59" s="17"/>
      <c r="J59" s="17"/>
      <c r="K59" s="17"/>
      <c r="L59" s="56"/>
      <c r="M59" s="56"/>
      <c r="N59" s="56"/>
      <c r="O59" s="56"/>
      <c r="P59" s="56"/>
      <c r="Q59" s="56"/>
      <c r="R59" s="56"/>
      <c r="S59" s="56"/>
      <c r="T59" s="56"/>
      <c r="U59" s="56"/>
      <c r="V59" s="56"/>
      <c r="W59" s="56"/>
      <c r="X59" s="56"/>
      <c r="Y59" s="56"/>
      <c r="Z59" s="56"/>
      <c r="AA59" s="56"/>
      <c r="AB59" s="56"/>
      <c r="AC59" s="56"/>
      <c r="AD59" s="56"/>
      <c r="AE59" s="56"/>
      <c r="AF59" s="56"/>
      <c r="AG59" s="56"/>
      <c r="AH59" s="17"/>
      <c r="AI59" s="17"/>
      <c r="AJ59" s="17"/>
    </row>
    <row r="60" spans="1:36" x14ac:dyDescent="0.25">
      <c r="A60" s="56"/>
      <c r="B60" s="144" t="s">
        <v>87</v>
      </c>
      <c r="C60" s="17"/>
      <c r="D60" s="17"/>
      <c r="E60" s="17"/>
      <c r="F60" s="17"/>
      <c r="G60" s="18"/>
      <c r="H60" s="17"/>
      <c r="I60" s="17"/>
      <c r="J60" s="17"/>
      <c r="K60" s="17"/>
      <c r="L60" s="56"/>
      <c r="M60" s="56"/>
      <c r="N60" s="56"/>
      <c r="O60" s="56"/>
      <c r="P60" s="56"/>
      <c r="Q60" s="56"/>
      <c r="R60" s="56"/>
      <c r="S60" s="56"/>
      <c r="T60" s="56"/>
      <c r="U60" s="56"/>
      <c r="V60" s="56"/>
      <c r="W60" s="56"/>
      <c r="X60" s="56"/>
      <c r="Y60" s="56"/>
      <c r="Z60" s="56"/>
      <c r="AA60" s="56"/>
      <c r="AB60" s="56"/>
      <c r="AC60" s="56"/>
      <c r="AD60" s="56"/>
      <c r="AE60" s="56"/>
      <c r="AF60" s="56"/>
      <c r="AG60" s="56"/>
      <c r="AH60" s="17"/>
      <c r="AI60" s="17"/>
      <c r="AJ60" s="17"/>
    </row>
    <row r="61" spans="1:36" x14ac:dyDescent="0.25">
      <c r="B61" s="349" t="s">
        <v>719</v>
      </c>
      <c r="C61" s="349"/>
      <c r="D61" s="349"/>
      <c r="E61" s="349"/>
      <c r="F61" s="349"/>
      <c r="G61" s="349"/>
      <c r="H61" s="349"/>
    </row>
    <row r="63" spans="1:36" x14ac:dyDescent="0.25">
      <c r="B63" s="355" t="s">
        <v>769</v>
      </c>
      <c r="C63" s="355"/>
      <c r="D63" s="296" t="s">
        <v>772</v>
      </c>
    </row>
    <row r="64" spans="1:36" x14ac:dyDescent="0.25">
      <c r="B64" s="291" t="s">
        <v>770</v>
      </c>
      <c r="C64" s="291" t="s">
        <v>771</v>
      </c>
    </row>
    <row r="65" spans="2:3" x14ac:dyDescent="0.25">
      <c r="B65" s="292"/>
      <c r="C65" s="293">
        <f ca="1">$S$4</f>
        <v>78.489809904629624</v>
      </c>
    </row>
    <row r="66" spans="2:3" x14ac:dyDescent="0.25">
      <c r="B66" s="294">
        <v>1</v>
      </c>
      <c r="C66" s="295">
        <f t="dataTable" ref="C66:C10065" dt2D="0" dtr="0" r1="R3" ca="1"/>
        <v>116.75875040597701</v>
      </c>
    </row>
    <row r="67" spans="2:3" x14ac:dyDescent="0.25">
      <c r="B67" s="294">
        <v>2</v>
      </c>
      <c r="C67" s="295">
        <v>211.54373284973676</v>
      </c>
    </row>
    <row r="68" spans="2:3" x14ac:dyDescent="0.25">
      <c r="B68" s="294">
        <v>3</v>
      </c>
      <c r="C68" s="295">
        <v>151.28061857444703</v>
      </c>
    </row>
    <row r="69" spans="2:3" x14ac:dyDescent="0.25">
      <c r="B69" s="294">
        <v>4</v>
      </c>
      <c r="C69" s="295">
        <v>153.59393477541767</v>
      </c>
    </row>
    <row r="70" spans="2:3" x14ac:dyDescent="0.25">
      <c r="B70" s="294">
        <v>5</v>
      </c>
      <c r="C70" s="295">
        <v>159.74991568001147</v>
      </c>
    </row>
    <row r="71" spans="2:3" x14ac:dyDescent="0.25">
      <c r="B71" s="294">
        <v>6</v>
      </c>
      <c r="C71" s="295">
        <v>108.58269808132047</v>
      </c>
    </row>
    <row r="72" spans="2:3" x14ac:dyDescent="0.25">
      <c r="B72" s="294">
        <v>7</v>
      </c>
      <c r="C72" s="295">
        <v>141.79986065361061</v>
      </c>
    </row>
    <row r="73" spans="2:3" x14ac:dyDescent="0.25">
      <c r="B73" s="294">
        <v>8</v>
      </c>
      <c r="C73" s="295">
        <v>126.54303706133564</v>
      </c>
    </row>
    <row r="74" spans="2:3" x14ac:dyDescent="0.25">
      <c r="B74" s="294">
        <v>9</v>
      </c>
      <c r="C74" s="295">
        <v>96.709064079920125</v>
      </c>
    </row>
    <row r="75" spans="2:3" x14ac:dyDescent="0.25">
      <c r="B75" s="294">
        <v>10</v>
      </c>
      <c r="C75" s="295">
        <v>169.19591169414684</v>
      </c>
    </row>
    <row r="76" spans="2:3" x14ac:dyDescent="0.25">
      <c r="B76" s="294">
        <v>11</v>
      </c>
      <c r="C76" s="295">
        <v>158.67770565216344</v>
      </c>
    </row>
    <row r="77" spans="2:3" x14ac:dyDescent="0.25">
      <c r="B77" s="294">
        <v>12</v>
      </c>
      <c r="C77" s="295">
        <v>143.07049880234035</v>
      </c>
    </row>
    <row r="78" spans="2:3" x14ac:dyDescent="0.25">
      <c r="B78" s="294">
        <v>13</v>
      </c>
      <c r="C78" s="295">
        <v>182.70543577827448</v>
      </c>
    </row>
    <row r="79" spans="2:3" x14ac:dyDescent="0.25">
      <c r="B79" s="294">
        <v>14</v>
      </c>
      <c r="C79" s="295">
        <v>137.45119370756831</v>
      </c>
    </row>
    <row r="80" spans="2:3" x14ac:dyDescent="0.25">
      <c r="B80" s="294">
        <v>15</v>
      </c>
      <c r="C80" s="295">
        <v>135.18809595230098</v>
      </c>
    </row>
    <row r="81" spans="2:3" x14ac:dyDescent="0.25">
      <c r="B81" s="294">
        <v>16</v>
      </c>
      <c r="C81" s="295">
        <v>181.93998875388496</v>
      </c>
    </row>
    <row r="82" spans="2:3" x14ac:dyDescent="0.25">
      <c r="B82" s="294">
        <v>17</v>
      </c>
      <c r="C82" s="295">
        <v>161.6660076728046</v>
      </c>
    </row>
    <row r="83" spans="2:3" x14ac:dyDescent="0.25">
      <c r="B83" s="294">
        <v>18</v>
      </c>
      <c r="C83" s="295">
        <v>102.77550621026148</v>
      </c>
    </row>
    <row r="84" spans="2:3" x14ac:dyDescent="0.25">
      <c r="B84" s="294">
        <v>19</v>
      </c>
      <c r="C84" s="295">
        <v>111.31057402067206</v>
      </c>
    </row>
    <row r="85" spans="2:3" x14ac:dyDescent="0.25">
      <c r="B85" s="294">
        <v>20</v>
      </c>
      <c r="C85" s="295">
        <v>142.41781112717973</v>
      </c>
    </row>
    <row r="86" spans="2:3" x14ac:dyDescent="0.25">
      <c r="B86" s="294">
        <v>21</v>
      </c>
      <c r="C86" s="295">
        <v>134.2862034168258</v>
      </c>
    </row>
    <row r="87" spans="2:3" x14ac:dyDescent="0.25">
      <c r="B87" s="294">
        <v>22</v>
      </c>
      <c r="C87" s="295">
        <v>127.1256419305958</v>
      </c>
    </row>
    <row r="88" spans="2:3" x14ac:dyDescent="0.25">
      <c r="B88" s="294">
        <v>23</v>
      </c>
      <c r="C88" s="295">
        <v>89.995058311996914</v>
      </c>
    </row>
    <row r="89" spans="2:3" x14ac:dyDescent="0.25">
      <c r="B89" s="294">
        <v>24</v>
      </c>
      <c r="C89" s="295">
        <v>93.837498086161929</v>
      </c>
    </row>
    <row r="90" spans="2:3" x14ac:dyDescent="0.25">
      <c r="B90" s="294">
        <v>25</v>
      </c>
      <c r="C90" s="295">
        <v>127.01087047955417</v>
      </c>
    </row>
    <row r="91" spans="2:3" x14ac:dyDescent="0.25">
      <c r="B91" s="294">
        <v>26</v>
      </c>
      <c r="C91" s="295">
        <v>138.48256591020845</v>
      </c>
    </row>
    <row r="92" spans="2:3" x14ac:dyDescent="0.25">
      <c r="B92" s="294">
        <v>27</v>
      </c>
      <c r="C92" s="295">
        <v>176.35962315199777</v>
      </c>
    </row>
    <row r="93" spans="2:3" x14ac:dyDescent="0.25">
      <c r="B93" s="294">
        <v>28</v>
      </c>
      <c r="C93" s="295">
        <v>100.36521289603664</v>
      </c>
    </row>
    <row r="94" spans="2:3" x14ac:dyDescent="0.25">
      <c r="B94" s="294">
        <v>29</v>
      </c>
      <c r="C94" s="295">
        <v>110.56695142021542</v>
      </c>
    </row>
    <row r="95" spans="2:3" x14ac:dyDescent="0.25">
      <c r="B95" s="294">
        <v>30</v>
      </c>
      <c r="C95" s="295">
        <v>81.939688884720368</v>
      </c>
    </row>
    <row r="96" spans="2:3" x14ac:dyDescent="0.25">
      <c r="B96" s="294">
        <v>31</v>
      </c>
      <c r="C96" s="295">
        <v>167.43169794418145</v>
      </c>
    </row>
    <row r="97" spans="2:3" x14ac:dyDescent="0.25">
      <c r="B97" s="294">
        <v>32</v>
      </c>
      <c r="C97" s="295">
        <v>186.43294123120981</v>
      </c>
    </row>
    <row r="98" spans="2:3" x14ac:dyDescent="0.25">
      <c r="B98" s="294">
        <v>33</v>
      </c>
      <c r="C98" s="295">
        <v>138.74049248625482</v>
      </c>
    </row>
    <row r="99" spans="2:3" x14ac:dyDescent="0.25">
      <c r="B99" s="294">
        <v>34</v>
      </c>
      <c r="C99" s="295">
        <v>198.6449376435271</v>
      </c>
    </row>
    <row r="100" spans="2:3" x14ac:dyDescent="0.25">
      <c r="B100" s="294">
        <v>35</v>
      </c>
      <c r="C100" s="295">
        <v>132.26415534921642</v>
      </c>
    </row>
    <row r="101" spans="2:3" x14ac:dyDescent="0.25">
      <c r="B101" s="294">
        <v>36</v>
      </c>
      <c r="C101" s="295">
        <v>143.29172179525517</v>
      </c>
    </row>
    <row r="102" spans="2:3" x14ac:dyDescent="0.25">
      <c r="B102" s="294">
        <v>37</v>
      </c>
      <c r="C102" s="295">
        <v>89.900736776339812</v>
      </c>
    </row>
    <row r="103" spans="2:3" x14ac:dyDescent="0.25">
      <c r="B103" s="294">
        <v>38</v>
      </c>
      <c r="C103" s="295">
        <v>145.6470200755046</v>
      </c>
    </row>
    <row r="104" spans="2:3" x14ac:dyDescent="0.25">
      <c r="B104" s="294">
        <v>39</v>
      </c>
      <c r="C104" s="295">
        <v>145.57002813058858</v>
      </c>
    </row>
    <row r="105" spans="2:3" x14ac:dyDescent="0.25">
      <c r="B105" s="294">
        <v>40</v>
      </c>
      <c r="C105" s="295">
        <v>90.412664942775322</v>
      </c>
    </row>
    <row r="106" spans="2:3" x14ac:dyDescent="0.25">
      <c r="B106" s="294">
        <v>41</v>
      </c>
      <c r="C106" s="295">
        <v>185.53186620367325</v>
      </c>
    </row>
    <row r="107" spans="2:3" x14ac:dyDescent="0.25">
      <c r="B107" s="294">
        <v>42</v>
      </c>
      <c r="C107" s="295">
        <v>164.82473272696132</v>
      </c>
    </row>
    <row r="108" spans="2:3" x14ac:dyDescent="0.25">
      <c r="B108" s="294">
        <v>43</v>
      </c>
      <c r="C108" s="295">
        <v>197.37394102266066</v>
      </c>
    </row>
    <row r="109" spans="2:3" x14ac:dyDescent="0.25">
      <c r="B109" s="294">
        <v>44</v>
      </c>
      <c r="C109" s="295">
        <v>86.142188057593941</v>
      </c>
    </row>
    <row r="110" spans="2:3" x14ac:dyDescent="0.25">
      <c r="B110" s="294">
        <v>45</v>
      </c>
      <c r="C110" s="295">
        <v>146.8802167845719</v>
      </c>
    </row>
    <row r="111" spans="2:3" x14ac:dyDescent="0.25">
      <c r="B111" s="294">
        <v>46</v>
      </c>
      <c r="C111" s="295">
        <v>116.28321590482807</v>
      </c>
    </row>
    <row r="112" spans="2:3" x14ac:dyDescent="0.25">
      <c r="B112" s="294">
        <v>47</v>
      </c>
      <c r="C112" s="295">
        <v>172.094313369345</v>
      </c>
    </row>
    <row r="113" spans="2:3" x14ac:dyDescent="0.25">
      <c r="B113" s="294">
        <v>48</v>
      </c>
      <c r="C113" s="295">
        <v>160.51485939165531</v>
      </c>
    </row>
    <row r="114" spans="2:3" x14ac:dyDescent="0.25">
      <c r="B114" s="294">
        <v>49</v>
      </c>
      <c r="C114" s="295">
        <v>174.89365715677982</v>
      </c>
    </row>
    <row r="115" spans="2:3" x14ac:dyDescent="0.25">
      <c r="B115" s="294">
        <v>50</v>
      </c>
      <c r="C115" s="295">
        <v>115.38891658698253</v>
      </c>
    </row>
    <row r="116" spans="2:3" x14ac:dyDescent="0.25">
      <c r="B116" s="294">
        <v>51</v>
      </c>
      <c r="C116" s="295">
        <v>140.35940789810445</v>
      </c>
    </row>
    <row r="117" spans="2:3" x14ac:dyDescent="0.25">
      <c r="B117" s="294">
        <v>52</v>
      </c>
      <c r="C117" s="295">
        <v>133.44138819167702</v>
      </c>
    </row>
    <row r="118" spans="2:3" x14ac:dyDescent="0.25">
      <c r="B118" s="294">
        <v>53</v>
      </c>
      <c r="C118" s="295">
        <v>95.056414281366287</v>
      </c>
    </row>
    <row r="119" spans="2:3" x14ac:dyDescent="0.25">
      <c r="B119" s="294">
        <v>54</v>
      </c>
      <c r="C119" s="295">
        <v>144.84939904163161</v>
      </c>
    </row>
    <row r="120" spans="2:3" x14ac:dyDescent="0.25">
      <c r="B120" s="294">
        <v>55</v>
      </c>
      <c r="C120" s="295">
        <v>97.304172878302637</v>
      </c>
    </row>
    <row r="121" spans="2:3" x14ac:dyDescent="0.25">
      <c r="B121" s="294">
        <v>56</v>
      </c>
      <c r="C121" s="295">
        <v>161.25924527740631</v>
      </c>
    </row>
    <row r="122" spans="2:3" x14ac:dyDescent="0.25">
      <c r="B122" s="294">
        <v>57</v>
      </c>
      <c r="C122" s="295">
        <v>120.04363999144741</v>
      </c>
    </row>
    <row r="123" spans="2:3" x14ac:dyDescent="0.25">
      <c r="B123" s="294">
        <v>58</v>
      </c>
      <c r="C123" s="295">
        <v>166.34330002703655</v>
      </c>
    </row>
    <row r="124" spans="2:3" x14ac:dyDescent="0.25">
      <c r="B124" s="294">
        <v>59</v>
      </c>
      <c r="C124" s="295">
        <v>85.413186622132713</v>
      </c>
    </row>
    <row r="125" spans="2:3" x14ac:dyDescent="0.25">
      <c r="B125" s="294">
        <v>60</v>
      </c>
      <c r="C125" s="295">
        <v>139.24683083142517</v>
      </c>
    </row>
    <row r="126" spans="2:3" x14ac:dyDescent="0.25">
      <c r="B126" s="294">
        <v>61</v>
      </c>
      <c r="C126" s="295">
        <v>160.05299919559195</v>
      </c>
    </row>
    <row r="127" spans="2:3" x14ac:dyDescent="0.25">
      <c r="B127" s="294">
        <v>62</v>
      </c>
      <c r="C127" s="295">
        <v>151.51556625314169</v>
      </c>
    </row>
    <row r="128" spans="2:3" x14ac:dyDescent="0.25">
      <c r="B128" s="294">
        <v>63</v>
      </c>
      <c r="C128" s="295">
        <v>72.421270289649669</v>
      </c>
    </row>
    <row r="129" spans="2:3" x14ac:dyDescent="0.25">
      <c r="B129" s="294">
        <v>64</v>
      </c>
      <c r="C129" s="295">
        <v>87.538992970229572</v>
      </c>
    </row>
    <row r="130" spans="2:3" x14ac:dyDescent="0.25">
      <c r="B130" s="294">
        <v>65</v>
      </c>
      <c r="C130" s="295">
        <v>132.25374069574625</v>
      </c>
    </row>
    <row r="131" spans="2:3" x14ac:dyDescent="0.25">
      <c r="B131" s="294">
        <v>66</v>
      </c>
      <c r="C131" s="295">
        <v>185.31184907016296</v>
      </c>
    </row>
    <row r="132" spans="2:3" x14ac:dyDescent="0.25">
      <c r="B132" s="294">
        <v>67</v>
      </c>
      <c r="C132" s="295">
        <v>142.49531493291084</v>
      </c>
    </row>
    <row r="133" spans="2:3" x14ac:dyDescent="0.25">
      <c r="B133" s="294">
        <v>68</v>
      </c>
      <c r="C133" s="295">
        <v>122.56005421852541</v>
      </c>
    </row>
    <row r="134" spans="2:3" x14ac:dyDescent="0.25">
      <c r="B134" s="294">
        <v>69</v>
      </c>
      <c r="C134" s="295">
        <v>111.24194504789729</v>
      </c>
    </row>
    <row r="135" spans="2:3" x14ac:dyDescent="0.25">
      <c r="B135" s="294">
        <v>70</v>
      </c>
      <c r="C135" s="295">
        <v>103.61523238537481</v>
      </c>
    </row>
    <row r="136" spans="2:3" x14ac:dyDescent="0.25">
      <c r="B136" s="294">
        <v>71</v>
      </c>
      <c r="C136" s="295">
        <v>139.52161279583356</v>
      </c>
    </row>
    <row r="137" spans="2:3" x14ac:dyDescent="0.25">
      <c r="B137" s="294">
        <v>72</v>
      </c>
      <c r="C137" s="295">
        <v>147.19135367335412</v>
      </c>
    </row>
    <row r="138" spans="2:3" x14ac:dyDescent="0.25">
      <c r="B138" s="294">
        <v>73</v>
      </c>
      <c r="C138" s="295">
        <v>141.77222615680819</v>
      </c>
    </row>
    <row r="139" spans="2:3" x14ac:dyDescent="0.25">
      <c r="B139" s="294">
        <v>74</v>
      </c>
      <c r="C139" s="295">
        <v>166.17246664373275</v>
      </c>
    </row>
    <row r="140" spans="2:3" x14ac:dyDescent="0.25">
      <c r="B140" s="294">
        <v>75</v>
      </c>
      <c r="C140" s="295">
        <v>137.65843792493649</v>
      </c>
    </row>
    <row r="141" spans="2:3" x14ac:dyDescent="0.25">
      <c r="B141" s="294">
        <v>76</v>
      </c>
      <c r="C141" s="295">
        <v>95.771836675396969</v>
      </c>
    </row>
    <row r="142" spans="2:3" x14ac:dyDescent="0.25">
      <c r="B142" s="294">
        <v>77</v>
      </c>
      <c r="C142" s="295">
        <v>178.78647039561724</v>
      </c>
    </row>
    <row r="143" spans="2:3" x14ac:dyDescent="0.25">
      <c r="B143" s="294">
        <v>78</v>
      </c>
      <c r="C143" s="295">
        <v>164.88008975141378</v>
      </c>
    </row>
    <row r="144" spans="2:3" x14ac:dyDescent="0.25">
      <c r="B144" s="294">
        <v>79</v>
      </c>
      <c r="C144" s="295">
        <v>103.84821253431235</v>
      </c>
    </row>
    <row r="145" spans="2:3" x14ac:dyDescent="0.25">
      <c r="B145" s="294">
        <v>80</v>
      </c>
      <c r="C145" s="295">
        <v>114.68858734294403</v>
      </c>
    </row>
    <row r="146" spans="2:3" x14ac:dyDescent="0.25">
      <c r="B146" s="294">
        <v>81</v>
      </c>
      <c r="C146" s="295">
        <v>217.16498244873631</v>
      </c>
    </row>
    <row r="147" spans="2:3" x14ac:dyDescent="0.25">
      <c r="B147" s="294">
        <v>82</v>
      </c>
      <c r="C147" s="295">
        <v>135.96625883552036</v>
      </c>
    </row>
    <row r="148" spans="2:3" x14ac:dyDescent="0.25">
      <c r="B148" s="294">
        <v>83</v>
      </c>
      <c r="C148" s="295">
        <v>145.95598333267381</v>
      </c>
    </row>
    <row r="149" spans="2:3" x14ac:dyDescent="0.25">
      <c r="B149" s="294">
        <v>84</v>
      </c>
      <c r="C149" s="295">
        <v>127.12166090526739</v>
      </c>
    </row>
    <row r="150" spans="2:3" x14ac:dyDescent="0.25">
      <c r="B150" s="294">
        <v>85</v>
      </c>
      <c r="C150" s="295">
        <v>166.10707379370905</v>
      </c>
    </row>
    <row r="151" spans="2:3" x14ac:dyDescent="0.25">
      <c r="B151" s="294">
        <v>86</v>
      </c>
      <c r="C151" s="295">
        <v>115.06594046527533</v>
      </c>
    </row>
    <row r="152" spans="2:3" x14ac:dyDescent="0.25">
      <c r="B152" s="294">
        <v>87</v>
      </c>
      <c r="C152" s="295">
        <v>154.88419701798159</v>
      </c>
    </row>
    <row r="153" spans="2:3" x14ac:dyDescent="0.25">
      <c r="B153" s="294">
        <v>88</v>
      </c>
      <c r="C153" s="295">
        <v>115.24177575213866</v>
      </c>
    </row>
    <row r="154" spans="2:3" x14ac:dyDescent="0.25">
      <c r="B154" s="294">
        <v>89</v>
      </c>
      <c r="C154" s="295">
        <v>169.39353825753884</v>
      </c>
    </row>
    <row r="155" spans="2:3" x14ac:dyDescent="0.25">
      <c r="B155" s="294">
        <v>90</v>
      </c>
      <c r="C155" s="295">
        <v>144.820086264297</v>
      </c>
    </row>
    <row r="156" spans="2:3" x14ac:dyDescent="0.25">
      <c r="B156" s="294">
        <v>91</v>
      </c>
      <c r="C156" s="295">
        <v>73.615556752103103</v>
      </c>
    </row>
    <row r="157" spans="2:3" x14ac:dyDescent="0.25">
      <c r="B157" s="294">
        <v>92</v>
      </c>
      <c r="C157" s="295">
        <v>96.459128619936138</v>
      </c>
    </row>
    <row r="158" spans="2:3" x14ac:dyDescent="0.25">
      <c r="B158" s="294">
        <v>93</v>
      </c>
      <c r="C158" s="295">
        <v>108.17847823078412</v>
      </c>
    </row>
    <row r="159" spans="2:3" x14ac:dyDescent="0.25">
      <c r="B159" s="294">
        <v>94</v>
      </c>
      <c r="C159" s="295">
        <v>76.164515827894718</v>
      </c>
    </row>
    <row r="160" spans="2:3" x14ac:dyDescent="0.25">
      <c r="B160" s="294">
        <v>95</v>
      </c>
      <c r="C160" s="295">
        <v>175.97661127671856</v>
      </c>
    </row>
    <row r="161" spans="2:3" x14ac:dyDescent="0.25">
      <c r="B161" s="294">
        <v>96</v>
      </c>
      <c r="C161" s="295">
        <v>83.317148767365353</v>
      </c>
    </row>
    <row r="162" spans="2:3" x14ac:dyDescent="0.25">
      <c r="B162" s="294">
        <v>97</v>
      </c>
      <c r="C162" s="295">
        <v>123.04642269416902</v>
      </c>
    </row>
    <row r="163" spans="2:3" x14ac:dyDescent="0.25">
      <c r="B163" s="294">
        <v>98</v>
      </c>
      <c r="C163" s="295">
        <v>136.9968410233285</v>
      </c>
    </row>
    <row r="164" spans="2:3" x14ac:dyDescent="0.25">
      <c r="B164" s="294">
        <v>99</v>
      </c>
      <c r="C164" s="295">
        <v>138.75081436190197</v>
      </c>
    </row>
    <row r="165" spans="2:3" x14ac:dyDescent="0.25">
      <c r="B165" s="294">
        <v>100</v>
      </c>
      <c r="C165" s="295">
        <v>123.50850049041736</v>
      </c>
    </row>
    <row r="166" spans="2:3" x14ac:dyDescent="0.25">
      <c r="B166" s="294">
        <v>101</v>
      </c>
      <c r="C166" s="295">
        <v>93.401213863948357</v>
      </c>
    </row>
    <row r="167" spans="2:3" x14ac:dyDescent="0.25">
      <c r="B167" s="294">
        <v>102</v>
      </c>
      <c r="C167" s="295">
        <v>194.52642406026999</v>
      </c>
    </row>
    <row r="168" spans="2:3" x14ac:dyDescent="0.25">
      <c r="B168" s="294">
        <v>103</v>
      </c>
      <c r="C168" s="295">
        <v>121.73767676296812</v>
      </c>
    </row>
    <row r="169" spans="2:3" x14ac:dyDescent="0.25">
      <c r="B169" s="294">
        <v>104</v>
      </c>
      <c r="C169" s="295">
        <v>140.64851450738374</v>
      </c>
    </row>
    <row r="170" spans="2:3" x14ac:dyDescent="0.25">
      <c r="B170" s="294">
        <v>105</v>
      </c>
      <c r="C170" s="295">
        <v>87.735609120631239</v>
      </c>
    </row>
    <row r="171" spans="2:3" x14ac:dyDescent="0.25">
      <c r="B171" s="294">
        <v>106</v>
      </c>
      <c r="C171" s="295">
        <v>108.53632934528898</v>
      </c>
    </row>
    <row r="172" spans="2:3" x14ac:dyDescent="0.25">
      <c r="B172" s="294">
        <v>107</v>
      </c>
      <c r="C172" s="295">
        <v>161.34432045058742</v>
      </c>
    </row>
    <row r="173" spans="2:3" x14ac:dyDescent="0.25">
      <c r="B173" s="294">
        <v>108</v>
      </c>
      <c r="C173" s="295">
        <v>104.50531465731734</v>
      </c>
    </row>
    <row r="174" spans="2:3" x14ac:dyDescent="0.25">
      <c r="B174" s="294">
        <v>109</v>
      </c>
      <c r="C174" s="295">
        <v>122.98118453505685</v>
      </c>
    </row>
    <row r="175" spans="2:3" x14ac:dyDescent="0.25">
      <c r="B175" s="294">
        <v>110</v>
      </c>
      <c r="C175" s="295">
        <v>102.51829735043708</v>
      </c>
    </row>
    <row r="176" spans="2:3" x14ac:dyDescent="0.25">
      <c r="B176" s="294">
        <v>111</v>
      </c>
      <c r="C176" s="295">
        <v>113.27384143470519</v>
      </c>
    </row>
    <row r="177" spans="2:3" x14ac:dyDescent="0.25">
      <c r="B177" s="294">
        <v>112</v>
      </c>
      <c r="C177" s="295">
        <v>161.22812494748447</v>
      </c>
    </row>
    <row r="178" spans="2:3" x14ac:dyDescent="0.25">
      <c r="B178" s="294">
        <v>113</v>
      </c>
      <c r="C178" s="295">
        <v>101.11432548375117</v>
      </c>
    </row>
    <row r="179" spans="2:3" x14ac:dyDescent="0.25">
      <c r="B179" s="294">
        <v>114</v>
      </c>
      <c r="C179" s="295">
        <v>140.91345434874171</v>
      </c>
    </row>
    <row r="180" spans="2:3" x14ac:dyDescent="0.25">
      <c r="B180" s="294">
        <v>115</v>
      </c>
      <c r="C180" s="295">
        <v>154.52587467864925</v>
      </c>
    </row>
    <row r="181" spans="2:3" x14ac:dyDescent="0.25">
      <c r="B181" s="294">
        <v>116</v>
      </c>
      <c r="C181" s="295">
        <v>162.43127364384517</v>
      </c>
    </row>
    <row r="182" spans="2:3" x14ac:dyDescent="0.25">
      <c r="B182" s="294">
        <v>117</v>
      </c>
      <c r="C182" s="295">
        <v>123.63232449529106</v>
      </c>
    </row>
    <row r="183" spans="2:3" x14ac:dyDescent="0.25">
      <c r="B183" s="294">
        <v>118</v>
      </c>
      <c r="C183" s="295">
        <v>63.271228731940887</v>
      </c>
    </row>
    <row r="184" spans="2:3" x14ac:dyDescent="0.25">
      <c r="B184" s="294">
        <v>119</v>
      </c>
      <c r="C184" s="295">
        <v>146.35313472674625</v>
      </c>
    </row>
    <row r="185" spans="2:3" x14ac:dyDescent="0.25">
      <c r="B185" s="294">
        <v>120</v>
      </c>
      <c r="C185" s="295">
        <v>144.8437730654806</v>
      </c>
    </row>
    <row r="186" spans="2:3" x14ac:dyDescent="0.25">
      <c r="B186" s="294">
        <v>121</v>
      </c>
      <c r="C186" s="295">
        <v>139.94602427145577</v>
      </c>
    </row>
    <row r="187" spans="2:3" x14ac:dyDescent="0.25">
      <c r="B187" s="294">
        <v>122</v>
      </c>
      <c r="C187" s="295">
        <v>86.42563921696555</v>
      </c>
    </row>
    <row r="188" spans="2:3" x14ac:dyDescent="0.25">
      <c r="B188" s="294">
        <v>123</v>
      </c>
      <c r="C188" s="295">
        <v>139.29065910273698</v>
      </c>
    </row>
    <row r="189" spans="2:3" x14ac:dyDescent="0.25">
      <c r="B189" s="294">
        <v>124</v>
      </c>
      <c r="C189" s="295">
        <v>168.1864539978053</v>
      </c>
    </row>
    <row r="190" spans="2:3" x14ac:dyDescent="0.25">
      <c r="B190" s="294">
        <v>125</v>
      </c>
      <c r="C190" s="295">
        <v>79.662599585535091</v>
      </c>
    </row>
    <row r="191" spans="2:3" x14ac:dyDescent="0.25">
      <c r="B191" s="294">
        <v>126</v>
      </c>
      <c r="C191" s="295">
        <v>135.88772324517694</v>
      </c>
    </row>
    <row r="192" spans="2:3" x14ac:dyDescent="0.25">
      <c r="B192" s="294">
        <v>127</v>
      </c>
      <c r="C192" s="295">
        <v>98.798566333491635</v>
      </c>
    </row>
    <row r="193" spans="2:3" x14ac:dyDescent="0.25">
      <c r="B193" s="294">
        <v>128</v>
      </c>
      <c r="C193" s="295">
        <v>114.87286589439654</v>
      </c>
    </row>
    <row r="194" spans="2:3" x14ac:dyDescent="0.25">
      <c r="B194" s="294">
        <v>129</v>
      </c>
      <c r="C194" s="295">
        <v>198.25842718476784</v>
      </c>
    </row>
    <row r="195" spans="2:3" x14ac:dyDescent="0.25">
      <c r="B195" s="294">
        <v>130</v>
      </c>
      <c r="C195" s="295">
        <v>92.495714564810896</v>
      </c>
    </row>
    <row r="196" spans="2:3" x14ac:dyDescent="0.25">
      <c r="B196" s="294">
        <v>131</v>
      </c>
      <c r="C196" s="295">
        <v>154.81502998475764</v>
      </c>
    </row>
    <row r="197" spans="2:3" x14ac:dyDescent="0.25">
      <c r="B197" s="294">
        <v>132</v>
      </c>
      <c r="C197" s="295">
        <v>156.41505550564031</v>
      </c>
    </row>
    <row r="198" spans="2:3" x14ac:dyDescent="0.25">
      <c r="B198" s="294">
        <v>133</v>
      </c>
      <c r="C198" s="295">
        <v>86.1188180153503</v>
      </c>
    </row>
    <row r="199" spans="2:3" x14ac:dyDescent="0.25">
      <c r="B199" s="294">
        <v>134</v>
      </c>
      <c r="C199" s="295">
        <v>182.3878029029118</v>
      </c>
    </row>
    <row r="200" spans="2:3" x14ac:dyDescent="0.25">
      <c r="B200" s="294">
        <v>135</v>
      </c>
      <c r="C200" s="295">
        <v>135.630369628837</v>
      </c>
    </row>
    <row r="201" spans="2:3" x14ac:dyDescent="0.25">
      <c r="B201" s="294">
        <v>136</v>
      </c>
      <c r="C201" s="295">
        <v>96.006117866221814</v>
      </c>
    </row>
    <row r="202" spans="2:3" x14ac:dyDescent="0.25">
      <c r="B202" s="294">
        <v>137</v>
      </c>
      <c r="C202" s="295">
        <v>117.45516780770933</v>
      </c>
    </row>
    <row r="203" spans="2:3" x14ac:dyDescent="0.25">
      <c r="B203" s="294">
        <v>138</v>
      </c>
      <c r="C203" s="295">
        <v>107.04704411773547</v>
      </c>
    </row>
    <row r="204" spans="2:3" x14ac:dyDescent="0.25">
      <c r="B204" s="294">
        <v>139</v>
      </c>
      <c r="C204" s="295">
        <v>125.86727077980912</v>
      </c>
    </row>
    <row r="205" spans="2:3" x14ac:dyDescent="0.25">
      <c r="B205" s="294">
        <v>140</v>
      </c>
      <c r="C205" s="295">
        <v>89.062158427314458</v>
      </c>
    </row>
    <row r="206" spans="2:3" x14ac:dyDescent="0.25">
      <c r="B206" s="294">
        <v>141</v>
      </c>
      <c r="C206" s="295">
        <v>142.27643904641445</v>
      </c>
    </row>
    <row r="207" spans="2:3" x14ac:dyDescent="0.25">
      <c r="B207" s="294">
        <v>142</v>
      </c>
      <c r="C207" s="295">
        <v>195.00434401940672</v>
      </c>
    </row>
    <row r="208" spans="2:3" x14ac:dyDescent="0.25">
      <c r="B208" s="294">
        <v>143</v>
      </c>
      <c r="C208" s="295">
        <v>120.85347261688108</v>
      </c>
    </row>
    <row r="209" spans="2:3" x14ac:dyDescent="0.25">
      <c r="B209" s="294">
        <v>144</v>
      </c>
      <c r="C209" s="295">
        <v>185.93953787314925</v>
      </c>
    </row>
    <row r="210" spans="2:3" x14ac:dyDescent="0.25">
      <c r="B210" s="294">
        <v>145</v>
      </c>
      <c r="C210" s="295">
        <v>129.17611666645047</v>
      </c>
    </row>
    <row r="211" spans="2:3" x14ac:dyDescent="0.25">
      <c r="B211" s="294">
        <v>146</v>
      </c>
      <c r="C211" s="295">
        <v>104.38860396390753</v>
      </c>
    </row>
    <row r="212" spans="2:3" x14ac:dyDescent="0.25">
      <c r="B212" s="294">
        <v>147</v>
      </c>
      <c r="C212" s="295">
        <v>203.1680531163278</v>
      </c>
    </row>
    <row r="213" spans="2:3" x14ac:dyDescent="0.25">
      <c r="B213" s="294">
        <v>148</v>
      </c>
      <c r="C213" s="295">
        <v>75.851852029340577</v>
      </c>
    </row>
    <row r="214" spans="2:3" x14ac:dyDescent="0.25">
      <c r="B214" s="294">
        <v>149</v>
      </c>
      <c r="C214" s="295">
        <v>179.47613347192737</v>
      </c>
    </row>
    <row r="215" spans="2:3" x14ac:dyDescent="0.25">
      <c r="B215" s="294">
        <v>150</v>
      </c>
      <c r="C215" s="295">
        <v>189.55288198394177</v>
      </c>
    </row>
    <row r="216" spans="2:3" x14ac:dyDescent="0.25">
      <c r="B216" s="294">
        <v>151</v>
      </c>
      <c r="C216" s="295">
        <v>94.9856445818167</v>
      </c>
    </row>
    <row r="217" spans="2:3" x14ac:dyDescent="0.25">
      <c r="B217" s="294">
        <v>152</v>
      </c>
      <c r="C217" s="295">
        <v>87.131592823715678</v>
      </c>
    </row>
    <row r="218" spans="2:3" x14ac:dyDescent="0.25">
      <c r="B218" s="294">
        <v>153</v>
      </c>
      <c r="C218" s="295">
        <v>97.542937140154521</v>
      </c>
    </row>
    <row r="219" spans="2:3" x14ac:dyDescent="0.25">
      <c r="B219" s="294">
        <v>154</v>
      </c>
      <c r="C219" s="295">
        <v>146.4138144768533</v>
      </c>
    </row>
    <row r="220" spans="2:3" x14ac:dyDescent="0.25">
      <c r="B220" s="294">
        <v>155</v>
      </c>
      <c r="C220" s="295">
        <v>108.50443277046973</v>
      </c>
    </row>
    <row r="221" spans="2:3" x14ac:dyDescent="0.25">
      <c r="B221" s="294">
        <v>156</v>
      </c>
      <c r="C221" s="295">
        <v>119.74266752716321</v>
      </c>
    </row>
    <row r="222" spans="2:3" x14ac:dyDescent="0.25">
      <c r="B222" s="294">
        <v>157</v>
      </c>
      <c r="C222" s="295">
        <v>119.50367491878609</v>
      </c>
    </row>
    <row r="223" spans="2:3" x14ac:dyDescent="0.25">
      <c r="B223" s="294">
        <v>158</v>
      </c>
      <c r="C223" s="295">
        <v>170.75849276552592</v>
      </c>
    </row>
    <row r="224" spans="2:3" x14ac:dyDescent="0.25">
      <c r="B224" s="294">
        <v>159</v>
      </c>
      <c r="C224" s="295">
        <v>136.60673653860471</v>
      </c>
    </row>
    <row r="225" spans="2:3" x14ac:dyDescent="0.25">
      <c r="B225" s="294">
        <v>160</v>
      </c>
      <c r="C225" s="295">
        <v>105.18045607595194</v>
      </c>
    </row>
    <row r="226" spans="2:3" x14ac:dyDescent="0.25">
      <c r="B226" s="294">
        <v>161</v>
      </c>
      <c r="C226" s="295">
        <v>149.49275975459699</v>
      </c>
    </row>
    <row r="227" spans="2:3" x14ac:dyDescent="0.25">
      <c r="B227" s="294">
        <v>162</v>
      </c>
      <c r="C227" s="295">
        <v>74.07983151895742</v>
      </c>
    </row>
    <row r="228" spans="2:3" x14ac:dyDescent="0.25">
      <c r="B228" s="294">
        <v>163</v>
      </c>
      <c r="C228" s="295">
        <v>98.480363938929742</v>
      </c>
    </row>
    <row r="229" spans="2:3" x14ac:dyDescent="0.25">
      <c r="B229" s="294">
        <v>164</v>
      </c>
      <c r="C229" s="295">
        <v>166.37921503113066</v>
      </c>
    </row>
    <row r="230" spans="2:3" x14ac:dyDescent="0.25">
      <c r="B230" s="294">
        <v>165</v>
      </c>
      <c r="C230" s="295">
        <v>142.63843037481845</v>
      </c>
    </row>
    <row r="231" spans="2:3" x14ac:dyDescent="0.25">
      <c r="B231" s="294">
        <v>166</v>
      </c>
      <c r="C231" s="295">
        <v>127.59442355935876</v>
      </c>
    </row>
    <row r="232" spans="2:3" x14ac:dyDescent="0.25">
      <c r="B232" s="294">
        <v>167</v>
      </c>
      <c r="C232" s="295">
        <v>109.4727285227963</v>
      </c>
    </row>
    <row r="233" spans="2:3" x14ac:dyDescent="0.25">
      <c r="B233" s="294">
        <v>168</v>
      </c>
      <c r="C233" s="295">
        <v>115.94515459591642</v>
      </c>
    </row>
    <row r="234" spans="2:3" x14ac:dyDescent="0.25">
      <c r="B234" s="294">
        <v>169</v>
      </c>
      <c r="C234" s="295">
        <v>102.56253061584761</v>
      </c>
    </row>
    <row r="235" spans="2:3" x14ac:dyDescent="0.25">
      <c r="B235" s="294">
        <v>170</v>
      </c>
      <c r="C235" s="295">
        <v>132.86040515651067</v>
      </c>
    </row>
    <row r="236" spans="2:3" x14ac:dyDescent="0.25">
      <c r="B236" s="294">
        <v>171</v>
      </c>
      <c r="C236" s="295">
        <v>150.70018681221018</v>
      </c>
    </row>
    <row r="237" spans="2:3" x14ac:dyDescent="0.25">
      <c r="B237" s="294">
        <v>172</v>
      </c>
      <c r="C237" s="295">
        <v>69.296167587486465</v>
      </c>
    </row>
    <row r="238" spans="2:3" x14ac:dyDescent="0.25">
      <c r="B238" s="294">
        <v>173</v>
      </c>
      <c r="C238" s="295">
        <v>196.13923637371684</v>
      </c>
    </row>
    <row r="239" spans="2:3" x14ac:dyDescent="0.25">
      <c r="B239" s="294">
        <v>174</v>
      </c>
      <c r="C239" s="295">
        <v>147.25988743320886</v>
      </c>
    </row>
    <row r="240" spans="2:3" x14ac:dyDescent="0.25">
      <c r="B240" s="294">
        <v>175</v>
      </c>
      <c r="C240" s="295">
        <v>112.9298210524388</v>
      </c>
    </row>
    <row r="241" spans="2:3" x14ac:dyDescent="0.25">
      <c r="B241" s="294">
        <v>176</v>
      </c>
      <c r="C241" s="295">
        <v>131.43239210282621</v>
      </c>
    </row>
    <row r="242" spans="2:3" x14ac:dyDescent="0.25">
      <c r="B242" s="294">
        <v>177</v>
      </c>
      <c r="C242" s="295">
        <v>134.08172043845838</v>
      </c>
    </row>
    <row r="243" spans="2:3" x14ac:dyDescent="0.25">
      <c r="B243" s="294">
        <v>178</v>
      </c>
      <c r="C243" s="295">
        <v>117.90694533933258</v>
      </c>
    </row>
    <row r="244" spans="2:3" x14ac:dyDescent="0.25">
      <c r="B244" s="294">
        <v>179</v>
      </c>
      <c r="C244" s="295">
        <v>124.5402965354065</v>
      </c>
    </row>
    <row r="245" spans="2:3" x14ac:dyDescent="0.25">
      <c r="B245" s="294">
        <v>180</v>
      </c>
      <c r="C245" s="295">
        <v>70.906715211320375</v>
      </c>
    </row>
    <row r="246" spans="2:3" x14ac:dyDescent="0.25">
      <c r="B246" s="294">
        <v>181</v>
      </c>
      <c r="C246" s="295">
        <v>142.58586324719795</v>
      </c>
    </row>
    <row r="247" spans="2:3" x14ac:dyDescent="0.25">
      <c r="B247" s="294">
        <v>182</v>
      </c>
      <c r="C247" s="295">
        <v>66.790301677689072</v>
      </c>
    </row>
    <row r="248" spans="2:3" x14ac:dyDescent="0.25">
      <c r="B248" s="294">
        <v>183</v>
      </c>
      <c r="C248" s="295">
        <v>120.03964318422018</v>
      </c>
    </row>
    <row r="249" spans="2:3" x14ac:dyDescent="0.25">
      <c r="B249" s="294">
        <v>184</v>
      </c>
      <c r="C249" s="295">
        <v>187.22789212104914</v>
      </c>
    </row>
    <row r="250" spans="2:3" x14ac:dyDescent="0.25">
      <c r="B250" s="294">
        <v>185</v>
      </c>
      <c r="C250" s="295">
        <v>117.93574514326838</v>
      </c>
    </row>
    <row r="251" spans="2:3" x14ac:dyDescent="0.25">
      <c r="B251" s="294">
        <v>186</v>
      </c>
      <c r="C251" s="295">
        <v>98.843300940988541</v>
      </c>
    </row>
    <row r="252" spans="2:3" x14ac:dyDescent="0.25">
      <c r="B252" s="294">
        <v>187</v>
      </c>
      <c r="C252" s="295">
        <v>201.22463046883703</v>
      </c>
    </row>
    <row r="253" spans="2:3" x14ac:dyDescent="0.25">
      <c r="B253" s="294">
        <v>188</v>
      </c>
      <c r="C253" s="295">
        <v>138.68105701995847</v>
      </c>
    </row>
    <row r="254" spans="2:3" x14ac:dyDescent="0.25">
      <c r="B254" s="294">
        <v>189</v>
      </c>
      <c r="C254" s="295">
        <v>95.101092126536585</v>
      </c>
    </row>
    <row r="255" spans="2:3" x14ac:dyDescent="0.25">
      <c r="B255" s="294">
        <v>190</v>
      </c>
      <c r="C255" s="295">
        <v>134.45264745593738</v>
      </c>
    </row>
    <row r="256" spans="2:3" x14ac:dyDescent="0.25">
      <c r="B256" s="294">
        <v>191</v>
      </c>
      <c r="C256" s="295">
        <v>159.86816714748369</v>
      </c>
    </row>
    <row r="257" spans="2:3" x14ac:dyDescent="0.25">
      <c r="B257" s="294">
        <v>192</v>
      </c>
      <c r="C257" s="295">
        <v>182.34202458471793</v>
      </c>
    </row>
    <row r="258" spans="2:3" x14ac:dyDescent="0.25">
      <c r="B258" s="294">
        <v>193</v>
      </c>
      <c r="C258" s="295">
        <v>107.71297681731335</v>
      </c>
    </row>
    <row r="259" spans="2:3" x14ac:dyDescent="0.25">
      <c r="B259" s="294">
        <v>194</v>
      </c>
      <c r="C259" s="295">
        <v>145.32644998105076</v>
      </c>
    </row>
    <row r="260" spans="2:3" x14ac:dyDescent="0.25">
      <c r="B260" s="294">
        <v>195</v>
      </c>
      <c r="C260" s="295">
        <v>121.51760081732633</v>
      </c>
    </row>
    <row r="261" spans="2:3" x14ac:dyDescent="0.25">
      <c r="B261" s="294">
        <v>196</v>
      </c>
      <c r="C261" s="295">
        <v>116.01241208991411</v>
      </c>
    </row>
    <row r="262" spans="2:3" x14ac:dyDescent="0.25">
      <c r="B262" s="294">
        <v>197</v>
      </c>
      <c r="C262" s="295">
        <v>170.6154241302973</v>
      </c>
    </row>
    <row r="263" spans="2:3" x14ac:dyDescent="0.25">
      <c r="B263" s="294">
        <v>198</v>
      </c>
      <c r="C263" s="295">
        <v>121.92982291598203</v>
      </c>
    </row>
    <row r="264" spans="2:3" x14ac:dyDescent="0.25">
      <c r="B264" s="294">
        <v>199</v>
      </c>
      <c r="C264" s="295">
        <v>208.9918462392433</v>
      </c>
    </row>
    <row r="265" spans="2:3" x14ac:dyDescent="0.25">
      <c r="B265" s="294">
        <v>200</v>
      </c>
      <c r="C265" s="295">
        <v>107.33323850167841</v>
      </c>
    </row>
    <row r="266" spans="2:3" x14ac:dyDescent="0.25">
      <c r="B266" s="294">
        <v>201</v>
      </c>
      <c r="C266" s="295">
        <v>152.29971934212912</v>
      </c>
    </row>
    <row r="267" spans="2:3" x14ac:dyDescent="0.25">
      <c r="B267" s="294">
        <v>202</v>
      </c>
      <c r="C267" s="295">
        <v>138.86663703618865</v>
      </c>
    </row>
    <row r="268" spans="2:3" x14ac:dyDescent="0.25">
      <c r="B268" s="294">
        <v>203</v>
      </c>
      <c r="C268" s="295">
        <v>136.92664949764094</v>
      </c>
    </row>
    <row r="269" spans="2:3" x14ac:dyDescent="0.25">
      <c r="B269" s="294">
        <v>204</v>
      </c>
      <c r="C269" s="295">
        <v>95.42385371297172</v>
      </c>
    </row>
    <row r="270" spans="2:3" x14ac:dyDescent="0.25">
      <c r="B270" s="294">
        <v>205</v>
      </c>
      <c r="C270" s="295">
        <v>192.7594217436997</v>
      </c>
    </row>
    <row r="271" spans="2:3" x14ac:dyDescent="0.25">
      <c r="B271" s="294">
        <v>206</v>
      </c>
      <c r="C271" s="295">
        <v>118.78130838173612</v>
      </c>
    </row>
    <row r="272" spans="2:3" x14ac:dyDescent="0.25">
      <c r="B272" s="294">
        <v>207</v>
      </c>
      <c r="C272" s="295">
        <v>75.273705863636224</v>
      </c>
    </row>
    <row r="273" spans="2:3" x14ac:dyDescent="0.25">
      <c r="B273" s="294">
        <v>208</v>
      </c>
      <c r="C273" s="295">
        <v>125.39856341790097</v>
      </c>
    </row>
    <row r="274" spans="2:3" x14ac:dyDescent="0.25">
      <c r="B274" s="294">
        <v>209</v>
      </c>
      <c r="C274" s="295">
        <v>124.94155171091047</v>
      </c>
    </row>
    <row r="275" spans="2:3" x14ac:dyDescent="0.25">
      <c r="B275" s="294">
        <v>210</v>
      </c>
      <c r="C275" s="295">
        <v>145.61700634183808</v>
      </c>
    </row>
    <row r="276" spans="2:3" x14ac:dyDescent="0.25">
      <c r="B276" s="294">
        <v>211</v>
      </c>
      <c r="C276" s="295">
        <v>166.95698819355596</v>
      </c>
    </row>
    <row r="277" spans="2:3" x14ac:dyDescent="0.25">
      <c r="B277" s="294">
        <v>212</v>
      </c>
      <c r="C277" s="295">
        <v>224.17607519658176</v>
      </c>
    </row>
    <row r="278" spans="2:3" x14ac:dyDescent="0.25">
      <c r="B278" s="294">
        <v>213</v>
      </c>
      <c r="C278" s="295">
        <v>116.47537019739049</v>
      </c>
    </row>
    <row r="279" spans="2:3" x14ac:dyDescent="0.25">
      <c r="B279" s="294">
        <v>214</v>
      </c>
      <c r="C279" s="295">
        <v>87.019506431687077</v>
      </c>
    </row>
    <row r="280" spans="2:3" x14ac:dyDescent="0.25">
      <c r="B280" s="294">
        <v>215</v>
      </c>
      <c r="C280" s="295">
        <v>174.47158284268164</v>
      </c>
    </row>
    <row r="281" spans="2:3" x14ac:dyDescent="0.25">
      <c r="B281" s="294">
        <v>216</v>
      </c>
      <c r="C281" s="295">
        <v>190.57256778325313</v>
      </c>
    </row>
    <row r="282" spans="2:3" x14ac:dyDescent="0.25">
      <c r="B282" s="294">
        <v>217</v>
      </c>
      <c r="C282" s="295">
        <v>93.815566089254517</v>
      </c>
    </row>
    <row r="283" spans="2:3" x14ac:dyDescent="0.25">
      <c r="B283" s="294">
        <v>218</v>
      </c>
      <c r="C283" s="295">
        <v>102.70381431324938</v>
      </c>
    </row>
    <row r="284" spans="2:3" x14ac:dyDescent="0.25">
      <c r="B284" s="294">
        <v>219</v>
      </c>
      <c r="C284" s="295">
        <v>190.29391494353831</v>
      </c>
    </row>
    <row r="285" spans="2:3" x14ac:dyDescent="0.25">
      <c r="B285" s="294">
        <v>220</v>
      </c>
      <c r="C285" s="295">
        <v>122.43740563705626</v>
      </c>
    </row>
    <row r="286" spans="2:3" x14ac:dyDescent="0.25">
      <c r="B286" s="294">
        <v>221</v>
      </c>
      <c r="C286" s="295">
        <v>120.55271323930374</v>
      </c>
    </row>
    <row r="287" spans="2:3" x14ac:dyDescent="0.25">
      <c r="B287" s="294">
        <v>222</v>
      </c>
      <c r="C287" s="295">
        <v>108.34140786640347</v>
      </c>
    </row>
    <row r="288" spans="2:3" x14ac:dyDescent="0.25">
      <c r="B288" s="294">
        <v>223</v>
      </c>
      <c r="C288" s="295">
        <v>120.53277825632857</v>
      </c>
    </row>
    <row r="289" spans="2:3" x14ac:dyDescent="0.25">
      <c r="B289" s="294">
        <v>224</v>
      </c>
      <c r="C289" s="295">
        <v>132.55234543455305</v>
      </c>
    </row>
    <row r="290" spans="2:3" x14ac:dyDescent="0.25">
      <c r="B290" s="294">
        <v>225</v>
      </c>
      <c r="C290" s="295">
        <v>107.22027290929179</v>
      </c>
    </row>
    <row r="291" spans="2:3" x14ac:dyDescent="0.25">
      <c r="B291" s="294">
        <v>226</v>
      </c>
      <c r="C291" s="295">
        <v>89.516571049462073</v>
      </c>
    </row>
    <row r="292" spans="2:3" x14ac:dyDescent="0.25">
      <c r="B292" s="294">
        <v>227</v>
      </c>
      <c r="C292" s="295">
        <v>107.38547579050181</v>
      </c>
    </row>
    <row r="293" spans="2:3" x14ac:dyDescent="0.25">
      <c r="B293" s="294">
        <v>228</v>
      </c>
      <c r="C293" s="295">
        <v>168.33069328596514</v>
      </c>
    </row>
    <row r="294" spans="2:3" x14ac:dyDescent="0.25">
      <c r="B294" s="294">
        <v>229</v>
      </c>
      <c r="C294" s="295">
        <v>78.471651728406243</v>
      </c>
    </row>
    <row r="295" spans="2:3" x14ac:dyDescent="0.25">
      <c r="B295" s="294">
        <v>230</v>
      </c>
      <c r="C295" s="295">
        <v>148.20425664848784</v>
      </c>
    </row>
    <row r="296" spans="2:3" x14ac:dyDescent="0.25">
      <c r="B296" s="294">
        <v>231</v>
      </c>
      <c r="C296" s="295">
        <v>93.301198294113306</v>
      </c>
    </row>
    <row r="297" spans="2:3" x14ac:dyDescent="0.25">
      <c r="B297" s="294">
        <v>232</v>
      </c>
      <c r="C297" s="295">
        <v>193.80093935174699</v>
      </c>
    </row>
    <row r="298" spans="2:3" x14ac:dyDescent="0.25">
      <c r="B298" s="294">
        <v>233</v>
      </c>
      <c r="C298" s="295">
        <v>160.89022953674925</v>
      </c>
    </row>
    <row r="299" spans="2:3" x14ac:dyDescent="0.25">
      <c r="B299" s="294">
        <v>234</v>
      </c>
      <c r="C299" s="295">
        <v>113.71704479878171</v>
      </c>
    </row>
    <row r="300" spans="2:3" x14ac:dyDescent="0.25">
      <c r="B300" s="294">
        <v>235</v>
      </c>
      <c r="C300" s="295">
        <v>168.80824632652505</v>
      </c>
    </row>
    <row r="301" spans="2:3" x14ac:dyDescent="0.25">
      <c r="B301" s="294">
        <v>236</v>
      </c>
      <c r="C301" s="295">
        <v>164.62342705012156</v>
      </c>
    </row>
    <row r="302" spans="2:3" x14ac:dyDescent="0.25">
      <c r="B302" s="294">
        <v>237</v>
      </c>
      <c r="C302" s="295">
        <v>114.5034874165512</v>
      </c>
    </row>
    <row r="303" spans="2:3" x14ac:dyDescent="0.25">
      <c r="B303" s="294">
        <v>238</v>
      </c>
      <c r="C303" s="295">
        <v>151.62935128727685</v>
      </c>
    </row>
    <row r="304" spans="2:3" x14ac:dyDescent="0.25">
      <c r="B304" s="294">
        <v>239</v>
      </c>
      <c r="C304" s="295">
        <v>87.269748026386694</v>
      </c>
    </row>
    <row r="305" spans="2:3" x14ac:dyDescent="0.25">
      <c r="B305" s="294">
        <v>240</v>
      </c>
      <c r="C305" s="295">
        <v>133.86096499085517</v>
      </c>
    </row>
    <row r="306" spans="2:3" x14ac:dyDescent="0.25">
      <c r="B306" s="294">
        <v>241</v>
      </c>
      <c r="C306" s="295">
        <v>126.68102272520548</v>
      </c>
    </row>
    <row r="307" spans="2:3" x14ac:dyDescent="0.25">
      <c r="B307" s="294">
        <v>242</v>
      </c>
      <c r="C307" s="295">
        <v>187.91393128502</v>
      </c>
    </row>
    <row r="308" spans="2:3" x14ac:dyDescent="0.25">
      <c r="B308" s="294">
        <v>243</v>
      </c>
      <c r="C308" s="295">
        <v>121.004370487109</v>
      </c>
    </row>
    <row r="309" spans="2:3" x14ac:dyDescent="0.25">
      <c r="B309" s="294">
        <v>244</v>
      </c>
      <c r="C309" s="295">
        <v>146.761266257535</v>
      </c>
    </row>
    <row r="310" spans="2:3" x14ac:dyDescent="0.25">
      <c r="B310" s="294">
        <v>245</v>
      </c>
      <c r="C310" s="295">
        <v>109.95165675025621</v>
      </c>
    </row>
    <row r="311" spans="2:3" x14ac:dyDescent="0.25">
      <c r="B311" s="294">
        <v>246</v>
      </c>
      <c r="C311" s="295">
        <v>90.723973045724833</v>
      </c>
    </row>
    <row r="312" spans="2:3" x14ac:dyDescent="0.25">
      <c r="B312" s="294">
        <v>247</v>
      </c>
      <c r="C312" s="295">
        <v>86.283534151119596</v>
      </c>
    </row>
    <row r="313" spans="2:3" x14ac:dyDescent="0.25">
      <c r="B313" s="294">
        <v>248</v>
      </c>
      <c r="C313" s="295">
        <v>112.31956123662488</v>
      </c>
    </row>
    <row r="314" spans="2:3" x14ac:dyDescent="0.25">
      <c r="B314" s="294">
        <v>249</v>
      </c>
      <c r="C314" s="295">
        <v>90.110996057054663</v>
      </c>
    </row>
    <row r="315" spans="2:3" x14ac:dyDescent="0.25">
      <c r="B315" s="294">
        <v>250</v>
      </c>
      <c r="C315" s="295">
        <v>77.186613865263041</v>
      </c>
    </row>
    <row r="316" spans="2:3" x14ac:dyDescent="0.25">
      <c r="B316" s="294">
        <v>251</v>
      </c>
      <c r="C316" s="295">
        <v>153.82561531040102</v>
      </c>
    </row>
    <row r="317" spans="2:3" x14ac:dyDescent="0.25">
      <c r="B317" s="294">
        <v>252</v>
      </c>
      <c r="C317" s="295">
        <v>151.4070880260482</v>
      </c>
    </row>
    <row r="318" spans="2:3" x14ac:dyDescent="0.25">
      <c r="B318" s="294">
        <v>253</v>
      </c>
      <c r="C318" s="295">
        <v>202.72340270374292</v>
      </c>
    </row>
    <row r="319" spans="2:3" x14ac:dyDescent="0.25">
      <c r="B319" s="294">
        <v>254</v>
      </c>
      <c r="C319" s="295">
        <v>86.942713793374011</v>
      </c>
    </row>
    <row r="320" spans="2:3" x14ac:dyDescent="0.25">
      <c r="B320" s="294">
        <v>255</v>
      </c>
      <c r="C320" s="295">
        <v>68.965836132654474</v>
      </c>
    </row>
    <row r="321" spans="2:3" x14ac:dyDescent="0.25">
      <c r="B321" s="294">
        <v>256</v>
      </c>
      <c r="C321" s="295">
        <v>164.66511935212782</v>
      </c>
    </row>
    <row r="322" spans="2:3" x14ac:dyDescent="0.25">
      <c r="B322" s="294">
        <v>257</v>
      </c>
      <c r="C322" s="295">
        <v>130.21102256948697</v>
      </c>
    </row>
    <row r="323" spans="2:3" x14ac:dyDescent="0.25">
      <c r="B323" s="294">
        <v>258</v>
      </c>
      <c r="C323" s="295">
        <v>122.70196466539551</v>
      </c>
    </row>
    <row r="324" spans="2:3" x14ac:dyDescent="0.25">
      <c r="B324" s="294">
        <v>259</v>
      </c>
      <c r="C324" s="295">
        <v>151.61810721703114</v>
      </c>
    </row>
    <row r="325" spans="2:3" x14ac:dyDescent="0.25">
      <c r="B325" s="294">
        <v>260</v>
      </c>
      <c r="C325" s="295">
        <v>147.00935138637155</v>
      </c>
    </row>
    <row r="326" spans="2:3" x14ac:dyDescent="0.25">
      <c r="B326" s="294">
        <v>261</v>
      </c>
      <c r="C326" s="295">
        <v>116.24105635881563</v>
      </c>
    </row>
    <row r="327" spans="2:3" x14ac:dyDescent="0.25">
      <c r="B327" s="294">
        <v>262</v>
      </c>
      <c r="C327" s="295">
        <v>160.9164639696088</v>
      </c>
    </row>
    <row r="328" spans="2:3" x14ac:dyDescent="0.25">
      <c r="B328" s="294">
        <v>263</v>
      </c>
      <c r="C328" s="295">
        <v>203.94558286699021</v>
      </c>
    </row>
    <row r="329" spans="2:3" x14ac:dyDescent="0.25">
      <c r="B329" s="294">
        <v>264</v>
      </c>
      <c r="C329" s="295">
        <v>86.321707716928472</v>
      </c>
    </row>
    <row r="330" spans="2:3" x14ac:dyDescent="0.25">
      <c r="B330" s="294">
        <v>265</v>
      </c>
      <c r="C330" s="295">
        <v>123.75156167069292</v>
      </c>
    </row>
    <row r="331" spans="2:3" x14ac:dyDescent="0.25">
      <c r="B331" s="294">
        <v>266</v>
      </c>
      <c r="C331" s="295">
        <v>206.82924527937956</v>
      </c>
    </row>
    <row r="332" spans="2:3" x14ac:dyDescent="0.25">
      <c r="B332" s="294">
        <v>267</v>
      </c>
      <c r="C332" s="295">
        <v>122.33280502293678</v>
      </c>
    </row>
    <row r="333" spans="2:3" x14ac:dyDescent="0.25">
      <c r="B333" s="294">
        <v>268</v>
      </c>
      <c r="C333" s="295">
        <v>134.11888235815707</v>
      </c>
    </row>
    <row r="334" spans="2:3" x14ac:dyDescent="0.25">
      <c r="B334" s="294">
        <v>269</v>
      </c>
      <c r="C334" s="295">
        <v>109.62016239458578</v>
      </c>
    </row>
    <row r="335" spans="2:3" x14ac:dyDescent="0.25">
      <c r="B335" s="294">
        <v>270</v>
      </c>
      <c r="C335" s="295">
        <v>101.95228582000631</v>
      </c>
    </row>
    <row r="336" spans="2:3" x14ac:dyDescent="0.25">
      <c r="B336" s="294">
        <v>271</v>
      </c>
      <c r="C336" s="295">
        <v>72.689471891068862</v>
      </c>
    </row>
    <row r="337" spans="2:3" x14ac:dyDescent="0.25">
      <c r="B337" s="294">
        <v>272</v>
      </c>
      <c r="C337" s="295">
        <v>115.21237221094333</v>
      </c>
    </row>
    <row r="338" spans="2:3" x14ac:dyDescent="0.25">
      <c r="B338" s="294">
        <v>273</v>
      </c>
      <c r="C338" s="295">
        <v>115.78706497208023</v>
      </c>
    </row>
    <row r="339" spans="2:3" x14ac:dyDescent="0.25">
      <c r="B339" s="294">
        <v>274</v>
      </c>
      <c r="C339" s="295">
        <v>110.36605938747095</v>
      </c>
    </row>
    <row r="340" spans="2:3" x14ac:dyDescent="0.25">
      <c r="B340" s="294">
        <v>275</v>
      </c>
      <c r="C340" s="295">
        <v>88.289365828935445</v>
      </c>
    </row>
    <row r="341" spans="2:3" x14ac:dyDescent="0.25">
      <c r="B341" s="294">
        <v>276</v>
      </c>
      <c r="C341" s="295">
        <v>157.01344369377205</v>
      </c>
    </row>
    <row r="342" spans="2:3" x14ac:dyDescent="0.25">
      <c r="B342" s="294">
        <v>277</v>
      </c>
      <c r="C342" s="295">
        <v>133.62061668694372</v>
      </c>
    </row>
    <row r="343" spans="2:3" x14ac:dyDescent="0.25">
      <c r="B343" s="294">
        <v>278</v>
      </c>
      <c r="C343" s="295">
        <v>115.88260584628824</v>
      </c>
    </row>
    <row r="344" spans="2:3" x14ac:dyDescent="0.25">
      <c r="B344" s="294">
        <v>279</v>
      </c>
      <c r="C344" s="295">
        <v>146.47792879271765</v>
      </c>
    </row>
    <row r="345" spans="2:3" x14ac:dyDescent="0.25">
      <c r="B345" s="294">
        <v>280</v>
      </c>
      <c r="C345" s="295">
        <v>73.122565952372412</v>
      </c>
    </row>
    <row r="346" spans="2:3" x14ac:dyDescent="0.25">
      <c r="B346" s="294">
        <v>281</v>
      </c>
      <c r="C346" s="295">
        <v>149.13893999196867</v>
      </c>
    </row>
    <row r="347" spans="2:3" x14ac:dyDescent="0.25">
      <c r="B347" s="294">
        <v>282</v>
      </c>
      <c r="C347" s="295">
        <v>153.28760689876748</v>
      </c>
    </row>
    <row r="348" spans="2:3" x14ac:dyDescent="0.25">
      <c r="B348" s="294">
        <v>283</v>
      </c>
      <c r="C348" s="295">
        <v>141.27252522420133</v>
      </c>
    </row>
    <row r="349" spans="2:3" x14ac:dyDescent="0.25">
      <c r="B349" s="294">
        <v>284</v>
      </c>
      <c r="C349" s="295">
        <v>203.40522889505019</v>
      </c>
    </row>
    <row r="350" spans="2:3" x14ac:dyDescent="0.25">
      <c r="B350" s="294">
        <v>285</v>
      </c>
      <c r="C350" s="295">
        <v>146.52875157436938</v>
      </c>
    </row>
    <row r="351" spans="2:3" x14ac:dyDescent="0.25">
      <c r="B351" s="294">
        <v>286</v>
      </c>
      <c r="C351" s="295">
        <v>109.43619109037532</v>
      </c>
    </row>
    <row r="352" spans="2:3" x14ac:dyDescent="0.25">
      <c r="B352" s="294">
        <v>287</v>
      </c>
      <c r="C352" s="295">
        <v>170.11189838525439</v>
      </c>
    </row>
    <row r="353" spans="2:3" x14ac:dyDescent="0.25">
      <c r="B353" s="294">
        <v>288</v>
      </c>
      <c r="C353" s="295">
        <v>205.85293081978088</v>
      </c>
    </row>
    <row r="354" spans="2:3" x14ac:dyDescent="0.25">
      <c r="B354" s="294">
        <v>289</v>
      </c>
      <c r="C354" s="295">
        <v>109.05263263189518</v>
      </c>
    </row>
    <row r="355" spans="2:3" x14ac:dyDescent="0.25">
      <c r="B355" s="294">
        <v>290</v>
      </c>
      <c r="C355" s="295">
        <v>160.84960046942467</v>
      </c>
    </row>
    <row r="356" spans="2:3" x14ac:dyDescent="0.25">
      <c r="B356" s="294">
        <v>291</v>
      </c>
      <c r="C356" s="295">
        <v>138.35706764786568</v>
      </c>
    </row>
    <row r="357" spans="2:3" x14ac:dyDescent="0.25">
      <c r="B357" s="294">
        <v>292</v>
      </c>
      <c r="C357" s="295">
        <v>125.96663513460061</v>
      </c>
    </row>
    <row r="358" spans="2:3" x14ac:dyDescent="0.25">
      <c r="B358" s="294">
        <v>293</v>
      </c>
      <c r="C358" s="295">
        <v>158.14120754450511</v>
      </c>
    </row>
    <row r="359" spans="2:3" x14ac:dyDescent="0.25">
      <c r="B359" s="294">
        <v>294</v>
      </c>
      <c r="C359" s="295">
        <v>137.53139469229657</v>
      </c>
    </row>
    <row r="360" spans="2:3" x14ac:dyDescent="0.25">
      <c r="B360" s="294">
        <v>295</v>
      </c>
      <c r="C360" s="295">
        <v>106.93586655535734</v>
      </c>
    </row>
    <row r="361" spans="2:3" x14ac:dyDescent="0.25">
      <c r="B361" s="294">
        <v>296</v>
      </c>
      <c r="C361" s="295">
        <v>183.36585315730929</v>
      </c>
    </row>
    <row r="362" spans="2:3" x14ac:dyDescent="0.25">
      <c r="B362" s="294">
        <v>297</v>
      </c>
      <c r="C362" s="295">
        <v>85.234003684295956</v>
      </c>
    </row>
    <row r="363" spans="2:3" x14ac:dyDescent="0.25">
      <c r="B363" s="294">
        <v>298</v>
      </c>
      <c r="C363" s="295">
        <v>119.77628597019088</v>
      </c>
    </row>
    <row r="364" spans="2:3" x14ac:dyDescent="0.25">
      <c r="B364" s="294">
        <v>299</v>
      </c>
      <c r="C364" s="295">
        <v>126.57585267518301</v>
      </c>
    </row>
    <row r="365" spans="2:3" x14ac:dyDescent="0.25">
      <c r="B365" s="294">
        <v>300</v>
      </c>
      <c r="C365" s="295">
        <v>148.91718753036358</v>
      </c>
    </row>
    <row r="366" spans="2:3" x14ac:dyDescent="0.25">
      <c r="B366" s="294">
        <v>301</v>
      </c>
      <c r="C366" s="295">
        <v>119.56334152142682</v>
      </c>
    </row>
    <row r="367" spans="2:3" x14ac:dyDescent="0.25">
      <c r="B367" s="294">
        <v>302</v>
      </c>
      <c r="C367" s="295">
        <v>119.07487302193225</v>
      </c>
    </row>
    <row r="368" spans="2:3" x14ac:dyDescent="0.25">
      <c r="B368" s="294">
        <v>303</v>
      </c>
      <c r="C368" s="295">
        <v>122.53378156406396</v>
      </c>
    </row>
    <row r="369" spans="2:3" x14ac:dyDescent="0.25">
      <c r="B369" s="294">
        <v>304</v>
      </c>
      <c r="C369" s="295">
        <v>113.60191106943394</v>
      </c>
    </row>
    <row r="370" spans="2:3" x14ac:dyDescent="0.25">
      <c r="B370" s="294">
        <v>305</v>
      </c>
      <c r="C370" s="295">
        <v>64.004460953052828</v>
      </c>
    </row>
    <row r="371" spans="2:3" x14ac:dyDescent="0.25">
      <c r="B371" s="294">
        <v>306</v>
      </c>
      <c r="C371" s="295">
        <v>90.108961468458801</v>
      </c>
    </row>
    <row r="372" spans="2:3" x14ac:dyDescent="0.25">
      <c r="B372" s="294">
        <v>307</v>
      </c>
      <c r="C372" s="295">
        <v>144.30363482662142</v>
      </c>
    </row>
    <row r="373" spans="2:3" x14ac:dyDescent="0.25">
      <c r="B373" s="294">
        <v>308</v>
      </c>
      <c r="C373" s="295">
        <v>88.858848745353853</v>
      </c>
    </row>
    <row r="374" spans="2:3" x14ac:dyDescent="0.25">
      <c r="B374" s="294">
        <v>309</v>
      </c>
      <c r="C374" s="295">
        <v>161.09388814885048</v>
      </c>
    </row>
    <row r="375" spans="2:3" x14ac:dyDescent="0.25">
      <c r="B375" s="294">
        <v>310</v>
      </c>
      <c r="C375" s="295">
        <v>109.45014726224804</v>
      </c>
    </row>
    <row r="376" spans="2:3" x14ac:dyDescent="0.25">
      <c r="B376" s="294">
        <v>311</v>
      </c>
      <c r="C376" s="295">
        <v>136.86130839997304</v>
      </c>
    </row>
    <row r="377" spans="2:3" x14ac:dyDescent="0.25">
      <c r="B377" s="294">
        <v>312</v>
      </c>
      <c r="C377" s="295">
        <v>148.31237535413862</v>
      </c>
    </row>
    <row r="378" spans="2:3" x14ac:dyDescent="0.25">
      <c r="B378" s="294">
        <v>313</v>
      </c>
      <c r="C378" s="295">
        <v>115.10966492984807</v>
      </c>
    </row>
    <row r="379" spans="2:3" x14ac:dyDescent="0.25">
      <c r="B379" s="294">
        <v>314</v>
      </c>
      <c r="C379" s="295">
        <v>113.02029776102324</v>
      </c>
    </row>
    <row r="380" spans="2:3" x14ac:dyDescent="0.25">
      <c r="B380" s="294">
        <v>315</v>
      </c>
      <c r="C380" s="295">
        <v>111.35056018401099</v>
      </c>
    </row>
    <row r="381" spans="2:3" x14ac:dyDescent="0.25">
      <c r="B381" s="294">
        <v>316</v>
      </c>
      <c r="C381" s="295">
        <v>140.32215021128988</v>
      </c>
    </row>
    <row r="382" spans="2:3" x14ac:dyDescent="0.25">
      <c r="B382" s="294">
        <v>317</v>
      </c>
      <c r="C382" s="295">
        <v>143.37734971904902</v>
      </c>
    </row>
    <row r="383" spans="2:3" x14ac:dyDescent="0.25">
      <c r="B383" s="294">
        <v>318</v>
      </c>
      <c r="C383" s="295">
        <v>126.03736128914866</v>
      </c>
    </row>
    <row r="384" spans="2:3" x14ac:dyDescent="0.25">
      <c r="B384" s="294">
        <v>319</v>
      </c>
      <c r="C384" s="295">
        <v>147.4445494575248</v>
      </c>
    </row>
    <row r="385" spans="2:3" x14ac:dyDescent="0.25">
      <c r="B385" s="294">
        <v>320</v>
      </c>
      <c r="C385" s="295">
        <v>117.1241252343814</v>
      </c>
    </row>
    <row r="386" spans="2:3" x14ac:dyDescent="0.25">
      <c r="B386" s="294">
        <v>321</v>
      </c>
      <c r="C386" s="295">
        <v>108.1462800209447</v>
      </c>
    </row>
    <row r="387" spans="2:3" x14ac:dyDescent="0.25">
      <c r="B387" s="294">
        <v>322</v>
      </c>
      <c r="C387" s="295">
        <v>131.46356818999254</v>
      </c>
    </row>
    <row r="388" spans="2:3" x14ac:dyDescent="0.25">
      <c r="B388" s="294">
        <v>323</v>
      </c>
      <c r="C388" s="295">
        <v>122.63173253585117</v>
      </c>
    </row>
    <row r="389" spans="2:3" x14ac:dyDescent="0.25">
      <c r="B389" s="294">
        <v>324</v>
      </c>
      <c r="C389" s="295">
        <v>148.54018840720838</v>
      </c>
    </row>
    <row r="390" spans="2:3" x14ac:dyDescent="0.25">
      <c r="B390" s="294">
        <v>325</v>
      </c>
      <c r="C390" s="295">
        <v>86.223667530628859</v>
      </c>
    </row>
    <row r="391" spans="2:3" x14ac:dyDescent="0.25">
      <c r="B391" s="294">
        <v>326</v>
      </c>
      <c r="C391" s="295">
        <v>151.6584398200101</v>
      </c>
    </row>
    <row r="392" spans="2:3" x14ac:dyDescent="0.25">
      <c r="B392" s="294">
        <v>327</v>
      </c>
      <c r="C392" s="295">
        <v>139.23230537481987</v>
      </c>
    </row>
    <row r="393" spans="2:3" x14ac:dyDescent="0.25">
      <c r="B393" s="294">
        <v>328</v>
      </c>
      <c r="C393" s="295">
        <v>160.3600186252134</v>
      </c>
    </row>
    <row r="394" spans="2:3" x14ac:dyDescent="0.25">
      <c r="B394" s="294">
        <v>329</v>
      </c>
      <c r="C394" s="295">
        <v>99.743867535680778</v>
      </c>
    </row>
    <row r="395" spans="2:3" x14ac:dyDescent="0.25">
      <c r="B395" s="294">
        <v>330</v>
      </c>
      <c r="C395" s="295">
        <v>91.05210271234067</v>
      </c>
    </row>
    <row r="396" spans="2:3" x14ac:dyDescent="0.25">
      <c r="B396" s="294">
        <v>331</v>
      </c>
      <c r="C396" s="295">
        <v>139.33472997563561</v>
      </c>
    </row>
    <row r="397" spans="2:3" x14ac:dyDescent="0.25">
      <c r="B397" s="294">
        <v>332</v>
      </c>
      <c r="C397" s="295">
        <v>143.19763735061719</v>
      </c>
    </row>
    <row r="398" spans="2:3" x14ac:dyDescent="0.25">
      <c r="B398" s="294">
        <v>333</v>
      </c>
      <c r="C398" s="295">
        <v>155.62213580241291</v>
      </c>
    </row>
    <row r="399" spans="2:3" x14ac:dyDescent="0.25">
      <c r="B399" s="294">
        <v>334</v>
      </c>
      <c r="C399" s="295">
        <v>100.51657833254134</v>
      </c>
    </row>
    <row r="400" spans="2:3" x14ac:dyDescent="0.25">
      <c r="B400" s="294">
        <v>335</v>
      </c>
      <c r="C400" s="295">
        <v>103.20426113277591</v>
      </c>
    </row>
    <row r="401" spans="2:3" x14ac:dyDescent="0.25">
      <c r="B401" s="294">
        <v>336</v>
      </c>
      <c r="C401" s="295">
        <v>92.456428038067514</v>
      </c>
    </row>
    <row r="402" spans="2:3" x14ac:dyDescent="0.25">
      <c r="B402" s="294">
        <v>337</v>
      </c>
      <c r="C402" s="295">
        <v>157.95666727156404</v>
      </c>
    </row>
    <row r="403" spans="2:3" x14ac:dyDescent="0.25">
      <c r="B403" s="294">
        <v>338</v>
      </c>
      <c r="C403" s="295">
        <v>150.37340193450703</v>
      </c>
    </row>
    <row r="404" spans="2:3" x14ac:dyDescent="0.25">
      <c r="B404" s="294">
        <v>339</v>
      </c>
      <c r="C404" s="295">
        <v>126.0642102970276</v>
      </c>
    </row>
    <row r="405" spans="2:3" x14ac:dyDescent="0.25">
      <c r="B405" s="294">
        <v>340</v>
      </c>
      <c r="C405" s="295">
        <v>131.7476087508993</v>
      </c>
    </row>
    <row r="406" spans="2:3" x14ac:dyDescent="0.25">
      <c r="B406" s="294">
        <v>341</v>
      </c>
      <c r="C406" s="295">
        <v>84.203527714695184</v>
      </c>
    </row>
    <row r="407" spans="2:3" x14ac:dyDescent="0.25">
      <c r="B407" s="294">
        <v>342</v>
      </c>
      <c r="C407" s="295">
        <v>141.39739239352122</v>
      </c>
    </row>
    <row r="408" spans="2:3" x14ac:dyDescent="0.25">
      <c r="B408" s="294">
        <v>343</v>
      </c>
      <c r="C408" s="295">
        <v>130.84159846896006</v>
      </c>
    </row>
    <row r="409" spans="2:3" x14ac:dyDescent="0.25">
      <c r="B409" s="294">
        <v>344</v>
      </c>
      <c r="C409" s="295">
        <v>144.25868496721077</v>
      </c>
    </row>
    <row r="410" spans="2:3" x14ac:dyDescent="0.25">
      <c r="B410" s="294">
        <v>345</v>
      </c>
      <c r="C410" s="295">
        <v>152.64187422594387</v>
      </c>
    </row>
    <row r="411" spans="2:3" x14ac:dyDescent="0.25">
      <c r="B411" s="294">
        <v>346</v>
      </c>
      <c r="C411" s="295">
        <v>97.815058029390286</v>
      </c>
    </row>
    <row r="412" spans="2:3" x14ac:dyDescent="0.25">
      <c r="B412" s="294">
        <v>347</v>
      </c>
      <c r="C412" s="295">
        <v>87.91977885591146</v>
      </c>
    </row>
    <row r="413" spans="2:3" x14ac:dyDescent="0.25">
      <c r="B413" s="294">
        <v>348</v>
      </c>
      <c r="C413" s="295">
        <v>118.00931242101743</v>
      </c>
    </row>
    <row r="414" spans="2:3" x14ac:dyDescent="0.25">
      <c r="B414" s="294">
        <v>349</v>
      </c>
      <c r="C414" s="295">
        <v>158.43915832011101</v>
      </c>
    </row>
    <row r="415" spans="2:3" x14ac:dyDescent="0.25">
      <c r="B415" s="294">
        <v>350</v>
      </c>
      <c r="C415" s="295">
        <v>170.4010553605724</v>
      </c>
    </row>
    <row r="416" spans="2:3" x14ac:dyDescent="0.25">
      <c r="B416" s="294">
        <v>351</v>
      </c>
      <c r="C416" s="295">
        <v>116.0272304094962</v>
      </c>
    </row>
    <row r="417" spans="2:3" x14ac:dyDescent="0.25">
      <c r="B417" s="294">
        <v>352</v>
      </c>
      <c r="C417" s="295">
        <v>110.97861408631618</v>
      </c>
    </row>
    <row r="418" spans="2:3" x14ac:dyDescent="0.25">
      <c r="B418" s="294">
        <v>353</v>
      </c>
      <c r="C418" s="295">
        <v>135.96174444537485</v>
      </c>
    </row>
    <row r="419" spans="2:3" x14ac:dyDescent="0.25">
      <c r="B419" s="294">
        <v>354</v>
      </c>
      <c r="C419" s="295">
        <v>108.84027270176337</v>
      </c>
    </row>
    <row r="420" spans="2:3" x14ac:dyDescent="0.25">
      <c r="B420" s="294">
        <v>355</v>
      </c>
      <c r="C420" s="295">
        <v>154.86037301576488</v>
      </c>
    </row>
    <row r="421" spans="2:3" x14ac:dyDescent="0.25">
      <c r="B421" s="294">
        <v>356</v>
      </c>
      <c r="C421" s="295">
        <v>145.56593596098247</v>
      </c>
    </row>
    <row r="422" spans="2:3" x14ac:dyDescent="0.25">
      <c r="B422" s="294">
        <v>357</v>
      </c>
      <c r="C422" s="295">
        <v>141.88855093251223</v>
      </c>
    </row>
    <row r="423" spans="2:3" x14ac:dyDescent="0.25">
      <c r="B423" s="294">
        <v>358</v>
      </c>
      <c r="C423" s="295">
        <v>132.06913245186888</v>
      </c>
    </row>
    <row r="424" spans="2:3" x14ac:dyDescent="0.25">
      <c r="B424" s="294">
        <v>359</v>
      </c>
      <c r="C424" s="295">
        <v>177.38844969290764</v>
      </c>
    </row>
    <row r="425" spans="2:3" x14ac:dyDescent="0.25">
      <c r="B425" s="294">
        <v>360</v>
      </c>
      <c r="C425" s="295">
        <v>164.43660337768398</v>
      </c>
    </row>
    <row r="426" spans="2:3" x14ac:dyDescent="0.25">
      <c r="B426" s="294">
        <v>361</v>
      </c>
      <c r="C426" s="295">
        <v>181.37153904400449</v>
      </c>
    </row>
    <row r="427" spans="2:3" x14ac:dyDescent="0.25">
      <c r="B427" s="294">
        <v>362</v>
      </c>
      <c r="C427" s="295">
        <v>141.27824225652409</v>
      </c>
    </row>
    <row r="428" spans="2:3" x14ac:dyDescent="0.25">
      <c r="B428" s="294">
        <v>363</v>
      </c>
      <c r="C428" s="295">
        <v>140.05456583306133</v>
      </c>
    </row>
    <row r="429" spans="2:3" x14ac:dyDescent="0.25">
      <c r="B429" s="294">
        <v>364</v>
      </c>
      <c r="C429" s="295">
        <v>179.19256223497132</v>
      </c>
    </row>
    <row r="430" spans="2:3" x14ac:dyDescent="0.25">
      <c r="B430" s="294">
        <v>365</v>
      </c>
      <c r="C430" s="295">
        <v>111.52450620201927</v>
      </c>
    </row>
    <row r="431" spans="2:3" x14ac:dyDescent="0.25">
      <c r="B431" s="294">
        <v>366</v>
      </c>
      <c r="C431" s="295">
        <v>137.92863684779854</v>
      </c>
    </row>
    <row r="432" spans="2:3" x14ac:dyDescent="0.25">
      <c r="B432" s="294">
        <v>367</v>
      </c>
      <c r="C432" s="295">
        <v>123.29219959180944</v>
      </c>
    </row>
    <row r="433" spans="2:3" x14ac:dyDescent="0.25">
      <c r="B433" s="294">
        <v>368</v>
      </c>
      <c r="C433" s="295">
        <v>152.39537364778903</v>
      </c>
    </row>
    <row r="434" spans="2:3" x14ac:dyDescent="0.25">
      <c r="B434" s="294">
        <v>369</v>
      </c>
      <c r="C434" s="295">
        <v>137.67404111335742</v>
      </c>
    </row>
    <row r="435" spans="2:3" x14ac:dyDescent="0.25">
      <c r="B435" s="294">
        <v>370</v>
      </c>
      <c r="C435" s="295">
        <v>99.880683185007911</v>
      </c>
    </row>
    <row r="436" spans="2:3" x14ac:dyDescent="0.25">
      <c r="B436" s="294">
        <v>371</v>
      </c>
      <c r="C436" s="295">
        <v>112.02232072309934</v>
      </c>
    </row>
    <row r="437" spans="2:3" x14ac:dyDescent="0.25">
      <c r="B437" s="294">
        <v>372</v>
      </c>
      <c r="C437" s="295">
        <v>136.70124623602356</v>
      </c>
    </row>
    <row r="438" spans="2:3" x14ac:dyDescent="0.25">
      <c r="B438" s="294">
        <v>373</v>
      </c>
      <c r="C438" s="295">
        <v>173.56694921648869</v>
      </c>
    </row>
    <row r="439" spans="2:3" x14ac:dyDescent="0.25">
      <c r="B439" s="294">
        <v>374</v>
      </c>
      <c r="C439" s="295">
        <v>165.92905931759992</v>
      </c>
    </row>
    <row r="440" spans="2:3" x14ac:dyDescent="0.25">
      <c r="B440" s="294">
        <v>375</v>
      </c>
      <c r="C440" s="295">
        <v>167.01009076293798</v>
      </c>
    </row>
    <row r="441" spans="2:3" x14ac:dyDescent="0.25">
      <c r="B441" s="294">
        <v>376</v>
      </c>
      <c r="C441" s="295">
        <v>172.07134374827586</v>
      </c>
    </row>
    <row r="442" spans="2:3" x14ac:dyDescent="0.25">
      <c r="B442" s="294">
        <v>377</v>
      </c>
      <c r="C442" s="295">
        <v>157.11676313400829</v>
      </c>
    </row>
    <row r="443" spans="2:3" x14ac:dyDescent="0.25">
      <c r="B443" s="294">
        <v>378</v>
      </c>
      <c r="C443" s="295">
        <v>164.29049178516865</v>
      </c>
    </row>
    <row r="444" spans="2:3" x14ac:dyDescent="0.25">
      <c r="B444" s="294">
        <v>379</v>
      </c>
      <c r="C444" s="295">
        <v>108.91000119299343</v>
      </c>
    </row>
    <row r="445" spans="2:3" x14ac:dyDescent="0.25">
      <c r="B445" s="294">
        <v>380</v>
      </c>
      <c r="C445" s="295">
        <v>165.21976913549739</v>
      </c>
    </row>
    <row r="446" spans="2:3" x14ac:dyDescent="0.25">
      <c r="B446" s="294">
        <v>381</v>
      </c>
      <c r="C446" s="295">
        <v>104.06930326738723</v>
      </c>
    </row>
    <row r="447" spans="2:3" x14ac:dyDescent="0.25">
      <c r="B447" s="294">
        <v>382</v>
      </c>
      <c r="C447" s="295">
        <v>201.22749768102688</v>
      </c>
    </row>
    <row r="448" spans="2:3" x14ac:dyDescent="0.25">
      <c r="B448" s="294">
        <v>383</v>
      </c>
      <c r="C448" s="295">
        <v>157.12970994311718</v>
      </c>
    </row>
    <row r="449" spans="2:3" x14ac:dyDescent="0.25">
      <c r="B449" s="294">
        <v>384</v>
      </c>
      <c r="C449" s="295">
        <v>90.355108199470934</v>
      </c>
    </row>
    <row r="450" spans="2:3" x14ac:dyDescent="0.25">
      <c r="B450" s="294">
        <v>385</v>
      </c>
      <c r="C450" s="295">
        <v>135.42004756246075</v>
      </c>
    </row>
    <row r="451" spans="2:3" x14ac:dyDescent="0.25">
      <c r="B451" s="294">
        <v>386</v>
      </c>
      <c r="C451" s="295">
        <v>142.83819833407813</v>
      </c>
    </row>
    <row r="452" spans="2:3" x14ac:dyDescent="0.25">
      <c r="B452" s="294">
        <v>387</v>
      </c>
      <c r="C452" s="295">
        <v>89.91213893042719</v>
      </c>
    </row>
    <row r="453" spans="2:3" x14ac:dyDescent="0.25">
      <c r="B453" s="294">
        <v>388</v>
      </c>
      <c r="C453" s="295">
        <v>155.37330305347228</v>
      </c>
    </row>
    <row r="454" spans="2:3" x14ac:dyDescent="0.25">
      <c r="B454" s="294">
        <v>389</v>
      </c>
      <c r="C454" s="295">
        <v>118.14091870694503</v>
      </c>
    </row>
    <row r="455" spans="2:3" x14ac:dyDescent="0.25">
      <c r="B455" s="294">
        <v>390</v>
      </c>
      <c r="C455" s="295">
        <v>126.67011386676731</v>
      </c>
    </row>
    <row r="456" spans="2:3" x14ac:dyDescent="0.25">
      <c r="B456" s="294">
        <v>391</v>
      </c>
      <c r="C456" s="295">
        <v>111.52833194610434</v>
      </c>
    </row>
    <row r="457" spans="2:3" x14ac:dyDescent="0.25">
      <c r="B457" s="294">
        <v>392</v>
      </c>
      <c r="C457" s="295">
        <v>126.95922595135315</v>
      </c>
    </row>
    <row r="458" spans="2:3" x14ac:dyDescent="0.25">
      <c r="B458" s="294">
        <v>393</v>
      </c>
      <c r="C458" s="295">
        <v>165.74599805520705</v>
      </c>
    </row>
    <row r="459" spans="2:3" x14ac:dyDescent="0.25">
      <c r="B459" s="294">
        <v>394</v>
      </c>
      <c r="C459" s="295">
        <v>167.95744340386545</v>
      </c>
    </row>
    <row r="460" spans="2:3" x14ac:dyDescent="0.25">
      <c r="B460" s="294">
        <v>395</v>
      </c>
      <c r="C460" s="295">
        <v>88.715564304519532</v>
      </c>
    </row>
    <row r="461" spans="2:3" x14ac:dyDescent="0.25">
      <c r="B461" s="294">
        <v>396</v>
      </c>
      <c r="C461" s="295">
        <v>121.96697879821969</v>
      </c>
    </row>
    <row r="462" spans="2:3" x14ac:dyDescent="0.25">
      <c r="B462" s="294">
        <v>397</v>
      </c>
      <c r="C462" s="295">
        <v>137.17344755752518</v>
      </c>
    </row>
    <row r="463" spans="2:3" x14ac:dyDescent="0.25">
      <c r="B463" s="294">
        <v>398</v>
      </c>
      <c r="C463" s="295">
        <v>221.04633384516509</v>
      </c>
    </row>
    <row r="464" spans="2:3" x14ac:dyDescent="0.25">
      <c r="B464" s="294">
        <v>399</v>
      </c>
      <c r="C464" s="295">
        <v>111.41655526903857</v>
      </c>
    </row>
    <row r="465" spans="2:3" x14ac:dyDescent="0.25">
      <c r="B465" s="294">
        <v>400</v>
      </c>
      <c r="C465" s="295">
        <v>103.04323924882743</v>
      </c>
    </row>
    <row r="466" spans="2:3" x14ac:dyDescent="0.25">
      <c r="B466" s="294">
        <v>401</v>
      </c>
      <c r="C466" s="295">
        <v>182.310580205619</v>
      </c>
    </row>
    <row r="467" spans="2:3" x14ac:dyDescent="0.25">
      <c r="B467" s="294">
        <v>402</v>
      </c>
      <c r="C467" s="295">
        <v>126.61614422624446</v>
      </c>
    </row>
    <row r="468" spans="2:3" x14ac:dyDescent="0.25">
      <c r="B468" s="294">
        <v>403</v>
      </c>
      <c r="C468" s="295">
        <v>105.69973658911221</v>
      </c>
    </row>
    <row r="469" spans="2:3" x14ac:dyDescent="0.25">
      <c r="B469" s="294">
        <v>404</v>
      </c>
      <c r="C469" s="295">
        <v>111.48762854658162</v>
      </c>
    </row>
    <row r="470" spans="2:3" x14ac:dyDescent="0.25">
      <c r="B470" s="294">
        <v>405</v>
      </c>
      <c r="C470" s="295">
        <v>65.657807066905235</v>
      </c>
    </row>
    <row r="471" spans="2:3" x14ac:dyDescent="0.25">
      <c r="B471" s="294">
        <v>406</v>
      </c>
      <c r="C471" s="295">
        <v>115.95389063527449</v>
      </c>
    </row>
    <row r="472" spans="2:3" x14ac:dyDescent="0.25">
      <c r="B472" s="294">
        <v>407</v>
      </c>
      <c r="C472" s="295">
        <v>93.105734545897178</v>
      </c>
    </row>
    <row r="473" spans="2:3" x14ac:dyDescent="0.25">
      <c r="B473" s="294">
        <v>408</v>
      </c>
      <c r="C473" s="295">
        <v>192.86841762077083</v>
      </c>
    </row>
    <row r="474" spans="2:3" x14ac:dyDescent="0.25">
      <c r="B474" s="294">
        <v>409</v>
      </c>
      <c r="C474" s="295">
        <v>127.16471439996241</v>
      </c>
    </row>
    <row r="475" spans="2:3" x14ac:dyDescent="0.25">
      <c r="B475" s="294">
        <v>410</v>
      </c>
      <c r="C475" s="295">
        <v>96.328739693901412</v>
      </c>
    </row>
    <row r="476" spans="2:3" x14ac:dyDescent="0.25">
      <c r="B476" s="294">
        <v>411</v>
      </c>
      <c r="C476" s="295">
        <v>111.05202408671292</v>
      </c>
    </row>
    <row r="477" spans="2:3" x14ac:dyDescent="0.25">
      <c r="B477" s="294">
        <v>412</v>
      </c>
      <c r="C477" s="295">
        <v>132.88850055956044</v>
      </c>
    </row>
    <row r="478" spans="2:3" x14ac:dyDescent="0.25">
      <c r="B478" s="294">
        <v>413</v>
      </c>
      <c r="C478" s="295">
        <v>119.17072460289555</v>
      </c>
    </row>
    <row r="479" spans="2:3" x14ac:dyDescent="0.25">
      <c r="B479" s="294">
        <v>414</v>
      </c>
      <c r="C479" s="295">
        <v>156.36814300284826</v>
      </c>
    </row>
    <row r="480" spans="2:3" x14ac:dyDescent="0.25">
      <c r="B480" s="294">
        <v>415</v>
      </c>
      <c r="C480" s="295">
        <v>104.94049351258305</v>
      </c>
    </row>
    <row r="481" spans="2:3" x14ac:dyDescent="0.25">
      <c r="B481" s="294">
        <v>416</v>
      </c>
      <c r="C481" s="295">
        <v>94.804854597221521</v>
      </c>
    </row>
    <row r="482" spans="2:3" x14ac:dyDescent="0.25">
      <c r="B482" s="294">
        <v>417</v>
      </c>
      <c r="C482" s="295">
        <v>152.95175314694961</v>
      </c>
    </row>
    <row r="483" spans="2:3" x14ac:dyDescent="0.25">
      <c r="B483" s="294">
        <v>418</v>
      </c>
      <c r="C483" s="295">
        <v>155.97703024132932</v>
      </c>
    </row>
    <row r="484" spans="2:3" x14ac:dyDescent="0.25">
      <c r="B484" s="294">
        <v>419</v>
      </c>
      <c r="C484" s="295">
        <v>155.75390048738643</v>
      </c>
    </row>
    <row r="485" spans="2:3" x14ac:dyDescent="0.25">
      <c r="B485" s="294">
        <v>420</v>
      </c>
      <c r="C485" s="295">
        <v>131.54947987961754</v>
      </c>
    </row>
    <row r="486" spans="2:3" x14ac:dyDescent="0.25">
      <c r="B486" s="294">
        <v>421</v>
      </c>
      <c r="C486" s="295">
        <v>82.352495596820305</v>
      </c>
    </row>
    <row r="487" spans="2:3" x14ac:dyDescent="0.25">
      <c r="B487" s="294">
        <v>422</v>
      </c>
      <c r="C487" s="295">
        <v>89.95601151647945</v>
      </c>
    </row>
    <row r="488" spans="2:3" x14ac:dyDescent="0.25">
      <c r="B488" s="294">
        <v>423</v>
      </c>
      <c r="C488" s="295">
        <v>166.70576600777949</v>
      </c>
    </row>
    <row r="489" spans="2:3" x14ac:dyDescent="0.25">
      <c r="B489" s="294">
        <v>424</v>
      </c>
      <c r="C489" s="295">
        <v>135.85781485110181</v>
      </c>
    </row>
    <row r="490" spans="2:3" x14ac:dyDescent="0.25">
      <c r="B490" s="294">
        <v>425</v>
      </c>
      <c r="C490" s="295">
        <v>70.380664935313746</v>
      </c>
    </row>
    <row r="491" spans="2:3" x14ac:dyDescent="0.25">
      <c r="B491" s="294">
        <v>426</v>
      </c>
      <c r="C491" s="295">
        <v>105.04966663005617</v>
      </c>
    </row>
    <row r="492" spans="2:3" x14ac:dyDescent="0.25">
      <c r="B492" s="294">
        <v>427</v>
      </c>
      <c r="C492" s="295">
        <v>136.11956356129593</v>
      </c>
    </row>
    <row r="493" spans="2:3" x14ac:dyDescent="0.25">
      <c r="B493" s="294">
        <v>428</v>
      </c>
      <c r="C493" s="295">
        <v>191.96463720290069</v>
      </c>
    </row>
    <row r="494" spans="2:3" x14ac:dyDescent="0.25">
      <c r="B494" s="294">
        <v>429</v>
      </c>
      <c r="C494" s="295">
        <v>147.01541831753309</v>
      </c>
    </row>
    <row r="495" spans="2:3" x14ac:dyDescent="0.25">
      <c r="B495" s="294">
        <v>430</v>
      </c>
      <c r="C495" s="295">
        <v>118.57614646411592</v>
      </c>
    </row>
    <row r="496" spans="2:3" x14ac:dyDescent="0.25">
      <c r="B496" s="294">
        <v>431</v>
      </c>
      <c r="C496" s="295">
        <v>88.131411905989694</v>
      </c>
    </row>
    <row r="497" spans="2:3" x14ac:dyDescent="0.25">
      <c r="B497" s="294">
        <v>432</v>
      </c>
      <c r="C497" s="295">
        <v>179.90352317620284</v>
      </c>
    </row>
    <row r="498" spans="2:3" x14ac:dyDescent="0.25">
      <c r="B498" s="294">
        <v>433</v>
      </c>
      <c r="C498" s="295">
        <v>184.65882599321998</v>
      </c>
    </row>
    <row r="499" spans="2:3" x14ac:dyDescent="0.25">
      <c r="B499" s="294">
        <v>434</v>
      </c>
      <c r="C499" s="295">
        <v>95.974567835709848</v>
      </c>
    </row>
    <row r="500" spans="2:3" x14ac:dyDescent="0.25">
      <c r="B500" s="294">
        <v>435</v>
      </c>
      <c r="C500" s="295">
        <v>117.05895549433421</v>
      </c>
    </row>
    <row r="501" spans="2:3" x14ac:dyDescent="0.25">
      <c r="B501" s="294">
        <v>436</v>
      </c>
      <c r="C501" s="295">
        <v>135.62838165341958</v>
      </c>
    </row>
    <row r="502" spans="2:3" x14ac:dyDescent="0.25">
      <c r="B502" s="294">
        <v>437</v>
      </c>
      <c r="C502" s="295">
        <v>102.44673463022305</v>
      </c>
    </row>
    <row r="503" spans="2:3" x14ac:dyDescent="0.25">
      <c r="B503" s="294">
        <v>438</v>
      </c>
      <c r="C503" s="295">
        <v>103.86440384861416</v>
      </c>
    </row>
    <row r="504" spans="2:3" x14ac:dyDescent="0.25">
      <c r="B504" s="294">
        <v>439</v>
      </c>
      <c r="C504" s="295">
        <v>88.81899553584374</v>
      </c>
    </row>
    <row r="505" spans="2:3" x14ac:dyDescent="0.25">
      <c r="B505" s="294">
        <v>440</v>
      </c>
      <c r="C505" s="295">
        <v>180.43714641139206</v>
      </c>
    </row>
    <row r="506" spans="2:3" x14ac:dyDescent="0.25">
      <c r="B506" s="294">
        <v>441</v>
      </c>
      <c r="C506" s="295">
        <v>169.86670223671865</v>
      </c>
    </row>
    <row r="507" spans="2:3" x14ac:dyDescent="0.25">
      <c r="B507" s="294">
        <v>442</v>
      </c>
      <c r="C507" s="295">
        <v>119.44178497064075</v>
      </c>
    </row>
    <row r="508" spans="2:3" x14ac:dyDescent="0.25">
      <c r="B508" s="294">
        <v>443</v>
      </c>
      <c r="C508" s="295">
        <v>74.627206331319428</v>
      </c>
    </row>
    <row r="509" spans="2:3" x14ac:dyDescent="0.25">
      <c r="B509" s="294">
        <v>444</v>
      </c>
      <c r="C509" s="295">
        <v>163.03685246639515</v>
      </c>
    </row>
    <row r="510" spans="2:3" x14ac:dyDescent="0.25">
      <c r="B510" s="294">
        <v>445</v>
      </c>
      <c r="C510" s="295">
        <v>82.284073492195688</v>
      </c>
    </row>
    <row r="511" spans="2:3" x14ac:dyDescent="0.25">
      <c r="B511" s="294">
        <v>446</v>
      </c>
      <c r="C511" s="295">
        <v>206.95431218397812</v>
      </c>
    </row>
    <row r="512" spans="2:3" x14ac:dyDescent="0.25">
      <c r="B512" s="294">
        <v>447</v>
      </c>
      <c r="C512" s="295">
        <v>164.50009729798634</v>
      </c>
    </row>
    <row r="513" spans="2:3" x14ac:dyDescent="0.25">
      <c r="B513" s="294">
        <v>448</v>
      </c>
      <c r="C513" s="295">
        <v>190.32303498263352</v>
      </c>
    </row>
    <row r="514" spans="2:3" x14ac:dyDescent="0.25">
      <c r="B514" s="294">
        <v>449</v>
      </c>
      <c r="C514" s="295">
        <v>130.51080308352502</v>
      </c>
    </row>
    <row r="515" spans="2:3" x14ac:dyDescent="0.25">
      <c r="B515" s="294">
        <v>450</v>
      </c>
      <c r="C515" s="295">
        <v>117.06096477722085</v>
      </c>
    </row>
    <row r="516" spans="2:3" x14ac:dyDescent="0.25">
      <c r="B516" s="294">
        <v>451</v>
      </c>
      <c r="C516" s="295">
        <v>93.028625159489877</v>
      </c>
    </row>
    <row r="517" spans="2:3" x14ac:dyDescent="0.25">
      <c r="B517" s="294">
        <v>452</v>
      </c>
      <c r="C517" s="295">
        <v>140.8503716933252</v>
      </c>
    </row>
    <row r="518" spans="2:3" x14ac:dyDescent="0.25">
      <c r="B518" s="294">
        <v>453</v>
      </c>
      <c r="C518" s="295">
        <v>173.61795419705206</v>
      </c>
    </row>
    <row r="519" spans="2:3" x14ac:dyDescent="0.25">
      <c r="B519" s="294">
        <v>454</v>
      </c>
      <c r="C519" s="295">
        <v>184.18196636753964</v>
      </c>
    </row>
    <row r="520" spans="2:3" x14ac:dyDescent="0.25">
      <c r="B520" s="294">
        <v>455</v>
      </c>
      <c r="C520" s="295">
        <v>166.71081741272536</v>
      </c>
    </row>
    <row r="521" spans="2:3" x14ac:dyDescent="0.25">
      <c r="B521" s="294">
        <v>456</v>
      </c>
      <c r="C521" s="295">
        <v>108.41626767772235</v>
      </c>
    </row>
    <row r="522" spans="2:3" x14ac:dyDescent="0.25">
      <c r="B522" s="294">
        <v>457</v>
      </c>
      <c r="C522" s="295">
        <v>78.435069347409154</v>
      </c>
    </row>
    <row r="523" spans="2:3" x14ac:dyDescent="0.25">
      <c r="B523" s="294">
        <v>458</v>
      </c>
      <c r="C523" s="295">
        <v>118.93600458538546</v>
      </c>
    </row>
    <row r="524" spans="2:3" x14ac:dyDescent="0.25">
      <c r="B524" s="294">
        <v>459</v>
      </c>
      <c r="C524" s="295">
        <v>133.1458515012514</v>
      </c>
    </row>
    <row r="525" spans="2:3" x14ac:dyDescent="0.25">
      <c r="B525" s="294">
        <v>460</v>
      </c>
      <c r="C525" s="295">
        <v>111.47490751209978</v>
      </c>
    </row>
    <row r="526" spans="2:3" x14ac:dyDescent="0.25">
      <c r="B526" s="294">
        <v>461</v>
      </c>
      <c r="C526" s="295">
        <v>98.363566834492644</v>
      </c>
    </row>
    <row r="527" spans="2:3" x14ac:dyDescent="0.25">
      <c r="B527" s="294">
        <v>462</v>
      </c>
      <c r="C527" s="295">
        <v>116.37499640013671</v>
      </c>
    </row>
    <row r="528" spans="2:3" x14ac:dyDescent="0.25">
      <c r="B528" s="294">
        <v>463</v>
      </c>
      <c r="C528" s="295">
        <v>95.589356208082989</v>
      </c>
    </row>
    <row r="529" spans="2:3" x14ac:dyDescent="0.25">
      <c r="B529" s="294">
        <v>464</v>
      </c>
      <c r="C529" s="295">
        <v>176.84909044820952</v>
      </c>
    </row>
    <row r="530" spans="2:3" x14ac:dyDescent="0.25">
      <c r="B530" s="294">
        <v>465</v>
      </c>
      <c r="C530" s="295">
        <v>86.95703810827213</v>
      </c>
    </row>
    <row r="531" spans="2:3" x14ac:dyDescent="0.25">
      <c r="B531" s="294">
        <v>466</v>
      </c>
      <c r="C531" s="295">
        <v>116.000560372953</v>
      </c>
    </row>
    <row r="532" spans="2:3" x14ac:dyDescent="0.25">
      <c r="B532" s="294">
        <v>467</v>
      </c>
      <c r="C532" s="295">
        <v>134.5498173905105</v>
      </c>
    </row>
    <row r="533" spans="2:3" x14ac:dyDescent="0.25">
      <c r="B533" s="294">
        <v>468</v>
      </c>
      <c r="C533" s="295">
        <v>119.47916385006138</v>
      </c>
    </row>
    <row r="534" spans="2:3" x14ac:dyDescent="0.25">
      <c r="B534" s="294">
        <v>469</v>
      </c>
      <c r="C534" s="295">
        <v>115.96274076966563</v>
      </c>
    </row>
    <row r="535" spans="2:3" x14ac:dyDescent="0.25">
      <c r="B535" s="294">
        <v>470</v>
      </c>
      <c r="C535" s="295">
        <v>78.775633736848363</v>
      </c>
    </row>
    <row r="536" spans="2:3" x14ac:dyDescent="0.25">
      <c r="B536" s="294">
        <v>471</v>
      </c>
      <c r="C536" s="295">
        <v>128.63025048059228</v>
      </c>
    </row>
    <row r="537" spans="2:3" x14ac:dyDescent="0.25">
      <c r="B537" s="294">
        <v>472</v>
      </c>
      <c r="C537" s="295">
        <v>110.34827827848541</v>
      </c>
    </row>
    <row r="538" spans="2:3" x14ac:dyDescent="0.25">
      <c r="B538" s="294">
        <v>473</v>
      </c>
      <c r="C538" s="295">
        <v>166.09560016290914</v>
      </c>
    </row>
    <row r="539" spans="2:3" x14ac:dyDescent="0.25">
      <c r="B539" s="294">
        <v>474</v>
      </c>
      <c r="C539" s="295">
        <v>66.953826418503226</v>
      </c>
    </row>
    <row r="540" spans="2:3" x14ac:dyDescent="0.25">
      <c r="B540" s="294">
        <v>475</v>
      </c>
      <c r="C540" s="295">
        <v>173.43968960866474</v>
      </c>
    </row>
    <row r="541" spans="2:3" x14ac:dyDescent="0.25">
      <c r="B541" s="294">
        <v>476</v>
      </c>
      <c r="C541" s="295">
        <v>117.34557338183861</v>
      </c>
    </row>
    <row r="542" spans="2:3" x14ac:dyDescent="0.25">
      <c r="B542" s="294">
        <v>477</v>
      </c>
      <c r="C542" s="295">
        <v>71.82985624127808</v>
      </c>
    </row>
    <row r="543" spans="2:3" x14ac:dyDescent="0.25">
      <c r="B543" s="294">
        <v>478</v>
      </c>
      <c r="C543" s="295">
        <v>179.0332419846834</v>
      </c>
    </row>
    <row r="544" spans="2:3" x14ac:dyDescent="0.25">
      <c r="B544" s="294">
        <v>479</v>
      </c>
      <c r="C544" s="295">
        <v>149.30314526422433</v>
      </c>
    </row>
    <row r="545" spans="2:3" x14ac:dyDescent="0.25">
      <c r="B545" s="294">
        <v>480</v>
      </c>
      <c r="C545" s="295">
        <v>136.30922511255432</v>
      </c>
    </row>
    <row r="546" spans="2:3" x14ac:dyDescent="0.25">
      <c r="B546" s="294">
        <v>481</v>
      </c>
      <c r="C546" s="295">
        <v>111.37175149860195</v>
      </c>
    </row>
    <row r="547" spans="2:3" x14ac:dyDescent="0.25">
      <c r="B547" s="294">
        <v>482</v>
      </c>
      <c r="C547" s="295">
        <v>121.74827211751284</v>
      </c>
    </row>
    <row r="548" spans="2:3" x14ac:dyDescent="0.25">
      <c r="B548" s="294">
        <v>483</v>
      </c>
      <c r="C548" s="295">
        <v>127.20931623485582</v>
      </c>
    </row>
    <row r="549" spans="2:3" x14ac:dyDescent="0.25">
      <c r="B549" s="294">
        <v>484</v>
      </c>
      <c r="C549" s="295">
        <v>122.69081591268713</v>
      </c>
    </row>
    <row r="550" spans="2:3" x14ac:dyDescent="0.25">
      <c r="B550" s="294">
        <v>485</v>
      </c>
      <c r="C550" s="295">
        <v>81.322065352471071</v>
      </c>
    </row>
    <row r="551" spans="2:3" x14ac:dyDescent="0.25">
      <c r="B551" s="294">
        <v>486</v>
      </c>
      <c r="C551" s="295">
        <v>142.58251669717021</v>
      </c>
    </row>
    <row r="552" spans="2:3" x14ac:dyDescent="0.25">
      <c r="B552" s="294">
        <v>487</v>
      </c>
      <c r="C552" s="295">
        <v>76.309713717392611</v>
      </c>
    </row>
    <row r="553" spans="2:3" x14ac:dyDescent="0.25">
      <c r="B553" s="294">
        <v>488</v>
      </c>
      <c r="C553" s="295">
        <v>74.256606152185256</v>
      </c>
    </row>
    <row r="554" spans="2:3" x14ac:dyDescent="0.25">
      <c r="B554" s="294">
        <v>489</v>
      </c>
      <c r="C554" s="295">
        <v>97.872307068473759</v>
      </c>
    </row>
    <row r="555" spans="2:3" x14ac:dyDescent="0.25">
      <c r="B555" s="294">
        <v>490</v>
      </c>
      <c r="C555" s="295">
        <v>114.32860066236569</v>
      </c>
    </row>
    <row r="556" spans="2:3" x14ac:dyDescent="0.25">
      <c r="B556" s="294">
        <v>491</v>
      </c>
      <c r="C556" s="295">
        <v>140.39592171837631</v>
      </c>
    </row>
    <row r="557" spans="2:3" x14ac:dyDescent="0.25">
      <c r="B557" s="294">
        <v>492</v>
      </c>
      <c r="C557" s="295">
        <v>82.011443721667391</v>
      </c>
    </row>
    <row r="558" spans="2:3" x14ac:dyDescent="0.25">
      <c r="B558" s="294">
        <v>493</v>
      </c>
      <c r="C558" s="295">
        <v>149.88685545201662</v>
      </c>
    </row>
    <row r="559" spans="2:3" x14ac:dyDescent="0.25">
      <c r="B559" s="294">
        <v>494</v>
      </c>
      <c r="C559" s="295">
        <v>139.50397700711255</v>
      </c>
    </row>
    <row r="560" spans="2:3" x14ac:dyDescent="0.25">
      <c r="B560" s="294">
        <v>495</v>
      </c>
      <c r="C560" s="295">
        <v>109.28835100130993</v>
      </c>
    </row>
    <row r="561" spans="2:3" x14ac:dyDescent="0.25">
      <c r="B561" s="294">
        <v>496</v>
      </c>
      <c r="C561" s="295">
        <v>165.36967092584396</v>
      </c>
    </row>
    <row r="562" spans="2:3" x14ac:dyDescent="0.25">
      <c r="B562" s="294">
        <v>497</v>
      </c>
      <c r="C562" s="295">
        <v>94.929065264814227</v>
      </c>
    </row>
    <row r="563" spans="2:3" x14ac:dyDescent="0.25">
      <c r="B563" s="294">
        <v>498</v>
      </c>
      <c r="C563" s="295">
        <v>78.080147035679545</v>
      </c>
    </row>
    <row r="564" spans="2:3" x14ac:dyDescent="0.25">
      <c r="B564" s="294">
        <v>499</v>
      </c>
      <c r="C564" s="295">
        <v>196.34750013341363</v>
      </c>
    </row>
    <row r="565" spans="2:3" x14ac:dyDescent="0.25">
      <c r="B565" s="294">
        <v>500</v>
      </c>
      <c r="C565" s="295">
        <v>148.43983319421363</v>
      </c>
    </row>
    <row r="566" spans="2:3" x14ac:dyDescent="0.25">
      <c r="B566" s="294">
        <v>501</v>
      </c>
      <c r="C566" s="295">
        <v>141.42019344533918</v>
      </c>
    </row>
    <row r="567" spans="2:3" x14ac:dyDescent="0.25">
      <c r="B567" s="294">
        <v>502</v>
      </c>
      <c r="C567" s="295">
        <v>80.730743176057615</v>
      </c>
    </row>
    <row r="568" spans="2:3" x14ac:dyDescent="0.25">
      <c r="B568" s="294">
        <v>503</v>
      </c>
      <c r="C568" s="295">
        <v>125.74307705608692</v>
      </c>
    </row>
    <row r="569" spans="2:3" x14ac:dyDescent="0.25">
      <c r="B569" s="294">
        <v>504</v>
      </c>
      <c r="C569" s="295">
        <v>134.80449684905912</v>
      </c>
    </row>
    <row r="570" spans="2:3" x14ac:dyDescent="0.25">
      <c r="B570" s="294">
        <v>505</v>
      </c>
      <c r="C570" s="295">
        <v>88.376217731391534</v>
      </c>
    </row>
    <row r="571" spans="2:3" x14ac:dyDescent="0.25">
      <c r="B571" s="294">
        <v>506</v>
      </c>
      <c r="C571" s="295">
        <v>142.36834634965277</v>
      </c>
    </row>
    <row r="572" spans="2:3" x14ac:dyDescent="0.25">
      <c r="B572" s="294">
        <v>507</v>
      </c>
      <c r="C572" s="295">
        <v>101.8441502278847</v>
      </c>
    </row>
    <row r="573" spans="2:3" x14ac:dyDescent="0.25">
      <c r="B573" s="294">
        <v>508</v>
      </c>
      <c r="C573" s="295">
        <v>113.06821079331615</v>
      </c>
    </row>
    <row r="574" spans="2:3" x14ac:dyDescent="0.25">
      <c r="B574" s="294">
        <v>509</v>
      </c>
      <c r="C574" s="295">
        <v>156.60207839847288</v>
      </c>
    </row>
    <row r="575" spans="2:3" x14ac:dyDescent="0.25">
      <c r="B575" s="294">
        <v>510</v>
      </c>
      <c r="C575" s="295">
        <v>107.78517678821828</v>
      </c>
    </row>
    <row r="576" spans="2:3" x14ac:dyDescent="0.25">
      <c r="B576" s="294">
        <v>511</v>
      </c>
      <c r="C576" s="295">
        <v>122.46291590711408</v>
      </c>
    </row>
    <row r="577" spans="2:3" x14ac:dyDescent="0.25">
      <c r="B577" s="294">
        <v>512</v>
      </c>
      <c r="C577" s="295">
        <v>66.386347829992516</v>
      </c>
    </row>
    <row r="578" spans="2:3" x14ac:dyDescent="0.25">
      <c r="B578" s="294">
        <v>513</v>
      </c>
      <c r="C578" s="295">
        <v>170.68991482416743</v>
      </c>
    </row>
    <row r="579" spans="2:3" x14ac:dyDescent="0.25">
      <c r="B579" s="294">
        <v>514</v>
      </c>
      <c r="C579" s="295">
        <v>125.5369847646482</v>
      </c>
    </row>
    <row r="580" spans="2:3" x14ac:dyDescent="0.25">
      <c r="B580" s="294">
        <v>515</v>
      </c>
      <c r="C580" s="295">
        <v>97.999084936210721</v>
      </c>
    </row>
    <row r="581" spans="2:3" x14ac:dyDescent="0.25">
      <c r="B581" s="294">
        <v>516</v>
      </c>
      <c r="C581" s="295">
        <v>135.6696628026356</v>
      </c>
    </row>
    <row r="582" spans="2:3" x14ac:dyDescent="0.25">
      <c r="B582" s="294">
        <v>517</v>
      </c>
      <c r="C582" s="295">
        <v>126.96922523030383</v>
      </c>
    </row>
    <row r="583" spans="2:3" x14ac:dyDescent="0.25">
      <c r="B583" s="294">
        <v>518</v>
      </c>
      <c r="C583" s="295">
        <v>173.39578751068404</v>
      </c>
    </row>
    <row r="584" spans="2:3" x14ac:dyDescent="0.25">
      <c r="B584" s="294">
        <v>519</v>
      </c>
      <c r="C584" s="295">
        <v>137.61434502879465</v>
      </c>
    </row>
    <row r="585" spans="2:3" x14ac:dyDescent="0.25">
      <c r="B585" s="294">
        <v>520</v>
      </c>
      <c r="C585" s="295">
        <v>90.213408864238133</v>
      </c>
    </row>
    <row r="586" spans="2:3" x14ac:dyDescent="0.25">
      <c r="B586" s="294">
        <v>521</v>
      </c>
      <c r="C586" s="295">
        <v>126.53446788952154</v>
      </c>
    </row>
    <row r="587" spans="2:3" x14ac:dyDescent="0.25">
      <c r="B587" s="294">
        <v>522</v>
      </c>
      <c r="C587" s="295">
        <v>141.76401290732088</v>
      </c>
    </row>
    <row r="588" spans="2:3" x14ac:dyDescent="0.25">
      <c r="B588" s="294">
        <v>523</v>
      </c>
      <c r="C588" s="295">
        <v>102.26807735919988</v>
      </c>
    </row>
    <row r="589" spans="2:3" x14ac:dyDescent="0.25">
      <c r="B589" s="294">
        <v>524</v>
      </c>
      <c r="C589" s="295">
        <v>139.80238719320801</v>
      </c>
    </row>
    <row r="590" spans="2:3" x14ac:dyDescent="0.25">
      <c r="B590" s="294">
        <v>525</v>
      </c>
      <c r="C590" s="295">
        <v>143.87795377578965</v>
      </c>
    </row>
    <row r="591" spans="2:3" x14ac:dyDescent="0.25">
      <c r="B591" s="294">
        <v>526</v>
      </c>
      <c r="C591" s="295">
        <v>128.36237813825622</v>
      </c>
    </row>
    <row r="592" spans="2:3" x14ac:dyDescent="0.25">
      <c r="B592" s="294">
        <v>527</v>
      </c>
      <c r="C592" s="295">
        <v>95.116166132838288</v>
      </c>
    </row>
    <row r="593" spans="2:3" x14ac:dyDescent="0.25">
      <c r="B593" s="294">
        <v>528</v>
      </c>
      <c r="C593" s="295">
        <v>145.718873044974</v>
      </c>
    </row>
    <row r="594" spans="2:3" x14ac:dyDescent="0.25">
      <c r="B594" s="294">
        <v>529</v>
      </c>
      <c r="C594" s="295">
        <v>125.42617594114948</v>
      </c>
    </row>
    <row r="595" spans="2:3" x14ac:dyDescent="0.25">
      <c r="B595" s="294">
        <v>530</v>
      </c>
      <c r="C595" s="295">
        <v>125.1040437014954</v>
      </c>
    </row>
    <row r="596" spans="2:3" x14ac:dyDescent="0.25">
      <c r="B596" s="294">
        <v>531</v>
      </c>
      <c r="C596" s="295">
        <v>137.18939716314912</v>
      </c>
    </row>
    <row r="597" spans="2:3" x14ac:dyDescent="0.25">
      <c r="B597" s="294">
        <v>532</v>
      </c>
      <c r="C597" s="295">
        <v>139.04220130324373</v>
      </c>
    </row>
    <row r="598" spans="2:3" x14ac:dyDescent="0.25">
      <c r="B598" s="294">
        <v>533</v>
      </c>
      <c r="C598" s="295">
        <v>148.27253369925768</v>
      </c>
    </row>
    <row r="599" spans="2:3" x14ac:dyDescent="0.25">
      <c r="B599" s="294">
        <v>534</v>
      </c>
      <c r="C599" s="295">
        <v>157.33164417039626</v>
      </c>
    </row>
    <row r="600" spans="2:3" x14ac:dyDescent="0.25">
      <c r="B600" s="294">
        <v>535</v>
      </c>
      <c r="C600" s="295">
        <v>116.91396001664404</v>
      </c>
    </row>
    <row r="601" spans="2:3" x14ac:dyDescent="0.25">
      <c r="B601" s="294">
        <v>536</v>
      </c>
      <c r="C601" s="295">
        <v>87.094525022574544</v>
      </c>
    </row>
    <row r="602" spans="2:3" x14ac:dyDescent="0.25">
      <c r="B602" s="294">
        <v>537</v>
      </c>
      <c r="C602" s="295">
        <v>164.70099603247311</v>
      </c>
    </row>
    <row r="603" spans="2:3" x14ac:dyDescent="0.25">
      <c r="B603" s="294">
        <v>538</v>
      </c>
      <c r="C603" s="295">
        <v>95.013155404806369</v>
      </c>
    </row>
    <row r="604" spans="2:3" x14ac:dyDescent="0.25">
      <c r="B604" s="294">
        <v>539</v>
      </c>
      <c r="C604" s="295">
        <v>157.60389168724129</v>
      </c>
    </row>
    <row r="605" spans="2:3" x14ac:dyDescent="0.25">
      <c r="B605" s="294">
        <v>540</v>
      </c>
      <c r="C605" s="295">
        <v>107.37203534917745</v>
      </c>
    </row>
    <row r="606" spans="2:3" x14ac:dyDescent="0.25">
      <c r="B606" s="294">
        <v>541</v>
      </c>
      <c r="C606" s="295">
        <v>106.11839775206008</v>
      </c>
    </row>
    <row r="607" spans="2:3" x14ac:dyDescent="0.25">
      <c r="B607" s="294">
        <v>542</v>
      </c>
      <c r="C607" s="295">
        <v>163.39797120208809</v>
      </c>
    </row>
    <row r="608" spans="2:3" x14ac:dyDescent="0.25">
      <c r="B608" s="294">
        <v>543</v>
      </c>
      <c r="C608" s="295">
        <v>112.62873726596688</v>
      </c>
    </row>
    <row r="609" spans="2:3" x14ac:dyDescent="0.25">
      <c r="B609" s="294">
        <v>544</v>
      </c>
      <c r="C609" s="295">
        <v>220.97368463710447</v>
      </c>
    </row>
    <row r="610" spans="2:3" x14ac:dyDescent="0.25">
      <c r="B610" s="294">
        <v>545</v>
      </c>
      <c r="C610" s="295">
        <v>124.35660914318557</v>
      </c>
    </row>
    <row r="611" spans="2:3" x14ac:dyDescent="0.25">
      <c r="B611" s="294">
        <v>546</v>
      </c>
      <c r="C611" s="295">
        <v>138.61819177285329</v>
      </c>
    </row>
    <row r="612" spans="2:3" x14ac:dyDescent="0.25">
      <c r="B612" s="294">
        <v>547</v>
      </c>
      <c r="C612" s="295">
        <v>108.83344778802785</v>
      </c>
    </row>
    <row r="613" spans="2:3" x14ac:dyDescent="0.25">
      <c r="B613" s="294">
        <v>548</v>
      </c>
      <c r="C613" s="295">
        <v>175.16023018684893</v>
      </c>
    </row>
    <row r="614" spans="2:3" x14ac:dyDescent="0.25">
      <c r="B614" s="294">
        <v>549</v>
      </c>
      <c r="C614" s="295">
        <v>131.24848796156451</v>
      </c>
    </row>
    <row r="615" spans="2:3" x14ac:dyDescent="0.25">
      <c r="B615" s="294">
        <v>550</v>
      </c>
      <c r="C615" s="295">
        <v>139.71679179049983</v>
      </c>
    </row>
    <row r="616" spans="2:3" x14ac:dyDescent="0.25">
      <c r="B616" s="294">
        <v>551</v>
      </c>
      <c r="C616" s="295">
        <v>121.31600750481437</v>
      </c>
    </row>
    <row r="617" spans="2:3" x14ac:dyDescent="0.25">
      <c r="B617" s="294">
        <v>552</v>
      </c>
      <c r="C617" s="295">
        <v>82.57461924892614</v>
      </c>
    </row>
    <row r="618" spans="2:3" x14ac:dyDescent="0.25">
      <c r="B618" s="294">
        <v>553</v>
      </c>
      <c r="C618" s="295">
        <v>154.88161637797731</v>
      </c>
    </row>
    <row r="619" spans="2:3" x14ac:dyDescent="0.25">
      <c r="B619" s="294">
        <v>554</v>
      </c>
      <c r="C619" s="295">
        <v>135.81016983239081</v>
      </c>
    </row>
    <row r="620" spans="2:3" x14ac:dyDescent="0.25">
      <c r="B620" s="294">
        <v>555</v>
      </c>
      <c r="C620" s="295">
        <v>124.47512049162918</v>
      </c>
    </row>
    <row r="621" spans="2:3" x14ac:dyDescent="0.25">
      <c r="B621" s="294">
        <v>556</v>
      </c>
      <c r="C621" s="295">
        <v>185.48348063542272</v>
      </c>
    </row>
    <row r="622" spans="2:3" x14ac:dyDescent="0.25">
      <c r="B622" s="294">
        <v>557</v>
      </c>
      <c r="C622" s="295">
        <v>139.36637776051825</v>
      </c>
    </row>
    <row r="623" spans="2:3" x14ac:dyDescent="0.25">
      <c r="B623" s="294">
        <v>558</v>
      </c>
      <c r="C623" s="295">
        <v>157.75005760261905</v>
      </c>
    </row>
    <row r="624" spans="2:3" x14ac:dyDescent="0.25">
      <c r="B624" s="294">
        <v>559</v>
      </c>
      <c r="C624" s="295">
        <v>119.33170788122501</v>
      </c>
    </row>
    <row r="625" spans="2:3" x14ac:dyDescent="0.25">
      <c r="B625" s="294">
        <v>560</v>
      </c>
      <c r="C625" s="295">
        <v>145.46938017742389</v>
      </c>
    </row>
    <row r="626" spans="2:3" x14ac:dyDescent="0.25">
      <c r="B626" s="294">
        <v>561</v>
      </c>
      <c r="C626" s="295">
        <v>107.9824742356017</v>
      </c>
    </row>
    <row r="627" spans="2:3" x14ac:dyDescent="0.25">
      <c r="B627" s="294">
        <v>562</v>
      </c>
      <c r="C627" s="295">
        <v>90.592489261992597</v>
      </c>
    </row>
    <row r="628" spans="2:3" x14ac:dyDescent="0.25">
      <c r="B628" s="294">
        <v>563</v>
      </c>
      <c r="C628" s="295">
        <v>97.81866391805292</v>
      </c>
    </row>
    <row r="629" spans="2:3" x14ac:dyDescent="0.25">
      <c r="B629" s="294">
        <v>564</v>
      </c>
      <c r="C629" s="295">
        <v>90.561587317885483</v>
      </c>
    </row>
    <row r="630" spans="2:3" x14ac:dyDescent="0.25">
      <c r="B630" s="294">
        <v>565</v>
      </c>
      <c r="C630" s="295">
        <v>181.0315977199115</v>
      </c>
    </row>
    <row r="631" spans="2:3" x14ac:dyDescent="0.25">
      <c r="B631" s="294">
        <v>566</v>
      </c>
      <c r="C631" s="295">
        <v>154.32357868248044</v>
      </c>
    </row>
    <row r="632" spans="2:3" x14ac:dyDescent="0.25">
      <c r="B632" s="294">
        <v>567</v>
      </c>
      <c r="C632" s="295">
        <v>138.86430191704073</v>
      </c>
    </row>
    <row r="633" spans="2:3" x14ac:dyDescent="0.25">
      <c r="B633" s="294">
        <v>568</v>
      </c>
      <c r="C633" s="295">
        <v>154.81088545220547</v>
      </c>
    </row>
    <row r="634" spans="2:3" x14ac:dyDescent="0.25">
      <c r="B634" s="294">
        <v>569</v>
      </c>
      <c r="C634" s="295">
        <v>107.54129362774478</v>
      </c>
    </row>
    <row r="635" spans="2:3" x14ac:dyDescent="0.25">
      <c r="B635" s="294">
        <v>570</v>
      </c>
      <c r="C635" s="295">
        <v>227.61848987830834</v>
      </c>
    </row>
    <row r="636" spans="2:3" x14ac:dyDescent="0.25">
      <c r="B636" s="294">
        <v>571</v>
      </c>
      <c r="C636" s="295">
        <v>174.63184325876864</v>
      </c>
    </row>
    <row r="637" spans="2:3" x14ac:dyDescent="0.25">
      <c r="B637" s="294">
        <v>572</v>
      </c>
      <c r="C637" s="295">
        <v>138.65667898352442</v>
      </c>
    </row>
    <row r="638" spans="2:3" x14ac:dyDescent="0.25">
      <c r="B638" s="294">
        <v>573</v>
      </c>
      <c r="C638" s="295">
        <v>151.87698492163162</v>
      </c>
    </row>
    <row r="639" spans="2:3" x14ac:dyDescent="0.25">
      <c r="B639" s="294">
        <v>574</v>
      </c>
      <c r="C639" s="295">
        <v>101.61500077741479</v>
      </c>
    </row>
    <row r="640" spans="2:3" x14ac:dyDescent="0.25">
      <c r="B640" s="294">
        <v>575</v>
      </c>
      <c r="C640" s="295">
        <v>186.92528338152019</v>
      </c>
    </row>
    <row r="641" spans="2:3" x14ac:dyDescent="0.25">
      <c r="B641" s="294">
        <v>576</v>
      </c>
      <c r="C641" s="295">
        <v>143.85188468637472</v>
      </c>
    </row>
    <row r="642" spans="2:3" x14ac:dyDescent="0.25">
      <c r="B642" s="294">
        <v>577</v>
      </c>
      <c r="C642" s="295">
        <v>121.95149575149753</v>
      </c>
    </row>
    <row r="643" spans="2:3" x14ac:dyDescent="0.25">
      <c r="B643" s="294">
        <v>578</v>
      </c>
      <c r="C643" s="295">
        <v>118.2964234408673</v>
      </c>
    </row>
    <row r="644" spans="2:3" x14ac:dyDescent="0.25">
      <c r="B644" s="294">
        <v>579</v>
      </c>
      <c r="C644" s="295">
        <v>78.33511593476139</v>
      </c>
    </row>
    <row r="645" spans="2:3" x14ac:dyDescent="0.25">
      <c r="B645" s="294">
        <v>580</v>
      </c>
      <c r="C645" s="295">
        <v>145.25397169632248</v>
      </c>
    </row>
    <row r="646" spans="2:3" x14ac:dyDescent="0.25">
      <c r="B646" s="294">
        <v>581</v>
      </c>
      <c r="C646" s="295">
        <v>170.39727820489537</v>
      </c>
    </row>
    <row r="647" spans="2:3" x14ac:dyDescent="0.25">
      <c r="B647" s="294">
        <v>582</v>
      </c>
      <c r="C647" s="295">
        <v>97.087745816643121</v>
      </c>
    </row>
    <row r="648" spans="2:3" x14ac:dyDescent="0.25">
      <c r="B648" s="294">
        <v>583</v>
      </c>
      <c r="C648" s="295">
        <v>145.38854809637613</v>
      </c>
    </row>
    <row r="649" spans="2:3" x14ac:dyDescent="0.25">
      <c r="B649" s="294">
        <v>584</v>
      </c>
      <c r="C649" s="295">
        <v>153.64544705711961</v>
      </c>
    </row>
    <row r="650" spans="2:3" x14ac:dyDescent="0.25">
      <c r="B650" s="294">
        <v>585</v>
      </c>
      <c r="C650" s="295">
        <v>201.79002873980957</v>
      </c>
    </row>
    <row r="651" spans="2:3" x14ac:dyDescent="0.25">
      <c r="B651" s="294">
        <v>586</v>
      </c>
      <c r="C651" s="295">
        <v>152.54982519118403</v>
      </c>
    </row>
    <row r="652" spans="2:3" x14ac:dyDescent="0.25">
      <c r="B652" s="294">
        <v>587</v>
      </c>
      <c r="C652" s="295">
        <v>181.61944007819091</v>
      </c>
    </row>
    <row r="653" spans="2:3" x14ac:dyDescent="0.25">
      <c r="B653" s="294">
        <v>588</v>
      </c>
      <c r="C653" s="295">
        <v>142.34649473718</v>
      </c>
    </row>
    <row r="654" spans="2:3" x14ac:dyDescent="0.25">
      <c r="B654" s="294">
        <v>589</v>
      </c>
      <c r="C654" s="295">
        <v>116.82868934984513</v>
      </c>
    </row>
    <row r="655" spans="2:3" x14ac:dyDescent="0.25">
      <c r="B655" s="294">
        <v>590</v>
      </c>
      <c r="C655" s="295">
        <v>179.67888481747406</v>
      </c>
    </row>
    <row r="656" spans="2:3" x14ac:dyDescent="0.25">
      <c r="B656" s="294">
        <v>591</v>
      </c>
      <c r="C656" s="295">
        <v>68.599389492420613</v>
      </c>
    </row>
    <row r="657" spans="2:3" x14ac:dyDescent="0.25">
      <c r="B657" s="294">
        <v>592</v>
      </c>
      <c r="C657" s="295">
        <v>192.34744633036658</v>
      </c>
    </row>
    <row r="658" spans="2:3" x14ac:dyDescent="0.25">
      <c r="B658" s="294">
        <v>593</v>
      </c>
      <c r="C658" s="295">
        <v>173.72435568841939</v>
      </c>
    </row>
    <row r="659" spans="2:3" x14ac:dyDescent="0.25">
      <c r="B659" s="294">
        <v>594</v>
      </c>
      <c r="C659" s="295">
        <v>204.95411037436955</v>
      </c>
    </row>
    <row r="660" spans="2:3" x14ac:dyDescent="0.25">
      <c r="B660" s="294">
        <v>595</v>
      </c>
      <c r="C660" s="295">
        <v>91.450177361157813</v>
      </c>
    </row>
    <row r="661" spans="2:3" x14ac:dyDescent="0.25">
      <c r="B661" s="294">
        <v>596</v>
      </c>
      <c r="C661" s="295">
        <v>175.74862565116399</v>
      </c>
    </row>
    <row r="662" spans="2:3" x14ac:dyDescent="0.25">
      <c r="B662" s="294">
        <v>597</v>
      </c>
      <c r="C662" s="295">
        <v>98.145999710538916</v>
      </c>
    </row>
    <row r="663" spans="2:3" x14ac:dyDescent="0.25">
      <c r="B663" s="294">
        <v>598</v>
      </c>
      <c r="C663" s="295">
        <v>102.84014504259163</v>
      </c>
    </row>
    <row r="664" spans="2:3" x14ac:dyDescent="0.25">
      <c r="B664" s="294">
        <v>599</v>
      </c>
      <c r="C664" s="295">
        <v>154.12296697510959</v>
      </c>
    </row>
    <row r="665" spans="2:3" x14ac:dyDescent="0.25">
      <c r="B665" s="294">
        <v>600</v>
      </c>
      <c r="C665" s="295">
        <v>175.33460590992604</v>
      </c>
    </row>
    <row r="666" spans="2:3" x14ac:dyDescent="0.25">
      <c r="B666" s="294">
        <v>601</v>
      </c>
      <c r="C666" s="295">
        <v>113.00007028657208</v>
      </c>
    </row>
    <row r="667" spans="2:3" x14ac:dyDescent="0.25">
      <c r="B667" s="294">
        <v>602</v>
      </c>
      <c r="C667" s="295">
        <v>114.13781966369834</v>
      </c>
    </row>
    <row r="668" spans="2:3" x14ac:dyDescent="0.25">
      <c r="B668" s="294">
        <v>603</v>
      </c>
      <c r="C668" s="295">
        <v>112.13398652078101</v>
      </c>
    </row>
    <row r="669" spans="2:3" x14ac:dyDescent="0.25">
      <c r="B669" s="294">
        <v>604</v>
      </c>
      <c r="C669" s="295">
        <v>80.872578245961449</v>
      </c>
    </row>
    <row r="670" spans="2:3" x14ac:dyDescent="0.25">
      <c r="B670" s="294">
        <v>605</v>
      </c>
      <c r="C670" s="295">
        <v>121.50361639007703</v>
      </c>
    </row>
    <row r="671" spans="2:3" x14ac:dyDescent="0.25">
      <c r="B671" s="294">
        <v>606</v>
      </c>
      <c r="C671" s="295">
        <v>113.86771730843441</v>
      </c>
    </row>
    <row r="672" spans="2:3" x14ac:dyDescent="0.25">
      <c r="B672" s="294">
        <v>607</v>
      </c>
      <c r="C672" s="295">
        <v>147.74437103947477</v>
      </c>
    </row>
    <row r="673" spans="2:3" x14ac:dyDescent="0.25">
      <c r="B673" s="294">
        <v>608</v>
      </c>
      <c r="C673" s="295">
        <v>124.8147528430388</v>
      </c>
    </row>
    <row r="674" spans="2:3" x14ac:dyDescent="0.25">
      <c r="B674" s="294">
        <v>609</v>
      </c>
      <c r="C674" s="295">
        <v>115.98802655701064</v>
      </c>
    </row>
    <row r="675" spans="2:3" x14ac:dyDescent="0.25">
      <c r="B675" s="294">
        <v>610</v>
      </c>
      <c r="C675" s="295">
        <v>143.27028600406294</v>
      </c>
    </row>
    <row r="676" spans="2:3" x14ac:dyDescent="0.25">
      <c r="B676" s="294">
        <v>611</v>
      </c>
      <c r="C676" s="295">
        <v>179.90861364484192</v>
      </c>
    </row>
    <row r="677" spans="2:3" x14ac:dyDescent="0.25">
      <c r="B677" s="294">
        <v>612</v>
      </c>
      <c r="C677" s="295">
        <v>137.90582060118919</v>
      </c>
    </row>
    <row r="678" spans="2:3" x14ac:dyDescent="0.25">
      <c r="B678" s="294">
        <v>613</v>
      </c>
      <c r="C678" s="295">
        <v>203.03448367351308</v>
      </c>
    </row>
    <row r="679" spans="2:3" x14ac:dyDescent="0.25">
      <c r="B679" s="294">
        <v>614</v>
      </c>
      <c r="C679" s="295">
        <v>104.99398696261423</v>
      </c>
    </row>
    <row r="680" spans="2:3" x14ac:dyDescent="0.25">
      <c r="B680" s="294">
        <v>615</v>
      </c>
      <c r="C680" s="295">
        <v>109.72252703188308</v>
      </c>
    </row>
    <row r="681" spans="2:3" x14ac:dyDescent="0.25">
      <c r="B681" s="294">
        <v>616</v>
      </c>
      <c r="C681" s="295">
        <v>176.32848611256091</v>
      </c>
    </row>
    <row r="682" spans="2:3" x14ac:dyDescent="0.25">
      <c r="B682" s="294">
        <v>617</v>
      </c>
      <c r="C682" s="295">
        <v>142.31423388619464</v>
      </c>
    </row>
    <row r="683" spans="2:3" x14ac:dyDescent="0.25">
      <c r="B683" s="294">
        <v>618</v>
      </c>
      <c r="C683" s="295">
        <v>147.991268038062</v>
      </c>
    </row>
    <row r="684" spans="2:3" x14ac:dyDescent="0.25">
      <c r="B684" s="294">
        <v>619</v>
      </c>
      <c r="C684" s="295">
        <v>91.629975558512598</v>
      </c>
    </row>
    <row r="685" spans="2:3" x14ac:dyDescent="0.25">
      <c r="B685" s="294">
        <v>620</v>
      </c>
      <c r="C685" s="295">
        <v>170.80577092975972</v>
      </c>
    </row>
    <row r="686" spans="2:3" x14ac:dyDescent="0.25">
      <c r="B686" s="294">
        <v>621</v>
      </c>
      <c r="C686" s="295">
        <v>180.08847790360883</v>
      </c>
    </row>
    <row r="687" spans="2:3" x14ac:dyDescent="0.25">
      <c r="B687" s="294">
        <v>622</v>
      </c>
      <c r="C687" s="295">
        <v>118.92685205494647</v>
      </c>
    </row>
    <row r="688" spans="2:3" x14ac:dyDescent="0.25">
      <c r="B688" s="294">
        <v>623</v>
      </c>
      <c r="C688" s="295">
        <v>149.26028344668038</v>
      </c>
    </row>
    <row r="689" spans="2:3" x14ac:dyDescent="0.25">
      <c r="B689" s="294">
        <v>624</v>
      </c>
      <c r="C689" s="295">
        <v>125.09413634594752</v>
      </c>
    </row>
    <row r="690" spans="2:3" x14ac:dyDescent="0.25">
      <c r="B690" s="294">
        <v>625</v>
      </c>
      <c r="C690" s="295">
        <v>132.94370538638105</v>
      </c>
    </row>
    <row r="691" spans="2:3" x14ac:dyDescent="0.25">
      <c r="B691" s="294">
        <v>626</v>
      </c>
      <c r="C691" s="295">
        <v>98.180927691215885</v>
      </c>
    </row>
    <row r="692" spans="2:3" x14ac:dyDescent="0.25">
      <c r="B692" s="294">
        <v>627</v>
      </c>
      <c r="C692" s="295">
        <v>116.1422585015147</v>
      </c>
    </row>
    <row r="693" spans="2:3" x14ac:dyDescent="0.25">
      <c r="B693" s="294">
        <v>628</v>
      </c>
      <c r="C693" s="295">
        <v>113.87031138564254</v>
      </c>
    </row>
    <row r="694" spans="2:3" x14ac:dyDescent="0.25">
      <c r="B694" s="294">
        <v>629</v>
      </c>
      <c r="C694" s="295">
        <v>132.30687391652745</v>
      </c>
    </row>
    <row r="695" spans="2:3" x14ac:dyDescent="0.25">
      <c r="B695" s="294">
        <v>630</v>
      </c>
      <c r="C695" s="295">
        <v>133.85209167231977</v>
      </c>
    </row>
    <row r="696" spans="2:3" x14ac:dyDescent="0.25">
      <c r="B696" s="294">
        <v>631</v>
      </c>
      <c r="C696" s="295">
        <v>155.75105193160505</v>
      </c>
    </row>
    <row r="697" spans="2:3" x14ac:dyDescent="0.25">
      <c r="B697" s="294">
        <v>632</v>
      </c>
      <c r="C697" s="295">
        <v>132.07529325993454</v>
      </c>
    </row>
    <row r="698" spans="2:3" x14ac:dyDescent="0.25">
      <c r="B698" s="294">
        <v>633</v>
      </c>
      <c r="C698" s="295">
        <v>116.95903634146603</v>
      </c>
    </row>
    <row r="699" spans="2:3" x14ac:dyDescent="0.25">
      <c r="B699" s="294">
        <v>634</v>
      </c>
      <c r="C699" s="295">
        <v>186.34637417220239</v>
      </c>
    </row>
    <row r="700" spans="2:3" x14ac:dyDescent="0.25">
      <c r="B700" s="294">
        <v>635</v>
      </c>
      <c r="C700" s="295">
        <v>125.3144188372378</v>
      </c>
    </row>
    <row r="701" spans="2:3" x14ac:dyDescent="0.25">
      <c r="B701" s="294">
        <v>636</v>
      </c>
      <c r="C701" s="295">
        <v>174.10633739418185</v>
      </c>
    </row>
    <row r="702" spans="2:3" x14ac:dyDescent="0.25">
      <c r="B702" s="294">
        <v>637</v>
      </c>
      <c r="C702" s="295">
        <v>144.64794028485966</v>
      </c>
    </row>
    <row r="703" spans="2:3" x14ac:dyDescent="0.25">
      <c r="B703" s="294">
        <v>638</v>
      </c>
      <c r="C703" s="295">
        <v>204.47255494224763</v>
      </c>
    </row>
    <row r="704" spans="2:3" x14ac:dyDescent="0.25">
      <c r="B704" s="294">
        <v>639</v>
      </c>
      <c r="C704" s="295">
        <v>140.22887070582544</v>
      </c>
    </row>
    <row r="705" spans="2:3" x14ac:dyDescent="0.25">
      <c r="B705" s="294">
        <v>640</v>
      </c>
      <c r="C705" s="295">
        <v>83.770100675738121</v>
      </c>
    </row>
    <row r="706" spans="2:3" x14ac:dyDescent="0.25">
      <c r="B706" s="294">
        <v>641</v>
      </c>
      <c r="C706" s="295">
        <v>109.92576104352142</v>
      </c>
    </row>
    <row r="707" spans="2:3" x14ac:dyDescent="0.25">
      <c r="B707" s="294">
        <v>642</v>
      </c>
      <c r="C707" s="295">
        <v>176.67891966291242</v>
      </c>
    </row>
    <row r="708" spans="2:3" x14ac:dyDescent="0.25">
      <c r="B708" s="294">
        <v>643</v>
      </c>
      <c r="C708" s="295">
        <v>125.90849910909679</v>
      </c>
    </row>
    <row r="709" spans="2:3" x14ac:dyDescent="0.25">
      <c r="B709" s="294">
        <v>644</v>
      </c>
      <c r="C709" s="295">
        <v>196.47808471827426</v>
      </c>
    </row>
    <row r="710" spans="2:3" x14ac:dyDescent="0.25">
      <c r="B710" s="294">
        <v>645</v>
      </c>
      <c r="C710" s="295">
        <v>170.92197824506894</v>
      </c>
    </row>
    <row r="711" spans="2:3" x14ac:dyDescent="0.25">
      <c r="B711" s="294">
        <v>646</v>
      </c>
      <c r="C711" s="295">
        <v>194.75414788328453</v>
      </c>
    </row>
    <row r="712" spans="2:3" x14ac:dyDescent="0.25">
      <c r="B712" s="294">
        <v>647</v>
      </c>
      <c r="C712" s="295">
        <v>82.765570340261064</v>
      </c>
    </row>
    <row r="713" spans="2:3" x14ac:dyDescent="0.25">
      <c r="B713" s="294">
        <v>648</v>
      </c>
      <c r="C713" s="295">
        <v>110.15935488371741</v>
      </c>
    </row>
    <row r="714" spans="2:3" x14ac:dyDescent="0.25">
      <c r="B714" s="294">
        <v>649</v>
      </c>
      <c r="C714" s="295">
        <v>159.86331623361053</v>
      </c>
    </row>
    <row r="715" spans="2:3" x14ac:dyDescent="0.25">
      <c r="B715" s="294">
        <v>650</v>
      </c>
      <c r="C715" s="295">
        <v>116.15423482031517</v>
      </c>
    </row>
    <row r="716" spans="2:3" x14ac:dyDescent="0.25">
      <c r="B716" s="294">
        <v>651</v>
      </c>
      <c r="C716" s="295">
        <v>148.63351893189645</v>
      </c>
    </row>
    <row r="717" spans="2:3" x14ac:dyDescent="0.25">
      <c r="B717" s="294">
        <v>652</v>
      </c>
      <c r="C717" s="295">
        <v>175.61246027900842</v>
      </c>
    </row>
    <row r="718" spans="2:3" x14ac:dyDescent="0.25">
      <c r="B718" s="294">
        <v>653</v>
      </c>
      <c r="C718" s="295">
        <v>78.208964842081784</v>
      </c>
    </row>
    <row r="719" spans="2:3" x14ac:dyDescent="0.25">
      <c r="B719" s="294">
        <v>654</v>
      </c>
      <c r="C719" s="295">
        <v>168.55860219975295</v>
      </c>
    </row>
    <row r="720" spans="2:3" x14ac:dyDescent="0.25">
      <c r="B720" s="294">
        <v>655</v>
      </c>
      <c r="C720" s="295">
        <v>107.62505856432004</v>
      </c>
    </row>
    <row r="721" spans="2:3" x14ac:dyDescent="0.25">
      <c r="B721" s="294">
        <v>656</v>
      </c>
      <c r="C721" s="295">
        <v>159.29590115635625</v>
      </c>
    </row>
    <row r="722" spans="2:3" x14ac:dyDescent="0.25">
      <c r="B722" s="294">
        <v>657</v>
      </c>
      <c r="C722" s="295">
        <v>198.2751481463396</v>
      </c>
    </row>
    <row r="723" spans="2:3" x14ac:dyDescent="0.25">
      <c r="B723" s="294">
        <v>658</v>
      </c>
      <c r="C723" s="295">
        <v>130.49331913885231</v>
      </c>
    </row>
    <row r="724" spans="2:3" x14ac:dyDescent="0.25">
      <c r="B724" s="294">
        <v>659</v>
      </c>
      <c r="C724" s="295">
        <v>125.46776483419775</v>
      </c>
    </row>
    <row r="725" spans="2:3" x14ac:dyDescent="0.25">
      <c r="B725" s="294">
        <v>660</v>
      </c>
      <c r="C725" s="295">
        <v>147.14002377959895</v>
      </c>
    </row>
    <row r="726" spans="2:3" x14ac:dyDescent="0.25">
      <c r="B726" s="294">
        <v>661</v>
      </c>
      <c r="C726" s="295">
        <v>151.82287367915802</v>
      </c>
    </row>
    <row r="727" spans="2:3" x14ac:dyDescent="0.25">
      <c r="B727" s="294">
        <v>662</v>
      </c>
      <c r="C727" s="295">
        <v>96.335453197478273</v>
      </c>
    </row>
    <row r="728" spans="2:3" x14ac:dyDescent="0.25">
      <c r="B728" s="294">
        <v>663</v>
      </c>
      <c r="C728" s="295">
        <v>183.68993127918128</v>
      </c>
    </row>
    <row r="729" spans="2:3" x14ac:dyDescent="0.25">
      <c r="B729" s="294">
        <v>664</v>
      </c>
      <c r="C729" s="295">
        <v>138.51975174532146</v>
      </c>
    </row>
    <row r="730" spans="2:3" x14ac:dyDescent="0.25">
      <c r="B730" s="294">
        <v>665</v>
      </c>
      <c r="C730" s="295">
        <v>121.93698190083958</v>
      </c>
    </row>
    <row r="731" spans="2:3" x14ac:dyDescent="0.25">
      <c r="B731" s="294">
        <v>666</v>
      </c>
      <c r="C731" s="295">
        <v>118.82123023308552</v>
      </c>
    </row>
    <row r="732" spans="2:3" x14ac:dyDescent="0.25">
      <c r="B732" s="294">
        <v>667</v>
      </c>
      <c r="C732" s="295">
        <v>128.2649479740997</v>
      </c>
    </row>
    <row r="733" spans="2:3" x14ac:dyDescent="0.25">
      <c r="B733" s="294">
        <v>668</v>
      </c>
      <c r="C733" s="295">
        <v>81.125326918385326</v>
      </c>
    </row>
    <row r="734" spans="2:3" x14ac:dyDescent="0.25">
      <c r="B734" s="294">
        <v>669</v>
      </c>
      <c r="C734" s="295">
        <v>101.95478910558663</v>
      </c>
    </row>
    <row r="735" spans="2:3" x14ac:dyDescent="0.25">
      <c r="B735" s="294">
        <v>670</v>
      </c>
      <c r="C735" s="295">
        <v>76.203398030976956</v>
      </c>
    </row>
    <row r="736" spans="2:3" x14ac:dyDescent="0.25">
      <c r="B736" s="294">
        <v>671</v>
      </c>
      <c r="C736" s="295">
        <v>173.80820777086095</v>
      </c>
    </row>
    <row r="737" spans="2:3" x14ac:dyDescent="0.25">
      <c r="B737" s="294">
        <v>672</v>
      </c>
      <c r="C737" s="295">
        <v>186.29819944576786</v>
      </c>
    </row>
    <row r="738" spans="2:3" x14ac:dyDescent="0.25">
      <c r="B738" s="294">
        <v>673</v>
      </c>
      <c r="C738" s="295">
        <v>133.06686340310779</v>
      </c>
    </row>
    <row r="739" spans="2:3" x14ac:dyDescent="0.25">
      <c r="B739" s="294">
        <v>674</v>
      </c>
      <c r="C739" s="295">
        <v>127.24456483967066</v>
      </c>
    </row>
    <row r="740" spans="2:3" x14ac:dyDescent="0.25">
      <c r="B740" s="294">
        <v>675</v>
      </c>
      <c r="C740" s="295">
        <v>124.22904266467332</v>
      </c>
    </row>
    <row r="741" spans="2:3" x14ac:dyDescent="0.25">
      <c r="B741" s="294">
        <v>676</v>
      </c>
      <c r="C741" s="295">
        <v>99.470104068333512</v>
      </c>
    </row>
    <row r="742" spans="2:3" x14ac:dyDescent="0.25">
      <c r="B742" s="294">
        <v>677</v>
      </c>
      <c r="C742" s="295">
        <v>150.57359138792003</v>
      </c>
    </row>
    <row r="743" spans="2:3" x14ac:dyDescent="0.25">
      <c r="B743" s="294">
        <v>678</v>
      </c>
      <c r="C743" s="295">
        <v>140.1034242252</v>
      </c>
    </row>
    <row r="744" spans="2:3" x14ac:dyDescent="0.25">
      <c r="B744" s="294">
        <v>679</v>
      </c>
      <c r="C744" s="295">
        <v>106.68543810088252</v>
      </c>
    </row>
    <row r="745" spans="2:3" x14ac:dyDescent="0.25">
      <c r="B745" s="294">
        <v>680</v>
      </c>
      <c r="C745" s="295">
        <v>75.429000354991871</v>
      </c>
    </row>
    <row r="746" spans="2:3" x14ac:dyDescent="0.25">
      <c r="B746" s="294">
        <v>681</v>
      </c>
      <c r="C746" s="295">
        <v>121.44744812216156</v>
      </c>
    </row>
    <row r="747" spans="2:3" x14ac:dyDescent="0.25">
      <c r="B747" s="294">
        <v>682</v>
      </c>
      <c r="C747" s="295">
        <v>119.05531971079091</v>
      </c>
    </row>
    <row r="748" spans="2:3" x14ac:dyDescent="0.25">
      <c r="B748" s="294">
        <v>683</v>
      </c>
      <c r="C748" s="295">
        <v>129.87169024521518</v>
      </c>
    </row>
    <row r="749" spans="2:3" x14ac:dyDescent="0.25">
      <c r="B749" s="294">
        <v>684</v>
      </c>
      <c r="C749" s="295">
        <v>78.265429789591053</v>
      </c>
    </row>
    <row r="750" spans="2:3" x14ac:dyDescent="0.25">
      <c r="B750" s="294">
        <v>685</v>
      </c>
      <c r="C750" s="295">
        <v>130.40989032102482</v>
      </c>
    </row>
    <row r="751" spans="2:3" x14ac:dyDescent="0.25">
      <c r="B751" s="294">
        <v>686</v>
      </c>
      <c r="C751" s="295">
        <v>140.71317425460046</v>
      </c>
    </row>
    <row r="752" spans="2:3" x14ac:dyDescent="0.25">
      <c r="B752" s="294">
        <v>687</v>
      </c>
      <c r="C752" s="295">
        <v>107.10687347031754</v>
      </c>
    </row>
    <row r="753" spans="2:3" x14ac:dyDescent="0.25">
      <c r="B753" s="294">
        <v>688</v>
      </c>
      <c r="C753" s="295">
        <v>133.18999501107058</v>
      </c>
    </row>
    <row r="754" spans="2:3" x14ac:dyDescent="0.25">
      <c r="B754" s="294">
        <v>689</v>
      </c>
      <c r="C754" s="295">
        <v>114.18222776511431</v>
      </c>
    </row>
    <row r="755" spans="2:3" x14ac:dyDescent="0.25">
      <c r="B755" s="294">
        <v>690</v>
      </c>
      <c r="C755" s="295">
        <v>188.83483911845713</v>
      </c>
    </row>
    <row r="756" spans="2:3" x14ac:dyDescent="0.25">
      <c r="B756" s="294">
        <v>691</v>
      </c>
      <c r="C756" s="295">
        <v>107.72928588084409</v>
      </c>
    </row>
    <row r="757" spans="2:3" x14ac:dyDescent="0.25">
      <c r="B757" s="294">
        <v>692</v>
      </c>
      <c r="C757" s="295">
        <v>79.922057261053624</v>
      </c>
    </row>
    <row r="758" spans="2:3" x14ac:dyDescent="0.25">
      <c r="B758" s="294">
        <v>693</v>
      </c>
      <c r="C758" s="295">
        <v>154.35410612308698</v>
      </c>
    </row>
    <row r="759" spans="2:3" x14ac:dyDescent="0.25">
      <c r="B759" s="294">
        <v>694</v>
      </c>
      <c r="C759" s="295">
        <v>75.742180153012185</v>
      </c>
    </row>
    <row r="760" spans="2:3" x14ac:dyDescent="0.25">
      <c r="B760" s="294">
        <v>695</v>
      </c>
      <c r="C760" s="295">
        <v>166.44594026733171</v>
      </c>
    </row>
    <row r="761" spans="2:3" x14ac:dyDescent="0.25">
      <c r="B761" s="294">
        <v>696</v>
      </c>
      <c r="C761" s="295">
        <v>140.33783602808757</v>
      </c>
    </row>
    <row r="762" spans="2:3" x14ac:dyDescent="0.25">
      <c r="B762" s="294">
        <v>697</v>
      </c>
      <c r="C762" s="295">
        <v>164.13082526798775</v>
      </c>
    </row>
    <row r="763" spans="2:3" x14ac:dyDescent="0.25">
      <c r="B763" s="294">
        <v>698</v>
      </c>
      <c r="C763" s="295">
        <v>143.45323084031554</v>
      </c>
    </row>
    <row r="764" spans="2:3" x14ac:dyDescent="0.25">
      <c r="B764" s="294">
        <v>699</v>
      </c>
      <c r="C764" s="295">
        <v>93.199362888278984</v>
      </c>
    </row>
    <row r="765" spans="2:3" x14ac:dyDescent="0.25">
      <c r="B765" s="294">
        <v>700</v>
      </c>
      <c r="C765" s="295">
        <v>119.43750150578381</v>
      </c>
    </row>
    <row r="766" spans="2:3" x14ac:dyDescent="0.25">
      <c r="B766" s="294">
        <v>701</v>
      </c>
      <c r="C766" s="295">
        <v>157.63954374047432</v>
      </c>
    </row>
    <row r="767" spans="2:3" x14ac:dyDescent="0.25">
      <c r="B767" s="294">
        <v>702</v>
      </c>
      <c r="C767" s="295">
        <v>120.8329227049822</v>
      </c>
    </row>
    <row r="768" spans="2:3" x14ac:dyDescent="0.25">
      <c r="B768" s="294">
        <v>703</v>
      </c>
      <c r="C768" s="295">
        <v>96.197517526705013</v>
      </c>
    </row>
    <row r="769" spans="2:3" x14ac:dyDescent="0.25">
      <c r="B769" s="294">
        <v>704</v>
      </c>
      <c r="C769" s="295">
        <v>173.3056935206809</v>
      </c>
    </row>
    <row r="770" spans="2:3" x14ac:dyDescent="0.25">
      <c r="B770" s="294">
        <v>705</v>
      </c>
      <c r="C770" s="295">
        <v>150.56628154279986</v>
      </c>
    </row>
    <row r="771" spans="2:3" x14ac:dyDescent="0.25">
      <c r="B771" s="294">
        <v>706</v>
      </c>
      <c r="C771" s="295">
        <v>86.987154535119714</v>
      </c>
    </row>
    <row r="772" spans="2:3" x14ac:dyDescent="0.25">
      <c r="B772" s="294">
        <v>707</v>
      </c>
      <c r="C772" s="295">
        <v>145.20197097079199</v>
      </c>
    </row>
    <row r="773" spans="2:3" x14ac:dyDescent="0.25">
      <c r="B773" s="294">
        <v>708</v>
      </c>
      <c r="C773" s="295">
        <v>111.00979732018354</v>
      </c>
    </row>
    <row r="774" spans="2:3" x14ac:dyDescent="0.25">
      <c r="B774" s="294">
        <v>709</v>
      </c>
      <c r="C774" s="295">
        <v>136.48518842314348</v>
      </c>
    </row>
    <row r="775" spans="2:3" x14ac:dyDescent="0.25">
      <c r="B775" s="294">
        <v>710</v>
      </c>
      <c r="C775" s="295">
        <v>137.34029869743298</v>
      </c>
    </row>
    <row r="776" spans="2:3" x14ac:dyDescent="0.25">
      <c r="B776" s="294">
        <v>711</v>
      </c>
      <c r="C776" s="295">
        <v>201.51572508702642</v>
      </c>
    </row>
    <row r="777" spans="2:3" x14ac:dyDescent="0.25">
      <c r="B777" s="294">
        <v>712</v>
      </c>
      <c r="C777" s="295">
        <v>126.30177853661341</v>
      </c>
    </row>
    <row r="778" spans="2:3" x14ac:dyDescent="0.25">
      <c r="B778" s="294">
        <v>713</v>
      </c>
      <c r="C778" s="295">
        <v>123.32481849089059</v>
      </c>
    </row>
    <row r="779" spans="2:3" x14ac:dyDescent="0.25">
      <c r="B779" s="294">
        <v>714</v>
      </c>
      <c r="C779" s="295">
        <v>84.126769179683862</v>
      </c>
    </row>
    <row r="780" spans="2:3" x14ac:dyDescent="0.25">
      <c r="B780" s="294">
        <v>715</v>
      </c>
      <c r="C780" s="295">
        <v>176.63809922213701</v>
      </c>
    </row>
    <row r="781" spans="2:3" x14ac:dyDescent="0.25">
      <c r="B781" s="294">
        <v>716</v>
      </c>
      <c r="C781" s="295">
        <v>149.88539046236195</v>
      </c>
    </row>
    <row r="782" spans="2:3" x14ac:dyDescent="0.25">
      <c r="B782" s="294">
        <v>717</v>
      </c>
      <c r="C782" s="295">
        <v>146.99720934930383</v>
      </c>
    </row>
    <row r="783" spans="2:3" x14ac:dyDescent="0.25">
      <c r="B783" s="294">
        <v>718</v>
      </c>
      <c r="C783" s="295">
        <v>165.98597625946951</v>
      </c>
    </row>
    <row r="784" spans="2:3" x14ac:dyDescent="0.25">
      <c r="B784" s="294">
        <v>719</v>
      </c>
      <c r="C784" s="295">
        <v>211.19252748518383</v>
      </c>
    </row>
    <row r="785" spans="2:3" x14ac:dyDescent="0.25">
      <c r="B785" s="294">
        <v>720</v>
      </c>
      <c r="C785" s="295">
        <v>84.83315488534646</v>
      </c>
    </row>
    <row r="786" spans="2:3" x14ac:dyDescent="0.25">
      <c r="B786" s="294">
        <v>721</v>
      </c>
      <c r="C786" s="295">
        <v>186.23996717400081</v>
      </c>
    </row>
    <row r="787" spans="2:3" x14ac:dyDescent="0.25">
      <c r="B787" s="294">
        <v>722</v>
      </c>
      <c r="C787" s="295">
        <v>215.9624209075273</v>
      </c>
    </row>
    <row r="788" spans="2:3" x14ac:dyDescent="0.25">
      <c r="B788" s="294">
        <v>723</v>
      </c>
      <c r="C788" s="295">
        <v>151.67534214855147</v>
      </c>
    </row>
    <row r="789" spans="2:3" x14ac:dyDescent="0.25">
      <c r="B789" s="294">
        <v>724</v>
      </c>
      <c r="C789" s="295">
        <v>70.044392888137679</v>
      </c>
    </row>
    <row r="790" spans="2:3" x14ac:dyDescent="0.25">
      <c r="B790" s="294">
        <v>725</v>
      </c>
      <c r="C790" s="295">
        <v>149.3324699320122</v>
      </c>
    </row>
    <row r="791" spans="2:3" x14ac:dyDescent="0.25">
      <c r="B791" s="294">
        <v>726</v>
      </c>
      <c r="C791" s="295">
        <v>91.352006743371462</v>
      </c>
    </row>
    <row r="792" spans="2:3" x14ac:dyDescent="0.25">
      <c r="B792" s="294">
        <v>727</v>
      </c>
      <c r="C792" s="295">
        <v>145.80564773423117</v>
      </c>
    </row>
    <row r="793" spans="2:3" x14ac:dyDescent="0.25">
      <c r="B793" s="294">
        <v>728</v>
      </c>
      <c r="C793" s="295">
        <v>190.77690218740844</v>
      </c>
    </row>
    <row r="794" spans="2:3" x14ac:dyDescent="0.25">
      <c r="B794" s="294">
        <v>729</v>
      </c>
      <c r="C794" s="295">
        <v>182.09519930316361</v>
      </c>
    </row>
    <row r="795" spans="2:3" x14ac:dyDescent="0.25">
      <c r="B795" s="294">
        <v>730</v>
      </c>
      <c r="C795" s="295">
        <v>113.11175802956326</v>
      </c>
    </row>
    <row r="796" spans="2:3" x14ac:dyDescent="0.25">
      <c r="B796" s="294">
        <v>731</v>
      </c>
      <c r="C796" s="295">
        <v>104.25044847190816</v>
      </c>
    </row>
    <row r="797" spans="2:3" x14ac:dyDescent="0.25">
      <c r="B797" s="294">
        <v>732</v>
      </c>
      <c r="C797" s="295">
        <v>145.56595964164686</v>
      </c>
    </row>
    <row r="798" spans="2:3" x14ac:dyDescent="0.25">
      <c r="B798" s="294">
        <v>733</v>
      </c>
      <c r="C798" s="295">
        <v>187.77558998613469</v>
      </c>
    </row>
    <row r="799" spans="2:3" x14ac:dyDescent="0.25">
      <c r="B799" s="294">
        <v>734</v>
      </c>
      <c r="C799" s="295">
        <v>207.28318338939897</v>
      </c>
    </row>
    <row r="800" spans="2:3" x14ac:dyDescent="0.25">
      <c r="B800" s="294">
        <v>735</v>
      </c>
      <c r="C800" s="295">
        <v>89.329969259970923</v>
      </c>
    </row>
    <row r="801" spans="2:3" x14ac:dyDescent="0.25">
      <c r="B801" s="294">
        <v>736</v>
      </c>
      <c r="C801" s="295">
        <v>135.98736960433726</v>
      </c>
    </row>
    <row r="802" spans="2:3" x14ac:dyDescent="0.25">
      <c r="B802" s="294">
        <v>737</v>
      </c>
      <c r="C802" s="295">
        <v>152.58177266496537</v>
      </c>
    </row>
    <row r="803" spans="2:3" x14ac:dyDescent="0.25">
      <c r="B803" s="294">
        <v>738</v>
      </c>
      <c r="C803" s="295">
        <v>129.46987417882269</v>
      </c>
    </row>
    <row r="804" spans="2:3" x14ac:dyDescent="0.25">
      <c r="B804" s="294">
        <v>739</v>
      </c>
      <c r="C804" s="295">
        <v>103.72084754845145</v>
      </c>
    </row>
    <row r="805" spans="2:3" x14ac:dyDescent="0.25">
      <c r="B805" s="294">
        <v>740</v>
      </c>
      <c r="C805" s="295">
        <v>145.80017668898992</v>
      </c>
    </row>
    <row r="806" spans="2:3" x14ac:dyDescent="0.25">
      <c r="B806" s="294">
        <v>741</v>
      </c>
      <c r="C806" s="295">
        <v>194.11279748773586</v>
      </c>
    </row>
    <row r="807" spans="2:3" x14ac:dyDescent="0.25">
      <c r="B807" s="294">
        <v>742</v>
      </c>
      <c r="C807" s="295">
        <v>87.346250776109883</v>
      </c>
    </row>
    <row r="808" spans="2:3" x14ac:dyDescent="0.25">
      <c r="B808" s="294">
        <v>743</v>
      </c>
      <c r="C808" s="295">
        <v>94.208805137349401</v>
      </c>
    </row>
    <row r="809" spans="2:3" x14ac:dyDescent="0.25">
      <c r="B809" s="294">
        <v>744</v>
      </c>
      <c r="C809" s="295">
        <v>129.5730277768584</v>
      </c>
    </row>
    <row r="810" spans="2:3" x14ac:dyDescent="0.25">
      <c r="B810" s="294">
        <v>745</v>
      </c>
      <c r="C810" s="295">
        <v>110.67786344946511</v>
      </c>
    </row>
    <row r="811" spans="2:3" x14ac:dyDescent="0.25">
      <c r="B811" s="294">
        <v>746</v>
      </c>
      <c r="C811" s="295">
        <v>137.59971629958187</v>
      </c>
    </row>
    <row r="812" spans="2:3" x14ac:dyDescent="0.25">
      <c r="B812" s="294">
        <v>747</v>
      </c>
      <c r="C812" s="295">
        <v>121.32882678932017</v>
      </c>
    </row>
    <row r="813" spans="2:3" x14ac:dyDescent="0.25">
      <c r="B813" s="294">
        <v>748</v>
      </c>
      <c r="C813" s="295">
        <v>151.539531998808</v>
      </c>
    </row>
    <row r="814" spans="2:3" x14ac:dyDescent="0.25">
      <c r="B814" s="294">
        <v>749</v>
      </c>
      <c r="C814" s="295">
        <v>152.07631382591421</v>
      </c>
    </row>
    <row r="815" spans="2:3" x14ac:dyDescent="0.25">
      <c r="B815" s="294">
        <v>750</v>
      </c>
      <c r="C815" s="295">
        <v>108.54060240207056</v>
      </c>
    </row>
    <row r="816" spans="2:3" x14ac:dyDescent="0.25">
      <c r="B816" s="294">
        <v>751</v>
      </c>
      <c r="C816" s="295">
        <v>168.09993935288765</v>
      </c>
    </row>
    <row r="817" spans="2:3" x14ac:dyDescent="0.25">
      <c r="B817" s="294">
        <v>752</v>
      </c>
      <c r="C817" s="295">
        <v>107.33231112532852</v>
      </c>
    </row>
    <row r="818" spans="2:3" x14ac:dyDescent="0.25">
      <c r="B818" s="294">
        <v>753</v>
      </c>
      <c r="C818" s="295">
        <v>113.80840616895756</v>
      </c>
    </row>
    <row r="819" spans="2:3" x14ac:dyDescent="0.25">
      <c r="B819" s="294">
        <v>754</v>
      </c>
      <c r="C819" s="295">
        <v>110.13188148535693</v>
      </c>
    </row>
    <row r="820" spans="2:3" x14ac:dyDescent="0.25">
      <c r="B820" s="294">
        <v>755</v>
      </c>
      <c r="C820" s="295">
        <v>101.30544281838667</v>
      </c>
    </row>
    <row r="821" spans="2:3" x14ac:dyDescent="0.25">
      <c r="B821" s="294">
        <v>756</v>
      </c>
      <c r="C821" s="295">
        <v>135.38372948750242</v>
      </c>
    </row>
    <row r="822" spans="2:3" x14ac:dyDescent="0.25">
      <c r="B822" s="294">
        <v>757</v>
      </c>
      <c r="C822" s="295">
        <v>119.22628694415349</v>
      </c>
    </row>
    <row r="823" spans="2:3" x14ac:dyDescent="0.25">
      <c r="B823" s="294">
        <v>758</v>
      </c>
      <c r="C823" s="295">
        <v>83.340597100444697</v>
      </c>
    </row>
    <row r="824" spans="2:3" x14ac:dyDescent="0.25">
      <c r="B824" s="294">
        <v>759</v>
      </c>
      <c r="C824" s="295">
        <v>157.46527893521892</v>
      </c>
    </row>
    <row r="825" spans="2:3" x14ac:dyDescent="0.25">
      <c r="B825" s="294">
        <v>760</v>
      </c>
      <c r="C825" s="295">
        <v>125.40166552560592</v>
      </c>
    </row>
    <row r="826" spans="2:3" x14ac:dyDescent="0.25">
      <c r="B826" s="294">
        <v>761</v>
      </c>
      <c r="C826" s="295">
        <v>167.90197242266265</v>
      </c>
    </row>
    <row r="827" spans="2:3" x14ac:dyDescent="0.25">
      <c r="B827" s="294">
        <v>762</v>
      </c>
      <c r="C827" s="295">
        <v>144.53351756646839</v>
      </c>
    </row>
    <row r="828" spans="2:3" x14ac:dyDescent="0.25">
      <c r="B828" s="294">
        <v>763</v>
      </c>
      <c r="C828" s="295">
        <v>87.351564231641021</v>
      </c>
    </row>
    <row r="829" spans="2:3" x14ac:dyDescent="0.25">
      <c r="B829" s="294">
        <v>764</v>
      </c>
      <c r="C829" s="295">
        <v>118.29732673030878</v>
      </c>
    </row>
    <row r="830" spans="2:3" x14ac:dyDescent="0.25">
      <c r="B830" s="294">
        <v>765</v>
      </c>
      <c r="C830" s="295">
        <v>134.80202237613503</v>
      </c>
    </row>
    <row r="831" spans="2:3" x14ac:dyDescent="0.25">
      <c r="B831" s="294">
        <v>766</v>
      </c>
      <c r="C831" s="295">
        <v>108.97131247549454</v>
      </c>
    </row>
    <row r="832" spans="2:3" x14ac:dyDescent="0.25">
      <c r="B832" s="294">
        <v>767</v>
      </c>
      <c r="C832" s="295">
        <v>130.92215951091683</v>
      </c>
    </row>
    <row r="833" spans="2:3" x14ac:dyDescent="0.25">
      <c r="B833" s="294">
        <v>768</v>
      </c>
      <c r="C833" s="295">
        <v>157.482472371798</v>
      </c>
    </row>
    <row r="834" spans="2:3" x14ac:dyDescent="0.25">
      <c r="B834" s="294">
        <v>769</v>
      </c>
      <c r="C834" s="295">
        <v>121.38310104942057</v>
      </c>
    </row>
    <row r="835" spans="2:3" x14ac:dyDescent="0.25">
      <c r="B835" s="294">
        <v>770</v>
      </c>
      <c r="C835" s="295">
        <v>150.82531160161619</v>
      </c>
    </row>
    <row r="836" spans="2:3" x14ac:dyDescent="0.25">
      <c r="B836" s="294">
        <v>771</v>
      </c>
      <c r="C836" s="295">
        <v>116.01947121767074</v>
      </c>
    </row>
    <row r="837" spans="2:3" x14ac:dyDescent="0.25">
      <c r="B837" s="294">
        <v>772</v>
      </c>
      <c r="C837" s="295">
        <v>195.45291118684295</v>
      </c>
    </row>
    <row r="838" spans="2:3" x14ac:dyDescent="0.25">
      <c r="B838" s="294">
        <v>773</v>
      </c>
      <c r="C838" s="295">
        <v>147.75183861638897</v>
      </c>
    </row>
    <row r="839" spans="2:3" x14ac:dyDescent="0.25">
      <c r="B839" s="294">
        <v>774</v>
      </c>
      <c r="C839" s="295">
        <v>141.63632569425715</v>
      </c>
    </row>
    <row r="840" spans="2:3" x14ac:dyDescent="0.25">
      <c r="B840" s="294">
        <v>775</v>
      </c>
      <c r="C840" s="295">
        <v>97.447862681571934</v>
      </c>
    </row>
    <row r="841" spans="2:3" x14ac:dyDescent="0.25">
      <c r="B841" s="294">
        <v>776</v>
      </c>
      <c r="C841" s="295">
        <v>86.874926905022065</v>
      </c>
    </row>
    <row r="842" spans="2:3" x14ac:dyDescent="0.25">
      <c r="B842" s="294">
        <v>777</v>
      </c>
      <c r="C842" s="295">
        <v>96.413804344014437</v>
      </c>
    </row>
    <row r="843" spans="2:3" x14ac:dyDescent="0.25">
      <c r="B843" s="294">
        <v>778</v>
      </c>
      <c r="C843" s="295">
        <v>83.8941355375065</v>
      </c>
    </row>
    <row r="844" spans="2:3" x14ac:dyDescent="0.25">
      <c r="B844" s="294">
        <v>779</v>
      </c>
      <c r="C844" s="295">
        <v>195.47469634456678</v>
      </c>
    </row>
    <row r="845" spans="2:3" x14ac:dyDescent="0.25">
      <c r="B845" s="294">
        <v>780</v>
      </c>
      <c r="C845" s="295">
        <v>145.80118657364733</v>
      </c>
    </row>
    <row r="846" spans="2:3" x14ac:dyDescent="0.25">
      <c r="B846" s="294">
        <v>781</v>
      </c>
      <c r="C846" s="295">
        <v>146.65050080020291</v>
      </c>
    </row>
    <row r="847" spans="2:3" x14ac:dyDescent="0.25">
      <c r="B847" s="294">
        <v>782</v>
      </c>
      <c r="C847" s="295">
        <v>78.112337452255048</v>
      </c>
    </row>
    <row r="848" spans="2:3" x14ac:dyDescent="0.25">
      <c r="B848" s="294">
        <v>783</v>
      </c>
      <c r="C848" s="295">
        <v>123.74086359848333</v>
      </c>
    </row>
    <row r="849" spans="2:3" x14ac:dyDescent="0.25">
      <c r="B849" s="294">
        <v>784</v>
      </c>
      <c r="C849" s="295">
        <v>167.61921587953714</v>
      </c>
    </row>
    <row r="850" spans="2:3" x14ac:dyDescent="0.25">
      <c r="B850" s="294">
        <v>785</v>
      </c>
      <c r="C850" s="295">
        <v>105.75961971046615</v>
      </c>
    </row>
    <row r="851" spans="2:3" x14ac:dyDescent="0.25">
      <c r="B851" s="294">
        <v>786</v>
      </c>
      <c r="C851" s="295">
        <v>94.864851084399845</v>
      </c>
    </row>
    <row r="852" spans="2:3" x14ac:dyDescent="0.25">
      <c r="B852" s="294">
        <v>787</v>
      </c>
      <c r="C852" s="295">
        <v>124.04085137558074</v>
      </c>
    </row>
    <row r="853" spans="2:3" x14ac:dyDescent="0.25">
      <c r="B853" s="294">
        <v>788</v>
      </c>
      <c r="C853" s="295">
        <v>140.67496185902968</v>
      </c>
    </row>
    <row r="854" spans="2:3" x14ac:dyDescent="0.25">
      <c r="B854" s="294">
        <v>789</v>
      </c>
      <c r="C854" s="295">
        <v>174.29824985843271</v>
      </c>
    </row>
    <row r="855" spans="2:3" x14ac:dyDescent="0.25">
      <c r="B855" s="294">
        <v>790</v>
      </c>
      <c r="C855" s="295">
        <v>132.51219647299359</v>
      </c>
    </row>
    <row r="856" spans="2:3" x14ac:dyDescent="0.25">
      <c r="B856" s="294">
        <v>791</v>
      </c>
      <c r="C856" s="295">
        <v>124.35238414607744</v>
      </c>
    </row>
    <row r="857" spans="2:3" x14ac:dyDescent="0.25">
      <c r="B857" s="294">
        <v>792</v>
      </c>
      <c r="C857" s="295">
        <v>134.53012782365377</v>
      </c>
    </row>
    <row r="858" spans="2:3" x14ac:dyDescent="0.25">
      <c r="B858" s="294">
        <v>793</v>
      </c>
      <c r="C858" s="295">
        <v>127.08610057193283</v>
      </c>
    </row>
    <row r="859" spans="2:3" x14ac:dyDescent="0.25">
      <c r="B859" s="294">
        <v>794</v>
      </c>
      <c r="C859" s="295">
        <v>166.9052998484905</v>
      </c>
    </row>
    <row r="860" spans="2:3" x14ac:dyDescent="0.25">
      <c r="B860" s="294">
        <v>795</v>
      </c>
      <c r="C860" s="295">
        <v>179.66145445418749</v>
      </c>
    </row>
    <row r="861" spans="2:3" x14ac:dyDescent="0.25">
      <c r="B861" s="294">
        <v>796</v>
      </c>
      <c r="C861" s="295">
        <v>96.588466492247733</v>
      </c>
    </row>
    <row r="862" spans="2:3" x14ac:dyDescent="0.25">
      <c r="B862" s="294">
        <v>797</v>
      </c>
      <c r="C862" s="295">
        <v>177.27150954322568</v>
      </c>
    </row>
    <row r="863" spans="2:3" x14ac:dyDescent="0.25">
      <c r="B863" s="294">
        <v>798</v>
      </c>
      <c r="C863" s="295">
        <v>191.34411598712464</v>
      </c>
    </row>
    <row r="864" spans="2:3" x14ac:dyDescent="0.25">
      <c r="B864" s="294">
        <v>799</v>
      </c>
      <c r="C864" s="295">
        <v>179.45409611156026</v>
      </c>
    </row>
    <row r="865" spans="2:3" x14ac:dyDescent="0.25">
      <c r="B865" s="294">
        <v>800</v>
      </c>
      <c r="C865" s="295">
        <v>94.97378858257872</v>
      </c>
    </row>
    <row r="866" spans="2:3" x14ac:dyDescent="0.25">
      <c r="B866" s="294">
        <v>801</v>
      </c>
      <c r="C866" s="295">
        <v>113.4470665055115</v>
      </c>
    </row>
    <row r="867" spans="2:3" x14ac:dyDescent="0.25">
      <c r="B867" s="294">
        <v>802</v>
      </c>
      <c r="C867" s="295">
        <v>117.69032890082948</v>
      </c>
    </row>
    <row r="868" spans="2:3" x14ac:dyDescent="0.25">
      <c r="B868" s="294">
        <v>803</v>
      </c>
      <c r="C868" s="295">
        <v>129.80497536627973</v>
      </c>
    </row>
    <row r="869" spans="2:3" x14ac:dyDescent="0.25">
      <c r="B869" s="294">
        <v>804</v>
      </c>
      <c r="C869" s="295">
        <v>152.06676646864815</v>
      </c>
    </row>
    <row r="870" spans="2:3" x14ac:dyDescent="0.25">
      <c r="B870" s="294">
        <v>805</v>
      </c>
      <c r="C870" s="295">
        <v>121.90222195185208</v>
      </c>
    </row>
    <row r="871" spans="2:3" x14ac:dyDescent="0.25">
      <c r="B871" s="294">
        <v>806</v>
      </c>
      <c r="C871" s="295">
        <v>162.1994930870575</v>
      </c>
    </row>
    <row r="872" spans="2:3" x14ac:dyDescent="0.25">
      <c r="B872" s="294">
        <v>807</v>
      </c>
      <c r="C872" s="295">
        <v>151.66791209260225</v>
      </c>
    </row>
    <row r="873" spans="2:3" x14ac:dyDescent="0.25">
      <c r="B873" s="294">
        <v>808</v>
      </c>
      <c r="C873" s="295">
        <v>88.393538573351591</v>
      </c>
    </row>
    <row r="874" spans="2:3" x14ac:dyDescent="0.25">
      <c r="B874" s="294">
        <v>809</v>
      </c>
      <c r="C874" s="295">
        <v>100.67212576794043</v>
      </c>
    </row>
    <row r="875" spans="2:3" x14ac:dyDescent="0.25">
      <c r="B875" s="294">
        <v>810</v>
      </c>
      <c r="C875" s="295">
        <v>147.93077305042806</v>
      </c>
    </row>
    <row r="876" spans="2:3" x14ac:dyDescent="0.25">
      <c r="B876" s="294">
        <v>811</v>
      </c>
      <c r="C876" s="295">
        <v>121.98307195940153</v>
      </c>
    </row>
    <row r="877" spans="2:3" x14ac:dyDescent="0.25">
      <c r="B877" s="294">
        <v>812</v>
      </c>
      <c r="C877" s="295">
        <v>70.63344634340433</v>
      </c>
    </row>
    <row r="878" spans="2:3" x14ac:dyDescent="0.25">
      <c r="B878" s="294">
        <v>813</v>
      </c>
      <c r="C878" s="295">
        <v>70.753272709437681</v>
      </c>
    </row>
    <row r="879" spans="2:3" x14ac:dyDescent="0.25">
      <c r="B879" s="294">
        <v>814</v>
      </c>
      <c r="C879" s="295">
        <v>65.538069455097613</v>
      </c>
    </row>
    <row r="880" spans="2:3" x14ac:dyDescent="0.25">
      <c r="B880" s="294">
        <v>815</v>
      </c>
      <c r="C880" s="295">
        <v>130.18199191325573</v>
      </c>
    </row>
    <row r="881" spans="2:3" x14ac:dyDescent="0.25">
      <c r="B881" s="294">
        <v>816</v>
      </c>
      <c r="C881" s="295">
        <v>110.27171740786216</v>
      </c>
    </row>
    <row r="882" spans="2:3" x14ac:dyDescent="0.25">
      <c r="B882" s="294">
        <v>817</v>
      </c>
      <c r="C882" s="295">
        <v>196.32596356944674</v>
      </c>
    </row>
    <row r="883" spans="2:3" x14ac:dyDescent="0.25">
      <c r="B883" s="294">
        <v>818</v>
      </c>
      <c r="C883" s="295">
        <v>69.904265430115046</v>
      </c>
    </row>
    <row r="884" spans="2:3" x14ac:dyDescent="0.25">
      <c r="B884" s="294">
        <v>819</v>
      </c>
      <c r="C884" s="295">
        <v>170.57056800145983</v>
      </c>
    </row>
    <row r="885" spans="2:3" x14ac:dyDescent="0.25">
      <c r="B885" s="294">
        <v>820</v>
      </c>
      <c r="C885" s="295">
        <v>152.76100400343171</v>
      </c>
    </row>
    <row r="886" spans="2:3" x14ac:dyDescent="0.25">
      <c r="B886" s="294">
        <v>821</v>
      </c>
      <c r="C886" s="295">
        <v>83.083255588769688</v>
      </c>
    </row>
    <row r="887" spans="2:3" x14ac:dyDescent="0.25">
      <c r="B887" s="294">
        <v>822</v>
      </c>
      <c r="C887" s="295">
        <v>187.42754716412543</v>
      </c>
    </row>
    <row r="888" spans="2:3" x14ac:dyDescent="0.25">
      <c r="B888" s="294">
        <v>823</v>
      </c>
      <c r="C888" s="295">
        <v>141.59833273626936</v>
      </c>
    </row>
    <row r="889" spans="2:3" x14ac:dyDescent="0.25">
      <c r="B889" s="294">
        <v>824</v>
      </c>
      <c r="C889" s="295">
        <v>134.73668829636898</v>
      </c>
    </row>
    <row r="890" spans="2:3" x14ac:dyDescent="0.25">
      <c r="B890" s="294">
        <v>825</v>
      </c>
      <c r="C890" s="295">
        <v>100.32896700812805</v>
      </c>
    </row>
    <row r="891" spans="2:3" x14ac:dyDescent="0.25">
      <c r="B891" s="294">
        <v>826</v>
      </c>
      <c r="C891" s="295">
        <v>86.329405101616828</v>
      </c>
    </row>
    <row r="892" spans="2:3" x14ac:dyDescent="0.25">
      <c r="B892" s="294">
        <v>827</v>
      </c>
      <c r="C892" s="295">
        <v>209.5252390029334</v>
      </c>
    </row>
    <row r="893" spans="2:3" x14ac:dyDescent="0.25">
      <c r="B893" s="294">
        <v>828</v>
      </c>
      <c r="C893" s="295">
        <v>98.690985842185668</v>
      </c>
    </row>
    <row r="894" spans="2:3" x14ac:dyDescent="0.25">
      <c r="B894" s="294">
        <v>829</v>
      </c>
      <c r="C894" s="295">
        <v>131.04676998404122</v>
      </c>
    </row>
    <row r="895" spans="2:3" x14ac:dyDescent="0.25">
      <c r="B895" s="294">
        <v>830</v>
      </c>
      <c r="C895" s="295">
        <v>153.55521708344182</v>
      </c>
    </row>
    <row r="896" spans="2:3" x14ac:dyDescent="0.25">
      <c r="B896" s="294">
        <v>831</v>
      </c>
      <c r="C896" s="295">
        <v>88.077746186909664</v>
      </c>
    </row>
    <row r="897" spans="2:3" x14ac:dyDescent="0.25">
      <c r="B897" s="294">
        <v>832</v>
      </c>
      <c r="C897" s="295">
        <v>120.43235504938312</v>
      </c>
    </row>
    <row r="898" spans="2:3" x14ac:dyDescent="0.25">
      <c r="B898" s="294">
        <v>833</v>
      </c>
      <c r="C898" s="295">
        <v>160.73213547250333</v>
      </c>
    </row>
    <row r="899" spans="2:3" x14ac:dyDescent="0.25">
      <c r="B899" s="294">
        <v>834</v>
      </c>
      <c r="C899" s="295">
        <v>105.71817504134039</v>
      </c>
    </row>
    <row r="900" spans="2:3" x14ac:dyDescent="0.25">
      <c r="B900" s="294">
        <v>835</v>
      </c>
      <c r="C900" s="295">
        <v>140.03392545495129</v>
      </c>
    </row>
    <row r="901" spans="2:3" x14ac:dyDescent="0.25">
      <c r="B901" s="294">
        <v>836</v>
      </c>
      <c r="C901" s="295">
        <v>125.21605682438945</v>
      </c>
    </row>
    <row r="902" spans="2:3" x14ac:dyDescent="0.25">
      <c r="B902" s="294">
        <v>837</v>
      </c>
      <c r="C902" s="295">
        <v>88.302711550344895</v>
      </c>
    </row>
    <row r="903" spans="2:3" x14ac:dyDescent="0.25">
      <c r="B903" s="294">
        <v>838</v>
      </c>
      <c r="C903" s="295">
        <v>108.94706870999471</v>
      </c>
    </row>
    <row r="904" spans="2:3" x14ac:dyDescent="0.25">
      <c r="B904" s="294">
        <v>839</v>
      </c>
      <c r="C904" s="295">
        <v>179.09679220593398</v>
      </c>
    </row>
    <row r="905" spans="2:3" x14ac:dyDescent="0.25">
      <c r="B905" s="294">
        <v>840</v>
      </c>
      <c r="C905" s="295">
        <v>161.58708838206252</v>
      </c>
    </row>
    <row r="906" spans="2:3" x14ac:dyDescent="0.25">
      <c r="B906" s="294">
        <v>841</v>
      </c>
      <c r="C906" s="295">
        <v>95.11219914591311</v>
      </c>
    </row>
    <row r="907" spans="2:3" x14ac:dyDescent="0.25">
      <c r="B907" s="294">
        <v>842</v>
      </c>
      <c r="C907" s="295">
        <v>159.47168961330985</v>
      </c>
    </row>
    <row r="908" spans="2:3" x14ac:dyDescent="0.25">
      <c r="B908" s="294">
        <v>843</v>
      </c>
      <c r="C908" s="295">
        <v>173.28696462743389</v>
      </c>
    </row>
    <row r="909" spans="2:3" x14ac:dyDescent="0.25">
      <c r="B909" s="294">
        <v>844</v>
      </c>
      <c r="C909" s="295">
        <v>183.43300791803364</v>
      </c>
    </row>
    <row r="910" spans="2:3" x14ac:dyDescent="0.25">
      <c r="B910" s="294">
        <v>845</v>
      </c>
      <c r="C910" s="295">
        <v>96.087509087295544</v>
      </c>
    </row>
    <row r="911" spans="2:3" x14ac:dyDescent="0.25">
      <c r="B911" s="294">
        <v>846</v>
      </c>
      <c r="C911" s="295">
        <v>142.89643792305296</v>
      </c>
    </row>
    <row r="912" spans="2:3" x14ac:dyDescent="0.25">
      <c r="B912" s="294">
        <v>847</v>
      </c>
      <c r="C912" s="295">
        <v>98.139485074158529</v>
      </c>
    </row>
    <row r="913" spans="2:3" x14ac:dyDescent="0.25">
      <c r="B913" s="294">
        <v>848</v>
      </c>
      <c r="C913" s="295">
        <v>116.52060213809224</v>
      </c>
    </row>
    <row r="914" spans="2:3" x14ac:dyDescent="0.25">
      <c r="B914" s="294">
        <v>849</v>
      </c>
      <c r="C914" s="295">
        <v>162.32387400331928</v>
      </c>
    </row>
    <row r="915" spans="2:3" x14ac:dyDescent="0.25">
      <c r="B915" s="294">
        <v>850</v>
      </c>
      <c r="C915" s="295">
        <v>108.63817792753406</v>
      </c>
    </row>
    <row r="916" spans="2:3" x14ac:dyDescent="0.25">
      <c r="B916" s="294">
        <v>851</v>
      </c>
      <c r="C916" s="295">
        <v>119.77425809908297</v>
      </c>
    </row>
    <row r="917" spans="2:3" x14ac:dyDescent="0.25">
      <c r="B917" s="294">
        <v>852</v>
      </c>
      <c r="C917" s="295">
        <v>112.2196036277618</v>
      </c>
    </row>
    <row r="918" spans="2:3" x14ac:dyDescent="0.25">
      <c r="B918" s="294">
        <v>853</v>
      </c>
      <c r="C918" s="295">
        <v>171.55160697592424</v>
      </c>
    </row>
    <row r="919" spans="2:3" x14ac:dyDescent="0.25">
      <c r="B919" s="294">
        <v>854</v>
      </c>
      <c r="C919" s="295">
        <v>187.95679174190036</v>
      </c>
    </row>
    <row r="920" spans="2:3" x14ac:dyDescent="0.25">
      <c r="B920" s="294">
        <v>855</v>
      </c>
      <c r="C920" s="295">
        <v>141.62546308768313</v>
      </c>
    </row>
    <row r="921" spans="2:3" x14ac:dyDescent="0.25">
      <c r="B921" s="294">
        <v>856</v>
      </c>
      <c r="C921" s="295">
        <v>143.74058764983272</v>
      </c>
    </row>
    <row r="922" spans="2:3" x14ac:dyDescent="0.25">
      <c r="B922" s="294">
        <v>857</v>
      </c>
      <c r="C922" s="295">
        <v>100.69085486782906</v>
      </c>
    </row>
    <row r="923" spans="2:3" x14ac:dyDescent="0.25">
      <c r="B923" s="294">
        <v>858</v>
      </c>
      <c r="C923" s="295">
        <v>156.70670176620234</v>
      </c>
    </row>
    <row r="924" spans="2:3" x14ac:dyDescent="0.25">
      <c r="B924" s="294">
        <v>859</v>
      </c>
      <c r="C924" s="295">
        <v>119.90286934909551</v>
      </c>
    </row>
    <row r="925" spans="2:3" x14ac:dyDescent="0.25">
      <c r="B925" s="294">
        <v>860</v>
      </c>
      <c r="C925" s="295">
        <v>129.02442166876054</v>
      </c>
    </row>
    <row r="926" spans="2:3" x14ac:dyDescent="0.25">
      <c r="B926" s="294">
        <v>861</v>
      </c>
      <c r="C926" s="295">
        <v>173.51524940299151</v>
      </c>
    </row>
    <row r="927" spans="2:3" x14ac:dyDescent="0.25">
      <c r="B927" s="294">
        <v>862</v>
      </c>
      <c r="C927" s="295">
        <v>113.41176991703598</v>
      </c>
    </row>
    <row r="928" spans="2:3" x14ac:dyDescent="0.25">
      <c r="B928" s="294">
        <v>863</v>
      </c>
      <c r="C928" s="295">
        <v>185.07486501802575</v>
      </c>
    </row>
    <row r="929" spans="2:3" x14ac:dyDescent="0.25">
      <c r="B929" s="294">
        <v>864</v>
      </c>
      <c r="C929" s="295">
        <v>134.73533162471995</v>
      </c>
    </row>
    <row r="930" spans="2:3" x14ac:dyDescent="0.25">
      <c r="B930" s="294">
        <v>865</v>
      </c>
      <c r="C930" s="295">
        <v>108.74076401933826</v>
      </c>
    </row>
    <row r="931" spans="2:3" x14ac:dyDescent="0.25">
      <c r="B931" s="294">
        <v>866</v>
      </c>
      <c r="C931" s="295">
        <v>86.640639104661091</v>
      </c>
    </row>
    <row r="932" spans="2:3" x14ac:dyDescent="0.25">
      <c r="B932" s="294">
        <v>867</v>
      </c>
      <c r="C932" s="295">
        <v>145.44313278253679</v>
      </c>
    </row>
    <row r="933" spans="2:3" x14ac:dyDescent="0.25">
      <c r="B933" s="294">
        <v>868</v>
      </c>
      <c r="C933" s="295">
        <v>155.61199195073382</v>
      </c>
    </row>
    <row r="934" spans="2:3" x14ac:dyDescent="0.25">
      <c r="B934" s="294">
        <v>869</v>
      </c>
      <c r="C934" s="295">
        <v>193.27437968548602</v>
      </c>
    </row>
    <row r="935" spans="2:3" x14ac:dyDescent="0.25">
      <c r="B935" s="294">
        <v>870</v>
      </c>
      <c r="C935" s="295">
        <v>86.828738227383624</v>
      </c>
    </row>
    <row r="936" spans="2:3" x14ac:dyDescent="0.25">
      <c r="B936" s="294">
        <v>871</v>
      </c>
      <c r="C936" s="295">
        <v>173.85744029379038</v>
      </c>
    </row>
    <row r="937" spans="2:3" x14ac:dyDescent="0.25">
      <c r="B937" s="294">
        <v>872</v>
      </c>
      <c r="C937" s="295">
        <v>99.21611985628968</v>
      </c>
    </row>
    <row r="938" spans="2:3" x14ac:dyDescent="0.25">
      <c r="B938" s="294">
        <v>873</v>
      </c>
      <c r="C938" s="295">
        <v>171.57057838765314</v>
      </c>
    </row>
    <row r="939" spans="2:3" x14ac:dyDescent="0.25">
      <c r="B939" s="294">
        <v>874</v>
      </c>
      <c r="C939" s="295">
        <v>91.459735910328135</v>
      </c>
    </row>
    <row r="940" spans="2:3" x14ac:dyDescent="0.25">
      <c r="B940" s="294">
        <v>875</v>
      </c>
      <c r="C940" s="295">
        <v>152.64527083325873</v>
      </c>
    </row>
    <row r="941" spans="2:3" x14ac:dyDescent="0.25">
      <c r="B941" s="294">
        <v>876</v>
      </c>
      <c r="C941" s="295">
        <v>103.73340158500108</v>
      </c>
    </row>
    <row r="942" spans="2:3" x14ac:dyDescent="0.25">
      <c r="B942" s="294">
        <v>877</v>
      </c>
      <c r="C942" s="295">
        <v>112.65161688675548</v>
      </c>
    </row>
    <row r="943" spans="2:3" x14ac:dyDescent="0.25">
      <c r="B943" s="294">
        <v>878</v>
      </c>
      <c r="C943" s="295">
        <v>140.53474509740471</v>
      </c>
    </row>
    <row r="944" spans="2:3" x14ac:dyDescent="0.25">
      <c r="B944" s="294">
        <v>879</v>
      </c>
      <c r="C944" s="295">
        <v>142.74001592084687</v>
      </c>
    </row>
    <row r="945" spans="2:3" x14ac:dyDescent="0.25">
      <c r="B945" s="294">
        <v>880</v>
      </c>
      <c r="C945" s="295">
        <v>83.481071236892518</v>
      </c>
    </row>
    <row r="946" spans="2:3" x14ac:dyDescent="0.25">
      <c r="B946" s="294">
        <v>881</v>
      </c>
      <c r="C946" s="295">
        <v>148.88572394653926</v>
      </c>
    </row>
    <row r="947" spans="2:3" x14ac:dyDescent="0.25">
      <c r="B947" s="294">
        <v>882</v>
      </c>
      <c r="C947" s="295">
        <v>77.354422407415058</v>
      </c>
    </row>
    <row r="948" spans="2:3" x14ac:dyDescent="0.25">
      <c r="B948" s="294">
        <v>883</v>
      </c>
      <c r="C948" s="295">
        <v>142.10182844676797</v>
      </c>
    </row>
    <row r="949" spans="2:3" x14ac:dyDescent="0.25">
      <c r="B949" s="294">
        <v>884</v>
      </c>
      <c r="C949" s="295">
        <v>165.05063821986448</v>
      </c>
    </row>
    <row r="950" spans="2:3" x14ac:dyDescent="0.25">
      <c r="B950" s="294">
        <v>885</v>
      </c>
      <c r="C950" s="295">
        <v>143.47281514882638</v>
      </c>
    </row>
    <row r="951" spans="2:3" x14ac:dyDescent="0.25">
      <c r="B951" s="294">
        <v>886</v>
      </c>
      <c r="C951" s="295">
        <v>153.92983633345483</v>
      </c>
    </row>
    <row r="952" spans="2:3" x14ac:dyDescent="0.25">
      <c r="B952" s="294">
        <v>887</v>
      </c>
      <c r="C952" s="295">
        <v>105.16150271258073</v>
      </c>
    </row>
    <row r="953" spans="2:3" x14ac:dyDescent="0.25">
      <c r="B953" s="294">
        <v>888</v>
      </c>
      <c r="C953" s="295">
        <v>124.32985309887495</v>
      </c>
    </row>
    <row r="954" spans="2:3" x14ac:dyDescent="0.25">
      <c r="B954" s="294">
        <v>889</v>
      </c>
      <c r="C954" s="295">
        <v>156.2268179465822</v>
      </c>
    </row>
    <row r="955" spans="2:3" x14ac:dyDescent="0.25">
      <c r="B955" s="294">
        <v>890</v>
      </c>
      <c r="C955" s="295">
        <v>147.13698259198657</v>
      </c>
    </row>
    <row r="956" spans="2:3" x14ac:dyDescent="0.25">
      <c r="B956" s="294">
        <v>891</v>
      </c>
      <c r="C956" s="295">
        <v>124.45859067353017</v>
      </c>
    </row>
    <row r="957" spans="2:3" x14ac:dyDescent="0.25">
      <c r="B957" s="294">
        <v>892</v>
      </c>
      <c r="C957" s="295">
        <v>133.71378752406861</v>
      </c>
    </row>
    <row r="958" spans="2:3" x14ac:dyDescent="0.25">
      <c r="B958" s="294">
        <v>893</v>
      </c>
      <c r="C958" s="295">
        <v>111.76913602151181</v>
      </c>
    </row>
    <row r="959" spans="2:3" x14ac:dyDescent="0.25">
      <c r="B959" s="294">
        <v>894</v>
      </c>
      <c r="C959" s="295">
        <v>74.933935152971543</v>
      </c>
    </row>
    <row r="960" spans="2:3" x14ac:dyDescent="0.25">
      <c r="B960" s="294">
        <v>895</v>
      </c>
      <c r="C960" s="295">
        <v>93.983117464783447</v>
      </c>
    </row>
    <row r="961" spans="2:3" x14ac:dyDescent="0.25">
      <c r="B961" s="294">
        <v>896</v>
      </c>
      <c r="C961" s="295">
        <v>167.72512461799937</v>
      </c>
    </row>
    <row r="962" spans="2:3" x14ac:dyDescent="0.25">
      <c r="B962" s="294">
        <v>897</v>
      </c>
      <c r="C962" s="295">
        <v>91.369410615597374</v>
      </c>
    </row>
    <row r="963" spans="2:3" x14ac:dyDescent="0.25">
      <c r="B963" s="294">
        <v>898</v>
      </c>
      <c r="C963" s="295">
        <v>140.29109852133953</v>
      </c>
    </row>
    <row r="964" spans="2:3" x14ac:dyDescent="0.25">
      <c r="B964" s="294">
        <v>899</v>
      </c>
      <c r="C964" s="295">
        <v>164.14715081840245</v>
      </c>
    </row>
    <row r="965" spans="2:3" x14ac:dyDescent="0.25">
      <c r="B965" s="294">
        <v>900</v>
      </c>
      <c r="C965" s="295">
        <v>162.43860386913315</v>
      </c>
    </row>
    <row r="966" spans="2:3" x14ac:dyDescent="0.25">
      <c r="B966" s="294">
        <v>901</v>
      </c>
      <c r="C966" s="295">
        <v>111.94436281510551</v>
      </c>
    </row>
    <row r="967" spans="2:3" x14ac:dyDescent="0.25">
      <c r="B967" s="294">
        <v>902</v>
      </c>
      <c r="C967" s="295">
        <v>100.66179627106612</v>
      </c>
    </row>
    <row r="968" spans="2:3" x14ac:dyDescent="0.25">
      <c r="B968" s="294">
        <v>903</v>
      </c>
      <c r="C968" s="295">
        <v>162.96893178933851</v>
      </c>
    </row>
    <row r="969" spans="2:3" x14ac:dyDescent="0.25">
      <c r="B969" s="294">
        <v>904</v>
      </c>
      <c r="C969" s="295">
        <v>173.4327371028979</v>
      </c>
    </row>
    <row r="970" spans="2:3" x14ac:dyDescent="0.25">
      <c r="B970" s="294">
        <v>905</v>
      </c>
      <c r="C970" s="295">
        <v>173.86776755014736</v>
      </c>
    </row>
    <row r="971" spans="2:3" x14ac:dyDescent="0.25">
      <c r="B971" s="294">
        <v>906</v>
      </c>
      <c r="C971" s="295">
        <v>103.00587467752285</v>
      </c>
    </row>
    <row r="972" spans="2:3" x14ac:dyDescent="0.25">
      <c r="B972" s="294">
        <v>907</v>
      </c>
      <c r="C972" s="295">
        <v>161.67509947068052</v>
      </c>
    </row>
    <row r="973" spans="2:3" x14ac:dyDescent="0.25">
      <c r="B973" s="294">
        <v>908</v>
      </c>
      <c r="C973" s="295">
        <v>171.54898341442069</v>
      </c>
    </row>
    <row r="974" spans="2:3" x14ac:dyDescent="0.25">
      <c r="B974" s="294">
        <v>909</v>
      </c>
      <c r="C974" s="295">
        <v>173.44006216327091</v>
      </c>
    </row>
    <row r="975" spans="2:3" x14ac:dyDescent="0.25">
      <c r="B975" s="294">
        <v>910</v>
      </c>
      <c r="C975" s="295">
        <v>145.00099113109857</v>
      </c>
    </row>
    <row r="976" spans="2:3" x14ac:dyDescent="0.25">
      <c r="B976" s="294">
        <v>911</v>
      </c>
      <c r="C976" s="295">
        <v>159.17670228039992</v>
      </c>
    </row>
    <row r="977" spans="2:3" x14ac:dyDescent="0.25">
      <c r="B977" s="294">
        <v>912</v>
      </c>
      <c r="C977" s="295">
        <v>180.52524119350826</v>
      </c>
    </row>
    <row r="978" spans="2:3" x14ac:dyDescent="0.25">
      <c r="B978" s="294">
        <v>913</v>
      </c>
      <c r="C978" s="295">
        <v>154.56585233197657</v>
      </c>
    </row>
    <row r="979" spans="2:3" x14ac:dyDescent="0.25">
      <c r="B979" s="294">
        <v>914</v>
      </c>
      <c r="C979" s="295">
        <v>81.346445446297423</v>
      </c>
    </row>
    <row r="980" spans="2:3" x14ac:dyDescent="0.25">
      <c r="B980" s="294">
        <v>915</v>
      </c>
      <c r="C980" s="295">
        <v>171.37335552909065</v>
      </c>
    </row>
    <row r="981" spans="2:3" x14ac:dyDescent="0.25">
      <c r="B981" s="294">
        <v>916</v>
      </c>
      <c r="C981" s="295">
        <v>85.131860826177643</v>
      </c>
    </row>
    <row r="982" spans="2:3" x14ac:dyDescent="0.25">
      <c r="B982" s="294">
        <v>917</v>
      </c>
      <c r="C982" s="295">
        <v>119.56763701100216</v>
      </c>
    </row>
    <row r="983" spans="2:3" x14ac:dyDescent="0.25">
      <c r="B983" s="294">
        <v>918</v>
      </c>
      <c r="C983" s="295">
        <v>138.75185430642745</v>
      </c>
    </row>
    <row r="984" spans="2:3" x14ac:dyDescent="0.25">
      <c r="B984" s="294">
        <v>919</v>
      </c>
      <c r="C984" s="295">
        <v>100.84904745623811</v>
      </c>
    </row>
    <row r="985" spans="2:3" x14ac:dyDescent="0.25">
      <c r="B985" s="294">
        <v>920</v>
      </c>
      <c r="C985" s="295">
        <v>142.95721016130977</v>
      </c>
    </row>
    <row r="986" spans="2:3" x14ac:dyDescent="0.25">
      <c r="B986" s="294">
        <v>921</v>
      </c>
      <c r="C986" s="295">
        <v>200.15826511497045</v>
      </c>
    </row>
    <row r="987" spans="2:3" x14ac:dyDescent="0.25">
      <c r="B987" s="294">
        <v>922</v>
      </c>
      <c r="C987" s="295">
        <v>130.1785569010446</v>
      </c>
    </row>
    <row r="988" spans="2:3" x14ac:dyDescent="0.25">
      <c r="B988" s="294">
        <v>923</v>
      </c>
      <c r="C988" s="295">
        <v>92.408479551680159</v>
      </c>
    </row>
    <row r="989" spans="2:3" x14ac:dyDescent="0.25">
      <c r="B989" s="294">
        <v>924</v>
      </c>
      <c r="C989" s="295">
        <v>96.879845952604995</v>
      </c>
    </row>
    <row r="990" spans="2:3" x14ac:dyDescent="0.25">
      <c r="B990" s="294">
        <v>925</v>
      </c>
      <c r="C990" s="295">
        <v>90.932725140112495</v>
      </c>
    </row>
    <row r="991" spans="2:3" x14ac:dyDescent="0.25">
      <c r="B991" s="294">
        <v>926</v>
      </c>
      <c r="C991" s="295">
        <v>138.56245507226862</v>
      </c>
    </row>
    <row r="992" spans="2:3" x14ac:dyDescent="0.25">
      <c r="B992" s="294">
        <v>927</v>
      </c>
      <c r="C992" s="295">
        <v>70.238253044657128</v>
      </c>
    </row>
    <row r="993" spans="2:3" x14ac:dyDescent="0.25">
      <c r="B993" s="294">
        <v>928</v>
      </c>
      <c r="C993" s="295">
        <v>131.99114047961194</v>
      </c>
    </row>
    <row r="994" spans="2:3" x14ac:dyDescent="0.25">
      <c r="B994" s="294">
        <v>929</v>
      </c>
      <c r="C994" s="295">
        <v>153.6247158582155</v>
      </c>
    </row>
    <row r="995" spans="2:3" x14ac:dyDescent="0.25">
      <c r="B995" s="294">
        <v>930</v>
      </c>
      <c r="C995" s="295">
        <v>180.12255350842537</v>
      </c>
    </row>
    <row r="996" spans="2:3" x14ac:dyDescent="0.25">
      <c r="B996" s="294">
        <v>931</v>
      </c>
      <c r="C996" s="295">
        <v>102.35776856190515</v>
      </c>
    </row>
    <row r="997" spans="2:3" x14ac:dyDescent="0.25">
      <c r="B997" s="294">
        <v>932</v>
      </c>
      <c r="C997" s="295">
        <v>157.5133277618217</v>
      </c>
    </row>
    <row r="998" spans="2:3" x14ac:dyDescent="0.25">
      <c r="B998" s="294">
        <v>933</v>
      </c>
      <c r="C998" s="295">
        <v>124.63689322162557</v>
      </c>
    </row>
    <row r="999" spans="2:3" x14ac:dyDescent="0.25">
      <c r="B999" s="294">
        <v>934</v>
      </c>
      <c r="C999" s="295">
        <v>130.92667879559659</v>
      </c>
    </row>
    <row r="1000" spans="2:3" x14ac:dyDescent="0.25">
      <c r="B1000" s="294">
        <v>935</v>
      </c>
      <c r="C1000" s="295">
        <v>148.13085701343138</v>
      </c>
    </row>
    <row r="1001" spans="2:3" x14ac:dyDescent="0.25">
      <c r="B1001" s="294">
        <v>936</v>
      </c>
      <c r="C1001" s="295">
        <v>142.70031850499211</v>
      </c>
    </row>
    <row r="1002" spans="2:3" x14ac:dyDescent="0.25">
      <c r="B1002" s="294">
        <v>937</v>
      </c>
      <c r="C1002" s="295">
        <v>103.10803075866953</v>
      </c>
    </row>
    <row r="1003" spans="2:3" x14ac:dyDescent="0.25">
      <c r="B1003" s="294">
        <v>938</v>
      </c>
      <c r="C1003" s="295">
        <v>109.5236720745382</v>
      </c>
    </row>
    <row r="1004" spans="2:3" x14ac:dyDescent="0.25">
      <c r="B1004" s="294">
        <v>939</v>
      </c>
      <c r="C1004" s="295">
        <v>130.75648903476235</v>
      </c>
    </row>
    <row r="1005" spans="2:3" x14ac:dyDescent="0.25">
      <c r="B1005" s="294">
        <v>940</v>
      </c>
      <c r="C1005" s="295">
        <v>148.40732124857652</v>
      </c>
    </row>
    <row r="1006" spans="2:3" x14ac:dyDescent="0.25">
      <c r="B1006" s="294">
        <v>941</v>
      </c>
      <c r="C1006" s="295">
        <v>78.834000290148438</v>
      </c>
    </row>
    <row r="1007" spans="2:3" x14ac:dyDescent="0.25">
      <c r="B1007" s="294">
        <v>942</v>
      </c>
      <c r="C1007" s="295">
        <v>131.29555192921111</v>
      </c>
    </row>
    <row r="1008" spans="2:3" x14ac:dyDescent="0.25">
      <c r="B1008" s="294">
        <v>943</v>
      </c>
      <c r="C1008" s="295">
        <v>116.05168540306252</v>
      </c>
    </row>
    <row r="1009" spans="2:3" x14ac:dyDescent="0.25">
      <c r="B1009" s="294">
        <v>944</v>
      </c>
      <c r="C1009" s="295">
        <v>142.20300234172612</v>
      </c>
    </row>
    <row r="1010" spans="2:3" x14ac:dyDescent="0.25">
      <c r="B1010" s="294">
        <v>945</v>
      </c>
      <c r="C1010" s="295">
        <v>79.853414099929751</v>
      </c>
    </row>
    <row r="1011" spans="2:3" x14ac:dyDescent="0.25">
      <c r="B1011" s="294">
        <v>946</v>
      </c>
      <c r="C1011" s="295">
        <v>160.27071922879477</v>
      </c>
    </row>
    <row r="1012" spans="2:3" x14ac:dyDescent="0.25">
      <c r="B1012" s="294">
        <v>947</v>
      </c>
      <c r="C1012" s="295">
        <v>72.045918742950207</v>
      </c>
    </row>
    <row r="1013" spans="2:3" x14ac:dyDescent="0.25">
      <c r="B1013" s="294">
        <v>948</v>
      </c>
      <c r="C1013" s="295">
        <v>172.0814823668149</v>
      </c>
    </row>
    <row r="1014" spans="2:3" x14ac:dyDescent="0.25">
      <c r="B1014" s="294">
        <v>949</v>
      </c>
      <c r="C1014" s="295">
        <v>108.14295375334152</v>
      </c>
    </row>
    <row r="1015" spans="2:3" x14ac:dyDescent="0.25">
      <c r="B1015" s="294">
        <v>950</v>
      </c>
      <c r="C1015" s="295">
        <v>116.50653862444119</v>
      </c>
    </row>
    <row r="1016" spans="2:3" x14ac:dyDescent="0.25">
      <c r="B1016" s="294">
        <v>951</v>
      </c>
      <c r="C1016" s="295">
        <v>129.62813055098695</v>
      </c>
    </row>
    <row r="1017" spans="2:3" x14ac:dyDescent="0.25">
      <c r="B1017" s="294">
        <v>952</v>
      </c>
      <c r="C1017" s="295">
        <v>117.65345565219029</v>
      </c>
    </row>
    <row r="1018" spans="2:3" x14ac:dyDescent="0.25">
      <c r="B1018" s="294">
        <v>953</v>
      </c>
      <c r="C1018" s="295">
        <v>160.59680145275675</v>
      </c>
    </row>
    <row r="1019" spans="2:3" x14ac:dyDescent="0.25">
      <c r="B1019" s="294">
        <v>954</v>
      </c>
      <c r="C1019" s="295">
        <v>158.67739876286254</v>
      </c>
    </row>
    <row r="1020" spans="2:3" x14ac:dyDescent="0.25">
      <c r="B1020" s="294">
        <v>955</v>
      </c>
      <c r="C1020" s="295">
        <v>165.97516644549856</v>
      </c>
    </row>
    <row r="1021" spans="2:3" x14ac:dyDescent="0.25">
      <c r="B1021" s="294">
        <v>956</v>
      </c>
      <c r="C1021" s="295">
        <v>106.24685636008715</v>
      </c>
    </row>
    <row r="1022" spans="2:3" x14ac:dyDescent="0.25">
      <c r="B1022" s="294">
        <v>957</v>
      </c>
      <c r="C1022" s="295">
        <v>121.40729817066395</v>
      </c>
    </row>
    <row r="1023" spans="2:3" x14ac:dyDescent="0.25">
      <c r="B1023" s="294">
        <v>958</v>
      </c>
      <c r="C1023" s="295">
        <v>120.13073547119295</v>
      </c>
    </row>
    <row r="1024" spans="2:3" x14ac:dyDescent="0.25">
      <c r="B1024" s="294">
        <v>959</v>
      </c>
      <c r="C1024" s="295">
        <v>157.02817399687399</v>
      </c>
    </row>
    <row r="1025" spans="2:3" x14ac:dyDescent="0.25">
      <c r="B1025" s="294">
        <v>960</v>
      </c>
      <c r="C1025" s="295">
        <v>147.22903505451814</v>
      </c>
    </row>
    <row r="1026" spans="2:3" x14ac:dyDescent="0.25">
      <c r="B1026" s="294">
        <v>961</v>
      </c>
      <c r="C1026" s="295">
        <v>223.0675831536455</v>
      </c>
    </row>
    <row r="1027" spans="2:3" x14ac:dyDescent="0.25">
      <c r="B1027" s="294">
        <v>962</v>
      </c>
      <c r="C1027" s="295">
        <v>189.04472024212885</v>
      </c>
    </row>
    <row r="1028" spans="2:3" x14ac:dyDescent="0.25">
      <c r="B1028" s="294">
        <v>963</v>
      </c>
      <c r="C1028" s="295">
        <v>96.771359192785141</v>
      </c>
    </row>
    <row r="1029" spans="2:3" x14ac:dyDescent="0.25">
      <c r="B1029" s="294">
        <v>964</v>
      </c>
      <c r="C1029" s="295">
        <v>76.087115373159023</v>
      </c>
    </row>
    <row r="1030" spans="2:3" x14ac:dyDescent="0.25">
      <c r="B1030" s="294">
        <v>965</v>
      </c>
      <c r="C1030" s="295">
        <v>141.73227639921402</v>
      </c>
    </row>
    <row r="1031" spans="2:3" x14ac:dyDescent="0.25">
      <c r="B1031" s="294">
        <v>966</v>
      </c>
      <c r="C1031" s="295">
        <v>112.63336100203</v>
      </c>
    </row>
    <row r="1032" spans="2:3" x14ac:dyDescent="0.25">
      <c r="B1032" s="294">
        <v>967</v>
      </c>
      <c r="C1032" s="295">
        <v>131.51763694245227</v>
      </c>
    </row>
    <row r="1033" spans="2:3" x14ac:dyDescent="0.25">
      <c r="B1033" s="294">
        <v>968</v>
      </c>
      <c r="C1033" s="295">
        <v>143.00235304994129</v>
      </c>
    </row>
    <row r="1034" spans="2:3" x14ac:dyDescent="0.25">
      <c r="B1034" s="294">
        <v>969</v>
      </c>
      <c r="C1034" s="295">
        <v>102.9598878071437</v>
      </c>
    </row>
    <row r="1035" spans="2:3" x14ac:dyDescent="0.25">
      <c r="B1035" s="294">
        <v>970</v>
      </c>
      <c r="C1035" s="295">
        <v>128.57644721553001</v>
      </c>
    </row>
    <row r="1036" spans="2:3" x14ac:dyDescent="0.25">
      <c r="B1036" s="294">
        <v>971</v>
      </c>
      <c r="C1036" s="295">
        <v>94.68879275788882</v>
      </c>
    </row>
    <row r="1037" spans="2:3" x14ac:dyDescent="0.25">
      <c r="B1037" s="294">
        <v>972</v>
      </c>
      <c r="C1037" s="295">
        <v>143.80496481033344</v>
      </c>
    </row>
    <row r="1038" spans="2:3" x14ac:dyDescent="0.25">
      <c r="B1038" s="294">
        <v>973</v>
      </c>
      <c r="C1038" s="295">
        <v>96.932555445218952</v>
      </c>
    </row>
    <row r="1039" spans="2:3" x14ac:dyDescent="0.25">
      <c r="B1039" s="294">
        <v>974</v>
      </c>
      <c r="C1039" s="295">
        <v>130.93858506194516</v>
      </c>
    </row>
    <row r="1040" spans="2:3" x14ac:dyDescent="0.25">
      <c r="B1040" s="294">
        <v>975</v>
      </c>
      <c r="C1040" s="295">
        <v>122.58501526810883</v>
      </c>
    </row>
    <row r="1041" spans="2:3" x14ac:dyDescent="0.25">
      <c r="B1041" s="294">
        <v>976</v>
      </c>
      <c r="C1041" s="295">
        <v>117.3937620509907</v>
      </c>
    </row>
    <row r="1042" spans="2:3" x14ac:dyDescent="0.25">
      <c r="B1042" s="294">
        <v>977</v>
      </c>
      <c r="C1042" s="295">
        <v>162.64067336687685</v>
      </c>
    </row>
    <row r="1043" spans="2:3" x14ac:dyDescent="0.25">
      <c r="B1043" s="294">
        <v>978</v>
      </c>
      <c r="C1043" s="295">
        <v>124.46791249400172</v>
      </c>
    </row>
    <row r="1044" spans="2:3" x14ac:dyDescent="0.25">
      <c r="B1044" s="294">
        <v>979</v>
      </c>
      <c r="C1044" s="295">
        <v>168.95376272997851</v>
      </c>
    </row>
    <row r="1045" spans="2:3" x14ac:dyDescent="0.25">
      <c r="B1045" s="294">
        <v>980</v>
      </c>
      <c r="C1045" s="295">
        <v>175.22938074268004</v>
      </c>
    </row>
    <row r="1046" spans="2:3" x14ac:dyDescent="0.25">
      <c r="B1046" s="294">
        <v>981</v>
      </c>
      <c r="C1046" s="295">
        <v>90.944004403200253</v>
      </c>
    </row>
    <row r="1047" spans="2:3" x14ac:dyDescent="0.25">
      <c r="B1047" s="294">
        <v>982</v>
      </c>
      <c r="C1047" s="295">
        <v>109.41838090350977</v>
      </c>
    </row>
    <row r="1048" spans="2:3" x14ac:dyDescent="0.25">
      <c r="B1048" s="294">
        <v>983</v>
      </c>
      <c r="C1048" s="295">
        <v>85.966621942827857</v>
      </c>
    </row>
    <row r="1049" spans="2:3" x14ac:dyDescent="0.25">
      <c r="B1049" s="294">
        <v>984</v>
      </c>
      <c r="C1049" s="295">
        <v>176.66683262248367</v>
      </c>
    </row>
    <row r="1050" spans="2:3" x14ac:dyDescent="0.25">
      <c r="B1050" s="294">
        <v>985</v>
      </c>
      <c r="C1050" s="295">
        <v>157.3248632063785</v>
      </c>
    </row>
    <row r="1051" spans="2:3" x14ac:dyDescent="0.25">
      <c r="B1051" s="294">
        <v>986</v>
      </c>
      <c r="C1051" s="295">
        <v>120.57118762509209</v>
      </c>
    </row>
    <row r="1052" spans="2:3" x14ac:dyDescent="0.25">
      <c r="B1052" s="294">
        <v>987</v>
      </c>
      <c r="C1052" s="295">
        <v>161.99068401179846</v>
      </c>
    </row>
    <row r="1053" spans="2:3" x14ac:dyDescent="0.25">
      <c r="B1053" s="294">
        <v>988</v>
      </c>
      <c r="C1053" s="295">
        <v>129.27166278459185</v>
      </c>
    </row>
    <row r="1054" spans="2:3" x14ac:dyDescent="0.25">
      <c r="B1054" s="294">
        <v>989</v>
      </c>
      <c r="C1054" s="295">
        <v>195.33306372203026</v>
      </c>
    </row>
    <row r="1055" spans="2:3" x14ac:dyDescent="0.25">
      <c r="B1055" s="294">
        <v>990</v>
      </c>
      <c r="C1055" s="295">
        <v>132.55926871227075</v>
      </c>
    </row>
    <row r="1056" spans="2:3" x14ac:dyDescent="0.25">
      <c r="B1056" s="294">
        <v>991</v>
      </c>
      <c r="C1056" s="295">
        <v>105.72272571029529</v>
      </c>
    </row>
    <row r="1057" spans="2:3" x14ac:dyDescent="0.25">
      <c r="B1057" s="294">
        <v>992</v>
      </c>
      <c r="C1057" s="295">
        <v>94.360690456538549</v>
      </c>
    </row>
    <row r="1058" spans="2:3" x14ac:dyDescent="0.25">
      <c r="B1058" s="294">
        <v>993</v>
      </c>
      <c r="C1058" s="295">
        <v>112.85975846858724</v>
      </c>
    </row>
    <row r="1059" spans="2:3" x14ac:dyDescent="0.25">
      <c r="B1059" s="294">
        <v>994</v>
      </c>
      <c r="C1059" s="295">
        <v>100.6488340957123</v>
      </c>
    </row>
    <row r="1060" spans="2:3" x14ac:dyDescent="0.25">
      <c r="B1060" s="294">
        <v>995</v>
      </c>
      <c r="C1060" s="295">
        <v>123.12906202166246</v>
      </c>
    </row>
    <row r="1061" spans="2:3" x14ac:dyDescent="0.25">
      <c r="B1061" s="294">
        <v>996</v>
      </c>
      <c r="C1061" s="295">
        <v>153.28466792360101</v>
      </c>
    </row>
    <row r="1062" spans="2:3" x14ac:dyDescent="0.25">
      <c r="B1062" s="294">
        <v>997</v>
      </c>
      <c r="C1062" s="295">
        <v>145.93634894075646</v>
      </c>
    </row>
    <row r="1063" spans="2:3" x14ac:dyDescent="0.25">
      <c r="B1063" s="294">
        <v>998</v>
      </c>
      <c r="C1063" s="295">
        <v>111.47559112548656</v>
      </c>
    </row>
    <row r="1064" spans="2:3" x14ac:dyDescent="0.25">
      <c r="B1064" s="294">
        <v>999</v>
      </c>
      <c r="C1064" s="295">
        <v>100.44659297437158</v>
      </c>
    </row>
    <row r="1065" spans="2:3" x14ac:dyDescent="0.25">
      <c r="B1065" s="294">
        <v>1000</v>
      </c>
      <c r="C1065" s="295">
        <v>124.07013337514186</v>
      </c>
    </row>
    <row r="1066" spans="2:3" x14ac:dyDescent="0.25">
      <c r="B1066" s="294">
        <v>1001</v>
      </c>
      <c r="C1066" s="295">
        <v>110.88939247755053</v>
      </c>
    </row>
    <row r="1067" spans="2:3" x14ac:dyDescent="0.25">
      <c r="B1067" s="294">
        <v>1002</v>
      </c>
      <c r="C1067" s="295">
        <v>97.460274507665048</v>
      </c>
    </row>
    <row r="1068" spans="2:3" x14ac:dyDescent="0.25">
      <c r="B1068" s="294">
        <v>1003</v>
      </c>
      <c r="C1068" s="295">
        <v>166.33634886306322</v>
      </c>
    </row>
    <row r="1069" spans="2:3" x14ac:dyDescent="0.25">
      <c r="B1069" s="294">
        <v>1004</v>
      </c>
      <c r="C1069" s="295">
        <v>149.19588512103672</v>
      </c>
    </row>
    <row r="1070" spans="2:3" x14ac:dyDescent="0.25">
      <c r="B1070" s="294">
        <v>1005</v>
      </c>
      <c r="C1070" s="295">
        <v>203.63042698968778</v>
      </c>
    </row>
    <row r="1071" spans="2:3" x14ac:dyDescent="0.25">
      <c r="B1071" s="294">
        <v>1006</v>
      </c>
      <c r="C1071" s="295">
        <v>134.96696488194789</v>
      </c>
    </row>
    <row r="1072" spans="2:3" x14ac:dyDescent="0.25">
      <c r="B1072" s="294">
        <v>1007</v>
      </c>
      <c r="C1072" s="295">
        <v>107.80055839131857</v>
      </c>
    </row>
    <row r="1073" spans="2:3" x14ac:dyDescent="0.25">
      <c r="B1073" s="294">
        <v>1008</v>
      </c>
      <c r="C1073" s="295">
        <v>112.19182418117897</v>
      </c>
    </row>
    <row r="1074" spans="2:3" x14ac:dyDescent="0.25">
      <c r="B1074" s="294">
        <v>1009</v>
      </c>
      <c r="C1074" s="295">
        <v>130.10154162507649</v>
      </c>
    </row>
    <row r="1075" spans="2:3" x14ac:dyDescent="0.25">
      <c r="B1075" s="294">
        <v>1010</v>
      </c>
      <c r="C1075" s="295">
        <v>75.139758928437075</v>
      </c>
    </row>
    <row r="1076" spans="2:3" x14ac:dyDescent="0.25">
      <c r="B1076" s="294">
        <v>1011</v>
      </c>
      <c r="C1076" s="295">
        <v>110.21826251593487</v>
      </c>
    </row>
    <row r="1077" spans="2:3" x14ac:dyDescent="0.25">
      <c r="B1077" s="294">
        <v>1012</v>
      </c>
      <c r="C1077" s="295">
        <v>93.258958379406451</v>
      </c>
    </row>
    <row r="1078" spans="2:3" x14ac:dyDescent="0.25">
      <c r="B1078" s="294">
        <v>1013</v>
      </c>
      <c r="C1078" s="295">
        <v>152.88963870541136</v>
      </c>
    </row>
    <row r="1079" spans="2:3" x14ac:dyDescent="0.25">
      <c r="B1079" s="294">
        <v>1014</v>
      </c>
      <c r="C1079" s="295">
        <v>131.12303404768232</v>
      </c>
    </row>
    <row r="1080" spans="2:3" x14ac:dyDescent="0.25">
      <c r="B1080" s="294">
        <v>1015</v>
      </c>
      <c r="C1080" s="295">
        <v>148.34936966272235</v>
      </c>
    </row>
    <row r="1081" spans="2:3" x14ac:dyDescent="0.25">
      <c r="B1081" s="294">
        <v>1016</v>
      </c>
      <c r="C1081" s="295">
        <v>116.45969180152272</v>
      </c>
    </row>
    <row r="1082" spans="2:3" x14ac:dyDescent="0.25">
      <c r="B1082" s="294">
        <v>1017</v>
      </c>
      <c r="C1082" s="295">
        <v>188.07257444395213</v>
      </c>
    </row>
    <row r="1083" spans="2:3" x14ac:dyDescent="0.25">
      <c r="B1083" s="294">
        <v>1018</v>
      </c>
      <c r="C1083" s="295">
        <v>102.96065820028524</v>
      </c>
    </row>
    <row r="1084" spans="2:3" x14ac:dyDescent="0.25">
      <c r="B1084" s="294">
        <v>1019</v>
      </c>
      <c r="C1084" s="295">
        <v>155.36835655699446</v>
      </c>
    </row>
    <row r="1085" spans="2:3" x14ac:dyDescent="0.25">
      <c r="B1085" s="294">
        <v>1020</v>
      </c>
      <c r="C1085" s="295">
        <v>97.897166943276147</v>
      </c>
    </row>
    <row r="1086" spans="2:3" x14ac:dyDescent="0.25">
      <c r="B1086" s="294">
        <v>1021</v>
      </c>
      <c r="C1086" s="295">
        <v>79.120601585973219</v>
      </c>
    </row>
    <row r="1087" spans="2:3" x14ac:dyDescent="0.25">
      <c r="B1087" s="294">
        <v>1022</v>
      </c>
      <c r="C1087" s="295">
        <v>121.75408666280101</v>
      </c>
    </row>
    <row r="1088" spans="2:3" x14ac:dyDescent="0.25">
      <c r="B1088" s="294">
        <v>1023</v>
      </c>
      <c r="C1088" s="295">
        <v>115.24422306638169</v>
      </c>
    </row>
    <row r="1089" spans="2:3" x14ac:dyDescent="0.25">
      <c r="B1089" s="294">
        <v>1024</v>
      </c>
      <c r="C1089" s="295">
        <v>74.362050160121072</v>
      </c>
    </row>
    <row r="1090" spans="2:3" x14ac:dyDescent="0.25">
      <c r="B1090" s="294">
        <v>1025</v>
      </c>
      <c r="C1090" s="295">
        <v>130.53585193512083</v>
      </c>
    </row>
    <row r="1091" spans="2:3" x14ac:dyDescent="0.25">
      <c r="B1091" s="294">
        <v>1026</v>
      </c>
      <c r="C1091" s="295">
        <v>172.22835612078384</v>
      </c>
    </row>
    <row r="1092" spans="2:3" x14ac:dyDescent="0.25">
      <c r="B1092" s="294">
        <v>1027</v>
      </c>
      <c r="C1092" s="295">
        <v>133.00526343039036</v>
      </c>
    </row>
    <row r="1093" spans="2:3" x14ac:dyDescent="0.25">
      <c r="B1093" s="294">
        <v>1028</v>
      </c>
      <c r="C1093" s="295">
        <v>127.91508755663607</v>
      </c>
    </row>
    <row r="1094" spans="2:3" x14ac:dyDescent="0.25">
      <c r="B1094" s="294">
        <v>1029</v>
      </c>
      <c r="C1094" s="295">
        <v>148.72161370552311</v>
      </c>
    </row>
    <row r="1095" spans="2:3" x14ac:dyDescent="0.25">
      <c r="B1095" s="294">
        <v>1030</v>
      </c>
      <c r="C1095" s="295">
        <v>123.75263463692147</v>
      </c>
    </row>
    <row r="1096" spans="2:3" x14ac:dyDescent="0.25">
      <c r="B1096" s="294">
        <v>1031</v>
      </c>
      <c r="C1096" s="295">
        <v>123.59293265633306</v>
      </c>
    </row>
    <row r="1097" spans="2:3" x14ac:dyDescent="0.25">
      <c r="B1097" s="294">
        <v>1032</v>
      </c>
      <c r="C1097" s="295">
        <v>136.40913928338244</v>
      </c>
    </row>
    <row r="1098" spans="2:3" x14ac:dyDescent="0.25">
      <c r="B1098" s="294">
        <v>1033</v>
      </c>
      <c r="C1098" s="295">
        <v>192.86020267895483</v>
      </c>
    </row>
    <row r="1099" spans="2:3" x14ac:dyDescent="0.25">
      <c r="B1099" s="294">
        <v>1034</v>
      </c>
      <c r="C1099" s="295">
        <v>114.39864311999116</v>
      </c>
    </row>
    <row r="1100" spans="2:3" x14ac:dyDescent="0.25">
      <c r="B1100" s="294">
        <v>1035</v>
      </c>
      <c r="C1100" s="295">
        <v>161.41072899860015</v>
      </c>
    </row>
    <row r="1101" spans="2:3" x14ac:dyDescent="0.25">
      <c r="B1101" s="294">
        <v>1036</v>
      </c>
      <c r="C1101" s="295">
        <v>84.834977710625537</v>
      </c>
    </row>
    <row r="1102" spans="2:3" x14ac:dyDescent="0.25">
      <c r="B1102" s="294">
        <v>1037</v>
      </c>
      <c r="C1102" s="295">
        <v>110.57954950620442</v>
      </c>
    </row>
    <row r="1103" spans="2:3" x14ac:dyDescent="0.25">
      <c r="B1103" s="294">
        <v>1038</v>
      </c>
      <c r="C1103" s="295">
        <v>119.20702729364217</v>
      </c>
    </row>
    <row r="1104" spans="2:3" x14ac:dyDescent="0.25">
      <c r="B1104" s="294">
        <v>1039</v>
      </c>
      <c r="C1104" s="295">
        <v>90.537152191394341</v>
      </c>
    </row>
    <row r="1105" spans="2:3" x14ac:dyDescent="0.25">
      <c r="B1105" s="294">
        <v>1040</v>
      </c>
      <c r="C1105" s="295">
        <v>167.44540880622282</v>
      </c>
    </row>
    <row r="1106" spans="2:3" x14ac:dyDescent="0.25">
      <c r="B1106" s="294">
        <v>1041</v>
      </c>
      <c r="C1106" s="295">
        <v>120.27846489132915</v>
      </c>
    </row>
    <row r="1107" spans="2:3" x14ac:dyDescent="0.25">
      <c r="B1107" s="294">
        <v>1042</v>
      </c>
      <c r="C1107" s="295">
        <v>169.75112219432779</v>
      </c>
    </row>
    <row r="1108" spans="2:3" x14ac:dyDescent="0.25">
      <c r="B1108" s="294">
        <v>1043</v>
      </c>
      <c r="C1108" s="295">
        <v>82.447469859264771</v>
      </c>
    </row>
    <row r="1109" spans="2:3" x14ac:dyDescent="0.25">
      <c r="B1109" s="294">
        <v>1044</v>
      </c>
      <c r="C1109" s="295">
        <v>145.16140688993909</v>
      </c>
    </row>
    <row r="1110" spans="2:3" x14ac:dyDescent="0.25">
      <c r="B1110" s="294">
        <v>1045</v>
      </c>
      <c r="C1110" s="295">
        <v>155.70446741151821</v>
      </c>
    </row>
    <row r="1111" spans="2:3" x14ac:dyDescent="0.25">
      <c r="B1111" s="294">
        <v>1046</v>
      </c>
      <c r="C1111" s="295">
        <v>111.54801326523443</v>
      </c>
    </row>
    <row r="1112" spans="2:3" x14ac:dyDescent="0.25">
      <c r="B1112" s="294">
        <v>1047</v>
      </c>
      <c r="C1112" s="295">
        <v>116.49519374135602</v>
      </c>
    </row>
    <row r="1113" spans="2:3" x14ac:dyDescent="0.25">
      <c r="B1113" s="294">
        <v>1048</v>
      </c>
      <c r="C1113" s="295">
        <v>130.71880343964364</v>
      </c>
    </row>
    <row r="1114" spans="2:3" x14ac:dyDescent="0.25">
      <c r="B1114" s="294">
        <v>1049</v>
      </c>
      <c r="C1114" s="295">
        <v>159.40803955595885</v>
      </c>
    </row>
    <row r="1115" spans="2:3" x14ac:dyDescent="0.25">
      <c r="B1115" s="294">
        <v>1050</v>
      </c>
      <c r="C1115" s="295">
        <v>143.01490878808028</v>
      </c>
    </row>
    <row r="1116" spans="2:3" x14ac:dyDescent="0.25">
      <c r="B1116" s="294">
        <v>1051</v>
      </c>
      <c r="C1116" s="295">
        <v>131.71243312873406</v>
      </c>
    </row>
    <row r="1117" spans="2:3" x14ac:dyDescent="0.25">
      <c r="B1117" s="294">
        <v>1052</v>
      </c>
      <c r="C1117" s="295">
        <v>141.09511874876279</v>
      </c>
    </row>
    <row r="1118" spans="2:3" x14ac:dyDescent="0.25">
      <c r="B1118" s="294">
        <v>1053</v>
      </c>
      <c r="C1118" s="295">
        <v>119.27475374882637</v>
      </c>
    </row>
    <row r="1119" spans="2:3" x14ac:dyDescent="0.25">
      <c r="B1119" s="294">
        <v>1054</v>
      </c>
      <c r="C1119" s="295">
        <v>141.27705463094009</v>
      </c>
    </row>
    <row r="1120" spans="2:3" x14ac:dyDescent="0.25">
      <c r="B1120" s="294">
        <v>1055</v>
      </c>
      <c r="C1120" s="295">
        <v>187.17983483530134</v>
      </c>
    </row>
    <row r="1121" spans="2:3" x14ac:dyDescent="0.25">
      <c r="B1121" s="294">
        <v>1056</v>
      </c>
      <c r="C1121" s="295">
        <v>173.81687550047303</v>
      </c>
    </row>
    <row r="1122" spans="2:3" x14ac:dyDescent="0.25">
      <c r="B1122" s="294">
        <v>1057</v>
      </c>
      <c r="C1122" s="295">
        <v>139.12631529843935</v>
      </c>
    </row>
    <row r="1123" spans="2:3" x14ac:dyDescent="0.25">
      <c r="B1123" s="294">
        <v>1058</v>
      </c>
      <c r="C1123" s="295">
        <v>128.28405964886451</v>
      </c>
    </row>
    <row r="1124" spans="2:3" x14ac:dyDescent="0.25">
      <c r="B1124" s="294">
        <v>1059</v>
      </c>
      <c r="C1124" s="295">
        <v>153.32133541051331</v>
      </c>
    </row>
    <row r="1125" spans="2:3" x14ac:dyDescent="0.25">
      <c r="B1125" s="294">
        <v>1060</v>
      </c>
      <c r="C1125" s="295">
        <v>99.056043287913681</v>
      </c>
    </row>
    <row r="1126" spans="2:3" x14ac:dyDescent="0.25">
      <c r="B1126" s="294">
        <v>1061</v>
      </c>
      <c r="C1126" s="295">
        <v>174.23285579543113</v>
      </c>
    </row>
    <row r="1127" spans="2:3" x14ac:dyDescent="0.25">
      <c r="B1127" s="294">
        <v>1062</v>
      </c>
      <c r="C1127" s="295">
        <v>147.19545835301693</v>
      </c>
    </row>
    <row r="1128" spans="2:3" x14ac:dyDescent="0.25">
      <c r="B1128" s="294">
        <v>1063</v>
      </c>
      <c r="C1128" s="295">
        <v>80.156736753117613</v>
      </c>
    </row>
    <row r="1129" spans="2:3" x14ac:dyDescent="0.25">
      <c r="B1129" s="294">
        <v>1064</v>
      </c>
      <c r="C1129" s="295">
        <v>141.64534415863454</v>
      </c>
    </row>
    <row r="1130" spans="2:3" x14ac:dyDescent="0.25">
      <c r="B1130" s="294">
        <v>1065</v>
      </c>
      <c r="C1130" s="295">
        <v>119.5998420815896</v>
      </c>
    </row>
    <row r="1131" spans="2:3" x14ac:dyDescent="0.25">
      <c r="B1131" s="294">
        <v>1066</v>
      </c>
      <c r="C1131" s="295">
        <v>86.603974521818671</v>
      </c>
    </row>
    <row r="1132" spans="2:3" x14ac:dyDescent="0.25">
      <c r="B1132" s="294">
        <v>1067</v>
      </c>
      <c r="C1132" s="295">
        <v>81.798373992921285</v>
      </c>
    </row>
    <row r="1133" spans="2:3" x14ac:dyDescent="0.25">
      <c r="B1133" s="294">
        <v>1068</v>
      </c>
      <c r="C1133" s="295">
        <v>146.87359157832577</v>
      </c>
    </row>
    <row r="1134" spans="2:3" x14ac:dyDescent="0.25">
      <c r="B1134" s="294">
        <v>1069</v>
      </c>
      <c r="C1134" s="295">
        <v>89.035870028031823</v>
      </c>
    </row>
    <row r="1135" spans="2:3" x14ac:dyDescent="0.25">
      <c r="B1135" s="294">
        <v>1070</v>
      </c>
      <c r="C1135" s="295">
        <v>101.18715493133287</v>
      </c>
    </row>
    <row r="1136" spans="2:3" x14ac:dyDescent="0.25">
      <c r="B1136" s="294">
        <v>1071</v>
      </c>
      <c r="C1136" s="295">
        <v>113.42461543943112</v>
      </c>
    </row>
    <row r="1137" spans="2:3" x14ac:dyDescent="0.25">
      <c r="B1137" s="294">
        <v>1072</v>
      </c>
      <c r="C1137" s="295">
        <v>98.036531555331635</v>
      </c>
    </row>
    <row r="1138" spans="2:3" x14ac:dyDescent="0.25">
      <c r="B1138" s="294">
        <v>1073</v>
      </c>
      <c r="C1138" s="295">
        <v>119.2928635572321</v>
      </c>
    </row>
    <row r="1139" spans="2:3" x14ac:dyDescent="0.25">
      <c r="B1139" s="294">
        <v>1074</v>
      </c>
      <c r="C1139" s="295">
        <v>157.04868087362718</v>
      </c>
    </row>
    <row r="1140" spans="2:3" x14ac:dyDescent="0.25">
      <c r="B1140" s="294">
        <v>1075</v>
      </c>
      <c r="C1140" s="295">
        <v>100.23652480577121</v>
      </c>
    </row>
    <row r="1141" spans="2:3" x14ac:dyDescent="0.25">
      <c r="B1141" s="294">
        <v>1076</v>
      </c>
      <c r="C1141" s="295">
        <v>86.964691409689124</v>
      </c>
    </row>
    <row r="1142" spans="2:3" x14ac:dyDescent="0.25">
      <c r="B1142" s="294">
        <v>1077</v>
      </c>
      <c r="C1142" s="295">
        <v>148.09020167356297</v>
      </c>
    </row>
    <row r="1143" spans="2:3" x14ac:dyDescent="0.25">
      <c r="B1143" s="294">
        <v>1078</v>
      </c>
      <c r="C1143" s="295">
        <v>142.39122412084208</v>
      </c>
    </row>
    <row r="1144" spans="2:3" x14ac:dyDescent="0.25">
      <c r="B1144" s="294">
        <v>1079</v>
      </c>
      <c r="C1144" s="295">
        <v>158.59739870040886</v>
      </c>
    </row>
    <row r="1145" spans="2:3" x14ac:dyDescent="0.25">
      <c r="B1145" s="294">
        <v>1080</v>
      </c>
      <c r="C1145" s="295">
        <v>87.636411016787491</v>
      </c>
    </row>
    <row r="1146" spans="2:3" x14ac:dyDescent="0.25">
      <c r="B1146" s="294">
        <v>1081</v>
      </c>
      <c r="C1146" s="295">
        <v>100.98838666530818</v>
      </c>
    </row>
    <row r="1147" spans="2:3" x14ac:dyDescent="0.25">
      <c r="B1147" s="294">
        <v>1082</v>
      </c>
      <c r="C1147" s="295">
        <v>151.77762929636248</v>
      </c>
    </row>
    <row r="1148" spans="2:3" x14ac:dyDescent="0.25">
      <c r="B1148" s="294">
        <v>1083</v>
      </c>
      <c r="C1148" s="295">
        <v>120.91063331742757</v>
      </c>
    </row>
    <row r="1149" spans="2:3" x14ac:dyDescent="0.25">
      <c r="B1149" s="294">
        <v>1084</v>
      </c>
      <c r="C1149" s="295">
        <v>81.295741250977272</v>
      </c>
    </row>
    <row r="1150" spans="2:3" x14ac:dyDescent="0.25">
      <c r="B1150" s="294">
        <v>1085</v>
      </c>
      <c r="C1150" s="295">
        <v>155.89724104843725</v>
      </c>
    </row>
    <row r="1151" spans="2:3" x14ac:dyDescent="0.25">
      <c r="B1151" s="294">
        <v>1086</v>
      </c>
      <c r="C1151" s="295">
        <v>98.806895652385677</v>
      </c>
    </row>
    <row r="1152" spans="2:3" x14ac:dyDescent="0.25">
      <c r="B1152" s="294">
        <v>1087</v>
      </c>
      <c r="C1152" s="295">
        <v>144.18474932333828</v>
      </c>
    </row>
    <row r="1153" spans="2:3" x14ac:dyDescent="0.25">
      <c r="B1153" s="294">
        <v>1088</v>
      </c>
      <c r="C1153" s="295">
        <v>96.22327812683433</v>
      </c>
    </row>
    <row r="1154" spans="2:3" x14ac:dyDescent="0.25">
      <c r="B1154" s="294">
        <v>1089</v>
      </c>
      <c r="C1154" s="295">
        <v>184.72880187538397</v>
      </c>
    </row>
    <row r="1155" spans="2:3" x14ac:dyDescent="0.25">
      <c r="B1155" s="294">
        <v>1090</v>
      </c>
      <c r="C1155" s="295">
        <v>128.54694921996719</v>
      </c>
    </row>
    <row r="1156" spans="2:3" x14ac:dyDescent="0.25">
      <c r="B1156" s="294">
        <v>1091</v>
      </c>
      <c r="C1156" s="295">
        <v>138.93479256952975</v>
      </c>
    </row>
    <row r="1157" spans="2:3" x14ac:dyDescent="0.25">
      <c r="B1157" s="294">
        <v>1092</v>
      </c>
      <c r="C1157" s="295">
        <v>149.83742705150127</v>
      </c>
    </row>
    <row r="1158" spans="2:3" x14ac:dyDescent="0.25">
      <c r="B1158" s="294">
        <v>1093</v>
      </c>
      <c r="C1158" s="295">
        <v>100.4177789272365</v>
      </c>
    </row>
    <row r="1159" spans="2:3" x14ac:dyDescent="0.25">
      <c r="B1159" s="294">
        <v>1094</v>
      </c>
      <c r="C1159" s="295">
        <v>83.090284859346653</v>
      </c>
    </row>
    <row r="1160" spans="2:3" x14ac:dyDescent="0.25">
      <c r="B1160" s="294">
        <v>1095</v>
      </c>
      <c r="C1160" s="295">
        <v>115.857074155437</v>
      </c>
    </row>
    <row r="1161" spans="2:3" x14ac:dyDescent="0.25">
      <c r="B1161" s="294">
        <v>1096</v>
      </c>
      <c r="C1161" s="295">
        <v>89.920931817358849</v>
      </c>
    </row>
    <row r="1162" spans="2:3" x14ac:dyDescent="0.25">
      <c r="B1162" s="294">
        <v>1097</v>
      </c>
      <c r="C1162" s="295">
        <v>104.63020578417579</v>
      </c>
    </row>
    <row r="1163" spans="2:3" x14ac:dyDescent="0.25">
      <c r="B1163" s="294">
        <v>1098</v>
      </c>
      <c r="C1163" s="295">
        <v>112.23684352649981</v>
      </c>
    </row>
    <row r="1164" spans="2:3" x14ac:dyDescent="0.25">
      <c r="B1164" s="294">
        <v>1099</v>
      </c>
      <c r="C1164" s="295">
        <v>126.19356058995464</v>
      </c>
    </row>
    <row r="1165" spans="2:3" x14ac:dyDescent="0.25">
      <c r="B1165" s="294">
        <v>1100</v>
      </c>
      <c r="C1165" s="295">
        <v>118.26664333971451</v>
      </c>
    </row>
    <row r="1166" spans="2:3" x14ac:dyDescent="0.25">
      <c r="B1166" s="294">
        <v>1101</v>
      </c>
      <c r="C1166" s="295">
        <v>174.70002002834423</v>
      </c>
    </row>
    <row r="1167" spans="2:3" x14ac:dyDescent="0.25">
      <c r="B1167" s="294">
        <v>1102</v>
      </c>
      <c r="C1167" s="295">
        <v>132.00086284581855</v>
      </c>
    </row>
    <row r="1168" spans="2:3" x14ac:dyDescent="0.25">
      <c r="B1168" s="294">
        <v>1103</v>
      </c>
      <c r="C1168" s="295">
        <v>126.89732421954879</v>
      </c>
    </row>
    <row r="1169" spans="2:3" x14ac:dyDescent="0.25">
      <c r="B1169" s="294">
        <v>1104</v>
      </c>
      <c r="C1169" s="295">
        <v>81.921775967518585</v>
      </c>
    </row>
    <row r="1170" spans="2:3" x14ac:dyDescent="0.25">
      <c r="B1170" s="294">
        <v>1105</v>
      </c>
      <c r="C1170" s="295">
        <v>157.01144256506421</v>
      </c>
    </row>
    <row r="1171" spans="2:3" x14ac:dyDescent="0.25">
      <c r="B1171" s="294">
        <v>1106</v>
      </c>
      <c r="C1171" s="295">
        <v>191.34900534321068</v>
      </c>
    </row>
    <row r="1172" spans="2:3" x14ac:dyDescent="0.25">
      <c r="B1172" s="294">
        <v>1107</v>
      </c>
      <c r="C1172" s="295">
        <v>126.2695875223701</v>
      </c>
    </row>
    <row r="1173" spans="2:3" x14ac:dyDescent="0.25">
      <c r="B1173" s="294">
        <v>1108</v>
      </c>
      <c r="C1173" s="295">
        <v>67.787121857995032</v>
      </c>
    </row>
    <row r="1174" spans="2:3" x14ac:dyDescent="0.25">
      <c r="B1174" s="294">
        <v>1109</v>
      </c>
      <c r="C1174" s="295">
        <v>117.03437945007678</v>
      </c>
    </row>
    <row r="1175" spans="2:3" x14ac:dyDescent="0.25">
      <c r="B1175" s="294">
        <v>1110</v>
      </c>
      <c r="C1175" s="295">
        <v>129.17925720070997</v>
      </c>
    </row>
    <row r="1176" spans="2:3" x14ac:dyDescent="0.25">
      <c r="B1176" s="294">
        <v>1111</v>
      </c>
      <c r="C1176" s="295">
        <v>121.39119356696759</v>
      </c>
    </row>
    <row r="1177" spans="2:3" x14ac:dyDescent="0.25">
      <c r="B1177" s="294">
        <v>1112</v>
      </c>
      <c r="C1177" s="295">
        <v>130.31671707301024</v>
      </c>
    </row>
    <row r="1178" spans="2:3" x14ac:dyDescent="0.25">
      <c r="B1178" s="294">
        <v>1113</v>
      </c>
      <c r="C1178" s="295">
        <v>90.672510075300394</v>
      </c>
    </row>
    <row r="1179" spans="2:3" x14ac:dyDescent="0.25">
      <c r="B1179" s="294">
        <v>1114</v>
      </c>
      <c r="C1179" s="295">
        <v>119.8514998404261</v>
      </c>
    </row>
    <row r="1180" spans="2:3" x14ac:dyDescent="0.25">
      <c r="B1180" s="294">
        <v>1115</v>
      </c>
      <c r="C1180" s="295">
        <v>100.61385897618617</v>
      </c>
    </row>
    <row r="1181" spans="2:3" x14ac:dyDescent="0.25">
      <c r="B1181" s="294">
        <v>1116</v>
      </c>
      <c r="C1181" s="295">
        <v>134.60312404383583</v>
      </c>
    </row>
    <row r="1182" spans="2:3" x14ac:dyDescent="0.25">
      <c r="B1182" s="294">
        <v>1117</v>
      </c>
      <c r="C1182" s="295">
        <v>82.711780443081011</v>
      </c>
    </row>
    <row r="1183" spans="2:3" x14ac:dyDescent="0.25">
      <c r="B1183" s="294">
        <v>1118</v>
      </c>
      <c r="C1183" s="295">
        <v>155.89070386857782</v>
      </c>
    </row>
    <row r="1184" spans="2:3" x14ac:dyDescent="0.25">
      <c r="B1184" s="294">
        <v>1119</v>
      </c>
      <c r="C1184" s="295">
        <v>125.84481273990079</v>
      </c>
    </row>
    <row r="1185" spans="2:3" x14ac:dyDescent="0.25">
      <c r="B1185" s="294">
        <v>1120</v>
      </c>
      <c r="C1185" s="295">
        <v>103.56491268696007</v>
      </c>
    </row>
    <row r="1186" spans="2:3" x14ac:dyDescent="0.25">
      <c r="B1186" s="294">
        <v>1121</v>
      </c>
      <c r="C1186" s="295">
        <v>162.53533799685317</v>
      </c>
    </row>
    <row r="1187" spans="2:3" x14ac:dyDescent="0.25">
      <c r="B1187" s="294">
        <v>1122</v>
      </c>
      <c r="C1187" s="295">
        <v>123.33149252706238</v>
      </c>
    </row>
    <row r="1188" spans="2:3" x14ac:dyDescent="0.25">
      <c r="B1188" s="294">
        <v>1123</v>
      </c>
      <c r="C1188" s="295">
        <v>173.0871637918433</v>
      </c>
    </row>
    <row r="1189" spans="2:3" x14ac:dyDescent="0.25">
      <c r="B1189" s="294">
        <v>1124</v>
      </c>
      <c r="C1189" s="295">
        <v>70.562168186690741</v>
      </c>
    </row>
    <row r="1190" spans="2:3" x14ac:dyDescent="0.25">
      <c r="B1190" s="294">
        <v>1125</v>
      </c>
      <c r="C1190" s="295">
        <v>164.54612328873702</v>
      </c>
    </row>
    <row r="1191" spans="2:3" x14ac:dyDescent="0.25">
      <c r="B1191" s="294">
        <v>1126</v>
      </c>
      <c r="C1191" s="295">
        <v>181.77676538849332</v>
      </c>
    </row>
    <row r="1192" spans="2:3" x14ac:dyDescent="0.25">
      <c r="B1192" s="294">
        <v>1127</v>
      </c>
      <c r="C1192" s="295">
        <v>101.2381133742804</v>
      </c>
    </row>
    <row r="1193" spans="2:3" x14ac:dyDescent="0.25">
      <c r="B1193" s="294">
        <v>1128</v>
      </c>
      <c r="C1193" s="295">
        <v>202.38254261360882</v>
      </c>
    </row>
    <row r="1194" spans="2:3" x14ac:dyDescent="0.25">
      <c r="B1194" s="294">
        <v>1129</v>
      </c>
      <c r="C1194" s="295">
        <v>91.124692595801534</v>
      </c>
    </row>
    <row r="1195" spans="2:3" x14ac:dyDescent="0.25">
      <c r="B1195" s="294">
        <v>1130</v>
      </c>
      <c r="C1195" s="295">
        <v>126.29900615741992</v>
      </c>
    </row>
    <row r="1196" spans="2:3" x14ac:dyDescent="0.25">
      <c r="B1196" s="294">
        <v>1131</v>
      </c>
      <c r="C1196" s="295">
        <v>192.8545581243755</v>
      </c>
    </row>
    <row r="1197" spans="2:3" x14ac:dyDescent="0.25">
      <c r="B1197" s="294">
        <v>1132</v>
      </c>
      <c r="C1197" s="295">
        <v>202.19306661815554</v>
      </c>
    </row>
    <row r="1198" spans="2:3" x14ac:dyDescent="0.25">
      <c r="B1198" s="294">
        <v>1133</v>
      </c>
      <c r="C1198" s="295">
        <v>121.91863091429931</v>
      </c>
    </row>
    <row r="1199" spans="2:3" x14ac:dyDescent="0.25">
      <c r="B1199" s="294">
        <v>1134</v>
      </c>
      <c r="C1199" s="295">
        <v>153.93821744207412</v>
      </c>
    </row>
    <row r="1200" spans="2:3" x14ac:dyDescent="0.25">
      <c r="B1200" s="294">
        <v>1135</v>
      </c>
      <c r="C1200" s="295">
        <v>171.75002238645203</v>
      </c>
    </row>
    <row r="1201" spans="2:3" x14ac:dyDescent="0.25">
      <c r="B1201" s="294">
        <v>1136</v>
      </c>
      <c r="C1201" s="295">
        <v>117.28522089001382</v>
      </c>
    </row>
    <row r="1202" spans="2:3" x14ac:dyDescent="0.25">
      <c r="B1202" s="294">
        <v>1137</v>
      </c>
      <c r="C1202" s="295">
        <v>123.97520403889663</v>
      </c>
    </row>
    <row r="1203" spans="2:3" x14ac:dyDescent="0.25">
      <c r="B1203" s="294">
        <v>1138</v>
      </c>
      <c r="C1203" s="295">
        <v>72.007099777360423</v>
      </c>
    </row>
    <row r="1204" spans="2:3" x14ac:dyDescent="0.25">
      <c r="B1204" s="294">
        <v>1139</v>
      </c>
      <c r="C1204" s="295">
        <v>116.16988425758433</v>
      </c>
    </row>
    <row r="1205" spans="2:3" x14ac:dyDescent="0.25">
      <c r="B1205" s="294">
        <v>1140</v>
      </c>
      <c r="C1205" s="295">
        <v>208.30373662399381</v>
      </c>
    </row>
    <row r="1206" spans="2:3" x14ac:dyDescent="0.25">
      <c r="B1206" s="294">
        <v>1141</v>
      </c>
      <c r="C1206" s="295">
        <v>102.94242494173263</v>
      </c>
    </row>
    <row r="1207" spans="2:3" x14ac:dyDescent="0.25">
      <c r="B1207" s="294">
        <v>1142</v>
      </c>
      <c r="C1207" s="295">
        <v>100.44941409782007</v>
      </c>
    </row>
    <row r="1208" spans="2:3" x14ac:dyDescent="0.25">
      <c r="B1208" s="294">
        <v>1143</v>
      </c>
      <c r="C1208" s="295">
        <v>151.41687388362175</v>
      </c>
    </row>
    <row r="1209" spans="2:3" x14ac:dyDescent="0.25">
      <c r="B1209" s="294">
        <v>1144</v>
      </c>
      <c r="C1209" s="295">
        <v>64.546040369498613</v>
      </c>
    </row>
    <row r="1210" spans="2:3" x14ac:dyDescent="0.25">
      <c r="B1210" s="294">
        <v>1145</v>
      </c>
      <c r="C1210" s="295">
        <v>204.36317272637149</v>
      </c>
    </row>
    <row r="1211" spans="2:3" x14ac:dyDescent="0.25">
      <c r="B1211" s="294">
        <v>1146</v>
      </c>
      <c r="C1211" s="295">
        <v>149.01345745116632</v>
      </c>
    </row>
    <row r="1212" spans="2:3" x14ac:dyDescent="0.25">
      <c r="B1212" s="294">
        <v>1147</v>
      </c>
      <c r="C1212" s="295">
        <v>109.94951375151459</v>
      </c>
    </row>
    <row r="1213" spans="2:3" x14ac:dyDescent="0.25">
      <c r="B1213" s="294">
        <v>1148</v>
      </c>
      <c r="C1213" s="295">
        <v>126.56507433347996</v>
      </c>
    </row>
    <row r="1214" spans="2:3" x14ac:dyDescent="0.25">
      <c r="B1214" s="294">
        <v>1149</v>
      </c>
      <c r="C1214" s="295">
        <v>131.15541911958374</v>
      </c>
    </row>
    <row r="1215" spans="2:3" x14ac:dyDescent="0.25">
      <c r="B1215" s="294">
        <v>1150</v>
      </c>
      <c r="C1215" s="295">
        <v>145.77984253097659</v>
      </c>
    </row>
    <row r="1216" spans="2:3" x14ac:dyDescent="0.25">
      <c r="B1216" s="294">
        <v>1151</v>
      </c>
      <c r="C1216" s="295">
        <v>141.7143839748102</v>
      </c>
    </row>
    <row r="1217" spans="2:3" x14ac:dyDescent="0.25">
      <c r="B1217" s="294">
        <v>1152</v>
      </c>
      <c r="C1217" s="295">
        <v>164.9385408688168</v>
      </c>
    </row>
    <row r="1218" spans="2:3" x14ac:dyDescent="0.25">
      <c r="B1218" s="294">
        <v>1153</v>
      </c>
      <c r="C1218" s="295">
        <v>109.97172811725</v>
      </c>
    </row>
    <row r="1219" spans="2:3" x14ac:dyDescent="0.25">
      <c r="B1219" s="294">
        <v>1154</v>
      </c>
      <c r="C1219" s="295">
        <v>132.44298005252298</v>
      </c>
    </row>
    <row r="1220" spans="2:3" x14ac:dyDescent="0.25">
      <c r="B1220" s="294">
        <v>1155</v>
      </c>
      <c r="C1220" s="295">
        <v>148.01821070552324</v>
      </c>
    </row>
    <row r="1221" spans="2:3" x14ac:dyDescent="0.25">
      <c r="B1221" s="294">
        <v>1156</v>
      </c>
      <c r="C1221" s="295">
        <v>144.41220326562228</v>
      </c>
    </row>
    <row r="1222" spans="2:3" x14ac:dyDescent="0.25">
      <c r="B1222" s="294">
        <v>1157</v>
      </c>
      <c r="C1222" s="295">
        <v>100.94615645027849</v>
      </c>
    </row>
    <row r="1223" spans="2:3" x14ac:dyDescent="0.25">
      <c r="B1223" s="294">
        <v>1158</v>
      </c>
      <c r="C1223" s="295">
        <v>119.91816836717992</v>
      </c>
    </row>
    <row r="1224" spans="2:3" x14ac:dyDescent="0.25">
      <c r="B1224" s="294">
        <v>1159</v>
      </c>
      <c r="C1224" s="295">
        <v>149.66509831798629</v>
      </c>
    </row>
    <row r="1225" spans="2:3" x14ac:dyDescent="0.25">
      <c r="B1225" s="294">
        <v>1160</v>
      </c>
      <c r="C1225" s="295">
        <v>84.140862527162966</v>
      </c>
    </row>
    <row r="1226" spans="2:3" x14ac:dyDescent="0.25">
      <c r="B1226" s="294">
        <v>1161</v>
      </c>
      <c r="C1226" s="295">
        <v>76.30780198125224</v>
      </c>
    </row>
    <row r="1227" spans="2:3" x14ac:dyDescent="0.25">
      <c r="B1227" s="294">
        <v>1162</v>
      </c>
      <c r="C1227" s="295">
        <v>124.9330971720556</v>
      </c>
    </row>
    <row r="1228" spans="2:3" x14ac:dyDescent="0.25">
      <c r="B1228" s="294">
        <v>1163</v>
      </c>
      <c r="C1228" s="295">
        <v>96.982459057225299</v>
      </c>
    </row>
    <row r="1229" spans="2:3" x14ac:dyDescent="0.25">
      <c r="B1229" s="294">
        <v>1164</v>
      </c>
      <c r="C1229" s="295">
        <v>112.71584392610762</v>
      </c>
    </row>
    <row r="1230" spans="2:3" x14ac:dyDescent="0.25">
      <c r="B1230" s="294">
        <v>1165</v>
      </c>
      <c r="C1230" s="295">
        <v>85.726467807341564</v>
      </c>
    </row>
    <row r="1231" spans="2:3" x14ac:dyDescent="0.25">
      <c r="B1231" s="294">
        <v>1166</v>
      </c>
      <c r="C1231" s="295">
        <v>89.855473276292514</v>
      </c>
    </row>
    <row r="1232" spans="2:3" x14ac:dyDescent="0.25">
      <c r="B1232" s="294">
        <v>1167</v>
      </c>
      <c r="C1232" s="295">
        <v>164.0801872054746</v>
      </c>
    </row>
    <row r="1233" spans="2:3" x14ac:dyDescent="0.25">
      <c r="B1233" s="294">
        <v>1168</v>
      </c>
      <c r="C1233" s="295">
        <v>117.32063669351375</v>
      </c>
    </row>
    <row r="1234" spans="2:3" x14ac:dyDescent="0.25">
      <c r="B1234" s="294">
        <v>1169</v>
      </c>
      <c r="C1234" s="295">
        <v>126.89824852753289</v>
      </c>
    </row>
    <row r="1235" spans="2:3" x14ac:dyDescent="0.25">
      <c r="B1235" s="294">
        <v>1170</v>
      </c>
      <c r="C1235" s="295">
        <v>182.46403626115682</v>
      </c>
    </row>
    <row r="1236" spans="2:3" x14ac:dyDescent="0.25">
      <c r="B1236" s="294">
        <v>1171</v>
      </c>
      <c r="C1236" s="295">
        <v>132.52418466833836</v>
      </c>
    </row>
    <row r="1237" spans="2:3" x14ac:dyDescent="0.25">
      <c r="B1237" s="294">
        <v>1172</v>
      </c>
      <c r="C1237" s="295">
        <v>148.20185678801064</v>
      </c>
    </row>
    <row r="1238" spans="2:3" x14ac:dyDescent="0.25">
      <c r="B1238" s="294">
        <v>1173</v>
      </c>
      <c r="C1238" s="295">
        <v>89.602533855557411</v>
      </c>
    </row>
    <row r="1239" spans="2:3" x14ac:dyDescent="0.25">
      <c r="B1239" s="294">
        <v>1174</v>
      </c>
      <c r="C1239" s="295">
        <v>98.808929450761269</v>
      </c>
    </row>
    <row r="1240" spans="2:3" x14ac:dyDescent="0.25">
      <c r="B1240" s="294">
        <v>1175</v>
      </c>
      <c r="C1240" s="295">
        <v>119.31457281219471</v>
      </c>
    </row>
    <row r="1241" spans="2:3" x14ac:dyDescent="0.25">
      <c r="B1241" s="294">
        <v>1176</v>
      </c>
      <c r="C1241" s="295">
        <v>146.83848445177406</v>
      </c>
    </row>
    <row r="1242" spans="2:3" x14ac:dyDescent="0.25">
      <c r="B1242" s="294">
        <v>1177</v>
      </c>
      <c r="C1242" s="295">
        <v>108.13724288490465</v>
      </c>
    </row>
    <row r="1243" spans="2:3" x14ac:dyDescent="0.25">
      <c r="B1243" s="294">
        <v>1178</v>
      </c>
      <c r="C1243" s="295">
        <v>112.35580452141906</v>
      </c>
    </row>
    <row r="1244" spans="2:3" x14ac:dyDescent="0.25">
      <c r="B1244" s="294">
        <v>1179</v>
      </c>
      <c r="C1244" s="295">
        <v>110.15353996858278</v>
      </c>
    </row>
    <row r="1245" spans="2:3" x14ac:dyDescent="0.25">
      <c r="B1245" s="294">
        <v>1180</v>
      </c>
      <c r="C1245" s="295">
        <v>115.80284159583348</v>
      </c>
    </row>
    <row r="1246" spans="2:3" x14ac:dyDescent="0.25">
      <c r="B1246" s="294">
        <v>1181</v>
      </c>
      <c r="C1246" s="295">
        <v>168.08123119994724</v>
      </c>
    </row>
    <row r="1247" spans="2:3" x14ac:dyDescent="0.25">
      <c r="B1247" s="294">
        <v>1182</v>
      </c>
      <c r="C1247" s="295">
        <v>129.21670887316111</v>
      </c>
    </row>
    <row r="1248" spans="2:3" x14ac:dyDescent="0.25">
      <c r="B1248" s="294">
        <v>1183</v>
      </c>
      <c r="C1248" s="295">
        <v>87.888945878296639</v>
      </c>
    </row>
    <row r="1249" spans="2:3" x14ac:dyDescent="0.25">
      <c r="B1249" s="294">
        <v>1184</v>
      </c>
      <c r="C1249" s="295">
        <v>136.62436037130504</v>
      </c>
    </row>
    <row r="1250" spans="2:3" x14ac:dyDescent="0.25">
      <c r="B1250" s="294">
        <v>1185</v>
      </c>
      <c r="C1250" s="295">
        <v>122.41294633356274</v>
      </c>
    </row>
    <row r="1251" spans="2:3" x14ac:dyDescent="0.25">
      <c r="B1251" s="294">
        <v>1186</v>
      </c>
      <c r="C1251" s="295">
        <v>91.6200779764186</v>
      </c>
    </row>
    <row r="1252" spans="2:3" x14ac:dyDescent="0.25">
      <c r="B1252" s="294">
        <v>1187</v>
      </c>
      <c r="C1252" s="295">
        <v>81.979615708478619</v>
      </c>
    </row>
    <row r="1253" spans="2:3" x14ac:dyDescent="0.25">
      <c r="B1253" s="294">
        <v>1188</v>
      </c>
      <c r="C1253" s="295">
        <v>103.4167639475279</v>
      </c>
    </row>
    <row r="1254" spans="2:3" x14ac:dyDescent="0.25">
      <c r="B1254" s="294">
        <v>1189</v>
      </c>
      <c r="C1254" s="295">
        <v>139.60835567832476</v>
      </c>
    </row>
    <row r="1255" spans="2:3" x14ac:dyDescent="0.25">
      <c r="B1255" s="294">
        <v>1190</v>
      </c>
      <c r="C1255" s="295">
        <v>128.44012086852871</v>
      </c>
    </row>
    <row r="1256" spans="2:3" x14ac:dyDescent="0.25">
      <c r="B1256" s="294">
        <v>1191</v>
      </c>
      <c r="C1256" s="295">
        <v>165.7588485215887</v>
      </c>
    </row>
    <row r="1257" spans="2:3" x14ac:dyDescent="0.25">
      <c r="B1257" s="294">
        <v>1192</v>
      </c>
      <c r="C1257" s="295">
        <v>159.06175433958384</v>
      </c>
    </row>
    <row r="1258" spans="2:3" x14ac:dyDescent="0.25">
      <c r="B1258" s="294">
        <v>1193</v>
      </c>
      <c r="C1258" s="295">
        <v>133.74455472342532</v>
      </c>
    </row>
    <row r="1259" spans="2:3" x14ac:dyDescent="0.25">
      <c r="B1259" s="294">
        <v>1194</v>
      </c>
      <c r="C1259" s="295">
        <v>137.468741143324</v>
      </c>
    </row>
    <row r="1260" spans="2:3" x14ac:dyDescent="0.25">
      <c r="B1260" s="294">
        <v>1195</v>
      </c>
      <c r="C1260" s="295">
        <v>100.14101131629204</v>
      </c>
    </row>
    <row r="1261" spans="2:3" x14ac:dyDescent="0.25">
      <c r="B1261" s="294">
        <v>1196</v>
      </c>
      <c r="C1261" s="295">
        <v>125.74825038519138</v>
      </c>
    </row>
    <row r="1262" spans="2:3" x14ac:dyDescent="0.25">
      <c r="B1262" s="294">
        <v>1197</v>
      </c>
      <c r="C1262" s="295">
        <v>122.67631601235732</v>
      </c>
    </row>
    <row r="1263" spans="2:3" x14ac:dyDescent="0.25">
      <c r="B1263" s="294">
        <v>1198</v>
      </c>
      <c r="C1263" s="295">
        <v>100.0287500371691</v>
      </c>
    </row>
    <row r="1264" spans="2:3" x14ac:dyDescent="0.25">
      <c r="B1264" s="294">
        <v>1199</v>
      </c>
      <c r="C1264" s="295">
        <v>136.43149925537318</v>
      </c>
    </row>
    <row r="1265" spans="2:3" x14ac:dyDescent="0.25">
      <c r="B1265" s="294">
        <v>1200</v>
      </c>
      <c r="C1265" s="295">
        <v>199.57795861463038</v>
      </c>
    </row>
    <row r="1266" spans="2:3" x14ac:dyDescent="0.25">
      <c r="B1266" s="294">
        <v>1201</v>
      </c>
      <c r="C1266" s="295">
        <v>161.55655051782287</v>
      </c>
    </row>
    <row r="1267" spans="2:3" x14ac:dyDescent="0.25">
      <c r="B1267" s="294">
        <v>1202</v>
      </c>
      <c r="C1267" s="295">
        <v>95.931401421096297</v>
      </c>
    </row>
    <row r="1268" spans="2:3" x14ac:dyDescent="0.25">
      <c r="B1268" s="294">
        <v>1203</v>
      </c>
      <c r="C1268" s="295">
        <v>186.47426482554135</v>
      </c>
    </row>
    <row r="1269" spans="2:3" x14ac:dyDescent="0.25">
      <c r="B1269" s="294">
        <v>1204</v>
      </c>
      <c r="C1269" s="295">
        <v>104.10516513455835</v>
      </c>
    </row>
    <row r="1270" spans="2:3" x14ac:dyDescent="0.25">
      <c r="B1270" s="294">
        <v>1205</v>
      </c>
      <c r="C1270" s="295">
        <v>97.050605976411589</v>
      </c>
    </row>
    <row r="1271" spans="2:3" x14ac:dyDescent="0.25">
      <c r="B1271" s="294">
        <v>1206</v>
      </c>
      <c r="C1271" s="295">
        <v>133.91237946607123</v>
      </c>
    </row>
    <row r="1272" spans="2:3" x14ac:dyDescent="0.25">
      <c r="B1272" s="294">
        <v>1207</v>
      </c>
      <c r="C1272" s="295">
        <v>90.211675543108882</v>
      </c>
    </row>
    <row r="1273" spans="2:3" x14ac:dyDescent="0.25">
      <c r="B1273" s="294">
        <v>1208</v>
      </c>
      <c r="C1273" s="295">
        <v>124.79017813110487</v>
      </c>
    </row>
    <row r="1274" spans="2:3" x14ac:dyDescent="0.25">
      <c r="B1274" s="294">
        <v>1209</v>
      </c>
      <c r="C1274" s="295">
        <v>118.41170650966166</v>
      </c>
    </row>
    <row r="1275" spans="2:3" x14ac:dyDescent="0.25">
      <c r="B1275" s="294">
        <v>1210</v>
      </c>
      <c r="C1275" s="295">
        <v>87.093917852354537</v>
      </c>
    </row>
    <row r="1276" spans="2:3" x14ac:dyDescent="0.25">
      <c r="B1276" s="294">
        <v>1211</v>
      </c>
      <c r="C1276" s="295">
        <v>155.14865122460932</v>
      </c>
    </row>
    <row r="1277" spans="2:3" x14ac:dyDescent="0.25">
      <c r="B1277" s="294">
        <v>1212</v>
      </c>
      <c r="C1277" s="295">
        <v>108.55840773972737</v>
      </c>
    </row>
    <row r="1278" spans="2:3" x14ac:dyDescent="0.25">
      <c r="B1278" s="294">
        <v>1213</v>
      </c>
      <c r="C1278" s="295">
        <v>77.401918077359795</v>
      </c>
    </row>
    <row r="1279" spans="2:3" x14ac:dyDescent="0.25">
      <c r="B1279" s="294">
        <v>1214</v>
      </c>
      <c r="C1279" s="295">
        <v>212.24949526321453</v>
      </c>
    </row>
    <row r="1280" spans="2:3" x14ac:dyDescent="0.25">
      <c r="B1280" s="294">
        <v>1215</v>
      </c>
      <c r="C1280" s="295">
        <v>146.90423316443241</v>
      </c>
    </row>
    <row r="1281" spans="2:3" x14ac:dyDescent="0.25">
      <c r="B1281" s="294">
        <v>1216</v>
      </c>
      <c r="C1281" s="295">
        <v>177.52995490308018</v>
      </c>
    </row>
    <row r="1282" spans="2:3" x14ac:dyDescent="0.25">
      <c r="B1282" s="294">
        <v>1217</v>
      </c>
      <c r="C1282" s="295">
        <v>163.03967400462321</v>
      </c>
    </row>
    <row r="1283" spans="2:3" x14ac:dyDescent="0.25">
      <c r="B1283" s="294">
        <v>1218</v>
      </c>
      <c r="C1283" s="295">
        <v>98.224829761283516</v>
      </c>
    </row>
    <row r="1284" spans="2:3" x14ac:dyDescent="0.25">
      <c r="B1284" s="294">
        <v>1219</v>
      </c>
      <c r="C1284" s="295">
        <v>147.78590745107468</v>
      </c>
    </row>
    <row r="1285" spans="2:3" x14ac:dyDescent="0.25">
      <c r="B1285" s="294">
        <v>1220</v>
      </c>
      <c r="C1285" s="295">
        <v>115.32898268309759</v>
      </c>
    </row>
    <row r="1286" spans="2:3" x14ac:dyDescent="0.25">
      <c r="B1286" s="294">
        <v>1221</v>
      </c>
      <c r="C1286" s="295">
        <v>106.11770799866997</v>
      </c>
    </row>
    <row r="1287" spans="2:3" x14ac:dyDescent="0.25">
      <c r="B1287" s="294">
        <v>1222</v>
      </c>
      <c r="C1287" s="295">
        <v>118.6309050013482</v>
      </c>
    </row>
    <row r="1288" spans="2:3" x14ac:dyDescent="0.25">
      <c r="B1288" s="294">
        <v>1223</v>
      </c>
      <c r="C1288" s="295">
        <v>95.403424733591777</v>
      </c>
    </row>
    <row r="1289" spans="2:3" x14ac:dyDescent="0.25">
      <c r="B1289" s="294">
        <v>1224</v>
      </c>
      <c r="C1289" s="295">
        <v>158.18502991305354</v>
      </c>
    </row>
    <row r="1290" spans="2:3" x14ac:dyDescent="0.25">
      <c r="B1290" s="294">
        <v>1225</v>
      </c>
      <c r="C1290" s="295">
        <v>133.60966037120062</v>
      </c>
    </row>
    <row r="1291" spans="2:3" x14ac:dyDescent="0.25">
      <c r="B1291" s="294">
        <v>1226</v>
      </c>
      <c r="C1291" s="295">
        <v>209.88954326470699</v>
      </c>
    </row>
    <row r="1292" spans="2:3" x14ac:dyDescent="0.25">
      <c r="B1292" s="294">
        <v>1227</v>
      </c>
      <c r="C1292" s="295">
        <v>108.97808318286619</v>
      </c>
    </row>
    <row r="1293" spans="2:3" x14ac:dyDescent="0.25">
      <c r="B1293" s="294">
        <v>1228</v>
      </c>
      <c r="C1293" s="295">
        <v>152.76608954416238</v>
      </c>
    </row>
    <row r="1294" spans="2:3" x14ac:dyDescent="0.25">
      <c r="B1294" s="294">
        <v>1229</v>
      </c>
      <c r="C1294" s="295">
        <v>131.56217896296209</v>
      </c>
    </row>
    <row r="1295" spans="2:3" x14ac:dyDescent="0.25">
      <c r="B1295" s="294">
        <v>1230</v>
      </c>
      <c r="C1295" s="295">
        <v>100.58218208175839</v>
      </c>
    </row>
    <row r="1296" spans="2:3" x14ac:dyDescent="0.25">
      <c r="B1296" s="294">
        <v>1231</v>
      </c>
      <c r="C1296" s="295">
        <v>93.467091635437043</v>
      </c>
    </row>
    <row r="1297" spans="2:3" x14ac:dyDescent="0.25">
      <c r="B1297" s="294">
        <v>1232</v>
      </c>
      <c r="C1297" s="295">
        <v>102.25499329769852</v>
      </c>
    </row>
    <row r="1298" spans="2:3" x14ac:dyDescent="0.25">
      <c r="B1298" s="294">
        <v>1233</v>
      </c>
      <c r="C1298" s="295">
        <v>121.3080307953376</v>
      </c>
    </row>
    <row r="1299" spans="2:3" x14ac:dyDescent="0.25">
      <c r="B1299" s="294">
        <v>1234</v>
      </c>
      <c r="C1299" s="295">
        <v>110.87501697550012</v>
      </c>
    </row>
    <row r="1300" spans="2:3" x14ac:dyDescent="0.25">
      <c r="B1300" s="294">
        <v>1235</v>
      </c>
      <c r="C1300" s="295">
        <v>127.91712104298765</v>
      </c>
    </row>
    <row r="1301" spans="2:3" x14ac:dyDescent="0.25">
      <c r="B1301" s="294">
        <v>1236</v>
      </c>
      <c r="C1301" s="295">
        <v>95.480349385951968</v>
      </c>
    </row>
    <row r="1302" spans="2:3" x14ac:dyDescent="0.25">
      <c r="B1302" s="294">
        <v>1237</v>
      </c>
      <c r="C1302" s="295">
        <v>179.03660261075004</v>
      </c>
    </row>
    <row r="1303" spans="2:3" x14ac:dyDescent="0.25">
      <c r="B1303" s="294">
        <v>1238</v>
      </c>
      <c r="C1303" s="295">
        <v>182.49511826616089</v>
      </c>
    </row>
    <row r="1304" spans="2:3" x14ac:dyDescent="0.25">
      <c r="B1304" s="294">
        <v>1239</v>
      </c>
      <c r="C1304" s="295">
        <v>132.62545515256016</v>
      </c>
    </row>
    <row r="1305" spans="2:3" x14ac:dyDescent="0.25">
      <c r="B1305" s="294">
        <v>1240</v>
      </c>
      <c r="C1305" s="295">
        <v>130.03548859359489</v>
      </c>
    </row>
    <row r="1306" spans="2:3" x14ac:dyDescent="0.25">
      <c r="B1306" s="294">
        <v>1241</v>
      </c>
      <c r="C1306" s="295">
        <v>177.15522880656619</v>
      </c>
    </row>
    <row r="1307" spans="2:3" x14ac:dyDescent="0.25">
      <c r="B1307" s="294">
        <v>1242</v>
      </c>
      <c r="C1307" s="295">
        <v>112.46809061291091</v>
      </c>
    </row>
    <row r="1308" spans="2:3" x14ac:dyDescent="0.25">
      <c r="B1308" s="294">
        <v>1243</v>
      </c>
      <c r="C1308" s="295">
        <v>146.36913402348313</v>
      </c>
    </row>
    <row r="1309" spans="2:3" x14ac:dyDescent="0.25">
      <c r="B1309" s="294">
        <v>1244</v>
      </c>
      <c r="C1309" s="295">
        <v>168.42716159783453</v>
      </c>
    </row>
    <row r="1310" spans="2:3" x14ac:dyDescent="0.25">
      <c r="B1310" s="294">
        <v>1245</v>
      </c>
      <c r="C1310" s="295">
        <v>159.79643324842783</v>
      </c>
    </row>
    <row r="1311" spans="2:3" x14ac:dyDescent="0.25">
      <c r="B1311" s="294">
        <v>1246</v>
      </c>
      <c r="C1311" s="295">
        <v>131.53974880666556</v>
      </c>
    </row>
    <row r="1312" spans="2:3" x14ac:dyDescent="0.25">
      <c r="B1312" s="294">
        <v>1247</v>
      </c>
      <c r="C1312" s="295">
        <v>159.18076390392818</v>
      </c>
    </row>
    <row r="1313" spans="2:3" x14ac:dyDescent="0.25">
      <c r="B1313" s="294">
        <v>1248</v>
      </c>
      <c r="C1313" s="295">
        <v>128.88943362892553</v>
      </c>
    </row>
    <row r="1314" spans="2:3" x14ac:dyDescent="0.25">
      <c r="B1314" s="294">
        <v>1249</v>
      </c>
      <c r="C1314" s="295">
        <v>94.636319291325947</v>
      </c>
    </row>
    <row r="1315" spans="2:3" x14ac:dyDescent="0.25">
      <c r="B1315" s="294">
        <v>1250</v>
      </c>
      <c r="C1315" s="295">
        <v>100.93631479745301</v>
      </c>
    </row>
    <row r="1316" spans="2:3" x14ac:dyDescent="0.25">
      <c r="B1316" s="294">
        <v>1251</v>
      </c>
      <c r="C1316" s="295">
        <v>185.46261350253764</v>
      </c>
    </row>
    <row r="1317" spans="2:3" x14ac:dyDescent="0.25">
      <c r="B1317" s="294">
        <v>1252</v>
      </c>
      <c r="C1317" s="295">
        <v>115.82173821829508</v>
      </c>
    </row>
    <row r="1318" spans="2:3" x14ac:dyDescent="0.25">
      <c r="B1318" s="294">
        <v>1253</v>
      </c>
      <c r="C1318" s="295">
        <v>115.8055148272129</v>
      </c>
    </row>
    <row r="1319" spans="2:3" x14ac:dyDescent="0.25">
      <c r="B1319" s="294">
        <v>1254</v>
      </c>
      <c r="C1319" s="295">
        <v>92.521329129416131</v>
      </c>
    </row>
    <row r="1320" spans="2:3" x14ac:dyDescent="0.25">
      <c r="B1320" s="294">
        <v>1255</v>
      </c>
      <c r="C1320" s="295">
        <v>94.861499535354312</v>
      </c>
    </row>
    <row r="1321" spans="2:3" x14ac:dyDescent="0.25">
      <c r="B1321" s="294">
        <v>1256</v>
      </c>
      <c r="C1321" s="295">
        <v>110.43711386116809</v>
      </c>
    </row>
    <row r="1322" spans="2:3" x14ac:dyDescent="0.25">
      <c r="B1322" s="294">
        <v>1257</v>
      </c>
      <c r="C1322" s="295">
        <v>114.52955985553351</v>
      </c>
    </row>
    <row r="1323" spans="2:3" x14ac:dyDescent="0.25">
      <c r="B1323" s="294">
        <v>1258</v>
      </c>
      <c r="C1323" s="295">
        <v>152.92252774809182</v>
      </c>
    </row>
    <row r="1324" spans="2:3" x14ac:dyDescent="0.25">
      <c r="B1324" s="294">
        <v>1259</v>
      </c>
      <c r="C1324" s="295">
        <v>99.31843366298304</v>
      </c>
    </row>
    <row r="1325" spans="2:3" x14ac:dyDescent="0.25">
      <c r="B1325" s="294">
        <v>1260</v>
      </c>
      <c r="C1325" s="295">
        <v>83.675232808680008</v>
      </c>
    </row>
    <row r="1326" spans="2:3" x14ac:dyDescent="0.25">
      <c r="B1326" s="294">
        <v>1261</v>
      </c>
      <c r="C1326" s="295">
        <v>72.053475440127073</v>
      </c>
    </row>
    <row r="1327" spans="2:3" x14ac:dyDescent="0.25">
      <c r="B1327" s="294">
        <v>1262</v>
      </c>
      <c r="C1327" s="295">
        <v>150.79887037217964</v>
      </c>
    </row>
    <row r="1328" spans="2:3" x14ac:dyDescent="0.25">
      <c r="B1328" s="294">
        <v>1263</v>
      </c>
      <c r="C1328" s="295">
        <v>158.31058738536211</v>
      </c>
    </row>
    <row r="1329" spans="2:3" x14ac:dyDescent="0.25">
      <c r="B1329" s="294">
        <v>1264</v>
      </c>
      <c r="C1329" s="295">
        <v>201.91963951509584</v>
      </c>
    </row>
    <row r="1330" spans="2:3" x14ac:dyDescent="0.25">
      <c r="B1330" s="294">
        <v>1265</v>
      </c>
      <c r="C1330" s="295">
        <v>99.950095945354107</v>
      </c>
    </row>
    <row r="1331" spans="2:3" x14ac:dyDescent="0.25">
      <c r="B1331" s="294">
        <v>1266</v>
      </c>
      <c r="C1331" s="295">
        <v>110.48521235325495</v>
      </c>
    </row>
    <row r="1332" spans="2:3" x14ac:dyDescent="0.25">
      <c r="B1332" s="294">
        <v>1267</v>
      </c>
      <c r="C1332" s="295">
        <v>120.86188230126331</v>
      </c>
    </row>
    <row r="1333" spans="2:3" x14ac:dyDescent="0.25">
      <c r="B1333" s="294">
        <v>1268</v>
      </c>
      <c r="C1333" s="295">
        <v>129.86149553104715</v>
      </c>
    </row>
    <row r="1334" spans="2:3" x14ac:dyDescent="0.25">
      <c r="B1334" s="294">
        <v>1269</v>
      </c>
      <c r="C1334" s="295">
        <v>91.880699766908691</v>
      </c>
    </row>
    <row r="1335" spans="2:3" x14ac:dyDescent="0.25">
      <c r="B1335" s="294">
        <v>1270</v>
      </c>
      <c r="C1335" s="295">
        <v>112.35625180853755</v>
      </c>
    </row>
    <row r="1336" spans="2:3" x14ac:dyDescent="0.25">
      <c r="B1336" s="294">
        <v>1271</v>
      </c>
      <c r="C1336" s="295">
        <v>100.27694349537805</v>
      </c>
    </row>
    <row r="1337" spans="2:3" x14ac:dyDescent="0.25">
      <c r="B1337" s="294">
        <v>1272</v>
      </c>
      <c r="C1337" s="295">
        <v>125.06385771832737</v>
      </c>
    </row>
    <row r="1338" spans="2:3" x14ac:dyDescent="0.25">
      <c r="B1338" s="294">
        <v>1273</v>
      </c>
      <c r="C1338" s="295">
        <v>168.55356365616777</v>
      </c>
    </row>
    <row r="1339" spans="2:3" x14ac:dyDescent="0.25">
      <c r="B1339" s="294">
        <v>1274</v>
      </c>
      <c r="C1339" s="295">
        <v>114.62099786167036</v>
      </c>
    </row>
    <row r="1340" spans="2:3" x14ac:dyDescent="0.25">
      <c r="B1340" s="294">
        <v>1275</v>
      </c>
      <c r="C1340" s="295">
        <v>121.74417589725105</v>
      </c>
    </row>
    <row r="1341" spans="2:3" x14ac:dyDescent="0.25">
      <c r="B1341" s="294">
        <v>1276</v>
      </c>
      <c r="C1341" s="295">
        <v>143.36438617678814</v>
      </c>
    </row>
    <row r="1342" spans="2:3" x14ac:dyDescent="0.25">
      <c r="B1342" s="294">
        <v>1277</v>
      </c>
      <c r="C1342" s="295">
        <v>114.65585641860048</v>
      </c>
    </row>
    <row r="1343" spans="2:3" x14ac:dyDescent="0.25">
      <c r="B1343" s="294">
        <v>1278</v>
      </c>
      <c r="C1343" s="295">
        <v>103.15731160667548</v>
      </c>
    </row>
    <row r="1344" spans="2:3" x14ac:dyDescent="0.25">
      <c r="B1344" s="294">
        <v>1279</v>
      </c>
      <c r="C1344" s="295">
        <v>153.04418365684512</v>
      </c>
    </row>
    <row r="1345" spans="2:3" x14ac:dyDescent="0.25">
      <c r="B1345" s="294">
        <v>1280</v>
      </c>
      <c r="C1345" s="295">
        <v>152.39108170478846</v>
      </c>
    </row>
    <row r="1346" spans="2:3" x14ac:dyDescent="0.25">
      <c r="B1346" s="294">
        <v>1281</v>
      </c>
      <c r="C1346" s="295">
        <v>97.934616303465546</v>
      </c>
    </row>
    <row r="1347" spans="2:3" x14ac:dyDescent="0.25">
      <c r="B1347" s="294">
        <v>1282</v>
      </c>
      <c r="C1347" s="295">
        <v>120.23155416610626</v>
      </c>
    </row>
    <row r="1348" spans="2:3" x14ac:dyDescent="0.25">
      <c r="B1348" s="294">
        <v>1283</v>
      </c>
      <c r="C1348" s="295">
        <v>92.791441591198677</v>
      </c>
    </row>
    <row r="1349" spans="2:3" x14ac:dyDescent="0.25">
      <c r="B1349" s="294">
        <v>1284</v>
      </c>
      <c r="C1349" s="295">
        <v>128.85398028110311</v>
      </c>
    </row>
    <row r="1350" spans="2:3" x14ac:dyDescent="0.25">
      <c r="B1350" s="294">
        <v>1285</v>
      </c>
      <c r="C1350" s="295">
        <v>187.65958746505044</v>
      </c>
    </row>
    <row r="1351" spans="2:3" x14ac:dyDescent="0.25">
      <c r="B1351" s="294">
        <v>1286</v>
      </c>
      <c r="C1351" s="295">
        <v>84.058000007071087</v>
      </c>
    </row>
    <row r="1352" spans="2:3" x14ac:dyDescent="0.25">
      <c r="B1352" s="294">
        <v>1287</v>
      </c>
      <c r="C1352" s="295">
        <v>155.74646128276706</v>
      </c>
    </row>
    <row r="1353" spans="2:3" x14ac:dyDescent="0.25">
      <c r="B1353" s="294">
        <v>1288</v>
      </c>
      <c r="C1353" s="295">
        <v>114.11879367732013</v>
      </c>
    </row>
    <row r="1354" spans="2:3" x14ac:dyDescent="0.25">
      <c r="B1354" s="294">
        <v>1289</v>
      </c>
      <c r="C1354" s="295">
        <v>146.83068712652567</v>
      </c>
    </row>
    <row r="1355" spans="2:3" x14ac:dyDescent="0.25">
      <c r="B1355" s="294">
        <v>1290</v>
      </c>
      <c r="C1355" s="295">
        <v>188.98252637356649</v>
      </c>
    </row>
    <row r="1356" spans="2:3" x14ac:dyDescent="0.25">
      <c r="B1356" s="294">
        <v>1291</v>
      </c>
      <c r="C1356" s="295">
        <v>88.648247525933485</v>
      </c>
    </row>
    <row r="1357" spans="2:3" x14ac:dyDescent="0.25">
      <c r="B1357" s="294">
        <v>1292</v>
      </c>
      <c r="C1357" s="295">
        <v>158.7277233204826</v>
      </c>
    </row>
    <row r="1358" spans="2:3" x14ac:dyDescent="0.25">
      <c r="B1358" s="294">
        <v>1293</v>
      </c>
      <c r="C1358" s="295">
        <v>146.72691402056179</v>
      </c>
    </row>
    <row r="1359" spans="2:3" x14ac:dyDescent="0.25">
      <c r="B1359" s="294">
        <v>1294</v>
      </c>
      <c r="C1359" s="295">
        <v>128.51058760214733</v>
      </c>
    </row>
    <row r="1360" spans="2:3" x14ac:dyDescent="0.25">
      <c r="B1360" s="294">
        <v>1295</v>
      </c>
      <c r="C1360" s="295">
        <v>134.50741326655853</v>
      </c>
    </row>
    <row r="1361" spans="2:3" x14ac:dyDescent="0.25">
      <c r="B1361" s="294">
        <v>1296</v>
      </c>
      <c r="C1361" s="295">
        <v>123.41835559515751</v>
      </c>
    </row>
    <row r="1362" spans="2:3" x14ac:dyDescent="0.25">
      <c r="B1362" s="294">
        <v>1297</v>
      </c>
      <c r="C1362" s="295">
        <v>80.3291544569895</v>
      </c>
    </row>
    <row r="1363" spans="2:3" x14ac:dyDescent="0.25">
      <c r="B1363" s="294">
        <v>1298</v>
      </c>
      <c r="C1363" s="295">
        <v>112.3097263805343</v>
      </c>
    </row>
    <row r="1364" spans="2:3" x14ac:dyDescent="0.25">
      <c r="B1364" s="294">
        <v>1299</v>
      </c>
      <c r="C1364" s="295">
        <v>120.83269574324189</v>
      </c>
    </row>
    <row r="1365" spans="2:3" x14ac:dyDescent="0.25">
      <c r="B1365" s="294">
        <v>1300</v>
      </c>
      <c r="C1365" s="295">
        <v>82.333560204781477</v>
      </c>
    </row>
    <row r="1366" spans="2:3" x14ac:dyDescent="0.25">
      <c r="B1366" s="294">
        <v>1301</v>
      </c>
      <c r="C1366" s="295">
        <v>155.40411751181216</v>
      </c>
    </row>
    <row r="1367" spans="2:3" x14ac:dyDescent="0.25">
      <c r="B1367" s="294">
        <v>1302</v>
      </c>
      <c r="C1367" s="295">
        <v>139.6121852766438</v>
      </c>
    </row>
    <row r="1368" spans="2:3" x14ac:dyDescent="0.25">
      <c r="B1368" s="294">
        <v>1303</v>
      </c>
      <c r="C1368" s="295">
        <v>102.98269079106771</v>
      </c>
    </row>
    <row r="1369" spans="2:3" x14ac:dyDescent="0.25">
      <c r="B1369" s="294">
        <v>1304</v>
      </c>
      <c r="C1369" s="295">
        <v>101.70565112105012</v>
      </c>
    </row>
    <row r="1370" spans="2:3" x14ac:dyDescent="0.25">
      <c r="B1370" s="294">
        <v>1305</v>
      </c>
      <c r="C1370" s="295">
        <v>152.33149581436612</v>
      </c>
    </row>
    <row r="1371" spans="2:3" x14ac:dyDescent="0.25">
      <c r="B1371" s="294">
        <v>1306</v>
      </c>
      <c r="C1371" s="295">
        <v>110.01928738278573</v>
      </c>
    </row>
    <row r="1372" spans="2:3" x14ac:dyDescent="0.25">
      <c r="B1372" s="294">
        <v>1307</v>
      </c>
      <c r="C1372" s="295">
        <v>174.9611318897808</v>
      </c>
    </row>
    <row r="1373" spans="2:3" x14ac:dyDescent="0.25">
      <c r="B1373" s="294">
        <v>1308</v>
      </c>
      <c r="C1373" s="295">
        <v>205.81232416879334</v>
      </c>
    </row>
    <row r="1374" spans="2:3" x14ac:dyDescent="0.25">
      <c r="B1374" s="294">
        <v>1309</v>
      </c>
      <c r="C1374" s="295">
        <v>157.19484046575764</v>
      </c>
    </row>
    <row r="1375" spans="2:3" x14ac:dyDescent="0.25">
      <c r="B1375" s="294">
        <v>1310</v>
      </c>
      <c r="C1375" s="295">
        <v>146.0611787418427</v>
      </c>
    </row>
    <row r="1376" spans="2:3" x14ac:dyDescent="0.25">
      <c r="B1376" s="294">
        <v>1311</v>
      </c>
      <c r="C1376" s="295">
        <v>105.09506962726991</v>
      </c>
    </row>
    <row r="1377" spans="2:3" x14ac:dyDescent="0.25">
      <c r="B1377" s="294">
        <v>1312</v>
      </c>
      <c r="C1377" s="295">
        <v>82.958129103378042</v>
      </c>
    </row>
    <row r="1378" spans="2:3" x14ac:dyDescent="0.25">
      <c r="B1378" s="294">
        <v>1313</v>
      </c>
      <c r="C1378" s="295">
        <v>152.32420342903424</v>
      </c>
    </row>
    <row r="1379" spans="2:3" x14ac:dyDescent="0.25">
      <c r="B1379" s="294">
        <v>1314</v>
      </c>
      <c r="C1379" s="295">
        <v>147.42365938233593</v>
      </c>
    </row>
    <row r="1380" spans="2:3" x14ac:dyDescent="0.25">
      <c r="B1380" s="294">
        <v>1315</v>
      </c>
      <c r="C1380" s="295">
        <v>196.90409676743357</v>
      </c>
    </row>
    <row r="1381" spans="2:3" x14ac:dyDescent="0.25">
      <c r="B1381" s="294">
        <v>1316</v>
      </c>
      <c r="C1381" s="295">
        <v>124.09459297254377</v>
      </c>
    </row>
    <row r="1382" spans="2:3" x14ac:dyDescent="0.25">
      <c r="B1382" s="294">
        <v>1317</v>
      </c>
      <c r="C1382" s="295">
        <v>150.87437988701993</v>
      </c>
    </row>
    <row r="1383" spans="2:3" x14ac:dyDescent="0.25">
      <c r="B1383" s="294">
        <v>1318</v>
      </c>
      <c r="C1383" s="295">
        <v>119.64360160836861</v>
      </c>
    </row>
    <row r="1384" spans="2:3" x14ac:dyDescent="0.25">
      <c r="B1384" s="294">
        <v>1319</v>
      </c>
      <c r="C1384" s="295">
        <v>168.91623714494406</v>
      </c>
    </row>
    <row r="1385" spans="2:3" x14ac:dyDescent="0.25">
      <c r="B1385" s="294">
        <v>1320</v>
      </c>
      <c r="C1385" s="295">
        <v>153.02234229289286</v>
      </c>
    </row>
    <row r="1386" spans="2:3" x14ac:dyDescent="0.25">
      <c r="B1386" s="294">
        <v>1321</v>
      </c>
      <c r="C1386" s="295">
        <v>128.78162728097249</v>
      </c>
    </row>
    <row r="1387" spans="2:3" x14ac:dyDescent="0.25">
      <c r="B1387" s="294">
        <v>1322</v>
      </c>
      <c r="C1387" s="295">
        <v>145.91510067257792</v>
      </c>
    </row>
    <row r="1388" spans="2:3" x14ac:dyDescent="0.25">
      <c r="B1388" s="294">
        <v>1323</v>
      </c>
      <c r="C1388" s="295">
        <v>151.94376721527789</v>
      </c>
    </row>
    <row r="1389" spans="2:3" x14ac:dyDescent="0.25">
      <c r="B1389" s="294">
        <v>1324</v>
      </c>
      <c r="C1389" s="295">
        <v>95.663184324727382</v>
      </c>
    </row>
    <row r="1390" spans="2:3" x14ac:dyDescent="0.25">
      <c r="B1390" s="294">
        <v>1325</v>
      </c>
      <c r="C1390" s="295">
        <v>85.294663226389901</v>
      </c>
    </row>
    <row r="1391" spans="2:3" x14ac:dyDescent="0.25">
      <c r="B1391" s="294">
        <v>1326</v>
      </c>
      <c r="C1391" s="295">
        <v>80.171499582496949</v>
      </c>
    </row>
    <row r="1392" spans="2:3" x14ac:dyDescent="0.25">
      <c r="B1392" s="294">
        <v>1327</v>
      </c>
      <c r="C1392" s="295">
        <v>129.33817653065955</v>
      </c>
    </row>
    <row r="1393" spans="2:3" x14ac:dyDescent="0.25">
      <c r="B1393" s="294">
        <v>1328</v>
      </c>
      <c r="C1393" s="295">
        <v>145.42686057542011</v>
      </c>
    </row>
    <row r="1394" spans="2:3" x14ac:dyDescent="0.25">
      <c r="B1394" s="294">
        <v>1329</v>
      </c>
      <c r="C1394" s="295">
        <v>169.16183544680473</v>
      </c>
    </row>
    <row r="1395" spans="2:3" x14ac:dyDescent="0.25">
      <c r="B1395" s="294">
        <v>1330</v>
      </c>
      <c r="C1395" s="295">
        <v>174.42097521025178</v>
      </c>
    </row>
    <row r="1396" spans="2:3" x14ac:dyDescent="0.25">
      <c r="B1396" s="294">
        <v>1331</v>
      </c>
      <c r="C1396" s="295">
        <v>122.102643855568</v>
      </c>
    </row>
    <row r="1397" spans="2:3" x14ac:dyDescent="0.25">
      <c r="B1397" s="294">
        <v>1332</v>
      </c>
      <c r="C1397" s="295">
        <v>147.72272318064978</v>
      </c>
    </row>
    <row r="1398" spans="2:3" x14ac:dyDescent="0.25">
      <c r="B1398" s="294">
        <v>1333</v>
      </c>
      <c r="C1398" s="295">
        <v>127.07353150336706</v>
      </c>
    </row>
    <row r="1399" spans="2:3" x14ac:dyDescent="0.25">
      <c r="B1399" s="294">
        <v>1334</v>
      </c>
      <c r="C1399" s="295">
        <v>103.74399081850896</v>
      </c>
    </row>
    <row r="1400" spans="2:3" x14ac:dyDescent="0.25">
      <c r="B1400" s="294">
        <v>1335</v>
      </c>
      <c r="C1400" s="295">
        <v>106.47314968746699</v>
      </c>
    </row>
    <row r="1401" spans="2:3" x14ac:dyDescent="0.25">
      <c r="B1401" s="294">
        <v>1336</v>
      </c>
      <c r="C1401" s="295">
        <v>155.29107066500615</v>
      </c>
    </row>
    <row r="1402" spans="2:3" x14ac:dyDescent="0.25">
      <c r="B1402" s="294">
        <v>1337</v>
      </c>
      <c r="C1402" s="295">
        <v>93.456093750635262</v>
      </c>
    </row>
    <row r="1403" spans="2:3" x14ac:dyDescent="0.25">
      <c r="B1403" s="294">
        <v>1338</v>
      </c>
      <c r="C1403" s="295">
        <v>139.5315121063411</v>
      </c>
    </row>
    <row r="1404" spans="2:3" x14ac:dyDescent="0.25">
      <c r="B1404" s="294">
        <v>1339</v>
      </c>
      <c r="C1404" s="295">
        <v>135.26107705087185</v>
      </c>
    </row>
    <row r="1405" spans="2:3" x14ac:dyDescent="0.25">
      <c r="B1405" s="294">
        <v>1340</v>
      </c>
      <c r="C1405" s="295">
        <v>112.60209041540926</v>
      </c>
    </row>
    <row r="1406" spans="2:3" x14ac:dyDescent="0.25">
      <c r="B1406" s="294">
        <v>1341</v>
      </c>
      <c r="C1406" s="295">
        <v>102.48746459638372</v>
      </c>
    </row>
    <row r="1407" spans="2:3" x14ac:dyDescent="0.25">
      <c r="B1407" s="294">
        <v>1342</v>
      </c>
      <c r="C1407" s="295">
        <v>116.73256763592983</v>
      </c>
    </row>
    <row r="1408" spans="2:3" x14ac:dyDescent="0.25">
      <c r="B1408" s="294">
        <v>1343</v>
      </c>
      <c r="C1408" s="295">
        <v>134.94469646230533</v>
      </c>
    </row>
    <row r="1409" spans="2:3" x14ac:dyDescent="0.25">
      <c r="B1409" s="294">
        <v>1344</v>
      </c>
      <c r="C1409" s="295">
        <v>93.82708287230453</v>
      </c>
    </row>
    <row r="1410" spans="2:3" x14ac:dyDescent="0.25">
      <c r="B1410" s="294">
        <v>1345</v>
      </c>
      <c r="C1410" s="295">
        <v>119.02223812042547</v>
      </c>
    </row>
    <row r="1411" spans="2:3" x14ac:dyDescent="0.25">
      <c r="B1411" s="294">
        <v>1346</v>
      </c>
      <c r="C1411" s="295">
        <v>171.48381272835834</v>
      </c>
    </row>
    <row r="1412" spans="2:3" x14ac:dyDescent="0.25">
      <c r="B1412" s="294">
        <v>1347</v>
      </c>
      <c r="C1412" s="295">
        <v>139.61931513957273</v>
      </c>
    </row>
    <row r="1413" spans="2:3" x14ac:dyDescent="0.25">
      <c r="B1413" s="294">
        <v>1348</v>
      </c>
      <c r="C1413" s="295">
        <v>133.41594725022676</v>
      </c>
    </row>
    <row r="1414" spans="2:3" x14ac:dyDescent="0.25">
      <c r="B1414" s="294">
        <v>1349</v>
      </c>
      <c r="C1414" s="295">
        <v>172.27382416475211</v>
      </c>
    </row>
    <row r="1415" spans="2:3" x14ac:dyDescent="0.25">
      <c r="B1415" s="294">
        <v>1350</v>
      </c>
      <c r="C1415" s="295">
        <v>134.3308350919134</v>
      </c>
    </row>
    <row r="1416" spans="2:3" x14ac:dyDescent="0.25">
      <c r="B1416" s="294">
        <v>1351</v>
      </c>
      <c r="C1416" s="295">
        <v>153.23271762826613</v>
      </c>
    </row>
    <row r="1417" spans="2:3" x14ac:dyDescent="0.25">
      <c r="B1417" s="294">
        <v>1352</v>
      </c>
      <c r="C1417" s="295">
        <v>110.15007708932436</v>
      </c>
    </row>
    <row r="1418" spans="2:3" x14ac:dyDescent="0.25">
      <c r="B1418" s="294">
        <v>1353</v>
      </c>
      <c r="C1418" s="295">
        <v>159.46816974663429</v>
      </c>
    </row>
    <row r="1419" spans="2:3" x14ac:dyDescent="0.25">
      <c r="B1419" s="294">
        <v>1354</v>
      </c>
      <c r="C1419" s="295">
        <v>102.38735460164676</v>
      </c>
    </row>
    <row r="1420" spans="2:3" x14ac:dyDescent="0.25">
      <c r="B1420" s="294">
        <v>1355</v>
      </c>
      <c r="C1420" s="295">
        <v>159.07884459318262</v>
      </c>
    </row>
    <row r="1421" spans="2:3" x14ac:dyDescent="0.25">
      <c r="B1421" s="294">
        <v>1356</v>
      </c>
      <c r="C1421" s="295">
        <v>134.91906860663431</v>
      </c>
    </row>
    <row r="1422" spans="2:3" x14ac:dyDescent="0.25">
      <c r="B1422" s="294">
        <v>1357</v>
      </c>
      <c r="C1422" s="295">
        <v>142.33413265030322</v>
      </c>
    </row>
    <row r="1423" spans="2:3" x14ac:dyDescent="0.25">
      <c r="B1423" s="294">
        <v>1358</v>
      </c>
      <c r="C1423" s="295">
        <v>131.74268992366441</v>
      </c>
    </row>
    <row r="1424" spans="2:3" x14ac:dyDescent="0.25">
      <c r="B1424" s="294">
        <v>1359</v>
      </c>
      <c r="C1424" s="295">
        <v>136.59745401479341</v>
      </c>
    </row>
    <row r="1425" spans="2:3" x14ac:dyDescent="0.25">
      <c r="B1425" s="294">
        <v>1360</v>
      </c>
      <c r="C1425" s="295">
        <v>145.64070803957495</v>
      </c>
    </row>
    <row r="1426" spans="2:3" x14ac:dyDescent="0.25">
      <c r="B1426" s="294">
        <v>1361</v>
      </c>
      <c r="C1426" s="295">
        <v>141.99148419827597</v>
      </c>
    </row>
    <row r="1427" spans="2:3" x14ac:dyDescent="0.25">
      <c r="B1427" s="294">
        <v>1362</v>
      </c>
      <c r="C1427" s="295">
        <v>112.54904277340755</v>
      </c>
    </row>
    <row r="1428" spans="2:3" x14ac:dyDescent="0.25">
      <c r="B1428" s="294">
        <v>1363</v>
      </c>
      <c r="C1428" s="295">
        <v>150.58130690576854</v>
      </c>
    </row>
    <row r="1429" spans="2:3" x14ac:dyDescent="0.25">
      <c r="B1429" s="294">
        <v>1364</v>
      </c>
      <c r="C1429" s="295">
        <v>97.880269893437926</v>
      </c>
    </row>
    <row r="1430" spans="2:3" x14ac:dyDescent="0.25">
      <c r="B1430" s="294">
        <v>1365</v>
      </c>
      <c r="C1430" s="295">
        <v>99.763674019557868</v>
      </c>
    </row>
    <row r="1431" spans="2:3" x14ac:dyDescent="0.25">
      <c r="B1431" s="294">
        <v>1366</v>
      </c>
      <c r="C1431" s="295">
        <v>205.44889343605359</v>
      </c>
    </row>
    <row r="1432" spans="2:3" x14ac:dyDescent="0.25">
      <c r="B1432" s="294">
        <v>1367</v>
      </c>
      <c r="C1432" s="295">
        <v>142.01729756266599</v>
      </c>
    </row>
    <row r="1433" spans="2:3" x14ac:dyDescent="0.25">
      <c r="B1433" s="294">
        <v>1368</v>
      </c>
      <c r="C1433" s="295">
        <v>121.89534844282976</v>
      </c>
    </row>
    <row r="1434" spans="2:3" x14ac:dyDescent="0.25">
      <c r="B1434" s="294">
        <v>1369</v>
      </c>
      <c r="C1434" s="295">
        <v>121.0020219176335</v>
      </c>
    </row>
    <row r="1435" spans="2:3" x14ac:dyDescent="0.25">
      <c r="B1435" s="294">
        <v>1370</v>
      </c>
      <c r="C1435" s="295">
        <v>97.906253642253077</v>
      </c>
    </row>
    <row r="1436" spans="2:3" x14ac:dyDescent="0.25">
      <c r="B1436" s="294">
        <v>1371</v>
      </c>
      <c r="C1436" s="295">
        <v>133.96712042868853</v>
      </c>
    </row>
    <row r="1437" spans="2:3" x14ac:dyDescent="0.25">
      <c r="B1437" s="294">
        <v>1372</v>
      </c>
      <c r="C1437" s="295">
        <v>165.82343493806096</v>
      </c>
    </row>
    <row r="1438" spans="2:3" x14ac:dyDescent="0.25">
      <c r="B1438" s="294">
        <v>1373</v>
      </c>
      <c r="C1438" s="295">
        <v>160.81625452153637</v>
      </c>
    </row>
    <row r="1439" spans="2:3" x14ac:dyDescent="0.25">
      <c r="B1439" s="294">
        <v>1374</v>
      </c>
      <c r="C1439" s="295">
        <v>173.87655839070314</v>
      </c>
    </row>
    <row r="1440" spans="2:3" x14ac:dyDescent="0.25">
      <c r="B1440" s="294">
        <v>1375</v>
      </c>
      <c r="C1440" s="295">
        <v>148.70861190227257</v>
      </c>
    </row>
    <row r="1441" spans="2:3" x14ac:dyDescent="0.25">
      <c r="B1441" s="294">
        <v>1376</v>
      </c>
      <c r="C1441" s="295">
        <v>79.640901735128764</v>
      </c>
    </row>
    <row r="1442" spans="2:3" x14ac:dyDescent="0.25">
      <c r="B1442" s="294">
        <v>1377</v>
      </c>
      <c r="C1442" s="295">
        <v>84.193385809758084</v>
      </c>
    </row>
    <row r="1443" spans="2:3" x14ac:dyDescent="0.25">
      <c r="B1443" s="294">
        <v>1378</v>
      </c>
      <c r="C1443" s="295">
        <v>84.241897711746532</v>
      </c>
    </row>
    <row r="1444" spans="2:3" x14ac:dyDescent="0.25">
      <c r="B1444" s="294">
        <v>1379</v>
      </c>
      <c r="C1444" s="295">
        <v>130.31396886830504</v>
      </c>
    </row>
    <row r="1445" spans="2:3" x14ac:dyDescent="0.25">
      <c r="B1445" s="294">
        <v>1380</v>
      </c>
      <c r="C1445" s="295">
        <v>126.3779313992337</v>
      </c>
    </row>
    <row r="1446" spans="2:3" x14ac:dyDescent="0.25">
      <c r="B1446" s="294">
        <v>1381</v>
      </c>
      <c r="C1446" s="295">
        <v>140.20333781985539</v>
      </c>
    </row>
    <row r="1447" spans="2:3" x14ac:dyDescent="0.25">
      <c r="B1447" s="294">
        <v>1382</v>
      </c>
      <c r="C1447" s="295">
        <v>83.762237579352202</v>
      </c>
    </row>
    <row r="1448" spans="2:3" x14ac:dyDescent="0.25">
      <c r="B1448" s="294">
        <v>1383</v>
      </c>
      <c r="C1448" s="295">
        <v>118.26110188382978</v>
      </c>
    </row>
    <row r="1449" spans="2:3" x14ac:dyDescent="0.25">
      <c r="B1449" s="294">
        <v>1384</v>
      </c>
      <c r="C1449" s="295">
        <v>109.86971265112052</v>
      </c>
    </row>
    <row r="1450" spans="2:3" x14ac:dyDescent="0.25">
      <c r="B1450" s="294">
        <v>1385</v>
      </c>
      <c r="C1450" s="295">
        <v>152.71433394222856</v>
      </c>
    </row>
    <row r="1451" spans="2:3" x14ac:dyDescent="0.25">
      <c r="B1451" s="294">
        <v>1386</v>
      </c>
      <c r="C1451" s="295">
        <v>110.29120021075063</v>
      </c>
    </row>
    <row r="1452" spans="2:3" x14ac:dyDescent="0.25">
      <c r="B1452" s="294">
        <v>1387</v>
      </c>
      <c r="C1452" s="295">
        <v>160.87287027833969</v>
      </c>
    </row>
    <row r="1453" spans="2:3" x14ac:dyDescent="0.25">
      <c r="B1453" s="294">
        <v>1388</v>
      </c>
      <c r="C1453" s="295">
        <v>121.08059466913701</v>
      </c>
    </row>
    <row r="1454" spans="2:3" x14ac:dyDescent="0.25">
      <c r="B1454" s="294">
        <v>1389</v>
      </c>
      <c r="C1454" s="295">
        <v>160.4634564213078</v>
      </c>
    </row>
    <row r="1455" spans="2:3" x14ac:dyDescent="0.25">
      <c r="B1455" s="294">
        <v>1390</v>
      </c>
      <c r="C1455" s="295">
        <v>130.44352264379359</v>
      </c>
    </row>
    <row r="1456" spans="2:3" x14ac:dyDescent="0.25">
      <c r="B1456" s="294">
        <v>1391</v>
      </c>
      <c r="C1456" s="295">
        <v>119.47896534913318</v>
      </c>
    </row>
    <row r="1457" spans="2:3" x14ac:dyDescent="0.25">
      <c r="B1457" s="294">
        <v>1392</v>
      </c>
      <c r="C1457" s="295">
        <v>107.58499915606365</v>
      </c>
    </row>
    <row r="1458" spans="2:3" x14ac:dyDescent="0.25">
      <c r="B1458" s="294">
        <v>1393</v>
      </c>
      <c r="C1458" s="295">
        <v>119.06783738424623</v>
      </c>
    </row>
    <row r="1459" spans="2:3" x14ac:dyDescent="0.25">
      <c r="B1459" s="294">
        <v>1394</v>
      </c>
      <c r="C1459" s="295">
        <v>83.506488065001193</v>
      </c>
    </row>
    <row r="1460" spans="2:3" x14ac:dyDescent="0.25">
      <c r="B1460" s="294">
        <v>1395</v>
      </c>
      <c r="C1460" s="295">
        <v>145.63550261975598</v>
      </c>
    </row>
    <row r="1461" spans="2:3" x14ac:dyDescent="0.25">
      <c r="B1461" s="294">
        <v>1396</v>
      </c>
      <c r="C1461" s="295">
        <v>85.647356689639054</v>
      </c>
    </row>
    <row r="1462" spans="2:3" x14ac:dyDescent="0.25">
      <c r="B1462" s="294">
        <v>1397</v>
      </c>
      <c r="C1462" s="295">
        <v>152.00001451856491</v>
      </c>
    </row>
    <row r="1463" spans="2:3" x14ac:dyDescent="0.25">
      <c r="B1463" s="294">
        <v>1398</v>
      </c>
      <c r="C1463" s="295">
        <v>114.15451816638085</v>
      </c>
    </row>
    <row r="1464" spans="2:3" x14ac:dyDescent="0.25">
      <c r="B1464" s="294">
        <v>1399</v>
      </c>
      <c r="C1464" s="295">
        <v>134.84941112590124</v>
      </c>
    </row>
    <row r="1465" spans="2:3" x14ac:dyDescent="0.25">
      <c r="B1465" s="294">
        <v>1400</v>
      </c>
      <c r="C1465" s="295">
        <v>97.183755061166977</v>
      </c>
    </row>
    <row r="1466" spans="2:3" x14ac:dyDescent="0.25">
      <c r="B1466" s="294">
        <v>1401</v>
      </c>
      <c r="C1466" s="295">
        <v>134.8310608088874</v>
      </c>
    </row>
    <row r="1467" spans="2:3" x14ac:dyDescent="0.25">
      <c r="B1467" s="294">
        <v>1402</v>
      </c>
      <c r="C1467" s="295">
        <v>127.53683367041302</v>
      </c>
    </row>
    <row r="1468" spans="2:3" x14ac:dyDescent="0.25">
      <c r="B1468" s="294">
        <v>1403</v>
      </c>
      <c r="C1468" s="295">
        <v>101.76211542044396</v>
      </c>
    </row>
    <row r="1469" spans="2:3" x14ac:dyDescent="0.25">
      <c r="B1469" s="294">
        <v>1404</v>
      </c>
      <c r="C1469" s="295">
        <v>196.79809543797765</v>
      </c>
    </row>
    <row r="1470" spans="2:3" x14ac:dyDescent="0.25">
      <c r="B1470" s="294">
        <v>1405</v>
      </c>
      <c r="C1470" s="295">
        <v>135.70647075040586</v>
      </c>
    </row>
    <row r="1471" spans="2:3" x14ac:dyDescent="0.25">
      <c r="B1471" s="294">
        <v>1406</v>
      </c>
      <c r="C1471" s="295">
        <v>134.78459412729387</v>
      </c>
    </row>
    <row r="1472" spans="2:3" x14ac:dyDescent="0.25">
      <c r="B1472" s="294">
        <v>1407</v>
      </c>
      <c r="C1472" s="295">
        <v>138.42280059310869</v>
      </c>
    </row>
    <row r="1473" spans="2:3" x14ac:dyDescent="0.25">
      <c r="B1473" s="294">
        <v>1408</v>
      </c>
      <c r="C1473" s="295">
        <v>101.90725115184577</v>
      </c>
    </row>
    <row r="1474" spans="2:3" x14ac:dyDescent="0.25">
      <c r="B1474" s="294">
        <v>1409</v>
      </c>
      <c r="C1474" s="295">
        <v>120.28613229572613</v>
      </c>
    </row>
    <row r="1475" spans="2:3" x14ac:dyDescent="0.25">
      <c r="B1475" s="294">
        <v>1410</v>
      </c>
      <c r="C1475" s="295">
        <v>153.01591119184991</v>
      </c>
    </row>
    <row r="1476" spans="2:3" x14ac:dyDescent="0.25">
      <c r="B1476" s="294">
        <v>1411</v>
      </c>
      <c r="C1476" s="295">
        <v>77.991957882581232</v>
      </c>
    </row>
    <row r="1477" spans="2:3" x14ac:dyDescent="0.25">
      <c r="B1477" s="294">
        <v>1412</v>
      </c>
      <c r="C1477" s="295">
        <v>83.993733763765789</v>
      </c>
    </row>
    <row r="1478" spans="2:3" x14ac:dyDescent="0.25">
      <c r="B1478" s="294">
        <v>1413</v>
      </c>
      <c r="C1478" s="295">
        <v>154.58895993689558</v>
      </c>
    </row>
    <row r="1479" spans="2:3" x14ac:dyDescent="0.25">
      <c r="B1479" s="294">
        <v>1414</v>
      </c>
      <c r="C1479" s="295">
        <v>109.31475582255518</v>
      </c>
    </row>
    <row r="1480" spans="2:3" x14ac:dyDescent="0.25">
      <c r="B1480" s="294">
        <v>1415</v>
      </c>
      <c r="C1480" s="295">
        <v>101.0013232287495</v>
      </c>
    </row>
    <row r="1481" spans="2:3" x14ac:dyDescent="0.25">
      <c r="B1481" s="294">
        <v>1416</v>
      </c>
      <c r="C1481" s="295">
        <v>130.25276617258532</v>
      </c>
    </row>
    <row r="1482" spans="2:3" x14ac:dyDescent="0.25">
      <c r="B1482" s="294">
        <v>1417</v>
      </c>
      <c r="C1482" s="295">
        <v>115.21306869636899</v>
      </c>
    </row>
    <row r="1483" spans="2:3" x14ac:dyDescent="0.25">
      <c r="B1483" s="294">
        <v>1418</v>
      </c>
      <c r="C1483" s="295">
        <v>193.59965739834499</v>
      </c>
    </row>
    <row r="1484" spans="2:3" x14ac:dyDescent="0.25">
      <c r="B1484" s="294">
        <v>1419</v>
      </c>
      <c r="C1484" s="295">
        <v>146.76916668677802</v>
      </c>
    </row>
    <row r="1485" spans="2:3" x14ac:dyDescent="0.25">
      <c r="B1485" s="294">
        <v>1420</v>
      </c>
      <c r="C1485" s="295">
        <v>163.44954277455244</v>
      </c>
    </row>
    <row r="1486" spans="2:3" x14ac:dyDescent="0.25">
      <c r="B1486" s="294">
        <v>1421</v>
      </c>
      <c r="C1486" s="295">
        <v>81.455439599326922</v>
      </c>
    </row>
    <row r="1487" spans="2:3" x14ac:dyDescent="0.25">
      <c r="B1487" s="294">
        <v>1422</v>
      </c>
      <c r="C1487" s="295">
        <v>183.58880223973756</v>
      </c>
    </row>
    <row r="1488" spans="2:3" x14ac:dyDescent="0.25">
      <c r="B1488" s="294">
        <v>1423</v>
      </c>
      <c r="C1488" s="295">
        <v>121.08356638647055</v>
      </c>
    </row>
    <row r="1489" spans="2:3" x14ac:dyDescent="0.25">
      <c r="B1489" s="294">
        <v>1424</v>
      </c>
      <c r="C1489" s="295">
        <v>148.85812837836974</v>
      </c>
    </row>
    <row r="1490" spans="2:3" x14ac:dyDescent="0.25">
      <c r="B1490" s="294">
        <v>1425</v>
      </c>
      <c r="C1490" s="295">
        <v>91.148384740962214</v>
      </c>
    </row>
    <row r="1491" spans="2:3" x14ac:dyDescent="0.25">
      <c r="B1491" s="294">
        <v>1426</v>
      </c>
      <c r="C1491" s="295">
        <v>138.55741335816356</v>
      </c>
    </row>
    <row r="1492" spans="2:3" x14ac:dyDescent="0.25">
      <c r="B1492" s="294">
        <v>1427</v>
      </c>
      <c r="C1492" s="295">
        <v>141.81004162465084</v>
      </c>
    </row>
    <row r="1493" spans="2:3" x14ac:dyDescent="0.25">
      <c r="B1493" s="294">
        <v>1428</v>
      </c>
      <c r="C1493" s="295">
        <v>142.03686848744638</v>
      </c>
    </row>
    <row r="1494" spans="2:3" x14ac:dyDescent="0.25">
      <c r="B1494" s="294">
        <v>1429</v>
      </c>
      <c r="C1494" s="295">
        <v>164.72643028357732</v>
      </c>
    </row>
    <row r="1495" spans="2:3" x14ac:dyDescent="0.25">
      <c r="B1495" s="294">
        <v>1430</v>
      </c>
      <c r="C1495" s="295">
        <v>202.76378376438066</v>
      </c>
    </row>
    <row r="1496" spans="2:3" x14ac:dyDescent="0.25">
      <c r="B1496" s="294">
        <v>1431</v>
      </c>
      <c r="C1496" s="295">
        <v>107.78856425287363</v>
      </c>
    </row>
    <row r="1497" spans="2:3" x14ac:dyDescent="0.25">
      <c r="B1497" s="294">
        <v>1432</v>
      </c>
      <c r="C1497" s="295">
        <v>167.43197611255613</v>
      </c>
    </row>
    <row r="1498" spans="2:3" x14ac:dyDescent="0.25">
      <c r="B1498" s="294">
        <v>1433</v>
      </c>
      <c r="C1498" s="295">
        <v>142.34804706362274</v>
      </c>
    </row>
    <row r="1499" spans="2:3" x14ac:dyDescent="0.25">
      <c r="B1499" s="294">
        <v>1434</v>
      </c>
      <c r="C1499" s="295">
        <v>184.47908978099383</v>
      </c>
    </row>
    <row r="1500" spans="2:3" x14ac:dyDescent="0.25">
      <c r="B1500" s="294">
        <v>1435</v>
      </c>
      <c r="C1500" s="295">
        <v>122.66637418529476</v>
      </c>
    </row>
    <row r="1501" spans="2:3" x14ac:dyDescent="0.25">
      <c r="B1501" s="294">
        <v>1436</v>
      </c>
      <c r="C1501" s="295">
        <v>189.85374293980129</v>
      </c>
    </row>
    <row r="1502" spans="2:3" x14ac:dyDescent="0.25">
      <c r="B1502" s="294">
        <v>1437</v>
      </c>
      <c r="C1502" s="295">
        <v>135.24585501040343</v>
      </c>
    </row>
    <row r="1503" spans="2:3" x14ac:dyDescent="0.25">
      <c r="B1503" s="294">
        <v>1438</v>
      </c>
      <c r="C1503" s="295">
        <v>179.95909396025189</v>
      </c>
    </row>
    <row r="1504" spans="2:3" x14ac:dyDescent="0.25">
      <c r="B1504" s="294">
        <v>1439</v>
      </c>
      <c r="C1504" s="295">
        <v>88.083430873219044</v>
      </c>
    </row>
    <row r="1505" spans="2:3" x14ac:dyDescent="0.25">
      <c r="B1505" s="294">
        <v>1440</v>
      </c>
      <c r="C1505" s="295">
        <v>145.98271322004376</v>
      </c>
    </row>
    <row r="1506" spans="2:3" x14ac:dyDescent="0.25">
      <c r="B1506" s="294">
        <v>1441</v>
      </c>
      <c r="C1506" s="295">
        <v>144.13434472612448</v>
      </c>
    </row>
    <row r="1507" spans="2:3" x14ac:dyDescent="0.25">
      <c r="B1507" s="294">
        <v>1442</v>
      </c>
      <c r="C1507" s="295">
        <v>114.97858590545863</v>
      </c>
    </row>
    <row r="1508" spans="2:3" x14ac:dyDescent="0.25">
      <c r="B1508" s="294">
        <v>1443</v>
      </c>
      <c r="C1508" s="295">
        <v>91.826910387477767</v>
      </c>
    </row>
    <row r="1509" spans="2:3" x14ac:dyDescent="0.25">
      <c r="B1509" s="294">
        <v>1444</v>
      </c>
      <c r="C1509" s="295">
        <v>92.749167624656863</v>
      </c>
    </row>
    <row r="1510" spans="2:3" x14ac:dyDescent="0.25">
      <c r="B1510" s="294">
        <v>1445</v>
      </c>
      <c r="C1510" s="295">
        <v>97.317230984813108</v>
      </c>
    </row>
    <row r="1511" spans="2:3" x14ac:dyDescent="0.25">
      <c r="B1511" s="294">
        <v>1446</v>
      </c>
      <c r="C1511" s="295">
        <v>157.35108961492082</v>
      </c>
    </row>
    <row r="1512" spans="2:3" x14ac:dyDescent="0.25">
      <c r="B1512" s="294">
        <v>1447</v>
      </c>
      <c r="C1512" s="295">
        <v>150.41507379349764</v>
      </c>
    </row>
    <row r="1513" spans="2:3" x14ac:dyDescent="0.25">
      <c r="B1513" s="294">
        <v>1448</v>
      </c>
      <c r="C1513" s="295">
        <v>171.9324894813779</v>
      </c>
    </row>
    <row r="1514" spans="2:3" x14ac:dyDescent="0.25">
      <c r="B1514" s="294">
        <v>1449</v>
      </c>
      <c r="C1514" s="295">
        <v>102.86608617345918</v>
      </c>
    </row>
    <row r="1515" spans="2:3" x14ac:dyDescent="0.25">
      <c r="B1515" s="294">
        <v>1450</v>
      </c>
      <c r="C1515" s="295">
        <v>143.5417964335067</v>
      </c>
    </row>
    <row r="1516" spans="2:3" x14ac:dyDescent="0.25">
      <c r="B1516" s="294">
        <v>1451</v>
      </c>
      <c r="C1516" s="295">
        <v>96.571329792088164</v>
      </c>
    </row>
    <row r="1517" spans="2:3" x14ac:dyDescent="0.25">
      <c r="B1517" s="294">
        <v>1452</v>
      </c>
      <c r="C1517" s="295">
        <v>165.01182538768632</v>
      </c>
    </row>
    <row r="1518" spans="2:3" x14ac:dyDescent="0.25">
      <c r="B1518" s="294">
        <v>1453</v>
      </c>
      <c r="C1518" s="295">
        <v>110.11715417718825</v>
      </c>
    </row>
    <row r="1519" spans="2:3" x14ac:dyDescent="0.25">
      <c r="B1519" s="294">
        <v>1454</v>
      </c>
      <c r="C1519" s="295">
        <v>107.89411907541222</v>
      </c>
    </row>
    <row r="1520" spans="2:3" x14ac:dyDescent="0.25">
      <c r="B1520" s="294">
        <v>1455</v>
      </c>
      <c r="C1520" s="295">
        <v>93.975670494469455</v>
      </c>
    </row>
    <row r="1521" spans="2:3" x14ac:dyDescent="0.25">
      <c r="B1521" s="294">
        <v>1456</v>
      </c>
      <c r="C1521" s="295">
        <v>172.13336096920256</v>
      </c>
    </row>
    <row r="1522" spans="2:3" x14ac:dyDescent="0.25">
      <c r="B1522" s="294">
        <v>1457</v>
      </c>
      <c r="C1522" s="295">
        <v>97.601989753178216</v>
      </c>
    </row>
    <row r="1523" spans="2:3" x14ac:dyDescent="0.25">
      <c r="B1523" s="294">
        <v>1458</v>
      </c>
      <c r="C1523" s="295">
        <v>127.55324044862107</v>
      </c>
    </row>
    <row r="1524" spans="2:3" x14ac:dyDescent="0.25">
      <c r="B1524" s="294">
        <v>1459</v>
      </c>
      <c r="C1524" s="295">
        <v>104.38347219958428</v>
      </c>
    </row>
    <row r="1525" spans="2:3" x14ac:dyDescent="0.25">
      <c r="B1525" s="294">
        <v>1460</v>
      </c>
      <c r="C1525" s="295">
        <v>170.35963356051303</v>
      </c>
    </row>
    <row r="1526" spans="2:3" x14ac:dyDescent="0.25">
      <c r="B1526" s="294">
        <v>1461</v>
      </c>
      <c r="C1526" s="295">
        <v>71.837683193023011</v>
      </c>
    </row>
    <row r="1527" spans="2:3" x14ac:dyDescent="0.25">
      <c r="B1527" s="294">
        <v>1462</v>
      </c>
      <c r="C1527" s="295">
        <v>168.99029671508126</v>
      </c>
    </row>
    <row r="1528" spans="2:3" x14ac:dyDescent="0.25">
      <c r="B1528" s="294">
        <v>1463</v>
      </c>
      <c r="C1528" s="295">
        <v>94.536823474189234</v>
      </c>
    </row>
    <row r="1529" spans="2:3" x14ac:dyDescent="0.25">
      <c r="B1529" s="294">
        <v>1464</v>
      </c>
      <c r="C1529" s="295">
        <v>93.032681556190994</v>
      </c>
    </row>
    <row r="1530" spans="2:3" x14ac:dyDescent="0.25">
      <c r="B1530" s="294">
        <v>1465</v>
      </c>
      <c r="C1530" s="295">
        <v>160.27985845390924</v>
      </c>
    </row>
    <row r="1531" spans="2:3" x14ac:dyDescent="0.25">
      <c r="B1531" s="294">
        <v>1466</v>
      </c>
      <c r="C1531" s="295">
        <v>112.38740590474995</v>
      </c>
    </row>
    <row r="1532" spans="2:3" x14ac:dyDescent="0.25">
      <c r="B1532" s="294">
        <v>1467</v>
      </c>
      <c r="C1532" s="295">
        <v>164.77654973548513</v>
      </c>
    </row>
    <row r="1533" spans="2:3" x14ac:dyDescent="0.25">
      <c r="B1533" s="294">
        <v>1468</v>
      </c>
      <c r="C1533" s="295">
        <v>94.623178113760645</v>
      </c>
    </row>
    <row r="1534" spans="2:3" x14ac:dyDescent="0.25">
      <c r="B1534" s="294">
        <v>1469</v>
      </c>
      <c r="C1534" s="295">
        <v>174.9033633839415</v>
      </c>
    </row>
    <row r="1535" spans="2:3" x14ac:dyDescent="0.25">
      <c r="B1535" s="294">
        <v>1470</v>
      </c>
      <c r="C1535" s="295">
        <v>166.58958163625323</v>
      </c>
    </row>
    <row r="1536" spans="2:3" x14ac:dyDescent="0.25">
      <c r="B1536" s="294">
        <v>1471</v>
      </c>
      <c r="C1536" s="295">
        <v>118.98811137637091</v>
      </c>
    </row>
    <row r="1537" spans="2:3" x14ac:dyDescent="0.25">
      <c r="B1537" s="294">
        <v>1472</v>
      </c>
      <c r="C1537" s="295">
        <v>74.019771023963088</v>
      </c>
    </row>
    <row r="1538" spans="2:3" x14ac:dyDescent="0.25">
      <c r="B1538" s="294">
        <v>1473</v>
      </c>
      <c r="C1538" s="295">
        <v>167.92494137444277</v>
      </c>
    </row>
    <row r="1539" spans="2:3" x14ac:dyDescent="0.25">
      <c r="B1539" s="294">
        <v>1474</v>
      </c>
      <c r="C1539" s="295">
        <v>157.03097686506248</v>
      </c>
    </row>
    <row r="1540" spans="2:3" x14ac:dyDescent="0.25">
      <c r="B1540" s="294">
        <v>1475</v>
      </c>
      <c r="C1540" s="295">
        <v>137.35194963922254</v>
      </c>
    </row>
    <row r="1541" spans="2:3" x14ac:dyDescent="0.25">
      <c r="B1541" s="294">
        <v>1476</v>
      </c>
      <c r="C1541" s="295">
        <v>133.22685512743081</v>
      </c>
    </row>
    <row r="1542" spans="2:3" x14ac:dyDescent="0.25">
      <c r="B1542" s="294">
        <v>1477</v>
      </c>
      <c r="C1542" s="295">
        <v>134.50216824344847</v>
      </c>
    </row>
    <row r="1543" spans="2:3" x14ac:dyDescent="0.25">
      <c r="B1543" s="294">
        <v>1478</v>
      </c>
      <c r="C1543" s="295">
        <v>115.76118466495302</v>
      </c>
    </row>
    <row r="1544" spans="2:3" x14ac:dyDescent="0.25">
      <c r="B1544" s="294">
        <v>1479</v>
      </c>
      <c r="C1544" s="295">
        <v>110.80572189595965</v>
      </c>
    </row>
    <row r="1545" spans="2:3" x14ac:dyDescent="0.25">
      <c r="B1545" s="294">
        <v>1480</v>
      </c>
      <c r="C1545" s="295">
        <v>101.05575417795495</v>
      </c>
    </row>
    <row r="1546" spans="2:3" x14ac:dyDescent="0.25">
      <c r="B1546" s="294">
        <v>1481</v>
      </c>
      <c r="C1546" s="295">
        <v>117.85282311132542</v>
      </c>
    </row>
    <row r="1547" spans="2:3" x14ac:dyDescent="0.25">
      <c r="B1547" s="294">
        <v>1482</v>
      </c>
      <c r="C1547" s="295">
        <v>137.71824611762042</v>
      </c>
    </row>
    <row r="1548" spans="2:3" x14ac:dyDescent="0.25">
      <c r="B1548" s="294">
        <v>1483</v>
      </c>
      <c r="C1548" s="295">
        <v>102.34520899429062</v>
      </c>
    </row>
    <row r="1549" spans="2:3" x14ac:dyDescent="0.25">
      <c r="B1549" s="294">
        <v>1484</v>
      </c>
      <c r="C1549" s="295">
        <v>124.93453257656257</v>
      </c>
    </row>
    <row r="1550" spans="2:3" x14ac:dyDescent="0.25">
      <c r="B1550" s="294">
        <v>1485</v>
      </c>
      <c r="C1550" s="295">
        <v>99.562490858251579</v>
      </c>
    </row>
    <row r="1551" spans="2:3" x14ac:dyDescent="0.25">
      <c r="B1551" s="294">
        <v>1486</v>
      </c>
      <c r="C1551" s="295">
        <v>102.69130383881009</v>
      </c>
    </row>
    <row r="1552" spans="2:3" x14ac:dyDescent="0.25">
      <c r="B1552" s="294">
        <v>1487</v>
      </c>
      <c r="C1552" s="295">
        <v>176.51122583082804</v>
      </c>
    </row>
    <row r="1553" spans="2:3" x14ac:dyDescent="0.25">
      <c r="B1553" s="294">
        <v>1488</v>
      </c>
      <c r="C1553" s="295">
        <v>167.3273438296431</v>
      </c>
    </row>
    <row r="1554" spans="2:3" x14ac:dyDescent="0.25">
      <c r="B1554" s="294">
        <v>1489</v>
      </c>
      <c r="C1554" s="295">
        <v>97.950168624449191</v>
      </c>
    </row>
    <row r="1555" spans="2:3" x14ac:dyDescent="0.25">
      <c r="B1555" s="294">
        <v>1490</v>
      </c>
      <c r="C1555" s="295">
        <v>132.05157308036098</v>
      </c>
    </row>
    <row r="1556" spans="2:3" x14ac:dyDescent="0.25">
      <c r="B1556" s="294">
        <v>1491</v>
      </c>
      <c r="C1556" s="295">
        <v>119.74519443416204</v>
      </c>
    </row>
    <row r="1557" spans="2:3" x14ac:dyDescent="0.25">
      <c r="B1557" s="294">
        <v>1492</v>
      </c>
      <c r="C1557" s="295">
        <v>165.36181077112229</v>
      </c>
    </row>
    <row r="1558" spans="2:3" x14ac:dyDescent="0.25">
      <c r="B1558" s="294">
        <v>1493</v>
      </c>
      <c r="C1558" s="295">
        <v>89.339929654830655</v>
      </c>
    </row>
    <row r="1559" spans="2:3" x14ac:dyDescent="0.25">
      <c r="B1559" s="294">
        <v>1494</v>
      </c>
      <c r="C1559" s="295">
        <v>117.65584329008158</v>
      </c>
    </row>
    <row r="1560" spans="2:3" x14ac:dyDescent="0.25">
      <c r="B1560" s="294">
        <v>1495</v>
      </c>
      <c r="C1560" s="295">
        <v>99.332051969457893</v>
      </c>
    </row>
    <row r="1561" spans="2:3" x14ac:dyDescent="0.25">
      <c r="B1561" s="294">
        <v>1496</v>
      </c>
      <c r="C1561" s="295">
        <v>181.38148516258468</v>
      </c>
    </row>
    <row r="1562" spans="2:3" x14ac:dyDescent="0.25">
      <c r="B1562" s="294">
        <v>1497</v>
      </c>
      <c r="C1562" s="295">
        <v>131.81130090071409</v>
      </c>
    </row>
    <row r="1563" spans="2:3" x14ac:dyDescent="0.25">
      <c r="B1563" s="294">
        <v>1498</v>
      </c>
      <c r="C1563" s="295">
        <v>81.55566283743623</v>
      </c>
    </row>
    <row r="1564" spans="2:3" x14ac:dyDescent="0.25">
      <c r="B1564" s="294">
        <v>1499</v>
      </c>
      <c r="C1564" s="295">
        <v>175.18558044774323</v>
      </c>
    </row>
    <row r="1565" spans="2:3" x14ac:dyDescent="0.25">
      <c r="B1565" s="294">
        <v>1500</v>
      </c>
      <c r="C1565" s="295">
        <v>162.55248380160896</v>
      </c>
    </row>
    <row r="1566" spans="2:3" x14ac:dyDescent="0.25">
      <c r="B1566" s="294">
        <v>1501</v>
      </c>
      <c r="C1566" s="295">
        <v>132.21950151860614</v>
      </c>
    </row>
    <row r="1567" spans="2:3" x14ac:dyDescent="0.25">
      <c r="B1567" s="294">
        <v>1502</v>
      </c>
      <c r="C1567" s="295">
        <v>93.646829165259931</v>
      </c>
    </row>
    <row r="1568" spans="2:3" x14ac:dyDescent="0.25">
      <c r="B1568" s="294">
        <v>1503</v>
      </c>
      <c r="C1568" s="295">
        <v>75.784683484950634</v>
      </c>
    </row>
    <row r="1569" spans="2:3" x14ac:dyDescent="0.25">
      <c r="B1569" s="294">
        <v>1504</v>
      </c>
      <c r="C1569" s="295">
        <v>121.12339026482226</v>
      </c>
    </row>
    <row r="1570" spans="2:3" x14ac:dyDescent="0.25">
      <c r="B1570" s="294">
        <v>1505</v>
      </c>
      <c r="C1570" s="295">
        <v>107.99128468484933</v>
      </c>
    </row>
    <row r="1571" spans="2:3" x14ac:dyDescent="0.25">
      <c r="B1571" s="294">
        <v>1506</v>
      </c>
      <c r="C1571" s="295">
        <v>79.26861654493915</v>
      </c>
    </row>
    <row r="1572" spans="2:3" x14ac:dyDescent="0.25">
      <c r="B1572" s="294">
        <v>1507</v>
      </c>
      <c r="C1572" s="295">
        <v>102.55863114938651</v>
      </c>
    </row>
    <row r="1573" spans="2:3" x14ac:dyDescent="0.25">
      <c r="B1573" s="294">
        <v>1508</v>
      </c>
      <c r="C1573" s="295">
        <v>94.794588790062434</v>
      </c>
    </row>
    <row r="1574" spans="2:3" x14ac:dyDescent="0.25">
      <c r="B1574" s="294">
        <v>1509</v>
      </c>
      <c r="C1574" s="295">
        <v>146.55734981341391</v>
      </c>
    </row>
    <row r="1575" spans="2:3" x14ac:dyDescent="0.25">
      <c r="B1575" s="294">
        <v>1510</v>
      </c>
      <c r="C1575" s="295">
        <v>179.04511700152682</v>
      </c>
    </row>
    <row r="1576" spans="2:3" x14ac:dyDescent="0.25">
      <c r="B1576" s="294">
        <v>1511</v>
      </c>
      <c r="C1576" s="295">
        <v>94.045341769532826</v>
      </c>
    </row>
    <row r="1577" spans="2:3" x14ac:dyDescent="0.25">
      <c r="B1577" s="294">
        <v>1512</v>
      </c>
      <c r="C1577" s="295">
        <v>114.59227137585033</v>
      </c>
    </row>
    <row r="1578" spans="2:3" x14ac:dyDescent="0.25">
      <c r="B1578" s="294">
        <v>1513</v>
      </c>
      <c r="C1578" s="295">
        <v>127.10354511441426</v>
      </c>
    </row>
    <row r="1579" spans="2:3" x14ac:dyDescent="0.25">
      <c r="B1579" s="294">
        <v>1514</v>
      </c>
      <c r="C1579" s="295">
        <v>139.07236624736549</v>
      </c>
    </row>
    <row r="1580" spans="2:3" x14ac:dyDescent="0.25">
      <c r="B1580" s="294">
        <v>1515</v>
      </c>
      <c r="C1580" s="295">
        <v>123.43048645686778</v>
      </c>
    </row>
    <row r="1581" spans="2:3" x14ac:dyDescent="0.25">
      <c r="B1581" s="294">
        <v>1516</v>
      </c>
      <c r="C1581" s="295">
        <v>95.033772558775652</v>
      </c>
    </row>
    <row r="1582" spans="2:3" x14ac:dyDescent="0.25">
      <c r="B1582" s="294">
        <v>1517</v>
      </c>
      <c r="C1582" s="295">
        <v>75.757136645499543</v>
      </c>
    </row>
    <row r="1583" spans="2:3" x14ac:dyDescent="0.25">
      <c r="B1583" s="294">
        <v>1518</v>
      </c>
      <c r="C1583" s="295">
        <v>73.06646920495885</v>
      </c>
    </row>
    <row r="1584" spans="2:3" x14ac:dyDescent="0.25">
      <c r="B1584" s="294">
        <v>1519</v>
      </c>
      <c r="C1584" s="295">
        <v>106.92144607709594</v>
      </c>
    </row>
    <row r="1585" spans="2:3" x14ac:dyDescent="0.25">
      <c r="B1585" s="294">
        <v>1520</v>
      </c>
      <c r="C1585" s="295">
        <v>125.72705812908973</v>
      </c>
    </row>
    <row r="1586" spans="2:3" x14ac:dyDescent="0.25">
      <c r="B1586" s="294">
        <v>1521</v>
      </c>
      <c r="C1586" s="295">
        <v>113.36232623872647</v>
      </c>
    </row>
    <row r="1587" spans="2:3" x14ac:dyDescent="0.25">
      <c r="B1587" s="294">
        <v>1522</v>
      </c>
      <c r="C1587" s="295">
        <v>118.27490659385597</v>
      </c>
    </row>
    <row r="1588" spans="2:3" x14ac:dyDescent="0.25">
      <c r="B1588" s="294">
        <v>1523</v>
      </c>
      <c r="C1588" s="295">
        <v>134.81422324054915</v>
      </c>
    </row>
    <row r="1589" spans="2:3" x14ac:dyDescent="0.25">
      <c r="B1589" s="294">
        <v>1524</v>
      </c>
      <c r="C1589" s="295">
        <v>109.38314485643656</v>
      </c>
    </row>
    <row r="1590" spans="2:3" x14ac:dyDescent="0.25">
      <c r="B1590" s="294">
        <v>1525</v>
      </c>
      <c r="C1590" s="295">
        <v>112.03621722551136</v>
      </c>
    </row>
    <row r="1591" spans="2:3" x14ac:dyDescent="0.25">
      <c r="B1591" s="294">
        <v>1526</v>
      </c>
      <c r="C1591" s="295">
        <v>197.72158731426214</v>
      </c>
    </row>
    <row r="1592" spans="2:3" x14ac:dyDescent="0.25">
      <c r="B1592" s="294">
        <v>1527</v>
      </c>
      <c r="C1592" s="295">
        <v>107.24248958824631</v>
      </c>
    </row>
    <row r="1593" spans="2:3" x14ac:dyDescent="0.25">
      <c r="B1593" s="294">
        <v>1528</v>
      </c>
      <c r="C1593" s="295">
        <v>144.93755927185566</v>
      </c>
    </row>
    <row r="1594" spans="2:3" x14ac:dyDescent="0.25">
      <c r="B1594" s="294">
        <v>1529</v>
      </c>
      <c r="C1594" s="295">
        <v>76.56455810394813</v>
      </c>
    </row>
    <row r="1595" spans="2:3" x14ac:dyDescent="0.25">
      <c r="B1595" s="294">
        <v>1530</v>
      </c>
      <c r="C1595" s="295">
        <v>163.96137586911459</v>
      </c>
    </row>
    <row r="1596" spans="2:3" x14ac:dyDescent="0.25">
      <c r="B1596" s="294">
        <v>1531</v>
      </c>
      <c r="C1596" s="295">
        <v>72.508208755811197</v>
      </c>
    </row>
    <row r="1597" spans="2:3" x14ac:dyDescent="0.25">
      <c r="B1597" s="294">
        <v>1532</v>
      </c>
      <c r="C1597" s="295">
        <v>137.67215303001072</v>
      </c>
    </row>
    <row r="1598" spans="2:3" x14ac:dyDescent="0.25">
      <c r="B1598" s="294">
        <v>1533</v>
      </c>
      <c r="C1598" s="295">
        <v>194.52746484091929</v>
      </c>
    </row>
    <row r="1599" spans="2:3" x14ac:dyDescent="0.25">
      <c r="B1599" s="294">
        <v>1534</v>
      </c>
      <c r="C1599" s="295">
        <v>97.134255494768524</v>
      </c>
    </row>
    <row r="1600" spans="2:3" x14ac:dyDescent="0.25">
      <c r="B1600" s="294">
        <v>1535</v>
      </c>
      <c r="C1600" s="295">
        <v>94.657094038342592</v>
      </c>
    </row>
    <row r="1601" spans="2:3" x14ac:dyDescent="0.25">
      <c r="B1601" s="294">
        <v>1536</v>
      </c>
      <c r="C1601" s="295">
        <v>169.35030022270996</v>
      </c>
    </row>
    <row r="1602" spans="2:3" x14ac:dyDescent="0.25">
      <c r="B1602" s="294">
        <v>1537</v>
      </c>
      <c r="C1602" s="295">
        <v>107.76447460337221</v>
      </c>
    </row>
    <row r="1603" spans="2:3" x14ac:dyDescent="0.25">
      <c r="B1603" s="294">
        <v>1538</v>
      </c>
      <c r="C1603" s="295">
        <v>97.232664327956542</v>
      </c>
    </row>
    <row r="1604" spans="2:3" x14ac:dyDescent="0.25">
      <c r="B1604" s="294">
        <v>1539</v>
      </c>
      <c r="C1604" s="295">
        <v>131.93296433244066</v>
      </c>
    </row>
    <row r="1605" spans="2:3" x14ac:dyDescent="0.25">
      <c r="B1605" s="294">
        <v>1540</v>
      </c>
      <c r="C1605" s="295">
        <v>141.52321149266356</v>
      </c>
    </row>
    <row r="1606" spans="2:3" x14ac:dyDescent="0.25">
      <c r="B1606" s="294">
        <v>1541</v>
      </c>
      <c r="C1606" s="295">
        <v>92.130646512745415</v>
      </c>
    </row>
    <row r="1607" spans="2:3" x14ac:dyDescent="0.25">
      <c r="B1607" s="294">
        <v>1542</v>
      </c>
      <c r="C1607" s="295">
        <v>123.33275407989331</v>
      </c>
    </row>
    <row r="1608" spans="2:3" x14ac:dyDescent="0.25">
      <c r="B1608" s="294">
        <v>1543</v>
      </c>
      <c r="C1608" s="295">
        <v>113.36197757099075</v>
      </c>
    </row>
    <row r="1609" spans="2:3" x14ac:dyDescent="0.25">
      <c r="B1609" s="294">
        <v>1544</v>
      </c>
      <c r="C1609" s="295">
        <v>152.66786216260141</v>
      </c>
    </row>
    <row r="1610" spans="2:3" x14ac:dyDescent="0.25">
      <c r="B1610" s="294">
        <v>1545</v>
      </c>
      <c r="C1610" s="295">
        <v>188.65336179328412</v>
      </c>
    </row>
    <row r="1611" spans="2:3" x14ac:dyDescent="0.25">
      <c r="B1611" s="294">
        <v>1546</v>
      </c>
      <c r="C1611" s="295">
        <v>68.818539751692569</v>
      </c>
    </row>
    <row r="1612" spans="2:3" x14ac:dyDescent="0.25">
      <c r="B1612" s="294">
        <v>1547</v>
      </c>
      <c r="C1612" s="295">
        <v>128.6966075671948</v>
      </c>
    </row>
    <row r="1613" spans="2:3" x14ac:dyDescent="0.25">
      <c r="B1613" s="294">
        <v>1548</v>
      </c>
      <c r="C1613" s="295">
        <v>155.82052905179205</v>
      </c>
    </row>
    <row r="1614" spans="2:3" x14ac:dyDescent="0.25">
      <c r="B1614" s="294">
        <v>1549</v>
      </c>
      <c r="C1614" s="295">
        <v>98.864684297570179</v>
      </c>
    </row>
    <row r="1615" spans="2:3" x14ac:dyDescent="0.25">
      <c r="B1615" s="294">
        <v>1550</v>
      </c>
      <c r="C1615" s="295">
        <v>156.24980147577028</v>
      </c>
    </row>
    <row r="1616" spans="2:3" x14ac:dyDescent="0.25">
      <c r="B1616" s="294">
        <v>1551</v>
      </c>
      <c r="C1616" s="295">
        <v>155.50298059525511</v>
      </c>
    </row>
    <row r="1617" spans="2:3" x14ac:dyDescent="0.25">
      <c r="B1617" s="294">
        <v>1552</v>
      </c>
      <c r="C1617" s="295">
        <v>148.39441506969996</v>
      </c>
    </row>
    <row r="1618" spans="2:3" x14ac:dyDescent="0.25">
      <c r="B1618" s="294">
        <v>1553</v>
      </c>
      <c r="C1618" s="295">
        <v>192.30350410901221</v>
      </c>
    </row>
    <row r="1619" spans="2:3" x14ac:dyDescent="0.25">
      <c r="B1619" s="294">
        <v>1554</v>
      </c>
      <c r="C1619" s="295">
        <v>101.07742242413127</v>
      </c>
    </row>
    <row r="1620" spans="2:3" x14ac:dyDescent="0.25">
      <c r="B1620" s="294">
        <v>1555</v>
      </c>
      <c r="C1620" s="295">
        <v>125.83120228918619</v>
      </c>
    </row>
    <row r="1621" spans="2:3" x14ac:dyDescent="0.25">
      <c r="B1621" s="294">
        <v>1556</v>
      </c>
      <c r="C1621" s="295">
        <v>94.29517346895058</v>
      </c>
    </row>
    <row r="1622" spans="2:3" x14ac:dyDescent="0.25">
      <c r="B1622" s="294">
        <v>1557</v>
      </c>
      <c r="C1622" s="295">
        <v>177.17938669769649</v>
      </c>
    </row>
    <row r="1623" spans="2:3" x14ac:dyDescent="0.25">
      <c r="B1623" s="294">
        <v>1558</v>
      </c>
      <c r="C1623" s="295">
        <v>143.15930358490502</v>
      </c>
    </row>
    <row r="1624" spans="2:3" x14ac:dyDescent="0.25">
      <c r="B1624" s="294">
        <v>1559</v>
      </c>
      <c r="C1624" s="295">
        <v>79.784383404283332</v>
      </c>
    </row>
    <row r="1625" spans="2:3" x14ac:dyDescent="0.25">
      <c r="B1625" s="294">
        <v>1560</v>
      </c>
      <c r="C1625" s="295">
        <v>141.41885112567059</v>
      </c>
    </row>
    <row r="1626" spans="2:3" x14ac:dyDescent="0.25">
      <c r="B1626" s="294">
        <v>1561</v>
      </c>
      <c r="C1626" s="295">
        <v>179.14712133889537</v>
      </c>
    </row>
    <row r="1627" spans="2:3" x14ac:dyDescent="0.25">
      <c r="B1627" s="294">
        <v>1562</v>
      </c>
      <c r="C1627" s="295">
        <v>108.20077802512625</v>
      </c>
    </row>
    <row r="1628" spans="2:3" x14ac:dyDescent="0.25">
      <c r="B1628" s="294">
        <v>1563</v>
      </c>
      <c r="C1628" s="295">
        <v>81.687430694607215</v>
      </c>
    </row>
    <row r="1629" spans="2:3" x14ac:dyDescent="0.25">
      <c r="B1629" s="294">
        <v>1564</v>
      </c>
      <c r="C1629" s="295">
        <v>158.52934661044017</v>
      </c>
    </row>
    <row r="1630" spans="2:3" x14ac:dyDescent="0.25">
      <c r="B1630" s="294">
        <v>1565</v>
      </c>
      <c r="C1630" s="295">
        <v>117.06945240864783</v>
      </c>
    </row>
    <row r="1631" spans="2:3" x14ac:dyDescent="0.25">
      <c r="B1631" s="294">
        <v>1566</v>
      </c>
      <c r="C1631" s="295">
        <v>143.42821492263306</v>
      </c>
    </row>
    <row r="1632" spans="2:3" x14ac:dyDescent="0.25">
      <c r="B1632" s="294">
        <v>1567</v>
      </c>
      <c r="C1632" s="295">
        <v>136.83354603079928</v>
      </c>
    </row>
    <row r="1633" spans="2:3" x14ac:dyDescent="0.25">
      <c r="B1633" s="294">
        <v>1568</v>
      </c>
      <c r="C1633" s="295">
        <v>187.98078041283122</v>
      </c>
    </row>
    <row r="1634" spans="2:3" x14ac:dyDescent="0.25">
      <c r="B1634" s="294">
        <v>1569</v>
      </c>
      <c r="C1634" s="295">
        <v>96.326917122680257</v>
      </c>
    </row>
    <row r="1635" spans="2:3" x14ac:dyDescent="0.25">
      <c r="B1635" s="294">
        <v>1570</v>
      </c>
      <c r="C1635" s="295">
        <v>69.273011411065525</v>
      </c>
    </row>
    <row r="1636" spans="2:3" x14ac:dyDescent="0.25">
      <c r="B1636" s="294">
        <v>1571</v>
      </c>
      <c r="C1636" s="295">
        <v>111.31397570984238</v>
      </c>
    </row>
    <row r="1637" spans="2:3" x14ac:dyDescent="0.25">
      <c r="B1637" s="294">
        <v>1572</v>
      </c>
      <c r="C1637" s="295">
        <v>163.20425179869002</v>
      </c>
    </row>
    <row r="1638" spans="2:3" x14ac:dyDescent="0.25">
      <c r="B1638" s="294">
        <v>1573</v>
      </c>
      <c r="C1638" s="295">
        <v>138.46169390966497</v>
      </c>
    </row>
    <row r="1639" spans="2:3" x14ac:dyDescent="0.25">
      <c r="B1639" s="294">
        <v>1574</v>
      </c>
      <c r="C1639" s="295">
        <v>99.756780697219725</v>
      </c>
    </row>
    <row r="1640" spans="2:3" x14ac:dyDescent="0.25">
      <c r="B1640" s="294">
        <v>1575</v>
      </c>
      <c r="C1640" s="295">
        <v>101.67647003751046</v>
      </c>
    </row>
    <row r="1641" spans="2:3" x14ac:dyDescent="0.25">
      <c r="B1641" s="294">
        <v>1576</v>
      </c>
      <c r="C1641" s="295">
        <v>112.21181442968229</v>
      </c>
    </row>
    <row r="1642" spans="2:3" x14ac:dyDescent="0.25">
      <c r="B1642" s="294">
        <v>1577</v>
      </c>
      <c r="C1642" s="295">
        <v>78.083061236294483</v>
      </c>
    </row>
    <row r="1643" spans="2:3" x14ac:dyDescent="0.25">
      <c r="B1643" s="294">
        <v>1578</v>
      </c>
      <c r="C1643" s="295">
        <v>163.63448233888715</v>
      </c>
    </row>
    <row r="1644" spans="2:3" x14ac:dyDescent="0.25">
      <c r="B1644" s="294">
        <v>1579</v>
      </c>
      <c r="C1644" s="295">
        <v>132.31479968415539</v>
      </c>
    </row>
    <row r="1645" spans="2:3" x14ac:dyDescent="0.25">
      <c r="B1645" s="294">
        <v>1580</v>
      </c>
      <c r="C1645" s="295">
        <v>174.4692052578952</v>
      </c>
    </row>
    <row r="1646" spans="2:3" x14ac:dyDescent="0.25">
      <c r="B1646" s="294">
        <v>1581</v>
      </c>
      <c r="C1646" s="295">
        <v>151.99124822947965</v>
      </c>
    </row>
    <row r="1647" spans="2:3" x14ac:dyDescent="0.25">
      <c r="B1647" s="294">
        <v>1582</v>
      </c>
      <c r="C1647" s="295">
        <v>197.10545580454232</v>
      </c>
    </row>
    <row r="1648" spans="2:3" x14ac:dyDescent="0.25">
      <c r="B1648" s="294">
        <v>1583</v>
      </c>
      <c r="C1648" s="295">
        <v>130.18384989159836</v>
      </c>
    </row>
    <row r="1649" spans="2:3" x14ac:dyDescent="0.25">
      <c r="B1649" s="294">
        <v>1584</v>
      </c>
      <c r="C1649" s="295">
        <v>164.61247219196895</v>
      </c>
    </row>
    <row r="1650" spans="2:3" x14ac:dyDescent="0.25">
      <c r="B1650" s="294">
        <v>1585</v>
      </c>
      <c r="C1650" s="295">
        <v>101.45831290007582</v>
      </c>
    </row>
    <row r="1651" spans="2:3" x14ac:dyDescent="0.25">
      <c r="B1651" s="294">
        <v>1586</v>
      </c>
      <c r="C1651" s="295">
        <v>193.7635096736953</v>
      </c>
    </row>
    <row r="1652" spans="2:3" x14ac:dyDescent="0.25">
      <c r="B1652" s="294">
        <v>1587</v>
      </c>
      <c r="C1652" s="295">
        <v>99.736957963110086</v>
      </c>
    </row>
    <row r="1653" spans="2:3" x14ac:dyDescent="0.25">
      <c r="B1653" s="294">
        <v>1588</v>
      </c>
      <c r="C1653" s="295">
        <v>126.78492074594352</v>
      </c>
    </row>
    <row r="1654" spans="2:3" x14ac:dyDescent="0.25">
      <c r="B1654" s="294">
        <v>1589</v>
      </c>
      <c r="C1654" s="295">
        <v>131.19534836009558</v>
      </c>
    </row>
    <row r="1655" spans="2:3" x14ac:dyDescent="0.25">
      <c r="B1655" s="294">
        <v>1590</v>
      </c>
      <c r="C1655" s="295">
        <v>153.59321437705083</v>
      </c>
    </row>
    <row r="1656" spans="2:3" x14ac:dyDescent="0.25">
      <c r="B1656" s="294">
        <v>1591</v>
      </c>
      <c r="C1656" s="295">
        <v>91.802583099464528</v>
      </c>
    </row>
    <row r="1657" spans="2:3" x14ac:dyDescent="0.25">
      <c r="B1657" s="294">
        <v>1592</v>
      </c>
      <c r="C1657" s="295">
        <v>84.047880652264254</v>
      </c>
    </row>
    <row r="1658" spans="2:3" x14ac:dyDescent="0.25">
      <c r="B1658" s="294">
        <v>1593</v>
      </c>
      <c r="C1658" s="295">
        <v>82.882681182932032</v>
      </c>
    </row>
    <row r="1659" spans="2:3" x14ac:dyDescent="0.25">
      <c r="B1659" s="294">
        <v>1594</v>
      </c>
      <c r="C1659" s="295">
        <v>118.59875010749474</v>
      </c>
    </row>
    <row r="1660" spans="2:3" x14ac:dyDescent="0.25">
      <c r="B1660" s="294">
        <v>1595</v>
      </c>
      <c r="C1660" s="295">
        <v>166.20534412001223</v>
      </c>
    </row>
    <row r="1661" spans="2:3" x14ac:dyDescent="0.25">
      <c r="B1661" s="294">
        <v>1596</v>
      </c>
      <c r="C1661" s="295">
        <v>147.96197140276848</v>
      </c>
    </row>
    <row r="1662" spans="2:3" x14ac:dyDescent="0.25">
      <c r="B1662" s="294">
        <v>1597</v>
      </c>
      <c r="C1662" s="295">
        <v>70.588596227785274</v>
      </c>
    </row>
    <row r="1663" spans="2:3" x14ac:dyDescent="0.25">
      <c r="B1663" s="294">
        <v>1598</v>
      </c>
      <c r="C1663" s="295">
        <v>144.19868971229948</v>
      </c>
    </row>
    <row r="1664" spans="2:3" x14ac:dyDescent="0.25">
      <c r="B1664" s="294">
        <v>1599</v>
      </c>
      <c r="C1664" s="295">
        <v>179.23528570458603</v>
      </c>
    </row>
    <row r="1665" spans="2:3" x14ac:dyDescent="0.25">
      <c r="B1665" s="294">
        <v>1600</v>
      </c>
      <c r="C1665" s="295">
        <v>103.54745030145369</v>
      </c>
    </row>
    <row r="1666" spans="2:3" x14ac:dyDescent="0.25">
      <c r="B1666" s="294">
        <v>1601</v>
      </c>
      <c r="C1666" s="295">
        <v>175.77019622583086</v>
      </c>
    </row>
    <row r="1667" spans="2:3" x14ac:dyDescent="0.25">
      <c r="B1667" s="294">
        <v>1602</v>
      </c>
      <c r="C1667" s="295">
        <v>129.5684926376654</v>
      </c>
    </row>
    <row r="1668" spans="2:3" x14ac:dyDescent="0.25">
      <c r="B1668" s="294">
        <v>1603</v>
      </c>
      <c r="C1668" s="295">
        <v>113.13865971025868</v>
      </c>
    </row>
    <row r="1669" spans="2:3" x14ac:dyDescent="0.25">
      <c r="B1669" s="294">
        <v>1604</v>
      </c>
      <c r="C1669" s="295">
        <v>173.69602779014463</v>
      </c>
    </row>
    <row r="1670" spans="2:3" x14ac:dyDescent="0.25">
      <c r="B1670" s="294">
        <v>1605</v>
      </c>
      <c r="C1670" s="295">
        <v>132.51395374688957</v>
      </c>
    </row>
    <row r="1671" spans="2:3" x14ac:dyDescent="0.25">
      <c r="B1671" s="294">
        <v>1606</v>
      </c>
      <c r="C1671" s="295">
        <v>101.0503226563321</v>
      </c>
    </row>
    <row r="1672" spans="2:3" x14ac:dyDescent="0.25">
      <c r="B1672" s="294">
        <v>1607</v>
      </c>
      <c r="C1672" s="295">
        <v>113.20095832816142</v>
      </c>
    </row>
    <row r="1673" spans="2:3" x14ac:dyDescent="0.25">
      <c r="B1673" s="294">
        <v>1608</v>
      </c>
      <c r="C1673" s="295">
        <v>123.26805349175285</v>
      </c>
    </row>
    <row r="1674" spans="2:3" x14ac:dyDescent="0.25">
      <c r="B1674" s="294">
        <v>1609</v>
      </c>
      <c r="C1674" s="295">
        <v>97.546513486544939</v>
      </c>
    </row>
    <row r="1675" spans="2:3" x14ac:dyDescent="0.25">
      <c r="B1675" s="294">
        <v>1610</v>
      </c>
      <c r="C1675" s="295">
        <v>81.081063503305742</v>
      </c>
    </row>
    <row r="1676" spans="2:3" x14ac:dyDescent="0.25">
      <c r="B1676" s="294">
        <v>1611</v>
      </c>
      <c r="C1676" s="295">
        <v>165.25997360633016</v>
      </c>
    </row>
    <row r="1677" spans="2:3" x14ac:dyDescent="0.25">
      <c r="B1677" s="294">
        <v>1612</v>
      </c>
      <c r="C1677" s="295">
        <v>122.02696360822932</v>
      </c>
    </row>
    <row r="1678" spans="2:3" x14ac:dyDescent="0.25">
      <c r="B1678" s="294">
        <v>1613</v>
      </c>
      <c r="C1678" s="295">
        <v>120.05859845066686</v>
      </c>
    </row>
    <row r="1679" spans="2:3" x14ac:dyDescent="0.25">
      <c r="B1679" s="294">
        <v>1614</v>
      </c>
      <c r="C1679" s="295">
        <v>121.94605401035545</v>
      </c>
    </row>
    <row r="1680" spans="2:3" x14ac:dyDescent="0.25">
      <c r="B1680" s="294">
        <v>1615</v>
      </c>
      <c r="C1680" s="295">
        <v>116.18885241855682</v>
      </c>
    </row>
    <row r="1681" spans="2:3" x14ac:dyDescent="0.25">
      <c r="B1681" s="294">
        <v>1616</v>
      </c>
      <c r="C1681" s="295">
        <v>80.995718491822629</v>
      </c>
    </row>
    <row r="1682" spans="2:3" x14ac:dyDescent="0.25">
      <c r="B1682" s="294">
        <v>1617</v>
      </c>
      <c r="C1682" s="295">
        <v>111.6755911088981</v>
      </c>
    </row>
    <row r="1683" spans="2:3" x14ac:dyDescent="0.25">
      <c r="B1683" s="294">
        <v>1618</v>
      </c>
      <c r="C1683" s="295">
        <v>163.22556470268859</v>
      </c>
    </row>
    <row r="1684" spans="2:3" x14ac:dyDescent="0.25">
      <c r="B1684" s="294">
        <v>1619</v>
      </c>
      <c r="C1684" s="295">
        <v>84.827654741484608</v>
      </c>
    </row>
    <row r="1685" spans="2:3" x14ac:dyDescent="0.25">
      <c r="B1685" s="294">
        <v>1620</v>
      </c>
      <c r="C1685" s="295">
        <v>140.11893844191724</v>
      </c>
    </row>
    <row r="1686" spans="2:3" x14ac:dyDescent="0.25">
      <c r="B1686" s="294">
        <v>1621</v>
      </c>
      <c r="C1686" s="295">
        <v>186.35062004076906</v>
      </c>
    </row>
    <row r="1687" spans="2:3" x14ac:dyDescent="0.25">
      <c r="B1687" s="294">
        <v>1622</v>
      </c>
      <c r="C1687" s="295">
        <v>121.67623452732906</v>
      </c>
    </row>
    <row r="1688" spans="2:3" x14ac:dyDescent="0.25">
      <c r="B1688" s="294">
        <v>1623</v>
      </c>
      <c r="C1688" s="295">
        <v>119.03444543509448</v>
      </c>
    </row>
    <row r="1689" spans="2:3" x14ac:dyDescent="0.25">
      <c r="B1689" s="294">
        <v>1624</v>
      </c>
      <c r="C1689" s="295">
        <v>134.44078912703441</v>
      </c>
    </row>
    <row r="1690" spans="2:3" x14ac:dyDescent="0.25">
      <c r="B1690" s="294">
        <v>1625</v>
      </c>
      <c r="C1690" s="295">
        <v>88.357545792334903</v>
      </c>
    </row>
    <row r="1691" spans="2:3" x14ac:dyDescent="0.25">
      <c r="B1691" s="294">
        <v>1626</v>
      </c>
      <c r="C1691" s="295">
        <v>171.03175493807726</v>
      </c>
    </row>
    <row r="1692" spans="2:3" x14ac:dyDescent="0.25">
      <c r="B1692" s="294">
        <v>1627</v>
      </c>
      <c r="C1692" s="295">
        <v>111.35461652219919</v>
      </c>
    </row>
    <row r="1693" spans="2:3" x14ac:dyDescent="0.25">
      <c r="B1693" s="294">
        <v>1628</v>
      </c>
      <c r="C1693" s="295">
        <v>172.46332445937966</v>
      </c>
    </row>
    <row r="1694" spans="2:3" x14ac:dyDescent="0.25">
      <c r="B1694" s="294">
        <v>1629</v>
      </c>
      <c r="C1694" s="295">
        <v>129.89129846966665</v>
      </c>
    </row>
    <row r="1695" spans="2:3" x14ac:dyDescent="0.25">
      <c r="B1695" s="294">
        <v>1630</v>
      </c>
      <c r="C1695" s="295">
        <v>121.32503050774096</v>
      </c>
    </row>
    <row r="1696" spans="2:3" x14ac:dyDescent="0.25">
      <c r="B1696" s="294">
        <v>1631</v>
      </c>
      <c r="C1696" s="295">
        <v>108.98919394662886</v>
      </c>
    </row>
    <row r="1697" spans="2:3" x14ac:dyDescent="0.25">
      <c r="B1697" s="294">
        <v>1632</v>
      </c>
      <c r="C1697" s="295">
        <v>179.77194906625044</v>
      </c>
    </row>
    <row r="1698" spans="2:3" x14ac:dyDescent="0.25">
      <c r="B1698" s="294">
        <v>1633</v>
      </c>
      <c r="C1698" s="295">
        <v>119.30802035411818</v>
      </c>
    </row>
    <row r="1699" spans="2:3" x14ac:dyDescent="0.25">
      <c r="B1699" s="294">
        <v>1634</v>
      </c>
      <c r="C1699" s="295">
        <v>161.44419615837128</v>
      </c>
    </row>
    <row r="1700" spans="2:3" x14ac:dyDescent="0.25">
      <c r="B1700" s="294">
        <v>1635</v>
      </c>
      <c r="C1700" s="295">
        <v>140.22258247298373</v>
      </c>
    </row>
    <row r="1701" spans="2:3" x14ac:dyDescent="0.25">
      <c r="B1701" s="294">
        <v>1636</v>
      </c>
      <c r="C1701" s="295">
        <v>108.60498449134703</v>
      </c>
    </row>
    <row r="1702" spans="2:3" x14ac:dyDescent="0.25">
      <c r="B1702" s="294">
        <v>1637</v>
      </c>
      <c r="C1702" s="295">
        <v>90.321062340639202</v>
      </c>
    </row>
    <row r="1703" spans="2:3" x14ac:dyDescent="0.25">
      <c r="B1703" s="294">
        <v>1638</v>
      </c>
      <c r="C1703" s="295">
        <v>133.4617713229689</v>
      </c>
    </row>
    <row r="1704" spans="2:3" x14ac:dyDescent="0.25">
      <c r="B1704" s="294">
        <v>1639</v>
      </c>
      <c r="C1704" s="295">
        <v>111.41859404692468</v>
      </c>
    </row>
    <row r="1705" spans="2:3" x14ac:dyDescent="0.25">
      <c r="B1705" s="294">
        <v>1640</v>
      </c>
      <c r="C1705" s="295">
        <v>110.88792579212733</v>
      </c>
    </row>
    <row r="1706" spans="2:3" x14ac:dyDescent="0.25">
      <c r="B1706" s="294">
        <v>1641</v>
      </c>
      <c r="C1706" s="295">
        <v>155.84942985728691</v>
      </c>
    </row>
    <row r="1707" spans="2:3" x14ac:dyDescent="0.25">
      <c r="B1707" s="294">
        <v>1642</v>
      </c>
      <c r="C1707" s="295">
        <v>134.42195389668555</v>
      </c>
    </row>
    <row r="1708" spans="2:3" x14ac:dyDescent="0.25">
      <c r="B1708" s="294">
        <v>1643</v>
      </c>
      <c r="C1708" s="295">
        <v>111.19858654384322</v>
      </c>
    </row>
    <row r="1709" spans="2:3" x14ac:dyDescent="0.25">
      <c r="B1709" s="294">
        <v>1644</v>
      </c>
      <c r="C1709" s="295">
        <v>127.77988443336517</v>
      </c>
    </row>
    <row r="1710" spans="2:3" x14ac:dyDescent="0.25">
      <c r="B1710" s="294">
        <v>1645</v>
      </c>
      <c r="C1710" s="295">
        <v>90.27175153426478</v>
      </c>
    </row>
    <row r="1711" spans="2:3" x14ac:dyDescent="0.25">
      <c r="B1711" s="294">
        <v>1646</v>
      </c>
      <c r="C1711" s="295">
        <v>129.4198963178869</v>
      </c>
    </row>
    <row r="1712" spans="2:3" x14ac:dyDescent="0.25">
      <c r="B1712" s="294">
        <v>1647</v>
      </c>
      <c r="C1712" s="295">
        <v>82.937889749254381</v>
      </c>
    </row>
    <row r="1713" spans="2:3" x14ac:dyDescent="0.25">
      <c r="B1713" s="294">
        <v>1648</v>
      </c>
      <c r="C1713" s="295">
        <v>101.17207079466574</v>
      </c>
    </row>
    <row r="1714" spans="2:3" x14ac:dyDescent="0.25">
      <c r="B1714" s="294">
        <v>1649</v>
      </c>
      <c r="C1714" s="295">
        <v>174.47626715110454</v>
      </c>
    </row>
    <row r="1715" spans="2:3" x14ac:dyDescent="0.25">
      <c r="B1715" s="294">
        <v>1650</v>
      </c>
      <c r="C1715" s="295">
        <v>115.38255742791117</v>
      </c>
    </row>
    <row r="1716" spans="2:3" x14ac:dyDescent="0.25">
      <c r="B1716" s="294">
        <v>1651</v>
      </c>
      <c r="C1716" s="295">
        <v>122.60022584263623</v>
      </c>
    </row>
    <row r="1717" spans="2:3" x14ac:dyDescent="0.25">
      <c r="B1717" s="294">
        <v>1652</v>
      </c>
      <c r="C1717" s="295">
        <v>152.45977409210622</v>
      </c>
    </row>
    <row r="1718" spans="2:3" x14ac:dyDescent="0.25">
      <c r="B1718" s="294">
        <v>1653</v>
      </c>
      <c r="C1718" s="295">
        <v>173.47564779086991</v>
      </c>
    </row>
    <row r="1719" spans="2:3" x14ac:dyDescent="0.25">
      <c r="B1719" s="294">
        <v>1654</v>
      </c>
      <c r="C1719" s="295">
        <v>129.56204687021491</v>
      </c>
    </row>
    <row r="1720" spans="2:3" x14ac:dyDescent="0.25">
      <c r="B1720" s="294">
        <v>1655</v>
      </c>
      <c r="C1720" s="295">
        <v>138.67088035951252</v>
      </c>
    </row>
    <row r="1721" spans="2:3" x14ac:dyDescent="0.25">
      <c r="B1721" s="294">
        <v>1656</v>
      </c>
      <c r="C1721" s="295">
        <v>87.62298692549102</v>
      </c>
    </row>
    <row r="1722" spans="2:3" x14ac:dyDescent="0.25">
      <c r="B1722" s="294">
        <v>1657</v>
      </c>
      <c r="C1722" s="295">
        <v>174.92496703546203</v>
      </c>
    </row>
    <row r="1723" spans="2:3" x14ac:dyDescent="0.25">
      <c r="B1723" s="294">
        <v>1658</v>
      </c>
      <c r="C1723" s="295">
        <v>199.06346230960676</v>
      </c>
    </row>
    <row r="1724" spans="2:3" x14ac:dyDescent="0.25">
      <c r="B1724" s="294">
        <v>1659</v>
      </c>
      <c r="C1724" s="295">
        <v>156.96599680653054</v>
      </c>
    </row>
    <row r="1725" spans="2:3" x14ac:dyDescent="0.25">
      <c r="B1725" s="294">
        <v>1660</v>
      </c>
      <c r="C1725" s="295">
        <v>152.75622682516703</v>
      </c>
    </row>
    <row r="1726" spans="2:3" x14ac:dyDescent="0.25">
      <c r="B1726" s="294">
        <v>1661</v>
      </c>
      <c r="C1726" s="295">
        <v>187.79929524171911</v>
      </c>
    </row>
    <row r="1727" spans="2:3" x14ac:dyDescent="0.25">
      <c r="B1727" s="294">
        <v>1662</v>
      </c>
      <c r="C1727" s="295">
        <v>131.11211771742569</v>
      </c>
    </row>
    <row r="1728" spans="2:3" x14ac:dyDescent="0.25">
      <c r="B1728" s="294">
        <v>1663</v>
      </c>
      <c r="C1728" s="295">
        <v>159.09833828811367</v>
      </c>
    </row>
    <row r="1729" spans="2:3" x14ac:dyDescent="0.25">
      <c r="B1729" s="294">
        <v>1664</v>
      </c>
      <c r="C1729" s="295">
        <v>190.96810204424023</v>
      </c>
    </row>
    <row r="1730" spans="2:3" x14ac:dyDescent="0.25">
      <c r="B1730" s="294">
        <v>1665</v>
      </c>
      <c r="C1730" s="295">
        <v>83.107210476769538</v>
      </c>
    </row>
    <row r="1731" spans="2:3" x14ac:dyDescent="0.25">
      <c r="B1731" s="294">
        <v>1666</v>
      </c>
      <c r="C1731" s="295">
        <v>136.88727068742452</v>
      </c>
    </row>
    <row r="1732" spans="2:3" x14ac:dyDescent="0.25">
      <c r="B1732" s="294">
        <v>1667</v>
      </c>
      <c r="C1732" s="295">
        <v>129.644248944244</v>
      </c>
    </row>
    <row r="1733" spans="2:3" x14ac:dyDescent="0.25">
      <c r="B1733" s="294">
        <v>1668</v>
      </c>
      <c r="C1733" s="295">
        <v>175.87093914550425</v>
      </c>
    </row>
    <row r="1734" spans="2:3" x14ac:dyDescent="0.25">
      <c r="B1734" s="294">
        <v>1669</v>
      </c>
      <c r="C1734" s="295">
        <v>132.05770039146594</v>
      </c>
    </row>
    <row r="1735" spans="2:3" x14ac:dyDescent="0.25">
      <c r="B1735" s="294">
        <v>1670</v>
      </c>
      <c r="C1735" s="295">
        <v>88.401572704040447</v>
      </c>
    </row>
    <row r="1736" spans="2:3" x14ac:dyDescent="0.25">
      <c r="B1736" s="294">
        <v>1671</v>
      </c>
      <c r="C1736" s="295">
        <v>203.36195773531779</v>
      </c>
    </row>
    <row r="1737" spans="2:3" x14ac:dyDescent="0.25">
      <c r="B1737" s="294">
        <v>1672</v>
      </c>
      <c r="C1737" s="295">
        <v>170.90065387546679</v>
      </c>
    </row>
    <row r="1738" spans="2:3" x14ac:dyDescent="0.25">
      <c r="B1738" s="294">
        <v>1673</v>
      </c>
      <c r="C1738" s="295">
        <v>179.58390103721308</v>
      </c>
    </row>
    <row r="1739" spans="2:3" x14ac:dyDescent="0.25">
      <c r="B1739" s="294">
        <v>1674</v>
      </c>
      <c r="C1739" s="295">
        <v>131.28626949637106</v>
      </c>
    </row>
    <row r="1740" spans="2:3" x14ac:dyDescent="0.25">
      <c r="B1740" s="294">
        <v>1675</v>
      </c>
      <c r="C1740" s="295">
        <v>119.83755440746805</v>
      </c>
    </row>
    <row r="1741" spans="2:3" x14ac:dyDescent="0.25">
      <c r="B1741" s="294">
        <v>1676</v>
      </c>
      <c r="C1741" s="295">
        <v>110.81432194643479</v>
      </c>
    </row>
    <row r="1742" spans="2:3" x14ac:dyDescent="0.25">
      <c r="B1742" s="294">
        <v>1677</v>
      </c>
      <c r="C1742" s="295">
        <v>75.241694998335078</v>
      </c>
    </row>
    <row r="1743" spans="2:3" x14ac:dyDescent="0.25">
      <c r="B1743" s="294">
        <v>1678</v>
      </c>
      <c r="C1743" s="295">
        <v>125.54034089754714</v>
      </c>
    </row>
    <row r="1744" spans="2:3" x14ac:dyDescent="0.25">
      <c r="B1744" s="294">
        <v>1679</v>
      </c>
      <c r="C1744" s="295">
        <v>161.63504889377873</v>
      </c>
    </row>
    <row r="1745" spans="2:3" x14ac:dyDescent="0.25">
      <c r="B1745" s="294">
        <v>1680</v>
      </c>
      <c r="C1745" s="295">
        <v>110.77707500240454</v>
      </c>
    </row>
    <row r="1746" spans="2:3" x14ac:dyDescent="0.25">
      <c r="B1746" s="294">
        <v>1681</v>
      </c>
      <c r="C1746" s="295">
        <v>181.47020067968714</v>
      </c>
    </row>
    <row r="1747" spans="2:3" x14ac:dyDescent="0.25">
      <c r="B1747" s="294">
        <v>1682</v>
      </c>
      <c r="C1747" s="295">
        <v>123.21082631820045</v>
      </c>
    </row>
    <row r="1748" spans="2:3" x14ac:dyDescent="0.25">
      <c r="B1748" s="294">
        <v>1683</v>
      </c>
      <c r="C1748" s="295">
        <v>103.40086039900584</v>
      </c>
    </row>
    <row r="1749" spans="2:3" x14ac:dyDescent="0.25">
      <c r="B1749" s="294">
        <v>1684</v>
      </c>
      <c r="C1749" s="295">
        <v>90.453051232432131</v>
      </c>
    </row>
    <row r="1750" spans="2:3" x14ac:dyDescent="0.25">
      <c r="B1750" s="294">
        <v>1685</v>
      </c>
      <c r="C1750" s="295">
        <v>167.16237651081357</v>
      </c>
    </row>
    <row r="1751" spans="2:3" x14ac:dyDescent="0.25">
      <c r="B1751" s="294">
        <v>1686</v>
      </c>
      <c r="C1751" s="295">
        <v>86.714388696774819</v>
      </c>
    </row>
    <row r="1752" spans="2:3" x14ac:dyDescent="0.25">
      <c r="B1752" s="294">
        <v>1687</v>
      </c>
      <c r="C1752" s="295">
        <v>74.91955169847661</v>
      </c>
    </row>
    <row r="1753" spans="2:3" x14ac:dyDescent="0.25">
      <c r="B1753" s="294">
        <v>1688</v>
      </c>
      <c r="C1753" s="295">
        <v>163.64653691631241</v>
      </c>
    </row>
    <row r="1754" spans="2:3" x14ac:dyDescent="0.25">
      <c r="B1754" s="294">
        <v>1689</v>
      </c>
      <c r="C1754" s="295">
        <v>79.653529435015884</v>
      </c>
    </row>
    <row r="1755" spans="2:3" x14ac:dyDescent="0.25">
      <c r="B1755" s="294">
        <v>1690</v>
      </c>
      <c r="C1755" s="295">
        <v>194.55368914950162</v>
      </c>
    </row>
    <row r="1756" spans="2:3" x14ac:dyDescent="0.25">
      <c r="B1756" s="294">
        <v>1691</v>
      </c>
      <c r="C1756" s="295">
        <v>94.724492786162358</v>
      </c>
    </row>
    <row r="1757" spans="2:3" x14ac:dyDescent="0.25">
      <c r="B1757" s="294">
        <v>1692</v>
      </c>
      <c r="C1757" s="295">
        <v>104.92696344497291</v>
      </c>
    </row>
    <row r="1758" spans="2:3" x14ac:dyDescent="0.25">
      <c r="B1758" s="294">
        <v>1693</v>
      </c>
      <c r="C1758" s="295">
        <v>126.44662780016976</v>
      </c>
    </row>
    <row r="1759" spans="2:3" x14ac:dyDescent="0.25">
      <c r="B1759" s="294">
        <v>1694</v>
      </c>
      <c r="C1759" s="295">
        <v>97.768560519550135</v>
      </c>
    </row>
    <row r="1760" spans="2:3" x14ac:dyDescent="0.25">
      <c r="B1760" s="294">
        <v>1695</v>
      </c>
      <c r="C1760" s="295">
        <v>71.280472227482377</v>
      </c>
    </row>
    <row r="1761" spans="2:3" x14ac:dyDescent="0.25">
      <c r="B1761" s="294">
        <v>1696</v>
      </c>
      <c r="C1761" s="295">
        <v>109.69467532988821</v>
      </c>
    </row>
    <row r="1762" spans="2:3" x14ac:dyDescent="0.25">
      <c r="B1762" s="294">
        <v>1697</v>
      </c>
      <c r="C1762" s="295">
        <v>197.9782292333395</v>
      </c>
    </row>
    <row r="1763" spans="2:3" x14ac:dyDescent="0.25">
      <c r="B1763" s="294">
        <v>1698</v>
      </c>
      <c r="C1763" s="295">
        <v>119.00690539690504</v>
      </c>
    </row>
    <row r="1764" spans="2:3" x14ac:dyDescent="0.25">
      <c r="B1764" s="294">
        <v>1699</v>
      </c>
      <c r="C1764" s="295">
        <v>98.990018035498238</v>
      </c>
    </row>
    <row r="1765" spans="2:3" x14ac:dyDescent="0.25">
      <c r="B1765" s="294">
        <v>1700</v>
      </c>
      <c r="C1765" s="295">
        <v>160.38294236213744</v>
      </c>
    </row>
    <row r="1766" spans="2:3" x14ac:dyDescent="0.25">
      <c r="B1766" s="294">
        <v>1701</v>
      </c>
      <c r="C1766" s="295">
        <v>131.89378280448472</v>
      </c>
    </row>
    <row r="1767" spans="2:3" x14ac:dyDescent="0.25">
      <c r="B1767" s="294">
        <v>1702</v>
      </c>
      <c r="C1767" s="295">
        <v>155.40051484933588</v>
      </c>
    </row>
    <row r="1768" spans="2:3" x14ac:dyDescent="0.25">
      <c r="B1768" s="294">
        <v>1703</v>
      </c>
      <c r="C1768" s="295">
        <v>175.14094596918795</v>
      </c>
    </row>
    <row r="1769" spans="2:3" x14ac:dyDescent="0.25">
      <c r="B1769" s="294">
        <v>1704</v>
      </c>
      <c r="C1769" s="295">
        <v>198.83930188124793</v>
      </c>
    </row>
    <row r="1770" spans="2:3" x14ac:dyDescent="0.25">
      <c r="B1770" s="294">
        <v>1705</v>
      </c>
      <c r="C1770" s="295">
        <v>133.56750921624786</v>
      </c>
    </row>
    <row r="1771" spans="2:3" x14ac:dyDescent="0.25">
      <c r="B1771" s="294">
        <v>1706</v>
      </c>
      <c r="C1771" s="295">
        <v>111.37339627830318</v>
      </c>
    </row>
    <row r="1772" spans="2:3" x14ac:dyDescent="0.25">
      <c r="B1772" s="294">
        <v>1707</v>
      </c>
      <c r="C1772" s="295">
        <v>146.11162090319726</v>
      </c>
    </row>
    <row r="1773" spans="2:3" x14ac:dyDescent="0.25">
      <c r="B1773" s="294">
        <v>1708</v>
      </c>
      <c r="C1773" s="295">
        <v>82.25635911310124</v>
      </c>
    </row>
    <row r="1774" spans="2:3" x14ac:dyDescent="0.25">
      <c r="B1774" s="294">
        <v>1709</v>
      </c>
      <c r="C1774" s="295">
        <v>163.94594365775362</v>
      </c>
    </row>
    <row r="1775" spans="2:3" x14ac:dyDescent="0.25">
      <c r="B1775" s="294">
        <v>1710</v>
      </c>
      <c r="C1775" s="295">
        <v>152.90376724289149</v>
      </c>
    </row>
    <row r="1776" spans="2:3" x14ac:dyDescent="0.25">
      <c r="B1776" s="294">
        <v>1711</v>
      </c>
      <c r="C1776" s="295">
        <v>198.10548029678722</v>
      </c>
    </row>
    <row r="1777" spans="2:3" x14ac:dyDescent="0.25">
      <c r="B1777" s="294">
        <v>1712</v>
      </c>
      <c r="C1777" s="295">
        <v>147.3578992927911</v>
      </c>
    </row>
    <row r="1778" spans="2:3" x14ac:dyDescent="0.25">
      <c r="B1778" s="294">
        <v>1713</v>
      </c>
      <c r="C1778" s="295">
        <v>136.0529519852509</v>
      </c>
    </row>
    <row r="1779" spans="2:3" x14ac:dyDescent="0.25">
      <c r="B1779" s="294">
        <v>1714</v>
      </c>
      <c r="C1779" s="295">
        <v>144.24218555891878</v>
      </c>
    </row>
    <row r="1780" spans="2:3" x14ac:dyDescent="0.25">
      <c r="B1780" s="294">
        <v>1715</v>
      </c>
      <c r="C1780" s="295">
        <v>134.48352630588099</v>
      </c>
    </row>
    <row r="1781" spans="2:3" x14ac:dyDescent="0.25">
      <c r="B1781" s="294">
        <v>1716</v>
      </c>
      <c r="C1781" s="295">
        <v>197.01670586563816</v>
      </c>
    </row>
    <row r="1782" spans="2:3" x14ac:dyDescent="0.25">
      <c r="B1782" s="294">
        <v>1717</v>
      </c>
      <c r="C1782" s="295">
        <v>160.95879340401919</v>
      </c>
    </row>
    <row r="1783" spans="2:3" x14ac:dyDescent="0.25">
      <c r="B1783" s="294">
        <v>1718</v>
      </c>
      <c r="C1783" s="295">
        <v>158.27908161046255</v>
      </c>
    </row>
    <row r="1784" spans="2:3" x14ac:dyDescent="0.25">
      <c r="B1784" s="294">
        <v>1719</v>
      </c>
      <c r="C1784" s="295">
        <v>121.58018466973905</v>
      </c>
    </row>
    <row r="1785" spans="2:3" x14ac:dyDescent="0.25">
      <c r="B1785" s="294">
        <v>1720</v>
      </c>
      <c r="C1785" s="295">
        <v>115.38479926041762</v>
      </c>
    </row>
    <row r="1786" spans="2:3" x14ac:dyDescent="0.25">
      <c r="B1786" s="294">
        <v>1721</v>
      </c>
      <c r="C1786" s="295">
        <v>127.9118257524989</v>
      </c>
    </row>
    <row r="1787" spans="2:3" x14ac:dyDescent="0.25">
      <c r="B1787" s="294">
        <v>1722</v>
      </c>
      <c r="C1787" s="295">
        <v>126.76284048725034</v>
      </c>
    </row>
    <row r="1788" spans="2:3" x14ac:dyDescent="0.25">
      <c r="B1788" s="294">
        <v>1723</v>
      </c>
      <c r="C1788" s="295">
        <v>146.82015360237699</v>
      </c>
    </row>
    <row r="1789" spans="2:3" x14ac:dyDescent="0.25">
      <c r="B1789" s="294">
        <v>1724</v>
      </c>
      <c r="C1789" s="295">
        <v>153.88948789373984</v>
      </c>
    </row>
    <row r="1790" spans="2:3" x14ac:dyDescent="0.25">
      <c r="B1790" s="294">
        <v>1725</v>
      </c>
      <c r="C1790" s="295">
        <v>176.19653962221895</v>
      </c>
    </row>
    <row r="1791" spans="2:3" x14ac:dyDescent="0.25">
      <c r="B1791" s="294">
        <v>1726</v>
      </c>
      <c r="C1791" s="295">
        <v>69.197494134645098</v>
      </c>
    </row>
    <row r="1792" spans="2:3" x14ac:dyDescent="0.25">
      <c r="B1792" s="294">
        <v>1727</v>
      </c>
      <c r="C1792" s="295">
        <v>101.25279777253552</v>
      </c>
    </row>
    <row r="1793" spans="2:3" x14ac:dyDescent="0.25">
      <c r="B1793" s="294">
        <v>1728</v>
      </c>
      <c r="C1793" s="295">
        <v>117.26873578344494</v>
      </c>
    </row>
    <row r="1794" spans="2:3" x14ac:dyDescent="0.25">
      <c r="B1794" s="294">
        <v>1729</v>
      </c>
      <c r="C1794" s="295">
        <v>158.66783627836531</v>
      </c>
    </row>
    <row r="1795" spans="2:3" x14ac:dyDescent="0.25">
      <c r="B1795" s="294">
        <v>1730</v>
      </c>
      <c r="C1795" s="295">
        <v>141.92292659101037</v>
      </c>
    </row>
    <row r="1796" spans="2:3" x14ac:dyDescent="0.25">
      <c r="B1796" s="294">
        <v>1731</v>
      </c>
      <c r="C1796" s="295">
        <v>128.65065906172697</v>
      </c>
    </row>
    <row r="1797" spans="2:3" x14ac:dyDescent="0.25">
      <c r="B1797" s="294">
        <v>1732</v>
      </c>
      <c r="C1797" s="295">
        <v>121.88686252593925</v>
      </c>
    </row>
    <row r="1798" spans="2:3" x14ac:dyDescent="0.25">
      <c r="B1798" s="294">
        <v>1733</v>
      </c>
      <c r="C1798" s="295">
        <v>138.9822638856121</v>
      </c>
    </row>
    <row r="1799" spans="2:3" x14ac:dyDescent="0.25">
      <c r="B1799" s="294">
        <v>1734</v>
      </c>
      <c r="C1799" s="295">
        <v>118.68577938125901</v>
      </c>
    </row>
    <row r="1800" spans="2:3" x14ac:dyDescent="0.25">
      <c r="B1800" s="294">
        <v>1735</v>
      </c>
      <c r="C1800" s="295">
        <v>95.458781862656252</v>
      </c>
    </row>
    <row r="1801" spans="2:3" x14ac:dyDescent="0.25">
      <c r="B1801" s="294">
        <v>1736</v>
      </c>
      <c r="C1801" s="295">
        <v>145.11788279736572</v>
      </c>
    </row>
    <row r="1802" spans="2:3" x14ac:dyDescent="0.25">
      <c r="B1802" s="294">
        <v>1737</v>
      </c>
      <c r="C1802" s="295">
        <v>173.33486617181012</v>
      </c>
    </row>
    <row r="1803" spans="2:3" x14ac:dyDescent="0.25">
      <c r="B1803" s="294">
        <v>1738</v>
      </c>
      <c r="C1803" s="295">
        <v>117.02151888857487</v>
      </c>
    </row>
    <row r="1804" spans="2:3" x14ac:dyDescent="0.25">
      <c r="B1804" s="294">
        <v>1739</v>
      </c>
      <c r="C1804" s="295">
        <v>123.2698036788305</v>
      </c>
    </row>
    <row r="1805" spans="2:3" x14ac:dyDescent="0.25">
      <c r="B1805" s="294">
        <v>1740</v>
      </c>
      <c r="C1805" s="295">
        <v>174.46779051402922</v>
      </c>
    </row>
    <row r="1806" spans="2:3" x14ac:dyDescent="0.25">
      <c r="B1806" s="294">
        <v>1741</v>
      </c>
      <c r="C1806" s="295">
        <v>153.02856764557848</v>
      </c>
    </row>
    <row r="1807" spans="2:3" x14ac:dyDescent="0.25">
      <c r="B1807" s="294">
        <v>1742</v>
      </c>
      <c r="C1807" s="295">
        <v>132.90918345305019</v>
      </c>
    </row>
    <row r="1808" spans="2:3" x14ac:dyDescent="0.25">
      <c r="B1808" s="294">
        <v>1743</v>
      </c>
      <c r="C1808" s="295">
        <v>148.94617202083379</v>
      </c>
    </row>
    <row r="1809" spans="2:3" x14ac:dyDescent="0.25">
      <c r="B1809" s="294">
        <v>1744</v>
      </c>
      <c r="C1809" s="295">
        <v>116.97163424969375</v>
      </c>
    </row>
    <row r="1810" spans="2:3" x14ac:dyDescent="0.25">
      <c r="B1810" s="294">
        <v>1745</v>
      </c>
      <c r="C1810" s="295">
        <v>142.09554216570172</v>
      </c>
    </row>
    <row r="1811" spans="2:3" x14ac:dyDescent="0.25">
      <c r="B1811" s="294">
        <v>1746</v>
      </c>
      <c r="C1811" s="295">
        <v>178.93089731448038</v>
      </c>
    </row>
    <row r="1812" spans="2:3" x14ac:dyDescent="0.25">
      <c r="B1812" s="294">
        <v>1747</v>
      </c>
      <c r="C1812" s="295">
        <v>91.259837105829519</v>
      </c>
    </row>
    <row r="1813" spans="2:3" x14ac:dyDescent="0.25">
      <c r="B1813" s="294">
        <v>1748</v>
      </c>
      <c r="C1813" s="295">
        <v>73.369408144924691</v>
      </c>
    </row>
    <row r="1814" spans="2:3" x14ac:dyDescent="0.25">
      <c r="B1814" s="294">
        <v>1749</v>
      </c>
      <c r="C1814" s="295">
        <v>153.62278433213504</v>
      </c>
    </row>
    <row r="1815" spans="2:3" x14ac:dyDescent="0.25">
      <c r="B1815" s="294">
        <v>1750</v>
      </c>
      <c r="C1815" s="295">
        <v>123.5430633780347</v>
      </c>
    </row>
    <row r="1816" spans="2:3" x14ac:dyDescent="0.25">
      <c r="B1816" s="294">
        <v>1751</v>
      </c>
      <c r="C1816" s="295">
        <v>169.63255737128037</v>
      </c>
    </row>
    <row r="1817" spans="2:3" x14ac:dyDescent="0.25">
      <c r="B1817" s="294">
        <v>1752</v>
      </c>
      <c r="C1817" s="295">
        <v>94.707684859040256</v>
      </c>
    </row>
    <row r="1818" spans="2:3" x14ac:dyDescent="0.25">
      <c r="B1818" s="294">
        <v>1753</v>
      </c>
      <c r="C1818" s="295">
        <v>109.64896239081466</v>
      </c>
    </row>
    <row r="1819" spans="2:3" x14ac:dyDescent="0.25">
      <c r="B1819" s="294">
        <v>1754</v>
      </c>
      <c r="C1819" s="295">
        <v>121.07733602953454</v>
      </c>
    </row>
    <row r="1820" spans="2:3" x14ac:dyDescent="0.25">
      <c r="B1820" s="294">
        <v>1755</v>
      </c>
      <c r="C1820" s="295">
        <v>79.038118474776354</v>
      </c>
    </row>
    <row r="1821" spans="2:3" x14ac:dyDescent="0.25">
      <c r="B1821" s="294">
        <v>1756</v>
      </c>
      <c r="C1821" s="295">
        <v>105.0665402818569</v>
      </c>
    </row>
    <row r="1822" spans="2:3" x14ac:dyDescent="0.25">
      <c r="B1822" s="294">
        <v>1757</v>
      </c>
      <c r="C1822" s="295">
        <v>121.09404354496776</v>
      </c>
    </row>
    <row r="1823" spans="2:3" x14ac:dyDescent="0.25">
      <c r="B1823" s="294">
        <v>1758</v>
      </c>
      <c r="C1823" s="295">
        <v>85.779430241877037</v>
      </c>
    </row>
    <row r="1824" spans="2:3" x14ac:dyDescent="0.25">
      <c r="B1824" s="294">
        <v>1759</v>
      </c>
      <c r="C1824" s="295">
        <v>155.90328718711731</v>
      </c>
    </row>
    <row r="1825" spans="2:3" x14ac:dyDescent="0.25">
      <c r="B1825" s="294">
        <v>1760</v>
      </c>
      <c r="C1825" s="295">
        <v>125.17010467378786</v>
      </c>
    </row>
    <row r="1826" spans="2:3" x14ac:dyDescent="0.25">
      <c r="B1826" s="294">
        <v>1761</v>
      </c>
      <c r="C1826" s="295">
        <v>157.94072247148625</v>
      </c>
    </row>
    <row r="1827" spans="2:3" x14ac:dyDescent="0.25">
      <c r="B1827" s="294">
        <v>1762</v>
      </c>
      <c r="C1827" s="295">
        <v>96.624648532250006</v>
      </c>
    </row>
    <row r="1828" spans="2:3" x14ac:dyDescent="0.25">
      <c r="B1828" s="294">
        <v>1763</v>
      </c>
      <c r="C1828" s="295">
        <v>138.95834559505354</v>
      </c>
    </row>
    <row r="1829" spans="2:3" x14ac:dyDescent="0.25">
      <c r="B1829" s="294">
        <v>1764</v>
      </c>
      <c r="C1829" s="295">
        <v>127.5414811793233</v>
      </c>
    </row>
    <row r="1830" spans="2:3" x14ac:dyDescent="0.25">
      <c r="B1830" s="294">
        <v>1765</v>
      </c>
      <c r="C1830" s="295">
        <v>196.95384186285003</v>
      </c>
    </row>
    <row r="1831" spans="2:3" x14ac:dyDescent="0.25">
      <c r="B1831" s="294">
        <v>1766</v>
      </c>
      <c r="C1831" s="295">
        <v>103.34354979051002</v>
      </c>
    </row>
    <row r="1832" spans="2:3" x14ac:dyDescent="0.25">
      <c r="B1832" s="294">
        <v>1767</v>
      </c>
      <c r="C1832" s="295">
        <v>80.407894817197359</v>
      </c>
    </row>
    <row r="1833" spans="2:3" x14ac:dyDescent="0.25">
      <c r="B1833" s="294">
        <v>1768</v>
      </c>
      <c r="C1833" s="295">
        <v>106.53701202428306</v>
      </c>
    </row>
    <row r="1834" spans="2:3" x14ac:dyDescent="0.25">
      <c r="B1834" s="294">
        <v>1769</v>
      </c>
      <c r="C1834" s="295">
        <v>131.57519142531592</v>
      </c>
    </row>
    <row r="1835" spans="2:3" x14ac:dyDescent="0.25">
      <c r="B1835" s="294">
        <v>1770</v>
      </c>
      <c r="C1835" s="295">
        <v>123.80569816222177</v>
      </c>
    </row>
    <row r="1836" spans="2:3" x14ac:dyDescent="0.25">
      <c r="B1836" s="294">
        <v>1771</v>
      </c>
      <c r="C1836" s="295">
        <v>131.92866715650962</v>
      </c>
    </row>
    <row r="1837" spans="2:3" x14ac:dyDescent="0.25">
      <c r="B1837" s="294">
        <v>1772</v>
      </c>
      <c r="C1837" s="295">
        <v>96.596369785446569</v>
      </c>
    </row>
    <row r="1838" spans="2:3" x14ac:dyDescent="0.25">
      <c r="B1838" s="294">
        <v>1773</v>
      </c>
      <c r="C1838" s="295">
        <v>171.18805182393265</v>
      </c>
    </row>
    <row r="1839" spans="2:3" x14ac:dyDescent="0.25">
      <c r="B1839" s="294">
        <v>1774</v>
      </c>
      <c r="C1839" s="295">
        <v>123.81002372946013</v>
      </c>
    </row>
    <row r="1840" spans="2:3" x14ac:dyDescent="0.25">
      <c r="B1840" s="294">
        <v>1775</v>
      </c>
      <c r="C1840" s="295">
        <v>135.08351616926805</v>
      </c>
    </row>
    <row r="1841" spans="2:3" x14ac:dyDescent="0.25">
      <c r="B1841" s="294">
        <v>1776</v>
      </c>
      <c r="C1841" s="295">
        <v>172.50042065947301</v>
      </c>
    </row>
    <row r="1842" spans="2:3" x14ac:dyDescent="0.25">
      <c r="B1842" s="294">
        <v>1777</v>
      </c>
      <c r="C1842" s="295">
        <v>139.24505626786515</v>
      </c>
    </row>
    <row r="1843" spans="2:3" x14ac:dyDescent="0.25">
      <c r="B1843" s="294">
        <v>1778</v>
      </c>
      <c r="C1843" s="295">
        <v>153.00964996906512</v>
      </c>
    </row>
    <row r="1844" spans="2:3" x14ac:dyDescent="0.25">
      <c r="B1844" s="294">
        <v>1779</v>
      </c>
      <c r="C1844" s="295">
        <v>140.86607861646232</v>
      </c>
    </row>
    <row r="1845" spans="2:3" x14ac:dyDescent="0.25">
      <c r="B1845" s="294">
        <v>1780</v>
      </c>
      <c r="C1845" s="295">
        <v>156.64286457949041</v>
      </c>
    </row>
    <row r="1846" spans="2:3" x14ac:dyDescent="0.25">
      <c r="B1846" s="294">
        <v>1781</v>
      </c>
      <c r="C1846" s="295">
        <v>168.80127443086678</v>
      </c>
    </row>
    <row r="1847" spans="2:3" x14ac:dyDescent="0.25">
      <c r="B1847" s="294">
        <v>1782</v>
      </c>
      <c r="C1847" s="295">
        <v>78.532359530524886</v>
      </c>
    </row>
    <row r="1848" spans="2:3" x14ac:dyDescent="0.25">
      <c r="B1848" s="294">
        <v>1783</v>
      </c>
      <c r="C1848" s="295">
        <v>119.2281613818495</v>
      </c>
    </row>
    <row r="1849" spans="2:3" x14ac:dyDescent="0.25">
      <c r="B1849" s="294">
        <v>1784</v>
      </c>
      <c r="C1849" s="295">
        <v>121.62204220578525</v>
      </c>
    </row>
    <row r="1850" spans="2:3" x14ac:dyDescent="0.25">
      <c r="B1850" s="294">
        <v>1785</v>
      </c>
      <c r="C1850" s="295">
        <v>130.88318306666599</v>
      </c>
    </row>
    <row r="1851" spans="2:3" x14ac:dyDescent="0.25">
      <c r="B1851" s="294">
        <v>1786</v>
      </c>
      <c r="C1851" s="295">
        <v>127.29772863580929</v>
      </c>
    </row>
    <row r="1852" spans="2:3" x14ac:dyDescent="0.25">
      <c r="B1852" s="294">
        <v>1787</v>
      </c>
      <c r="C1852" s="295">
        <v>158.55421751308299</v>
      </c>
    </row>
    <row r="1853" spans="2:3" x14ac:dyDescent="0.25">
      <c r="B1853" s="294">
        <v>1788</v>
      </c>
      <c r="C1853" s="295">
        <v>80.448770785965422</v>
      </c>
    </row>
    <row r="1854" spans="2:3" x14ac:dyDescent="0.25">
      <c r="B1854" s="294">
        <v>1789</v>
      </c>
      <c r="C1854" s="295">
        <v>172.99628274812773</v>
      </c>
    </row>
    <row r="1855" spans="2:3" x14ac:dyDescent="0.25">
      <c r="B1855" s="294">
        <v>1790</v>
      </c>
      <c r="C1855" s="295">
        <v>158.27210857474554</v>
      </c>
    </row>
    <row r="1856" spans="2:3" x14ac:dyDescent="0.25">
      <c r="B1856" s="294">
        <v>1791</v>
      </c>
      <c r="C1856" s="295">
        <v>87.6732382489202</v>
      </c>
    </row>
    <row r="1857" spans="2:3" x14ac:dyDescent="0.25">
      <c r="B1857" s="294">
        <v>1792</v>
      </c>
      <c r="C1857" s="295">
        <v>165.66260685920534</v>
      </c>
    </row>
    <row r="1858" spans="2:3" x14ac:dyDescent="0.25">
      <c r="B1858" s="294">
        <v>1793</v>
      </c>
      <c r="C1858" s="295">
        <v>167.95470575881686</v>
      </c>
    </row>
    <row r="1859" spans="2:3" x14ac:dyDescent="0.25">
      <c r="B1859" s="294">
        <v>1794</v>
      </c>
      <c r="C1859" s="295">
        <v>176.30807302512915</v>
      </c>
    </row>
    <row r="1860" spans="2:3" x14ac:dyDescent="0.25">
      <c r="B1860" s="294">
        <v>1795</v>
      </c>
      <c r="C1860" s="295">
        <v>88.504311416337075</v>
      </c>
    </row>
    <row r="1861" spans="2:3" x14ac:dyDescent="0.25">
      <c r="B1861" s="294">
        <v>1796</v>
      </c>
      <c r="C1861" s="295">
        <v>117.39298710725191</v>
      </c>
    </row>
    <row r="1862" spans="2:3" x14ac:dyDescent="0.25">
      <c r="B1862" s="294">
        <v>1797</v>
      </c>
      <c r="C1862" s="295">
        <v>120.35487275447247</v>
      </c>
    </row>
    <row r="1863" spans="2:3" x14ac:dyDescent="0.25">
      <c r="B1863" s="294">
        <v>1798</v>
      </c>
      <c r="C1863" s="295">
        <v>78.779852857723682</v>
      </c>
    </row>
    <row r="1864" spans="2:3" x14ac:dyDescent="0.25">
      <c r="B1864" s="294">
        <v>1799</v>
      </c>
      <c r="C1864" s="295">
        <v>177.98850854562977</v>
      </c>
    </row>
    <row r="1865" spans="2:3" x14ac:dyDescent="0.25">
      <c r="B1865" s="294">
        <v>1800</v>
      </c>
      <c r="C1865" s="295">
        <v>160.32087466733472</v>
      </c>
    </row>
    <row r="1866" spans="2:3" x14ac:dyDescent="0.25">
      <c r="B1866" s="294">
        <v>1801</v>
      </c>
      <c r="C1866" s="295">
        <v>147.86813186692683</v>
      </c>
    </row>
    <row r="1867" spans="2:3" x14ac:dyDescent="0.25">
      <c r="B1867" s="294">
        <v>1802</v>
      </c>
      <c r="C1867" s="295">
        <v>103.41969459572486</v>
      </c>
    </row>
    <row r="1868" spans="2:3" x14ac:dyDescent="0.25">
      <c r="B1868" s="294">
        <v>1803</v>
      </c>
      <c r="C1868" s="295">
        <v>137.22237620996185</v>
      </c>
    </row>
    <row r="1869" spans="2:3" x14ac:dyDescent="0.25">
      <c r="B1869" s="294">
        <v>1804</v>
      </c>
      <c r="C1869" s="295">
        <v>96.29162919090777</v>
      </c>
    </row>
    <row r="1870" spans="2:3" x14ac:dyDescent="0.25">
      <c r="B1870" s="294">
        <v>1805</v>
      </c>
      <c r="C1870" s="295">
        <v>126.17492365960375</v>
      </c>
    </row>
    <row r="1871" spans="2:3" x14ac:dyDescent="0.25">
      <c r="B1871" s="294">
        <v>1806</v>
      </c>
      <c r="C1871" s="295">
        <v>137.63151210640936</v>
      </c>
    </row>
    <row r="1872" spans="2:3" x14ac:dyDescent="0.25">
      <c r="B1872" s="294">
        <v>1807</v>
      </c>
      <c r="C1872" s="295">
        <v>122.90053249820166</v>
      </c>
    </row>
    <row r="1873" spans="2:3" x14ac:dyDescent="0.25">
      <c r="B1873" s="294">
        <v>1808</v>
      </c>
      <c r="C1873" s="295">
        <v>81.141624085663281</v>
      </c>
    </row>
    <row r="1874" spans="2:3" x14ac:dyDescent="0.25">
      <c r="B1874" s="294">
        <v>1809</v>
      </c>
      <c r="C1874" s="295">
        <v>123.49234331398203</v>
      </c>
    </row>
    <row r="1875" spans="2:3" x14ac:dyDescent="0.25">
      <c r="B1875" s="294">
        <v>1810</v>
      </c>
      <c r="C1875" s="295">
        <v>161.41094695966541</v>
      </c>
    </row>
    <row r="1876" spans="2:3" x14ac:dyDescent="0.25">
      <c r="B1876" s="294">
        <v>1811</v>
      </c>
      <c r="C1876" s="295">
        <v>116.47830908690804</v>
      </c>
    </row>
    <row r="1877" spans="2:3" x14ac:dyDescent="0.25">
      <c r="B1877" s="294">
        <v>1812</v>
      </c>
      <c r="C1877" s="295">
        <v>102.07345757072108</v>
      </c>
    </row>
    <row r="1878" spans="2:3" x14ac:dyDescent="0.25">
      <c r="B1878" s="294">
        <v>1813</v>
      </c>
      <c r="C1878" s="295">
        <v>164.05297120867016</v>
      </c>
    </row>
    <row r="1879" spans="2:3" x14ac:dyDescent="0.25">
      <c r="B1879" s="294">
        <v>1814</v>
      </c>
      <c r="C1879" s="295">
        <v>75.195018028911562</v>
      </c>
    </row>
    <row r="1880" spans="2:3" x14ac:dyDescent="0.25">
      <c r="B1880" s="294">
        <v>1815</v>
      </c>
      <c r="C1880" s="295">
        <v>85.786007738232925</v>
      </c>
    </row>
    <row r="1881" spans="2:3" x14ac:dyDescent="0.25">
      <c r="B1881" s="294">
        <v>1816</v>
      </c>
      <c r="C1881" s="295">
        <v>128.52716627733929</v>
      </c>
    </row>
    <row r="1882" spans="2:3" x14ac:dyDescent="0.25">
      <c r="B1882" s="294">
        <v>1817</v>
      </c>
      <c r="C1882" s="295">
        <v>103.48292848997801</v>
      </c>
    </row>
    <row r="1883" spans="2:3" x14ac:dyDescent="0.25">
      <c r="B1883" s="294">
        <v>1818</v>
      </c>
      <c r="C1883" s="295">
        <v>183.59860246900024</v>
      </c>
    </row>
    <row r="1884" spans="2:3" x14ac:dyDescent="0.25">
      <c r="B1884" s="294">
        <v>1819</v>
      </c>
      <c r="C1884" s="295">
        <v>143.86887851103836</v>
      </c>
    </row>
    <row r="1885" spans="2:3" x14ac:dyDescent="0.25">
      <c r="B1885" s="294">
        <v>1820</v>
      </c>
      <c r="C1885" s="295">
        <v>131.59283031930221</v>
      </c>
    </row>
    <row r="1886" spans="2:3" x14ac:dyDescent="0.25">
      <c r="B1886" s="294">
        <v>1821</v>
      </c>
      <c r="C1886" s="295">
        <v>91.729274325450078</v>
      </c>
    </row>
    <row r="1887" spans="2:3" x14ac:dyDescent="0.25">
      <c r="B1887" s="294">
        <v>1822</v>
      </c>
      <c r="C1887" s="295">
        <v>115.20902929490164</v>
      </c>
    </row>
    <row r="1888" spans="2:3" x14ac:dyDescent="0.25">
      <c r="B1888" s="294">
        <v>1823</v>
      </c>
      <c r="C1888" s="295">
        <v>158.6295365577823</v>
      </c>
    </row>
    <row r="1889" spans="2:3" x14ac:dyDescent="0.25">
      <c r="B1889" s="294">
        <v>1824</v>
      </c>
      <c r="C1889" s="295">
        <v>136.68290343413665</v>
      </c>
    </row>
    <row r="1890" spans="2:3" x14ac:dyDescent="0.25">
      <c r="B1890" s="294">
        <v>1825</v>
      </c>
      <c r="C1890" s="295">
        <v>151.60713303661123</v>
      </c>
    </row>
    <row r="1891" spans="2:3" x14ac:dyDescent="0.25">
      <c r="B1891" s="294">
        <v>1826</v>
      </c>
      <c r="C1891" s="295">
        <v>149.02409120141832</v>
      </c>
    </row>
    <row r="1892" spans="2:3" x14ac:dyDescent="0.25">
      <c r="B1892" s="294">
        <v>1827</v>
      </c>
      <c r="C1892" s="295">
        <v>80.030209337656899</v>
      </c>
    </row>
    <row r="1893" spans="2:3" x14ac:dyDescent="0.25">
      <c r="B1893" s="294">
        <v>1828</v>
      </c>
      <c r="C1893" s="295">
        <v>80.168135391546897</v>
      </c>
    </row>
    <row r="1894" spans="2:3" x14ac:dyDescent="0.25">
      <c r="B1894" s="294">
        <v>1829</v>
      </c>
      <c r="C1894" s="295">
        <v>117.07751726505242</v>
      </c>
    </row>
    <row r="1895" spans="2:3" x14ac:dyDescent="0.25">
      <c r="B1895" s="294">
        <v>1830</v>
      </c>
      <c r="C1895" s="295">
        <v>137.46164988625566</v>
      </c>
    </row>
    <row r="1896" spans="2:3" x14ac:dyDescent="0.25">
      <c r="B1896" s="294">
        <v>1831</v>
      </c>
      <c r="C1896" s="295">
        <v>94.184703381761778</v>
      </c>
    </row>
    <row r="1897" spans="2:3" x14ac:dyDescent="0.25">
      <c r="B1897" s="294">
        <v>1832</v>
      </c>
      <c r="C1897" s="295">
        <v>124.05317079525398</v>
      </c>
    </row>
    <row r="1898" spans="2:3" x14ac:dyDescent="0.25">
      <c r="B1898" s="294">
        <v>1833</v>
      </c>
      <c r="C1898" s="295">
        <v>91.154879027043705</v>
      </c>
    </row>
    <row r="1899" spans="2:3" x14ac:dyDescent="0.25">
      <c r="B1899" s="294">
        <v>1834</v>
      </c>
      <c r="C1899" s="295">
        <v>94.605899306944622</v>
      </c>
    </row>
    <row r="1900" spans="2:3" x14ac:dyDescent="0.25">
      <c r="B1900" s="294">
        <v>1835</v>
      </c>
      <c r="C1900" s="295">
        <v>99.501019896743813</v>
      </c>
    </row>
    <row r="1901" spans="2:3" x14ac:dyDescent="0.25">
      <c r="B1901" s="294">
        <v>1836</v>
      </c>
      <c r="C1901" s="295">
        <v>144.31930126337795</v>
      </c>
    </row>
    <row r="1902" spans="2:3" x14ac:dyDescent="0.25">
      <c r="B1902" s="294">
        <v>1837</v>
      </c>
      <c r="C1902" s="295">
        <v>109.94395227475974</v>
      </c>
    </row>
    <row r="1903" spans="2:3" x14ac:dyDescent="0.25">
      <c r="B1903" s="294">
        <v>1838</v>
      </c>
      <c r="C1903" s="295">
        <v>111.25437320092863</v>
      </c>
    </row>
    <row r="1904" spans="2:3" x14ac:dyDescent="0.25">
      <c r="B1904" s="294">
        <v>1839</v>
      </c>
      <c r="C1904" s="295">
        <v>123.81814619111228</v>
      </c>
    </row>
    <row r="1905" spans="2:3" x14ac:dyDescent="0.25">
      <c r="B1905" s="294">
        <v>1840</v>
      </c>
      <c r="C1905" s="295">
        <v>170.04218306596709</v>
      </c>
    </row>
    <row r="1906" spans="2:3" x14ac:dyDescent="0.25">
      <c r="B1906" s="294">
        <v>1841</v>
      </c>
      <c r="C1906" s="295">
        <v>121.87657517097837</v>
      </c>
    </row>
    <row r="1907" spans="2:3" x14ac:dyDescent="0.25">
      <c r="B1907" s="294">
        <v>1842</v>
      </c>
      <c r="C1907" s="295">
        <v>128.39823759613122</v>
      </c>
    </row>
    <row r="1908" spans="2:3" x14ac:dyDescent="0.25">
      <c r="B1908" s="294">
        <v>1843</v>
      </c>
      <c r="C1908" s="295">
        <v>199.43719333322528</v>
      </c>
    </row>
    <row r="1909" spans="2:3" x14ac:dyDescent="0.25">
      <c r="B1909" s="294">
        <v>1844</v>
      </c>
      <c r="C1909" s="295">
        <v>80.21781261180999</v>
      </c>
    </row>
    <row r="1910" spans="2:3" x14ac:dyDescent="0.25">
      <c r="B1910" s="294">
        <v>1845</v>
      </c>
      <c r="C1910" s="295">
        <v>181.68232200455964</v>
      </c>
    </row>
    <row r="1911" spans="2:3" x14ac:dyDescent="0.25">
      <c r="B1911" s="294">
        <v>1846</v>
      </c>
      <c r="C1911" s="295">
        <v>172.40506299279048</v>
      </c>
    </row>
    <row r="1912" spans="2:3" x14ac:dyDescent="0.25">
      <c r="B1912" s="294">
        <v>1847</v>
      </c>
      <c r="C1912" s="295">
        <v>195.7543874577658</v>
      </c>
    </row>
    <row r="1913" spans="2:3" x14ac:dyDescent="0.25">
      <c r="B1913" s="294">
        <v>1848</v>
      </c>
      <c r="C1913" s="295">
        <v>130.14822719213913</v>
      </c>
    </row>
    <row r="1914" spans="2:3" x14ac:dyDescent="0.25">
      <c r="B1914" s="294">
        <v>1849</v>
      </c>
      <c r="C1914" s="295">
        <v>161.92247393283279</v>
      </c>
    </row>
    <row r="1915" spans="2:3" x14ac:dyDescent="0.25">
      <c r="B1915" s="294">
        <v>1850</v>
      </c>
      <c r="C1915" s="295">
        <v>105.28318488610196</v>
      </c>
    </row>
    <row r="1916" spans="2:3" x14ac:dyDescent="0.25">
      <c r="B1916" s="294">
        <v>1851</v>
      </c>
      <c r="C1916" s="295">
        <v>78.322677750826074</v>
      </c>
    </row>
    <row r="1917" spans="2:3" x14ac:dyDescent="0.25">
      <c r="B1917" s="294">
        <v>1852</v>
      </c>
      <c r="C1917" s="295">
        <v>112.21814021069247</v>
      </c>
    </row>
    <row r="1918" spans="2:3" x14ac:dyDescent="0.25">
      <c r="B1918" s="294">
        <v>1853</v>
      </c>
      <c r="C1918" s="295">
        <v>137.30060113063183</v>
      </c>
    </row>
    <row r="1919" spans="2:3" x14ac:dyDescent="0.25">
      <c r="B1919" s="294">
        <v>1854</v>
      </c>
      <c r="C1919" s="295">
        <v>153.27638726014453</v>
      </c>
    </row>
    <row r="1920" spans="2:3" x14ac:dyDescent="0.25">
      <c r="B1920" s="294">
        <v>1855</v>
      </c>
      <c r="C1920" s="295">
        <v>138.5842698824535</v>
      </c>
    </row>
    <row r="1921" spans="2:3" x14ac:dyDescent="0.25">
      <c r="B1921" s="294">
        <v>1856</v>
      </c>
      <c r="C1921" s="295">
        <v>157.05089281292953</v>
      </c>
    </row>
    <row r="1922" spans="2:3" x14ac:dyDescent="0.25">
      <c r="B1922" s="294">
        <v>1857</v>
      </c>
      <c r="C1922" s="295">
        <v>88.322334985845174</v>
      </c>
    </row>
    <row r="1923" spans="2:3" x14ac:dyDescent="0.25">
      <c r="B1923" s="294">
        <v>1858</v>
      </c>
      <c r="C1923" s="295">
        <v>131.18584708561016</v>
      </c>
    </row>
    <row r="1924" spans="2:3" x14ac:dyDescent="0.25">
      <c r="B1924" s="294">
        <v>1859</v>
      </c>
      <c r="C1924" s="295">
        <v>102.61026166045062</v>
      </c>
    </row>
    <row r="1925" spans="2:3" x14ac:dyDescent="0.25">
      <c r="B1925" s="294">
        <v>1860</v>
      </c>
      <c r="C1925" s="295">
        <v>95.684407785785965</v>
      </c>
    </row>
    <row r="1926" spans="2:3" x14ac:dyDescent="0.25">
      <c r="B1926" s="294">
        <v>1861</v>
      </c>
      <c r="C1926" s="295">
        <v>108.86681490615895</v>
      </c>
    </row>
    <row r="1927" spans="2:3" x14ac:dyDescent="0.25">
      <c r="B1927" s="294">
        <v>1862</v>
      </c>
      <c r="C1927" s="295">
        <v>84.146400229744671</v>
      </c>
    </row>
    <row r="1928" spans="2:3" x14ac:dyDescent="0.25">
      <c r="B1928" s="294">
        <v>1863</v>
      </c>
      <c r="C1928" s="295">
        <v>191.30244032128644</v>
      </c>
    </row>
    <row r="1929" spans="2:3" x14ac:dyDescent="0.25">
      <c r="B1929" s="294">
        <v>1864</v>
      </c>
      <c r="C1929" s="295">
        <v>108.95580192135975</v>
      </c>
    </row>
    <row r="1930" spans="2:3" x14ac:dyDescent="0.25">
      <c r="B1930" s="294">
        <v>1865</v>
      </c>
      <c r="C1930" s="295">
        <v>114.46866206930005</v>
      </c>
    </row>
    <row r="1931" spans="2:3" x14ac:dyDescent="0.25">
      <c r="B1931" s="294">
        <v>1866</v>
      </c>
      <c r="C1931" s="295">
        <v>180.04897867685358</v>
      </c>
    </row>
    <row r="1932" spans="2:3" x14ac:dyDescent="0.25">
      <c r="B1932" s="294">
        <v>1867</v>
      </c>
      <c r="C1932" s="295">
        <v>169.15359896107901</v>
      </c>
    </row>
    <row r="1933" spans="2:3" x14ac:dyDescent="0.25">
      <c r="B1933" s="294">
        <v>1868</v>
      </c>
      <c r="C1933" s="295">
        <v>174.38795486230117</v>
      </c>
    </row>
    <row r="1934" spans="2:3" x14ac:dyDescent="0.25">
      <c r="B1934" s="294">
        <v>1869</v>
      </c>
      <c r="C1934" s="295">
        <v>109.20209731133073</v>
      </c>
    </row>
    <row r="1935" spans="2:3" x14ac:dyDescent="0.25">
      <c r="B1935" s="294">
        <v>1870</v>
      </c>
      <c r="C1935" s="295">
        <v>201.28571923001087</v>
      </c>
    </row>
    <row r="1936" spans="2:3" x14ac:dyDescent="0.25">
      <c r="B1936" s="294">
        <v>1871</v>
      </c>
      <c r="C1936" s="295">
        <v>155.39757962260293</v>
      </c>
    </row>
    <row r="1937" spans="2:3" x14ac:dyDescent="0.25">
      <c r="B1937" s="294">
        <v>1872</v>
      </c>
      <c r="C1937" s="295">
        <v>81.353206159175073</v>
      </c>
    </row>
    <row r="1938" spans="2:3" x14ac:dyDescent="0.25">
      <c r="B1938" s="294">
        <v>1873</v>
      </c>
      <c r="C1938" s="295">
        <v>152.05826110484176</v>
      </c>
    </row>
    <row r="1939" spans="2:3" x14ac:dyDescent="0.25">
      <c r="B1939" s="294">
        <v>1874</v>
      </c>
      <c r="C1939" s="295">
        <v>176.99301497234055</v>
      </c>
    </row>
    <row r="1940" spans="2:3" x14ac:dyDescent="0.25">
      <c r="B1940" s="294">
        <v>1875</v>
      </c>
      <c r="C1940" s="295">
        <v>98.689114703533932</v>
      </c>
    </row>
    <row r="1941" spans="2:3" x14ac:dyDescent="0.25">
      <c r="B1941" s="294">
        <v>1876</v>
      </c>
      <c r="C1941" s="295">
        <v>82.218777583542263</v>
      </c>
    </row>
    <row r="1942" spans="2:3" x14ac:dyDescent="0.25">
      <c r="B1942" s="294">
        <v>1877</v>
      </c>
      <c r="C1942" s="295">
        <v>90.810431941618674</v>
      </c>
    </row>
    <row r="1943" spans="2:3" x14ac:dyDescent="0.25">
      <c r="B1943" s="294">
        <v>1878</v>
      </c>
      <c r="C1943" s="295">
        <v>174.94784072153561</v>
      </c>
    </row>
    <row r="1944" spans="2:3" x14ac:dyDescent="0.25">
      <c r="B1944" s="294">
        <v>1879</v>
      </c>
      <c r="C1944" s="295">
        <v>187.96039939363362</v>
      </c>
    </row>
    <row r="1945" spans="2:3" x14ac:dyDescent="0.25">
      <c r="B1945" s="294">
        <v>1880</v>
      </c>
      <c r="C1945" s="295">
        <v>167.21215010162967</v>
      </c>
    </row>
    <row r="1946" spans="2:3" x14ac:dyDescent="0.25">
      <c r="B1946" s="294">
        <v>1881</v>
      </c>
      <c r="C1946" s="295">
        <v>103.76191422062101</v>
      </c>
    </row>
    <row r="1947" spans="2:3" x14ac:dyDescent="0.25">
      <c r="B1947" s="294">
        <v>1882</v>
      </c>
      <c r="C1947" s="295">
        <v>181.74497877020909</v>
      </c>
    </row>
    <row r="1948" spans="2:3" x14ac:dyDescent="0.25">
      <c r="B1948" s="294">
        <v>1883</v>
      </c>
      <c r="C1948" s="295">
        <v>200.49825899615911</v>
      </c>
    </row>
    <row r="1949" spans="2:3" x14ac:dyDescent="0.25">
      <c r="B1949" s="294">
        <v>1884</v>
      </c>
      <c r="C1949" s="295">
        <v>79.521641751825001</v>
      </c>
    </row>
    <row r="1950" spans="2:3" x14ac:dyDescent="0.25">
      <c r="B1950" s="294">
        <v>1885</v>
      </c>
      <c r="C1950" s="295">
        <v>180.84167156780563</v>
      </c>
    </row>
    <row r="1951" spans="2:3" x14ac:dyDescent="0.25">
      <c r="B1951" s="294">
        <v>1886</v>
      </c>
      <c r="C1951" s="295">
        <v>117.03699371143338</v>
      </c>
    </row>
    <row r="1952" spans="2:3" x14ac:dyDescent="0.25">
      <c r="B1952" s="294">
        <v>1887</v>
      </c>
      <c r="C1952" s="295">
        <v>127.78736711988007</v>
      </c>
    </row>
    <row r="1953" spans="2:3" x14ac:dyDescent="0.25">
      <c r="B1953" s="294">
        <v>1888</v>
      </c>
      <c r="C1953" s="295">
        <v>183.93724491195235</v>
      </c>
    </row>
    <row r="1954" spans="2:3" x14ac:dyDescent="0.25">
      <c r="B1954" s="294">
        <v>1889</v>
      </c>
      <c r="C1954" s="295">
        <v>127.70264701457492</v>
      </c>
    </row>
    <row r="1955" spans="2:3" x14ac:dyDescent="0.25">
      <c r="B1955" s="294">
        <v>1890</v>
      </c>
      <c r="C1955" s="295">
        <v>109.10834526494702</v>
      </c>
    </row>
    <row r="1956" spans="2:3" x14ac:dyDescent="0.25">
      <c r="B1956" s="294">
        <v>1891</v>
      </c>
      <c r="C1956" s="295">
        <v>126.91509736782999</v>
      </c>
    </row>
    <row r="1957" spans="2:3" x14ac:dyDescent="0.25">
      <c r="B1957" s="294">
        <v>1892</v>
      </c>
      <c r="C1957" s="295">
        <v>151.38625467682567</v>
      </c>
    </row>
    <row r="1958" spans="2:3" x14ac:dyDescent="0.25">
      <c r="B1958" s="294">
        <v>1893</v>
      </c>
      <c r="C1958" s="295">
        <v>98.000080046766954</v>
      </c>
    </row>
    <row r="1959" spans="2:3" x14ac:dyDescent="0.25">
      <c r="B1959" s="294">
        <v>1894</v>
      </c>
      <c r="C1959" s="295">
        <v>121.73158484727523</v>
      </c>
    </row>
    <row r="1960" spans="2:3" x14ac:dyDescent="0.25">
      <c r="B1960" s="294">
        <v>1895</v>
      </c>
      <c r="C1960" s="295">
        <v>106.08007902981626</v>
      </c>
    </row>
    <row r="1961" spans="2:3" x14ac:dyDescent="0.25">
      <c r="B1961" s="294">
        <v>1896</v>
      </c>
      <c r="C1961" s="295">
        <v>77.127072663250772</v>
      </c>
    </row>
    <row r="1962" spans="2:3" x14ac:dyDescent="0.25">
      <c r="B1962" s="294">
        <v>1897</v>
      </c>
      <c r="C1962" s="295">
        <v>144.74930735351791</v>
      </c>
    </row>
    <row r="1963" spans="2:3" x14ac:dyDescent="0.25">
      <c r="B1963" s="294">
        <v>1898</v>
      </c>
      <c r="C1963" s="295">
        <v>133.53058076090724</v>
      </c>
    </row>
    <row r="1964" spans="2:3" x14ac:dyDescent="0.25">
      <c r="B1964" s="294">
        <v>1899</v>
      </c>
      <c r="C1964" s="295">
        <v>131.77679406678766</v>
      </c>
    </row>
    <row r="1965" spans="2:3" x14ac:dyDescent="0.25">
      <c r="B1965" s="294">
        <v>1900</v>
      </c>
      <c r="C1965" s="295">
        <v>118.36395203573076</v>
      </c>
    </row>
    <row r="1966" spans="2:3" x14ac:dyDescent="0.25">
      <c r="B1966" s="294">
        <v>1901</v>
      </c>
      <c r="C1966" s="295">
        <v>101.6157335447935</v>
      </c>
    </row>
    <row r="1967" spans="2:3" x14ac:dyDescent="0.25">
      <c r="B1967" s="294">
        <v>1902</v>
      </c>
      <c r="C1967" s="295">
        <v>97.065454788360967</v>
      </c>
    </row>
    <row r="1968" spans="2:3" x14ac:dyDescent="0.25">
      <c r="B1968" s="294">
        <v>1903</v>
      </c>
      <c r="C1968" s="295">
        <v>171.78635931409815</v>
      </c>
    </row>
    <row r="1969" spans="2:3" x14ac:dyDescent="0.25">
      <c r="B1969" s="294">
        <v>1904</v>
      </c>
      <c r="C1969" s="295">
        <v>139.99855065665247</v>
      </c>
    </row>
    <row r="1970" spans="2:3" x14ac:dyDescent="0.25">
      <c r="B1970" s="294">
        <v>1905</v>
      </c>
      <c r="C1970" s="295">
        <v>107.35117249120771</v>
      </c>
    </row>
    <row r="1971" spans="2:3" x14ac:dyDescent="0.25">
      <c r="B1971" s="294">
        <v>1906</v>
      </c>
      <c r="C1971" s="295">
        <v>97.514547459173826</v>
      </c>
    </row>
    <row r="1972" spans="2:3" x14ac:dyDescent="0.25">
      <c r="B1972" s="294">
        <v>1907</v>
      </c>
      <c r="C1972" s="295">
        <v>100.55294368120803</v>
      </c>
    </row>
    <row r="1973" spans="2:3" x14ac:dyDescent="0.25">
      <c r="B1973" s="294">
        <v>1908</v>
      </c>
      <c r="C1973" s="295">
        <v>134.37133573046069</v>
      </c>
    </row>
    <row r="1974" spans="2:3" x14ac:dyDescent="0.25">
      <c r="B1974" s="294">
        <v>1909</v>
      </c>
      <c r="C1974" s="295">
        <v>159.93777322345153</v>
      </c>
    </row>
    <row r="1975" spans="2:3" x14ac:dyDescent="0.25">
      <c r="B1975" s="294">
        <v>1910</v>
      </c>
      <c r="C1975" s="295">
        <v>96.860524442484675</v>
      </c>
    </row>
    <row r="1976" spans="2:3" x14ac:dyDescent="0.25">
      <c r="B1976" s="294">
        <v>1911</v>
      </c>
      <c r="C1976" s="295">
        <v>88.15228814318786</v>
      </c>
    </row>
    <row r="1977" spans="2:3" x14ac:dyDescent="0.25">
      <c r="B1977" s="294">
        <v>1912</v>
      </c>
      <c r="C1977" s="295">
        <v>110.02321252937222</v>
      </c>
    </row>
    <row r="1978" spans="2:3" x14ac:dyDescent="0.25">
      <c r="B1978" s="294">
        <v>1913</v>
      </c>
      <c r="C1978" s="295">
        <v>88.713501343191268</v>
      </c>
    </row>
    <row r="1979" spans="2:3" x14ac:dyDescent="0.25">
      <c r="B1979" s="294">
        <v>1914</v>
      </c>
      <c r="C1979" s="295">
        <v>175.65544909245168</v>
      </c>
    </row>
    <row r="1980" spans="2:3" x14ac:dyDescent="0.25">
      <c r="B1980" s="294">
        <v>1915</v>
      </c>
      <c r="C1980" s="295">
        <v>103.63442551385577</v>
      </c>
    </row>
    <row r="1981" spans="2:3" x14ac:dyDescent="0.25">
      <c r="B1981" s="294">
        <v>1916</v>
      </c>
      <c r="C1981" s="295">
        <v>137.58565671279808</v>
      </c>
    </row>
    <row r="1982" spans="2:3" x14ac:dyDescent="0.25">
      <c r="B1982" s="294">
        <v>1917</v>
      </c>
      <c r="C1982" s="295">
        <v>80.16100079525792</v>
      </c>
    </row>
    <row r="1983" spans="2:3" x14ac:dyDescent="0.25">
      <c r="B1983" s="294">
        <v>1918</v>
      </c>
      <c r="C1983" s="295">
        <v>144.84852330406056</v>
      </c>
    </row>
    <row r="1984" spans="2:3" x14ac:dyDescent="0.25">
      <c r="B1984" s="294">
        <v>1919</v>
      </c>
      <c r="C1984" s="295">
        <v>193.39459421027283</v>
      </c>
    </row>
    <row r="1985" spans="2:3" x14ac:dyDescent="0.25">
      <c r="B1985" s="294">
        <v>1920</v>
      </c>
      <c r="C1985" s="295">
        <v>120.25580585117049</v>
      </c>
    </row>
    <row r="1986" spans="2:3" x14ac:dyDescent="0.25">
      <c r="B1986" s="294">
        <v>1921</v>
      </c>
      <c r="C1986" s="295">
        <v>83.347444826377767</v>
      </c>
    </row>
    <row r="1987" spans="2:3" x14ac:dyDescent="0.25">
      <c r="B1987" s="294">
        <v>1922</v>
      </c>
      <c r="C1987" s="295">
        <v>196.57407925439301</v>
      </c>
    </row>
    <row r="1988" spans="2:3" x14ac:dyDescent="0.25">
      <c r="B1988" s="294">
        <v>1923</v>
      </c>
      <c r="C1988" s="295">
        <v>86.827720250403075</v>
      </c>
    </row>
    <row r="1989" spans="2:3" x14ac:dyDescent="0.25">
      <c r="B1989" s="294">
        <v>1924</v>
      </c>
      <c r="C1989" s="295">
        <v>97.465355899270364</v>
      </c>
    </row>
    <row r="1990" spans="2:3" x14ac:dyDescent="0.25">
      <c r="B1990" s="294">
        <v>1925</v>
      </c>
      <c r="C1990" s="295">
        <v>96.37193592611564</v>
      </c>
    </row>
    <row r="1991" spans="2:3" x14ac:dyDescent="0.25">
      <c r="B1991" s="294">
        <v>1926</v>
      </c>
      <c r="C1991" s="295">
        <v>122.94846260997633</v>
      </c>
    </row>
    <row r="1992" spans="2:3" x14ac:dyDescent="0.25">
      <c r="B1992" s="294">
        <v>1927</v>
      </c>
      <c r="C1992" s="295">
        <v>146.09616974091529</v>
      </c>
    </row>
    <row r="1993" spans="2:3" x14ac:dyDescent="0.25">
      <c r="B1993" s="294">
        <v>1928</v>
      </c>
      <c r="C1993" s="295">
        <v>69.366449863221334</v>
      </c>
    </row>
    <row r="1994" spans="2:3" x14ac:dyDescent="0.25">
      <c r="B1994" s="294">
        <v>1929</v>
      </c>
      <c r="C1994" s="295">
        <v>130.02713103019323</v>
      </c>
    </row>
    <row r="1995" spans="2:3" x14ac:dyDescent="0.25">
      <c r="B1995" s="294">
        <v>1930</v>
      </c>
      <c r="C1995" s="295">
        <v>133.05158586295394</v>
      </c>
    </row>
    <row r="1996" spans="2:3" x14ac:dyDescent="0.25">
      <c r="B1996" s="294">
        <v>1931</v>
      </c>
      <c r="C1996" s="295">
        <v>115.66724360122882</v>
      </c>
    </row>
    <row r="1997" spans="2:3" x14ac:dyDescent="0.25">
      <c r="B1997" s="294">
        <v>1932</v>
      </c>
      <c r="C1997" s="295">
        <v>168.92132671899446</v>
      </c>
    </row>
    <row r="1998" spans="2:3" x14ac:dyDescent="0.25">
      <c r="B1998" s="294">
        <v>1933</v>
      </c>
      <c r="C1998" s="295">
        <v>131.59747056070819</v>
      </c>
    </row>
    <row r="1999" spans="2:3" x14ac:dyDescent="0.25">
      <c r="B1999" s="294">
        <v>1934</v>
      </c>
      <c r="C1999" s="295">
        <v>156.81038174199836</v>
      </c>
    </row>
    <row r="2000" spans="2:3" x14ac:dyDescent="0.25">
      <c r="B2000" s="294">
        <v>1935</v>
      </c>
      <c r="C2000" s="295">
        <v>164.37866568546707</v>
      </c>
    </row>
    <row r="2001" spans="2:3" x14ac:dyDescent="0.25">
      <c r="B2001" s="294">
        <v>1936</v>
      </c>
      <c r="C2001" s="295">
        <v>131.00599448331491</v>
      </c>
    </row>
    <row r="2002" spans="2:3" x14ac:dyDescent="0.25">
      <c r="B2002" s="294">
        <v>1937</v>
      </c>
      <c r="C2002" s="295">
        <v>95.982508099880107</v>
      </c>
    </row>
    <row r="2003" spans="2:3" x14ac:dyDescent="0.25">
      <c r="B2003" s="294">
        <v>1938</v>
      </c>
      <c r="C2003" s="295">
        <v>112.75001467938708</v>
      </c>
    </row>
    <row r="2004" spans="2:3" x14ac:dyDescent="0.25">
      <c r="B2004" s="294">
        <v>1939</v>
      </c>
      <c r="C2004" s="295">
        <v>173.70021771688408</v>
      </c>
    </row>
    <row r="2005" spans="2:3" x14ac:dyDescent="0.25">
      <c r="B2005" s="294">
        <v>1940</v>
      </c>
      <c r="C2005" s="295">
        <v>137.55158157410941</v>
      </c>
    </row>
    <row r="2006" spans="2:3" x14ac:dyDescent="0.25">
      <c r="B2006" s="294">
        <v>1941</v>
      </c>
      <c r="C2006" s="295">
        <v>89.357576486231039</v>
      </c>
    </row>
    <row r="2007" spans="2:3" x14ac:dyDescent="0.25">
      <c r="B2007" s="294">
        <v>1942</v>
      </c>
      <c r="C2007" s="295">
        <v>97.979729845717102</v>
      </c>
    </row>
    <row r="2008" spans="2:3" x14ac:dyDescent="0.25">
      <c r="B2008" s="294">
        <v>1943</v>
      </c>
      <c r="C2008" s="295">
        <v>102.37239084734446</v>
      </c>
    </row>
    <row r="2009" spans="2:3" x14ac:dyDescent="0.25">
      <c r="B2009" s="294">
        <v>1944</v>
      </c>
      <c r="C2009" s="295">
        <v>96.618465892766721</v>
      </c>
    </row>
    <row r="2010" spans="2:3" x14ac:dyDescent="0.25">
      <c r="B2010" s="294">
        <v>1945</v>
      </c>
      <c r="C2010" s="295">
        <v>160.35953021009325</v>
      </c>
    </row>
    <row r="2011" spans="2:3" x14ac:dyDescent="0.25">
      <c r="B2011" s="294">
        <v>1946</v>
      </c>
      <c r="C2011" s="295">
        <v>139.28036549073289</v>
      </c>
    </row>
    <row r="2012" spans="2:3" x14ac:dyDescent="0.25">
      <c r="B2012" s="294">
        <v>1947</v>
      </c>
      <c r="C2012" s="295">
        <v>103.41181654432501</v>
      </c>
    </row>
    <row r="2013" spans="2:3" x14ac:dyDescent="0.25">
      <c r="B2013" s="294">
        <v>1948</v>
      </c>
      <c r="C2013" s="295">
        <v>111.80521630122156</v>
      </c>
    </row>
    <row r="2014" spans="2:3" x14ac:dyDescent="0.25">
      <c r="B2014" s="294">
        <v>1949</v>
      </c>
      <c r="C2014" s="295">
        <v>124.2349063916752</v>
      </c>
    </row>
    <row r="2015" spans="2:3" x14ac:dyDescent="0.25">
      <c r="B2015" s="294">
        <v>1950</v>
      </c>
      <c r="C2015" s="295">
        <v>88.227754383073801</v>
      </c>
    </row>
    <row r="2016" spans="2:3" x14ac:dyDescent="0.25">
      <c r="B2016" s="294">
        <v>1951</v>
      </c>
      <c r="C2016" s="295">
        <v>95.972170881839119</v>
      </c>
    </row>
    <row r="2017" spans="2:3" x14ac:dyDescent="0.25">
      <c r="B2017" s="294">
        <v>1952</v>
      </c>
      <c r="C2017" s="295">
        <v>158.72053394422599</v>
      </c>
    </row>
    <row r="2018" spans="2:3" x14ac:dyDescent="0.25">
      <c r="B2018" s="294">
        <v>1953</v>
      </c>
      <c r="C2018" s="295">
        <v>160.27514969095665</v>
      </c>
    </row>
    <row r="2019" spans="2:3" x14ac:dyDescent="0.25">
      <c r="B2019" s="294">
        <v>1954</v>
      </c>
      <c r="C2019" s="295">
        <v>78.621107287747293</v>
      </c>
    </row>
    <row r="2020" spans="2:3" x14ac:dyDescent="0.25">
      <c r="B2020" s="294">
        <v>1955</v>
      </c>
      <c r="C2020" s="295">
        <v>136.24143490873692</v>
      </c>
    </row>
    <row r="2021" spans="2:3" x14ac:dyDescent="0.25">
      <c r="B2021" s="294">
        <v>1956</v>
      </c>
      <c r="C2021" s="295">
        <v>103.02094968427824</v>
      </c>
    </row>
    <row r="2022" spans="2:3" x14ac:dyDescent="0.25">
      <c r="B2022" s="294">
        <v>1957</v>
      </c>
      <c r="C2022" s="295">
        <v>184.7100629435871</v>
      </c>
    </row>
    <row r="2023" spans="2:3" x14ac:dyDescent="0.25">
      <c r="B2023" s="294">
        <v>1958</v>
      </c>
      <c r="C2023" s="295">
        <v>114.99410392432227</v>
      </c>
    </row>
    <row r="2024" spans="2:3" x14ac:dyDescent="0.25">
      <c r="B2024" s="294">
        <v>1959</v>
      </c>
      <c r="C2024" s="295">
        <v>106.7253338069074</v>
      </c>
    </row>
    <row r="2025" spans="2:3" x14ac:dyDescent="0.25">
      <c r="B2025" s="294">
        <v>1960</v>
      </c>
      <c r="C2025" s="295">
        <v>152.9185470432914</v>
      </c>
    </row>
    <row r="2026" spans="2:3" x14ac:dyDescent="0.25">
      <c r="B2026" s="294">
        <v>1961</v>
      </c>
      <c r="C2026" s="295">
        <v>138.79910675466823</v>
      </c>
    </row>
    <row r="2027" spans="2:3" x14ac:dyDescent="0.25">
      <c r="B2027" s="294">
        <v>1962</v>
      </c>
      <c r="C2027" s="295">
        <v>123.17384485972133</v>
      </c>
    </row>
    <row r="2028" spans="2:3" x14ac:dyDescent="0.25">
      <c r="B2028" s="294">
        <v>1963</v>
      </c>
      <c r="C2028" s="295">
        <v>103.03008375048353</v>
      </c>
    </row>
    <row r="2029" spans="2:3" x14ac:dyDescent="0.25">
      <c r="B2029" s="294">
        <v>1964</v>
      </c>
      <c r="C2029" s="295">
        <v>77.156438669281215</v>
      </c>
    </row>
    <row r="2030" spans="2:3" x14ac:dyDescent="0.25">
      <c r="B2030" s="294">
        <v>1965</v>
      </c>
      <c r="C2030" s="295">
        <v>113.17816690169246</v>
      </c>
    </row>
    <row r="2031" spans="2:3" x14ac:dyDescent="0.25">
      <c r="B2031" s="294">
        <v>1966</v>
      </c>
      <c r="C2031" s="295">
        <v>166.58335143025516</v>
      </c>
    </row>
    <row r="2032" spans="2:3" x14ac:dyDescent="0.25">
      <c r="B2032" s="294">
        <v>1967</v>
      </c>
      <c r="C2032" s="295">
        <v>118.70763472848077</v>
      </c>
    </row>
    <row r="2033" spans="2:3" x14ac:dyDescent="0.25">
      <c r="B2033" s="294">
        <v>1968</v>
      </c>
      <c r="C2033" s="295">
        <v>151.10345538342648</v>
      </c>
    </row>
    <row r="2034" spans="2:3" x14ac:dyDescent="0.25">
      <c r="B2034" s="294">
        <v>1969</v>
      </c>
      <c r="C2034" s="295">
        <v>111.1890354880052</v>
      </c>
    </row>
    <row r="2035" spans="2:3" x14ac:dyDescent="0.25">
      <c r="B2035" s="294">
        <v>1970</v>
      </c>
      <c r="C2035" s="295">
        <v>122.89840800158341</v>
      </c>
    </row>
    <row r="2036" spans="2:3" x14ac:dyDescent="0.25">
      <c r="B2036" s="294">
        <v>1971</v>
      </c>
      <c r="C2036" s="295">
        <v>113.2367402244839</v>
      </c>
    </row>
    <row r="2037" spans="2:3" x14ac:dyDescent="0.25">
      <c r="B2037" s="294">
        <v>1972</v>
      </c>
      <c r="C2037" s="295">
        <v>151.57214938980223</v>
      </c>
    </row>
    <row r="2038" spans="2:3" x14ac:dyDescent="0.25">
      <c r="B2038" s="294">
        <v>1973</v>
      </c>
      <c r="C2038" s="295">
        <v>139.90783384661256</v>
      </c>
    </row>
    <row r="2039" spans="2:3" x14ac:dyDescent="0.25">
      <c r="B2039" s="294">
        <v>1974</v>
      </c>
      <c r="C2039" s="295">
        <v>173.05265343075274</v>
      </c>
    </row>
    <row r="2040" spans="2:3" x14ac:dyDescent="0.25">
      <c r="B2040" s="294">
        <v>1975</v>
      </c>
      <c r="C2040" s="295">
        <v>199.07994717298317</v>
      </c>
    </row>
    <row r="2041" spans="2:3" x14ac:dyDescent="0.25">
      <c r="B2041" s="294">
        <v>1976</v>
      </c>
      <c r="C2041" s="295">
        <v>163.14593700896592</v>
      </c>
    </row>
    <row r="2042" spans="2:3" x14ac:dyDescent="0.25">
      <c r="B2042" s="294">
        <v>1977</v>
      </c>
      <c r="C2042" s="295">
        <v>163.01783390828373</v>
      </c>
    </row>
    <row r="2043" spans="2:3" x14ac:dyDescent="0.25">
      <c r="B2043" s="294">
        <v>1978</v>
      </c>
      <c r="C2043" s="295">
        <v>148.66942457878957</v>
      </c>
    </row>
    <row r="2044" spans="2:3" x14ac:dyDescent="0.25">
      <c r="B2044" s="294">
        <v>1979</v>
      </c>
      <c r="C2044" s="295">
        <v>168.07374955101326</v>
      </c>
    </row>
    <row r="2045" spans="2:3" x14ac:dyDescent="0.25">
      <c r="B2045" s="294">
        <v>1980</v>
      </c>
      <c r="C2045" s="295">
        <v>107.38813616933064</v>
      </c>
    </row>
    <row r="2046" spans="2:3" x14ac:dyDescent="0.25">
      <c r="B2046" s="294">
        <v>1981</v>
      </c>
      <c r="C2046" s="295">
        <v>107.82031080857084</v>
      </c>
    </row>
    <row r="2047" spans="2:3" x14ac:dyDescent="0.25">
      <c r="B2047" s="294">
        <v>1982</v>
      </c>
      <c r="C2047" s="295">
        <v>177.94576950749348</v>
      </c>
    </row>
    <row r="2048" spans="2:3" x14ac:dyDescent="0.25">
      <c r="B2048" s="294">
        <v>1983</v>
      </c>
      <c r="C2048" s="295">
        <v>158.46127119800775</v>
      </c>
    </row>
    <row r="2049" spans="2:3" x14ac:dyDescent="0.25">
      <c r="B2049" s="294">
        <v>1984</v>
      </c>
      <c r="C2049" s="295">
        <v>127.31708044553693</v>
      </c>
    </row>
    <row r="2050" spans="2:3" x14ac:dyDescent="0.25">
      <c r="B2050" s="294">
        <v>1985</v>
      </c>
      <c r="C2050" s="295">
        <v>144.23360134069847</v>
      </c>
    </row>
    <row r="2051" spans="2:3" x14ac:dyDescent="0.25">
      <c r="B2051" s="294">
        <v>1986</v>
      </c>
      <c r="C2051" s="295">
        <v>164.40164620184984</v>
      </c>
    </row>
    <row r="2052" spans="2:3" x14ac:dyDescent="0.25">
      <c r="B2052" s="294">
        <v>1987</v>
      </c>
      <c r="C2052" s="295">
        <v>115.75384355873231</v>
      </c>
    </row>
    <row r="2053" spans="2:3" x14ac:dyDescent="0.25">
      <c r="B2053" s="294">
        <v>1988</v>
      </c>
      <c r="C2053" s="295">
        <v>151.33457274870327</v>
      </c>
    </row>
    <row r="2054" spans="2:3" x14ac:dyDescent="0.25">
      <c r="B2054" s="294">
        <v>1989</v>
      </c>
      <c r="C2054" s="295">
        <v>140.09463739186148</v>
      </c>
    </row>
    <row r="2055" spans="2:3" x14ac:dyDescent="0.25">
      <c r="B2055" s="294">
        <v>1990</v>
      </c>
      <c r="C2055" s="295">
        <v>119.81174596796379</v>
      </c>
    </row>
    <row r="2056" spans="2:3" x14ac:dyDescent="0.25">
      <c r="B2056" s="294">
        <v>1991</v>
      </c>
      <c r="C2056" s="295">
        <v>122.70986527010159</v>
      </c>
    </row>
    <row r="2057" spans="2:3" x14ac:dyDescent="0.25">
      <c r="B2057" s="294">
        <v>1992</v>
      </c>
      <c r="C2057" s="295">
        <v>103.68735470556399</v>
      </c>
    </row>
    <row r="2058" spans="2:3" x14ac:dyDescent="0.25">
      <c r="B2058" s="294">
        <v>1993</v>
      </c>
      <c r="C2058" s="295">
        <v>191.15080160042916</v>
      </c>
    </row>
    <row r="2059" spans="2:3" x14ac:dyDescent="0.25">
      <c r="B2059" s="294">
        <v>1994</v>
      </c>
      <c r="C2059" s="295">
        <v>148.2461172503244</v>
      </c>
    </row>
    <row r="2060" spans="2:3" x14ac:dyDescent="0.25">
      <c r="B2060" s="294">
        <v>1995</v>
      </c>
      <c r="C2060" s="295">
        <v>130.7667965020413</v>
      </c>
    </row>
    <row r="2061" spans="2:3" x14ac:dyDescent="0.25">
      <c r="B2061" s="294">
        <v>1996</v>
      </c>
      <c r="C2061" s="295">
        <v>112.18669575670015</v>
      </c>
    </row>
    <row r="2062" spans="2:3" x14ac:dyDescent="0.25">
      <c r="B2062" s="294">
        <v>1997</v>
      </c>
      <c r="C2062" s="295">
        <v>80.705578638222818</v>
      </c>
    </row>
    <row r="2063" spans="2:3" x14ac:dyDescent="0.25">
      <c r="B2063" s="294">
        <v>1998</v>
      </c>
      <c r="C2063" s="295">
        <v>104.73553392887356</v>
      </c>
    </row>
    <row r="2064" spans="2:3" x14ac:dyDescent="0.25">
      <c r="B2064" s="294">
        <v>1999</v>
      </c>
      <c r="C2064" s="295">
        <v>196.90146083107649</v>
      </c>
    </row>
    <row r="2065" spans="2:3" x14ac:dyDescent="0.25">
      <c r="B2065" s="294">
        <v>2000</v>
      </c>
      <c r="C2065" s="295">
        <v>192.09951832738159</v>
      </c>
    </row>
    <row r="2066" spans="2:3" x14ac:dyDescent="0.25">
      <c r="B2066" s="294">
        <v>2001</v>
      </c>
      <c r="C2066" s="295">
        <v>70.112476836091673</v>
      </c>
    </row>
    <row r="2067" spans="2:3" x14ac:dyDescent="0.25">
      <c r="B2067" s="294">
        <v>2002</v>
      </c>
      <c r="C2067" s="295">
        <v>94.159319116234144</v>
      </c>
    </row>
    <row r="2068" spans="2:3" x14ac:dyDescent="0.25">
      <c r="B2068" s="294">
        <v>2003</v>
      </c>
      <c r="C2068" s="295">
        <v>136.20029453883268</v>
      </c>
    </row>
    <row r="2069" spans="2:3" x14ac:dyDescent="0.25">
      <c r="B2069" s="294">
        <v>2004</v>
      </c>
      <c r="C2069" s="295">
        <v>135.38125301926138</v>
      </c>
    </row>
    <row r="2070" spans="2:3" x14ac:dyDescent="0.25">
      <c r="B2070" s="294">
        <v>2005</v>
      </c>
      <c r="C2070" s="295">
        <v>105.14662872702431</v>
      </c>
    </row>
    <row r="2071" spans="2:3" x14ac:dyDescent="0.25">
      <c r="B2071" s="294">
        <v>2006</v>
      </c>
      <c r="C2071" s="295">
        <v>119.67474184256807</v>
      </c>
    </row>
    <row r="2072" spans="2:3" x14ac:dyDescent="0.25">
      <c r="B2072" s="294">
        <v>2007</v>
      </c>
      <c r="C2072" s="295">
        <v>98.365896089501234</v>
      </c>
    </row>
    <row r="2073" spans="2:3" x14ac:dyDescent="0.25">
      <c r="B2073" s="294">
        <v>2008</v>
      </c>
      <c r="C2073" s="295">
        <v>111.09911882281229</v>
      </c>
    </row>
    <row r="2074" spans="2:3" x14ac:dyDescent="0.25">
      <c r="B2074" s="294">
        <v>2009</v>
      </c>
      <c r="C2074" s="295">
        <v>85.80311234349719</v>
      </c>
    </row>
    <row r="2075" spans="2:3" x14ac:dyDescent="0.25">
      <c r="B2075" s="294">
        <v>2010</v>
      </c>
      <c r="C2075" s="295">
        <v>70.519052940853427</v>
      </c>
    </row>
    <row r="2076" spans="2:3" x14ac:dyDescent="0.25">
      <c r="B2076" s="294">
        <v>2011</v>
      </c>
      <c r="C2076" s="295">
        <v>107.51680196392033</v>
      </c>
    </row>
    <row r="2077" spans="2:3" x14ac:dyDescent="0.25">
      <c r="B2077" s="294">
        <v>2012</v>
      </c>
      <c r="C2077" s="295">
        <v>96.902975396663095</v>
      </c>
    </row>
    <row r="2078" spans="2:3" x14ac:dyDescent="0.25">
      <c r="B2078" s="294">
        <v>2013</v>
      </c>
      <c r="C2078" s="295">
        <v>87.286861168136028</v>
      </c>
    </row>
    <row r="2079" spans="2:3" x14ac:dyDescent="0.25">
      <c r="B2079" s="294">
        <v>2014</v>
      </c>
      <c r="C2079" s="295">
        <v>151.63974222855609</v>
      </c>
    </row>
    <row r="2080" spans="2:3" x14ac:dyDescent="0.25">
      <c r="B2080" s="294">
        <v>2015</v>
      </c>
      <c r="C2080" s="295">
        <v>124.93539577270222</v>
      </c>
    </row>
    <row r="2081" spans="2:3" x14ac:dyDescent="0.25">
      <c r="B2081" s="294">
        <v>2016</v>
      </c>
      <c r="C2081" s="295">
        <v>129.0411479474875</v>
      </c>
    </row>
    <row r="2082" spans="2:3" x14ac:dyDescent="0.25">
      <c r="B2082" s="294">
        <v>2017</v>
      </c>
      <c r="C2082" s="295">
        <v>99.861234267778897</v>
      </c>
    </row>
    <row r="2083" spans="2:3" x14ac:dyDescent="0.25">
      <c r="B2083" s="294">
        <v>2018</v>
      </c>
      <c r="C2083" s="295">
        <v>101.33122852739231</v>
      </c>
    </row>
    <row r="2084" spans="2:3" x14ac:dyDescent="0.25">
      <c r="B2084" s="294">
        <v>2019</v>
      </c>
      <c r="C2084" s="295">
        <v>125.33686240286515</v>
      </c>
    </row>
    <row r="2085" spans="2:3" x14ac:dyDescent="0.25">
      <c r="B2085" s="294">
        <v>2020</v>
      </c>
      <c r="C2085" s="295">
        <v>107.70390393728212</v>
      </c>
    </row>
    <row r="2086" spans="2:3" x14ac:dyDescent="0.25">
      <c r="B2086" s="294">
        <v>2021</v>
      </c>
      <c r="C2086" s="295">
        <v>214.03706180089137</v>
      </c>
    </row>
    <row r="2087" spans="2:3" x14ac:dyDescent="0.25">
      <c r="B2087" s="294">
        <v>2022</v>
      </c>
      <c r="C2087" s="295">
        <v>111.64778824995858</v>
      </c>
    </row>
    <row r="2088" spans="2:3" x14ac:dyDescent="0.25">
      <c r="B2088" s="294">
        <v>2023</v>
      </c>
      <c r="C2088" s="295">
        <v>109.87109195245012</v>
      </c>
    </row>
    <row r="2089" spans="2:3" x14ac:dyDescent="0.25">
      <c r="B2089" s="294">
        <v>2024</v>
      </c>
      <c r="C2089" s="295">
        <v>66.347327677716564</v>
      </c>
    </row>
    <row r="2090" spans="2:3" x14ac:dyDescent="0.25">
      <c r="B2090" s="294">
        <v>2025</v>
      </c>
      <c r="C2090" s="295">
        <v>125.36045474535675</v>
      </c>
    </row>
    <row r="2091" spans="2:3" x14ac:dyDescent="0.25">
      <c r="B2091" s="294">
        <v>2026</v>
      </c>
      <c r="C2091" s="295">
        <v>115.88274819030946</v>
      </c>
    </row>
    <row r="2092" spans="2:3" x14ac:dyDescent="0.25">
      <c r="B2092" s="294">
        <v>2027</v>
      </c>
      <c r="C2092" s="295">
        <v>105.38673714110256</v>
      </c>
    </row>
    <row r="2093" spans="2:3" x14ac:dyDescent="0.25">
      <c r="B2093" s="294">
        <v>2028</v>
      </c>
      <c r="C2093" s="295">
        <v>103.35942777353578</v>
      </c>
    </row>
    <row r="2094" spans="2:3" x14ac:dyDescent="0.25">
      <c r="B2094" s="294">
        <v>2029</v>
      </c>
      <c r="C2094" s="295">
        <v>62.799226521035855</v>
      </c>
    </row>
    <row r="2095" spans="2:3" x14ac:dyDescent="0.25">
      <c r="B2095" s="294">
        <v>2030</v>
      </c>
      <c r="C2095" s="295">
        <v>98.362286130924787</v>
      </c>
    </row>
    <row r="2096" spans="2:3" x14ac:dyDescent="0.25">
      <c r="B2096" s="294">
        <v>2031</v>
      </c>
      <c r="C2096" s="295">
        <v>161.3368235054289</v>
      </c>
    </row>
    <row r="2097" spans="2:3" x14ac:dyDescent="0.25">
      <c r="B2097" s="294">
        <v>2032</v>
      </c>
      <c r="C2097" s="295">
        <v>191.58276622939664</v>
      </c>
    </row>
    <row r="2098" spans="2:3" x14ac:dyDescent="0.25">
      <c r="B2098" s="294">
        <v>2033</v>
      </c>
      <c r="C2098" s="295">
        <v>148.0083654041475</v>
      </c>
    </row>
    <row r="2099" spans="2:3" x14ac:dyDescent="0.25">
      <c r="B2099" s="294">
        <v>2034</v>
      </c>
      <c r="C2099" s="295">
        <v>114.35821798382813</v>
      </c>
    </row>
    <row r="2100" spans="2:3" x14ac:dyDescent="0.25">
      <c r="B2100" s="294">
        <v>2035</v>
      </c>
      <c r="C2100" s="295">
        <v>175.07643205899296</v>
      </c>
    </row>
    <row r="2101" spans="2:3" x14ac:dyDescent="0.25">
      <c r="B2101" s="294">
        <v>2036</v>
      </c>
      <c r="C2101" s="295">
        <v>155.29997271828972</v>
      </c>
    </row>
    <row r="2102" spans="2:3" x14ac:dyDescent="0.25">
      <c r="B2102" s="294">
        <v>2037</v>
      </c>
      <c r="C2102" s="295">
        <v>155.35277865829704</v>
      </c>
    </row>
    <row r="2103" spans="2:3" x14ac:dyDescent="0.25">
      <c r="B2103" s="294">
        <v>2038</v>
      </c>
      <c r="C2103" s="295">
        <v>117.34397096573912</v>
      </c>
    </row>
    <row r="2104" spans="2:3" x14ac:dyDescent="0.25">
      <c r="B2104" s="294">
        <v>2039</v>
      </c>
      <c r="C2104" s="295">
        <v>163.75479386644912</v>
      </c>
    </row>
    <row r="2105" spans="2:3" x14ac:dyDescent="0.25">
      <c r="B2105" s="294">
        <v>2040</v>
      </c>
      <c r="C2105" s="295">
        <v>117.84991194154208</v>
      </c>
    </row>
    <row r="2106" spans="2:3" x14ac:dyDescent="0.25">
      <c r="B2106" s="294">
        <v>2041</v>
      </c>
      <c r="C2106" s="295">
        <v>78.199709228669519</v>
      </c>
    </row>
    <row r="2107" spans="2:3" x14ac:dyDescent="0.25">
      <c r="B2107" s="294">
        <v>2042</v>
      </c>
      <c r="C2107" s="295">
        <v>88.262288346164127</v>
      </c>
    </row>
    <row r="2108" spans="2:3" x14ac:dyDescent="0.25">
      <c r="B2108" s="294">
        <v>2043</v>
      </c>
      <c r="C2108" s="295">
        <v>125.82453823684688</v>
      </c>
    </row>
    <row r="2109" spans="2:3" x14ac:dyDescent="0.25">
      <c r="B2109" s="294">
        <v>2044</v>
      </c>
      <c r="C2109" s="295">
        <v>137.19805973664674</v>
      </c>
    </row>
    <row r="2110" spans="2:3" x14ac:dyDescent="0.25">
      <c r="B2110" s="294">
        <v>2045</v>
      </c>
      <c r="C2110" s="295">
        <v>151.49626404226979</v>
      </c>
    </row>
    <row r="2111" spans="2:3" x14ac:dyDescent="0.25">
      <c r="B2111" s="294">
        <v>2046</v>
      </c>
      <c r="C2111" s="295">
        <v>128.73105073055132</v>
      </c>
    </row>
    <row r="2112" spans="2:3" x14ac:dyDescent="0.25">
      <c r="B2112" s="294">
        <v>2047</v>
      </c>
      <c r="C2112" s="295">
        <v>101.78645714246335</v>
      </c>
    </row>
    <row r="2113" spans="2:3" x14ac:dyDescent="0.25">
      <c r="B2113" s="294">
        <v>2048</v>
      </c>
      <c r="C2113" s="295">
        <v>92.506264803040466</v>
      </c>
    </row>
    <row r="2114" spans="2:3" x14ac:dyDescent="0.25">
      <c r="B2114" s="294">
        <v>2049</v>
      </c>
      <c r="C2114" s="295">
        <v>98.699837737084309</v>
      </c>
    </row>
    <row r="2115" spans="2:3" x14ac:dyDescent="0.25">
      <c r="B2115" s="294">
        <v>2050</v>
      </c>
      <c r="C2115" s="295">
        <v>123.98101020273975</v>
      </c>
    </row>
    <row r="2116" spans="2:3" x14ac:dyDescent="0.25">
      <c r="B2116" s="294">
        <v>2051</v>
      </c>
      <c r="C2116" s="295">
        <v>162.43104656773318</v>
      </c>
    </row>
    <row r="2117" spans="2:3" x14ac:dyDescent="0.25">
      <c r="B2117" s="294">
        <v>2052</v>
      </c>
      <c r="C2117" s="295">
        <v>67.231631629102139</v>
      </c>
    </row>
    <row r="2118" spans="2:3" x14ac:dyDescent="0.25">
      <c r="B2118" s="294">
        <v>2053</v>
      </c>
      <c r="C2118" s="295">
        <v>90.971352049273605</v>
      </c>
    </row>
    <row r="2119" spans="2:3" x14ac:dyDescent="0.25">
      <c r="B2119" s="294">
        <v>2054</v>
      </c>
      <c r="C2119" s="295">
        <v>126.39386705560423</v>
      </c>
    </row>
    <row r="2120" spans="2:3" x14ac:dyDescent="0.25">
      <c r="B2120" s="294">
        <v>2055</v>
      </c>
      <c r="C2120" s="295">
        <v>155.27129102288376</v>
      </c>
    </row>
    <row r="2121" spans="2:3" x14ac:dyDescent="0.25">
      <c r="B2121" s="294">
        <v>2056</v>
      </c>
      <c r="C2121" s="295">
        <v>76.920461581961831</v>
      </c>
    </row>
    <row r="2122" spans="2:3" x14ac:dyDescent="0.25">
      <c r="B2122" s="294">
        <v>2057</v>
      </c>
      <c r="C2122" s="295">
        <v>107.18585574462307</v>
      </c>
    </row>
    <row r="2123" spans="2:3" x14ac:dyDescent="0.25">
      <c r="B2123" s="294">
        <v>2058</v>
      </c>
      <c r="C2123" s="295">
        <v>117.20832503088114</v>
      </c>
    </row>
    <row r="2124" spans="2:3" x14ac:dyDescent="0.25">
      <c r="B2124" s="294">
        <v>2059</v>
      </c>
      <c r="C2124" s="295">
        <v>215.06820532521587</v>
      </c>
    </row>
    <row r="2125" spans="2:3" x14ac:dyDescent="0.25">
      <c r="B2125" s="294">
        <v>2060</v>
      </c>
      <c r="C2125" s="295">
        <v>116.76344140112442</v>
      </c>
    </row>
    <row r="2126" spans="2:3" x14ac:dyDescent="0.25">
      <c r="B2126" s="294">
        <v>2061</v>
      </c>
      <c r="C2126" s="295">
        <v>200.79077400335058</v>
      </c>
    </row>
    <row r="2127" spans="2:3" x14ac:dyDescent="0.25">
      <c r="B2127" s="294">
        <v>2062</v>
      </c>
      <c r="C2127" s="295">
        <v>205.89490653191865</v>
      </c>
    </row>
    <row r="2128" spans="2:3" x14ac:dyDescent="0.25">
      <c r="B2128" s="294">
        <v>2063</v>
      </c>
      <c r="C2128" s="295">
        <v>129.35291867793259</v>
      </c>
    </row>
    <row r="2129" spans="2:3" x14ac:dyDescent="0.25">
      <c r="B2129" s="294">
        <v>2064</v>
      </c>
      <c r="C2129" s="295">
        <v>111.93045190579136</v>
      </c>
    </row>
    <row r="2130" spans="2:3" x14ac:dyDescent="0.25">
      <c r="B2130" s="294">
        <v>2065</v>
      </c>
      <c r="C2130" s="295">
        <v>100.9671539685134</v>
      </c>
    </row>
    <row r="2131" spans="2:3" x14ac:dyDescent="0.25">
      <c r="B2131" s="294">
        <v>2066</v>
      </c>
      <c r="C2131" s="295">
        <v>161.39359737058379</v>
      </c>
    </row>
    <row r="2132" spans="2:3" x14ac:dyDescent="0.25">
      <c r="B2132" s="294">
        <v>2067</v>
      </c>
      <c r="C2132" s="295">
        <v>122.47667903287595</v>
      </c>
    </row>
    <row r="2133" spans="2:3" x14ac:dyDescent="0.25">
      <c r="B2133" s="294">
        <v>2068</v>
      </c>
      <c r="C2133" s="295">
        <v>153.08391129787086</v>
      </c>
    </row>
    <row r="2134" spans="2:3" x14ac:dyDescent="0.25">
      <c r="B2134" s="294">
        <v>2069</v>
      </c>
      <c r="C2134" s="295">
        <v>97.159359149553808</v>
      </c>
    </row>
    <row r="2135" spans="2:3" x14ac:dyDescent="0.25">
      <c r="B2135" s="294">
        <v>2070</v>
      </c>
      <c r="C2135" s="295">
        <v>87.138400934274756</v>
      </c>
    </row>
    <row r="2136" spans="2:3" x14ac:dyDescent="0.25">
      <c r="B2136" s="294">
        <v>2071</v>
      </c>
      <c r="C2136" s="295">
        <v>113.07333964653606</v>
      </c>
    </row>
    <row r="2137" spans="2:3" x14ac:dyDescent="0.25">
      <c r="B2137" s="294">
        <v>2072</v>
      </c>
      <c r="C2137" s="295">
        <v>108.92616995106869</v>
      </c>
    </row>
    <row r="2138" spans="2:3" x14ac:dyDescent="0.25">
      <c r="B2138" s="294">
        <v>2073</v>
      </c>
      <c r="C2138" s="295">
        <v>162.34906482999611</v>
      </c>
    </row>
    <row r="2139" spans="2:3" x14ac:dyDescent="0.25">
      <c r="B2139" s="294">
        <v>2074</v>
      </c>
      <c r="C2139" s="295">
        <v>164.5534431297429</v>
      </c>
    </row>
    <row r="2140" spans="2:3" x14ac:dyDescent="0.25">
      <c r="B2140" s="294">
        <v>2075</v>
      </c>
      <c r="C2140" s="295">
        <v>175.4670133505071</v>
      </c>
    </row>
    <row r="2141" spans="2:3" x14ac:dyDescent="0.25">
      <c r="B2141" s="294">
        <v>2076</v>
      </c>
      <c r="C2141" s="295">
        <v>97.945263089025872</v>
      </c>
    </row>
    <row r="2142" spans="2:3" x14ac:dyDescent="0.25">
      <c r="B2142" s="294">
        <v>2077</v>
      </c>
      <c r="C2142" s="295">
        <v>102.74230883198739</v>
      </c>
    </row>
    <row r="2143" spans="2:3" x14ac:dyDescent="0.25">
      <c r="B2143" s="294">
        <v>2078</v>
      </c>
      <c r="C2143" s="295">
        <v>163.72351039476342</v>
      </c>
    </row>
    <row r="2144" spans="2:3" x14ac:dyDescent="0.25">
      <c r="B2144" s="294">
        <v>2079</v>
      </c>
      <c r="C2144" s="295">
        <v>193.49252126857857</v>
      </c>
    </row>
    <row r="2145" spans="2:3" x14ac:dyDescent="0.25">
      <c r="B2145" s="294">
        <v>2080</v>
      </c>
      <c r="C2145" s="295">
        <v>89.561049716119356</v>
      </c>
    </row>
    <row r="2146" spans="2:3" x14ac:dyDescent="0.25">
      <c r="B2146" s="294">
        <v>2081</v>
      </c>
      <c r="C2146" s="295">
        <v>153.81889516248867</v>
      </c>
    </row>
    <row r="2147" spans="2:3" x14ac:dyDescent="0.25">
      <c r="B2147" s="294">
        <v>2082</v>
      </c>
      <c r="C2147" s="295">
        <v>110.55355664329653</v>
      </c>
    </row>
    <row r="2148" spans="2:3" x14ac:dyDescent="0.25">
      <c r="B2148" s="294">
        <v>2083</v>
      </c>
      <c r="C2148" s="295">
        <v>135.37875429882496</v>
      </c>
    </row>
    <row r="2149" spans="2:3" x14ac:dyDescent="0.25">
      <c r="B2149" s="294">
        <v>2084</v>
      </c>
      <c r="C2149" s="295">
        <v>97.420371681422822</v>
      </c>
    </row>
    <row r="2150" spans="2:3" x14ac:dyDescent="0.25">
      <c r="B2150" s="294">
        <v>2085</v>
      </c>
      <c r="C2150" s="295">
        <v>88.393298966422108</v>
      </c>
    </row>
    <row r="2151" spans="2:3" x14ac:dyDescent="0.25">
      <c r="B2151" s="294">
        <v>2086</v>
      </c>
      <c r="C2151" s="295">
        <v>169.38776502586478</v>
      </c>
    </row>
    <row r="2152" spans="2:3" x14ac:dyDescent="0.25">
      <c r="B2152" s="294">
        <v>2087</v>
      </c>
      <c r="C2152" s="295">
        <v>148.01147273969019</v>
      </c>
    </row>
    <row r="2153" spans="2:3" x14ac:dyDescent="0.25">
      <c r="B2153" s="294">
        <v>2088</v>
      </c>
      <c r="C2153" s="295">
        <v>111.76137027880347</v>
      </c>
    </row>
    <row r="2154" spans="2:3" x14ac:dyDescent="0.25">
      <c r="B2154" s="294">
        <v>2089</v>
      </c>
      <c r="C2154" s="295">
        <v>144.05782207370925</v>
      </c>
    </row>
    <row r="2155" spans="2:3" x14ac:dyDescent="0.25">
      <c r="B2155" s="294">
        <v>2090</v>
      </c>
      <c r="C2155" s="295">
        <v>108.74742853266474</v>
      </c>
    </row>
    <row r="2156" spans="2:3" x14ac:dyDescent="0.25">
      <c r="B2156" s="294">
        <v>2091</v>
      </c>
      <c r="C2156" s="295">
        <v>123.54031305985697</v>
      </c>
    </row>
    <row r="2157" spans="2:3" x14ac:dyDescent="0.25">
      <c r="B2157" s="294">
        <v>2092</v>
      </c>
      <c r="C2157" s="295">
        <v>132.35750616115047</v>
      </c>
    </row>
    <row r="2158" spans="2:3" x14ac:dyDescent="0.25">
      <c r="B2158" s="294">
        <v>2093</v>
      </c>
      <c r="C2158" s="295">
        <v>148.09217123197703</v>
      </c>
    </row>
    <row r="2159" spans="2:3" x14ac:dyDescent="0.25">
      <c r="B2159" s="294">
        <v>2094</v>
      </c>
      <c r="C2159" s="295">
        <v>125.17248294330825</v>
      </c>
    </row>
    <row r="2160" spans="2:3" x14ac:dyDescent="0.25">
      <c r="B2160" s="294">
        <v>2095</v>
      </c>
      <c r="C2160" s="295">
        <v>116.6286915784849</v>
      </c>
    </row>
    <row r="2161" spans="2:3" x14ac:dyDescent="0.25">
      <c r="B2161" s="294">
        <v>2096</v>
      </c>
      <c r="C2161" s="295">
        <v>144.0035550633894</v>
      </c>
    </row>
    <row r="2162" spans="2:3" x14ac:dyDescent="0.25">
      <c r="B2162" s="294">
        <v>2097</v>
      </c>
      <c r="C2162" s="295">
        <v>124.10531369190997</v>
      </c>
    </row>
    <row r="2163" spans="2:3" x14ac:dyDescent="0.25">
      <c r="B2163" s="294">
        <v>2098</v>
      </c>
      <c r="C2163" s="295">
        <v>104.30016364296307</v>
      </c>
    </row>
    <row r="2164" spans="2:3" x14ac:dyDescent="0.25">
      <c r="B2164" s="294">
        <v>2099</v>
      </c>
      <c r="C2164" s="295">
        <v>122.43026711297703</v>
      </c>
    </row>
    <row r="2165" spans="2:3" x14ac:dyDescent="0.25">
      <c r="B2165" s="294">
        <v>2100</v>
      </c>
      <c r="C2165" s="295">
        <v>165.58832381480471</v>
      </c>
    </row>
    <row r="2166" spans="2:3" x14ac:dyDescent="0.25">
      <c r="B2166" s="294">
        <v>2101</v>
      </c>
      <c r="C2166" s="295">
        <v>90.205227821043763</v>
      </c>
    </row>
    <row r="2167" spans="2:3" x14ac:dyDescent="0.25">
      <c r="B2167" s="294">
        <v>2102</v>
      </c>
      <c r="C2167" s="295">
        <v>109.9253373941952</v>
      </c>
    </row>
    <row r="2168" spans="2:3" x14ac:dyDescent="0.25">
      <c r="B2168" s="294">
        <v>2103</v>
      </c>
      <c r="C2168" s="295">
        <v>181.02177815788235</v>
      </c>
    </row>
    <row r="2169" spans="2:3" x14ac:dyDescent="0.25">
      <c r="B2169" s="294">
        <v>2104</v>
      </c>
      <c r="C2169" s="295">
        <v>101.68795386785999</v>
      </c>
    </row>
    <row r="2170" spans="2:3" x14ac:dyDescent="0.25">
      <c r="B2170" s="294">
        <v>2105</v>
      </c>
      <c r="C2170" s="295">
        <v>136.88345708664127</v>
      </c>
    </row>
    <row r="2171" spans="2:3" x14ac:dyDescent="0.25">
      <c r="B2171" s="294">
        <v>2106</v>
      </c>
      <c r="C2171" s="295">
        <v>128.32238184358127</v>
      </c>
    </row>
    <row r="2172" spans="2:3" x14ac:dyDescent="0.25">
      <c r="B2172" s="294">
        <v>2107</v>
      </c>
      <c r="C2172" s="295">
        <v>101.04668273390899</v>
      </c>
    </row>
    <row r="2173" spans="2:3" x14ac:dyDescent="0.25">
      <c r="B2173" s="294">
        <v>2108</v>
      </c>
      <c r="C2173" s="295">
        <v>179.76106349365222</v>
      </c>
    </row>
    <row r="2174" spans="2:3" x14ac:dyDescent="0.25">
      <c r="B2174" s="294">
        <v>2109</v>
      </c>
      <c r="C2174" s="295">
        <v>122.95519967880605</v>
      </c>
    </row>
    <row r="2175" spans="2:3" x14ac:dyDescent="0.25">
      <c r="B2175" s="294">
        <v>2110</v>
      </c>
      <c r="C2175" s="295">
        <v>156.97891674647744</v>
      </c>
    </row>
    <row r="2176" spans="2:3" x14ac:dyDescent="0.25">
      <c r="B2176" s="294">
        <v>2111</v>
      </c>
      <c r="C2176" s="295">
        <v>108.46905173132565</v>
      </c>
    </row>
    <row r="2177" spans="2:3" x14ac:dyDescent="0.25">
      <c r="B2177" s="294">
        <v>2112</v>
      </c>
      <c r="C2177" s="295">
        <v>193.69753816406131</v>
      </c>
    </row>
    <row r="2178" spans="2:3" x14ac:dyDescent="0.25">
      <c r="B2178" s="294">
        <v>2113</v>
      </c>
      <c r="C2178" s="295">
        <v>136.62287741502729</v>
      </c>
    </row>
    <row r="2179" spans="2:3" x14ac:dyDescent="0.25">
      <c r="B2179" s="294">
        <v>2114</v>
      </c>
      <c r="C2179" s="295">
        <v>97.151011585556375</v>
      </c>
    </row>
    <row r="2180" spans="2:3" x14ac:dyDescent="0.25">
      <c r="B2180" s="294">
        <v>2115</v>
      </c>
      <c r="C2180" s="295">
        <v>146.6271275066722</v>
      </c>
    </row>
    <row r="2181" spans="2:3" x14ac:dyDescent="0.25">
      <c r="B2181" s="294">
        <v>2116</v>
      </c>
      <c r="C2181" s="295">
        <v>116.10032026271779</v>
      </c>
    </row>
    <row r="2182" spans="2:3" x14ac:dyDescent="0.25">
      <c r="B2182" s="294">
        <v>2117</v>
      </c>
      <c r="C2182" s="295">
        <v>84.936216530015471</v>
      </c>
    </row>
    <row r="2183" spans="2:3" x14ac:dyDescent="0.25">
      <c r="B2183" s="294">
        <v>2118</v>
      </c>
      <c r="C2183" s="295">
        <v>107.4331130492958</v>
      </c>
    </row>
    <row r="2184" spans="2:3" x14ac:dyDescent="0.25">
      <c r="B2184" s="294">
        <v>2119</v>
      </c>
      <c r="C2184" s="295">
        <v>89.526453559986152</v>
      </c>
    </row>
    <row r="2185" spans="2:3" x14ac:dyDescent="0.25">
      <c r="B2185" s="294">
        <v>2120</v>
      </c>
      <c r="C2185" s="295">
        <v>117.48314952282075</v>
      </c>
    </row>
    <row r="2186" spans="2:3" x14ac:dyDescent="0.25">
      <c r="B2186" s="294">
        <v>2121</v>
      </c>
      <c r="C2186" s="295">
        <v>150.63887047754693</v>
      </c>
    </row>
    <row r="2187" spans="2:3" x14ac:dyDescent="0.25">
      <c r="B2187" s="294">
        <v>2122</v>
      </c>
      <c r="C2187" s="295">
        <v>165.56262566502511</v>
      </c>
    </row>
    <row r="2188" spans="2:3" x14ac:dyDescent="0.25">
      <c r="B2188" s="294">
        <v>2123</v>
      </c>
      <c r="C2188" s="295">
        <v>105.2952957988057</v>
      </c>
    </row>
    <row r="2189" spans="2:3" x14ac:dyDescent="0.25">
      <c r="B2189" s="294">
        <v>2124</v>
      </c>
      <c r="C2189" s="295">
        <v>124.61699581141377</v>
      </c>
    </row>
    <row r="2190" spans="2:3" x14ac:dyDescent="0.25">
      <c r="B2190" s="294">
        <v>2125</v>
      </c>
      <c r="C2190" s="295">
        <v>120.96363386532181</v>
      </c>
    </row>
    <row r="2191" spans="2:3" x14ac:dyDescent="0.25">
      <c r="B2191" s="294">
        <v>2126</v>
      </c>
      <c r="C2191" s="295">
        <v>135.0921232744584</v>
      </c>
    </row>
    <row r="2192" spans="2:3" x14ac:dyDescent="0.25">
      <c r="B2192" s="294">
        <v>2127</v>
      </c>
      <c r="C2192" s="295">
        <v>69.787646973874772</v>
      </c>
    </row>
    <row r="2193" spans="2:3" x14ac:dyDescent="0.25">
      <c r="B2193" s="294">
        <v>2128</v>
      </c>
      <c r="C2193" s="295">
        <v>154.09446850291488</v>
      </c>
    </row>
    <row r="2194" spans="2:3" x14ac:dyDescent="0.25">
      <c r="B2194" s="294">
        <v>2129</v>
      </c>
      <c r="C2194" s="295">
        <v>139.68385816348078</v>
      </c>
    </row>
    <row r="2195" spans="2:3" x14ac:dyDescent="0.25">
      <c r="B2195" s="294">
        <v>2130</v>
      </c>
      <c r="C2195" s="295">
        <v>119.86638331478255</v>
      </c>
    </row>
    <row r="2196" spans="2:3" x14ac:dyDescent="0.25">
      <c r="B2196" s="294">
        <v>2131</v>
      </c>
      <c r="C2196" s="295">
        <v>124.83342225525713</v>
      </c>
    </row>
    <row r="2197" spans="2:3" x14ac:dyDescent="0.25">
      <c r="B2197" s="294">
        <v>2132</v>
      </c>
      <c r="C2197" s="295">
        <v>175.90953275741555</v>
      </c>
    </row>
    <row r="2198" spans="2:3" x14ac:dyDescent="0.25">
      <c r="B2198" s="294">
        <v>2133</v>
      </c>
      <c r="C2198" s="295">
        <v>106.01312576345589</v>
      </c>
    </row>
    <row r="2199" spans="2:3" x14ac:dyDescent="0.25">
      <c r="B2199" s="294">
        <v>2134</v>
      </c>
      <c r="C2199" s="295">
        <v>139.180451979564</v>
      </c>
    </row>
    <row r="2200" spans="2:3" x14ac:dyDescent="0.25">
      <c r="B2200" s="294">
        <v>2135</v>
      </c>
      <c r="C2200" s="295">
        <v>165.43243439043846</v>
      </c>
    </row>
    <row r="2201" spans="2:3" x14ac:dyDescent="0.25">
      <c r="B2201" s="294">
        <v>2136</v>
      </c>
      <c r="C2201" s="295">
        <v>164.04780188362116</v>
      </c>
    </row>
    <row r="2202" spans="2:3" x14ac:dyDescent="0.25">
      <c r="B2202" s="294">
        <v>2137</v>
      </c>
      <c r="C2202" s="295">
        <v>131.45943247272544</v>
      </c>
    </row>
    <row r="2203" spans="2:3" x14ac:dyDescent="0.25">
      <c r="B2203" s="294">
        <v>2138</v>
      </c>
      <c r="C2203" s="295">
        <v>157.34358365888497</v>
      </c>
    </row>
    <row r="2204" spans="2:3" x14ac:dyDescent="0.25">
      <c r="B2204" s="294">
        <v>2139</v>
      </c>
      <c r="C2204" s="295">
        <v>85.2773375108886</v>
      </c>
    </row>
    <row r="2205" spans="2:3" x14ac:dyDescent="0.25">
      <c r="B2205" s="294">
        <v>2140</v>
      </c>
      <c r="C2205" s="295">
        <v>95.616698280144121</v>
      </c>
    </row>
    <row r="2206" spans="2:3" x14ac:dyDescent="0.25">
      <c r="B2206" s="294">
        <v>2141</v>
      </c>
      <c r="C2206" s="295">
        <v>147.29295575095139</v>
      </c>
    </row>
    <row r="2207" spans="2:3" x14ac:dyDescent="0.25">
      <c r="B2207" s="294">
        <v>2142</v>
      </c>
      <c r="C2207" s="295">
        <v>140.84880056326821</v>
      </c>
    </row>
    <row r="2208" spans="2:3" x14ac:dyDescent="0.25">
      <c r="B2208" s="294">
        <v>2143</v>
      </c>
      <c r="C2208" s="295">
        <v>111.90343349776184</v>
      </c>
    </row>
    <row r="2209" spans="2:3" x14ac:dyDescent="0.25">
      <c r="B2209" s="294">
        <v>2144</v>
      </c>
      <c r="C2209" s="295">
        <v>138.73558909150134</v>
      </c>
    </row>
    <row r="2210" spans="2:3" x14ac:dyDescent="0.25">
      <c r="B2210" s="294">
        <v>2145</v>
      </c>
      <c r="C2210" s="295">
        <v>116.25403632038424</v>
      </c>
    </row>
    <row r="2211" spans="2:3" x14ac:dyDescent="0.25">
      <c r="B2211" s="294">
        <v>2146</v>
      </c>
      <c r="C2211" s="295">
        <v>162.02334096913103</v>
      </c>
    </row>
    <row r="2212" spans="2:3" x14ac:dyDescent="0.25">
      <c r="B2212" s="294">
        <v>2147</v>
      </c>
      <c r="C2212" s="295">
        <v>157.32380894588016</v>
      </c>
    </row>
    <row r="2213" spans="2:3" x14ac:dyDescent="0.25">
      <c r="B2213" s="294">
        <v>2148</v>
      </c>
      <c r="C2213" s="295">
        <v>95.979307887952103</v>
      </c>
    </row>
    <row r="2214" spans="2:3" x14ac:dyDescent="0.25">
      <c r="B2214" s="294">
        <v>2149</v>
      </c>
      <c r="C2214" s="295">
        <v>152.22862581406758</v>
      </c>
    </row>
    <row r="2215" spans="2:3" x14ac:dyDescent="0.25">
      <c r="B2215" s="294">
        <v>2150</v>
      </c>
      <c r="C2215" s="295">
        <v>82.990278254879527</v>
      </c>
    </row>
    <row r="2216" spans="2:3" x14ac:dyDescent="0.25">
      <c r="B2216" s="294">
        <v>2151</v>
      </c>
      <c r="C2216" s="295">
        <v>100.81329135001707</v>
      </c>
    </row>
    <row r="2217" spans="2:3" x14ac:dyDescent="0.25">
      <c r="B2217" s="294">
        <v>2152</v>
      </c>
      <c r="C2217" s="295">
        <v>160.92256827122588</v>
      </c>
    </row>
    <row r="2218" spans="2:3" x14ac:dyDescent="0.25">
      <c r="B2218" s="294">
        <v>2153</v>
      </c>
      <c r="C2218" s="295">
        <v>143.74386764309804</v>
      </c>
    </row>
    <row r="2219" spans="2:3" x14ac:dyDescent="0.25">
      <c r="B2219" s="294">
        <v>2154</v>
      </c>
      <c r="C2219" s="295">
        <v>93.297064477320021</v>
      </c>
    </row>
    <row r="2220" spans="2:3" x14ac:dyDescent="0.25">
      <c r="B2220" s="294">
        <v>2155</v>
      </c>
      <c r="C2220" s="295">
        <v>169.35338203571683</v>
      </c>
    </row>
    <row r="2221" spans="2:3" x14ac:dyDescent="0.25">
      <c r="B2221" s="294">
        <v>2156</v>
      </c>
      <c r="C2221" s="295">
        <v>145.1279971945682</v>
      </c>
    </row>
    <row r="2222" spans="2:3" x14ac:dyDescent="0.25">
      <c r="B2222" s="294">
        <v>2157</v>
      </c>
      <c r="C2222" s="295">
        <v>141.74640334838068</v>
      </c>
    </row>
    <row r="2223" spans="2:3" x14ac:dyDescent="0.25">
      <c r="B2223" s="294">
        <v>2158</v>
      </c>
      <c r="C2223" s="295">
        <v>117.75155877780091</v>
      </c>
    </row>
    <row r="2224" spans="2:3" x14ac:dyDescent="0.25">
      <c r="B2224" s="294">
        <v>2159</v>
      </c>
      <c r="C2224" s="295">
        <v>141.88785356086339</v>
      </c>
    </row>
    <row r="2225" spans="2:3" x14ac:dyDescent="0.25">
      <c r="B2225" s="294">
        <v>2160</v>
      </c>
      <c r="C2225" s="295">
        <v>178.56264820663921</v>
      </c>
    </row>
    <row r="2226" spans="2:3" x14ac:dyDescent="0.25">
      <c r="B2226" s="294">
        <v>2161</v>
      </c>
      <c r="C2226" s="295">
        <v>152.2247562772738</v>
      </c>
    </row>
    <row r="2227" spans="2:3" x14ac:dyDescent="0.25">
      <c r="B2227" s="294">
        <v>2162</v>
      </c>
      <c r="C2227" s="295">
        <v>206.55121224582305</v>
      </c>
    </row>
    <row r="2228" spans="2:3" x14ac:dyDescent="0.25">
      <c r="B2228" s="294">
        <v>2163</v>
      </c>
      <c r="C2228" s="295">
        <v>118.31734504405279</v>
      </c>
    </row>
    <row r="2229" spans="2:3" x14ac:dyDescent="0.25">
      <c r="B2229" s="294">
        <v>2164</v>
      </c>
      <c r="C2229" s="295">
        <v>132.52246611971739</v>
      </c>
    </row>
    <row r="2230" spans="2:3" x14ac:dyDescent="0.25">
      <c r="B2230" s="294">
        <v>2165</v>
      </c>
      <c r="C2230" s="295">
        <v>96.433750908066258</v>
      </c>
    </row>
    <row r="2231" spans="2:3" x14ac:dyDescent="0.25">
      <c r="B2231" s="294">
        <v>2166</v>
      </c>
      <c r="C2231" s="295">
        <v>165.53941919445026</v>
      </c>
    </row>
    <row r="2232" spans="2:3" x14ac:dyDescent="0.25">
      <c r="B2232" s="294">
        <v>2167</v>
      </c>
      <c r="C2232" s="295">
        <v>193.40217877946861</v>
      </c>
    </row>
    <row r="2233" spans="2:3" x14ac:dyDescent="0.25">
      <c r="B2233" s="294">
        <v>2168</v>
      </c>
      <c r="C2233" s="295">
        <v>71.810050607343655</v>
      </c>
    </row>
    <row r="2234" spans="2:3" x14ac:dyDescent="0.25">
      <c r="B2234" s="294">
        <v>2169</v>
      </c>
      <c r="C2234" s="295">
        <v>124.2081424283821</v>
      </c>
    </row>
    <row r="2235" spans="2:3" x14ac:dyDescent="0.25">
      <c r="B2235" s="294">
        <v>2170</v>
      </c>
      <c r="C2235" s="295">
        <v>117.77180207861585</v>
      </c>
    </row>
    <row r="2236" spans="2:3" x14ac:dyDescent="0.25">
      <c r="B2236" s="294">
        <v>2171</v>
      </c>
      <c r="C2236" s="295">
        <v>126.00169434316494</v>
      </c>
    </row>
    <row r="2237" spans="2:3" x14ac:dyDescent="0.25">
      <c r="B2237" s="294">
        <v>2172</v>
      </c>
      <c r="C2237" s="295">
        <v>91.637288024267818</v>
      </c>
    </row>
    <row r="2238" spans="2:3" x14ac:dyDescent="0.25">
      <c r="B2238" s="294">
        <v>2173</v>
      </c>
      <c r="C2238" s="295">
        <v>99.454673870224397</v>
      </c>
    </row>
    <row r="2239" spans="2:3" x14ac:dyDescent="0.25">
      <c r="B2239" s="294">
        <v>2174</v>
      </c>
      <c r="C2239" s="295">
        <v>179.5421374386587</v>
      </c>
    </row>
    <row r="2240" spans="2:3" x14ac:dyDescent="0.25">
      <c r="B2240" s="294">
        <v>2175</v>
      </c>
      <c r="C2240" s="295">
        <v>123.90473977159385</v>
      </c>
    </row>
    <row r="2241" spans="2:3" x14ac:dyDescent="0.25">
      <c r="B2241" s="294">
        <v>2176</v>
      </c>
      <c r="C2241" s="295">
        <v>151.42004416814083</v>
      </c>
    </row>
    <row r="2242" spans="2:3" x14ac:dyDescent="0.25">
      <c r="B2242" s="294">
        <v>2177</v>
      </c>
      <c r="C2242" s="295">
        <v>115.58625539492805</v>
      </c>
    </row>
    <row r="2243" spans="2:3" x14ac:dyDescent="0.25">
      <c r="B2243" s="294">
        <v>2178</v>
      </c>
      <c r="C2243" s="295">
        <v>106.8945842988299</v>
      </c>
    </row>
    <row r="2244" spans="2:3" x14ac:dyDescent="0.25">
      <c r="B2244" s="294">
        <v>2179</v>
      </c>
      <c r="C2244" s="295">
        <v>107.31102588278247</v>
      </c>
    </row>
    <row r="2245" spans="2:3" x14ac:dyDescent="0.25">
      <c r="B2245" s="294">
        <v>2180</v>
      </c>
      <c r="C2245" s="295">
        <v>119.23059278457438</v>
      </c>
    </row>
    <row r="2246" spans="2:3" x14ac:dyDescent="0.25">
      <c r="B2246" s="294">
        <v>2181</v>
      </c>
      <c r="C2246" s="295">
        <v>140.93424839892413</v>
      </c>
    </row>
    <row r="2247" spans="2:3" x14ac:dyDescent="0.25">
      <c r="B2247" s="294">
        <v>2182</v>
      </c>
      <c r="C2247" s="295">
        <v>117.31133370780438</v>
      </c>
    </row>
    <row r="2248" spans="2:3" x14ac:dyDescent="0.25">
      <c r="B2248" s="294">
        <v>2183</v>
      </c>
      <c r="C2248" s="295">
        <v>176.10824124396902</v>
      </c>
    </row>
    <row r="2249" spans="2:3" x14ac:dyDescent="0.25">
      <c r="B2249" s="294">
        <v>2184</v>
      </c>
      <c r="C2249" s="295">
        <v>166.54214192029997</v>
      </c>
    </row>
    <row r="2250" spans="2:3" x14ac:dyDescent="0.25">
      <c r="B2250" s="294">
        <v>2185</v>
      </c>
      <c r="C2250" s="295">
        <v>101.61969370384224</v>
      </c>
    </row>
    <row r="2251" spans="2:3" x14ac:dyDescent="0.25">
      <c r="B2251" s="294">
        <v>2186</v>
      </c>
      <c r="C2251" s="295">
        <v>84.805930886664882</v>
      </c>
    </row>
    <row r="2252" spans="2:3" x14ac:dyDescent="0.25">
      <c r="B2252" s="294">
        <v>2187</v>
      </c>
      <c r="C2252" s="295">
        <v>88.695544407921403</v>
      </c>
    </row>
    <row r="2253" spans="2:3" x14ac:dyDescent="0.25">
      <c r="B2253" s="294">
        <v>2188</v>
      </c>
      <c r="C2253" s="295">
        <v>71.21112198687311</v>
      </c>
    </row>
    <row r="2254" spans="2:3" x14ac:dyDescent="0.25">
      <c r="B2254" s="294">
        <v>2189</v>
      </c>
      <c r="C2254" s="295">
        <v>110.7438566270514</v>
      </c>
    </row>
    <row r="2255" spans="2:3" x14ac:dyDescent="0.25">
      <c r="B2255" s="294">
        <v>2190</v>
      </c>
      <c r="C2255" s="295">
        <v>116.40308520060134</v>
      </c>
    </row>
    <row r="2256" spans="2:3" x14ac:dyDescent="0.25">
      <c r="B2256" s="294">
        <v>2191</v>
      </c>
      <c r="C2256" s="295">
        <v>130.20858059744739</v>
      </c>
    </row>
    <row r="2257" spans="2:3" x14ac:dyDescent="0.25">
      <c r="B2257" s="294">
        <v>2192</v>
      </c>
      <c r="C2257" s="295">
        <v>168.35778249584672</v>
      </c>
    </row>
    <row r="2258" spans="2:3" x14ac:dyDescent="0.25">
      <c r="B2258" s="294">
        <v>2193</v>
      </c>
      <c r="C2258" s="295">
        <v>151.29907899453599</v>
      </c>
    </row>
    <row r="2259" spans="2:3" x14ac:dyDescent="0.25">
      <c r="B2259" s="294">
        <v>2194</v>
      </c>
      <c r="C2259" s="295">
        <v>102.4277259262164</v>
      </c>
    </row>
    <row r="2260" spans="2:3" x14ac:dyDescent="0.25">
      <c r="B2260" s="294">
        <v>2195</v>
      </c>
      <c r="C2260" s="295">
        <v>109.10476446488005</v>
      </c>
    </row>
    <row r="2261" spans="2:3" x14ac:dyDescent="0.25">
      <c r="B2261" s="294">
        <v>2196</v>
      </c>
      <c r="C2261" s="295">
        <v>151.47132035937832</v>
      </c>
    </row>
    <row r="2262" spans="2:3" x14ac:dyDescent="0.25">
      <c r="B2262" s="294">
        <v>2197</v>
      </c>
      <c r="C2262" s="295">
        <v>90.577044559263996</v>
      </c>
    </row>
    <row r="2263" spans="2:3" x14ac:dyDescent="0.25">
      <c r="B2263" s="294">
        <v>2198</v>
      </c>
      <c r="C2263" s="295">
        <v>167.93140333806605</v>
      </c>
    </row>
    <row r="2264" spans="2:3" x14ac:dyDescent="0.25">
      <c r="B2264" s="294">
        <v>2199</v>
      </c>
      <c r="C2264" s="295">
        <v>93.090899547725172</v>
      </c>
    </row>
    <row r="2265" spans="2:3" x14ac:dyDescent="0.25">
      <c r="B2265" s="294">
        <v>2200</v>
      </c>
      <c r="C2265" s="295">
        <v>120.40624685596245</v>
      </c>
    </row>
    <row r="2266" spans="2:3" x14ac:dyDescent="0.25">
      <c r="B2266" s="294">
        <v>2201</v>
      </c>
      <c r="C2266" s="295">
        <v>106.84851265312977</v>
      </c>
    </row>
    <row r="2267" spans="2:3" x14ac:dyDescent="0.25">
      <c r="B2267" s="294">
        <v>2202</v>
      </c>
      <c r="C2267" s="295">
        <v>114.11452070001465</v>
      </c>
    </row>
    <row r="2268" spans="2:3" x14ac:dyDescent="0.25">
      <c r="B2268" s="294">
        <v>2203</v>
      </c>
      <c r="C2268" s="295">
        <v>179.00284311415066</v>
      </c>
    </row>
    <row r="2269" spans="2:3" x14ac:dyDescent="0.25">
      <c r="B2269" s="294">
        <v>2204</v>
      </c>
      <c r="C2269" s="295">
        <v>110.31828425467873</v>
      </c>
    </row>
    <row r="2270" spans="2:3" x14ac:dyDescent="0.25">
      <c r="B2270" s="294">
        <v>2205</v>
      </c>
      <c r="C2270" s="295">
        <v>112.16069870787575</v>
      </c>
    </row>
    <row r="2271" spans="2:3" x14ac:dyDescent="0.25">
      <c r="B2271" s="294">
        <v>2206</v>
      </c>
      <c r="C2271" s="295">
        <v>187.44300453241618</v>
      </c>
    </row>
    <row r="2272" spans="2:3" x14ac:dyDescent="0.25">
      <c r="B2272" s="294">
        <v>2207</v>
      </c>
      <c r="C2272" s="295">
        <v>112.52966778899329</v>
      </c>
    </row>
    <row r="2273" spans="2:3" x14ac:dyDescent="0.25">
      <c r="B2273" s="294">
        <v>2208</v>
      </c>
      <c r="C2273" s="295">
        <v>126.45073762440482</v>
      </c>
    </row>
    <row r="2274" spans="2:3" x14ac:dyDescent="0.25">
      <c r="B2274" s="294">
        <v>2209</v>
      </c>
      <c r="C2274" s="295">
        <v>197.59451786532779</v>
      </c>
    </row>
    <row r="2275" spans="2:3" x14ac:dyDescent="0.25">
      <c r="B2275" s="294">
        <v>2210</v>
      </c>
      <c r="C2275" s="295">
        <v>141.14824658760932</v>
      </c>
    </row>
    <row r="2276" spans="2:3" x14ac:dyDescent="0.25">
      <c r="B2276" s="294">
        <v>2211</v>
      </c>
      <c r="C2276" s="295">
        <v>172.13696611785679</v>
      </c>
    </row>
    <row r="2277" spans="2:3" x14ac:dyDescent="0.25">
      <c r="B2277" s="294">
        <v>2212</v>
      </c>
      <c r="C2277" s="295">
        <v>165.64516242330819</v>
      </c>
    </row>
    <row r="2278" spans="2:3" x14ac:dyDescent="0.25">
      <c r="B2278" s="294">
        <v>2213</v>
      </c>
      <c r="C2278" s="295">
        <v>133.24092357328141</v>
      </c>
    </row>
    <row r="2279" spans="2:3" x14ac:dyDescent="0.25">
      <c r="B2279" s="294">
        <v>2214</v>
      </c>
      <c r="C2279" s="295">
        <v>132.88244079082591</v>
      </c>
    </row>
    <row r="2280" spans="2:3" x14ac:dyDescent="0.25">
      <c r="B2280" s="294">
        <v>2215</v>
      </c>
      <c r="C2280" s="295">
        <v>113.78441121234339</v>
      </c>
    </row>
    <row r="2281" spans="2:3" x14ac:dyDescent="0.25">
      <c r="B2281" s="294">
        <v>2216</v>
      </c>
      <c r="C2281" s="295">
        <v>147.04161798310292</v>
      </c>
    </row>
    <row r="2282" spans="2:3" x14ac:dyDescent="0.25">
      <c r="B2282" s="294">
        <v>2217</v>
      </c>
      <c r="C2282" s="295">
        <v>153.50468122200678</v>
      </c>
    </row>
    <row r="2283" spans="2:3" x14ac:dyDescent="0.25">
      <c r="B2283" s="294">
        <v>2218</v>
      </c>
      <c r="C2283" s="295">
        <v>152.7477175554414</v>
      </c>
    </row>
    <row r="2284" spans="2:3" x14ac:dyDescent="0.25">
      <c r="B2284" s="294">
        <v>2219</v>
      </c>
      <c r="C2284" s="295">
        <v>91.331497825273516</v>
      </c>
    </row>
    <row r="2285" spans="2:3" x14ac:dyDescent="0.25">
      <c r="B2285" s="294">
        <v>2220</v>
      </c>
      <c r="C2285" s="295">
        <v>115.51694381716328</v>
      </c>
    </row>
    <row r="2286" spans="2:3" x14ac:dyDescent="0.25">
      <c r="B2286" s="294">
        <v>2221</v>
      </c>
      <c r="C2286" s="295">
        <v>121.60185804091093</v>
      </c>
    </row>
    <row r="2287" spans="2:3" x14ac:dyDescent="0.25">
      <c r="B2287" s="294">
        <v>2222</v>
      </c>
      <c r="C2287" s="295">
        <v>135.8260679452215</v>
      </c>
    </row>
    <row r="2288" spans="2:3" x14ac:dyDescent="0.25">
      <c r="B2288" s="294">
        <v>2223</v>
      </c>
      <c r="C2288" s="295">
        <v>170.89035549825016</v>
      </c>
    </row>
    <row r="2289" spans="2:3" x14ac:dyDescent="0.25">
      <c r="B2289" s="294">
        <v>2224</v>
      </c>
      <c r="C2289" s="295">
        <v>183.93796514634244</v>
      </c>
    </row>
    <row r="2290" spans="2:3" x14ac:dyDescent="0.25">
      <c r="B2290" s="294">
        <v>2225</v>
      </c>
      <c r="C2290" s="295">
        <v>117.99171785786271</v>
      </c>
    </row>
    <row r="2291" spans="2:3" x14ac:dyDescent="0.25">
      <c r="B2291" s="294">
        <v>2226</v>
      </c>
      <c r="C2291" s="295">
        <v>165.07610151044156</v>
      </c>
    </row>
    <row r="2292" spans="2:3" x14ac:dyDescent="0.25">
      <c r="B2292" s="294">
        <v>2227</v>
      </c>
      <c r="C2292" s="295">
        <v>122.70915018301162</v>
      </c>
    </row>
    <row r="2293" spans="2:3" x14ac:dyDescent="0.25">
      <c r="B2293" s="294">
        <v>2228</v>
      </c>
      <c r="C2293" s="295">
        <v>113.90493889248719</v>
      </c>
    </row>
    <row r="2294" spans="2:3" x14ac:dyDescent="0.25">
      <c r="B2294" s="294">
        <v>2229</v>
      </c>
      <c r="C2294" s="295">
        <v>95.139623140898649</v>
      </c>
    </row>
    <row r="2295" spans="2:3" x14ac:dyDescent="0.25">
      <c r="B2295" s="294">
        <v>2230</v>
      </c>
      <c r="C2295" s="295">
        <v>101.54673715567293</v>
      </c>
    </row>
    <row r="2296" spans="2:3" x14ac:dyDescent="0.25">
      <c r="B2296" s="294">
        <v>2231</v>
      </c>
      <c r="C2296" s="295">
        <v>159.08104714352768</v>
      </c>
    </row>
    <row r="2297" spans="2:3" x14ac:dyDescent="0.25">
      <c r="B2297" s="294">
        <v>2232</v>
      </c>
      <c r="C2297" s="295">
        <v>108.7125326460984</v>
      </c>
    </row>
    <row r="2298" spans="2:3" x14ac:dyDescent="0.25">
      <c r="B2298" s="294">
        <v>2233</v>
      </c>
      <c r="C2298" s="295">
        <v>102.87133288756513</v>
      </c>
    </row>
    <row r="2299" spans="2:3" x14ac:dyDescent="0.25">
      <c r="B2299" s="294">
        <v>2234</v>
      </c>
      <c r="C2299" s="295">
        <v>138.03520698775174</v>
      </c>
    </row>
    <row r="2300" spans="2:3" x14ac:dyDescent="0.25">
      <c r="B2300" s="294">
        <v>2235</v>
      </c>
      <c r="C2300" s="295">
        <v>202.42394268544862</v>
      </c>
    </row>
    <row r="2301" spans="2:3" x14ac:dyDescent="0.25">
      <c r="B2301" s="294">
        <v>2236</v>
      </c>
      <c r="C2301" s="295">
        <v>99.860797456397108</v>
      </c>
    </row>
    <row r="2302" spans="2:3" x14ac:dyDescent="0.25">
      <c r="B2302" s="294">
        <v>2237</v>
      </c>
      <c r="C2302" s="295">
        <v>141.82588479060666</v>
      </c>
    </row>
    <row r="2303" spans="2:3" x14ac:dyDescent="0.25">
      <c r="B2303" s="294">
        <v>2238</v>
      </c>
      <c r="C2303" s="295">
        <v>119.20571248057198</v>
      </c>
    </row>
    <row r="2304" spans="2:3" x14ac:dyDescent="0.25">
      <c r="B2304" s="294">
        <v>2239</v>
      </c>
      <c r="C2304" s="295">
        <v>169.77644055362441</v>
      </c>
    </row>
    <row r="2305" spans="2:3" x14ac:dyDescent="0.25">
      <c r="B2305" s="294">
        <v>2240</v>
      </c>
      <c r="C2305" s="295">
        <v>82.794034636321783</v>
      </c>
    </row>
    <row r="2306" spans="2:3" x14ac:dyDescent="0.25">
      <c r="B2306" s="294">
        <v>2241</v>
      </c>
      <c r="C2306" s="295">
        <v>156.68880858530855</v>
      </c>
    </row>
    <row r="2307" spans="2:3" x14ac:dyDescent="0.25">
      <c r="B2307" s="294">
        <v>2242</v>
      </c>
      <c r="C2307" s="295">
        <v>112.48322229057172</v>
      </c>
    </row>
    <row r="2308" spans="2:3" x14ac:dyDescent="0.25">
      <c r="B2308" s="294">
        <v>2243</v>
      </c>
      <c r="C2308" s="295">
        <v>153.65387637635939</v>
      </c>
    </row>
    <row r="2309" spans="2:3" x14ac:dyDescent="0.25">
      <c r="B2309" s="294">
        <v>2244</v>
      </c>
      <c r="C2309" s="295">
        <v>121.19935623900531</v>
      </c>
    </row>
    <row r="2310" spans="2:3" x14ac:dyDescent="0.25">
      <c r="B2310" s="294">
        <v>2245</v>
      </c>
      <c r="C2310" s="295">
        <v>103.2213485945104</v>
      </c>
    </row>
    <row r="2311" spans="2:3" x14ac:dyDescent="0.25">
      <c r="B2311" s="294">
        <v>2246</v>
      </c>
      <c r="C2311" s="295">
        <v>102.50712343551419</v>
      </c>
    </row>
    <row r="2312" spans="2:3" x14ac:dyDescent="0.25">
      <c r="B2312" s="294">
        <v>2247</v>
      </c>
      <c r="C2312" s="295">
        <v>87.78462870306997</v>
      </c>
    </row>
    <row r="2313" spans="2:3" x14ac:dyDescent="0.25">
      <c r="B2313" s="294">
        <v>2248</v>
      </c>
      <c r="C2313" s="295">
        <v>110.06886339214054</v>
      </c>
    </row>
    <row r="2314" spans="2:3" x14ac:dyDescent="0.25">
      <c r="B2314" s="294">
        <v>2249</v>
      </c>
      <c r="C2314" s="295">
        <v>89.132252161297401</v>
      </c>
    </row>
    <row r="2315" spans="2:3" x14ac:dyDescent="0.25">
      <c r="B2315" s="294">
        <v>2250</v>
      </c>
      <c r="C2315" s="295">
        <v>89.541330672031577</v>
      </c>
    </row>
    <row r="2316" spans="2:3" x14ac:dyDescent="0.25">
      <c r="B2316" s="294">
        <v>2251</v>
      </c>
      <c r="C2316" s="295">
        <v>156.94649863531419</v>
      </c>
    </row>
    <row r="2317" spans="2:3" x14ac:dyDescent="0.25">
      <c r="B2317" s="294">
        <v>2252</v>
      </c>
      <c r="C2317" s="295">
        <v>148.68163458411567</v>
      </c>
    </row>
    <row r="2318" spans="2:3" x14ac:dyDescent="0.25">
      <c r="B2318" s="294">
        <v>2253</v>
      </c>
      <c r="C2318" s="295">
        <v>101.07504585358782</v>
      </c>
    </row>
    <row r="2319" spans="2:3" x14ac:dyDescent="0.25">
      <c r="B2319" s="294">
        <v>2254</v>
      </c>
      <c r="C2319" s="295">
        <v>148.43248766553216</v>
      </c>
    </row>
    <row r="2320" spans="2:3" x14ac:dyDescent="0.25">
      <c r="B2320" s="294">
        <v>2255</v>
      </c>
      <c r="C2320" s="295">
        <v>117.98666583437998</v>
      </c>
    </row>
    <row r="2321" spans="2:3" x14ac:dyDescent="0.25">
      <c r="B2321" s="294">
        <v>2256</v>
      </c>
      <c r="C2321" s="295">
        <v>85.560101997703939</v>
      </c>
    </row>
    <row r="2322" spans="2:3" x14ac:dyDescent="0.25">
      <c r="B2322" s="294">
        <v>2257</v>
      </c>
      <c r="C2322" s="295">
        <v>190.81023452138746</v>
      </c>
    </row>
    <row r="2323" spans="2:3" x14ac:dyDescent="0.25">
      <c r="B2323" s="294">
        <v>2258</v>
      </c>
      <c r="C2323" s="295">
        <v>71.6558946127723</v>
      </c>
    </row>
    <row r="2324" spans="2:3" x14ac:dyDescent="0.25">
      <c r="B2324" s="294">
        <v>2259</v>
      </c>
      <c r="C2324" s="295">
        <v>168.09293076430055</v>
      </c>
    </row>
    <row r="2325" spans="2:3" x14ac:dyDescent="0.25">
      <c r="B2325" s="294">
        <v>2260</v>
      </c>
      <c r="C2325" s="295">
        <v>136.85385289689015</v>
      </c>
    </row>
    <row r="2326" spans="2:3" x14ac:dyDescent="0.25">
      <c r="B2326" s="294">
        <v>2261</v>
      </c>
      <c r="C2326" s="295">
        <v>92.057422298643672</v>
      </c>
    </row>
    <row r="2327" spans="2:3" x14ac:dyDescent="0.25">
      <c r="B2327" s="294">
        <v>2262</v>
      </c>
      <c r="C2327" s="295">
        <v>131.89128187688502</v>
      </c>
    </row>
    <row r="2328" spans="2:3" x14ac:dyDescent="0.25">
      <c r="B2328" s="294">
        <v>2263</v>
      </c>
      <c r="C2328" s="295">
        <v>88.873954737806756</v>
      </c>
    </row>
    <row r="2329" spans="2:3" x14ac:dyDescent="0.25">
      <c r="B2329" s="294">
        <v>2264</v>
      </c>
      <c r="C2329" s="295">
        <v>169.52587622815184</v>
      </c>
    </row>
    <row r="2330" spans="2:3" x14ac:dyDescent="0.25">
      <c r="B2330" s="294">
        <v>2265</v>
      </c>
      <c r="C2330" s="295">
        <v>176.70053165677348</v>
      </c>
    </row>
    <row r="2331" spans="2:3" x14ac:dyDescent="0.25">
      <c r="B2331" s="294">
        <v>2266</v>
      </c>
      <c r="C2331" s="295">
        <v>108.03303230850351</v>
      </c>
    </row>
    <row r="2332" spans="2:3" x14ac:dyDescent="0.25">
      <c r="B2332" s="294">
        <v>2267</v>
      </c>
      <c r="C2332" s="295">
        <v>154.73356295834523</v>
      </c>
    </row>
    <row r="2333" spans="2:3" x14ac:dyDescent="0.25">
      <c r="B2333" s="294">
        <v>2268</v>
      </c>
      <c r="C2333" s="295">
        <v>146.2609700819429</v>
      </c>
    </row>
    <row r="2334" spans="2:3" x14ac:dyDescent="0.25">
      <c r="B2334" s="294">
        <v>2269</v>
      </c>
      <c r="C2334" s="295">
        <v>171.88351956662552</v>
      </c>
    </row>
    <row r="2335" spans="2:3" x14ac:dyDescent="0.25">
      <c r="B2335" s="294">
        <v>2270</v>
      </c>
      <c r="C2335" s="295">
        <v>78.087914721041699</v>
      </c>
    </row>
    <row r="2336" spans="2:3" x14ac:dyDescent="0.25">
      <c r="B2336" s="294">
        <v>2271</v>
      </c>
      <c r="C2336" s="295">
        <v>79.472914683671533</v>
      </c>
    </row>
    <row r="2337" spans="2:3" x14ac:dyDescent="0.25">
      <c r="B2337" s="294">
        <v>2272</v>
      </c>
      <c r="C2337" s="295">
        <v>126.64142684096123</v>
      </c>
    </row>
    <row r="2338" spans="2:3" x14ac:dyDescent="0.25">
      <c r="B2338" s="294">
        <v>2273</v>
      </c>
      <c r="C2338" s="295">
        <v>148.24603360956297</v>
      </c>
    </row>
    <row r="2339" spans="2:3" x14ac:dyDescent="0.25">
      <c r="B2339" s="294">
        <v>2274</v>
      </c>
      <c r="C2339" s="295">
        <v>109.03408404285594</v>
      </c>
    </row>
    <row r="2340" spans="2:3" x14ac:dyDescent="0.25">
      <c r="B2340" s="294">
        <v>2275</v>
      </c>
      <c r="C2340" s="295">
        <v>108.69536095761731</v>
      </c>
    </row>
    <row r="2341" spans="2:3" x14ac:dyDescent="0.25">
      <c r="B2341" s="294">
        <v>2276</v>
      </c>
      <c r="C2341" s="295">
        <v>163.40463814210639</v>
      </c>
    </row>
    <row r="2342" spans="2:3" x14ac:dyDescent="0.25">
      <c r="B2342" s="294">
        <v>2277</v>
      </c>
      <c r="C2342" s="295">
        <v>144.1022700142689</v>
      </c>
    </row>
    <row r="2343" spans="2:3" x14ac:dyDescent="0.25">
      <c r="B2343" s="294">
        <v>2278</v>
      </c>
      <c r="C2343" s="295">
        <v>97.909410684037582</v>
      </c>
    </row>
    <row r="2344" spans="2:3" x14ac:dyDescent="0.25">
      <c r="B2344" s="294">
        <v>2279</v>
      </c>
      <c r="C2344" s="295">
        <v>110.11820310980781</v>
      </c>
    </row>
    <row r="2345" spans="2:3" x14ac:dyDescent="0.25">
      <c r="B2345" s="294">
        <v>2280</v>
      </c>
      <c r="C2345" s="295">
        <v>134.57742172801559</v>
      </c>
    </row>
    <row r="2346" spans="2:3" x14ac:dyDescent="0.25">
      <c r="B2346" s="294">
        <v>2281</v>
      </c>
      <c r="C2346" s="295">
        <v>153.83870137153195</v>
      </c>
    </row>
    <row r="2347" spans="2:3" x14ac:dyDescent="0.25">
      <c r="B2347" s="294">
        <v>2282</v>
      </c>
      <c r="C2347" s="295">
        <v>108.2230976096514</v>
      </c>
    </row>
    <row r="2348" spans="2:3" x14ac:dyDescent="0.25">
      <c r="B2348" s="294">
        <v>2283</v>
      </c>
      <c r="C2348" s="295">
        <v>104.45860616002862</v>
      </c>
    </row>
    <row r="2349" spans="2:3" x14ac:dyDescent="0.25">
      <c r="B2349" s="294">
        <v>2284</v>
      </c>
      <c r="C2349" s="295">
        <v>172.23556651594151</v>
      </c>
    </row>
    <row r="2350" spans="2:3" x14ac:dyDescent="0.25">
      <c r="B2350" s="294">
        <v>2285</v>
      </c>
      <c r="C2350" s="295">
        <v>156.84030290460737</v>
      </c>
    </row>
    <row r="2351" spans="2:3" x14ac:dyDescent="0.25">
      <c r="B2351" s="294">
        <v>2286</v>
      </c>
      <c r="C2351" s="295">
        <v>117.15312856191485</v>
      </c>
    </row>
    <row r="2352" spans="2:3" x14ac:dyDescent="0.25">
      <c r="B2352" s="294">
        <v>2287</v>
      </c>
      <c r="C2352" s="295">
        <v>136.33827427390085</v>
      </c>
    </row>
    <row r="2353" spans="2:3" x14ac:dyDescent="0.25">
      <c r="B2353" s="294">
        <v>2288</v>
      </c>
      <c r="C2353" s="295">
        <v>94.142512859467899</v>
      </c>
    </row>
    <row r="2354" spans="2:3" x14ac:dyDescent="0.25">
      <c r="B2354" s="294">
        <v>2289</v>
      </c>
      <c r="C2354" s="295">
        <v>153.27172818855217</v>
      </c>
    </row>
    <row r="2355" spans="2:3" x14ac:dyDescent="0.25">
      <c r="B2355" s="294">
        <v>2290</v>
      </c>
      <c r="C2355" s="295">
        <v>151.49155341776435</v>
      </c>
    </row>
    <row r="2356" spans="2:3" x14ac:dyDescent="0.25">
      <c r="B2356" s="294">
        <v>2291</v>
      </c>
      <c r="C2356" s="295">
        <v>118.63932828915692</v>
      </c>
    </row>
    <row r="2357" spans="2:3" x14ac:dyDescent="0.25">
      <c r="B2357" s="294">
        <v>2292</v>
      </c>
      <c r="C2357" s="295">
        <v>141.67919830052668</v>
      </c>
    </row>
    <row r="2358" spans="2:3" x14ac:dyDescent="0.25">
      <c r="B2358" s="294">
        <v>2293</v>
      </c>
      <c r="C2358" s="295">
        <v>182.97678570433021</v>
      </c>
    </row>
    <row r="2359" spans="2:3" x14ac:dyDescent="0.25">
      <c r="B2359" s="294">
        <v>2294</v>
      </c>
      <c r="C2359" s="295">
        <v>96.483281192185828</v>
      </c>
    </row>
    <row r="2360" spans="2:3" x14ac:dyDescent="0.25">
      <c r="B2360" s="294">
        <v>2295</v>
      </c>
      <c r="C2360" s="295">
        <v>105.00200027112479</v>
      </c>
    </row>
    <row r="2361" spans="2:3" x14ac:dyDescent="0.25">
      <c r="B2361" s="294">
        <v>2296</v>
      </c>
      <c r="C2361" s="295">
        <v>79.838191579510081</v>
      </c>
    </row>
    <row r="2362" spans="2:3" x14ac:dyDescent="0.25">
      <c r="B2362" s="294">
        <v>2297</v>
      </c>
      <c r="C2362" s="295">
        <v>130.86939632853273</v>
      </c>
    </row>
    <row r="2363" spans="2:3" x14ac:dyDescent="0.25">
      <c r="B2363" s="294">
        <v>2298</v>
      </c>
      <c r="C2363" s="295">
        <v>164.83722604798177</v>
      </c>
    </row>
    <row r="2364" spans="2:3" x14ac:dyDescent="0.25">
      <c r="B2364" s="294">
        <v>2299</v>
      </c>
      <c r="C2364" s="295">
        <v>152.28695864892615</v>
      </c>
    </row>
    <row r="2365" spans="2:3" x14ac:dyDescent="0.25">
      <c r="B2365" s="294">
        <v>2300</v>
      </c>
      <c r="C2365" s="295">
        <v>124.52833081991989</v>
      </c>
    </row>
    <row r="2366" spans="2:3" x14ac:dyDescent="0.25">
      <c r="B2366" s="294">
        <v>2301</v>
      </c>
      <c r="C2366" s="295">
        <v>91.009093189799003</v>
      </c>
    </row>
    <row r="2367" spans="2:3" x14ac:dyDescent="0.25">
      <c r="B2367" s="294">
        <v>2302</v>
      </c>
      <c r="C2367" s="295">
        <v>106.32817343167237</v>
      </c>
    </row>
    <row r="2368" spans="2:3" x14ac:dyDescent="0.25">
      <c r="B2368" s="294">
        <v>2303</v>
      </c>
      <c r="C2368" s="295">
        <v>101.74638153756104</v>
      </c>
    </row>
    <row r="2369" spans="2:3" x14ac:dyDescent="0.25">
      <c r="B2369" s="294">
        <v>2304</v>
      </c>
      <c r="C2369" s="295">
        <v>153.80778695733864</v>
      </c>
    </row>
    <row r="2370" spans="2:3" x14ac:dyDescent="0.25">
      <c r="B2370" s="294">
        <v>2305</v>
      </c>
      <c r="C2370" s="295">
        <v>137.2704484297829</v>
      </c>
    </row>
    <row r="2371" spans="2:3" x14ac:dyDescent="0.25">
      <c r="B2371" s="294">
        <v>2306</v>
      </c>
      <c r="C2371" s="295">
        <v>161.31711602117747</v>
      </c>
    </row>
    <row r="2372" spans="2:3" x14ac:dyDescent="0.25">
      <c r="B2372" s="294">
        <v>2307</v>
      </c>
      <c r="C2372" s="295">
        <v>154.68038997186414</v>
      </c>
    </row>
    <row r="2373" spans="2:3" x14ac:dyDescent="0.25">
      <c r="B2373" s="294">
        <v>2308</v>
      </c>
      <c r="C2373" s="295">
        <v>160.90154403202447</v>
      </c>
    </row>
    <row r="2374" spans="2:3" x14ac:dyDescent="0.25">
      <c r="B2374" s="294">
        <v>2309</v>
      </c>
      <c r="C2374" s="295">
        <v>89.581500416556906</v>
      </c>
    </row>
    <row r="2375" spans="2:3" x14ac:dyDescent="0.25">
      <c r="B2375" s="294">
        <v>2310</v>
      </c>
      <c r="C2375" s="295">
        <v>101.78690844309749</v>
      </c>
    </row>
    <row r="2376" spans="2:3" x14ac:dyDescent="0.25">
      <c r="B2376" s="294">
        <v>2311</v>
      </c>
      <c r="C2376" s="295">
        <v>143.63348017475676</v>
      </c>
    </row>
    <row r="2377" spans="2:3" x14ac:dyDescent="0.25">
      <c r="B2377" s="294">
        <v>2312</v>
      </c>
      <c r="C2377" s="295">
        <v>193.78801257397964</v>
      </c>
    </row>
    <row r="2378" spans="2:3" x14ac:dyDescent="0.25">
      <c r="B2378" s="294">
        <v>2313</v>
      </c>
      <c r="C2378" s="295">
        <v>104.41363180299695</v>
      </c>
    </row>
    <row r="2379" spans="2:3" x14ac:dyDescent="0.25">
      <c r="B2379" s="294">
        <v>2314</v>
      </c>
      <c r="C2379" s="295">
        <v>94.610214488368257</v>
      </c>
    </row>
    <row r="2380" spans="2:3" x14ac:dyDescent="0.25">
      <c r="B2380" s="294">
        <v>2315</v>
      </c>
      <c r="C2380" s="295">
        <v>101.01061049352397</v>
      </c>
    </row>
    <row r="2381" spans="2:3" x14ac:dyDescent="0.25">
      <c r="B2381" s="294">
        <v>2316</v>
      </c>
      <c r="C2381" s="295">
        <v>160.59731513305189</v>
      </c>
    </row>
    <row r="2382" spans="2:3" x14ac:dyDescent="0.25">
      <c r="B2382" s="294">
        <v>2317</v>
      </c>
      <c r="C2382" s="295">
        <v>150.34457434207539</v>
      </c>
    </row>
    <row r="2383" spans="2:3" x14ac:dyDescent="0.25">
      <c r="B2383" s="294">
        <v>2318</v>
      </c>
      <c r="C2383" s="295">
        <v>142.59221188833217</v>
      </c>
    </row>
    <row r="2384" spans="2:3" x14ac:dyDescent="0.25">
      <c r="B2384" s="294">
        <v>2319</v>
      </c>
      <c r="C2384" s="295">
        <v>166.01363889924667</v>
      </c>
    </row>
    <row r="2385" spans="2:3" x14ac:dyDescent="0.25">
      <c r="B2385" s="294">
        <v>2320</v>
      </c>
      <c r="C2385" s="295">
        <v>95.708201301762131</v>
      </c>
    </row>
    <row r="2386" spans="2:3" x14ac:dyDescent="0.25">
      <c r="B2386" s="294">
        <v>2321</v>
      </c>
      <c r="C2386" s="295">
        <v>116.71873913760056</v>
      </c>
    </row>
    <row r="2387" spans="2:3" x14ac:dyDescent="0.25">
      <c r="B2387" s="294">
        <v>2322</v>
      </c>
      <c r="C2387" s="295">
        <v>121.18130894567162</v>
      </c>
    </row>
    <row r="2388" spans="2:3" x14ac:dyDescent="0.25">
      <c r="B2388" s="294">
        <v>2323</v>
      </c>
      <c r="C2388" s="295">
        <v>148.47163022181769</v>
      </c>
    </row>
    <row r="2389" spans="2:3" x14ac:dyDescent="0.25">
      <c r="B2389" s="294">
        <v>2324</v>
      </c>
      <c r="C2389" s="295">
        <v>73.164384860463358</v>
      </c>
    </row>
    <row r="2390" spans="2:3" x14ac:dyDescent="0.25">
      <c r="B2390" s="294">
        <v>2325</v>
      </c>
      <c r="C2390" s="295">
        <v>110.19717334307325</v>
      </c>
    </row>
    <row r="2391" spans="2:3" x14ac:dyDescent="0.25">
      <c r="B2391" s="294">
        <v>2326</v>
      </c>
      <c r="C2391" s="295">
        <v>118.9524473953239</v>
      </c>
    </row>
    <row r="2392" spans="2:3" x14ac:dyDescent="0.25">
      <c r="B2392" s="294">
        <v>2327</v>
      </c>
      <c r="C2392" s="295">
        <v>166.37054715367182</v>
      </c>
    </row>
    <row r="2393" spans="2:3" x14ac:dyDescent="0.25">
      <c r="B2393" s="294">
        <v>2328</v>
      </c>
      <c r="C2393" s="295">
        <v>126.09932995582423</v>
      </c>
    </row>
    <row r="2394" spans="2:3" x14ac:dyDescent="0.25">
      <c r="B2394" s="294">
        <v>2329</v>
      </c>
      <c r="C2394" s="295">
        <v>158.21717089202673</v>
      </c>
    </row>
    <row r="2395" spans="2:3" x14ac:dyDescent="0.25">
      <c r="B2395" s="294">
        <v>2330</v>
      </c>
      <c r="C2395" s="295">
        <v>97.875129913347337</v>
      </c>
    </row>
    <row r="2396" spans="2:3" x14ac:dyDescent="0.25">
      <c r="B2396" s="294">
        <v>2331</v>
      </c>
      <c r="C2396" s="295">
        <v>92.847634549064679</v>
      </c>
    </row>
    <row r="2397" spans="2:3" x14ac:dyDescent="0.25">
      <c r="B2397" s="294">
        <v>2332</v>
      </c>
      <c r="C2397" s="295">
        <v>154.18147053303827</v>
      </c>
    </row>
    <row r="2398" spans="2:3" x14ac:dyDescent="0.25">
      <c r="B2398" s="294">
        <v>2333</v>
      </c>
      <c r="C2398" s="295">
        <v>127.73664687292504</v>
      </c>
    </row>
    <row r="2399" spans="2:3" x14ac:dyDescent="0.25">
      <c r="B2399" s="294">
        <v>2334</v>
      </c>
      <c r="C2399" s="295">
        <v>160.83076937375745</v>
      </c>
    </row>
    <row r="2400" spans="2:3" x14ac:dyDescent="0.25">
      <c r="B2400" s="294">
        <v>2335</v>
      </c>
      <c r="C2400" s="295">
        <v>134.67694309824032</v>
      </c>
    </row>
    <row r="2401" spans="2:3" x14ac:dyDescent="0.25">
      <c r="B2401" s="294">
        <v>2336</v>
      </c>
      <c r="C2401" s="295">
        <v>150.29140577132119</v>
      </c>
    </row>
    <row r="2402" spans="2:3" x14ac:dyDescent="0.25">
      <c r="B2402" s="294">
        <v>2337</v>
      </c>
      <c r="C2402" s="295">
        <v>196.8553049434494</v>
      </c>
    </row>
    <row r="2403" spans="2:3" x14ac:dyDescent="0.25">
      <c r="B2403" s="294">
        <v>2338</v>
      </c>
      <c r="C2403" s="295">
        <v>111.49110847656942</v>
      </c>
    </row>
    <row r="2404" spans="2:3" x14ac:dyDescent="0.25">
      <c r="B2404" s="294">
        <v>2339</v>
      </c>
      <c r="C2404" s="295">
        <v>163.16711265112087</v>
      </c>
    </row>
    <row r="2405" spans="2:3" x14ac:dyDescent="0.25">
      <c r="B2405" s="294">
        <v>2340</v>
      </c>
      <c r="C2405" s="295">
        <v>148.75076784716316</v>
      </c>
    </row>
    <row r="2406" spans="2:3" x14ac:dyDescent="0.25">
      <c r="B2406" s="294">
        <v>2341</v>
      </c>
      <c r="C2406" s="295">
        <v>97.096904202355859</v>
      </c>
    </row>
    <row r="2407" spans="2:3" x14ac:dyDescent="0.25">
      <c r="B2407" s="294">
        <v>2342</v>
      </c>
      <c r="C2407" s="295">
        <v>96.256323421169242</v>
      </c>
    </row>
    <row r="2408" spans="2:3" x14ac:dyDescent="0.25">
      <c r="B2408" s="294">
        <v>2343</v>
      </c>
      <c r="C2408" s="295">
        <v>175.0665464955346</v>
      </c>
    </row>
    <row r="2409" spans="2:3" x14ac:dyDescent="0.25">
      <c r="B2409" s="294">
        <v>2344</v>
      </c>
      <c r="C2409" s="295">
        <v>92.542992678532556</v>
      </c>
    </row>
    <row r="2410" spans="2:3" x14ac:dyDescent="0.25">
      <c r="B2410" s="294">
        <v>2345</v>
      </c>
      <c r="C2410" s="295">
        <v>188.4017250016438</v>
      </c>
    </row>
    <row r="2411" spans="2:3" x14ac:dyDescent="0.25">
      <c r="B2411" s="294">
        <v>2346</v>
      </c>
      <c r="C2411" s="295">
        <v>90.456476201112736</v>
      </c>
    </row>
    <row r="2412" spans="2:3" x14ac:dyDescent="0.25">
      <c r="B2412" s="294">
        <v>2347</v>
      </c>
      <c r="C2412" s="295">
        <v>145.12447446096334</v>
      </c>
    </row>
    <row r="2413" spans="2:3" x14ac:dyDescent="0.25">
      <c r="B2413" s="294">
        <v>2348</v>
      </c>
      <c r="C2413" s="295">
        <v>122.73169801819643</v>
      </c>
    </row>
    <row r="2414" spans="2:3" x14ac:dyDescent="0.25">
      <c r="B2414" s="294">
        <v>2349</v>
      </c>
      <c r="C2414" s="295">
        <v>142.7960397731888</v>
      </c>
    </row>
    <row r="2415" spans="2:3" x14ac:dyDescent="0.25">
      <c r="B2415" s="294">
        <v>2350</v>
      </c>
      <c r="C2415" s="295">
        <v>135.40005966277033</v>
      </c>
    </row>
    <row r="2416" spans="2:3" x14ac:dyDescent="0.25">
      <c r="B2416" s="294">
        <v>2351</v>
      </c>
      <c r="C2416" s="295">
        <v>139.78153853100704</v>
      </c>
    </row>
    <row r="2417" spans="2:3" x14ac:dyDescent="0.25">
      <c r="B2417" s="294">
        <v>2352</v>
      </c>
      <c r="C2417" s="295">
        <v>135.83297190606061</v>
      </c>
    </row>
    <row r="2418" spans="2:3" x14ac:dyDescent="0.25">
      <c r="B2418" s="294">
        <v>2353</v>
      </c>
      <c r="C2418" s="295">
        <v>99.468711520431413</v>
      </c>
    </row>
    <row r="2419" spans="2:3" x14ac:dyDescent="0.25">
      <c r="B2419" s="294">
        <v>2354</v>
      </c>
      <c r="C2419" s="295">
        <v>112.14608655358832</v>
      </c>
    </row>
    <row r="2420" spans="2:3" x14ac:dyDescent="0.25">
      <c r="B2420" s="294">
        <v>2355</v>
      </c>
      <c r="C2420" s="295">
        <v>140.56742715625708</v>
      </c>
    </row>
    <row r="2421" spans="2:3" x14ac:dyDescent="0.25">
      <c r="B2421" s="294">
        <v>2356</v>
      </c>
      <c r="C2421" s="295">
        <v>146.99424088555173</v>
      </c>
    </row>
    <row r="2422" spans="2:3" x14ac:dyDescent="0.25">
      <c r="B2422" s="294">
        <v>2357</v>
      </c>
      <c r="C2422" s="295">
        <v>174.22256786184937</v>
      </c>
    </row>
    <row r="2423" spans="2:3" x14ac:dyDescent="0.25">
      <c r="B2423" s="294">
        <v>2358</v>
      </c>
      <c r="C2423" s="295">
        <v>154.72199312782581</v>
      </c>
    </row>
    <row r="2424" spans="2:3" x14ac:dyDescent="0.25">
      <c r="B2424" s="294">
        <v>2359</v>
      </c>
      <c r="C2424" s="295">
        <v>109.95738209275244</v>
      </c>
    </row>
    <row r="2425" spans="2:3" x14ac:dyDescent="0.25">
      <c r="B2425" s="294">
        <v>2360</v>
      </c>
      <c r="C2425" s="295">
        <v>112.98142668660505</v>
      </c>
    </row>
    <row r="2426" spans="2:3" x14ac:dyDescent="0.25">
      <c r="B2426" s="294">
        <v>2361</v>
      </c>
      <c r="C2426" s="295">
        <v>87.076923282503174</v>
      </c>
    </row>
    <row r="2427" spans="2:3" x14ac:dyDescent="0.25">
      <c r="B2427" s="294">
        <v>2362</v>
      </c>
      <c r="C2427" s="295">
        <v>67.113518720319817</v>
      </c>
    </row>
    <row r="2428" spans="2:3" x14ac:dyDescent="0.25">
      <c r="B2428" s="294">
        <v>2363</v>
      </c>
      <c r="C2428" s="295">
        <v>103.0643958236254</v>
      </c>
    </row>
    <row r="2429" spans="2:3" x14ac:dyDescent="0.25">
      <c r="B2429" s="294">
        <v>2364</v>
      </c>
      <c r="C2429" s="295">
        <v>150.22279178886595</v>
      </c>
    </row>
    <row r="2430" spans="2:3" x14ac:dyDescent="0.25">
      <c r="B2430" s="294">
        <v>2365</v>
      </c>
      <c r="C2430" s="295">
        <v>148.40710940482495</v>
      </c>
    </row>
    <row r="2431" spans="2:3" x14ac:dyDescent="0.25">
      <c r="B2431" s="294">
        <v>2366</v>
      </c>
      <c r="C2431" s="295">
        <v>131.0131551770636</v>
      </c>
    </row>
    <row r="2432" spans="2:3" x14ac:dyDescent="0.25">
      <c r="B2432" s="294">
        <v>2367</v>
      </c>
      <c r="C2432" s="295">
        <v>168.41315930632589</v>
      </c>
    </row>
    <row r="2433" spans="2:3" x14ac:dyDescent="0.25">
      <c r="B2433" s="294">
        <v>2368</v>
      </c>
      <c r="C2433" s="295">
        <v>140.73382227560853</v>
      </c>
    </row>
    <row r="2434" spans="2:3" x14ac:dyDescent="0.25">
      <c r="B2434" s="294">
        <v>2369</v>
      </c>
      <c r="C2434" s="295">
        <v>163.8971846431879</v>
      </c>
    </row>
    <row r="2435" spans="2:3" x14ac:dyDescent="0.25">
      <c r="B2435" s="294">
        <v>2370</v>
      </c>
      <c r="C2435" s="295">
        <v>161.40332330343085</v>
      </c>
    </row>
    <row r="2436" spans="2:3" x14ac:dyDescent="0.25">
      <c r="B2436" s="294">
        <v>2371</v>
      </c>
      <c r="C2436" s="295">
        <v>134.03141021230147</v>
      </c>
    </row>
    <row r="2437" spans="2:3" x14ac:dyDescent="0.25">
      <c r="B2437" s="294">
        <v>2372</v>
      </c>
      <c r="C2437" s="295">
        <v>162.40771798158536</v>
      </c>
    </row>
    <row r="2438" spans="2:3" x14ac:dyDescent="0.25">
      <c r="B2438" s="294">
        <v>2373</v>
      </c>
      <c r="C2438" s="295">
        <v>183.69731777425164</v>
      </c>
    </row>
    <row r="2439" spans="2:3" x14ac:dyDescent="0.25">
      <c r="B2439" s="294">
        <v>2374</v>
      </c>
      <c r="C2439" s="295">
        <v>133.46418934864784</v>
      </c>
    </row>
    <row r="2440" spans="2:3" x14ac:dyDescent="0.25">
      <c r="B2440" s="294">
        <v>2375</v>
      </c>
      <c r="C2440" s="295">
        <v>144.50384295842713</v>
      </c>
    </row>
    <row r="2441" spans="2:3" x14ac:dyDescent="0.25">
      <c r="B2441" s="294">
        <v>2376</v>
      </c>
      <c r="C2441" s="295">
        <v>88.406097521214164</v>
      </c>
    </row>
    <row r="2442" spans="2:3" x14ac:dyDescent="0.25">
      <c r="B2442" s="294">
        <v>2377</v>
      </c>
      <c r="C2442" s="295">
        <v>161.12879064700442</v>
      </c>
    </row>
    <row r="2443" spans="2:3" x14ac:dyDescent="0.25">
      <c r="B2443" s="294">
        <v>2378</v>
      </c>
      <c r="C2443" s="295">
        <v>117.27561577299446</v>
      </c>
    </row>
    <row r="2444" spans="2:3" x14ac:dyDescent="0.25">
      <c r="B2444" s="294">
        <v>2379</v>
      </c>
      <c r="C2444" s="295">
        <v>99.013501761078516</v>
      </c>
    </row>
    <row r="2445" spans="2:3" x14ac:dyDescent="0.25">
      <c r="B2445" s="294">
        <v>2380</v>
      </c>
      <c r="C2445" s="295">
        <v>167.93337877675114</v>
      </c>
    </row>
    <row r="2446" spans="2:3" x14ac:dyDescent="0.25">
      <c r="B2446" s="294">
        <v>2381</v>
      </c>
      <c r="C2446" s="295">
        <v>78.400584470025407</v>
      </c>
    </row>
    <row r="2447" spans="2:3" x14ac:dyDescent="0.25">
      <c r="B2447" s="294">
        <v>2382</v>
      </c>
      <c r="C2447" s="295">
        <v>208.41773378839429</v>
      </c>
    </row>
    <row r="2448" spans="2:3" x14ac:dyDescent="0.25">
      <c r="B2448" s="294">
        <v>2383</v>
      </c>
      <c r="C2448" s="295">
        <v>98.727860640061138</v>
      </c>
    </row>
    <row r="2449" spans="2:3" x14ac:dyDescent="0.25">
      <c r="B2449" s="294">
        <v>2384</v>
      </c>
      <c r="C2449" s="295">
        <v>114.83835702785336</v>
      </c>
    </row>
    <row r="2450" spans="2:3" x14ac:dyDescent="0.25">
      <c r="B2450" s="294">
        <v>2385</v>
      </c>
      <c r="C2450" s="295">
        <v>160.14381593336583</v>
      </c>
    </row>
    <row r="2451" spans="2:3" x14ac:dyDescent="0.25">
      <c r="B2451" s="294">
        <v>2386</v>
      </c>
      <c r="C2451" s="295">
        <v>111.36743152061008</v>
      </c>
    </row>
    <row r="2452" spans="2:3" x14ac:dyDescent="0.25">
      <c r="B2452" s="294">
        <v>2387</v>
      </c>
      <c r="C2452" s="295">
        <v>152.20028425261984</v>
      </c>
    </row>
    <row r="2453" spans="2:3" x14ac:dyDescent="0.25">
      <c r="B2453" s="294">
        <v>2388</v>
      </c>
      <c r="C2453" s="295">
        <v>136.2873358276704</v>
      </c>
    </row>
    <row r="2454" spans="2:3" x14ac:dyDescent="0.25">
      <c r="B2454" s="294">
        <v>2389</v>
      </c>
      <c r="C2454" s="295">
        <v>96.786062832929247</v>
      </c>
    </row>
    <row r="2455" spans="2:3" x14ac:dyDescent="0.25">
      <c r="B2455" s="294">
        <v>2390</v>
      </c>
      <c r="C2455" s="295">
        <v>143.7147008647961</v>
      </c>
    </row>
    <row r="2456" spans="2:3" x14ac:dyDescent="0.25">
      <c r="B2456" s="294">
        <v>2391</v>
      </c>
      <c r="C2456" s="295">
        <v>148.03698492391862</v>
      </c>
    </row>
    <row r="2457" spans="2:3" x14ac:dyDescent="0.25">
      <c r="B2457" s="294">
        <v>2392</v>
      </c>
      <c r="C2457" s="295">
        <v>115.33926372868716</v>
      </c>
    </row>
    <row r="2458" spans="2:3" x14ac:dyDescent="0.25">
      <c r="B2458" s="294">
        <v>2393</v>
      </c>
      <c r="C2458" s="295">
        <v>116.68064932109927</v>
      </c>
    </row>
    <row r="2459" spans="2:3" x14ac:dyDescent="0.25">
      <c r="B2459" s="294">
        <v>2394</v>
      </c>
      <c r="C2459" s="295">
        <v>136.04646886456266</v>
      </c>
    </row>
    <row r="2460" spans="2:3" x14ac:dyDescent="0.25">
      <c r="B2460" s="294">
        <v>2395</v>
      </c>
      <c r="C2460" s="295">
        <v>74.782227832409035</v>
      </c>
    </row>
    <row r="2461" spans="2:3" x14ac:dyDescent="0.25">
      <c r="B2461" s="294">
        <v>2396</v>
      </c>
      <c r="C2461" s="295">
        <v>67.376885824299649</v>
      </c>
    </row>
    <row r="2462" spans="2:3" x14ac:dyDescent="0.25">
      <c r="B2462" s="294">
        <v>2397</v>
      </c>
      <c r="C2462" s="295">
        <v>108.90614993204917</v>
      </c>
    </row>
    <row r="2463" spans="2:3" x14ac:dyDescent="0.25">
      <c r="B2463" s="294">
        <v>2398</v>
      </c>
      <c r="C2463" s="295">
        <v>123.21176722022773</v>
      </c>
    </row>
    <row r="2464" spans="2:3" x14ac:dyDescent="0.25">
      <c r="B2464" s="294">
        <v>2399</v>
      </c>
      <c r="C2464" s="295">
        <v>99.708801645793471</v>
      </c>
    </row>
    <row r="2465" spans="2:3" x14ac:dyDescent="0.25">
      <c r="B2465" s="294">
        <v>2400</v>
      </c>
      <c r="C2465" s="295">
        <v>154.75805851055512</v>
      </c>
    </row>
    <row r="2466" spans="2:3" x14ac:dyDescent="0.25">
      <c r="B2466" s="294">
        <v>2401</v>
      </c>
      <c r="C2466" s="295">
        <v>125.83717618656249</v>
      </c>
    </row>
    <row r="2467" spans="2:3" x14ac:dyDescent="0.25">
      <c r="B2467" s="294">
        <v>2402</v>
      </c>
      <c r="C2467" s="295">
        <v>178.12499739890899</v>
      </c>
    </row>
    <row r="2468" spans="2:3" x14ac:dyDescent="0.25">
      <c r="B2468" s="294">
        <v>2403</v>
      </c>
      <c r="C2468" s="295">
        <v>179.24357739321053</v>
      </c>
    </row>
    <row r="2469" spans="2:3" x14ac:dyDescent="0.25">
      <c r="B2469" s="294">
        <v>2404</v>
      </c>
      <c r="C2469" s="295">
        <v>90.498817065431396</v>
      </c>
    </row>
    <row r="2470" spans="2:3" x14ac:dyDescent="0.25">
      <c r="B2470" s="294">
        <v>2405</v>
      </c>
      <c r="C2470" s="295">
        <v>107.8429105479408</v>
      </c>
    </row>
    <row r="2471" spans="2:3" x14ac:dyDescent="0.25">
      <c r="B2471" s="294">
        <v>2406</v>
      </c>
      <c r="C2471" s="295">
        <v>138.13012111073738</v>
      </c>
    </row>
    <row r="2472" spans="2:3" x14ac:dyDescent="0.25">
      <c r="B2472" s="294">
        <v>2407</v>
      </c>
      <c r="C2472" s="295">
        <v>149.30489264160502</v>
      </c>
    </row>
    <row r="2473" spans="2:3" x14ac:dyDescent="0.25">
      <c r="B2473" s="294">
        <v>2408</v>
      </c>
      <c r="C2473" s="295">
        <v>140.839667286132</v>
      </c>
    </row>
    <row r="2474" spans="2:3" x14ac:dyDescent="0.25">
      <c r="B2474" s="294">
        <v>2409</v>
      </c>
      <c r="C2474" s="295">
        <v>96.409344584717275</v>
      </c>
    </row>
    <row r="2475" spans="2:3" x14ac:dyDescent="0.25">
      <c r="B2475" s="294">
        <v>2410</v>
      </c>
      <c r="C2475" s="295">
        <v>84.762767741067279</v>
      </c>
    </row>
    <row r="2476" spans="2:3" x14ac:dyDescent="0.25">
      <c r="B2476" s="294">
        <v>2411</v>
      </c>
      <c r="C2476" s="295">
        <v>121.63606304646359</v>
      </c>
    </row>
    <row r="2477" spans="2:3" x14ac:dyDescent="0.25">
      <c r="B2477" s="294">
        <v>2412</v>
      </c>
      <c r="C2477" s="295">
        <v>119.91292095464743</v>
      </c>
    </row>
    <row r="2478" spans="2:3" x14ac:dyDescent="0.25">
      <c r="B2478" s="294">
        <v>2413</v>
      </c>
      <c r="C2478" s="295">
        <v>139.92659525274186</v>
      </c>
    </row>
    <row r="2479" spans="2:3" x14ac:dyDescent="0.25">
      <c r="B2479" s="294">
        <v>2414</v>
      </c>
      <c r="C2479" s="295">
        <v>119.65691711421289</v>
      </c>
    </row>
    <row r="2480" spans="2:3" x14ac:dyDescent="0.25">
      <c r="B2480" s="294">
        <v>2415</v>
      </c>
      <c r="C2480" s="295">
        <v>134.53341250767937</v>
      </c>
    </row>
    <row r="2481" spans="2:3" x14ac:dyDescent="0.25">
      <c r="B2481" s="294">
        <v>2416</v>
      </c>
      <c r="C2481" s="295">
        <v>113.85662198463677</v>
      </c>
    </row>
    <row r="2482" spans="2:3" x14ac:dyDescent="0.25">
      <c r="B2482" s="294">
        <v>2417</v>
      </c>
      <c r="C2482" s="295">
        <v>91.903317381370528</v>
      </c>
    </row>
    <row r="2483" spans="2:3" x14ac:dyDescent="0.25">
      <c r="B2483" s="294">
        <v>2418</v>
      </c>
      <c r="C2483" s="295">
        <v>106.44295541201815</v>
      </c>
    </row>
    <row r="2484" spans="2:3" x14ac:dyDescent="0.25">
      <c r="B2484" s="294">
        <v>2419</v>
      </c>
      <c r="C2484" s="295">
        <v>168.2982310071958</v>
      </c>
    </row>
    <row r="2485" spans="2:3" x14ac:dyDescent="0.25">
      <c r="B2485" s="294">
        <v>2420</v>
      </c>
      <c r="C2485" s="295">
        <v>115.34274988558062</v>
      </c>
    </row>
    <row r="2486" spans="2:3" x14ac:dyDescent="0.25">
      <c r="B2486" s="294">
        <v>2421</v>
      </c>
      <c r="C2486" s="295">
        <v>75.075093777567119</v>
      </c>
    </row>
    <row r="2487" spans="2:3" x14ac:dyDescent="0.25">
      <c r="B2487" s="294">
        <v>2422</v>
      </c>
      <c r="C2487" s="295">
        <v>189.37956743840664</v>
      </c>
    </row>
    <row r="2488" spans="2:3" x14ac:dyDescent="0.25">
      <c r="B2488" s="294">
        <v>2423</v>
      </c>
      <c r="C2488" s="295">
        <v>145.97575000273434</v>
      </c>
    </row>
    <row r="2489" spans="2:3" x14ac:dyDescent="0.25">
      <c r="B2489" s="294">
        <v>2424</v>
      </c>
      <c r="C2489" s="295">
        <v>113.84975145889739</v>
      </c>
    </row>
    <row r="2490" spans="2:3" x14ac:dyDescent="0.25">
      <c r="B2490" s="294">
        <v>2425</v>
      </c>
      <c r="C2490" s="295">
        <v>143.19957155067186</v>
      </c>
    </row>
    <row r="2491" spans="2:3" x14ac:dyDescent="0.25">
      <c r="B2491" s="294">
        <v>2426</v>
      </c>
      <c r="C2491" s="295">
        <v>127.13460541113872</v>
      </c>
    </row>
    <row r="2492" spans="2:3" x14ac:dyDescent="0.25">
      <c r="B2492" s="294">
        <v>2427</v>
      </c>
      <c r="C2492" s="295">
        <v>137.69613520151682</v>
      </c>
    </row>
    <row r="2493" spans="2:3" x14ac:dyDescent="0.25">
      <c r="B2493" s="294">
        <v>2428</v>
      </c>
      <c r="C2493" s="295">
        <v>146.44031531471637</v>
      </c>
    </row>
    <row r="2494" spans="2:3" x14ac:dyDescent="0.25">
      <c r="B2494" s="294">
        <v>2429</v>
      </c>
      <c r="C2494" s="295">
        <v>204.40655160716938</v>
      </c>
    </row>
    <row r="2495" spans="2:3" x14ac:dyDescent="0.25">
      <c r="B2495" s="294">
        <v>2430</v>
      </c>
      <c r="C2495" s="295">
        <v>105.99562135306397</v>
      </c>
    </row>
    <row r="2496" spans="2:3" x14ac:dyDescent="0.25">
      <c r="B2496" s="294">
        <v>2431</v>
      </c>
      <c r="C2496" s="295">
        <v>105.27247052592045</v>
      </c>
    </row>
    <row r="2497" spans="2:3" x14ac:dyDescent="0.25">
      <c r="B2497" s="294">
        <v>2432</v>
      </c>
      <c r="C2497" s="295">
        <v>96.714975419408518</v>
      </c>
    </row>
    <row r="2498" spans="2:3" x14ac:dyDescent="0.25">
      <c r="B2498" s="294">
        <v>2433</v>
      </c>
      <c r="C2498" s="295">
        <v>124.16157672389309</v>
      </c>
    </row>
    <row r="2499" spans="2:3" x14ac:dyDescent="0.25">
      <c r="B2499" s="294">
        <v>2434</v>
      </c>
      <c r="C2499" s="295">
        <v>216.83281722125008</v>
      </c>
    </row>
    <row r="2500" spans="2:3" x14ac:dyDescent="0.25">
      <c r="B2500" s="294">
        <v>2435</v>
      </c>
      <c r="C2500" s="295">
        <v>89.02220705554916</v>
      </c>
    </row>
    <row r="2501" spans="2:3" x14ac:dyDescent="0.25">
      <c r="B2501" s="294">
        <v>2436</v>
      </c>
      <c r="C2501" s="295">
        <v>170.45343802902363</v>
      </c>
    </row>
    <row r="2502" spans="2:3" x14ac:dyDescent="0.25">
      <c r="B2502" s="294">
        <v>2437</v>
      </c>
      <c r="C2502" s="295">
        <v>173.82429657765115</v>
      </c>
    </row>
    <row r="2503" spans="2:3" x14ac:dyDescent="0.25">
      <c r="B2503" s="294">
        <v>2438</v>
      </c>
      <c r="C2503" s="295">
        <v>98.679613336742534</v>
      </c>
    </row>
    <row r="2504" spans="2:3" x14ac:dyDescent="0.25">
      <c r="B2504" s="294">
        <v>2439</v>
      </c>
      <c r="C2504" s="295">
        <v>117.19929617702999</v>
      </c>
    </row>
    <row r="2505" spans="2:3" x14ac:dyDescent="0.25">
      <c r="B2505" s="294">
        <v>2440</v>
      </c>
      <c r="C2505" s="295">
        <v>150.58242073435812</v>
      </c>
    </row>
    <row r="2506" spans="2:3" x14ac:dyDescent="0.25">
      <c r="B2506" s="294">
        <v>2441</v>
      </c>
      <c r="C2506" s="295">
        <v>126.26877472863963</v>
      </c>
    </row>
    <row r="2507" spans="2:3" x14ac:dyDescent="0.25">
      <c r="B2507" s="294">
        <v>2442</v>
      </c>
      <c r="C2507" s="295">
        <v>126.08072607404107</v>
      </c>
    </row>
    <row r="2508" spans="2:3" x14ac:dyDescent="0.25">
      <c r="B2508" s="294">
        <v>2443</v>
      </c>
      <c r="C2508" s="295">
        <v>104.70709533614527</v>
      </c>
    </row>
    <row r="2509" spans="2:3" x14ac:dyDescent="0.25">
      <c r="B2509" s="294">
        <v>2444</v>
      </c>
      <c r="C2509" s="295">
        <v>132.67504748402436</v>
      </c>
    </row>
    <row r="2510" spans="2:3" x14ac:dyDescent="0.25">
      <c r="B2510" s="294">
        <v>2445</v>
      </c>
      <c r="C2510" s="295">
        <v>157.64247995411995</v>
      </c>
    </row>
    <row r="2511" spans="2:3" x14ac:dyDescent="0.25">
      <c r="B2511" s="294">
        <v>2446</v>
      </c>
      <c r="C2511" s="295">
        <v>146.40038972302023</v>
      </c>
    </row>
    <row r="2512" spans="2:3" x14ac:dyDescent="0.25">
      <c r="B2512" s="294">
        <v>2447</v>
      </c>
      <c r="C2512" s="295">
        <v>125.52174320446575</v>
      </c>
    </row>
    <row r="2513" spans="2:3" x14ac:dyDescent="0.25">
      <c r="B2513" s="294">
        <v>2448</v>
      </c>
      <c r="C2513" s="295">
        <v>182.81012441095706</v>
      </c>
    </row>
    <row r="2514" spans="2:3" x14ac:dyDescent="0.25">
      <c r="B2514" s="294">
        <v>2449</v>
      </c>
      <c r="C2514" s="295">
        <v>167.87439717430425</v>
      </c>
    </row>
    <row r="2515" spans="2:3" x14ac:dyDescent="0.25">
      <c r="B2515" s="294">
        <v>2450</v>
      </c>
      <c r="C2515" s="295">
        <v>158.62618959064952</v>
      </c>
    </row>
    <row r="2516" spans="2:3" x14ac:dyDescent="0.25">
      <c r="B2516" s="294">
        <v>2451</v>
      </c>
      <c r="C2516" s="295">
        <v>86.298948234748224</v>
      </c>
    </row>
    <row r="2517" spans="2:3" x14ac:dyDescent="0.25">
      <c r="B2517" s="294">
        <v>2452</v>
      </c>
      <c r="C2517" s="295">
        <v>85.099205861772731</v>
      </c>
    </row>
    <row r="2518" spans="2:3" x14ac:dyDescent="0.25">
      <c r="B2518" s="294">
        <v>2453</v>
      </c>
      <c r="C2518" s="295">
        <v>106.50018770774426</v>
      </c>
    </row>
    <row r="2519" spans="2:3" x14ac:dyDescent="0.25">
      <c r="B2519" s="294">
        <v>2454</v>
      </c>
      <c r="C2519" s="295">
        <v>150.02116377948343</v>
      </c>
    </row>
    <row r="2520" spans="2:3" x14ac:dyDescent="0.25">
      <c r="B2520" s="294">
        <v>2455</v>
      </c>
      <c r="C2520" s="295">
        <v>101.15352221236745</v>
      </c>
    </row>
    <row r="2521" spans="2:3" x14ac:dyDescent="0.25">
      <c r="B2521" s="294">
        <v>2456</v>
      </c>
      <c r="C2521" s="295">
        <v>223.98027975969063</v>
      </c>
    </row>
    <row r="2522" spans="2:3" x14ac:dyDescent="0.25">
      <c r="B2522" s="294">
        <v>2457</v>
      </c>
      <c r="C2522" s="295">
        <v>97.347111802539388</v>
      </c>
    </row>
    <row r="2523" spans="2:3" x14ac:dyDescent="0.25">
      <c r="B2523" s="294">
        <v>2458</v>
      </c>
      <c r="C2523" s="295">
        <v>93.690662197118158</v>
      </c>
    </row>
    <row r="2524" spans="2:3" x14ac:dyDescent="0.25">
      <c r="B2524" s="294">
        <v>2459</v>
      </c>
      <c r="C2524" s="295">
        <v>84.072494107844506</v>
      </c>
    </row>
    <row r="2525" spans="2:3" x14ac:dyDescent="0.25">
      <c r="B2525" s="294">
        <v>2460</v>
      </c>
      <c r="C2525" s="295">
        <v>115.74836637394151</v>
      </c>
    </row>
    <row r="2526" spans="2:3" x14ac:dyDescent="0.25">
      <c r="B2526" s="294">
        <v>2461</v>
      </c>
      <c r="C2526" s="295">
        <v>141.0131490731182</v>
      </c>
    </row>
    <row r="2527" spans="2:3" x14ac:dyDescent="0.25">
      <c r="B2527" s="294">
        <v>2462</v>
      </c>
      <c r="C2527" s="295">
        <v>161.78260988722002</v>
      </c>
    </row>
    <row r="2528" spans="2:3" x14ac:dyDescent="0.25">
      <c r="B2528" s="294">
        <v>2463</v>
      </c>
      <c r="C2528" s="295">
        <v>131.87557831581566</v>
      </c>
    </row>
    <row r="2529" spans="2:3" x14ac:dyDescent="0.25">
      <c r="B2529" s="294">
        <v>2464</v>
      </c>
      <c r="C2529" s="295">
        <v>109.65010695030622</v>
      </c>
    </row>
    <row r="2530" spans="2:3" x14ac:dyDescent="0.25">
      <c r="B2530" s="294">
        <v>2465</v>
      </c>
      <c r="C2530" s="295">
        <v>129.27115091344837</v>
      </c>
    </row>
    <row r="2531" spans="2:3" x14ac:dyDescent="0.25">
      <c r="B2531" s="294">
        <v>2466</v>
      </c>
      <c r="C2531" s="295">
        <v>124.58821602430159</v>
      </c>
    </row>
    <row r="2532" spans="2:3" x14ac:dyDescent="0.25">
      <c r="B2532" s="294">
        <v>2467</v>
      </c>
      <c r="C2532" s="295">
        <v>114.54637787083107</v>
      </c>
    </row>
    <row r="2533" spans="2:3" x14ac:dyDescent="0.25">
      <c r="B2533" s="294">
        <v>2468</v>
      </c>
      <c r="C2533" s="295">
        <v>128.82046930232917</v>
      </c>
    </row>
    <row r="2534" spans="2:3" x14ac:dyDescent="0.25">
      <c r="B2534" s="294">
        <v>2469</v>
      </c>
      <c r="C2534" s="295">
        <v>127.33060311006841</v>
      </c>
    </row>
    <row r="2535" spans="2:3" x14ac:dyDescent="0.25">
      <c r="B2535" s="294">
        <v>2470</v>
      </c>
      <c r="C2535" s="295">
        <v>185.57100049026542</v>
      </c>
    </row>
    <row r="2536" spans="2:3" x14ac:dyDescent="0.25">
      <c r="B2536" s="294">
        <v>2471</v>
      </c>
      <c r="C2536" s="295">
        <v>130.26934114072895</v>
      </c>
    </row>
    <row r="2537" spans="2:3" x14ac:dyDescent="0.25">
      <c r="B2537" s="294">
        <v>2472</v>
      </c>
      <c r="C2537" s="295">
        <v>118.96523510429867</v>
      </c>
    </row>
    <row r="2538" spans="2:3" x14ac:dyDescent="0.25">
      <c r="B2538" s="294">
        <v>2473</v>
      </c>
      <c r="C2538" s="295">
        <v>135.05228753403071</v>
      </c>
    </row>
    <row r="2539" spans="2:3" x14ac:dyDescent="0.25">
      <c r="B2539" s="294">
        <v>2474</v>
      </c>
      <c r="C2539" s="295">
        <v>154.44033613749363</v>
      </c>
    </row>
    <row r="2540" spans="2:3" x14ac:dyDescent="0.25">
      <c r="B2540" s="294">
        <v>2475</v>
      </c>
      <c r="C2540" s="295">
        <v>75.978838723416516</v>
      </c>
    </row>
    <row r="2541" spans="2:3" x14ac:dyDescent="0.25">
      <c r="B2541" s="294">
        <v>2476</v>
      </c>
      <c r="C2541" s="295">
        <v>121.44877413527777</v>
      </c>
    </row>
    <row r="2542" spans="2:3" x14ac:dyDescent="0.25">
      <c r="B2542" s="294">
        <v>2477</v>
      </c>
      <c r="C2542" s="295">
        <v>91.211273516226527</v>
      </c>
    </row>
    <row r="2543" spans="2:3" x14ac:dyDescent="0.25">
      <c r="B2543" s="294">
        <v>2478</v>
      </c>
      <c r="C2543" s="295">
        <v>168.87655394455402</v>
      </c>
    </row>
    <row r="2544" spans="2:3" x14ac:dyDescent="0.25">
      <c r="B2544" s="294">
        <v>2479</v>
      </c>
      <c r="C2544" s="295">
        <v>172.15293963965985</v>
      </c>
    </row>
    <row r="2545" spans="2:3" x14ac:dyDescent="0.25">
      <c r="B2545" s="294">
        <v>2480</v>
      </c>
      <c r="C2545" s="295">
        <v>104.65557828152058</v>
      </c>
    </row>
    <row r="2546" spans="2:3" x14ac:dyDescent="0.25">
      <c r="B2546" s="294">
        <v>2481</v>
      </c>
      <c r="C2546" s="295">
        <v>128.25951181039568</v>
      </c>
    </row>
    <row r="2547" spans="2:3" x14ac:dyDescent="0.25">
      <c r="B2547" s="294">
        <v>2482</v>
      </c>
      <c r="C2547" s="295">
        <v>114.26444580555432</v>
      </c>
    </row>
    <row r="2548" spans="2:3" x14ac:dyDescent="0.25">
      <c r="B2548" s="294">
        <v>2483</v>
      </c>
      <c r="C2548" s="295">
        <v>141.55268209589758</v>
      </c>
    </row>
    <row r="2549" spans="2:3" x14ac:dyDescent="0.25">
      <c r="B2549" s="294">
        <v>2484</v>
      </c>
      <c r="C2549" s="295">
        <v>201.12297528892697</v>
      </c>
    </row>
    <row r="2550" spans="2:3" x14ac:dyDescent="0.25">
      <c r="B2550" s="294">
        <v>2485</v>
      </c>
      <c r="C2550" s="295">
        <v>111.92338605089125</v>
      </c>
    </row>
    <row r="2551" spans="2:3" x14ac:dyDescent="0.25">
      <c r="B2551" s="294">
        <v>2486</v>
      </c>
      <c r="C2551" s="295">
        <v>136.48494003321687</v>
      </c>
    </row>
    <row r="2552" spans="2:3" x14ac:dyDescent="0.25">
      <c r="B2552" s="294">
        <v>2487</v>
      </c>
      <c r="C2552" s="295">
        <v>84.027708233678112</v>
      </c>
    </row>
    <row r="2553" spans="2:3" x14ac:dyDescent="0.25">
      <c r="B2553" s="294">
        <v>2488</v>
      </c>
      <c r="C2553" s="295">
        <v>136.54757781557871</v>
      </c>
    </row>
    <row r="2554" spans="2:3" x14ac:dyDescent="0.25">
      <c r="B2554" s="294">
        <v>2489</v>
      </c>
      <c r="C2554" s="295">
        <v>138.73549793620867</v>
      </c>
    </row>
    <row r="2555" spans="2:3" x14ac:dyDescent="0.25">
      <c r="B2555" s="294">
        <v>2490</v>
      </c>
      <c r="C2555" s="295">
        <v>155.13644711468129</v>
      </c>
    </row>
    <row r="2556" spans="2:3" x14ac:dyDescent="0.25">
      <c r="B2556" s="294">
        <v>2491</v>
      </c>
      <c r="C2556" s="295">
        <v>145.89261882334836</v>
      </c>
    </row>
    <row r="2557" spans="2:3" x14ac:dyDescent="0.25">
      <c r="B2557" s="294">
        <v>2492</v>
      </c>
      <c r="C2557" s="295">
        <v>84.627938982199936</v>
      </c>
    </row>
    <row r="2558" spans="2:3" x14ac:dyDescent="0.25">
      <c r="B2558" s="294">
        <v>2493</v>
      </c>
      <c r="C2558" s="295">
        <v>150.96239420825816</v>
      </c>
    </row>
    <row r="2559" spans="2:3" x14ac:dyDescent="0.25">
      <c r="B2559" s="294">
        <v>2494</v>
      </c>
      <c r="C2559" s="295">
        <v>118.69824674379123</v>
      </c>
    </row>
    <row r="2560" spans="2:3" x14ac:dyDescent="0.25">
      <c r="B2560" s="294">
        <v>2495</v>
      </c>
      <c r="C2560" s="295">
        <v>123.9494892016628</v>
      </c>
    </row>
    <row r="2561" spans="2:3" x14ac:dyDescent="0.25">
      <c r="B2561" s="294">
        <v>2496</v>
      </c>
      <c r="C2561" s="295">
        <v>204.66184993429661</v>
      </c>
    </row>
    <row r="2562" spans="2:3" x14ac:dyDescent="0.25">
      <c r="B2562" s="294">
        <v>2497</v>
      </c>
      <c r="C2562" s="295">
        <v>82.383662525836314</v>
      </c>
    </row>
    <row r="2563" spans="2:3" x14ac:dyDescent="0.25">
      <c r="B2563" s="294">
        <v>2498</v>
      </c>
      <c r="C2563" s="295">
        <v>163.9896861632439</v>
      </c>
    </row>
    <row r="2564" spans="2:3" x14ac:dyDescent="0.25">
      <c r="B2564" s="294">
        <v>2499</v>
      </c>
      <c r="C2564" s="295">
        <v>140.1467044989534</v>
      </c>
    </row>
    <row r="2565" spans="2:3" x14ac:dyDescent="0.25">
      <c r="B2565" s="294">
        <v>2500</v>
      </c>
      <c r="C2565" s="295">
        <v>117.56094823565266</v>
      </c>
    </row>
    <row r="2566" spans="2:3" x14ac:dyDescent="0.25">
      <c r="B2566" s="294">
        <v>2501</v>
      </c>
      <c r="C2566" s="295">
        <v>135.79524832453234</v>
      </c>
    </row>
    <row r="2567" spans="2:3" x14ac:dyDescent="0.25">
      <c r="B2567" s="294">
        <v>2502</v>
      </c>
      <c r="C2567" s="295">
        <v>99.536889201182476</v>
      </c>
    </row>
    <row r="2568" spans="2:3" x14ac:dyDescent="0.25">
      <c r="B2568" s="294">
        <v>2503</v>
      </c>
      <c r="C2568" s="295">
        <v>116.47405120410478</v>
      </c>
    </row>
    <row r="2569" spans="2:3" x14ac:dyDescent="0.25">
      <c r="B2569" s="294">
        <v>2504</v>
      </c>
      <c r="C2569" s="295">
        <v>111.52828837214241</v>
      </c>
    </row>
    <row r="2570" spans="2:3" x14ac:dyDescent="0.25">
      <c r="B2570" s="294">
        <v>2505</v>
      </c>
      <c r="C2570" s="295">
        <v>200.62565521979877</v>
      </c>
    </row>
    <row r="2571" spans="2:3" x14ac:dyDescent="0.25">
      <c r="B2571" s="294">
        <v>2506</v>
      </c>
      <c r="C2571" s="295">
        <v>154.57646482527574</v>
      </c>
    </row>
    <row r="2572" spans="2:3" x14ac:dyDescent="0.25">
      <c r="B2572" s="294">
        <v>2507</v>
      </c>
      <c r="C2572" s="295">
        <v>157.81548848904501</v>
      </c>
    </row>
    <row r="2573" spans="2:3" x14ac:dyDescent="0.25">
      <c r="B2573" s="294">
        <v>2508</v>
      </c>
      <c r="C2573" s="295">
        <v>155.78127937482037</v>
      </c>
    </row>
    <row r="2574" spans="2:3" x14ac:dyDescent="0.25">
      <c r="B2574" s="294">
        <v>2509</v>
      </c>
      <c r="C2574" s="295">
        <v>102.73971897525617</v>
      </c>
    </row>
    <row r="2575" spans="2:3" x14ac:dyDescent="0.25">
      <c r="B2575" s="294">
        <v>2510</v>
      </c>
      <c r="C2575" s="295">
        <v>103.28918826115827</v>
      </c>
    </row>
    <row r="2576" spans="2:3" x14ac:dyDescent="0.25">
      <c r="B2576" s="294">
        <v>2511</v>
      </c>
      <c r="C2576" s="295">
        <v>105.24291919131427</v>
      </c>
    </row>
    <row r="2577" spans="2:3" x14ac:dyDescent="0.25">
      <c r="B2577" s="294">
        <v>2512</v>
      </c>
      <c r="C2577" s="295">
        <v>201.77013355529306</v>
      </c>
    </row>
    <row r="2578" spans="2:3" x14ac:dyDescent="0.25">
      <c r="B2578" s="294">
        <v>2513</v>
      </c>
      <c r="C2578" s="295">
        <v>99.385889092489009</v>
      </c>
    </row>
    <row r="2579" spans="2:3" x14ac:dyDescent="0.25">
      <c r="B2579" s="294">
        <v>2514</v>
      </c>
      <c r="C2579" s="295">
        <v>113.70858089949854</v>
      </c>
    </row>
    <row r="2580" spans="2:3" x14ac:dyDescent="0.25">
      <c r="B2580" s="294">
        <v>2515</v>
      </c>
      <c r="C2580" s="295">
        <v>106.10412087146508</v>
      </c>
    </row>
    <row r="2581" spans="2:3" x14ac:dyDescent="0.25">
      <c r="B2581" s="294">
        <v>2516</v>
      </c>
      <c r="C2581" s="295">
        <v>102.50809096768992</v>
      </c>
    </row>
    <row r="2582" spans="2:3" x14ac:dyDescent="0.25">
      <c r="B2582" s="294">
        <v>2517</v>
      </c>
      <c r="C2582" s="295">
        <v>99.163978164451692</v>
      </c>
    </row>
    <row r="2583" spans="2:3" x14ac:dyDescent="0.25">
      <c r="B2583" s="294">
        <v>2518</v>
      </c>
      <c r="C2583" s="295">
        <v>150.56242410373051</v>
      </c>
    </row>
    <row r="2584" spans="2:3" x14ac:dyDescent="0.25">
      <c r="B2584" s="294">
        <v>2519</v>
      </c>
      <c r="C2584" s="295">
        <v>218.44865456796529</v>
      </c>
    </row>
    <row r="2585" spans="2:3" x14ac:dyDescent="0.25">
      <c r="B2585" s="294">
        <v>2520</v>
      </c>
      <c r="C2585" s="295">
        <v>103.61654202578438</v>
      </c>
    </row>
    <row r="2586" spans="2:3" x14ac:dyDescent="0.25">
      <c r="B2586" s="294">
        <v>2521</v>
      </c>
      <c r="C2586" s="295">
        <v>161.68749704793498</v>
      </c>
    </row>
    <row r="2587" spans="2:3" x14ac:dyDescent="0.25">
      <c r="B2587" s="294">
        <v>2522</v>
      </c>
      <c r="C2587" s="295">
        <v>125.04564149533566</v>
      </c>
    </row>
    <row r="2588" spans="2:3" x14ac:dyDescent="0.25">
      <c r="B2588" s="294">
        <v>2523</v>
      </c>
      <c r="C2588" s="295">
        <v>167.37617681299821</v>
      </c>
    </row>
    <row r="2589" spans="2:3" x14ac:dyDescent="0.25">
      <c r="B2589" s="294">
        <v>2524</v>
      </c>
      <c r="C2589" s="295">
        <v>82.854849352070488</v>
      </c>
    </row>
    <row r="2590" spans="2:3" x14ac:dyDescent="0.25">
      <c r="B2590" s="294">
        <v>2525</v>
      </c>
      <c r="C2590" s="295">
        <v>94.885980844329922</v>
      </c>
    </row>
    <row r="2591" spans="2:3" x14ac:dyDescent="0.25">
      <c r="B2591" s="294">
        <v>2526</v>
      </c>
      <c r="C2591" s="295">
        <v>110.80710995738369</v>
      </c>
    </row>
    <row r="2592" spans="2:3" x14ac:dyDescent="0.25">
      <c r="B2592" s="294">
        <v>2527</v>
      </c>
      <c r="C2592" s="295">
        <v>128.18546163254007</v>
      </c>
    </row>
    <row r="2593" spans="2:3" x14ac:dyDescent="0.25">
      <c r="B2593" s="294">
        <v>2528</v>
      </c>
      <c r="C2593" s="295">
        <v>125.34883171199692</v>
      </c>
    </row>
    <row r="2594" spans="2:3" x14ac:dyDescent="0.25">
      <c r="B2594" s="294">
        <v>2529</v>
      </c>
      <c r="C2594" s="295">
        <v>122.74627898062792</v>
      </c>
    </row>
    <row r="2595" spans="2:3" x14ac:dyDescent="0.25">
      <c r="B2595" s="294">
        <v>2530</v>
      </c>
      <c r="C2595" s="295">
        <v>126.18743602510825</v>
      </c>
    </row>
    <row r="2596" spans="2:3" x14ac:dyDescent="0.25">
      <c r="B2596" s="294">
        <v>2531</v>
      </c>
      <c r="C2596" s="295">
        <v>148.4139138085726</v>
      </c>
    </row>
    <row r="2597" spans="2:3" x14ac:dyDescent="0.25">
      <c r="B2597" s="294">
        <v>2532</v>
      </c>
      <c r="C2597" s="295">
        <v>96.560773784065148</v>
      </c>
    </row>
    <row r="2598" spans="2:3" x14ac:dyDescent="0.25">
      <c r="B2598" s="294">
        <v>2533</v>
      </c>
      <c r="C2598" s="295">
        <v>141.85100205094216</v>
      </c>
    </row>
    <row r="2599" spans="2:3" x14ac:dyDescent="0.25">
      <c r="B2599" s="294">
        <v>2534</v>
      </c>
      <c r="C2599" s="295">
        <v>163.73607372899161</v>
      </c>
    </row>
    <row r="2600" spans="2:3" x14ac:dyDescent="0.25">
      <c r="B2600" s="294">
        <v>2535</v>
      </c>
      <c r="C2600" s="295">
        <v>155.95074045002144</v>
      </c>
    </row>
    <row r="2601" spans="2:3" x14ac:dyDescent="0.25">
      <c r="B2601" s="294">
        <v>2536</v>
      </c>
      <c r="C2601" s="295">
        <v>171.19400615924934</v>
      </c>
    </row>
    <row r="2602" spans="2:3" x14ac:dyDescent="0.25">
      <c r="B2602" s="294">
        <v>2537</v>
      </c>
      <c r="C2602" s="295">
        <v>107.91870072081956</v>
      </c>
    </row>
    <row r="2603" spans="2:3" x14ac:dyDescent="0.25">
      <c r="B2603" s="294">
        <v>2538</v>
      </c>
      <c r="C2603" s="295">
        <v>85.26695986940743</v>
      </c>
    </row>
    <row r="2604" spans="2:3" x14ac:dyDescent="0.25">
      <c r="B2604" s="294">
        <v>2539</v>
      </c>
      <c r="C2604" s="295">
        <v>185.14999814674775</v>
      </c>
    </row>
    <row r="2605" spans="2:3" x14ac:dyDescent="0.25">
      <c r="B2605" s="294">
        <v>2540</v>
      </c>
      <c r="C2605" s="295">
        <v>137.04817083357318</v>
      </c>
    </row>
    <row r="2606" spans="2:3" x14ac:dyDescent="0.25">
      <c r="B2606" s="294">
        <v>2541</v>
      </c>
      <c r="C2606" s="295">
        <v>186.31881408113827</v>
      </c>
    </row>
    <row r="2607" spans="2:3" x14ac:dyDescent="0.25">
      <c r="B2607" s="294">
        <v>2542</v>
      </c>
      <c r="C2607" s="295">
        <v>96.223346744300528</v>
      </c>
    </row>
    <row r="2608" spans="2:3" x14ac:dyDescent="0.25">
      <c r="B2608" s="294">
        <v>2543</v>
      </c>
      <c r="C2608" s="295">
        <v>160.96078820510274</v>
      </c>
    </row>
    <row r="2609" spans="2:3" x14ac:dyDescent="0.25">
      <c r="B2609" s="294">
        <v>2544</v>
      </c>
      <c r="C2609" s="295">
        <v>209.20225081444673</v>
      </c>
    </row>
    <row r="2610" spans="2:3" x14ac:dyDescent="0.25">
      <c r="B2610" s="294">
        <v>2545</v>
      </c>
      <c r="C2610" s="295">
        <v>85.440641148113571</v>
      </c>
    </row>
    <row r="2611" spans="2:3" x14ac:dyDescent="0.25">
      <c r="B2611" s="294">
        <v>2546</v>
      </c>
      <c r="C2611" s="295">
        <v>114.35689214001263</v>
      </c>
    </row>
    <row r="2612" spans="2:3" x14ac:dyDescent="0.25">
      <c r="B2612" s="294">
        <v>2547</v>
      </c>
      <c r="C2612" s="295">
        <v>132.27652598192756</v>
      </c>
    </row>
    <row r="2613" spans="2:3" x14ac:dyDescent="0.25">
      <c r="B2613" s="294">
        <v>2548</v>
      </c>
      <c r="C2613" s="295">
        <v>148.71226423573074</v>
      </c>
    </row>
    <row r="2614" spans="2:3" x14ac:dyDescent="0.25">
      <c r="B2614" s="294">
        <v>2549</v>
      </c>
      <c r="C2614" s="295">
        <v>112.30159676896562</v>
      </c>
    </row>
    <row r="2615" spans="2:3" x14ac:dyDescent="0.25">
      <c r="B2615" s="294">
        <v>2550</v>
      </c>
      <c r="C2615" s="295">
        <v>100.90569616986468</v>
      </c>
    </row>
    <row r="2616" spans="2:3" x14ac:dyDescent="0.25">
      <c r="B2616" s="294">
        <v>2551</v>
      </c>
      <c r="C2616" s="295">
        <v>156.19693457054947</v>
      </c>
    </row>
    <row r="2617" spans="2:3" x14ac:dyDescent="0.25">
      <c r="B2617" s="294">
        <v>2552</v>
      </c>
      <c r="C2617" s="295">
        <v>86.812818116827458</v>
      </c>
    </row>
    <row r="2618" spans="2:3" x14ac:dyDescent="0.25">
      <c r="B2618" s="294">
        <v>2553</v>
      </c>
      <c r="C2618" s="295">
        <v>86.843574363963612</v>
      </c>
    </row>
    <row r="2619" spans="2:3" x14ac:dyDescent="0.25">
      <c r="B2619" s="294">
        <v>2554</v>
      </c>
      <c r="C2619" s="295">
        <v>140.88011374486075</v>
      </c>
    </row>
    <row r="2620" spans="2:3" x14ac:dyDescent="0.25">
      <c r="B2620" s="294">
        <v>2555</v>
      </c>
      <c r="C2620" s="295">
        <v>158.14654682509075</v>
      </c>
    </row>
    <row r="2621" spans="2:3" x14ac:dyDescent="0.25">
      <c r="B2621" s="294">
        <v>2556</v>
      </c>
      <c r="C2621" s="295">
        <v>102.20575317155064</v>
      </c>
    </row>
    <row r="2622" spans="2:3" x14ac:dyDescent="0.25">
      <c r="B2622" s="294">
        <v>2557</v>
      </c>
      <c r="C2622" s="295">
        <v>131.81041315910937</v>
      </c>
    </row>
    <row r="2623" spans="2:3" x14ac:dyDescent="0.25">
      <c r="B2623" s="294">
        <v>2558</v>
      </c>
      <c r="C2623" s="295">
        <v>74.441788375739236</v>
      </c>
    </row>
    <row r="2624" spans="2:3" x14ac:dyDescent="0.25">
      <c r="B2624" s="294">
        <v>2559</v>
      </c>
      <c r="C2624" s="295">
        <v>157.78471196515852</v>
      </c>
    </row>
    <row r="2625" spans="2:3" x14ac:dyDescent="0.25">
      <c r="B2625" s="294">
        <v>2560</v>
      </c>
      <c r="C2625" s="295">
        <v>103.53804116959708</v>
      </c>
    </row>
    <row r="2626" spans="2:3" x14ac:dyDescent="0.25">
      <c r="B2626" s="294">
        <v>2561</v>
      </c>
      <c r="C2626" s="295">
        <v>193.74964174327795</v>
      </c>
    </row>
    <row r="2627" spans="2:3" x14ac:dyDescent="0.25">
      <c r="B2627" s="294">
        <v>2562</v>
      </c>
      <c r="C2627" s="295">
        <v>149.27016237764406</v>
      </c>
    </row>
    <row r="2628" spans="2:3" x14ac:dyDescent="0.25">
      <c r="B2628" s="294">
        <v>2563</v>
      </c>
      <c r="C2628" s="295">
        <v>163.96419803628754</v>
      </c>
    </row>
    <row r="2629" spans="2:3" x14ac:dyDescent="0.25">
      <c r="B2629" s="294">
        <v>2564</v>
      </c>
      <c r="C2629" s="295">
        <v>115.52826991662184</v>
      </c>
    </row>
    <row r="2630" spans="2:3" x14ac:dyDescent="0.25">
      <c r="B2630" s="294">
        <v>2565</v>
      </c>
      <c r="C2630" s="295">
        <v>172.93212995254495</v>
      </c>
    </row>
    <row r="2631" spans="2:3" x14ac:dyDescent="0.25">
      <c r="B2631" s="294">
        <v>2566</v>
      </c>
      <c r="C2631" s="295">
        <v>161.2358507701644</v>
      </c>
    </row>
    <row r="2632" spans="2:3" x14ac:dyDescent="0.25">
      <c r="B2632" s="294">
        <v>2567</v>
      </c>
      <c r="C2632" s="295">
        <v>199.26806489363722</v>
      </c>
    </row>
    <row r="2633" spans="2:3" x14ac:dyDescent="0.25">
      <c r="B2633" s="294">
        <v>2568</v>
      </c>
      <c r="C2633" s="295">
        <v>127.80905169619722</v>
      </c>
    </row>
    <row r="2634" spans="2:3" x14ac:dyDescent="0.25">
      <c r="B2634" s="294">
        <v>2569</v>
      </c>
      <c r="C2634" s="295">
        <v>127.82300777951765</v>
      </c>
    </row>
    <row r="2635" spans="2:3" x14ac:dyDescent="0.25">
      <c r="B2635" s="294">
        <v>2570</v>
      </c>
      <c r="C2635" s="295">
        <v>119.14917573677931</v>
      </c>
    </row>
    <row r="2636" spans="2:3" x14ac:dyDescent="0.25">
      <c r="B2636" s="294">
        <v>2571</v>
      </c>
      <c r="C2636" s="295">
        <v>159.35310525879564</v>
      </c>
    </row>
    <row r="2637" spans="2:3" x14ac:dyDescent="0.25">
      <c r="B2637" s="294">
        <v>2572</v>
      </c>
      <c r="C2637" s="295">
        <v>115.76410632409846</v>
      </c>
    </row>
    <row r="2638" spans="2:3" x14ac:dyDescent="0.25">
      <c r="B2638" s="294">
        <v>2573</v>
      </c>
      <c r="C2638" s="295">
        <v>135.54969756468012</v>
      </c>
    </row>
    <row r="2639" spans="2:3" x14ac:dyDescent="0.25">
      <c r="B2639" s="294">
        <v>2574</v>
      </c>
      <c r="C2639" s="295">
        <v>106.26515897442619</v>
      </c>
    </row>
    <row r="2640" spans="2:3" x14ac:dyDescent="0.25">
      <c r="B2640" s="294">
        <v>2575</v>
      </c>
      <c r="C2640" s="295">
        <v>120.63809882805202</v>
      </c>
    </row>
    <row r="2641" spans="2:3" x14ac:dyDescent="0.25">
      <c r="B2641" s="294">
        <v>2576</v>
      </c>
      <c r="C2641" s="295">
        <v>137.26483370104359</v>
      </c>
    </row>
    <row r="2642" spans="2:3" x14ac:dyDescent="0.25">
      <c r="B2642" s="294">
        <v>2577</v>
      </c>
      <c r="C2642" s="295">
        <v>131.89550649909722</v>
      </c>
    </row>
    <row r="2643" spans="2:3" x14ac:dyDescent="0.25">
      <c r="B2643" s="294">
        <v>2578</v>
      </c>
      <c r="C2643" s="295">
        <v>90.25200361558899</v>
      </c>
    </row>
    <row r="2644" spans="2:3" x14ac:dyDescent="0.25">
      <c r="B2644" s="294">
        <v>2579</v>
      </c>
      <c r="C2644" s="295">
        <v>152.00923354451785</v>
      </c>
    </row>
    <row r="2645" spans="2:3" x14ac:dyDescent="0.25">
      <c r="B2645" s="294">
        <v>2580</v>
      </c>
      <c r="C2645" s="295">
        <v>166.21541276561223</v>
      </c>
    </row>
    <row r="2646" spans="2:3" x14ac:dyDescent="0.25">
      <c r="B2646" s="294">
        <v>2581</v>
      </c>
      <c r="C2646" s="295">
        <v>125.68438074827662</v>
      </c>
    </row>
    <row r="2647" spans="2:3" x14ac:dyDescent="0.25">
      <c r="B2647" s="294">
        <v>2582</v>
      </c>
      <c r="C2647" s="295">
        <v>120.14060006230908</v>
      </c>
    </row>
    <row r="2648" spans="2:3" x14ac:dyDescent="0.25">
      <c r="B2648" s="294">
        <v>2583</v>
      </c>
      <c r="C2648" s="295">
        <v>124.4283071688284</v>
      </c>
    </row>
    <row r="2649" spans="2:3" x14ac:dyDescent="0.25">
      <c r="B2649" s="294">
        <v>2584</v>
      </c>
      <c r="C2649" s="295">
        <v>125.93058679023768</v>
      </c>
    </row>
    <row r="2650" spans="2:3" x14ac:dyDescent="0.25">
      <c r="B2650" s="294">
        <v>2585</v>
      </c>
      <c r="C2650" s="295">
        <v>106.0198446495374</v>
      </c>
    </row>
    <row r="2651" spans="2:3" x14ac:dyDescent="0.25">
      <c r="B2651" s="294">
        <v>2586</v>
      </c>
      <c r="C2651" s="295">
        <v>160.48743589402102</v>
      </c>
    </row>
    <row r="2652" spans="2:3" x14ac:dyDescent="0.25">
      <c r="B2652" s="294">
        <v>2587</v>
      </c>
      <c r="C2652" s="295">
        <v>146.02919841331504</v>
      </c>
    </row>
    <row r="2653" spans="2:3" x14ac:dyDescent="0.25">
      <c r="B2653" s="294">
        <v>2588</v>
      </c>
      <c r="C2653" s="295">
        <v>88.457252363082659</v>
      </c>
    </row>
    <row r="2654" spans="2:3" x14ac:dyDescent="0.25">
      <c r="B2654" s="294">
        <v>2589</v>
      </c>
      <c r="C2654" s="295">
        <v>166.83218775435336</v>
      </c>
    </row>
    <row r="2655" spans="2:3" x14ac:dyDescent="0.25">
      <c r="B2655" s="294">
        <v>2590</v>
      </c>
      <c r="C2655" s="295">
        <v>126.24778812291228</v>
      </c>
    </row>
    <row r="2656" spans="2:3" x14ac:dyDescent="0.25">
      <c r="B2656" s="294">
        <v>2591</v>
      </c>
      <c r="C2656" s="295">
        <v>125.41139774482922</v>
      </c>
    </row>
    <row r="2657" spans="2:3" x14ac:dyDescent="0.25">
      <c r="B2657" s="294">
        <v>2592</v>
      </c>
      <c r="C2657" s="295">
        <v>100.3990605529379</v>
      </c>
    </row>
    <row r="2658" spans="2:3" x14ac:dyDescent="0.25">
      <c r="B2658" s="294">
        <v>2593</v>
      </c>
      <c r="C2658" s="295">
        <v>90.311827501461551</v>
      </c>
    </row>
    <row r="2659" spans="2:3" x14ac:dyDescent="0.25">
      <c r="B2659" s="294">
        <v>2594</v>
      </c>
      <c r="C2659" s="295">
        <v>150.74147144451285</v>
      </c>
    </row>
    <row r="2660" spans="2:3" x14ac:dyDescent="0.25">
      <c r="B2660" s="294">
        <v>2595</v>
      </c>
      <c r="C2660" s="295">
        <v>156.1635337112624</v>
      </c>
    </row>
    <row r="2661" spans="2:3" x14ac:dyDescent="0.25">
      <c r="B2661" s="294">
        <v>2596</v>
      </c>
      <c r="C2661" s="295">
        <v>90.031181691674504</v>
      </c>
    </row>
    <row r="2662" spans="2:3" x14ac:dyDescent="0.25">
      <c r="B2662" s="294">
        <v>2597</v>
      </c>
      <c r="C2662" s="295">
        <v>154.72839001096736</v>
      </c>
    </row>
    <row r="2663" spans="2:3" x14ac:dyDescent="0.25">
      <c r="B2663" s="294">
        <v>2598</v>
      </c>
      <c r="C2663" s="295">
        <v>77.034406659519021</v>
      </c>
    </row>
    <row r="2664" spans="2:3" x14ac:dyDescent="0.25">
      <c r="B2664" s="294">
        <v>2599</v>
      </c>
      <c r="C2664" s="295">
        <v>172.94870436676018</v>
      </c>
    </row>
    <row r="2665" spans="2:3" x14ac:dyDescent="0.25">
      <c r="B2665" s="294">
        <v>2600</v>
      </c>
      <c r="C2665" s="295">
        <v>90.215140112792881</v>
      </c>
    </row>
    <row r="2666" spans="2:3" x14ac:dyDescent="0.25">
      <c r="B2666" s="294">
        <v>2601</v>
      </c>
      <c r="C2666" s="295">
        <v>68.294352114733542</v>
      </c>
    </row>
    <row r="2667" spans="2:3" x14ac:dyDescent="0.25">
      <c r="B2667" s="294">
        <v>2602</v>
      </c>
      <c r="C2667" s="295">
        <v>117.04567355935535</v>
      </c>
    </row>
    <row r="2668" spans="2:3" x14ac:dyDescent="0.25">
      <c r="B2668" s="294">
        <v>2603</v>
      </c>
      <c r="C2668" s="295">
        <v>177.18403238213006</v>
      </c>
    </row>
    <row r="2669" spans="2:3" x14ac:dyDescent="0.25">
      <c r="B2669" s="294">
        <v>2604</v>
      </c>
      <c r="C2669" s="295">
        <v>169.58020791234202</v>
      </c>
    </row>
    <row r="2670" spans="2:3" x14ac:dyDescent="0.25">
      <c r="B2670" s="294">
        <v>2605</v>
      </c>
      <c r="C2670" s="295">
        <v>119.33933749977135</v>
      </c>
    </row>
    <row r="2671" spans="2:3" x14ac:dyDescent="0.25">
      <c r="B2671" s="294">
        <v>2606</v>
      </c>
      <c r="C2671" s="295">
        <v>119.70160572165177</v>
      </c>
    </row>
    <row r="2672" spans="2:3" x14ac:dyDescent="0.25">
      <c r="B2672" s="294">
        <v>2607</v>
      </c>
      <c r="C2672" s="295">
        <v>153.20639718678868</v>
      </c>
    </row>
    <row r="2673" spans="2:3" x14ac:dyDescent="0.25">
      <c r="B2673" s="294">
        <v>2608</v>
      </c>
      <c r="C2673" s="295">
        <v>118.49513298805921</v>
      </c>
    </row>
    <row r="2674" spans="2:3" x14ac:dyDescent="0.25">
      <c r="B2674" s="294">
        <v>2609</v>
      </c>
      <c r="C2674" s="295">
        <v>82.874435814953003</v>
      </c>
    </row>
    <row r="2675" spans="2:3" x14ac:dyDescent="0.25">
      <c r="B2675" s="294">
        <v>2610</v>
      </c>
      <c r="C2675" s="295">
        <v>139.37672355479049</v>
      </c>
    </row>
    <row r="2676" spans="2:3" x14ac:dyDescent="0.25">
      <c r="B2676" s="294">
        <v>2611</v>
      </c>
      <c r="C2676" s="295">
        <v>151.0252641234008</v>
      </c>
    </row>
    <row r="2677" spans="2:3" x14ac:dyDescent="0.25">
      <c r="B2677" s="294">
        <v>2612</v>
      </c>
      <c r="C2677" s="295">
        <v>184.30643338743837</v>
      </c>
    </row>
    <row r="2678" spans="2:3" x14ac:dyDescent="0.25">
      <c r="B2678" s="294">
        <v>2613</v>
      </c>
      <c r="C2678" s="295">
        <v>178.40492406894077</v>
      </c>
    </row>
    <row r="2679" spans="2:3" x14ac:dyDescent="0.25">
      <c r="B2679" s="294">
        <v>2614</v>
      </c>
      <c r="C2679" s="295">
        <v>119.02504730271554</v>
      </c>
    </row>
    <row r="2680" spans="2:3" x14ac:dyDescent="0.25">
      <c r="B2680" s="294">
        <v>2615</v>
      </c>
      <c r="C2680" s="295">
        <v>114.82222376256985</v>
      </c>
    </row>
    <row r="2681" spans="2:3" x14ac:dyDescent="0.25">
      <c r="B2681" s="294">
        <v>2616</v>
      </c>
      <c r="C2681" s="295">
        <v>183.96354157431705</v>
      </c>
    </row>
    <row r="2682" spans="2:3" x14ac:dyDescent="0.25">
      <c r="B2682" s="294">
        <v>2617</v>
      </c>
      <c r="C2682" s="295">
        <v>132.01352176972534</v>
      </c>
    </row>
    <row r="2683" spans="2:3" x14ac:dyDescent="0.25">
      <c r="B2683" s="294">
        <v>2618</v>
      </c>
      <c r="C2683" s="295">
        <v>134.97329947253209</v>
      </c>
    </row>
    <row r="2684" spans="2:3" x14ac:dyDescent="0.25">
      <c r="B2684" s="294">
        <v>2619</v>
      </c>
      <c r="C2684" s="295">
        <v>95.831316021202497</v>
      </c>
    </row>
    <row r="2685" spans="2:3" x14ac:dyDescent="0.25">
      <c r="B2685" s="294">
        <v>2620</v>
      </c>
      <c r="C2685" s="295">
        <v>86.60199972548547</v>
      </c>
    </row>
    <row r="2686" spans="2:3" x14ac:dyDescent="0.25">
      <c r="B2686" s="294">
        <v>2621</v>
      </c>
      <c r="C2686" s="295">
        <v>101.72741794989831</v>
      </c>
    </row>
    <row r="2687" spans="2:3" x14ac:dyDescent="0.25">
      <c r="B2687" s="294">
        <v>2622</v>
      </c>
      <c r="C2687" s="295">
        <v>150.68249704751526</v>
      </c>
    </row>
    <row r="2688" spans="2:3" x14ac:dyDescent="0.25">
      <c r="B2688" s="294">
        <v>2623</v>
      </c>
      <c r="C2688" s="295">
        <v>150.12171421502171</v>
      </c>
    </row>
    <row r="2689" spans="2:3" x14ac:dyDescent="0.25">
      <c r="B2689" s="294">
        <v>2624</v>
      </c>
      <c r="C2689" s="295">
        <v>120.50658601730228</v>
      </c>
    </row>
    <row r="2690" spans="2:3" x14ac:dyDescent="0.25">
      <c r="B2690" s="294">
        <v>2625</v>
      </c>
      <c r="C2690" s="295">
        <v>73.651631210537218</v>
      </c>
    </row>
    <row r="2691" spans="2:3" x14ac:dyDescent="0.25">
      <c r="B2691" s="294">
        <v>2626</v>
      </c>
      <c r="C2691" s="295">
        <v>189.88279315550585</v>
      </c>
    </row>
    <row r="2692" spans="2:3" x14ac:dyDescent="0.25">
      <c r="B2692" s="294">
        <v>2627</v>
      </c>
      <c r="C2692" s="295">
        <v>119.93332838628683</v>
      </c>
    </row>
    <row r="2693" spans="2:3" x14ac:dyDescent="0.25">
      <c r="B2693" s="294">
        <v>2628</v>
      </c>
      <c r="C2693" s="295">
        <v>111.85165953784704</v>
      </c>
    </row>
    <row r="2694" spans="2:3" x14ac:dyDescent="0.25">
      <c r="B2694" s="294">
        <v>2629</v>
      </c>
      <c r="C2694" s="295">
        <v>149.9595113972436</v>
      </c>
    </row>
    <row r="2695" spans="2:3" x14ac:dyDescent="0.25">
      <c r="B2695" s="294">
        <v>2630</v>
      </c>
      <c r="C2695" s="295">
        <v>88.945987340412302</v>
      </c>
    </row>
    <row r="2696" spans="2:3" x14ac:dyDescent="0.25">
      <c r="B2696" s="294">
        <v>2631</v>
      </c>
      <c r="C2696" s="295">
        <v>200.78486451496516</v>
      </c>
    </row>
    <row r="2697" spans="2:3" x14ac:dyDescent="0.25">
      <c r="B2697" s="294">
        <v>2632</v>
      </c>
      <c r="C2697" s="295">
        <v>113.95263313297181</v>
      </c>
    </row>
    <row r="2698" spans="2:3" x14ac:dyDescent="0.25">
      <c r="B2698" s="294">
        <v>2633</v>
      </c>
      <c r="C2698" s="295">
        <v>119.57550554637299</v>
      </c>
    </row>
    <row r="2699" spans="2:3" x14ac:dyDescent="0.25">
      <c r="B2699" s="294">
        <v>2634</v>
      </c>
      <c r="C2699" s="295">
        <v>106.8801676789823</v>
      </c>
    </row>
    <row r="2700" spans="2:3" x14ac:dyDescent="0.25">
      <c r="B2700" s="294">
        <v>2635</v>
      </c>
      <c r="C2700" s="295">
        <v>161.10309248126416</v>
      </c>
    </row>
    <row r="2701" spans="2:3" x14ac:dyDescent="0.25">
      <c r="B2701" s="294">
        <v>2636</v>
      </c>
      <c r="C2701" s="295">
        <v>180.57804269893998</v>
      </c>
    </row>
    <row r="2702" spans="2:3" x14ac:dyDescent="0.25">
      <c r="B2702" s="294">
        <v>2637</v>
      </c>
      <c r="C2702" s="295">
        <v>178.59034193617791</v>
      </c>
    </row>
    <row r="2703" spans="2:3" x14ac:dyDescent="0.25">
      <c r="B2703" s="294">
        <v>2638</v>
      </c>
      <c r="C2703" s="295">
        <v>189.77756628215553</v>
      </c>
    </row>
    <row r="2704" spans="2:3" x14ac:dyDescent="0.25">
      <c r="B2704" s="294">
        <v>2639</v>
      </c>
      <c r="C2704" s="295">
        <v>139.9512881202867</v>
      </c>
    </row>
    <row r="2705" spans="2:3" x14ac:dyDescent="0.25">
      <c r="B2705" s="294">
        <v>2640</v>
      </c>
      <c r="C2705" s="295">
        <v>111.33520794305487</v>
      </c>
    </row>
    <row r="2706" spans="2:3" x14ac:dyDescent="0.25">
      <c r="B2706" s="294">
        <v>2641</v>
      </c>
      <c r="C2706" s="295">
        <v>142.39268755260358</v>
      </c>
    </row>
    <row r="2707" spans="2:3" x14ac:dyDescent="0.25">
      <c r="B2707" s="294">
        <v>2642</v>
      </c>
      <c r="C2707" s="295">
        <v>146.45122634236088</v>
      </c>
    </row>
    <row r="2708" spans="2:3" x14ac:dyDescent="0.25">
      <c r="B2708" s="294">
        <v>2643</v>
      </c>
      <c r="C2708" s="295">
        <v>132.54253552141734</v>
      </c>
    </row>
    <row r="2709" spans="2:3" x14ac:dyDescent="0.25">
      <c r="B2709" s="294">
        <v>2644</v>
      </c>
      <c r="C2709" s="295">
        <v>160.81957462801751</v>
      </c>
    </row>
    <row r="2710" spans="2:3" x14ac:dyDescent="0.25">
      <c r="B2710" s="294">
        <v>2645</v>
      </c>
      <c r="C2710" s="295">
        <v>185.15688779402586</v>
      </c>
    </row>
    <row r="2711" spans="2:3" x14ac:dyDescent="0.25">
      <c r="B2711" s="294">
        <v>2646</v>
      </c>
      <c r="C2711" s="295">
        <v>146.17333154971766</v>
      </c>
    </row>
    <row r="2712" spans="2:3" x14ac:dyDescent="0.25">
      <c r="B2712" s="294">
        <v>2647</v>
      </c>
      <c r="C2712" s="295">
        <v>180.97184088867476</v>
      </c>
    </row>
    <row r="2713" spans="2:3" x14ac:dyDescent="0.25">
      <c r="B2713" s="294">
        <v>2648</v>
      </c>
      <c r="C2713" s="295">
        <v>127.15521428807307</v>
      </c>
    </row>
    <row r="2714" spans="2:3" x14ac:dyDescent="0.25">
      <c r="B2714" s="294">
        <v>2649</v>
      </c>
      <c r="C2714" s="295">
        <v>119.51690049056262</v>
      </c>
    </row>
    <row r="2715" spans="2:3" x14ac:dyDescent="0.25">
      <c r="B2715" s="294">
        <v>2650</v>
      </c>
      <c r="C2715" s="295">
        <v>138.60465709237576</v>
      </c>
    </row>
    <row r="2716" spans="2:3" x14ac:dyDescent="0.25">
      <c r="B2716" s="294">
        <v>2651</v>
      </c>
      <c r="C2716" s="295">
        <v>182.21044005356373</v>
      </c>
    </row>
    <row r="2717" spans="2:3" x14ac:dyDescent="0.25">
      <c r="B2717" s="294">
        <v>2652</v>
      </c>
      <c r="C2717" s="295">
        <v>145.28600593441863</v>
      </c>
    </row>
    <row r="2718" spans="2:3" x14ac:dyDescent="0.25">
      <c r="B2718" s="294">
        <v>2653</v>
      </c>
      <c r="C2718" s="295">
        <v>80.116433148727793</v>
      </c>
    </row>
    <row r="2719" spans="2:3" x14ac:dyDescent="0.25">
      <c r="B2719" s="294">
        <v>2654</v>
      </c>
      <c r="C2719" s="295">
        <v>175.30960145340163</v>
      </c>
    </row>
    <row r="2720" spans="2:3" x14ac:dyDescent="0.25">
      <c r="B2720" s="294">
        <v>2655</v>
      </c>
      <c r="C2720" s="295">
        <v>114.98902893166812</v>
      </c>
    </row>
    <row r="2721" spans="2:3" x14ac:dyDescent="0.25">
      <c r="B2721" s="294">
        <v>2656</v>
      </c>
      <c r="C2721" s="295">
        <v>101.08966499852649</v>
      </c>
    </row>
    <row r="2722" spans="2:3" x14ac:dyDescent="0.25">
      <c r="B2722" s="294">
        <v>2657</v>
      </c>
      <c r="C2722" s="295">
        <v>140.4350938227395</v>
      </c>
    </row>
    <row r="2723" spans="2:3" x14ac:dyDescent="0.25">
      <c r="B2723" s="294">
        <v>2658</v>
      </c>
      <c r="C2723" s="295">
        <v>191.13655949592217</v>
      </c>
    </row>
    <row r="2724" spans="2:3" x14ac:dyDescent="0.25">
      <c r="B2724" s="294">
        <v>2659</v>
      </c>
      <c r="C2724" s="295">
        <v>81.621446278488321</v>
      </c>
    </row>
    <row r="2725" spans="2:3" x14ac:dyDescent="0.25">
      <c r="B2725" s="294">
        <v>2660</v>
      </c>
      <c r="C2725" s="295">
        <v>102.68777010835393</v>
      </c>
    </row>
    <row r="2726" spans="2:3" x14ac:dyDescent="0.25">
      <c r="B2726" s="294">
        <v>2661</v>
      </c>
      <c r="C2726" s="295">
        <v>116.08459954327085</v>
      </c>
    </row>
    <row r="2727" spans="2:3" x14ac:dyDescent="0.25">
      <c r="B2727" s="294">
        <v>2662</v>
      </c>
      <c r="C2727" s="295">
        <v>92.276969532098335</v>
      </c>
    </row>
    <row r="2728" spans="2:3" x14ac:dyDescent="0.25">
      <c r="B2728" s="294">
        <v>2663</v>
      </c>
      <c r="C2728" s="295">
        <v>92.041903523732373</v>
      </c>
    </row>
    <row r="2729" spans="2:3" x14ac:dyDescent="0.25">
      <c r="B2729" s="294">
        <v>2664</v>
      </c>
      <c r="C2729" s="295">
        <v>103.10633769158395</v>
      </c>
    </row>
    <row r="2730" spans="2:3" x14ac:dyDescent="0.25">
      <c r="B2730" s="294">
        <v>2665</v>
      </c>
      <c r="C2730" s="295">
        <v>139.62086608687349</v>
      </c>
    </row>
    <row r="2731" spans="2:3" x14ac:dyDescent="0.25">
      <c r="B2731" s="294">
        <v>2666</v>
      </c>
      <c r="C2731" s="295">
        <v>118.80726117553358</v>
      </c>
    </row>
    <row r="2732" spans="2:3" x14ac:dyDescent="0.25">
      <c r="B2732" s="294">
        <v>2667</v>
      </c>
      <c r="C2732" s="295">
        <v>82.673800505695567</v>
      </c>
    </row>
    <row r="2733" spans="2:3" x14ac:dyDescent="0.25">
      <c r="B2733" s="294">
        <v>2668</v>
      </c>
      <c r="C2733" s="295">
        <v>96.91570040618663</v>
      </c>
    </row>
    <row r="2734" spans="2:3" x14ac:dyDescent="0.25">
      <c r="B2734" s="294">
        <v>2669</v>
      </c>
      <c r="C2734" s="295">
        <v>84.835398589719134</v>
      </c>
    </row>
    <row r="2735" spans="2:3" x14ac:dyDescent="0.25">
      <c r="B2735" s="294">
        <v>2670</v>
      </c>
      <c r="C2735" s="295">
        <v>111.26505822120399</v>
      </c>
    </row>
    <row r="2736" spans="2:3" x14ac:dyDescent="0.25">
      <c r="B2736" s="294">
        <v>2671</v>
      </c>
      <c r="C2736" s="295">
        <v>168.22888893495744</v>
      </c>
    </row>
    <row r="2737" spans="2:3" x14ac:dyDescent="0.25">
      <c r="B2737" s="294">
        <v>2672</v>
      </c>
      <c r="C2737" s="295">
        <v>99.358659738485059</v>
      </c>
    </row>
    <row r="2738" spans="2:3" x14ac:dyDescent="0.25">
      <c r="B2738" s="294">
        <v>2673</v>
      </c>
      <c r="C2738" s="295">
        <v>130.93299755441538</v>
      </c>
    </row>
    <row r="2739" spans="2:3" x14ac:dyDescent="0.25">
      <c r="B2739" s="294">
        <v>2674</v>
      </c>
      <c r="C2739" s="295">
        <v>106.22246386263686</v>
      </c>
    </row>
    <row r="2740" spans="2:3" x14ac:dyDescent="0.25">
      <c r="B2740" s="294">
        <v>2675</v>
      </c>
      <c r="C2740" s="295">
        <v>151.46891780905941</v>
      </c>
    </row>
    <row r="2741" spans="2:3" x14ac:dyDescent="0.25">
      <c r="B2741" s="294">
        <v>2676</v>
      </c>
      <c r="C2741" s="295">
        <v>134.48265739790807</v>
      </c>
    </row>
    <row r="2742" spans="2:3" x14ac:dyDescent="0.25">
      <c r="B2742" s="294">
        <v>2677</v>
      </c>
      <c r="C2742" s="295">
        <v>123.06714303780865</v>
      </c>
    </row>
    <row r="2743" spans="2:3" x14ac:dyDescent="0.25">
      <c r="B2743" s="294">
        <v>2678</v>
      </c>
      <c r="C2743" s="295">
        <v>84.738137383014532</v>
      </c>
    </row>
    <row r="2744" spans="2:3" x14ac:dyDescent="0.25">
      <c r="B2744" s="294">
        <v>2679</v>
      </c>
      <c r="C2744" s="295">
        <v>110.36982039610842</v>
      </c>
    </row>
    <row r="2745" spans="2:3" x14ac:dyDescent="0.25">
      <c r="B2745" s="294">
        <v>2680</v>
      </c>
      <c r="C2745" s="295">
        <v>161.6921974867272</v>
      </c>
    </row>
    <row r="2746" spans="2:3" x14ac:dyDescent="0.25">
      <c r="B2746" s="294">
        <v>2681</v>
      </c>
      <c r="C2746" s="295">
        <v>135.84564117810143</v>
      </c>
    </row>
    <row r="2747" spans="2:3" x14ac:dyDescent="0.25">
      <c r="B2747" s="294">
        <v>2682</v>
      </c>
      <c r="C2747" s="295">
        <v>100.90749065643976</v>
      </c>
    </row>
    <row r="2748" spans="2:3" x14ac:dyDescent="0.25">
      <c r="B2748" s="294">
        <v>2683</v>
      </c>
      <c r="C2748" s="295">
        <v>111.10360976248455</v>
      </c>
    </row>
    <row r="2749" spans="2:3" x14ac:dyDescent="0.25">
      <c r="B2749" s="294">
        <v>2684</v>
      </c>
      <c r="C2749" s="295">
        <v>84.540624432700923</v>
      </c>
    </row>
    <row r="2750" spans="2:3" x14ac:dyDescent="0.25">
      <c r="B2750" s="294">
        <v>2685</v>
      </c>
      <c r="C2750" s="295">
        <v>127.92668260611003</v>
      </c>
    </row>
    <row r="2751" spans="2:3" x14ac:dyDescent="0.25">
      <c r="B2751" s="294">
        <v>2686</v>
      </c>
      <c r="C2751" s="295">
        <v>88.960825155247164</v>
      </c>
    </row>
    <row r="2752" spans="2:3" x14ac:dyDescent="0.25">
      <c r="B2752" s="294">
        <v>2687</v>
      </c>
      <c r="C2752" s="295">
        <v>109.63752234554192</v>
      </c>
    </row>
    <row r="2753" spans="2:3" x14ac:dyDescent="0.25">
      <c r="B2753" s="294">
        <v>2688</v>
      </c>
      <c r="C2753" s="295">
        <v>124.22965423806266</v>
      </c>
    </row>
    <row r="2754" spans="2:3" x14ac:dyDescent="0.25">
      <c r="B2754" s="294">
        <v>2689</v>
      </c>
      <c r="C2754" s="295">
        <v>166.46036198325049</v>
      </c>
    </row>
    <row r="2755" spans="2:3" x14ac:dyDescent="0.25">
      <c r="B2755" s="294">
        <v>2690</v>
      </c>
      <c r="C2755" s="295">
        <v>132.12864551691331</v>
      </c>
    </row>
    <row r="2756" spans="2:3" x14ac:dyDescent="0.25">
      <c r="B2756" s="294">
        <v>2691</v>
      </c>
      <c r="C2756" s="295">
        <v>127.24070501135066</v>
      </c>
    </row>
    <row r="2757" spans="2:3" x14ac:dyDescent="0.25">
      <c r="B2757" s="294">
        <v>2692</v>
      </c>
      <c r="C2757" s="295">
        <v>133.17166533528683</v>
      </c>
    </row>
    <row r="2758" spans="2:3" x14ac:dyDescent="0.25">
      <c r="B2758" s="294">
        <v>2693</v>
      </c>
      <c r="C2758" s="295">
        <v>132.68282978227256</v>
      </c>
    </row>
    <row r="2759" spans="2:3" x14ac:dyDescent="0.25">
      <c r="B2759" s="294">
        <v>2694</v>
      </c>
      <c r="C2759" s="295">
        <v>78.508748787035955</v>
      </c>
    </row>
    <row r="2760" spans="2:3" x14ac:dyDescent="0.25">
      <c r="B2760" s="294">
        <v>2695</v>
      </c>
      <c r="C2760" s="295">
        <v>212.55310123243393</v>
      </c>
    </row>
    <row r="2761" spans="2:3" x14ac:dyDescent="0.25">
      <c r="B2761" s="294">
        <v>2696</v>
      </c>
      <c r="C2761" s="295">
        <v>143.63906021864381</v>
      </c>
    </row>
    <row r="2762" spans="2:3" x14ac:dyDescent="0.25">
      <c r="B2762" s="294">
        <v>2697</v>
      </c>
      <c r="C2762" s="295">
        <v>129.78658577619336</v>
      </c>
    </row>
    <row r="2763" spans="2:3" x14ac:dyDescent="0.25">
      <c r="B2763" s="294">
        <v>2698</v>
      </c>
      <c r="C2763" s="295">
        <v>123.09323143370189</v>
      </c>
    </row>
    <row r="2764" spans="2:3" x14ac:dyDescent="0.25">
      <c r="B2764" s="294">
        <v>2699</v>
      </c>
      <c r="C2764" s="295">
        <v>105.5695372495648</v>
      </c>
    </row>
    <row r="2765" spans="2:3" x14ac:dyDescent="0.25">
      <c r="B2765" s="294">
        <v>2700</v>
      </c>
      <c r="C2765" s="295">
        <v>143.69409409370618</v>
      </c>
    </row>
    <row r="2766" spans="2:3" x14ac:dyDescent="0.25">
      <c r="B2766" s="294">
        <v>2701</v>
      </c>
      <c r="C2766" s="295">
        <v>133.82680613192309</v>
      </c>
    </row>
    <row r="2767" spans="2:3" x14ac:dyDescent="0.25">
      <c r="B2767" s="294">
        <v>2702</v>
      </c>
      <c r="C2767" s="295">
        <v>96.524917647305529</v>
      </c>
    </row>
    <row r="2768" spans="2:3" x14ac:dyDescent="0.25">
      <c r="B2768" s="294">
        <v>2703</v>
      </c>
      <c r="C2768" s="295">
        <v>73.18210817245091</v>
      </c>
    </row>
    <row r="2769" spans="2:3" x14ac:dyDescent="0.25">
      <c r="B2769" s="294">
        <v>2704</v>
      </c>
      <c r="C2769" s="295">
        <v>93.506050283292893</v>
      </c>
    </row>
    <row r="2770" spans="2:3" x14ac:dyDescent="0.25">
      <c r="B2770" s="294">
        <v>2705</v>
      </c>
      <c r="C2770" s="295">
        <v>110.60750716751843</v>
      </c>
    </row>
    <row r="2771" spans="2:3" x14ac:dyDescent="0.25">
      <c r="B2771" s="294">
        <v>2706</v>
      </c>
      <c r="C2771" s="295">
        <v>133.84601922480337</v>
      </c>
    </row>
    <row r="2772" spans="2:3" x14ac:dyDescent="0.25">
      <c r="B2772" s="294">
        <v>2707</v>
      </c>
      <c r="C2772" s="295">
        <v>109.89774394217349</v>
      </c>
    </row>
    <row r="2773" spans="2:3" x14ac:dyDescent="0.25">
      <c r="B2773" s="294">
        <v>2708</v>
      </c>
      <c r="C2773" s="295">
        <v>163.93290763652053</v>
      </c>
    </row>
    <row r="2774" spans="2:3" x14ac:dyDescent="0.25">
      <c r="B2774" s="294">
        <v>2709</v>
      </c>
      <c r="C2774" s="295">
        <v>103.25434460166309</v>
      </c>
    </row>
    <row r="2775" spans="2:3" x14ac:dyDescent="0.25">
      <c r="B2775" s="294">
        <v>2710</v>
      </c>
      <c r="C2775" s="295">
        <v>117.4115715735297</v>
      </c>
    </row>
    <row r="2776" spans="2:3" x14ac:dyDescent="0.25">
      <c r="B2776" s="294">
        <v>2711</v>
      </c>
      <c r="C2776" s="295">
        <v>185.93095865176855</v>
      </c>
    </row>
    <row r="2777" spans="2:3" x14ac:dyDescent="0.25">
      <c r="B2777" s="294">
        <v>2712</v>
      </c>
      <c r="C2777" s="295">
        <v>80.331369452377771</v>
      </c>
    </row>
    <row r="2778" spans="2:3" x14ac:dyDescent="0.25">
      <c r="B2778" s="294">
        <v>2713</v>
      </c>
      <c r="C2778" s="295">
        <v>206.46432861010948</v>
      </c>
    </row>
    <row r="2779" spans="2:3" x14ac:dyDescent="0.25">
      <c r="B2779" s="294">
        <v>2714</v>
      </c>
      <c r="C2779" s="295">
        <v>187.69489213934318</v>
      </c>
    </row>
    <row r="2780" spans="2:3" x14ac:dyDescent="0.25">
      <c r="B2780" s="294">
        <v>2715</v>
      </c>
      <c r="C2780" s="295">
        <v>96.864027448554253</v>
      </c>
    </row>
    <row r="2781" spans="2:3" x14ac:dyDescent="0.25">
      <c r="B2781" s="294">
        <v>2716</v>
      </c>
      <c r="C2781" s="295">
        <v>137.42268931218609</v>
      </c>
    </row>
    <row r="2782" spans="2:3" x14ac:dyDescent="0.25">
      <c r="B2782" s="294">
        <v>2717</v>
      </c>
      <c r="C2782" s="295">
        <v>156.05854910458908</v>
      </c>
    </row>
    <row r="2783" spans="2:3" x14ac:dyDescent="0.25">
      <c r="B2783" s="294">
        <v>2718</v>
      </c>
      <c r="C2783" s="295">
        <v>140.89561818910067</v>
      </c>
    </row>
    <row r="2784" spans="2:3" x14ac:dyDescent="0.25">
      <c r="B2784" s="294">
        <v>2719</v>
      </c>
      <c r="C2784" s="295">
        <v>134.86023183030881</v>
      </c>
    </row>
    <row r="2785" spans="2:3" x14ac:dyDescent="0.25">
      <c r="B2785" s="294">
        <v>2720</v>
      </c>
      <c r="C2785" s="295">
        <v>141.87497693910149</v>
      </c>
    </row>
    <row r="2786" spans="2:3" x14ac:dyDescent="0.25">
      <c r="B2786" s="294">
        <v>2721</v>
      </c>
      <c r="C2786" s="295">
        <v>163.58950031037142</v>
      </c>
    </row>
    <row r="2787" spans="2:3" x14ac:dyDescent="0.25">
      <c r="B2787" s="294">
        <v>2722</v>
      </c>
      <c r="C2787" s="295">
        <v>78.795586305136595</v>
      </c>
    </row>
    <row r="2788" spans="2:3" x14ac:dyDescent="0.25">
      <c r="B2788" s="294">
        <v>2723</v>
      </c>
      <c r="C2788" s="295">
        <v>111.40972582302555</v>
      </c>
    </row>
    <row r="2789" spans="2:3" x14ac:dyDescent="0.25">
      <c r="B2789" s="294">
        <v>2724</v>
      </c>
      <c r="C2789" s="295">
        <v>166.243720346158</v>
      </c>
    </row>
    <row r="2790" spans="2:3" x14ac:dyDescent="0.25">
      <c r="B2790" s="294">
        <v>2725</v>
      </c>
      <c r="C2790" s="295">
        <v>106.69402892623063</v>
      </c>
    </row>
    <row r="2791" spans="2:3" x14ac:dyDescent="0.25">
      <c r="B2791" s="294">
        <v>2726</v>
      </c>
      <c r="C2791" s="295">
        <v>155.20033503669995</v>
      </c>
    </row>
    <row r="2792" spans="2:3" x14ac:dyDescent="0.25">
      <c r="B2792" s="294">
        <v>2727</v>
      </c>
      <c r="C2792" s="295">
        <v>116.89559742292353</v>
      </c>
    </row>
    <row r="2793" spans="2:3" x14ac:dyDescent="0.25">
      <c r="B2793" s="294">
        <v>2728</v>
      </c>
      <c r="C2793" s="295">
        <v>173.22011616845441</v>
      </c>
    </row>
    <row r="2794" spans="2:3" x14ac:dyDescent="0.25">
      <c r="B2794" s="294">
        <v>2729</v>
      </c>
      <c r="C2794" s="295">
        <v>109.51925585928453</v>
      </c>
    </row>
    <row r="2795" spans="2:3" x14ac:dyDescent="0.25">
      <c r="B2795" s="294">
        <v>2730</v>
      </c>
      <c r="C2795" s="295">
        <v>98.6090017206607</v>
      </c>
    </row>
    <row r="2796" spans="2:3" x14ac:dyDescent="0.25">
      <c r="B2796" s="294">
        <v>2731</v>
      </c>
      <c r="C2796" s="295">
        <v>152.78929012842838</v>
      </c>
    </row>
    <row r="2797" spans="2:3" x14ac:dyDescent="0.25">
      <c r="B2797" s="294">
        <v>2732</v>
      </c>
      <c r="C2797" s="295">
        <v>103.2095823803982</v>
      </c>
    </row>
    <row r="2798" spans="2:3" x14ac:dyDescent="0.25">
      <c r="B2798" s="294">
        <v>2733</v>
      </c>
      <c r="C2798" s="295">
        <v>101.0374897740285</v>
      </c>
    </row>
    <row r="2799" spans="2:3" x14ac:dyDescent="0.25">
      <c r="B2799" s="294">
        <v>2734</v>
      </c>
      <c r="C2799" s="295">
        <v>101.2870767890422</v>
      </c>
    </row>
    <row r="2800" spans="2:3" x14ac:dyDescent="0.25">
      <c r="B2800" s="294">
        <v>2735</v>
      </c>
      <c r="C2800" s="295">
        <v>86.859763631755953</v>
      </c>
    </row>
    <row r="2801" spans="2:3" x14ac:dyDescent="0.25">
      <c r="B2801" s="294">
        <v>2736</v>
      </c>
      <c r="C2801" s="295">
        <v>160.33148397285282</v>
      </c>
    </row>
    <row r="2802" spans="2:3" x14ac:dyDescent="0.25">
      <c r="B2802" s="294">
        <v>2737</v>
      </c>
      <c r="C2802" s="295">
        <v>121.12198256616247</v>
      </c>
    </row>
    <row r="2803" spans="2:3" x14ac:dyDescent="0.25">
      <c r="B2803" s="294">
        <v>2738</v>
      </c>
      <c r="C2803" s="295">
        <v>152.53794295324741</v>
      </c>
    </row>
    <row r="2804" spans="2:3" x14ac:dyDescent="0.25">
      <c r="B2804" s="294">
        <v>2739</v>
      </c>
      <c r="C2804" s="295">
        <v>118.82584685619733</v>
      </c>
    </row>
    <row r="2805" spans="2:3" x14ac:dyDescent="0.25">
      <c r="B2805" s="294">
        <v>2740</v>
      </c>
      <c r="C2805" s="295">
        <v>107.74264742986253</v>
      </c>
    </row>
    <row r="2806" spans="2:3" x14ac:dyDescent="0.25">
      <c r="B2806" s="294">
        <v>2741</v>
      </c>
      <c r="C2806" s="295">
        <v>94.868103419768318</v>
      </c>
    </row>
    <row r="2807" spans="2:3" x14ac:dyDescent="0.25">
      <c r="B2807" s="294">
        <v>2742</v>
      </c>
      <c r="C2807" s="295">
        <v>152.91200078061206</v>
      </c>
    </row>
    <row r="2808" spans="2:3" x14ac:dyDescent="0.25">
      <c r="B2808" s="294">
        <v>2743</v>
      </c>
      <c r="C2808" s="295">
        <v>152.61283054141722</v>
      </c>
    </row>
    <row r="2809" spans="2:3" x14ac:dyDescent="0.25">
      <c r="B2809" s="294">
        <v>2744</v>
      </c>
      <c r="C2809" s="295">
        <v>91.045459305686535</v>
      </c>
    </row>
    <row r="2810" spans="2:3" x14ac:dyDescent="0.25">
      <c r="B2810" s="294">
        <v>2745</v>
      </c>
      <c r="C2810" s="295">
        <v>165.33060518172238</v>
      </c>
    </row>
    <row r="2811" spans="2:3" x14ac:dyDescent="0.25">
      <c r="B2811" s="294">
        <v>2746</v>
      </c>
      <c r="C2811" s="295">
        <v>86.826611598490558</v>
      </c>
    </row>
    <row r="2812" spans="2:3" x14ac:dyDescent="0.25">
      <c r="B2812" s="294">
        <v>2747</v>
      </c>
      <c r="C2812" s="295">
        <v>110.11133236328955</v>
      </c>
    </row>
    <row r="2813" spans="2:3" x14ac:dyDescent="0.25">
      <c r="B2813" s="294">
        <v>2748</v>
      </c>
      <c r="C2813" s="295">
        <v>102.25803194428858</v>
      </c>
    </row>
    <row r="2814" spans="2:3" x14ac:dyDescent="0.25">
      <c r="B2814" s="294">
        <v>2749</v>
      </c>
      <c r="C2814" s="295">
        <v>98.6694226031087</v>
      </c>
    </row>
    <row r="2815" spans="2:3" x14ac:dyDescent="0.25">
      <c r="B2815" s="294">
        <v>2750</v>
      </c>
      <c r="C2815" s="295">
        <v>162.58447449102226</v>
      </c>
    </row>
    <row r="2816" spans="2:3" x14ac:dyDescent="0.25">
      <c r="B2816" s="294">
        <v>2751</v>
      </c>
      <c r="C2816" s="295">
        <v>65.709535432168593</v>
      </c>
    </row>
    <row r="2817" spans="2:3" x14ac:dyDescent="0.25">
      <c r="B2817" s="294">
        <v>2752</v>
      </c>
      <c r="C2817" s="295">
        <v>94.227593474513966</v>
      </c>
    </row>
    <row r="2818" spans="2:3" x14ac:dyDescent="0.25">
      <c r="B2818" s="294">
        <v>2753</v>
      </c>
      <c r="C2818" s="295">
        <v>106.7666132910568</v>
      </c>
    </row>
    <row r="2819" spans="2:3" x14ac:dyDescent="0.25">
      <c r="B2819" s="294">
        <v>2754</v>
      </c>
      <c r="C2819" s="295">
        <v>135.08661516689997</v>
      </c>
    </row>
    <row r="2820" spans="2:3" x14ac:dyDescent="0.25">
      <c r="B2820" s="294">
        <v>2755</v>
      </c>
      <c r="C2820" s="295">
        <v>146.64838444651747</v>
      </c>
    </row>
    <row r="2821" spans="2:3" x14ac:dyDescent="0.25">
      <c r="B2821" s="294">
        <v>2756</v>
      </c>
      <c r="C2821" s="295">
        <v>88.27768524236302</v>
      </c>
    </row>
    <row r="2822" spans="2:3" x14ac:dyDescent="0.25">
      <c r="B2822" s="294">
        <v>2757</v>
      </c>
      <c r="C2822" s="295">
        <v>100.73497379347342</v>
      </c>
    </row>
    <row r="2823" spans="2:3" x14ac:dyDescent="0.25">
      <c r="B2823" s="294">
        <v>2758</v>
      </c>
      <c r="C2823" s="295">
        <v>127.38191847456106</v>
      </c>
    </row>
    <row r="2824" spans="2:3" x14ac:dyDescent="0.25">
      <c r="B2824" s="294">
        <v>2759</v>
      </c>
      <c r="C2824" s="295">
        <v>107.55900268149043</v>
      </c>
    </row>
    <row r="2825" spans="2:3" x14ac:dyDescent="0.25">
      <c r="B2825" s="294">
        <v>2760</v>
      </c>
      <c r="C2825" s="295">
        <v>153.74836475706945</v>
      </c>
    </row>
    <row r="2826" spans="2:3" x14ac:dyDescent="0.25">
      <c r="B2826" s="294">
        <v>2761</v>
      </c>
      <c r="C2826" s="295">
        <v>136.07299322713081</v>
      </c>
    </row>
    <row r="2827" spans="2:3" x14ac:dyDescent="0.25">
      <c r="B2827" s="294">
        <v>2762</v>
      </c>
      <c r="C2827" s="295">
        <v>100.09511377773624</v>
      </c>
    </row>
    <row r="2828" spans="2:3" x14ac:dyDescent="0.25">
      <c r="B2828" s="294">
        <v>2763</v>
      </c>
      <c r="C2828" s="295">
        <v>178.37705493189372</v>
      </c>
    </row>
    <row r="2829" spans="2:3" x14ac:dyDescent="0.25">
      <c r="B2829" s="294">
        <v>2764</v>
      </c>
      <c r="C2829" s="295">
        <v>131.33597978250179</v>
      </c>
    </row>
    <row r="2830" spans="2:3" x14ac:dyDescent="0.25">
      <c r="B2830" s="294">
        <v>2765</v>
      </c>
      <c r="C2830" s="295">
        <v>158.43730341823164</v>
      </c>
    </row>
    <row r="2831" spans="2:3" x14ac:dyDescent="0.25">
      <c r="B2831" s="294">
        <v>2766</v>
      </c>
      <c r="C2831" s="295">
        <v>151.92533488939964</v>
      </c>
    </row>
    <row r="2832" spans="2:3" x14ac:dyDescent="0.25">
      <c r="B2832" s="294">
        <v>2767</v>
      </c>
      <c r="C2832" s="295">
        <v>160.75116859452714</v>
      </c>
    </row>
    <row r="2833" spans="2:3" x14ac:dyDescent="0.25">
      <c r="B2833" s="294">
        <v>2768</v>
      </c>
      <c r="C2833" s="295">
        <v>175.79850198576389</v>
      </c>
    </row>
    <row r="2834" spans="2:3" x14ac:dyDescent="0.25">
      <c r="B2834" s="294">
        <v>2769</v>
      </c>
      <c r="C2834" s="295">
        <v>108.84518979374334</v>
      </c>
    </row>
    <row r="2835" spans="2:3" x14ac:dyDescent="0.25">
      <c r="B2835" s="294">
        <v>2770</v>
      </c>
      <c r="C2835" s="295">
        <v>155.20633990935843</v>
      </c>
    </row>
    <row r="2836" spans="2:3" x14ac:dyDescent="0.25">
      <c r="B2836" s="294">
        <v>2771</v>
      </c>
      <c r="C2836" s="295">
        <v>109.84957431063074</v>
      </c>
    </row>
    <row r="2837" spans="2:3" x14ac:dyDescent="0.25">
      <c r="B2837" s="294">
        <v>2772</v>
      </c>
      <c r="C2837" s="295">
        <v>148.96987813965794</v>
      </c>
    </row>
    <row r="2838" spans="2:3" x14ac:dyDescent="0.25">
      <c r="B2838" s="294">
        <v>2773</v>
      </c>
      <c r="C2838" s="295">
        <v>132.92061311100886</v>
      </c>
    </row>
    <row r="2839" spans="2:3" x14ac:dyDescent="0.25">
      <c r="B2839" s="294">
        <v>2774</v>
      </c>
      <c r="C2839" s="295">
        <v>160.7308572741448</v>
      </c>
    </row>
    <row r="2840" spans="2:3" x14ac:dyDescent="0.25">
      <c r="B2840" s="294">
        <v>2775</v>
      </c>
      <c r="C2840" s="295">
        <v>137.913017686128</v>
      </c>
    </row>
    <row r="2841" spans="2:3" x14ac:dyDescent="0.25">
      <c r="B2841" s="294">
        <v>2776</v>
      </c>
      <c r="C2841" s="295">
        <v>101.27383418011006</v>
      </c>
    </row>
    <row r="2842" spans="2:3" x14ac:dyDescent="0.25">
      <c r="B2842" s="294">
        <v>2777</v>
      </c>
      <c r="C2842" s="295">
        <v>105.7281695465982</v>
      </c>
    </row>
    <row r="2843" spans="2:3" x14ac:dyDescent="0.25">
      <c r="B2843" s="294">
        <v>2778</v>
      </c>
      <c r="C2843" s="295">
        <v>83.443769915142838</v>
      </c>
    </row>
    <row r="2844" spans="2:3" x14ac:dyDescent="0.25">
      <c r="B2844" s="294">
        <v>2779</v>
      </c>
      <c r="C2844" s="295">
        <v>159.12809678875533</v>
      </c>
    </row>
    <row r="2845" spans="2:3" x14ac:dyDescent="0.25">
      <c r="B2845" s="294">
        <v>2780</v>
      </c>
      <c r="C2845" s="295">
        <v>141.17056804104783</v>
      </c>
    </row>
    <row r="2846" spans="2:3" x14ac:dyDescent="0.25">
      <c r="B2846" s="294">
        <v>2781</v>
      </c>
      <c r="C2846" s="295">
        <v>142.51133520128025</v>
      </c>
    </row>
    <row r="2847" spans="2:3" x14ac:dyDescent="0.25">
      <c r="B2847" s="294">
        <v>2782</v>
      </c>
      <c r="C2847" s="295">
        <v>163.94995384520189</v>
      </c>
    </row>
    <row r="2848" spans="2:3" x14ac:dyDescent="0.25">
      <c r="B2848" s="294">
        <v>2783</v>
      </c>
      <c r="C2848" s="295">
        <v>89.388992737331051</v>
      </c>
    </row>
    <row r="2849" spans="2:3" x14ac:dyDescent="0.25">
      <c r="B2849" s="294">
        <v>2784</v>
      </c>
      <c r="C2849" s="295">
        <v>207.36127999101447</v>
      </c>
    </row>
    <row r="2850" spans="2:3" x14ac:dyDescent="0.25">
      <c r="B2850" s="294">
        <v>2785</v>
      </c>
      <c r="C2850" s="295">
        <v>131.34929803185503</v>
      </c>
    </row>
    <row r="2851" spans="2:3" x14ac:dyDescent="0.25">
      <c r="B2851" s="294">
        <v>2786</v>
      </c>
      <c r="C2851" s="295">
        <v>114.7132008567296</v>
      </c>
    </row>
    <row r="2852" spans="2:3" x14ac:dyDescent="0.25">
      <c r="B2852" s="294">
        <v>2787</v>
      </c>
      <c r="C2852" s="295">
        <v>172.52692023957715</v>
      </c>
    </row>
    <row r="2853" spans="2:3" x14ac:dyDescent="0.25">
      <c r="B2853" s="294">
        <v>2788</v>
      </c>
      <c r="C2853" s="295">
        <v>117.88004751254648</v>
      </c>
    </row>
    <row r="2854" spans="2:3" x14ac:dyDescent="0.25">
      <c r="B2854" s="294">
        <v>2789</v>
      </c>
      <c r="C2854" s="295">
        <v>130.99775411838823</v>
      </c>
    </row>
    <row r="2855" spans="2:3" x14ac:dyDescent="0.25">
      <c r="B2855" s="294">
        <v>2790</v>
      </c>
      <c r="C2855" s="295">
        <v>78.829032219358652</v>
      </c>
    </row>
    <row r="2856" spans="2:3" x14ac:dyDescent="0.25">
      <c r="B2856" s="294">
        <v>2791</v>
      </c>
      <c r="C2856" s="295">
        <v>105.13106277874959</v>
      </c>
    </row>
    <row r="2857" spans="2:3" x14ac:dyDescent="0.25">
      <c r="B2857" s="294">
        <v>2792</v>
      </c>
      <c r="C2857" s="295">
        <v>92.575242176545302</v>
      </c>
    </row>
    <row r="2858" spans="2:3" x14ac:dyDescent="0.25">
      <c r="B2858" s="294">
        <v>2793</v>
      </c>
      <c r="C2858" s="295">
        <v>101.22707787570317</v>
      </c>
    </row>
    <row r="2859" spans="2:3" x14ac:dyDescent="0.25">
      <c r="B2859" s="294">
        <v>2794</v>
      </c>
      <c r="C2859" s="295">
        <v>156.92364929848702</v>
      </c>
    </row>
    <row r="2860" spans="2:3" x14ac:dyDescent="0.25">
      <c r="B2860" s="294">
        <v>2795</v>
      </c>
      <c r="C2860" s="295">
        <v>90.570652984191284</v>
      </c>
    </row>
    <row r="2861" spans="2:3" x14ac:dyDescent="0.25">
      <c r="B2861" s="294">
        <v>2796</v>
      </c>
      <c r="C2861" s="295">
        <v>121.50056985923834</v>
      </c>
    </row>
    <row r="2862" spans="2:3" x14ac:dyDescent="0.25">
      <c r="B2862" s="294">
        <v>2797</v>
      </c>
      <c r="C2862" s="295">
        <v>157.37283543265019</v>
      </c>
    </row>
    <row r="2863" spans="2:3" x14ac:dyDescent="0.25">
      <c r="B2863" s="294">
        <v>2798</v>
      </c>
      <c r="C2863" s="295">
        <v>130.94097503616334</v>
      </c>
    </row>
    <row r="2864" spans="2:3" x14ac:dyDescent="0.25">
      <c r="B2864" s="294">
        <v>2799</v>
      </c>
      <c r="C2864" s="295">
        <v>78.296072984262054</v>
      </c>
    </row>
    <row r="2865" spans="2:3" x14ac:dyDescent="0.25">
      <c r="B2865" s="294">
        <v>2800</v>
      </c>
      <c r="C2865" s="295">
        <v>171.88404692643758</v>
      </c>
    </row>
    <row r="2866" spans="2:3" x14ac:dyDescent="0.25">
      <c r="B2866" s="294">
        <v>2801</v>
      </c>
      <c r="C2866" s="295">
        <v>174.60411303811713</v>
      </c>
    </row>
    <row r="2867" spans="2:3" x14ac:dyDescent="0.25">
      <c r="B2867" s="294">
        <v>2802</v>
      </c>
      <c r="C2867" s="295">
        <v>93.640078097918789</v>
      </c>
    </row>
    <row r="2868" spans="2:3" x14ac:dyDescent="0.25">
      <c r="B2868" s="294">
        <v>2803</v>
      </c>
      <c r="C2868" s="295">
        <v>168.6737588480425</v>
      </c>
    </row>
    <row r="2869" spans="2:3" x14ac:dyDescent="0.25">
      <c r="B2869" s="294">
        <v>2804</v>
      </c>
      <c r="C2869" s="295">
        <v>111.35669514800496</v>
      </c>
    </row>
    <row r="2870" spans="2:3" x14ac:dyDescent="0.25">
      <c r="B2870" s="294">
        <v>2805</v>
      </c>
      <c r="C2870" s="295">
        <v>81.478883271017708</v>
      </c>
    </row>
    <row r="2871" spans="2:3" x14ac:dyDescent="0.25">
      <c r="B2871" s="294">
        <v>2806</v>
      </c>
      <c r="C2871" s="295">
        <v>147.46455538080409</v>
      </c>
    </row>
    <row r="2872" spans="2:3" x14ac:dyDescent="0.25">
      <c r="B2872" s="294">
        <v>2807</v>
      </c>
      <c r="C2872" s="295">
        <v>116.89473351362612</v>
      </c>
    </row>
    <row r="2873" spans="2:3" x14ac:dyDescent="0.25">
      <c r="B2873" s="294">
        <v>2808</v>
      </c>
      <c r="C2873" s="295">
        <v>108.89242379253733</v>
      </c>
    </row>
    <row r="2874" spans="2:3" x14ac:dyDescent="0.25">
      <c r="B2874" s="294">
        <v>2809</v>
      </c>
      <c r="C2874" s="295">
        <v>90.870335716580911</v>
      </c>
    </row>
    <row r="2875" spans="2:3" x14ac:dyDescent="0.25">
      <c r="B2875" s="294">
        <v>2810</v>
      </c>
      <c r="C2875" s="295">
        <v>155.04351629615076</v>
      </c>
    </row>
    <row r="2876" spans="2:3" x14ac:dyDescent="0.25">
      <c r="B2876" s="294">
        <v>2811</v>
      </c>
      <c r="C2876" s="295">
        <v>132.65687947925304</v>
      </c>
    </row>
    <row r="2877" spans="2:3" x14ac:dyDescent="0.25">
      <c r="B2877" s="294">
        <v>2812</v>
      </c>
      <c r="C2877" s="295">
        <v>159.96858787400433</v>
      </c>
    </row>
    <row r="2878" spans="2:3" x14ac:dyDescent="0.25">
      <c r="B2878" s="294">
        <v>2813</v>
      </c>
      <c r="C2878" s="295">
        <v>90.560239633192353</v>
      </c>
    </row>
    <row r="2879" spans="2:3" x14ac:dyDescent="0.25">
      <c r="B2879" s="294">
        <v>2814</v>
      </c>
      <c r="C2879" s="295">
        <v>93.02329861791145</v>
      </c>
    </row>
    <row r="2880" spans="2:3" x14ac:dyDescent="0.25">
      <c r="B2880" s="294">
        <v>2815</v>
      </c>
      <c r="C2880" s="295">
        <v>107.92681527811673</v>
      </c>
    </row>
    <row r="2881" spans="2:3" x14ac:dyDescent="0.25">
      <c r="B2881" s="294">
        <v>2816</v>
      </c>
      <c r="C2881" s="295">
        <v>73.171187442885937</v>
      </c>
    </row>
    <row r="2882" spans="2:3" x14ac:dyDescent="0.25">
      <c r="B2882" s="294">
        <v>2817</v>
      </c>
      <c r="C2882" s="295">
        <v>107.36687819725859</v>
      </c>
    </row>
    <row r="2883" spans="2:3" x14ac:dyDescent="0.25">
      <c r="B2883" s="294">
        <v>2818</v>
      </c>
      <c r="C2883" s="295">
        <v>148.98076926681824</v>
      </c>
    </row>
    <row r="2884" spans="2:3" x14ac:dyDescent="0.25">
      <c r="B2884" s="294">
        <v>2819</v>
      </c>
      <c r="C2884" s="295">
        <v>77.615644141002107</v>
      </c>
    </row>
    <row r="2885" spans="2:3" x14ac:dyDescent="0.25">
      <c r="B2885" s="294">
        <v>2820</v>
      </c>
      <c r="C2885" s="295">
        <v>129.13919000221699</v>
      </c>
    </row>
    <row r="2886" spans="2:3" x14ac:dyDescent="0.25">
      <c r="B2886" s="294">
        <v>2821</v>
      </c>
      <c r="C2886" s="295">
        <v>139.35373206806747</v>
      </c>
    </row>
    <row r="2887" spans="2:3" x14ac:dyDescent="0.25">
      <c r="B2887" s="294">
        <v>2822</v>
      </c>
      <c r="C2887" s="295">
        <v>170.25226426633498</v>
      </c>
    </row>
    <row r="2888" spans="2:3" x14ac:dyDescent="0.25">
      <c r="B2888" s="294">
        <v>2823</v>
      </c>
      <c r="C2888" s="295">
        <v>147.18410167020261</v>
      </c>
    </row>
    <row r="2889" spans="2:3" x14ac:dyDescent="0.25">
      <c r="B2889" s="294">
        <v>2824</v>
      </c>
      <c r="C2889" s="295">
        <v>143.96469424300153</v>
      </c>
    </row>
    <row r="2890" spans="2:3" x14ac:dyDescent="0.25">
      <c r="B2890" s="294">
        <v>2825</v>
      </c>
      <c r="C2890" s="295">
        <v>136.49230671406531</v>
      </c>
    </row>
    <row r="2891" spans="2:3" x14ac:dyDescent="0.25">
      <c r="B2891" s="294">
        <v>2826</v>
      </c>
      <c r="C2891" s="295">
        <v>132.57064421303465</v>
      </c>
    </row>
    <row r="2892" spans="2:3" x14ac:dyDescent="0.25">
      <c r="B2892" s="294">
        <v>2827</v>
      </c>
      <c r="C2892" s="295">
        <v>163.50874080001134</v>
      </c>
    </row>
    <row r="2893" spans="2:3" x14ac:dyDescent="0.25">
      <c r="B2893" s="294">
        <v>2828</v>
      </c>
      <c r="C2893" s="295">
        <v>104.36974964310494</v>
      </c>
    </row>
    <row r="2894" spans="2:3" x14ac:dyDescent="0.25">
      <c r="B2894" s="294">
        <v>2829</v>
      </c>
      <c r="C2894" s="295">
        <v>145.25043077879207</v>
      </c>
    </row>
    <row r="2895" spans="2:3" x14ac:dyDescent="0.25">
      <c r="B2895" s="294">
        <v>2830</v>
      </c>
      <c r="C2895" s="295">
        <v>108.34598840727296</v>
      </c>
    </row>
    <row r="2896" spans="2:3" x14ac:dyDescent="0.25">
      <c r="B2896" s="294">
        <v>2831</v>
      </c>
      <c r="C2896" s="295">
        <v>109.24813808370934</v>
      </c>
    </row>
    <row r="2897" spans="2:3" x14ac:dyDescent="0.25">
      <c r="B2897" s="294">
        <v>2832</v>
      </c>
      <c r="C2897" s="295">
        <v>148.66866514751715</v>
      </c>
    </row>
    <row r="2898" spans="2:3" x14ac:dyDescent="0.25">
      <c r="B2898" s="294">
        <v>2833</v>
      </c>
      <c r="C2898" s="295">
        <v>120.68733278242337</v>
      </c>
    </row>
    <row r="2899" spans="2:3" x14ac:dyDescent="0.25">
      <c r="B2899" s="294">
        <v>2834</v>
      </c>
      <c r="C2899" s="295">
        <v>112.34760556276539</v>
      </c>
    </row>
    <row r="2900" spans="2:3" x14ac:dyDescent="0.25">
      <c r="B2900" s="294">
        <v>2835</v>
      </c>
      <c r="C2900" s="295">
        <v>170.82090240901314</v>
      </c>
    </row>
    <row r="2901" spans="2:3" x14ac:dyDescent="0.25">
      <c r="B2901" s="294">
        <v>2836</v>
      </c>
      <c r="C2901" s="295">
        <v>206.81474879234636</v>
      </c>
    </row>
    <row r="2902" spans="2:3" x14ac:dyDescent="0.25">
      <c r="B2902" s="294">
        <v>2837</v>
      </c>
      <c r="C2902" s="295">
        <v>143.35015607804641</v>
      </c>
    </row>
    <row r="2903" spans="2:3" x14ac:dyDescent="0.25">
      <c r="B2903" s="294">
        <v>2838</v>
      </c>
      <c r="C2903" s="295">
        <v>117.61023352978947</v>
      </c>
    </row>
    <row r="2904" spans="2:3" x14ac:dyDescent="0.25">
      <c r="B2904" s="294">
        <v>2839</v>
      </c>
      <c r="C2904" s="295">
        <v>117.35781029701585</v>
      </c>
    </row>
    <row r="2905" spans="2:3" x14ac:dyDescent="0.25">
      <c r="B2905" s="294">
        <v>2840</v>
      </c>
      <c r="C2905" s="295">
        <v>141.7561509047498</v>
      </c>
    </row>
    <row r="2906" spans="2:3" x14ac:dyDescent="0.25">
      <c r="B2906" s="294">
        <v>2841</v>
      </c>
      <c r="C2906" s="295">
        <v>111.26537798477892</v>
      </c>
    </row>
    <row r="2907" spans="2:3" x14ac:dyDescent="0.25">
      <c r="B2907" s="294">
        <v>2842</v>
      </c>
      <c r="C2907" s="295">
        <v>109.42307875669991</v>
      </c>
    </row>
    <row r="2908" spans="2:3" x14ac:dyDescent="0.25">
      <c r="B2908" s="294">
        <v>2843</v>
      </c>
      <c r="C2908" s="295">
        <v>92.807486264314761</v>
      </c>
    </row>
    <row r="2909" spans="2:3" x14ac:dyDescent="0.25">
      <c r="B2909" s="294">
        <v>2844</v>
      </c>
      <c r="C2909" s="295">
        <v>136.77784042686943</v>
      </c>
    </row>
    <row r="2910" spans="2:3" x14ac:dyDescent="0.25">
      <c r="B2910" s="294">
        <v>2845</v>
      </c>
      <c r="C2910" s="295">
        <v>78.842095605897725</v>
      </c>
    </row>
    <row r="2911" spans="2:3" x14ac:dyDescent="0.25">
      <c r="B2911" s="294">
        <v>2846</v>
      </c>
      <c r="C2911" s="295">
        <v>110.89322198601238</v>
      </c>
    </row>
    <row r="2912" spans="2:3" x14ac:dyDescent="0.25">
      <c r="B2912" s="294">
        <v>2847</v>
      </c>
      <c r="C2912" s="295">
        <v>115.00712771291873</v>
      </c>
    </row>
    <row r="2913" spans="2:3" x14ac:dyDescent="0.25">
      <c r="B2913" s="294">
        <v>2848</v>
      </c>
      <c r="C2913" s="295">
        <v>130.30800979701101</v>
      </c>
    </row>
    <row r="2914" spans="2:3" x14ac:dyDescent="0.25">
      <c r="B2914" s="294">
        <v>2849</v>
      </c>
      <c r="C2914" s="295">
        <v>130.80251584302908</v>
      </c>
    </row>
    <row r="2915" spans="2:3" x14ac:dyDescent="0.25">
      <c r="B2915" s="294">
        <v>2850</v>
      </c>
      <c r="C2915" s="295">
        <v>84.540981515008454</v>
      </c>
    </row>
    <row r="2916" spans="2:3" x14ac:dyDescent="0.25">
      <c r="B2916" s="294">
        <v>2851</v>
      </c>
      <c r="C2916" s="295">
        <v>97.44872697121609</v>
      </c>
    </row>
    <row r="2917" spans="2:3" x14ac:dyDescent="0.25">
      <c r="B2917" s="294">
        <v>2852</v>
      </c>
      <c r="C2917" s="295">
        <v>181.82954698035132</v>
      </c>
    </row>
    <row r="2918" spans="2:3" x14ac:dyDescent="0.25">
      <c r="B2918" s="294">
        <v>2853</v>
      </c>
      <c r="C2918" s="295">
        <v>178.79057762080652</v>
      </c>
    </row>
    <row r="2919" spans="2:3" x14ac:dyDescent="0.25">
      <c r="B2919" s="294">
        <v>2854</v>
      </c>
      <c r="C2919" s="295">
        <v>197.77250722487616</v>
      </c>
    </row>
    <row r="2920" spans="2:3" x14ac:dyDescent="0.25">
      <c r="B2920" s="294">
        <v>2855</v>
      </c>
      <c r="C2920" s="295">
        <v>81.051886611357958</v>
      </c>
    </row>
    <row r="2921" spans="2:3" x14ac:dyDescent="0.25">
      <c r="B2921" s="294">
        <v>2856</v>
      </c>
      <c r="C2921" s="295">
        <v>141.76968097337328</v>
      </c>
    </row>
    <row r="2922" spans="2:3" x14ac:dyDescent="0.25">
      <c r="B2922" s="294">
        <v>2857</v>
      </c>
      <c r="C2922" s="295">
        <v>146.79503664207164</v>
      </c>
    </row>
    <row r="2923" spans="2:3" x14ac:dyDescent="0.25">
      <c r="B2923" s="294">
        <v>2858</v>
      </c>
      <c r="C2923" s="295">
        <v>168.01246394797607</v>
      </c>
    </row>
    <row r="2924" spans="2:3" x14ac:dyDescent="0.25">
      <c r="B2924" s="294">
        <v>2859</v>
      </c>
      <c r="C2924" s="295">
        <v>101.24368862859419</v>
      </c>
    </row>
    <row r="2925" spans="2:3" x14ac:dyDescent="0.25">
      <c r="B2925" s="294">
        <v>2860</v>
      </c>
      <c r="C2925" s="295">
        <v>192.43828453085368</v>
      </c>
    </row>
    <row r="2926" spans="2:3" x14ac:dyDescent="0.25">
      <c r="B2926" s="294">
        <v>2861</v>
      </c>
      <c r="C2926" s="295">
        <v>95.826027101386501</v>
      </c>
    </row>
    <row r="2927" spans="2:3" x14ac:dyDescent="0.25">
      <c r="B2927" s="294">
        <v>2862</v>
      </c>
      <c r="C2927" s="295">
        <v>97.48633255175784</v>
      </c>
    </row>
    <row r="2928" spans="2:3" x14ac:dyDescent="0.25">
      <c r="B2928" s="294">
        <v>2863</v>
      </c>
      <c r="C2928" s="295">
        <v>124.62277773762654</v>
      </c>
    </row>
    <row r="2929" spans="2:3" x14ac:dyDescent="0.25">
      <c r="B2929" s="294">
        <v>2864</v>
      </c>
      <c r="C2929" s="295">
        <v>163.01706496443902</v>
      </c>
    </row>
    <row r="2930" spans="2:3" x14ac:dyDescent="0.25">
      <c r="B2930" s="294">
        <v>2865</v>
      </c>
      <c r="C2930" s="295">
        <v>144.66859209520925</v>
      </c>
    </row>
    <row r="2931" spans="2:3" x14ac:dyDescent="0.25">
      <c r="B2931" s="294">
        <v>2866</v>
      </c>
      <c r="C2931" s="295">
        <v>124.41853110876484</v>
      </c>
    </row>
    <row r="2932" spans="2:3" x14ac:dyDescent="0.25">
      <c r="B2932" s="294">
        <v>2867</v>
      </c>
      <c r="C2932" s="295">
        <v>111.67125591165991</v>
      </c>
    </row>
    <row r="2933" spans="2:3" x14ac:dyDescent="0.25">
      <c r="B2933" s="294">
        <v>2868</v>
      </c>
      <c r="C2933" s="295">
        <v>137.9656679970052</v>
      </c>
    </row>
    <row r="2934" spans="2:3" x14ac:dyDescent="0.25">
      <c r="B2934" s="294">
        <v>2869</v>
      </c>
      <c r="C2934" s="295">
        <v>151.19163470620208</v>
      </c>
    </row>
    <row r="2935" spans="2:3" x14ac:dyDescent="0.25">
      <c r="B2935" s="294">
        <v>2870</v>
      </c>
      <c r="C2935" s="295">
        <v>112.79052660677689</v>
      </c>
    </row>
    <row r="2936" spans="2:3" x14ac:dyDescent="0.25">
      <c r="B2936" s="294">
        <v>2871</v>
      </c>
      <c r="C2936" s="295">
        <v>156.87404919135014</v>
      </c>
    </row>
    <row r="2937" spans="2:3" x14ac:dyDescent="0.25">
      <c r="B2937" s="294">
        <v>2872</v>
      </c>
      <c r="C2937" s="295">
        <v>85.40366315707476</v>
      </c>
    </row>
    <row r="2938" spans="2:3" x14ac:dyDescent="0.25">
      <c r="B2938" s="294">
        <v>2873</v>
      </c>
      <c r="C2938" s="295">
        <v>142.25734615347824</v>
      </c>
    </row>
    <row r="2939" spans="2:3" x14ac:dyDescent="0.25">
      <c r="B2939" s="294">
        <v>2874</v>
      </c>
      <c r="C2939" s="295">
        <v>96.287745985700127</v>
      </c>
    </row>
    <row r="2940" spans="2:3" x14ac:dyDescent="0.25">
      <c r="B2940" s="294">
        <v>2875</v>
      </c>
      <c r="C2940" s="295">
        <v>117.58762295339392</v>
      </c>
    </row>
    <row r="2941" spans="2:3" x14ac:dyDescent="0.25">
      <c r="B2941" s="294">
        <v>2876</v>
      </c>
      <c r="C2941" s="295">
        <v>157.6112808016486</v>
      </c>
    </row>
    <row r="2942" spans="2:3" x14ac:dyDescent="0.25">
      <c r="B2942" s="294">
        <v>2877</v>
      </c>
      <c r="C2942" s="295">
        <v>120.05780407956075</v>
      </c>
    </row>
    <row r="2943" spans="2:3" x14ac:dyDescent="0.25">
      <c r="B2943" s="294">
        <v>2878</v>
      </c>
      <c r="C2943" s="295">
        <v>113.71822686475491</v>
      </c>
    </row>
    <row r="2944" spans="2:3" x14ac:dyDescent="0.25">
      <c r="B2944" s="294">
        <v>2879</v>
      </c>
      <c r="C2944" s="295">
        <v>141.55883360431767</v>
      </c>
    </row>
    <row r="2945" spans="2:3" x14ac:dyDescent="0.25">
      <c r="B2945" s="294">
        <v>2880</v>
      </c>
      <c r="C2945" s="295">
        <v>206.87882414377194</v>
      </c>
    </row>
    <row r="2946" spans="2:3" x14ac:dyDescent="0.25">
      <c r="B2946" s="294">
        <v>2881</v>
      </c>
      <c r="C2946" s="295">
        <v>135.82954595289698</v>
      </c>
    </row>
    <row r="2947" spans="2:3" x14ac:dyDescent="0.25">
      <c r="B2947" s="294">
        <v>2882</v>
      </c>
      <c r="C2947" s="295">
        <v>119.64873121246005</v>
      </c>
    </row>
    <row r="2948" spans="2:3" x14ac:dyDescent="0.25">
      <c r="B2948" s="294">
        <v>2883</v>
      </c>
      <c r="C2948" s="295">
        <v>125.71951135686005</v>
      </c>
    </row>
    <row r="2949" spans="2:3" x14ac:dyDescent="0.25">
      <c r="B2949" s="294">
        <v>2884</v>
      </c>
      <c r="C2949" s="295">
        <v>113.49165676990631</v>
      </c>
    </row>
    <row r="2950" spans="2:3" x14ac:dyDescent="0.25">
      <c r="B2950" s="294">
        <v>2885</v>
      </c>
      <c r="C2950" s="295">
        <v>132.90454859462417</v>
      </c>
    </row>
    <row r="2951" spans="2:3" x14ac:dyDescent="0.25">
      <c r="B2951" s="294">
        <v>2886</v>
      </c>
      <c r="C2951" s="295">
        <v>93.588613472616402</v>
      </c>
    </row>
    <row r="2952" spans="2:3" x14ac:dyDescent="0.25">
      <c r="B2952" s="294">
        <v>2887</v>
      </c>
      <c r="C2952" s="295">
        <v>180.3133156666583</v>
      </c>
    </row>
    <row r="2953" spans="2:3" x14ac:dyDescent="0.25">
      <c r="B2953" s="294">
        <v>2888</v>
      </c>
      <c r="C2953" s="295">
        <v>141.0143107163762</v>
      </c>
    </row>
    <row r="2954" spans="2:3" x14ac:dyDescent="0.25">
      <c r="B2954" s="294">
        <v>2889</v>
      </c>
      <c r="C2954" s="295">
        <v>80.888420870024447</v>
      </c>
    </row>
    <row r="2955" spans="2:3" x14ac:dyDescent="0.25">
      <c r="B2955" s="294">
        <v>2890</v>
      </c>
      <c r="C2955" s="295">
        <v>114.4712631833582</v>
      </c>
    </row>
    <row r="2956" spans="2:3" x14ac:dyDescent="0.25">
      <c r="B2956" s="294">
        <v>2891</v>
      </c>
      <c r="C2956" s="295">
        <v>142.89316061319064</v>
      </c>
    </row>
    <row r="2957" spans="2:3" x14ac:dyDescent="0.25">
      <c r="B2957" s="294">
        <v>2892</v>
      </c>
      <c r="C2957" s="295">
        <v>170.26458846919201</v>
      </c>
    </row>
    <row r="2958" spans="2:3" x14ac:dyDescent="0.25">
      <c r="B2958" s="294">
        <v>2893</v>
      </c>
      <c r="C2958" s="295">
        <v>188.9696261002394</v>
      </c>
    </row>
    <row r="2959" spans="2:3" x14ac:dyDescent="0.25">
      <c r="B2959" s="294">
        <v>2894</v>
      </c>
      <c r="C2959" s="295">
        <v>161.12657972390531</v>
      </c>
    </row>
    <row r="2960" spans="2:3" x14ac:dyDescent="0.25">
      <c r="B2960" s="294">
        <v>2895</v>
      </c>
      <c r="C2960" s="295">
        <v>193.51173608485502</v>
      </c>
    </row>
    <row r="2961" spans="2:3" x14ac:dyDescent="0.25">
      <c r="B2961" s="294">
        <v>2896</v>
      </c>
      <c r="C2961" s="295">
        <v>105.9043898922221</v>
      </c>
    </row>
    <row r="2962" spans="2:3" x14ac:dyDescent="0.25">
      <c r="B2962" s="294">
        <v>2897</v>
      </c>
      <c r="C2962" s="295">
        <v>127.60598926826802</v>
      </c>
    </row>
    <row r="2963" spans="2:3" x14ac:dyDescent="0.25">
      <c r="B2963" s="294">
        <v>2898</v>
      </c>
      <c r="C2963" s="295">
        <v>126.58263054716956</v>
      </c>
    </row>
    <row r="2964" spans="2:3" x14ac:dyDescent="0.25">
      <c r="B2964" s="294">
        <v>2899</v>
      </c>
      <c r="C2964" s="295">
        <v>151.04723033475346</v>
      </c>
    </row>
    <row r="2965" spans="2:3" x14ac:dyDescent="0.25">
      <c r="B2965" s="294">
        <v>2900</v>
      </c>
      <c r="C2965" s="295">
        <v>132.26054036215405</v>
      </c>
    </row>
    <row r="2966" spans="2:3" x14ac:dyDescent="0.25">
      <c r="B2966" s="294">
        <v>2901</v>
      </c>
      <c r="C2966" s="295">
        <v>150.84768962213917</v>
      </c>
    </row>
    <row r="2967" spans="2:3" x14ac:dyDescent="0.25">
      <c r="B2967" s="294">
        <v>2902</v>
      </c>
      <c r="C2967" s="295">
        <v>117.82248143149764</v>
      </c>
    </row>
    <row r="2968" spans="2:3" x14ac:dyDescent="0.25">
      <c r="B2968" s="294">
        <v>2903</v>
      </c>
      <c r="C2968" s="295">
        <v>117.86082477720788</v>
      </c>
    </row>
    <row r="2969" spans="2:3" x14ac:dyDescent="0.25">
      <c r="B2969" s="294">
        <v>2904</v>
      </c>
      <c r="C2969" s="295">
        <v>108.097803474659</v>
      </c>
    </row>
    <row r="2970" spans="2:3" x14ac:dyDescent="0.25">
      <c r="B2970" s="294">
        <v>2905</v>
      </c>
      <c r="C2970" s="295">
        <v>99.487825208788706</v>
      </c>
    </row>
    <row r="2971" spans="2:3" x14ac:dyDescent="0.25">
      <c r="B2971" s="294">
        <v>2906</v>
      </c>
      <c r="C2971" s="295">
        <v>144.66154389099162</v>
      </c>
    </row>
    <row r="2972" spans="2:3" x14ac:dyDescent="0.25">
      <c r="B2972" s="294">
        <v>2907</v>
      </c>
      <c r="C2972" s="295">
        <v>95.338990682862601</v>
      </c>
    </row>
    <row r="2973" spans="2:3" x14ac:dyDescent="0.25">
      <c r="B2973" s="294">
        <v>2908</v>
      </c>
      <c r="C2973" s="295">
        <v>196.15414023766633</v>
      </c>
    </row>
    <row r="2974" spans="2:3" x14ac:dyDescent="0.25">
      <c r="B2974" s="294">
        <v>2909</v>
      </c>
      <c r="C2974" s="295">
        <v>120.57861255124936</v>
      </c>
    </row>
    <row r="2975" spans="2:3" x14ac:dyDescent="0.25">
      <c r="B2975" s="294">
        <v>2910</v>
      </c>
      <c r="C2975" s="295">
        <v>109.40145066108377</v>
      </c>
    </row>
    <row r="2976" spans="2:3" x14ac:dyDescent="0.25">
      <c r="B2976" s="294">
        <v>2911</v>
      </c>
      <c r="C2976" s="295">
        <v>111.92894076625308</v>
      </c>
    </row>
    <row r="2977" spans="2:3" x14ac:dyDescent="0.25">
      <c r="B2977" s="294">
        <v>2912</v>
      </c>
      <c r="C2977" s="295">
        <v>102.35135443202758</v>
      </c>
    </row>
    <row r="2978" spans="2:3" x14ac:dyDescent="0.25">
      <c r="B2978" s="294">
        <v>2913</v>
      </c>
      <c r="C2978" s="295">
        <v>86.098923559248831</v>
      </c>
    </row>
    <row r="2979" spans="2:3" x14ac:dyDescent="0.25">
      <c r="B2979" s="294">
        <v>2914</v>
      </c>
      <c r="C2979" s="295">
        <v>73.081537226997057</v>
      </c>
    </row>
    <row r="2980" spans="2:3" x14ac:dyDescent="0.25">
      <c r="B2980" s="294">
        <v>2915</v>
      </c>
      <c r="C2980" s="295">
        <v>162.09324251691004</v>
      </c>
    </row>
    <row r="2981" spans="2:3" x14ac:dyDescent="0.25">
      <c r="B2981" s="294">
        <v>2916</v>
      </c>
      <c r="C2981" s="295">
        <v>136.42862497708089</v>
      </c>
    </row>
    <row r="2982" spans="2:3" x14ac:dyDescent="0.25">
      <c r="B2982" s="294">
        <v>2917</v>
      </c>
      <c r="C2982" s="295">
        <v>104.9838354482243</v>
      </c>
    </row>
    <row r="2983" spans="2:3" x14ac:dyDescent="0.25">
      <c r="B2983" s="294">
        <v>2918</v>
      </c>
      <c r="C2983" s="295">
        <v>158.14831650619885</v>
      </c>
    </row>
    <row r="2984" spans="2:3" x14ac:dyDescent="0.25">
      <c r="B2984" s="294">
        <v>2919</v>
      </c>
      <c r="C2984" s="295">
        <v>102.42047639625466</v>
      </c>
    </row>
    <row r="2985" spans="2:3" x14ac:dyDescent="0.25">
      <c r="B2985" s="294">
        <v>2920</v>
      </c>
      <c r="C2985" s="295">
        <v>113.14692002341815</v>
      </c>
    </row>
    <row r="2986" spans="2:3" x14ac:dyDescent="0.25">
      <c r="B2986" s="294">
        <v>2921</v>
      </c>
      <c r="C2986" s="295">
        <v>151.12671268318383</v>
      </c>
    </row>
    <row r="2987" spans="2:3" x14ac:dyDescent="0.25">
      <c r="B2987" s="294">
        <v>2922</v>
      </c>
      <c r="C2987" s="295">
        <v>160.76456334975029</v>
      </c>
    </row>
    <row r="2988" spans="2:3" x14ac:dyDescent="0.25">
      <c r="B2988" s="294">
        <v>2923</v>
      </c>
      <c r="C2988" s="295">
        <v>136.71066080084611</v>
      </c>
    </row>
    <row r="2989" spans="2:3" x14ac:dyDescent="0.25">
      <c r="B2989" s="294">
        <v>2924</v>
      </c>
      <c r="C2989" s="295">
        <v>93.748105770391547</v>
      </c>
    </row>
    <row r="2990" spans="2:3" x14ac:dyDescent="0.25">
      <c r="B2990" s="294">
        <v>2925</v>
      </c>
      <c r="C2990" s="295">
        <v>143.14544670595257</v>
      </c>
    </row>
    <row r="2991" spans="2:3" x14ac:dyDescent="0.25">
      <c r="B2991" s="294">
        <v>2926</v>
      </c>
      <c r="C2991" s="295">
        <v>214.96987055224758</v>
      </c>
    </row>
    <row r="2992" spans="2:3" x14ac:dyDescent="0.25">
      <c r="B2992" s="294">
        <v>2927</v>
      </c>
      <c r="C2992" s="295">
        <v>117.01474636587929</v>
      </c>
    </row>
    <row r="2993" spans="2:3" x14ac:dyDescent="0.25">
      <c r="B2993" s="294">
        <v>2928</v>
      </c>
      <c r="C2993" s="295">
        <v>162.48324244637547</v>
      </c>
    </row>
    <row r="2994" spans="2:3" x14ac:dyDescent="0.25">
      <c r="B2994" s="294">
        <v>2929</v>
      </c>
      <c r="C2994" s="295">
        <v>178.86601025634059</v>
      </c>
    </row>
    <row r="2995" spans="2:3" x14ac:dyDescent="0.25">
      <c r="B2995" s="294">
        <v>2930</v>
      </c>
      <c r="C2995" s="295">
        <v>93.398286418573235</v>
      </c>
    </row>
    <row r="2996" spans="2:3" x14ac:dyDescent="0.25">
      <c r="B2996" s="294">
        <v>2931</v>
      </c>
      <c r="C2996" s="295">
        <v>195.9504725532141</v>
      </c>
    </row>
    <row r="2997" spans="2:3" x14ac:dyDescent="0.25">
      <c r="B2997" s="294">
        <v>2932</v>
      </c>
      <c r="C2997" s="295">
        <v>80.895526347738269</v>
      </c>
    </row>
    <row r="2998" spans="2:3" x14ac:dyDescent="0.25">
      <c r="B2998" s="294">
        <v>2933</v>
      </c>
      <c r="C2998" s="295">
        <v>120.12550948076967</v>
      </c>
    </row>
    <row r="2999" spans="2:3" x14ac:dyDescent="0.25">
      <c r="B2999" s="294">
        <v>2934</v>
      </c>
      <c r="C2999" s="295">
        <v>124.27918385664574</v>
      </c>
    </row>
    <row r="3000" spans="2:3" x14ac:dyDescent="0.25">
      <c r="B3000" s="294">
        <v>2935</v>
      </c>
      <c r="C3000" s="295">
        <v>121.09945713239853</v>
      </c>
    </row>
    <row r="3001" spans="2:3" x14ac:dyDescent="0.25">
      <c r="B3001" s="294">
        <v>2936</v>
      </c>
      <c r="C3001" s="295">
        <v>82.832284758308901</v>
      </c>
    </row>
    <row r="3002" spans="2:3" x14ac:dyDescent="0.25">
      <c r="B3002" s="294">
        <v>2937</v>
      </c>
      <c r="C3002" s="295">
        <v>205.08590529688044</v>
      </c>
    </row>
    <row r="3003" spans="2:3" x14ac:dyDescent="0.25">
      <c r="B3003" s="294">
        <v>2938</v>
      </c>
      <c r="C3003" s="295">
        <v>166.48290225513796</v>
      </c>
    </row>
    <row r="3004" spans="2:3" x14ac:dyDescent="0.25">
      <c r="B3004" s="294">
        <v>2939</v>
      </c>
      <c r="C3004" s="295">
        <v>127.77706780840226</v>
      </c>
    </row>
    <row r="3005" spans="2:3" x14ac:dyDescent="0.25">
      <c r="B3005" s="294">
        <v>2940</v>
      </c>
      <c r="C3005" s="295">
        <v>185.9417170341552</v>
      </c>
    </row>
    <row r="3006" spans="2:3" x14ac:dyDescent="0.25">
      <c r="B3006" s="294">
        <v>2941</v>
      </c>
      <c r="C3006" s="295">
        <v>172.76452099107297</v>
      </c>
    </row>
    <row r="3007" spans="2:3" x14ac:dyDescent="0.25">
      <c r="B3007" s="294">
        <v>2942</v>
      </c>
      <c r="C3007" s="295">
        <v>98.064702390280559</v>
      </c>
    </row>
    <row r="3008" spans="2:3" x14ac:dyDescent="0.25">
      <c r="B3008" s="294">
        <v>2943</v>
      </c>
      <c r="C3008" s="295">
        <v>117.8597739270687</v>
      </c>
    </row>
    <row r="3009" spans="2:3" x14ac:dyDescent="0.25">
      <c r="B3009" s="294">
        <v>2944</v>
      </c>
      <c r="C3009" s="295">
        <v>134.95586294890074</v>
      </c>
    </row>
    <row r="3010" spans="2:3" x14ac:dyDescent="0.25">
      <c r="B3010" s="294">
        <v>2945</v>
      </c>
      <c r="C3010" s="295">
        <v>102.93876960789649</v>
      </c>
    </row>
    <row r="3011" spans="2:3" x14ac:dyDescent="0.25">
      <c r="B3011" s="294">
        <v>2946</v>
      </c>
      <c r="C3011" s="295">
        <v>124.27124216984001</v>
      </c>
    </row>
    <row r="3012" spans="2:3" x14ac:dyDescent="0.25">
      <c r="B3012" s="294">
        <v>2947</v>
      </c>
      <c r="C3012" s="295">
        <v>149.42546091040845</v>
      </c>
    </row>
    <row r="3013" spans="2:3" x14ac:dyDescent="0.25">
      <c r="B3013" s="294">
        <v>2948</v>
      </c>
      <c r="C3013" s="295">
        <v>124.17612285389401</v>
      </c>
    </row>
    <row r="3014" spans="2:3" x14ac:dyDescent="0.25">
      <c r="B3014" s="294">
        <v>2949</v>
      </c>
      <c r="C3014" s="295">
        <v>82.823670616195713</v>
      </c>
    </row>
    <row r="3015" spans="2:3" x14ac:dyDescent="0.25">
      <c r="B3015" s="294">
        <v>2950</v>
      </c>
      <c r="C3015" s="295">
        <v>229.97164120956074</v>
      </c>
    </row>
    <row r="3016" spans="2:3" x14ac:dyDescent="0.25">
      <c r="B3016" s="294">
        <v>2951</v>
      </c>
      <c r="C3016" s="295">
        <v>80.31693298576694</v>
      </c>
    </row>
    <row r="3017" spans="2:3" x14ac:dyDescent="0.25">
      <c r="B3017" s="294">
        <v>2952</v>
      </c>
      <c r="C3017" s="295">
        <v>162.56851122393996</v>
      </c>
    </row>
    <row r="3018" spans="2:3" x14ac:dyDescent="0.25">
      <c r="B3018" s="294">
        <v>2953</v>
      </c>
      <c r="C3018" s="295">
        <v>74.034746690637988</v>
      </c>
    </row>
    <row r="3019" spans="2:3" x14ac:dyDescent="0.25">
      <c r="B3019" s="294">
        <v>2954</v>
      </c>
      <c r="C3019" s="295">
        <v>88.999991135816231</v>
      </c>
    </row>
    <row r="3020" spans="2:3" x14ac:dyDescent="0.25">
      <c r="B3020" s="294">
        <v>2955</v>
      </c>
      <c r="C3020" s="295">
        <v>194.81501034646382</v>
      </c>
    </row>
    <row r="3021" spans="2:3" x14ac:dyDescent="0.25">
      <c r="B3021" s="294">
        <v>2956</v>
      </c>
      <c r="C3021" s="295">
        <v>116.84034939597387</v>
      </c>
    </row>
    <row r="3022" spans="2:3" x14ac:dyDescent="0.25">
      <c r="B3022" s="294">
        <v>2957</v>
      </c>
      <c r="C3022" s="295">
        <v>121.94838519357693</v>
      </c>
    </row>
    <row r="3023" spans="2:3" x14ac:dyDescent="0.25">
      <c r="B3023" s="294">
        <v>2958</v>
      </c>
      <c r="C3023" s="295">
        <v>105.196646205435</v>
      </c>
    </row>
    <row r="3024" spans="2:3" x14ac:dyDescent="0.25">
      <c r="B3024" s="294">
        <v>2959</v>
      </c>
      <c r="C3024" s="295">
        <v>137.06492950834925</v>
      </c>
    </row>
    <row r="3025" spans="2:3" x14ac:dyDescent="0.25">
      <c r="B3025" s="294">
        <v>2960</v>
      </c>
      <c r="C3025" s="295">
        <v>114.91856582882107</v>
      </c>
    </row>
    <row r="3026" spans="2:3" x14ac:dyDescent="0.25">
      <c r="B3026" s="294">
        <v>2961</v>
      </c>
      <c r="C3026" s="295">
        <v>96.051062251409462</v>
      </c>
    </row>
    <row r="3027" spans="2:3" x14ac:dyDescent="0.25">
      <c r="B3027" s="294">
        <v>2962</v>
      </c>
      <c r="C3027" s="295">
        <v>102.51326297791951</v>
      </c>
    </row>
    <row r="3028" spans="2:3" x14ac:dyDescent="0.25">
      <c r="B3028" s="294">
        <v>2963</v>
      </c>
      <c r="C3028" s="295">
        <v>131.94111168073636</v>
      </c>
    </row>
    <row r="3029" spans="2:3" x14ac:dyDescent="0.25">
      <c r="B3029" s="294">
        <v>2964</v>
      </c>
      <c r="C3029" s="295">
        <v>146.23362051726417</v>
      </c>
    </row>
    <row r="3030" spans="2:3" x14ac:dyDescent="0.25">
      <c r="B3030" s="294">
        <v>2965</v>
      </c>
      <c r="C3030" s="295">
        <v>151.1417620746526</v>
      </c>
    </row>
    <row r="3031" spans="2:3" x14ac:dyDescent="0.25">
      <c r="B3031" s="294">
        <v>2966</v>
      </c>
      <c r="C3031" s="295">
        <v>125.76692146227234</v>
      </c>
    </row>
    <row r="3032" spans="2:3" x14ac:dyDescent="0.25">
      <c r="B3032" s="294">
        <v>2967</v>
      </c>
      <c r="C3032" s="295">
        <v>126.05337418752048</v>
      </c>
    </row>
    <row r="3033" spans="2:3" x14ac:dyDescent="0.25">
      <c r="B3033" s="294">
        <v>2968</v>
      </c>
      <c r="C3033" s="295">
        <v>126.50422290801419</v>
      </c>
    </row>
    <row r="3034" spans="2:3" x14ac:dyDescent="0.25">
      <c r="B3034" s="294">
        <v>2969</v>
      </c>
      <c r="C3034" s="295">
        <v>112.86181648672573</v>
      </c>
    </row>
    <row r="3035" spans="2:3" x14ac:dyDescent="0.25">
      <c r="B3035" s="294">
        <v>2970</v>
      </c>
      <c r="C3035" s="295">
        <v>73.165076187355453</v>
      </c>
    </row>
    <row r="3036" spans="2:3" x14ac:dyDescent="0.25">
      <c r="B3036" s="294">
        <v>2971</v>
      </c>
      <c r="C3036" s="295">
        <v>158.76311126580384</v>
      </c>
    </row>
    <row r="3037" spans="2:3" x14ac:dyDescent="0.25">
      <c r="B3037" s="294">
        <v>2972</v>
      </c>
      <c r="C3037" s="295">
        <v>152.16176180150254</v>
      </c>
    </row>
    <row r="3038" spans="2:3" x14ac:dyDescent="0.25">
      <c r="B3038" s="294">
        <v>2973</v>
      </c>
      <c r="C3038" s="295">
        <v>166.33198172596428</v>
      </c>
    </row>
    <row r="3039" spans="2:3" x14ac:dyDescent="0.25">
      <c r="B3039" s="294">
        <v>2974</v>
      </c>
      <c r="C3039" s="295">
        <v>98.054157149156197</v>
      </c>
    </row>
    <row r="3040" spans="2:3" x14ac:dyDescent="0.25">
      <c r="B3040" s="294">
        <v>2975</v>
      </c>
      <c r="C3040" s="295">
        <v>89.976954228668092</v>
      </c>
    </row>
    <row r="3041" spans="2:3" x14ac:dyDescent="0.25">
      <c r="B3041" s="294">
        <v>2976</v>
      </c>
      <c r="C3041" s="295">
        <v>207.99060578634086</v>
      </c>
    </row>
    <row r="3042" spans="2:3" x14ac:dyDescent="0.25">
      <c r="B3042" s="294">
        <v>2977</v>
      </c>
      <c r="C3042" s="295">
        <v>169.93529325830164</v>
      </c>
    </row>
    <row r="3043" spans="2:3" x14ac:dyDescent="0.25">
      <c r="B3043" s="294">
        <v>2978</v>
      </c>
      <c r="C3043" s="295">
        <v>99.644900275437166</v>
      </c>
    </row>
    <row r="3044" spans="2:3" x14ac:dyDescent="0.25">
      <c r="B3044" s="294">
        <v>2979</v>
      </c>
      <c r="C3044" s="295">
        <v>124.35821399253173</v>
      </c>
    </row>
    <row r="3045" spans="2:3" x14ac:dyDescent="0.25">
      <c r="B3045" s="294">
        <v>2980</v>
      </c>
      <c r="C3045" s="295">
        <v>104.57182665064886</v>
      </c>
    </row>
    <row r="3046" spans="2:3" x14ac:dyDescent="0.25">
      <c r="B3046" s="294">
        <v>2981</v>
      </c>
      <c r="C3046" s="295">
        <v>158.2547856240181</v>
      </c>
    </row>
    <row r="3047" spans="2:3" x14ac:dyDescent="0.25">
      <c r="B3047" s="294">
        <v>2982</v>
      </c>
      <c r="C3047" s="295">
        <v>72.492928316947101</v>
      </c>
    </row>
    <row r="3048" spans="2:3" x14ac:dyDescent="0.25">
      <c r="B3048" s="294">
        <v>2983</v>
      </c>
      <c r="C3048" s="295">
        <v>169.52676833731425</v>
      </c>
    </row>
    <row r="3049" spans="2:3" x14ac:dyDescent="0.25">
      <c r="B3049" s="294">
        <v>2984</v>
      </c>
      <c r="C3049" s="295">
        <v>123.79835131454399</v>
      </c>
    </row>
    <row r="3050" spans="2:3" x14ac:dyDescent="0.25">
      <c r="B3050" s="294">
        <v>2985</v>
      </c>
      <c r="C3050" s="295">
        <v>120.18924394634412</v>
      </c>
    </row>
    <row r="3051" spans="2:3" x14ac:dyDescent="0.25">
      <c r="B3051" s="294">
        <v>2986</v>
      </c>
      <c r="C3051" s="295">
        <v>117.1107779581489</v>
      </c>
    </row>
    <row r="3052" spans="2:3" x14ac:dyDescent="0.25">
      <c r="B3052" s="294">
        <v>2987</v>
      </c>
      <c r="C3052" s="295">
        <v>114.86785302288067</v>
      </c>
    </row>
    <row r="3053" spans="2:3" x14ac:dyDescent="0.25">
      <c r="B3053" s="294">
        <v>2988</v>
      </c>
      <c r="C3053" s="295">
        <v>87.590581477669787</v>
      </c>
    </row>
    <row r="3054" spans="2:3" x14ac:dyDescent="0.25">
      <c r="B3054" s="294">
        <v>2989</v>
      </c>
      <c r="C3054" s="295">
        <v>190.25223479824587</v>
      </c>
    </row>
    <row r="3055" spans="2:3" x14ac:dyDescent="0.25">
      <c r="B3055" s="294">
        <v>2990</v>
      </c>
      <c r="C3055" s="295">
        <v>95.891621017111149</v>
      </c>
    </row>
    <row r="3056" spans="2:3" x14ac:dyDescent="0.25">
      <c r="B3056" s="294">
        <v>2991</v>
      </c>
      <c r="C3056" s="295">
        <v>189.04221375014609</v>
      </c>
    </row>
    <row r="3057" spans="2:3" x14ac:dyDescent="0.25">
      <c r="B3057" s="294">
        <v>2992</v>
      </c>
      <c r="C3057" s="295">
        <v>136.13054187858182</v>
      </c>
    </row>
    <row r="3058" spans="2:3" x14ac:dyDescent="0.25">
      <c r="B3058" s="294">
        <v>2993</v>
      </c>
      <c r="C3058" s="295">
        <v>150.01205969579601</v>
      </c>
    </row>
    <row r="3059" spans="2:3" x14ac:dyDescent="0.25">
      <c r="B3059" s="294">
        <v>2994</v>
      </c>
      <c r="C3059" s="295">
        <v>75.135722177643444</v>
      </c>
    </row>
    <row r="3060" spans="2:3" x14ac:dyDescent="0.25">
      <c r="B3060" s="294">
        <v>2995</v>
      </c>
      <c r="C3060" s="295">
        <v>129.74589270661787</v>
      </c>
    </row>
    <row r="3061" spans="2:3" x14ac:dyDescent="0.25">
      <c r="B3061" s="294">
        <v>2996</v>
      </c>
      <c r="C3061" s="295">
        <v>96.90197537603764</v>
      </c>
    </row>
    <row r="3062" spans="2:3" x14ac:dyDescent="0.25">
      <c r="B3062" s="294">
        <v>2997</v>
      </c>
      <c r="C3062" s="295">
        <v>105.16825346844172</v>
      </c>
    </row>
    <row r="3063" spans="2:3" x14ac:dyDescent="0.25">
      <c r="B3063" s="294">
        <v>2998</v>
      </c>
      <c r="C3063" s="295">
        <v>130.68324656291435</v>
      </c>
    </row>
    <row r="3064" spans="2:3" x14ac:dyDescent="0.25">
      <c r="B3064" s="294">
        <v>2999</v>
      </c>
      <c r="C3064" s="295">
        <v>87.97604907311171</v>
      </c>
    </row>
    <row r="3065" spans="2:3" x14ac:dyDescent="0.25">
      <c r="B3065" s="294">
        <v>3000</v>
      </c>
      <c r="C3065" s="295">
        <v>85.059533405483307</v>
      </c>
    </row>
    <row r="3066" spans="2:3" x14ac:dyDescent="0.25">
      <c r="B3066" s="294">
        <v>3001</v>
      </c>
      <c r="C3066" s="295">
        <v>156.44097186501978</v>
      </c>
    </row>
    <row r="3067" spans="2:3" x14ac:dyDescent="0.25">
      <c r="B3067" s="294">
        <v>3002</v>
      </c>
      <c r="C3067" s="295">
        <v>76.45477783038335</v>
      </c>
    </row>
    <row r="3068" spans="2:3" x14ac:dyDescent="0.25">
      <c r="B3068" s="294">
        <v>3003</v>
      </c>
      <c r="C3068" s="295">
        <v>161.10449734942824</v>
      </c>
    </row>
    <row r="3069" spans="2:3" x14ac:dyDescent="0.25">
      <c r="B3069" s="294">
        <v>3004</v>
      </c>
      <c r="C3069" s="295">
        <v>140.22019210300363</v>
      </c>
    </row>
    <row r="3070" spans="2:3" x14ac:dyDescent="0.25">
      <c r="B3070" s="294">
        <v>3005</v>
      </c>
      <c r="C3070" s="295">
        <v>175.5232499318422</v>
      </c>
    </row>
    <row r="3071" spans="2:3" x14ac:dyDescent="0.25">
      <c r="B3071" s="294">
        <v>3006</v>
      </c>
      <c r="C3071" s="295">
        <v>131.52389910189839</v>
      </c>
    </row>
    <row r="3072" spans="2:3" x14ac:dyDescent="0.25">
      <c r="B3072" s="294">
        <v>3007</v>
      </c>
      <c r="C3072" s="295">
        <v>165.31703519835449</v>
      </c>
    </row>
    <row r="3073" spans="2:3" x14ac:dyDescent="0.25">
      <c r="B3073" s="294">
        <v>3008</v>
      </c>
      <c r="C3073" s="295">
        <v>85.819296079599951</v>
      </c>
    </row>
    <row r="3074" spans="2:3" x14ac:dyDescent="0.25">
      <c r="B3074" s="294">
        <v>3009</v>
      </c>
      <c r="C3074" s="295">
        <v>184.59570823379994</v>
      </c>
    </row>
    <row r="3075" spans="2:3" x14ac:dyDescent="0.25">
      <c r="B3075" s="294">
        <v>3010</v>
      </c>
      <c r="C3075" s="295">
        <v>160.90833308295893</v>
      </c>
    </row>
    <row r="3076" spans="2:3" x14ac:dyDescent="0.25">
      <c r="B3076" s="294">
        <v>3011</v>
      </c>
      <c r="C3076" s="295">
        <v>112.78350013255984</v>
      </c>
    </row>
    <row r="3077" spans="2:3" x14ac:dyDescent="0.25">
      <c r="B3077" s="294">
        <v>3012</v>
      </c>
      <c r="C3077" s="295">
        <v>154.10540161562091</v>
      </c>
    </row>
    <row r="3078" spans="2:3" x14ac:dyDescent="0.25">
      <c r="B3078" s="294">
        <v>3013</v>
      </c>
      <c r="C3078" s="295">
        <v>95.38568577580395</v>
      </c>
    </row>
    <row r="3079" spans="2:3" x14ac:dyDescent="0.25">
      <c r="B3079" s="294">
        <v>3014</v>
      </c>
      <c r="C3079" s="295">
        <v>189.81272988342388</v>
      </c>
    </row>
    <row r="3080" spans="2:3" x14ac:dyDescent="0.25">
      <c r="B3080" s="294">
        <v>3015</v>
      </c>
      <c r="C3080" s="295">
        <v>126.72208959900676</v>
      </c>
    </row>
    <row r="3081" spans="2:3" x14ac:dyDescent="0.25">
      <c r="B3081" s="294">
        <v>3016</v>
      </c>
      <c r="C3081" s="295">
        <v>183.62493350410875</v>
      </c>
    </row>
    <row r="3082" spans="2:3" x14ac:dyDescent="0.25">
      <c r="B3082" s="294">
        <v>3017</v>
      </c>
      <c r="C3082" s="295">
        <v>94.910821326498137</v>
      </c>
    </row>
    <row r="3083" spans="2:3" x14ac:dyDescent="0.25">
      <c r="B3083" s="294">
        <v>3018</v>
      </c>
      <c r="C3083" s="295">
        <v>130.93452567878484</v>
      </c>
    </row>
    <row r="3084" spans="2:3" x14ac:dyDescent="0.25">
      <c r="B3084" s="294">
        <v>3019</v>
      </c>
      <c r="C3084" s="295">
        <v>116.57015422895225</v>
      </c>
    </row>
    <row r="3085" spans="2:3" x14ac:dyDescent="0.25">
      <c r="B3085" s="294">
        <v>3020</v>
      </c>
      <c r="C3085" s="295">
        <v>157.55561205489917</v>
      </c>
    </row>
    <row r="3086" spans="2:3" x14ac:dyDescent="0.25">
      <c r="B3086" s="294">
        <v>3021</v>
      </c>
      <c r="C3086" s="295">
        <v>87.780123997511978</v>
      </c>
    </row>
    <row r="3087" spans="2:3" x14ac:dyDescent="0.25">
      <c r="B3087" s="294">
        <v>3022</v>
      </c>
      <c r="C3087" s="295">
        <v>121.28595626870707</v>
      </c>
    </row>
    <row r="3088" spans="2:3" x14ac:dyDescent="0.25">
      <c r="B3088" s="294">
        <v>3023</v>
      </c>
      <c r="C3088" s="295">
        <v>125.67042463679171</v>
      </c>
    </row>
    <row r="3089" spans="2:3" x14ac:dyDescent="0.25">
      <c r="B3089" s="294">
        <v>3024</v>
      </c>
      <c r="C3089" s="295">
        <v>190.82254425346542</v>
      </c>
    </row>
    <row r="3090" spans="2:3" x14ac:dyDescent="0.25">
      <c r="B3090" s="294">
        <v>3025</v>
      </c>
      <c r="C3090" s="295">
        <v>116.52252078358876</v>
      </c>
    </row>
    <row r="3091" spans="2:3" x14ac:dyDescent="0.25">
      <c r="B3091" s="294">
        <v>3026</v>
      </c>
      <c r="C3091" s="295">
        <v>149.88703851227586</v>
      </c>
    </row>
    <row r="3092" spans="2:3" x14ac:dyDescent="0.25">
      <c r="B3092" s="294">
        <v>3027</v>
      </c>
      <c r="C3092" s="295">
        <v>156.18057901846865</v>
      </c>
    </row>
    <row r="3093" spans="2:3" x14ac:dyDescent="0.25">
      <c r="B3093" s="294">
        <v>3028</v>
      </c>
      <c r="C3093" s="295">
        <v>183.72620148436042</v>
      </c>
    </row>
    <row r="3094" spans="2:3" x14ac:dyDescent="0.25">
      <c r="B3094" s="294">
        <v>3029</v>
      </c>
      <c r="C3094" s="295">
        <v>168.77704581974541</v>
      </c>
    </row>
    <row r="3095" spans="2:3" x14ac:dyDescent="0.25">
      <c r="B3095" s="294">
        <v>3030</v>
      </c>
      <c r="C3095" s="295">
        <v>154.51367495184019</v>
      </c>
    </row>
    <row r="3096" spans="2:3" x14ac:dyDescent="0.25">
      <c r="B3096" s="294">
        <v>3031</v>
      </c>
      <c r="C3096" s="295">
        <v>90.254060395155051</v>
      </c>
    </row>
    <row r="3097" spans="2:3" x14ac:dyDescent="0.25">
      <c r="B3097" s="294">
        <v>3032</v>
      </c>
      <c r="C3097" s="295">
        <v>191.20932104233938</v>
      </c>
    </row>
    <row r="3098" spans="2:3" x14ac:dyDescent="0.25">
      <c r="B3098" s="294">
        <v>3033</v>
      </c>
      <c r="C3098" s="295">
        <v>130.23273635682736</v>
      </c>
    </row>
    <row r="3099" spans="2:3" x14ac:dyDescent="0.25">
      <c r="B3099" s="294">
        <v>3034</v>
      </c>
      <c r="C3099" s="295">
        <v>94.094374182952905</v>
      </c>
    </row>
    <row r="3100" spans="2:3" x14ac:dyDescent="0.25">
      <c r="B3100" s="294">
        <v>3035</v>
      </c>
      <c r="C3100" s="295">
        <v>132.18729883275051</v>
      </c>
    </row>
    <row r="3101" spans="2:3" x14ac:dyDescent="0.25">
      <c r="B3101" s="294">
        <v>3036</v>
      </c>
      <c r="C3101" s="295">
        <v>153.44521766438538</v>
      </c>
    </row>
    <row r="3102" spans="2:3" x14ac:dyDescent="0.25">
      <c r="B3102" s="294">
        <v>3037</v>
      </c>
      <c r="C3102" s="295">
        <v>181.4311447280775</v>
      </c>
    </row>
    <row r="3103" spans="2:3" x14ac:dyDescent="0.25">
      <c r="B3103" s="294">
        <v>3038</v>
      </c>
      <c r="C3103" s="295">
        <v>124.37100470628062</v>
      </c>
    </row>
    <row r="3104" spans="2:3" x14ac:dyDescent="0.25">
      <c r="B3104" s="294">
        <v>3039</v>
      </c>
      <c r="C3104" s="295">
        <v>108.61626112102675</v>
      </c>
    </row>
    <row r="3105" spans="2:3" x14ac:dyDescent="0.25">
      <c r="B3105" s="294">
        <v>3040</v>
      </c>
      <c r="C3105" s="295">
        <v>168.73812215908103</v>
      </c>
    </row>
    <row r="3106" spans="2:3" x14ac:dyDescent="0.25">
      <c r="B3106" s="294">
        <v>3041</v>
      </c>
      <c r="C3106" s="295">
        <v>113.50392655358462</v>
      </c>
    </row>
    <row r="3107" spans="2:3" x14ac:dyDescent="0.25">
      <c r="B3107" s="294">
        <v>3042</v>
      </c>
      <c r="C3107" s="295">
        <v>96.42430128021067</v>
      </c>
    </row>
    <row r="3108" spans="2:3" x14ac:dyDescent="0.25">
      <c r="B3108" s="294">
        <v>3043</v>
      </c>
      <c r="C3108" s="295">
        <v>89.795798633361301</v>
      </c>
    </row>
    <row r="3109" spans="2:3" x14ac:dyDescent="0.25">
      <c r="B3109" s="294">
        <v>3044</v>
      </c>
      <c r="C3109" s="295">
        <v>65.013862547808941</v>
      </c>
    </row>
    <row r="3110" spans="2:3" x14ac:dyDescent="0.25">
      <c r="B3110" s="294">
        <v>3045</v>
      </c>
      <c r="C3110" s="295">
        <v>100.49929266583599</v>
      </c>
    </row>
    <row r="3111" spans="2:3" x14ac:dyDescent="0.25">
      <c r="B3111" s="294">
        <v>3046</v>
      </c>
      <c r="C3111" s="295">
        <v>133.23832727544709</v>
      </c>
    </row>
    <row r="3112" spans="2:3" x14ac:dyDescent="0.25">
      <c r="B3112" s="294">
        <v>3047</v>
      </c>
      <c r="C3112" s="295">
        <v>118.31178254850693</v>
      </c>
    </row>
    <row r="3113" spans="2:3" x14ac:dyDescent="0.25">
      <c r="B3113" s="294">
        <v>3048</v>
      </c>
      <c r="C3113" s="295">
        <v>125.98212014914513</v>
      </c>
    </row>
    <row r="3114" spans="2:3" x14ac:dyDescent="0.25">
      <c r="B3114" s="294">
        <v>3049</v>
      </c>
      <c r="C3114" s="295">
        <v>124.42395945596527</v>
      </c>
    </row>
    <row r="3115" spans="2:3" x14ac:dyDescent="0.25">
      <c r="B3115" s="294">
        <v>3050</v>
      </c>
      <c r="C3115" s="295">
        <v>120.83334632321775</v>
      </c>
    </row>
    <row r="3116" spans="2:3" x14ac:dyDescent="0.25">
      <c r="B3116" s="294">
        <v>3051</v>
      </c>
      <c r="C3116" s="295">
        <v>97.823468033170755</v>
      </c>
    </row>
    <row r="3117" spans="2:3" x14ac:dyDescent="0.25">
      <c r="B3117" s="294">
        <v>3052</v>
      </c>
      <c r="C3117" s="295">
        <v>132.50138185677778</v>
      </c>
    </row>
    <row r="3118" spans="2:3" x14ac:dyDescent="0.25">
      <c r="B3118" s="294">
        <v>3053</v>
      </c>
      <c r="C3118" s="295">
        <v>138.98024682795909</v>
      </c>
    </row>
    <row r="3119" spans="2:3" x14ac:dyDescent="0.25">
      <c r="B3119" s="294">
        <v>3054</v>
      </c>
      <c r="C3119" s="295">
        <v>81.637333404906201</v>
      </c>
    </row>
    <row r="3120" spans="2:3" x14ac:dyDescent="0.25">
      <c r="B3120" s="294">
        <v>3055</v>
      </c>
      <c r="C3120" s="295">
        <v>144.86515820099535</v>
      </c>
    </row>
    <row r="3121" spans="2:3" x14ac:dyDescent="0.25">
      <c r="B3121" s="294">
        <v>3056</v>
      </c>
      <c r="C3121" s="295">
        <v>162.62812392223285</v>
      </c>
    </row>
    <row r="3122" spans="2:3" x14ac:dyDescent="0.25">
      <c r="B3122" s="294">
        <v>3057</v>
      </c>
      <c r="C3122" s="295">
        <v>154.93326607684401</v>
      </c>
    </row>
    <row r="3123" spans="2:3" x14ac:dyDescent="0.25">
      <c r="B3123" s="294">
        <v>3058</v>
      </c>
      <c r="C3123" s="295">
        <v>86.098728380836846</v>
      </c>
    </row>
    <row r="3124" spans="2:3" x14ac:dyDescent="0.25">
      <c r="B3124" s="294">
        <v>3059</v>
      </c>
      <c r="C3124" s="295">
        <v>157.4299773497211</v>
      </c>
    </row>
    <row r="3125" spans="2:3" x14ac:dyDescent="0.25">
      <c r="B3125" s="294">
        <v>3060</v>
      </c>
      <c r="C3125" s="295">
        <v>95.202894235144953</v>
      </c>
    </row>
    <row r="3126" spans="2:3" x14ac:dyDescent="0.25">
      <c r="B3126" s="294">
        <v>3061</v>
      </c>
      <c r="C3126" s="295">
        <v>96.244231052115225</v>
      </c>
    </row>
    <row r="3127" spans="2:3" x14ac:dyDescent="0.25">
      <c r="B3127" s="294">
        <v>3062</v>
      </c>
      <c r="C3127" s="295">
        <v>140.42987840470795</v>
      </c>
    </row>
    <row r="3128" spans="2:3" x14ac:dyDescent="0.25">
      <c r="B3128" s="294">
        <v>3063</v>
      </c>
      <c r="C3128" s="295">
        <v>95.187872131572249</v>
      </c>
    </row>
    <row r="3129" spans="2:3" x14ac:dyDescent="0.25">
      <c r="B3129" s="294">
        <v>3064</v>
      </c>
      <c r="C3129" s="295">
        <v>106.81689791452345</v>
      </c>
    </row>
    <row r="3130" spans="2:3" x14ac:dyDescent="0.25">
      <c r="B3130" s="294">
        <v>3065</v>
      </c>
      <c r="C3130" s="295">
        <v>76.865932266210109</v>
      </c>
    </row>
    <row r="3131" spans="2:3" x14ac:dyDescent="0.25">
      <c r="B3131" s="294">
        <v>3066</v>
      </c>
      <c r="C3131" s="295">
        <v>135.36147960572947</v>
      </c>
    </row>
    <row r="3132" spans="2:3" x14ac:dyDescent="0.25">
      <c r="B3132" s="294">
        <v>3067</v>
      </c>
      <c r="C3132" s="295">
        <v>145.95002862476116</v>
      </c>
    </row>
    <row r="3133" spans="2:3" x14ac:dyDescent="0.25">
      <c r="B3133" s="294">
        <v>3068</v>
      </c>
      <c r="C3133" s="295">
        <v>150.56696963818587</v>
      </c>
    </row>
    <row r="3134" spans="2:3" x14ac:dyDescent="0.25">
      <c r="B3134" s="294">
        <v>3069</v>
      </c>
      <c r="C3134" s="295">
        <v>136.69543532455717</v>
      </c>
    </row>
    <row r="3135" spans="2:3" x14ac:dyDescent="0.25">
      <c r="B3135" s="294">
        <v>3070</v>
      </c>
      <c r="C3135" s="295">
        <v>94.945584346147186</v>
      </c>
    </row>
    <row r="3136" spans="2:3" x14ac:dyDescent="0.25">
      <c r="B3136" s="294">
        <v>3071</v>
      </c>
      <c r="C3136" s="295">
        <v>144.8863760936911</v>
      </c>
    </row>
    <row r="3137" spans="2:3" x14ac:dyDescent="0.25">
      <c r="B3137" s="294">
        <v>3072</v>
      </c>
      <c r="C3137" s="295">
        <v>131.46615689902174</v>
      </c>
    </row>
    <row r="3138" spans="2:3" x14ac:dyDescent="0.25">
      <c r="B3138" s="294">
        <v>3073</v>
      </c>
      <c r="C3138" s="295">
        <v>141.96989105030406</v>
      </c>
    </row>
    <row r="3139" spans="2:3" x14ac:dyDescent="0.25">
      <c r="B3139" s="294">
        <v>3074</v>
      </c>
      <c r="C3139" s="295">
        <v>159.79645538160605</v>
      </c>
    </row>
    <row r="3140" spans="2:3" x14ac:dyDescent="0.25">
      <c r="B3140" s="294">
        <v>3075</v>
      </c>
      <c r="C3140" s="295">
        <v>113.2376341996233</v>
      </c>
    </row>
    <row r="3141" spans="2:3" x14ac:dyDescent="0.25">
      <c r="B3141" s="294">
        <v>3076</v>
      </c>
      <c r="C3141" s="295">
        <v>106.16066579026227</v>
      </c>
    </row>
    <row r="3142" spans="2:3" x14ac:dyDescent="0.25">
      <c r="B3142" s="294">
        <v>3077</v>
      </c>
      <c r="C3142" s="295">
        <v>124.79621865299652</v>
      </c>
    </row>
    <row r="3143" spans="2:3" x14ac:dyDescent="0.25">
      <c r="B3143" s="294">
        <v>3078</v>
      </c>
      <c r="C3143" s="295">
        <v>138.80722263877556</v>
      </c>
    </row>
    <row r="3144" spans="2:3" x14ac:dyDescent="0.25">
      <c r="B3144" s="294">
        <v>3079</v>
      </c>
      <c r="C3144" s="295">
        <v>188.75480745025231</v>
      </c>
    </row>
    <row r="3145" spans="2:3" x14ac:dyDescent="0.25">
      <c r="B3145" s="294">
        <v>3080</v>
      </c>
      <c r="C3145" s="295">
        <v>140.33693253270417</v>
      </c>
    </row>
    <row r="3146" spans="2:3" x14ac:dyDescent="0.25">
      <c r="B3146" s="294">
        <v>3081</v>
      </c>
      <c r="C3146" s="295">
        <v>212.24851016909227</v>
      </c>
    </row>
    <row r="3147" spans="2:3" x14ac:dyDescent="0.25">
      <c r="B3147" s="294">
        <v>3082</v>
      </c>
      <c r="C3147" s="295">
        <v>135.07419859996781</v>
      </c>
    </row>
    <row r="3148" spans="2:3" x14ac:dyDescent="0.25">
      <c r="B3148" s="294">
        <v>3083</v>
      </c>
      <c r="C3148" s="295">
        <v>104.5774882800353</v>
      </c>
    </row>
    <row r="3149" spans="2:3" x14ac:dyDescent="0.25">
      <c r="B3149" s="294">
        <v>3084</v>
      </c>
      <c r="C3149" s="295">
        <v>109.19631675908087</v>
      </c>
    </row>
    <row r="3150" spans="2:3" x14ac:dyDescent="0.25">
      <c r="B3150" s="294">
        <v>3085</v>
      </c>
      <c r="C3150" s="295">
        <v>86.377692014829179</v>
      </c>
    </row>
    <row r="3151" spans="2:3" x14ac:dyDescent="0.25">
      <c r="B3151" s="294">
        <v>3086</v>
      </c>
      <c r="C3151" s="295">
        <v>194.3912388884643</v>
      </c>
    </row>
    <row r="3152" spans="2:3" x14ac:dyDescent="0.25">
      <c r="B3152" s="294">
        <v>3087</v>
      </c>
      <c r="C3152" s="295">
        <v>142.95579947746569</v>
      </c>
    </row>
    <row r="3153" spans="2:3" x14ac:dyDescent="0.25">
      <c r="B3153" s="294">
        <v>3088</v>
      </c>
      <c r="C3153" s="295">
        <v>116.15671931575187</v>
      </c>
    </row>
    <row r="3154" spans="2:3" x14ac:dyDescent="0.25">
      <c r="B3154" s="294">
        <v>3089</v>
      </c>
      <c r="C3154" s="295">
        <v>108.32969997182806</v>
      </c>
    </row>
    <row r="3155" spans="2:3" x14ac:dyDescent="0.25">
      <c r="B3155" s="294">
        <v>3090</v>
      </c>
      <c r="C3155" s="295">
        <v>174.1678879224354</v>
      </c>
    </row>
    <row r="3156" spans="2:3" x14ac:dyDescent="0.25">
      <c r="B3156" s="294">
        <v>3091</v>
      </c>
      <c r="C3156" s="295">
        <v>128.20574702305584</v>
      </c>
    </row>
    <row r="3157" spans="2:3" x14ac:dyDescent="0.25">
      <c r="B3157" s="294">
        <v>3092</v>
      </c>
      <c r="C3157" s="295">
        <v>136.70218236129142</v>
      </c>
    </row>
    <row r="3158" spans="2:3" x14ac:dyDescent="0.25">
      <c r="B3158" s="294">
        <v>3093</v>
      </c>
      <c r="C3158" s="295">
        <v>178.43573244325745</v>
      </c>
    </row>
    <row r="3159" spans="2:3" x14ac:dyDescent="0.25">
      <c r="B3159" s="294">
        <v>3094</v>
      </c>
      <c r="C3159" s="295">
        <v>163.23553460652334</v>
      </c>
    </row>
    <row r="3160" spans="2:3" x14ac:dyDescent="0.25">
      <c r="B3160" s="294">
        <v>3095</v>
      </c>
      <c r="C3160" s="295">
        <v>160.00426068611131</v>
      </c>
    </row>
    <row r="3161" spans="2:3" x14ac:dyDescent="0.25">
      <c r="B3161" s="294">
        <v>3096</v>
      </c>
      <c r="C3161" s="295">
        <v>156.76875442864821</v>
      </c>
    </row>
    <row r="3162" spans="2:3" x14ac:dyDescent="0.25">
      <c r="B3162" s="294">
        <v>3097</v>
      </c>
      <c r="C3162" s="295">
        <v>87.075850241400389</v>
      </c>
    </row>
    <row r="3163" spans="2:3" x14ac:dyDescent="0.25">
      <c r="B3163" s="294">
        <v>3098</v>
      </c>
      <c r="C3163" s="295">
        <v>160.7689574579905</v>
      </c>
    </row>
    <row r="3164" spans="2:3" x14ac:dyDescent="0.25">
      <c r="B3164" s="294">
        <v>3099</v>
      </c>
      <c r="C3164" s="295">
        <v>137.93728876759781</v>
      </c>
    </row>
    <row r="3165" spans="2:3" x14ac:dyDescent="0.25">
      <c r="B3165" s="294">
        <v>3100</v>
      </c>
      <c r="C3165" s="295">
        <v>147.76996020496384</v>
      </c>
    </row>
    <row r="3166" spans="2:3" x14ac:dyDescent="0.25">
      <c r="B3166" s="294">
        <v>3101</v>
      </c>
      <c r="C3166" s="295">
        <v>164.39241501272187</v>
      </c>
    </row>
    <row r="3167" spans="2:3" x14ac:dyDescent="0.25">
      <c r="B3167" s="294">
        <v>3102</v>
      </c>
      <c r="C3167" s="295">
        <v>172.24305629705256</v>
      </c>
    </row>
    <row r="3168" spans="2:3" x14ac:dyDescent="0.25">
      <c r="B3168" s="294">
        <v>3103</v>
      </c>
      <c r="C3168" s="295">
        <v>113.59031065642745</v>
      </c>
    </row>
    <row r="3169" spans="2:3" x14ac:dyDescent="0.25">
      <c r="B3169" s="294">
        <v>3104</v>
      </c>
      <c r="C3169" s="295">
        <v>130.96906895617565</v>
      </c>
    </row>
    <row r="3170" spans="2:3" x14ac:dyDescent="0.25">
      <c r="B3170" s="294">
        <v>3105</v>
      </c>
      <c r="C3170" s="295">
        <v>153.0482731797569</v>
      </c>
    </row>
    <row r="3171" spans="2:3" x14ac:dyDescent="0.25">
      <c r="B3171" s="294">
        <v>3106</v>
      </c>
      <c r="C3171" s="295">
        <v>101.31789750256885</v>
      </c>
    </row>
    <row r="3172" spans="2:3" x14ac:dyDescent="0.25">
      <c r="B3172" s="294">
        <v>3107</v>
      </c>
      <c r="C3172" s="295">
        <v>118.12657210162884</v>
      </c>
    </row>
    <row r="3173" spans="2:3" x14ac:dyDescent="0.25">
      <c r="B3173" s="294">
        <v>3108</v>
      </c>
      <c r="C3173" s="295">
        <v>95.548292602572047</v>
      </c>
    </row>
    <row r="3174" spans="2:3" x14ac:dyDescent="0.25">
      <c r="B3174" s="294">
        <v>3109</v>
      </c>
      <c r="C3174" s="295">
        <v>141.15279526528928</v>
      </c>
    </row>
    <row r="3175" spans="2:3" x14ac:dyDescent="0.25">
      <c r="B3175" s="294">
        <v>3110</v>
      </c>
      <c r="C3175" s="295">
        <v>153.11080323115419</v>
      </c>
    </row>
    <row r="3176" spans="2:3" x14ac:dyDescent="0.25">
      <c r="B3176" s="294">
        <v>3111</v>
      </c>
      <c r="C3176" s="295">
        <v>170.57375686336871</v>
      </c>
    </row>
    <row r="3177" spans="2:3" x14ac:dyDescent="0.25">
      <c r="B3177" s="294">
        <v>3112</v>
      </c>
      <c r="C3177" s="295">
        <v>169.10513855615807</v>
      </c>
    </row>
    <row r="3178" spans="2:3" x14ac:dyDescent="0.25">
      <c r="B3178" s="294">
        <v>3113</v>
      </c>
      <c r="C3178" s="295">
        <v>138.11544772278705</v>
      </c>
    </row>
    <row r="3179" spans="2:3" x14ac:dyDescent="0.25">
      <c r="B3179" s="294">
        <v>3114</v>
      </c>
      <c r="C3179" s="295">
        <v>113.05996664456788</v>
      </c>
    </row>
    <row r="3180" spans="2:3" x14ac:dyDescent="0.25">
      <c r="B3180" s="294">
        <v>3115</v>
      </c>
      <c r="C3180" s="295">
        <v>120.57810649921521</v>
      </c>
    </row>
    <row r="3181" spans="2:3" x14ac:dyDescent="0.25">
      <c r="B3181" s="294">
        <v>3116</v>
      </c>
      <c r="C3181" s="295">
        <v>121.28358803991499</v>
      </c>
    </row>
    <row r="3182" spans="2:3" x14ac:dyDescent="0.25">
      <c r="B3182" s="294">
        <v>3117</v>
      </c>
      <c r="C3182" s="295">
        <v>185.96439752569506</v>
      </c>
    </row>
    <row r="3183" spans="2:3" x14ac:dyDescent="0.25">
      <c r="B3183" s="294">
        <v>3118</v>
      </c>
      <c r="C3183" s="295">
        <v>114.94546407110505</v>
      </c>
    </row>
    <row r="3184" spans="2:3" x14ac:dyDescent="0.25">
      <c r="B3184" s="294">
        <v>3119</v>
      </c>
      <c r="C3184" s="295">
        <v>164.00782252483563</v>
      </c>
    </row>
    <row r="3185" spans="2:3" x14ac:dyDescent="0.25">
      <c r="B3185" s="294">
        <v>3120</v>
      </c>
      <c r="C3185" s="295">
        <v>90.667120655858099</v>
      </c>
    </row>
    <row r="3186" spans="2:3" x14ac:dyDescent="0.25">
      <c r="B3186" s="294">
        <v>3121</v>
      </c>
      <c r="C3186" s="295">
        <v>117.09017392904325</v>
      </c>
    </row>
    <row r="3187" spans="2:3" x14ac:dyDescent="0.25">
      <c r="B3187" s="294">
        <v>3122</v>
      </c>
      <c r="C3187" s="295">
        <v>119.00558976152757</v>
      </c>
    </row>
    <row r="3188" spans="2:3" x14ac:dyDescent="0.25">
      <c r="B3188" s="294">
        <v>3123</v>
      </c>
      <c r="C3188" s="295">
        <v>183.68872885240847</v>
      </c>
    </row>
    <row r="3189" spans="2:3" x14ac:dyDescent="0.25">
      <c r="B3189" s="294">
        <v>3124</v>
      </c>
      <c r="C3189" s="295">
        <v>83.048186719791403</v>
      </c>
    </row>
    <row r="3190" spans="2:3" x14ac:dyDescent="0.25">
      <c r="B3190" s="294">
        <v>3125</v>
      </c>
      <c r="C3190" s="295">
        <v>211.66311458688887</v>
      </c>
    </row>
    <row r="3191" spans="2:3" x14ac:dyDescent="0.25">
      <c r="B3191" s="294">
        <v>3126</v>
      </c>
      <c r="C3191" s="295">
        <v>164.76223068119793</v>
      </c>
    </row>
    <row r="3192" spans="2:3" x14ac:dyDescent="0.25">
      <c r="B3192" s="294">
        <v>3127</v>
      </c>
      <c r="C3192" s="295">
        <v>134.863916326744</v>
      </c>
    </row>
    <row r="3193" spans="2:3" x14ac:dyDescent="0.25">
      <c r="B3193" s="294">
        <v>3128</v>
      </c>
      <c r="C3193" s="295">
        <v>114.01865107502189</v>
      </c>
    </row>
    <row r="3194" spans="2:3" x14ac:dyDescent="0.25">
      <c r="B3194" s="294">
        <v>3129</v>
      </c>
      <c r="C3194" s="295">
        <v>78.822800480752193</v>
      </c>
    </row>
    <row r="3195" spans="2:3" x14ac:dyDescent="0.25">
      <c r="B3195" s="294">
        <v>3130</v>
      </c>
      <c r="C3195" s="295">
        <v>93.218251716516534</v>
      </c>
    </row>
    <row r="3196" spans="2:3" x14ac:dyDescent="0.25">
      <c r="B3196" s="294">
        <v>3131</v>
      </c>
      <c r="C3196" s="295">
        <v>141.25582298227386</v>
      </c>
    </row>
    <row r="3197" spans="2:3" x14ac:dyDescent="0.25">
      <c r="B3197" s="294">
        <v>3132</v>
      </c>
      <c r="C3197" s="295">
        <v>105.88760559993723</v>
      </c>
    </row>
    <row r="3198" spans="2:3" x14ac:dyDescent="0.25">
      <c r="B3198" s="294">
        <v>3133</v>
      </c>
      <c r="C3198" s="295">
        <v>112.35996113579827</v>
      </c>
    </row>
    <row r="3199" spans="2:3" x14ac:dyDescent="0.25">
      <c r="B3199" s="294">
        <v>3134</v>
      </c>
      <c r="C3199" s="295">
        <v>105.09725188401492</v>
      </c>
    </row>
    <row r="3200" spans="2:3" x14ac:dyDescent="0.25">
      <c r="B3200" s="294">
        <v>3135</v>
      </c>
      <c r="C3200" s="295">
        <v>116.42876392235925</v>
      </c>
    </row>
    <row r="3201" spans="2:3" x14ac:dyDescent="0.25">
      <c r="B3201" s="294">
        <v>3136</v>
      </c>
      <c r="C3201" s="295">
        <v>171.50884147429883</v>
      </c>
    </row>
    <row r="3202" spans="2:3" x14ac:dyDescent="0.25">
      <c r="B3202" s="294">
        <v>3137</v>
      </c>
      <c r="C3202" s="295">
        <v>183.09135155881211</v>
      </c>
    </row>
    <row r="3203" spans="2:3" x14ac:dyDescent="0.25">
      <c r="B3203" s="294">
        <v>3138</v>
      </c>
      <c r="C3203" s="295">
        <v>186.80373506615774</v>
      </c>
    </row>
    <row r="3204" spans="2:3" x14ac:dyDescent="0.25">
      <c r="B3204" s="294">
        <v>3139</v>
      </c>
      <c r="C3204" s="295">
        <v>86.727035786245025</v>
      </c>
    </row>
    <row r="3205" spans="2:3" x14ac:dyDescent="0.25">
      <c r="B3205" s="294">
        <v>3140</v>
      </c>
      <c r="C3205" s="295">
        <v>192.90599494986776</v>
      </c>
    </row>
    <row r="3206" spans="2:3" x14ac:dyDescent="0.25">
      <c r="B3206" s="294">
        <v>3141</v>
      </c>
      <c r="C3206" s="295">
        <v>119.37256817582508</v>
      </c>
    </row>
    <row r="3207" spans="2:3" x14ac:dyDescent="0.25">
      <c r="B3207" s="294">
        <v>3142</v>
      </c>
      <c r="C3207" s="295">
        <v>139.2857201471781</v>
      </c>
    </row>
    <row r="3208" spans="2:3" x14ac:dyDescent="0.25">
      <c r="B3208" s="294">
        <v>3143</v>
      </c>
      <c r="C3208" s="295">
        <v>112.64490720885453</v>
      </c>
    </row>
    <row r="3209" spans="2:3" x14ac:dyDescent="0.25">
      <c r="B3209" s="294">
        <v>3144</v>
      </c>
      <c r="C3209" s="295">
        <v>77.624367405993112</v>
      </c>
    </row>
    <row r="3210" spans="2:3" x14ac:dyDescent="0.25">
      <c r="B3210" s="294">
        <v>3145</v>
      </c>
      <c r="C3210" s="295">
        <v>129.06104348603503</v>
      </c>
    </row>
    <row r="3211" spans="2:3" x14ac:dyDescent="0.25">
      <c r="B3211" s="294">
        <v>3146</v>
      </c>
      <c r="C3211" s="295">
        <v>99.626905532200595</v>
      </c>
    </row>
    <row r="3212" spans="2:3" x14ac:dyDescent="0.25">
      <c r="B3212" s="294">
        <v>3147</v>
      </c>
      <c r="C3212" s="295">
        <v>98.776636735999219</v>
      </c>
    </row>
    <row r="3213" spans="2:3" x14ac:dyDescent="0.25">
      <c r="B3213" s="294">
        <v>3148</v>
      </c>
      <c r="C3213" s="295">
        <v>140.82433173222947</v>
      </c>
    </row>
    <row r="3214" spans="2:3" x14ac:dyDescent="0.25">
      <c r="B3214" s="294">
        <v>3149</v>
      </c>
      <c r="C3214" s="295">
        <v>168.38271074948571</v>
      </c>
    </row>
    <row r="3215" spans="2:3" x14ac:dyDescent="0.25">
      <c r="B3215" s="294">
        <v>3150</v>
      </c>
      <c r="C3215" s="295">
        <v>124.91647569558521</v>
      </c>
    </row>
    <row r="3216" spans="2:3" x14ac:dyDescent="0.25">
      <c r="B3216" s="294">
        <v>3151</v>
      </c>
      <c r="C3216" s="295">
        <v>152.61016995058981</v>
      </c>
    </row>
    <row r="3217" spans="2:3" x14ac:dyDescent="0.25">
      <c r="B3217" s="294">
        <v>3152</v>
      </c>
      <c r="C3217" s="295">
        <v>165.19433069564838</v>
      </c>
    </row>
    <row r="3218" spans="2:3" x14ac:dyDescent="0.25">
      <c r="B3218" s="294">
        <v>3153</v>
      </c>
      <c r="C3218" s="295">
        <v>151.77820369920587</v>
      </c>
    </row>
    <row r="3219" spans="2:3" x14ac:dyDescent="0.25">
      <c r="B3219" s="294">
        <v>3154</v>
      </c>
      <c r="C3219" s="295">
        <v>68.377534794124315</v>
      </c>
    </row>
    <row r="3220" spans="2:3" x14ac:dyDescent="0.25">
      <c r="B3220" s="294">
        <v>3155</v>
      </c>
      <c r="C3220" s="295">
        <v>216.39855666137575</v>
      </c>
    </row>
    <row r="3221" spans="2:3" x14ac:dyDescent="0.25">
      <c r="B3221" s="294">
        <v>3156</v>
      </c>
      <c r="C3221" s="295">
        <v>160.45926949441542</v>
      </c>
    </row>
    <row r="3222" spans="2:3" x14ac:dyDescent="0.25">
      <c r="B3222" s="294">
        <v>3157</v>
      </c>
      <c r="C3222" s="295">
        <v>189.23452547502271</v>
      </c>
    </row>
    <row r="3223" spans="2:3" x14ac:dyDescent="0.25">
      <c r="B3223" s="294">
        <v>3158</v>
      </c>
      <c r="C3223" s="295">
        <v>165.29505595677961</v>
      </c>
    </row>
    <row r="3224" spans="2:3" x14ac:dyDescent="0.25">
      <c r="B3224" s="294">
        <v>3159</v>
      </c>
      <c r="C3224" s="295">
        <v>157.36053822840552</v>
      </c>
    </row>
    <row r="3225" spans="2:3" x14ac:dyDescent="0.25">
      <c r="B3225" s="294">
        <v>3160</v>
      </c>
      <c r="C3225" s="295">
        <v>102.13780114906788</v>
      </c>
    </row>
    <row r="3226" spans="2:3" x14ac:dyDescent="0.25">
      <c r="B3226" s="294">
        <v>3161</v>
      </c>
      <c r="C3226" s="295">
        <v>152.81068339044754</v>
      </c>
    </row>
    <row r="3227" spans="2:3" x14ac:dyDescent="0.25">
      <c r="B3227" s="294">
        <v>3162</v>
      </c>
      <c r="C3227" s="295">
        <v>144.89463052080106</v>
      </c>
    </row>
    <row r="3228" spans="2:3" x14ac:dyDescent="0.25">
      <c r="B3228" s="294">
        <v>3163</v>
      </c>
      <c r="C3228" s="295">
        <v>107.24116114651721</v>
      </c>
    </row>
    <row r="3229" spans="2:3" x14ac:dyDescent="0.25">
      <c r="B3229" s="294">
        <v>3164</v>
      </c>
      <c r="C3229" s="295">
        <v>76.499302578903212</v>
      </c>
    </row>
    <row r="3230" spans="2:3" x14ac:dyDescent="0.25">
      <c r="B3230" s="294">
        <v>3165</v>
      </c>
      <c r="C3230" s="295">
        <v>137.8798700593938</v>
      </c>
    </row>
    <row r="3231" spans="2:3" x14ac:dyDescent="0.25">
      <c r="B3231" s="294">
        <v>3166</v>
      </c>
      <c r="C3231" s="295">
        <v>128.97743973014082</v>
      </c>
    </row>
    <row r="3232" spans="2:3" x14ac:dyDescent="0.25">
      <c r="B3232" s="294">
        <v>3167</v>
      </c>
      <c r="C3232" s="295">
        <v>153.92430390338188</v>
      </c>
    </row>
    <row r="3233" spans="2:3" x14ac:dyDescent="0.25">
      <c r="B3233" s="294">
        <v>3168</v>
      </c>
      <c r="C3233" s="295">
        <v>114.15700489138183</v>
      </c>
    </row>
    <row r="3234" spans="2:3" x14ac:dyDescent="0.25">
      <c r="B3234" s="294">
        <v>3169</v>
      </c>
      <c r="C3234" s="295">
        <v>161.52997952520482</v>
      </c>
    </row>
    <row r="3235" spans="2:3" x14ac:dyDescent="0.25">
      <c r="B3235" s="294">
        <v>3170</v>
      </c>
      <c r="C3235" s="295">
        <v>133.30733633623055</v>
      </c>
    </row>
    <row r="3236" spans="2:3" x14ac:dyDescent="0.25">
      <c r="B3236" s="294">
        <v>3171</v>
      </c>
      <c r="C3236" s="295">
        <v>115.26901461284709</v>
      </c>
    </row>
    <row r="3237" spans="2:3" x14ac:dyDescent="0.25">
      <c r="B3237" s="294">
        <v>3172</v>
      </c>
      <c r="C3237" s="295">
        <v>146.69917003332168</v>
      </c>
    </row>
    <row r="3238" spans="2:3" x14ac:dyDescent="0.25">
      <c r="B3238" s="294">
        <v>3173</v>
      </c>
      <c r="C3238" s="295">
        <v>111.06219169194759</v>
      </c>
    </row>
    <row r="3239" spans="2:3" x14ac:dyDescent="0.25">
      <c r="B3239" s="294">
        <v>3174</v>
      </c>
      <c r="C3239" s="295">
        <v>187.48388411490077</v>
      </c>
    </row>
    <row r="3240" spans="2:3" x14ac:dyDescent="0.25">
      <c r="B3240" s="294">
        <v>3175</v>
      </c>
      <c r="C3240" s="295">
        <v>206.86636810369413</v>
      </c>
    </row>
    <row r="3241" spans="2:3" x14ac:dyDescent="0.25">
      <c r="B3241" s="294">
        <v>3176</v>
      </c>
      <c r="C3241" s="295">
        <v>100.58502265294882</v>
      </c>
    </row>
    <row r="3242" spans="2:3" x14ac:dyDescent="0.25">
      <c r="B3242" s="294">
        <v>3177</v>
      </c>
      <c r="C3242" s="295">
        <v>134.43702645398503</v>
      </c>
    </row>
    <row r="3243" spans="2:3" x14ac:dyDescent="0.25">
      <c r="B3243" s="294">
        <v>3178</v>
      </c>
      <c r="C3243" s="295">
        <v>150.0438423014798</v>
      </c>
    </row>
    <row r="3244" spans="2:3" x14ac:dyDescent="0.25">
      <c r="B3244" s="294">
        <v>3179</v>
      </c>
      <c r="C3244" s="295">
        <v>122.5911181906591</v>
      </c>
    </row>
    <row r="3245" spans="2:3" x14ac:dyDescent="0.25">
      <c r="B3245" s="294">
        <v>3180</v>
      </c>
      <c r="C3245" s="295">
        <v>130.12621934230958</v>
      </c>
    </row>
    <row r="3246" spans="2:3" x14ac:dyDescent="0.25">
      <c r="B3246" s="294">
        <v>3181</v>
      </c>
      <c r="C3246" s="295">
        <v>106.54613812955047</v>
      </c>
    </row>
    <row r="3247" spans="2:3" x14ac:dyDescent="0.25">
      <c r="B3247" s="294">
        <v>3182</v>
      </c>
      <c r="C3247" s="295">
        <v>106.31381800832409</v>
      </c>
    </row>
    <row r="3248" spans="2:3" x14ac:dyDescent="0.25">
      <c r="B3248" s="294">
        <v>3183</v>
      </c>
      <c r="C3248" s="295">
        <v>146.67536560574763</v>
      </c>
    </row>
    <row r="3249" spans="2:3" x14ac:dyDescent="0.25">
      <c r="B3249" s="294">
        <v>3184</v>
      </c>
      <c r="C3249" s="295">
        <v>192.46959446936734</v>
      </c>
    </row>
    <row r="3250" spans="2:3" x14ac:dyDescent="0.25">
      <c r="B3250" s="294">
        <v>3185</v>
      </c>
      <c r="C3250" s="295">
        <v>96.49736877241817</v>
      </c>
    </row>
    <row r="3251" spans="2:3" x14ac:dyDescent="0.25">
      <c r="B3251" s="294">
        <v>3186</v>
      </c>
      <c r="C3251" s="295">
        <v>63.850585962448932</v>
      </c>
    </row>
    <row r="3252" spans="2:3" x14ac:dyDescent="0.25">
      <c r="B3252" s="294">
        <v>3187</v>
      </c>
      <c r="C3252" s="295">
        <v>144.90922859429463</v>
      </c>
    </row>
    <row r="3253" spans="2:3" x14ac:dyDescent="0.25">
      <c r="B3253" s="294">
        <v>3188</v>
      </c>
      <c r="C3253" s="295">
        <v>100.31878847355603</v>
      </c>
    </row>
    <row r="3254" spans="2:3" x14ac:dyDescent="0.25">
      <c r="B3254" s="294">
        <v>3189</v>
      </c>
      <c r="C3254" s="295">
        <v>110.75639350344389</v>
      </c>
    </row>
    <row r="3255" spans="2:3" x14ac:dyDescent="0.25">
      <c r="B3255" s="294">
        <v>3190</v>
      </c>
      <c r="C3255" s="295">
        <v>160.13625923921347</v>
      </c>
    </row>
    <row r="3256" spans="2:3" x14ac:dyDescent="0.25">
      <c r="B3256" s="294">
        <v>3191</v>
      </c>
      <c r="C3256" s="295">
        <v>118.92208509208706</v>
      </c>
    </row>
    <row r="3257" spans="2:3" x14ac:dyDescent="0.25">
      <c r="B3257" s="294">
        <v>3192</v>
      </c>
      <c r="C3257" s="295">
        <v>98.583113215325014</v>
      </c>
    </row>
    <row r="3258" spans="2:3" x14ac:dyDescent="0.25">
      <c r="B3258" s="294">
        <v>3193</v>
      </c>
      <c r="C3258" s="295">
        <v>74.644951493989083</v>
      </c>
    </row>
    <row r="3259" spans="2:3" x14ac:dyDescent="0.25">
      <c r="B3259" s="294">
        <v>3194</v>
      </c>
      <c r="C3259" s="295">
        <v>131.40499811811111</v>
      </c>
    </row>
    <row r="3260" spans="2:3" x14ac:dyDescent="0.25">
      <c r="B3260" s="294">
        <v>3195</v>
      </c>
      <c r="C3260" s="295">
        <v>118.32389798733581</v>
      </c>
    </row>
    <row r="3261" spans="2:3" x14ac:dyDescent="0.25">
      <c r="B3261" s="294">
        <v>3196</v>
      </c>
      <c r="C3261" s="295">
        <v>125.93650794863284</v>
      </c>
    </row>
    <row r="3262" spans="2:3" x14ac:dyDescent="0.25">
      <c r="B3262" s="294">
        <v>3197</v>
      </c>
      <c r="C3262" s="295">
        <v>108.25893254549145</v>
      </c>
    </row>
    <row r="3263" spans="2:3" x14ac:dyDescent="0.25">
      <c r="B3263" s="294">
        <v>3198</v>
      </c>
      <c r="C3263" s="295">
        <v>124.22801659114276</v>
      </c>
    </row>
    <row r="3264" spans="2:3" x14ac:dyDescent="0.25">
      <c r="B3264" s="294">
        <v>3199</v>
      </c>
      <c r="C3264" s="295">
        <v>158.43135897557676</v>
      </c>
    </row>
    <row r="3265" spans="2:3" x14ac:dyDescent="0.25">
      <c r="B3265" s="294">
        <v>3200</v>
      </c>
      <c r="C3265" s="295">
        <v>109.03402251375485</v>
      </c>
    </row>
    <row r="3266" spans="2:3" x14ac:dyDescent="0.25">
      <c r="B3266" s="294">
        <v>3201</v>
      </c>
      <c r="C3266" s="295">
        <v>182.31191698592733</v>
      </c>
    </row>
    <row r="3267" spans="2:3" x14ac:dyDescent="0.25">
      <c r="B3267" s="294">
        <v>3202</v>
      </c>
      <c r="C3267" s="295">
        <v>103.24696040639364</v>
      </c>
    </row>
    <row r="3268" spans="2:3" x14ac:dyDescent="0.25">
      <c r="B3268" s="294">
        <v>3203</v>
      </c>
      <c r="C3268" s="295">
        <v>86.326877745260447</v>
      </c>
    </row>
    <row r="3269" spans="2:3" x14ac:dyDescent="0.25">
      <c r="B3269" s="294">
        <v>3204</v>
      </c>
      <c r="C3269" s="295">
        <v>165.30176632536811</v>
      </c>
    </row>
    <row r="3270" spans="2:3" x14ac:dyDescent="0.25">
      <c r="B3270" s="294">
        <v>3205</v>
      </c>
      <c r="C3270" s="295">
        <v>132.59497255532551</v>
      </c>
    </row>
    <row r="3271" spans="2:3" x14ac:dyDescent="0.25">
      <c r="B3271" s="294">
        <v>3206</v>
      </c>
      <c r="C3271" s="295">
        <v>103.10759969042124</v>
      </c>
    </row>
    <row r="3272" spans="2:3" x14ac:dyDescent="0.25">
      <c r="B3272" s="294">
        <v>3207</v>
      </c>
      <c r="C3272" s="295">
        <v>145.5678257959824</v>
      </c>
    </row>
    <row r="3273" spans="2:3" x14ac:dyDescent="0.25">
      <c r="B3273" s="294">
        <v>3208</v>
      </c>
      <c r="C3273" s="295">
        <v>180.15043859315855</v>
      </c>
    </row>
    <row r="3274" spans="2:3" x14ac:dyDescent="0.25">
      <c r="B3274" s="294">
        <v>3209</v>
      </c>
      <c r="C3274" s="295">
        <v>170.5065614145563</v>
      </c>
    </row>
    <row r="3275" spans="2:3" x14ac:dyDescent="0.25">
      <c r="B3275" s="294">
        <v>3210</v>
      </c>
      <c r="C3275" s="295">
        <v>120.09076118944139</v>
      </c>
    </row>
    <row r="3276" spans="2:3" x14ac:dyDescent="0.25">
      <c r="B3276" s="294">
        <v>3211</v>
      </c>
      <c r="C3276" s="295">
        <v>106.55241333840334</v>
      </c>
    </row>
    <row r="3277" spans="2:3" x14ac:dyDescent="0.25">
      <c r="B3277" s="294">
        <v>3212</v>
      </c>
      <c r="C3277" s="295">
        <v>103.2990620551752</v>
      </c>
    </row>
    <row r="3278" spans="2:3" x14ac:dyDescent="0.25">
      <c r="B3278" s="294">
        <v>3213</v>
      </c>
      <c r="C3278" s="295">
        <v>106.17952693957096</v>
      </c>
    </row>
    <row r="3279" spans="2:3" x14ac:dyDescent="0.25">
      <c r="B3279" s="294">
        <v>3214</v>
      </c>
      <c r="C3279" s="295">
        <v>151.46536822625421</v>
      </c>
    </row>
    <row r="3280" spans="2:3" x14ac:dyDescent="0.25">
      <c r="B3280" s="294">
        <v>3215</v>
      </c>
      <c r="C3280" s="295">
        <v>168.87295548777814</v>
      </c>
    </row>
    <row r="3281" spans="2:3" x14ac:dyDescent="0.25">
      <c r="B3281" s="294">
        <v>3216</v>
      </c>
      <c r="C3281" s="295">
        <v>112.01037092852192</v>
      </c>
    </row>
    <row r="3282" spans="2:3" x14ac:dyDescent="0.25">
      <c r="B3282" s="294">
        <v>3217</v>
      </c>
      <c r="C3282" s="295">
        <v>158.82433307613286</v>
      </c>
    </row>
    <row r="3283" spans="2:3" x14ac:dyDescent="0.25">
      <c r="B3283" s="294">
        <v>3218</v>
      </c>
      <c r="C3283" s="295">
        <v>132.48605573256935</v>
      </c>
    </row>
    <row r="3284" spans="2:3" x14ac:dyDescent="0.25">
      <c r="B3284" s="294">
        <v>3219</v>
      </c>
      <c r="C3284" s="295">
        <v>145.96200288594162</v>
      </c>
    </row>
    <row r="3285" spans="2:3" x14ac:dyDescent="0.25">
      <c r="B3285" s="294">
        <v>3220</v>
      </c>
      <c r="C3285" s="295">
        <v>110.99092069853894</v>
      </c>
    </row>
    <row r="3286" spans="2:3" x14ac:dyDescent="0.25">
      <c r="B3286" s="294">
        <v>3221</v>
      </c>
      <c r="C3286" s="295">
        <v>137.79589687521934</v>
      </c>
    </row>
    <row r="3287" spans="2:3" x14ac:dyDescent="0.25">
      <c r="B3287" s="294">
        <v>3222</v>
      </c>
      <c r="C3287" s="295">
        <v>105.50114126589588</v>
      </c>
    </row>
    <row r="3288" spans="2:3" x14ac:dyDescent="0.25">
      <c r="B3288" s="294">
        <v>3223</v>
      </c>
      <c r="C3288" s="295">
        <v>108.64485720842339</v>
      </c>
    </row>
    <row r="3289" spans="2:3" x14ac:dyDescent="0.25">
      <c r="B3289" s="294">
        <v>3224</v>
      </c>
      <c r="C3289" s="295">
        <v>93.054295497351518</v>
      </c>
    </row>
    <row r="3290" spans="2:3" x14ac:dyDescent="0.25">
      <c r="B3290" s="294">
        <v>3225</v>
      </c>
      <c r="C3290" s="295">
        <v>98.620607122790489</v>
      </c>
    </row>
    <row r="3291" spans="2:3" x14ac:dyDescent="0.25">
      <c r="B3291" s="294">
        <v>3226</v>
      </c>
      <c r="C3291" s="295">
        <v>88.793482984805763</v>
      </c>
    </row>
    <row r="3292" spans="2:3" x14ac:dyDescent="0.25">
      <c r="B3292" s="294">
        <v>3227</v>
      </c>
      <c r="C3292" s="295">
        <v>124.16491683006987</v>
      </c>
    </row>
    <row r="3293" spans="2:3" x14ac:dyDescent="0.25">
      <c r="B3293" s="294">
        <v>3228</v>
      </c>
      <c r="C3293" s="295">
        <v>121.50283629381485</v>
      </c>
    </row>
    <row r="3294" spans="2:3" x14ac:dyDescent="0.25">
      <c r="B3294" s="294">
        <v>3229</v>
      </c>
      <c r="C3294" s="295">
        <v>141.68030589173702</v>
      </c>
    </row>
    <row r="3295" spans="2:3" x14ac:dyDescent="0.25">
      <c r="B3295" s="294">
        <v>3230</v>
      </c>
      <c r="C3295" s="295">
        <v>147.5954087790393</v>
      </c>
    </row>
    <row r="3296" spans="2:3" x14ac:dyDescent="0.25">
      <c r="B3296" s="294">
        <v>3231</v>
      </c>
      <c r="C3296" s="295">
        <v>150.85031186901676</v>
      </c>
    </row>
    <row r="3297" spans="2:3" x14ac:dyDescent="0.25">
      <c r="B3297" s="294">
        <v>3232</v>
      </c>
      <c r="C3297" s="295">
        <v>94.578072133895063</v>
      </c>
    </row>
    <row r="3298" spans="2:3" x14ac:dyDescent="0.25">
      <c r="B3298" s="294">
        <v>3233</v>
      </c>
      <c r="C3298" s="295">
        <v>155.71772639779911</v>
      </c>
    </row>
    <row r="3299" spans="2:3" x14ac:dyDescent="0.25">
      <c r="B3299" s="294">
        <v>3234</v>
      </c>
      <c r="C3299" s="295">
        <v>102.98133936635735</v>
      </c>
    </row>
    <row r="3300" spans="2:3" x14ac:dyDescent="0.25">
      <c r="B3300" s="294">
        <v>3235</v>
      </c>
      <c r="C3300" s="295">
        <v>77.475887350215757</v>
      </c>
    </row>
    <row r="3301" spans="2:3" x14ac:dyDescent="0.25">
      <c r="B3301" s="294">
        <v>3236</v>
      </c>
      <c r="C3301" s="295">
        <v>95.594055209575913</v>
      </c>
    </row>
    <row r="3302" spans="2:3" x14ac:dyDescent="0.25">
      <c r="B3302" s="294">
        <v>3237</v>
      </c>
      <c r="C3302" s="295">
        <v>65.266277845441266</v>
      </c>
    </row>
    <row r="3303" spans="2:3" x14ac:dyDescent="0.25">
      <c r="B3303" s="294">
        <v>3238</v>
      </c>
      <c r="C3303" s="295">
        <v>187.00239437079111</v>
      </c>
    </row>
    <row r="3304" spans="2:3" x14ac:dyDescent="0.25">
      <c r="B3304" s="294">
        <v>3239</v>
      </c>
      <c r="C3304" s="295">
        <v>109.28172634984634</v>
      </c>
    </row>
    <row r="3305" spans="2:3" x14ac:dyDescent="0.25">
      <c r="B3305" s="294">
        <v>3240</v>
      </c>
      <c r="C3305" s="295">
        <v>160.53252409915953</v>
      </c>
    </row>
    <row r="3306" spans="2:3" x14ac:dyDescent="0.25">
      <c r="B3306" s="294">
        <v>3241</v>
      </c>
      <c r="C3306" s="295">
        <v>154.30283854812478</v>
      </c>
    </row>
    <row r="3307" spans="2:3" x14ac:dyDescent="0.25">
      <c r="B3307" s="294">
        <v>3242</v>
      </c>
      <c r="C3307" s="295">
        <v>134.5841374427302</v>
      </c>
    </row>
    <row r="3308" spans="2:3" x14ac:dyDescent="0.25">
      <c r="B3308" s="294">
        <v>3243</v>
      </c>
      <c r="C3308" s="295">
        <v>162.08111525243362</v>
      </c>
    </row>
    <row r="3309" spans="2:3" x14ac:dyDescent="0.25">
      <c r="B3309" s="294">
        <v>3244</v>
      </c>
      <c r="C3309" s="295">
        <v>87.310928920378103</v>
      </c>
    </row>
    <row r="3310" spans="2:3" x14ac:dyDescent="0.25">
      <c r="B3310" s="294">
        <v>3245</v>
      </c>
      <c r="C3310" s="295">
        <v>115.26794406938399</v>
      </c>
    </row>
    <row r="3311" spans="2:3" x14ac:dyDescent="0.25">
      <c r="B3311" s="294">
        <v>3246</v>
      </c>
      <c r="C3311" s="295">
        <v>124.84830468909452</v>
      </c>
    </row>
    <row r="3312" spans="2:3" x14ac:dyDescent="0.25">
      <c r="B3312" s="294">
        <v>3247</v>
      </c>
      <c r="C3312" s="295">
        <v>123.13770558789506</v>
      </c>
    </row>
    <row r="3313" spans="2:3" x14ac:dyDescent="0.25">
      <c r="B3313" s="294">
        <v>3248</v>
      </c>
      <c r="C3313" s="295">
        <v>162.42616571433479</v>
      </c>
    </row>
    <row r="3314" spans="2:3" x14ac:dyDescent="0.25">
      <c r="B3314" s="294">
        <v>3249</v>
      </c>
      <c r="C3314" s="295">
        <v>99.584826999607799</v>
      </c>
    </row>
    <row r="3315" spans="2:3" x14ac:dyDescent="0.25">
      <c r="B3315" s="294">
        <v>3250</v>
      </c>
      <c r="C3315" s="295">
        <v>175.39647580099012</v>
      </c>
    </row>
    <row r="3316" spans="2:3" x14ac:dyDescent="0.25">
      <c r="B3316" s="294">
        <v>3251</v>
      </c>
      <c r="C3316" s="295">
        <v>153.09234217175845</v>
      </c>
    </row>
    <row r="3317" spans="2:3" x14ac:dyDescent="0.25">
      <c r="B3317" s="294">
        <v>3252</v>
      </c>
      <c r="C3317" s="295">
        <v>87.09198944991077</v>
      </c>
    </row>
    <row r="3318" spans="2:3" x14ac:dyDescent="0.25">
      <c r="B3318" s="294">
        <v>3253</v>
      </c>
      <c r="C3318" s="295">
        <v>160.64143724548512</v>
      </c>
    </row>
    <row r="3319" spans="2:3" x14ac:dyDescent="0.25">
      <c r="B3319" s="294">
        <v>3254</v>
      </c>
      <c r="C3319" s="295">
        <v>118.91709025652295</v>
      </c>
    </row>
    <row r="3320" spans="2:3" x14ac:dyDescent="0.25">
      <c r="B3320" s="294">
        <v>3255</v>
      </c>
      <c r="C3320" s="295">
        <v>159.39261822990153</v>
      </c>
    </row>
    <row r="3321" spans="2:3" x14ac:dyDescent="0.25">
      <c r="B3321" s="294">
        <v>3256</v>
      </c>
      <c r="C3321" s="295">
        <v>128.5024700012743</v>
      </c>
    </row>
    <row r="3322" spans="2:3" x14ac:dyDescent="0.25">
      <c r="B3322" s="294">
        <v>3257</v>
      </c>
      <c r="C3322" s="295">
        <v>149.49994706736754</v>
      </c>
    </row>
    <row r="3323" spans="2:3" x14ac:dyDescent="0.25">
      <c r="B3323" s="294">
        <v>3258</v>
      </c>
      <c r="C3323" s="295">
        <v>106.98877930026029</v>
      </c>
    </row>
    <row r="3324" spans="2:3" x14ac:dyDescent="0.25">
      <c r="B3324" s="294">
        <v>3259</v>
      </c>
      <c r="C3324" s="295">
        <v>151.56461851826327</v>
      </c>
    </row>
    <row r="3325" spans="2:3" x14ac:dyDescent="0.25">
      <c r="B3325" s="294">
        <v>3260</v>
      </c>
      <c r="C3325" s="295">
        <v>112.71527365513218</v>
      </c>
    </row>
    <row r="3326" spans="2:3" x14ac:dyDescent="0.25">
      <c r="B3326" s="294">
        <v>3261</v>
      </c>
      <c r="C3326" s="295">
        <v>125.40977556034125</v>
      </c>
    </row>
    <row r="3327" spans="2:3" x14ac:dyDescent="0.25">
      <c r="B3327" s="294">
        <v>3262</v>
      </c>
      <c r="C3327" s="295">
        <v>124.85958032281681</v>
      </c>
    </row>
    <row r="3328" spans="2:3" x14ac:dyDescent="0.25">
      <c r="B3328" s="294">
        <v>3263</v>
      </c>
      <c r="C3328" s="295">
        <v>137.21627026888245</v>
      </c>
    </row>
    <row r="3329" spans="2:3" x14ac:dyDescent="0.25">
      <c r="B3329" s="294">
        <v>3264</v>
      </c>
      <c r="C3329" s="295">
        <v>128.40278831497221</v>
      </c>
    </row>
    <row r="3330" spans="2:3" x14ac:dyDescent="0.25">
      <c r="B3330" s="294">
        <v>3265</v>
      </c>
      <c r="C3330" s="295">
        <v>104.2042843021801</v>
      </c>
    </row>
    <row r="3331" spans="2:3" x14ac:dyDescent="0.25">
      <c r="B3331" s="294">
        <v>3266</v>
      </c>
      <c r="C3331" s="295">
        <v>112.58764693528269</v>
      </c>
    </row>
    <row r="3332" spans="2:3" x14ac:dyDescent="0.25">
      <c r="B3332" s="294">
        <v>3267</v>
      </c>
      <c r="C3332" s="295">
        <v>84.981250663308245</v>
      </c>
    </row>
    <row r="3333" spans="2:3" x14ac:dyDescent="0.25">
      <c r="B3333" s="294">
        <v>3268</v>
      </c>
      <c r="C3333" s="295">
        <v>116.30604041883815</v>
      </c>
    </row>
    <row r="3334" spans="2:3" x14ac:dyDescent="0.25">
      <c r="B3334" s="294">
        <v>3269</v>
      </c>
      <c r="C3334" s="295">
        <v>116.23376443072718</v>
      </c>
    </row>
    <row r="3335" spans="2:3" x14ac:dyDescent="0.25">
      <c r="B3335" s="294">
        <v>3270</v>
      </c>
      <c r="C3335" s="295">
        <v>180.6354787611744</v>
      </c>
    </row>
    <row r="3336" spans="2:3" x14ac:dyDescent="0.25">
      <c r="B3336" s="294">
        <v>3271</v>
      </c>
      <c r="C3336" s="295">
        <v>151.65208805929095</v>
      </c>
    </row>
    <row r="3337" spans="2:3" x14ac:dyDescent="0.25">
      <c r="B3337" s="294">
        <v>3272</v>
      </c>
      <c r="C3337" s="295">
        <v>158.74190605113355</v>
      </c>
    </row>
    <row r="3338" spans="2:3" x14ac:dyDescent="0.25">
      <c r="B3338" s="294">
        <v>3273</v>
      </c>
      <c r="C3338" s="295">
        <v>189.42605827866538</v>
      </c>
    </row>
    <row r="3339" spans="2:3" x14ac:dyDescent="0.25">
      <c r="B3339" s="294">
        <v>3274</v>
      </c>
      <c r="C3339" s="295">
        <v>110.07230181282742</v>
      </c>
    </row>
    <row r="3340" spans="2:3" x14ac:dyDescent="0.25">
      <c r="B3340" s="294">
        <v>3275</v>
      </c>
      <c r="C3340" s="295">
        <v>128.31412449266617</v>
      </c>
    </row>
    <row r="3341" spans="2:3" x14ac:dyDescent="0.25">
      <c r="B3341" s="294">
        <v>3276</v>
      </c>
      <c r="C3341" s="295">
        <v>122.78386454573551</v>
      </c>
    </row>
    <row r="3342" spans="2:3" x14ac:dyDescent="0.25">
      <c r="B3342" s="294">
        <v>3277</v>
      </c>
      <c r="C3342" s="295">
        <v>99.069668205747163</v>
      </c>
    </row>
    <row r="3343" spans="2:3" x14ac:dyDescent="0.25">
      <c r="B3343" s="294">
        <v>3278</v>
      </c>
      <c r="C3343" s="295">
        <v>113.21546450168773</v>
      </c>
    </row>
    <row r="3344" spans="2:3" x14ac:dyDescent="0.25">
      <c r="B3344" s="294">
        <v>3279</v>
      </c>
      <c r="C3344" s="295">
        <v>119.51483660408911</v>
      </c>
    </row>
    <row r="3345" spans="2:3" x14ac:dyDescent="0.25">
      <c r="B3345" s="294">
        <v>3280</v>
      </c>
      <c r="C3345" s="295">
        <v>113.43237388677896</v>
      </c>
    </row>
    <row r="3346" spans="2:3" x14ac:dyDescent="0.25">
      <c r="B3346" s="294">
        <v>3281</v>
      </c>
      <c r="C3346" s="295">
        <v>156.08260900444907</v>
      </c>
    </row>
    <row r="3347" spans="2:3" x14ac:dyDescent="0.25">
      <c r="B3347" s="294">
        <v>3282</v>
      </c>
      <c r="C3347" s="295">
        <v>163.22792932353883</v>
      </c>
    </row>
    <row r="3348" spans="2:3" x14ac:dyDescent="0.25">
      <c r="B3348" s="294">
        <v>3283</v>
      </c>
      <c r="C3348" s="295">
        <v>121.74218456728161</v>
      </c>
    </row>
    <row r="3349" spans="2:3" x14ac:dyDescent="0.25">
      <c r="B3349" s="294">
        <v>3284</v>
      </c>
      <c r="C3349" s="295">
        <v>169.38818512175982</v>
      </c>
    </row>
    <row r="3350" spans="2:3" x14ac:dyDescent="0.25">
      <c r="B3350" s="294">
        <v>3285</v>
      </c>
      <c r="C3350" s="295">
        <v>160.61402975347789</v>
      </c>
    </row>
    <row r="3351" spans="2:3" x14ac:dyDescent="0.25">
      <c r="B3351" s="294">
        <v>3286</v>
      </c>
      <c r="C3351" s="295">
        <v>175.28656714576977</v>
      </c>
    </row>
    <row r="3352" spans="2:3" x14ac:dyDescent="0.25">
      <c r="B3352" s="294">
        <v>3287</v>
      </c>
      <c r="C3352" s="295">
        <v>150.45232896295019</v>
      </c>
    </row>
    <row r="3353" spans="2:3" x14ac:dyDescent="0.25">
      <c r="B3353" s="294">
        <v>3288</v>
      </c>
      <c r="C3353" s="295">
        <v>127.42224985197828</v>
      </c>
    </row>
    <row r="3354" spans="2:3" x14ac:dyDescent="0.25">
      <c r="B3354" s="294">
        <v>3289</v>
      </c>
      <c r="C3354" s="295">
        <v>104.42665982907835</v>
      </c>
    </row>
    <row r="3355" spans="2:3" x14ac:dyDescent="0.25">
      <c r="B3355" s="294">
        <v>3290</v>
      </c>
      <c r="C3355" s="295">
        <v>77.266710058151631</v>
      </c>
    </row>
    <row r="3356" spans="2:3" x14ac:dyDescent="0.25">
      <c r="B3356" s="294">
        <v>3291</v>
      </c>
      <c r="C3356" s="295">
        <v>155.53691156358479</v>
      </c>
    </row>
    <row r="3357" spans="2:3" x14ac:dyDescent="0.25">
      <c r="B3357" s="294">
        <v>3292</v>
      </c>
      <c r="C3357" s="295">
        <v>89.222060008705569</v>
      </c>
    </row>
    <row r="3358" spans="2:3" x14ac:dyDescent="0.25">
      <c r="B3358" s="294">
        <v>3293</v>
      </c>
      <c r="C3358" s="295">
        <v>153.84564029107582</v>
      </c>
    </row>
    <row r="3359" spans="2:3" x14ac:dyDescent="0.25">
      <c r="B3359" s="294">
        <v>3294</v>
      </c>
      <c r="C3359" s="295">
        <v>113.31254496968315</v>
      </c>
    </row>
    <row r="3360" spans="2:3" x14ac:dyDescent="0.25">
      <c r="B3360" s="294">
        <v>3295</v>
      </c>
      <c r="C3360" s="295">
        <v>118.95904549969873</v>
      </c>
    </row>
    <row r="3361" spans="2:3" x14ac:dyDescent="0.25">
      <c r="B3361" s="294">
        <v>3296</v>
      </c>
      <c r="C3361" s="295">
        <v>192.11082451883081</v>
      </c>
    </row>
    <row r="3362" spans="2:3" x14ac:dyDescent="0.25">
      <c r="B3362" s="294">
        <v>3297</v>
      </c>
      <c r="C3362" s="295">
        <v>137.92495746202553</v>
      </c>
    </row>
    <row r="3363" spans="2:3" x14ac:dyDescent="0.25">
      <c r="B3363" s="294">
        <v>3298</v>
      </c>
      <c r="C3363" s="295">
        <v>117.33924180317551</v>
      </c>
    </row>
    <row r="3364" spans="2:3" x14ac:dyDescent="0.25">
      <c r="B3364" s="294">
        <v>3299</v>
      </c>
      <c r="C3364" s="295">
        <v>135.50430091302189</v>
      </c>
    </row>
    <row r="3365" spans="2:3" x14ac:dyDescent="0.25">
      <c r="B3365" s="294">
        <v>3300</v>
      </c>
      <c r="C3365" s="295">
        <v>187.37862539822947</v>
      </c>
    </row>
    <row r="3366" spans="2:3" x14ac:dyDescent="0.25">
      <c r="B3366" s="294">
        <v>3301</v>
      </c>
      <c r="C3366" s="295">
        <v>127.65528247424817</v>
      </c>
    </row>
    <row r="3367" spans="2:3" x14ac:dyDescent="0.25">
      <c r="B3367" s="294">
        <v>3302</v>
      </c>
      <c r="C3367" s="295">
        <v>144.15896210450848</v>
      </c>
    </row>
    <row r="3368" spans="2:3" x14ac:dyDescent="0.25">
      <c r="B3368" s="294">
        <v>3303</v>
      </c>
      <c r="C3368" s="295">
        <v>166.40318526946226</v>
      </c>
    </row>
    <row r="3369" spans="2:3" x14ac:dyDescent="0.25">
      <c r="B3369" s="294">
        <v>3304</v>
      </c>
      <c r="C3369" s="295">
        <v>105.00794593279227</v>
      </c>
    </row>
    <row r="3370" spans="2:3" x14ac:dyDescent="0.25">
      <c r="B3370" s="294">
        <v>3305</v>
      </c>
      <c r="C3370" s="295">
        <v>104.9514599972966</v>
      </c>
    </row>
    <row r="3371" spans="2:3" x14ac:dyDescent="0.25">
      <c r="B3371" s="294">
        <v>3306</v>
      </c>
      <c r="C3371" s="295">
        <v>142.10875481881692</v>
      </c>
    </row>
    <row r="3372" spans="2:3" x14ac:dyDescent="0.25">
      <c r="B3372" s="294">
        <v>3307</v>
      </c>
      <c r="C3372" s="295">
        <v>121.7884227109611</v>
      </c>
    </row>
    <row r="3373" spans="2:3" x14ac:dyDescent="0.25">
      <c r="B3373" s="294">
        <v>3308</v>
      </c>
      <c r="C3373" s="295">
        <v>143.46795045006382</v>
      </c>
    </row>
    <row r="3374" spans="2:3" x14ac:dyDescent="0.25">
      <c r="B3374" s="294">
        <v>3309</v>
      </c>
      <c r="C3374" s="295">
        <v>168.78219852382557</v>
      </c>
    </row>
    <row r="3375" spans="2:3" x14ac:dyDescent="0.25">
      <c r="B3375" s="294">
        <v>3310</v>
      </c>
      <c r="C3375" s="295">
        <v>111.65305797874429</v>
      </c>
    </row>
    <row r="3376" spans="2:3" x14ac:dyDescent="0.25">
      <c r="B3376" s="294">
        <v>3311</v>
      </c>
      <c r="C3376" s="295">
        <v>87.17509589720801</v>
      </c>
    </row>
    <row r="3377" spans="2:3" x14ac:dyDescent="0.25">
      <c r="B3377" s="294">
        <v>3312</v>
      </c>
      <c r="C3377" s="295">
        <v>111.92486673599748</v>
      </c>
    </row>
    <row r="3378" spans="2:3" x14ac:dyDescent="0.25">
      <c r="B3378" s="294">
        <v>3313</v>
      </c>
      <c r="C3378" s="295">
        <v>115.90378290196884</v>
      </c>
    </row>
    <row r="3379" spans="2:3" x14ac:dyDescent="0.25">
      <c r="B3379" s="294">
        <v>3314</v>
      </c>
      <c r="C3379" s="295">
        <v>90.441502276155575</v>
      </c>
    </row>
    <row r="3380" spans="2:3" x14ac:dyDescent="0.25">
      <c r="B3380" s="294">
        <v>3315</v>
      </c>
      <c r="C3380" s="295">
        <v>123.00257214232408</v>
      </c>
    </row>
    <row r="3381" spans="2:3" x14ac:dyDescent="0.25">
      <c r="B3381" s="294">
        <v>3316</v>
      </c>
      <c r="C3381" s="295">
        <v>171.4707791001249</v>
      </c>
    </row>
    <row r="3382" spans="2:3" x14ac:dyDescent="0.25">
      <c r="B3382" s="294">
        <v>3317</v>
      </c>
      <c r="C3382" s="295">
        <v>145.77804562401377</v>
      </c>
    </row>
    <row r="3383" spans="2:3" x14ac:dyDescent="0.25">
      <c r="B3383" s="294">
        <v>3318</v>
      </c>
      <c r="C3383" s="295">
        <v>149.77315011648523</v>
      </c>
    </row>
    <row r="3384" spans="2:3" x14ac:dyDescent="0.25">
      <c r="B3384" s="294">
        <v>3319</v>
      </c>
      <c r="C3384" s="295">
        <v>108.77334825828945</v>
      </c>
    </row>
    <row r="3385" spans="2:3" x14ac:dyDescent="0.25">
      <c r="B3385" s="294">
        <v>3320</v>
      </c>
      <c r="C3385" s="295">
        <v>111.38952970389433</v>
      </c>
    </row>
    <row r="3386" spans="2:3" x14ac:dyDescent="0.25">
      <c r="B3386" s="294">
        <v>3321</v>
      </c>
      <c r="C3386" s="295">
        <v>135.66982803842203</v>
      </c>
    </row>
    <row r="3387" spans="2:3" x14ac:dyDescent="0.25">
      <c r="B3387" s="294">
        <v>3322</v>
      </c>
      <c r="C3387" s="295">
        <v>132.82443772059838</v>
      </c>
    </row>
    <row r="3388" spans="2:3" x14ac:dyDescent="0.25">
      <c r="B3388" s="294">
        <v>3323</v>
      </c>
      <c r="C3388" s="295">
        <v>116.82763273862503</v>
      </c>
    </row>
    <row r="3389" spans="2:3" x14ac:dyDescent="0.25">
      <c r="B3389" s="294">
        <v>3324</v>
      </c>
      <c r="C3389" s="295">
        <v>154.16285989649123</v>
      </c>
    </row>
    <row r="3390" spans="2:3" x14ac:dyDescent="0.25">
      <c r="B3390" s="294">
        <v>3325</v>
      </c>
      <c r="C3390" s="295">
        <v>173.83269678958067</v>
      </c>
    </row>
    <row r="3391" spans="2:3" x14ac:dyDescent="0.25">
      <c r="B3391" s="294">
        <v>3326</v>
      </c>
      <c r="C3391" s="295">
        <v>146.00339946736344</v>
      </c>
    </row>
    <row r="3392" spans="2:3" x14ac:dyDescent="0.25">
      <c r="B3392" s="294">
        <v>3327</v>
      </c>
      <c r="C3392" s="295">
        <v>114.04989269235566</v>
      </c>
    </row>
    <row r="3393" spans="2:3" x14ac:dyDescent="0.25">
      <c r="B3393" s="294">
        <v>3328</v>
      </c>
      <c r="C3393" s="295">
        <v>176.77675653904905</v>
      </c>
    </row>
    <row r="3394" spans="2:3" x14ac:dyDescent="0.25">
      <c r="B3394" s="294">
        <v>3329</v>
      </c>
      <c r="C3394" s="295">
        <v>167.23681704952747</v>
      </c>
    </row>
    <row r="3395" spans="2:3" x14ac:dyDescent="0.25">
      <c r="B3395" s="294">
        <v>3330</v>
      </c>
      <c r="C3395" s="295">
        <v>159.91429816392963</v>
      </c>
    </row>
    <row r="3396" spans="2:3" x14ac:dyDescent="0.25">
      <c r="B3396" s="294">
        <v>3331</v>
      </c>
      <c r="C3396" s="295">
        <v>130.87668312469515</v>
      </c>
    </row>
    <row r="3397" spans="2:3" x14ac:dyDescent="0.25">
      <c r="B3397" s="294">
        <v>3332</v>
      </c>
      <c r="C3397" s="295">
        <v>133.2593229880888</v>
      </c>
    </row>
    <row r="3398" spans="2:3" x14ac:dyDescent="0.25">
      <c r="B3398" s="294">
        <v>3333</v>
      </c>
      <c r="C3398" s="295">
        <v>119.48759614515487</v>
      </c>
    </row>
    <row r="3399" spans="2:3" x14ac:dyDescent="0.25">
      <c r="B3399" s="294">
        <v>3334</v>
      </c>
      <c r="C3399" s="295">
        <v>141.89280352291217</v>
      </c>
    </row>
    <row r="3400" spans="2:3" x14ac:dyDescent="0.25">
      <c r="B3400" s="294">
        <v>3335</v>
      </c>
      <c r="C3400" s="295">
        <v>152.68923475887613</v>
      </c>
    </row>
    <row r="3401" spans="2:3" x14ac:dyDescent="0.25">
      <c r="B3401" s="294">
        <v>3336</v>
      </c>
      <c r="C3401" s="295">
        <v>152.4883657211476</v>
      </c>
    </row>
    <row r="3402" spans="2:3" x14ac:dyDescent="0.25">
      <c r="B3402" s="294">
        <v>3337</v>
      </c>
      <c r="C3402" s="295">
        <v>110.4173890409775</v>
      </c>
    </row>
    <row r="3403" spans="2:3" x14ac:dyDescent="0.25">
      <c r="B3403" s="294">
        <v>3338</v>
      </c>
      <c r="C3403" s="295">
        <v>112.03265570324271</v>
      </c>
    </row>
    <row r="3404" spans="2:3" x14ac:dyDescent="0.25">
      <c r="B3404" s="294">
        <v>3339</v>
      </c>
      <c r="C3404" s="295">
        <v>99.985922519633363</v>
      </c>
    </row>
    <row r="3405" spans="2:3" x14ac:dyDescent="0.25">
      <c r="B3405" s="294">
        <v>3340</v>
      </c>
      <c r="C3405" s="295">
        <v>132.3809231318271</v>
      </c>
    </row>
    <row r="3406" spans="2:3" x14ac:dyDescent="0.25">
      <c r="B3406" s="294">
        <v>3341</v>
      </c>
      <c r="C3406" s="295">
        <v>90.291229449599598</v>
      </c>
    </row>
    <row r="3407" spans="2:3" x14ac:dyDescent="0.25">
      <c r="B3407" s="294">
        <v>3342</v>
      </c>
      <c r="C3407" s="295">
        <v>140.59908805630741</v>
      </c>
    </row>
    <row r="3408" spans="2:3" x14ac:dyDescent="0.25">
      <c r="B3408" s="294">
        <v>3343</v>
      </c>
      <c r="C3408" s="295">
        <v>164.96014195763979</v>
      </c>
    </row>
    <row r="3409" spans="2:3" x14ac:dyDescent="0.25">
      <c r="B3409" s="294">
        <v>3344</v>
      </c>
      <c r="C3409" s="295">
        <v>114.65609715278207</v>
      </c>
    </row>
    <row r="3410" spans="2:3" x14ac:dyDescent="0.25">
      <c r="B3410" s="294">
        <v>3345</v>
      </c>
      <c r="C3410" s="295">
        <v>196.71228195768214</v>
      </c>
    </row>
    <row r="3411" spans="2:3" x14ac:dyDescent="0.25">
      <c r="B3411" s="294">
        <v>3346</v>
      </c>
      <c r="C3411" s="295">
        <v>146.26159529053109</v>
      </c>
    </row>
    <row r="3412" spans="2:3" x14ac:dyDescent="0.25">
      <c r="B3412" s="294">
        <v>3347</v>
      </c>
      <c r="C3412" s="295">
        <v>147.80935231928299</v>
      </c>
    </row>
    <row r="3413" spans="2:3" x14ac:dyDescent="0.25">
      <c r="B3413" s="294">
        <v>3348</v>
      </c>
      <c r="C3413" s="295">
        <v>154.3710785373888</v>
      </c>
    </row>
    <row r="3414" spans="2:3" x14ac:dyDescent="0.25">
      <c r="B3414" s="294">
        <v>3349</v>
      </c>
      <c r="C3414" s="295">
        <v>146.46257686010858</v>
      </c>
    </row>
    <row r="3415" spans="2:3" x14ac:dyDescent="0.25">
      <c r="B3415" s="294">
        <v>3350</v>
      </c>
      <c r="C3415" s="295">
        <v>143.84930273399442</v>
      </c>
    </row>
    <row r="3416" spans="2:3" x14ac:dyDescent="0.25">
      <c r="B3416" s="294">
        <v>3351</v>
      </c>
      <c r="C3416" s="295">
        <v>158.34539148993886</v>
      </c>
    </row>
    <row r="3417" spans="2:3" x14ac:dyDescent="0.25">
      <c r="B3417" s="294">
        <v>3352</v>
      </c>
      <c r="C3417" s="295">
        <v>86.048036898503014</v>
      </c>
    </row>
    <row r="3418" spans="2:3" x14ac:dyDescent="0.25">
      <c r="B3418" s="294">
        <v>3353</v>
      </c>
      <c r="C3418" s="295">
        <v>114.81324974584071</v>
      </c>
    </row>
    <row r="3419" spans="2:3" x14ac:dyDescent="0.25">
      <c r="B3419" s="294">
        <v>3354</v>
      </c>
      <c r="C3419" s="295">
        <v>118.23033918016918</v>
      </c>
    </row>
    <row r="3420" spans="2:3" x14ac:dyDescent="0.25">
      <c r="B3420" s="294">
        <v>3355</v>
      </c>
      <c r="C3420" s="295">
        <v>72.724333827333169</v>
      </c>
    </row>
    <row r="3421" spans="2:3" x14ac:dyDescent="0.25">
      <c r="B3421" s="294">
        <v>3356</v>
      </c>
      <c r="C3421" s="295">
        <v>168.61979252436606</v>
      </c>
    </row>
    <row r="3422" spans="2:3" x14ac:dyDescent="0.25">
      <c r="B3422" s="294">
        <v>3357</v>
      </c>
      <c r="C3422" s="295">
        <v>111.81786011718361</v>
      </c>
    </row>
    <row r="3423" spans="2:3" x14ac:dyDescent="0.25">
      <c r="B3423" s="294">
        <v>3358</v>
      </c>
      <c r="C3423" s="295">
        <v>84.660749259510467</v>
      </c>
    </row>
    <row r="3424" spans="2:3" x14ac:dyDescent="0.25">
      <c r="B3424" s="294">
        <v>3359</v>
      </c>
      <c r="C3424" s="295">
        <v>146.76835943465596</v>
      </c>
    </row>
    <row r="3425" spans="2:3" x14ac:dyDescent="0.25">
      <c r="B3425" s="294">
        <v>3360</v>
      </c>
      <c r="C3425" s="295">
        <v>116.81041449581319</v>
      </c>
    </row>
    <row r="3426" spans="2:3" x14ac:dyDescent="0.25">
      <c r="B3426" s="294">
        <v>3361</v>
      </c>
      <c r="C3426" s="295">
        <v>155.17164653581796</v>
      </c>
    </row>
    <row r="3427" spans="2:3" x14ac:dyDescent="0.25">
      <c r="B3427" s="294">
        <v>3362</v>
      </c>
      <c r="C3427" s="295">
        <v>163.9565579783266</v>
      </c>
    </row>
    <row r="3428" spans="2:3" x14ac:dyDescent="0.25">
      <c r="B3428" s="294">
        <v>3363</v>
      </c>
      <c r="C3428" s="295">
        <v>105.71418337239774</v>
      </c>
    </row>
    <row r="3429" spans="2:3" x14ac:dyDescent="0.25">
      <c r="B3429" s="294">
        <v>3364</v>
      </c>
      <c r="C3429" s="295">
        <v>132.3854134062899</v>
      </c>
    </row>
    <row r="3430" spans="2:3" x14ac:dyDescent="0.25">
      <c r="B3430" s="294">
        <v>3365</v>
      </c>
      <c r="C3430" s="295">
        <v>86.064196371116239</v>
      </c>
    </row>
    <row r="3431" spans="2:3" x14ac:dyDescent="0.25">
      <c r="B3431" s="294">
        <v>3366</v>
      </c>
      <c r="C3431" s="295">
        <v>94.761453776728445</v>
      </c>
    </row>
    <row r="3432" spans="2:3" x14ac:dyDescent="0.25">
      <c r="B3432" s="294">
        <v>3367</v>
      </c>
      <c r="C3432" s="295">
        <v>131.49449229417633</v>
      </c>
    </row>
    <row r="3433" spans="2:3" x14ac:dyDescent="0.25">
      <c r="B3433" s="294">
        <v>3368</v>
      </c>
      <c r="C3433" s="295">
        <v>115.17724969477797</v>
      </c>
    </row>
    <row r="3434" spans="2:3" x14ac:dyDescent="0.25">
      <c r="B3434" s="294">
        <v>3369</v>
      </c>
      <c r="C3434" s="295">
        <v>110.84302193537222</v>
      </c>
    </row>
    <row r="3435" spans="2:3" x14ac:dyDescent="0.25">
      <c r="B3435" s="294">
        <v>3370</v>
      </c>
      <c r="C3435" s="295">
        <v>123.87555225883187</v>
      </c>
    </row>
    <row r="3436" spans="2:3" x14ac:dyDescent="0.25">
      <c r="B3436" s="294">
        <v>3371</v>
      </c>
      <c r="C3436" s="295">
        <v>124.05709512657155</v>
      </c>
    </row>
    <row r="3437" spans="2:3" x14ac:dyDescent="0.25">
      <c r="B3437" s="294">
        <v>3372</v>
      </c>
      <c r="C3437" s="295">
        <v>155.06293025058676</v>
      </c>
    </row>
    <row r="3438" spans="2:3" x14ac:dyDescent="0.25">
      <c r="B3438" s="294">
        <v>3373</v>
      </c>
      <c r="C3438" s="295">
        <v>161.68523347552744</v>
      </c>
    </row>
    <row r="3439" spans="2:3" x14ac:dyDescent="0.25">
      <c r="B3439" s="294">
        <v>3374</v>
      </c>
      <c r="C3439" s="295">
        <v>110.55576005733704</v>
      </c>
    </row>
    <row r="3440" spans="2:3" x14ac:dyDescent="0.25">
      <c r="B3440" s="294">
        <v>3375</v>
      </c>
      <c r="C3440" s="295">
        <v>101.00431389040139</v>
      </c>
    </row>
    <row r="3441" spans="2:3" x14ac:dyDescent="0.25">
      <c r="B3441" s="294">
        <v>3376</v>
      </c>
      <c r="C3441" s="295">
        <v>210.65491358658966</v>
      </c>
    </row>
    <row r="3442" spans="2:3" x14ac:dyDescent="0.25">
      <c r="B3442" s="294">
        <v>3377</v>
      </c>
      <c r="C3442" s="295">
        <v>159.24695692119343</v>
      </c>
    </row>
    <row r="3443" spans="2:3" x14ac:dyDescent="0.25">
      <c r="B3443" s="294">
        <v>3378</v>
      </c>
      <c r="C3443" s="295">
        <v>128.77333187978005</v>
      </c>
    </row>
    <row r="3444" spans="2:3" x14ac:dyDescent="0.25">
      <c r="B3444" s="294">
        <v>3379</v>
      </c>
      <c r="C3444" s="295">
        <v>163.78223301088531</v>
      </c>
    </row>
    <row r="3445" spans="2:3" x14ac:dyDescent="0.25">
      <c r="B3445" s="294">
        <v>3380</v>
      </c>
      <c r="C3445" s="295">
        <v>103.27850338634238</v>
      </c>
    </row>
    <row r="3446" spans="2:3" x14ac:dyDescent="0.25">
      <c r="B3446" s="294">
        <v>3381</v>
      </c>
      <c r="C3446" s="295">
        <v>178.36632483013761</v>
      </c>
    </row>
    <row r="3447" spans="2:3" x14ac:dyDescent="0.25">
      <c r="B3447" s="294">
        <v>3382</v>
      </c>
      <c r="C3447" s="295">
        <v>161.08973890562731</v>
      </c>
    </row>
    <row r="3448" spans="2:3" x14ac:dyDescent="0.25">
      <c r="B3448" s="294">
        <v>3383</v>
      </c>
      <c r="C3448" s="295">
        <v>173.96210577005587</v>
      </c>
    </row>
    <row r="3449" spans="2:3" x14ac:dyDescent="0.25">
      <c r="B3449" s="294">
        <v>3384</v>
      </c>
      <c r="C3449" s="295">
        <v>70.14742938303884</v>
      </c>
    </row>
    <row r="3450" spans="2:3" x14ac:dyDescent="0.25">
      <c r="B3450" s="294">
        <v>3385</v>
      </c>
      <c r="C3450" s="295">
        <v>99.02519033297034</v>
      </c>
    </row>
    <row r="3451" spans="2:3" x14ac:dyDescent="0.25">
      <c r="B3451" s="294">
        <v>3386</v>
      </c>
      <c r="C3451" s="295">
        <v>124.55087973900447</v>
      </c>
    </row>
    <row r="3452" spans="2:3" x14ac:dyDescent="0.25">
      <c r="B3452" s="294">
        <v>3387</v>
      </c>
      <c r="C3452" s="295">
        <v>115.24744447466632</v>
      </c>
    </row>
    <row r="3453" spans="2:3" x14ac:dyDescent="0.25">
      <c r="B3453" s="294">
        <v>3388</v>
      </c>
      <c r="C3453" s="295">
        <v>98.927409785629692</v>
      </c>
    </row>
    <row r="3454" spans="2:3" x14ac:dyDescent="0.25">
      <c r="B3454" s="294">
        <v>3389</v>
      </c>
      <c r="C3454" s="295">
        <v>117.05491945945607</v>
      </c>
    </row>
    <row r="3455" spans="2:3" x14ac:dyDescent="0.25">
      <c r="B3455" s="294">
        <v>3390</v>
      </c>
      <c r="C3455" s="295">
        <v>89.811782559005309</v>
      </c>
    </row>
    <row r="3456" spans="2:3" x14ac:dyDescent="0.25">
      <c r="B3456" s="294">
        <v>3391</v>
      </c>
      <c r="C3456" s="295">
        <v>165.86727520364778</v>
      </c>
    </row>
    <row r="3457" spans="2:3" x14ac:dyDescent="0.25">
      <c r="B3457" s="294">
        <v>3392</v>
      </c>
      <c r="C3457" s="295">
        <v>108.99299410486813</v>
      </c>
    </row>
    <row r="3458" spans="2:3" x14ac:dyDescent="0.25">
      <c r="B3458" s="294">
        <v>3393</v>
      </c>
      <c r="C3458" s="295">
        <v>149.7600880006093</v>
      </c>
    </row>
    <row r="3459" spans="2:3" x14ac:dyDescent="0.25">
      <c r="B3459" s="294">
        <v>3394</v>
      </c>
      <c r="C3459" s="295">
        <v>151.34491116633603</v>
      </c>
    </row>
    <row r="3460" spans="2:3" x14ac:dyDescent="0.25">
      <c r="B3460" s="294">
        <v>3395</v>
      </c>
      <c r="C3460" s="295">
        <v>125.68940707254933</v>
      </c>
    </row>
    <row r="3461" spans="2:3" x14ac:dyDescent="0.25">
      <c r="B3461" s="294">
        <v>3396</v>
      </c>
      <c r="C3461" s="295">
        <v>117.42220001588777</v>
      </c>
    </row>
    <row r="3462" spans="2:3" x14ac:dyDescent="0.25">
      <c r="B3462" s="294">
        <v>3397</v>
      </c>
      <c r="C3462" s="295">
        <v>87.144631304295743</v>
      </c>
    </row>
    <row r="3463" spans="2:3" x14ac:dyDescent="0.25">
      <c r="B3463" s="294">
        <v>3398</v>
      </c>
      <c r="C3463" s="295">
        <v>118.25090387681831</v>
      </c>
    </row>
    <row r="3464" spans="2:3" x14ac:dyDescent="0.25">
      <c r="B3464" s="294">
        <v>3399</v>
      </c>
      <c r="C3464" s="295">
        <v>164.78603822354637</v>
      </c>
    </row>
    <row r="3465" spans="2:3" x14ac:dyDescent="0.25">
      <c r="B3465" s="294">
        <v>3400</v>
      </c>
      <c r="C3465" s="295">
        <v>145.4029360801199</v>
      </c>
    </row>
    <row r="3466" spans="2:3" x14ac:dyDescent="0.25">
      <c r="B3466" s="294">
        <v>3401</v>
      </c>
      <c r="C3466" s="295">
        <v>122.81130699648594</v>
      </c>
    </row>
    <row r="3467" spans="2:3" x14ac:dyDescent="0.25">
      <c r="B3467" s="294">
        <v>3402</v>
      </c>
      <c r="C3467" s="295">
        <v>116.19369071683292</v>
      </c>
    </row>
    <row r="3468" spans="2:3" x14ac:dyDescent="0.25">
      <c r="B3468" s="294">
        <v>3403</v>
      </c>
      <c r="C3468" s="295">
        <v>91.744887533477993</v>
      </c>
    </row>
    <row r="3469" spans="2:3" x14ac:dyDescent="0.25">
      <c r="B3469" s="294">
        <v>3404</v>
      </c>
      <c r="C3469" s="295">
        <v>117.7259650601667</v>
      </c>
    </row>
    <row r="3470" spans="2:3" x14ac:dyDescent="0.25">
      <c r="B3470" s="294">
        <v>3405</v>
      </c>
      <c r="C3470" s="295">
        <v>106.7648013116208</v>
      </c>
    </row>
    <row r="3471" spans="2:3" x14ac:dyDescent="0.25">
      <c r="B3471" s="294">
        <v>3406</v>
      </c>
      <c r="C3471" s="295">
        <v>106.18073991033111</v>
      </c>
    </row>
    <row r="3472" spans="2:3" x14ac:dyDescent="0.25">
      <c r="B3472" s="294">
        <v>3407</v>
      </c>
      <c r="C3472" s="295">
        <v>125.09012168133339</v>
      </c>
    </row>
    <row r="3473" spans="2:3" x14ac:dyDescent="0.25">
      <c r="B3473" s="294">
        <v>3408</v>
      </c>
      <c r="C3473" s="295">
        <v>90.571227939260567</v>
      </c>
    </row>
    <row r="3474" spans="2:3" x14ac:dyDescent="0.25">
      <c r="B3474" s="294">
        <v>3409</v>
      </c>
      <c r="C3474" s="295">
        <v>140.62155546890705</v>
      </c>
    </row>
    <row r="3475" spans="2:3" x14ac:dyDescent="0.25">
      <c r="B3475" s="294">
        <v>3410</v>
      </c>
      <c r="C3475" s="295">
        <v>78.04557068730773</v>
      </c>
    </row>
    <row r="3476" spans="2:3" x14ac:dyDescent="0.25">
      <c r="B3476" s="294">
        <v>3411</v>
      </c>
      <c r="C3476" s="295">
        <v>82.57731314632133</v>
      </c>
    </row>
    <row r="3477" spans="2:3" x14ac:dyDescent="0.25">
      <c r="B3477" s="294">
        <v>3412</v>
      </c>
      <c r="C3477" s="295">
        <v>101.47929509016578</v>
      </c>
    </row>
    <row r="3478" spans="2:3" x14ac:dyDescent="0.25">
      <c r="B3478" s="294">
        <v>3413</v>
      </c>
      <c r="C3478" s="295">
        <v>183.76967820945976</v>
      </c>
    </row>
    <row r="3479" spans="2:3" x14ac:dyDescent="0.25">
      <c r="B3479" s="294">
        <v>3414</v>
      </c>
      <c r="C3479" s="295">
        <v>145.2416172732234</v>
      </c>
    </row>
    <row r="3480" spans="2:3" x14ac:dyDescent="0.25">
      <c r="B3480" s="294">
        <v>3415</v>
      </c>
      <c r="C3480" s="295">
        <v>138.64510935627561</v>
      </c>
    </row>
    <row r="3481" spans="2:3" x14ac:dyDescent="0.25">
      <c r="B3481" s="294">
        <v>3416</v>
      </c>
      <c r="C3481" s="295">
        <v>104.21105915496406</v>
      </c>
    </row>
    <row r="3482" spans="2:3" x14ac:dyDescent="0.25">
      <c r="B3482" s="294">
        <v>3417</v>
      </c>
      <c r="C3482" s="295">
        <v>132.7687792538037</v>
      </c>
    </row>
    <row r="3483" spans="2:3" x14ac:dyDescent="0.25">
      <c r="B3483" s="294">
        <v>3418</v>
      </c>
      <c r="C3483" s="295">
        <v>162.71710021853812</v>
      </c>
    </row>
    <row r="3484" spans="2:3" x14ac:dyDescent="0.25">
      <c r="B3484" s="294">
        <v>3419</v>
      </c>
      <c r="C3484" s="295">
        <v>118.90620594094999</v>
      </c>
    </row>
    <row r="3485" spans="2:3" x14ac:dyDescent="0.25">
      <c r="B3485" s="294">
        <v>3420</v>
      </c>
      <c r="C3485" s="295">
        <v>116.98058431715653</v>
      </c>
    </row>
    <row r="3486" spans="2:3" x14ac:dyDescent="0.25">
      <c r="B3486" s="294">
        <v>3421</v>
      </c>
      <c r="C3486" s="295">
        <v>109.90429539151617</v>
      </c>
    </row>
    <row r="3487" spans="2:3" x14ac:dyDescent="0.25">
      <c r="B3487" s="294">
        <v>3422</v>
      </c>
      <c r="C3487" s="295">
        <v>183.62215587524139</v>
      </c>
    </row>
    <row r="3488" spans="2:3" x14ac:dyDescent="0.25">
      <c r="B3488" s="294">
        <v>3423</v>
      </c>
      <c r="C3488" s="295">
        <v>82.866220437736828</v>
      </c>
    </row>
    <row r="3489" spans="2:3" x14ac:dyDescent="0.25">
      <c r="B3489" s="294">
        <v>3424</v>
      </c>
      <c r="C3489" s="295">
        <v>126.51644348440807</v>
      </c>
    </row>
    <row r="3490" spans="2:3" x14ac:dyDescent="0.25">
      <c r="B3490" s="294">
        <v>3425</v>
      </c>
      <c r="C3490" s="295">
        <v>88.896746919906434</v>
      </c>
    </row>
    <row r="3491" spans="2:3" x14ac:dyDescent="0.25">
      <c r="B3491" s="294">
        <v>3426</v>
      </c>
      <c r="C3491" s="295">
        <v>148.90418462136904</v>
      </c>
    </row>
    <row r="3492" spans="2:3" x14ac:dyDescent="0.25">
      <c r="B3492" s="294">
        <v>3427</v>
      </c>
      <c r="C3492" s="295">
        <v>166.58942292249702</v>
      </c>
    </row>
    <row r="3493" spans="2:3" x14ac:dyDescent="0.25">
      <c r="B3493" s="294">
        <v>3428</v>
      </c>
      <c r="C3493" s="295">
        <v>80.978225975698905</v>
      </c>
    </row>
    <row r="3494" spans="2:3" x14ac:dyDescent="0.25">
      <c r="B3494" s="294">
        <v>3429</v>
      </c>
      <c r="C3494" s="295">
        <v>116.70064553956183</v>
      </c>
    </row>
    <row r="3495" spans="2:3" x14ac:dyDescent="0.25">
      <c r="B3495" s="294">
        <v>3430</v>
      </c>
      <c r="C3495" s="295">
        <v>72.82981983438367</v>
      </c>
    </row>
    <row r="3496" spans="2:3" x14ac:dyDescent="0.25">
      <c r="B3496" s="294">
        <v>3431</v>
      </c>
      <c r="C3496" s="295">
        <v>141.81272496294321</v>
      </c>
    </row>
    <row r="3497" spans="2:3" x14ac:dyDescent="0.25">
      <c r="B3497" s="294">
        <v>3432</v>
      </c>
      <c r="C3497" s="295">
        <v>141.47056712214456</v>
      </c>
    </row>
    <row r="3498" spans="2:3" x14ac:dyDescent="0.25">
      <c r="B3498" s="294">
        <v>3433</v>
      </c>
      <c r="C3498" s="295">
        <v>178.798592171514</v>
      </c>
    </row>
    <row r="3499" spans="2:3" x14ac:dyDescent="0.25">
      <c r="B3499" s="294">
        <v>3434</v>
      </c>
      <c r="C3499" s="295">
        <v>118.66116968060354</v>
      </c>
    </row>
    <row r="3500" spans="2:3" x14ac:dyDescent="0.25">
      <c r="B3500" s="294">
        <v>3435</v>
      </c>
      <c r="C3500" s="295">
        <v>93.502485352259626</v>
      </c>
    </row>
    <row r="3501" spans="2:3" x14ac:dyDescent="0.25">
      <c r="B3501" s="294">
        <v>3436</v>
      </c>
      <c r="C3501" s="295">
        <v>174.13537141815041</v>
      </c>
    </row>
    <row r="3502" spans="2:3" x14ac:dyDescent="0.25">
      <c r="B3502" s="294">
        <v>3437</v>
      </c>
      <c r="C3502" s="295">
        <v>117.19641060840557</v>
      </c>
    </row>
    <row r="3503" spans="2:3" x14ac:dyDescent="0.25">
      <c r="B3503" s="294">
        <v>3438</v>
      </c>
      <c r="C3503" s="295">
        <v>132.64189394230141</v>
      </c>
    </row>
    <row r="3504" spans="2:3" x14ac:dyDescent="0.25">
      <c r="B3504" s="294">
        <v>3439</v>
      </c>
      <c r="C3504" s="295">
        <v>152.42228616996607</v>
      </c>
    </row>
    <row r="3505" spans="2:3" x14ac:dyDescent="0.25">
      <c r="B3505" s="294">
        <v>3440</v>
      </c>
      <c r="C3505" s="295">
        <v>93.306174846256525</v>
      </c>
    </row>
    <row r="3506" spans="2:3" x14ac:dyDescent="0.25">
      <c r="B3506" s="294">
        <v>3441</v>
      </c>
      <c r="C3506" s="295">
        <v>103.64025137039874</v>
      </c>
    </row>
    <row r="3507" spans="2:3" x14ac:dyDescent="0.25">
      <c r="B3507" s="294">
        <v>3442</v>
      </c>
      <c r="C3507" s="295">
        <v>133.7443650396454</v>
      </c>
    </row>
    <row r="3508" spans="2:3" x14ac:dyDescent="0.25">
      <c r="B3508" s="294">
        <v>3443</v>
      </c>
      <c r="C3508" s="295">
        <v>160.4688884068521</v>
      </c>
    </row>
    <row r="3509" spans="2:3" x14ac:dyDescent="0.25">
      <c r="B3509" s="294">
        <v>3444</v>
      </c>
      <c r="C3509" s="295">
        <v>128.96891762401754</v>
      </c>
    </row>
    <row r="3510" spans="2:3" x14ac:dyDescent="0.25">
      <c r="B3510" s="294">
        <v>3445</v>
      </c>
      <c r="C3510" s="295">
        <v>120.17141421845167</v>
      </c>
    </row>
    <row r="3511" spans="2:3" x14ac:dyDescent="0.25">
      <c r="B3511" s="294">
        <v>3446</v>
      </c>
      <c r="C3511" s="295">
        <v>97.208760307998404</v>
      </c>
    </row>
    <row r="3512" spans="2:3" x14ac:dyDescent="0.25">
      <c r="B3512" s="294">
        <v>3447</v>
      </c>
      <c r="C3512" s="295">
        <v>71.900769904685703</v>
      </c>
    </row>
    <row r="3513" spans="2:3" x14ac:dyDescent="0.25">
      <c r="B3513" s="294">
        <v>3448</v>
      </c>
      <c r="C3513" s="295">
        <v>111.64204624608355</v>
      </c>
    </row>
    <row r="3514" spans="2:3" x14ac:dyDescent="0.25">
      <c r="B3514" s="294">
        <v>3449</v>
      </c>
      <c r="C3514" s="295">
        <v>112.46268038161732</v>
      </c>
    </row>
    <row r="3515" spans="2:3" x14ac:dyDescent="0.25">
      <c r="B3515" s="294">
        <v>3450</v>
      </c>
      <c r="C3515" s="295">
        <v>171.1253468505881</v>
      </c>
    </row>
    <row r="3516" spans="2:3" x14ac:dyDescent="0.25">
      <c r="B3516" s="294">
        <v>3451</v>
      </c>
      <c r="C3516" s="295">
        <v>80.536554374273109</v>
      </c>
    </row>
    <row r="3517" spans="2:3" x14ac:dyDescent="0.25">
      <c r="B3517" s="294">
        <v>3452</v>
      </c>
      <c r="C3517" s="295">
        <v>132.83303165110692</v>
      </c>
    </row>
    <row r="3518" spans="2:3" x14ac:dyDescent="0.25">
      <c r="B3518" s="294">
        <v>3453</v>
      </c>
      <c r="C3518" s="295">
        <v>112.31447997978813</v>
      </c>
    </row>
    <row r="3519" spans="2:3" x14ac:dyDescent="0.25">
      <c r="B3519" s="294">
        <v>3454</v>
      </c>
      <c r="C3519" s="295">
        <v>155.10723022958183</v>
      </c>
    </row>
    <row r="3520" spans="2:3" x14ac:dyDescent="0.25">
      <c r="B3520" s="294">
        <v>3455</v>
      </c>
      <c r="C3520" s="295">
        <v>154.3374584738965</v>
      </c>
    </row>
    <row r="3521" spans="2:3" x14ac:dyDescent="0.25">
      <c r="B3521" s="294">
        <v>3456</v>
      </c>
      <c r="C3521" s="295">
        <v>201.91444579922867</v>
      </c>
    </row>
    <row r="3522" spans="2:3" x14ac:dyDescent="0.25">
      <c r="B3522" s="294">
        <v>3457</v>
      </c>
      <c r="C3522" s="295">
        <v>96.907771171286811</v>
      </c>
    </row>
    <row r="3523" spans="2:3" x14ac:dyDescent="0.25">
      <c r="B3523" s="294">
        <v>3458</v>
      </c>
      <c r="C3523" s="295">
        <v>100.06893848520747</v>
      </c>
    </row>
    <row r="3524" spans="2:3" x14ac:dyDescent="0.25">
      <c r="B3524" s="294">
        <v>3459</v>
      </c>
      <c r="C3524" s="295">
        <v>170.33053855666051</v>
      </c>
    </row>
    <row r="3525" spans="2:3" x14ac:dyDescent="0.25">
      <c r="B3525" s="294">
        <v>3460</v>
      </c>
      <c r="C3525" s="295">
        <v>154.10575527536017</v>
      </c>
    </row>
    <row r="3526" spans="2:3" x14ac:dyDescent="0.25">
      <c r="B3526" s="294">
        <v>3461</v>
      </c>
      <c r="C3526" s="295">
        <v>140.2925928907872</v>
      </c>
    </row>
    <row r="3527" spans="2:3" x14ac:dyDescent="0.25">
      <c r="B3527" s="294">
        <v>3462</v>
      </c>
      <c r="C3527" s="295">
        <v>139.0722920906743</v>
      </c>
    </row>
    <row r="3528" spans="2:3" x14ac:dyDescent="0.25">
      <c r="B3528" s="294">
        <v>3463</v>
      </c>
      <c r="C3528" s="295">
        <v>78.950766105115008</v>
      </c>
    </row>
    <row r="3529" spans="2:3" x14ac:dyDescent="0.25">
      <c r="B3529" s="294">
        <v>3464</v>
      </c>
      <c r="C3529" s="295">
        <v>186.13916399931816</v>
      </c>
    </row>
    <row r="3530" spans="2:3" x14ac:dyDescent="0.25">
      <c r="B3530" s="294">
        <v>3465</v>
      </c>
      <c r="C3530" s="295">
        <v>157.78570792484302</v>
      </c>
    </row>
    <row r="3531" spans="2:3" x14ac:dyDescent="0.25">
      <c r="B3531" s="294">
        <v>3466</v>
      </c>
      <c r="C3531" s="295">
        <v>132.65725309980331</v>
      </c>
    </row>
    <row r="3532" spans="2:3" x14ac:dyDescent="0.25">
      <c r="B3532" s="294">
        <v>3467</v>
      </c>
      <c r="C3532" s="295">
        <v>127.81122371293974</v>
      </c>
    </row>
    <row r="3533" spans="2:3" x14ac:dyDescent="0.25">
      <c r="B3533" s="294">
        <v>3468</v>
      </c>
      <c r="C3533" s="295">
        <v>120.34682882797782</v>
      </c>
    </row>
    <row r="3534" spans="2:3" x14ac:dyDescent="0.25">
      <c r="B3534" s="294">
        <v>3469</v>
      </c>
      <c r="C3534" s="295">
        <v>70.986890544108505</v>
      </c>
    </row>
    <row r="3535" spans="2:3" x14ac:dyDescent="0.25">
      <c r="B3535" s="294">
        <v>3470</v>
      </c>
      <c r="C3535" s="295">
        <v>107.14839948163142</v>
      </c>
    </row>
    <row r="3536" spans="2:3" x14ac:dyDescent="0.25">
      <c r="B3536" s="294">
        <v>3471</v>
      </c>
      <c r="C3536" s="295">
        <v>180.44580549107508</v>
      </c>
    </row>
    <row r="3537" spans="2:3" x14ac:dyDescent="0.25">
      <c r="B3537" s="294">
        <v>3472</v>
      </c>
      <c r="C3537" s="295">
        <v>125.98196843333646</v>
      </c>
    </row>
    <row r="3538" spans="2:3" x14ac:dyDescent="0.25">
      <c r="B3538" s="294">
        <v>3473</v>
      </c>
      <c r="C3538" s="295">
        <v>128.99445686633314</v>
      </c>
    </row>
    <row r="3539" spans="2:3" x14ac:dyDescent="0.25">
      <c r="B3539" s="294">
        <v>3474</v>
      </c>
      <c r="C3539" s="295">
        <v>116.07037963713796</v>
      </c>
    </row>
    <row r="3540" spans="2:3" x14ac:dyDescent="0.25">
      <c r="B3540" s="294">
        <v>3475</v>
      </c>
      <c r="C3540" s="295">
        <v>132.77393464460573</v>
      </c>
    </row>
    <row r="3541" spans="2:3" x14ac:dyDescent="0.25">
      <c r="B3541" s="294">
        <v>3476</v>
      </c>
      <c r="C3541" s="295">
        <v>120.0893544172981</v>
      </c>
    </row>
    <row r="3542" spans="2:3" x14ac:dyDescent="0.25">
      <c r="B3542" s="294">
        <v>3477</v>
      </c>
      <c r="C3542" s="295">
        <v>119.68566812457499</v>
      </c>
    </row>
    <row r="3543" spans="2:3" x14ac:dyDescent="0.25">
      <c r="B3543" s="294">
        <v>3478</v>
      </c>
      <c r="C3543" s="295">
        <v>206.31312351587275</v>
      </c>
    </row>
    <row r="3544" spans="2:3" x14ac:dyDescent="0.25">
      <c r="B3544" s="294">
        <v>3479</v>
      </c>
      <c r="C3544" s="295">
        <v>183.95725943514361</v>
      </c>
    </row>
    <row r="3545" spans="2:3" x14ac:dyDescent="0.25">
      <c r="B3545" s="294">
        <v>3480</v>
      </c>
      <c r="C3545" s="295">
        <v>100.55372949694157</v>
      </c>
    </row>
    <row r="3546" spans="2:3" x14ac:dyDescent="0.25">
      <c r="B3546" s="294">
        <v>3481</v>
      </c>
      <c r="C3546" s="295">
        <v>87.623195761184917</v>
      </c>
    </row>
    <row r="3547" spans="2:3" x14ac:dyDescent="0.25">
      <c r="B3547" s="294">
        <v>3482</v>
      </c>
      <c r="C3547" s="295">
        <v>144.58088862138692</v>
      </c>
    </row>
    <row r="3548" spans="2:3" x14ac:dyDescent="0.25">
      <c r="B3548" s="294">
        <v>3483</v>
      </c>
      <c r="C3548" s="295">
        <v>96.403792404470948</v>
      </c>
    </row>
    <row r="3549" spans="2:3" x14ac:dyDescent="0.25">
      <c r="B3549" s="294">
        <v>3484</v>
      </c>
      <c r="C3549" s="295">
        <v>75.110656152696365</v>
      </c>
    </row>
    <row r="3550" spans="2:3" x14ac:dyDescent="0.25">
      <c r="B3550" s="294">
        <v>3485</v>
      </c>
      <c r="C3550" s="295">
        <v>83.68774349981598</v>
      </c>
    </row>
    <row r="3551" spans="2:3" x14ac:dyDescent="0.25">
      <c r="B3551" s="294">
        <v>3486</v>
      </c>
      <c r="C3551" s="295">
        <v>96.860278406803843</v>
      </c>
    </row>
    <row r="3552" spans="2:3" x14ac:dyDescent="0.25">
      <c r="B3552" s="294">
        <v>3487</v>
      </c>
      <c r="C3552" s="295">
        <v>103.70905467235866</v>
      </c>
    </row>
    <row r="3553" spans="2:3" x14ac:dyDescent="0.25">
      <c r="B3553" s="294">
        <v>3488</v>
      </c>
      <c r="C3553" s="295">
        <v>106.89677692022812</v>
      </c>
    </row>
    <row r="3554" spans="2:3" x14ac:dyDescent="0.25">
      <c r="B3554" s="294">
        <v>3489</v>
      </c>
      <c r="C3554" s="295">
        <v>139.48344760716807</v>
      </c>
    </row>
    <row r="3555" spans="2:3" x14ac:dyDescent="0.25">
      <c r="B3555" s="294">
        <v>3490</v>
      </c>
      <c r="C3555" s="295">
        <v>119.69993125546011</v>
      </c>
    </row>
    <row r="3556" spans="2:3" x14ac:dyDescent="0.25">
      <c r="B3556" s="294">
        <v>3491</v>
      </c>
      <c r="C3556" s="295">
        <v>149.68116994488111</v>
      </c>
    </row>
    <row r="3557" spans="2:3" x14ac:dyDescent="0.25">
      <c r="B3557" s="294">
        <v>3492</v>
      </c>
      <c r="C3557" s="295">
        <v>157.98932392548733</v>
      </c>
    </row>
    <row r="3558" spans="2:3" x14ac:dyDescent="0.25">
      <c r="B3558" s="294">
        <v>3493</v>
      </c>
      <c r="C3558" s="295">
        <v>108.5040667485811</v>
      </c>
    </row>
    <row r="3559" spans="2:3" x14ac:dyDescent="0.25">
      <c r="B3559" s="294">
        <v>3494</v>
      </c>
      <c r="C3559" s="295">
        <v>165.83756669051539</v>
      </c>
    </row>
    <row r="3560" spans="2:3" x14ac:dyDescent="0.25">
      <c r="B3560" s="294">
        <v>3495</v>
      </c>
      <c r="C3560" s="295">
        <v>72.002524928934847</v>
      </c>
    </row>
    <row r="3561" spans="2:3" x14ac:dyDescent="0.25">
      <c r="B3561" s="294">
        <v>3496</v>
      </c>
      <c r="C3561" s="295">
        <v>109.57996628420577</v>
      </c>
    </row>
    <row r="3562" spans="2:3" x14ac:dyDescent="0.25">
      <c r="B3562" s="294">
        <v>3497</v>
      </c>
      <c r="C3562" s="295">
        <v>90.14599419902531</v>
      </c>
    </row>
    <row r="3563" spans="2:3" x14ac:dyDescent="0.25">
      <c r="B3563" s="294">
        <v>3498</v>
      </c>
      <c r="C3563" s="295">
        <v>96.364822194089925</v>
      </c>
    </row>
    <row r="3564" spans="2:3" x14ac:dyDescent="0.25">
      <c r="B3564" s="294">
        <v>3499</v>
      </c>
      <c r="C3564" s="295">
        <v>87.661875615909779</v>
      </c>
    </row>
    <row r="3565" spans="2:3" x14ac:dyDescent="0.25">
      <c r="B3565" s="294">
        <v>3500</v>
      </c>
      <c r="C3565" s="295">
        <v>152.06070208707689</v>
      </c>
    </row>
    <row r="3566" spans="2:3" x14ac:dyDescent="0.25">
      <c r="B3566" s="294">
        <v>3501</v>
      </c>
      <c r="C3566" s="295">
        <v>119.68837808513618</v>
      </c>
    </row>
    <row r="3567" spans="2:3" x14ac:dyDescent="0.25">
      <c r="B3567" s="294">
        <v>3502</v>
      </c>
      <c r="C3567" s="295">
        <v>173.07931818918439</v>
      </c>
    </row>
    <row r="3568" spans="2:3" x14ac:dyDescent="0.25">
      <c r="B3568" s="294">
        <v>3503</v>
      </c>
      <c r="C3568" s="295">
        <v>140.24113000679012</v>
      </c>
    </row>
    <row r="3569" spans="2:3" x14ac:dyDescent="0.25">
      <c r="B3569" s="294">
        <v>3504</v>
      </c>
      <c r="C3569" s="295">
        <v>188.59572675447717</v>
      </c>
    </row>
    <row r="3570" spans="2:3" x14ac:dyDescent="0.25">
      <c r="B3570" s="294">
        <v>3505</v>
      </c>
      <c r="C3570" s="295">
        <v>116.18023697178663</v>
      </c>
    </row>
    <row r="3571" spans="2:3" x14ac:dyDescent="0.25">
      <c r="B3571" s="294">
        <v>3506</v>
      </c>
      <c r="C3571" s="295">
        <v>118.02639505446734</v>
      </c>
    </row>
    <row r="3572" spans="2:3" x14ac:dyDescent="0.25">
      <c r="B3572" s="294">
        <v>3507</v>
      </c>
      <c r="C3572" s="295">
        <v>134.7374527537205</v>
      </c>
    </row>
    <row r="3573" spans="2:3" x14ac:dyDescent="0.25">
      <c r="B3573" s="294">
        <v>3508</v>
      </c>
      <c r="C3573" s="295">
        <v>105.79310783883932</v>
      </c>
    </row>
    <row r="3574" spans="2:3" x14ac:dyDescent="0.25">
      <c r="B3574" s="294">
        <v>3509</v>
      </c>
      <c r="C3574" s="295">
        <v>159.9632692902664</v>
      </c>
    </row>
    <row r="3575" spans="2:3" x14ac:dyDescent="0.25">
      <c r="B3575" s="294">
        <v>3510</v>
      </c>
      <c r="C3575" s="295">
        <v>116.60480187425875</v>
      </c>
    </row>
    <row r="3576" spans="2:3" x14ac:dyDescent="0.25">
      <c r="B3576" s="294">
        <v>3511</v>
      </c>
      <c r="C3576" s="295">
        <v>171.16403844855</v>
      </c>
    </row>
    <row r="3577" spans="2:3" x14ac:dyDescent="0.25">
      <c r="B3577" s="294">
        <v>3512</v>
      </c>
      <c r="C3577" s="295">
        <v>165.92589857835341</v>
      </c>
    </row>
    <row r="3578" spans="2:3" x14ac:dyDescent="0.25">
      <c r="B3578" s="294">
        <v>3513</v>
      </c>
      <c r="C3578" s="295">
        <v>150.15158732558342</v>
      </c>
    </row>
    <row r="3579" spans="2:3" x14ac:dyDescent="0.25">
      <c r="B3579" s="294">
        <v>3514</v>
      </c>
      <c r="C3579" s="295">
        <v>117.14845901022659</v>
      </c>
    </row>
    <row r="3580" spans="2:3" x14ac:dyDescent="0.25">
      <c r="B3580" s="294">
        <v>3515</v>
      </c>
      <c r="C3580" s="295">
        <v>114.69847857828782</v>
      </c>
    </row>
    <row r="3581" spans="2:3" x14ac:dyDescent="0.25">
      <c r="B3581" s="294">
        <v>3516</v>
      </c>
      <c r="C3581" s="295">
        <v>176.59891547887045</v>
      </c>
    </row>
    <row r="3582" spans="2:3" x14ac:dyDescent="0.25">
      <c r="B3582" s="294">
        <v>3517</v>
      </c>
      <c r="C3582" s="295">
        <v>180.54955649419338</v>
      </c>
    </row>
    <row r="3583" spans="2:3" x14ac:dyDescent="0.25">
      <c r="B3583" s="294">
        <v>3518</v>
      </c>
      <c r="C3583" s="295">
        <v>86.14849138469765</v>
      </c>
    </row>
    <row r="3584" spans="2:3" x14ac:dyDescent="0.25">
      <c r="B3584" s="294">
        <v>3519</v>
      </c>
      <c r="C3584" s="295">
        <v>167.6093739833546</v>
      </c>
    </row>
    <row r="3585" spans="2:3" x14ac:dyDescent="0.25">
      <c r="B3585" s="294">
        <v>3520</v>
      </c>
      <c r="C3585" s="295">
        <v>122.76514284761791</v>
      </c>
    </row>
    <row r="3586" spans="2:3" x14ac:dyDescent="0.25">
      <c r="B3586" s="294">
        <v>3521</v>
      </c>
      <c r="C3586" s="295">
        <v>117.64347173477728</v>
      </c>
    </row>
    <row r="3587" spans="2:3" x14ac:dyDescent="0.25">
      <c r="B3587" s="294">
        <v>3522</v>
      </c>
      <c r="C3587" s="295">
        <v>143.30082251305308</v>
      </c>
    </row>
    <row r="3588" spans="2:3" x14ac:dyDescent="0.25">
      <c r="B3588" s="294">
        <v>3523</v>
      </c>
      <c r="C3588" s="295">
        <v>148.29115760453826</v>
      </c>
    </row>
    <row r="3589" spans="2:3" x14ac:dyDescent="0.25">
      <c r="B3589" s="294">
        <v>3524</v>
      </c>
      <c r="C3589" s="295">
        <v>152.31440555978963</v>
      </c>
    </row>
    <row r="3590" spans="2:3" x14ac:dyDescent="0.25">
      <c r="B3590" s="294">
        <v>3525</v>
      </c>
      <c r="C3590" s="295">
        <v>149.22299291509904</v>
      </c>
    </row>
    <row r="3591" spans="2:3" x14ac:dyDescent="0.25">
      <c r="B3591" s="294">
        <v>3526</v>
      </c>
      <c r="C3591" s="295">
        <v>191.32304800454781</v>
      </c>
    </row>
    <row r="3592" spans="2:3" x14ac:dyDescent="0.25">
      <c r="B3592" s="294">
        <v>3527</v>
      </c>
      <c r="C3592" s="295">
        <v>153.18861889531553</v>
      </c>
    </row>
    <row r="3593" spans="2:3" x14ac:dyDescent="0.25">
      <c r="B3593" s="294">
        <v>3528</v>
      </c>
      <c r="C3593" s="295">
        <v>91.723813000618648</v>
      </c>
    </row>
    <row r="3594" spans="2:3" x14ac:dyDescent="0.25">
      <c r="B3594" s="294">
        <v>3529</v>
      </c>
      <c r="C3594" s="295">
        <v>142.02593123968725</v>
      </c>
    </row>
    <row r="3595" spans="2:3" x14ac:dyDescent="0.25">
      <c r="B3595" s="294">
        <v>3530</v>
      </c>
      <c r="C3595" s="295">
        <v>109.16710285473955</v>
      </c>
    </row>
    <row r="3596" spans="2:3" x14ac:dyDescent="0.25">
      <c r="B3596" s="294">
        <v>3531</v>
      </c>
      <c r="C3596" s="295">
        <v>162.35705035755637</v>
      </c>
    </row>
    <row r="3597" spans="2:3" x14ac:dyDescent="0.25">
      <c r="B3597" s="294">
        <v>3532</v>
      </c>
      <c r="C3597" s="295">
        <v>141.47516981909797</v>
      </c>
    </row>
    <row r="3598" spans="2:3" x14ac:dyDescent="0.25">
      <c r="B3598" s="294">
        <v>3533</v>
      </c>
      <c r="C3598" s="295">
        <v>152.29428530611455</v>
      </c>
    </row>
    <row r="3599" spans="2:3" x14ac:dyDescent="0.25">
      <c r="B3599" s="294">
        <v>3534</v>
      </c>
      <c r="C3599" s="295">
        <v>81.120821946213056</v>
      </c>
    </row>
    <row r="3600" spans="2:3" x14ac:dyDescent="0.25">
      <c r="B3600" s="294">
        <v>3535</v>
      </c>
      <c r="C3600" s="295">
        <v>138.20218671631983</v>
      </c>
    </row>
    <row r="3601" spans="2:3" x14ac:dyDescent="0.25">
      <c r="B3601" s="294">
        <v>3536</v>
      </c>
      <c r="C3601" s="295">
        <v>184.43770508247565</v>
      </c>
    </row>
    <row r="3602" spans="2:3" x14ac:dyDescent="0.25">
      <c r="B3602" s="294">
        <v>3537</v>
      </c>
      <c r="C3602" s="295">
        <v>103.09893671255826</v>
      </c>
    </row>
    <row r="3603" spans="2:3" x14ac:dyDescent="0.25">
      <c r="B3603" s="294">
        <v>3538</v>
      </c>
      <c r="C3603" s="295">
        <v>180.46532903020352</v>
      </c>
    </row>
    <row r="3604" spans="2:3" x14ac:dyDescent="0.25">
      <c r="B3604" s="294">
        <v>3539</v>
      </c>
      <c r="C3604" s="295">
        <v>142.81982070429163</v>
      </c>
    </row>
    <row r="3605" spans="2:3" x14ac:dyDescent="0.25">
      <c r="B3605" s="294">
        <v>3540</v>
      </c>
      <c r="C3605" s="295">
        <v>162.41525655000362</v>
      </c>
    </row>
    <row r="3606" spans="2:3" x14ac:dyDescent="0.25">
      <c r="B3606" s="294">
        <v>3541</v>
      </c>
      <c r="C3606" s="295">
        <v>101.57434107909712</v>
      </c>
    </row>
    <row r="3607" spans="2:3" x14ac:dyDescent="0.25">
      <c r="B3607" s="294">
        <v>3542</v>
      </c>
      <c r="C3607" s="295">
        <v>126.58528194405524</v>
      </c>
    </row>
    <row r="3608" spans="2:3" x14ac:dyDescent="0.25">
      <c r="B3608" s="294">
        <v>3543</v>
      </c>
      <c r="C3608" s="295">
        <v>156.99588492356338</v>
      </c>
    </row>
    <row r="3609" spans="2:3" x14ac:dyDescent="0.25">
      <c r="B3609" s="294">
        <v>3544</v>
      </c>
      <c r="C3609" s="295">
        <v>135.02695170209159</v>
      </c>
    </row>
    <row r="3610" spans="2:3" x14ac:dyDescent="0.25">
      <c r="B3610" s="294">
        <v>3545</v>
      </c>
      <c r="C3610" s="295">
        <v>112.75090039691781</v>
      </c>
    </row>
    <row r="3611" spans="2:3" x14ac:dyDescent="0.25">
      <c r="B3611" s="294">
        <v>3546</v>
      </c>
      <c r="C3611" s="295">
        <v>124.51172264027014</v>
      </c>
    </row>
    <row r="3612" spans="2:3" x14ac:dyDescent="0.25">
      <c r="B3612" s="294">
        <v>3547</v>
      </c>
      <c r="C3612" s="295">
        <v>93.520019383994452</v>
      </c>
    </row>
    <row r="3613" spans="2:3" x14ac:dyDescent="0.25">
      <c r="B3613" s="294">
        <v>3548</v>
      </c>
      <c r="C3613" s="295">
        <v>152.35581561510975</v>
      </c>
    </row>
    <row r="3614" spans="2:3" x14ac:dyDescent="0.25">
      <c r="B3614" s="294">
        <v>3549</v>
      </c>
      <c r="C3614" s="295">
        <v>96.426082941728993</v>
      </c>
    </row>
    <row r="3615" spans="2:3" x14ac:dyDescent="0.25">
      <c r="B3615" s="294">
        <v>3550</v>
      </c>
      <c r="C3615" s="295">
        <v>75.402615443277398</v>
      </c>
    </row>
    <row r="3616" spans="2:3" x14ac:dyDescent="0.25">
      <c r="B3616" s="294">
        <v>3551</v>
      </c>
      <c r="C3616" s="295">
        <v>187.99652491688846</v>
      </c>
    </row>
    <row r="3617" spans="2:3" x14ac:dyDescent="0.25">
      <c r="B3617" s="294">
        <v>3552</v>
      </c>
      <c r="C3617" s="295">
        <v>87.123695497954031</v>
      </c>
    </row>
    <row r="3618" spans="2:3" x14ac:dyDescent="0.25">
      <c r="B3618" s="294">
        <v>3553</v>
      </c>
      <c r="C3618" s="295">
        <v>144.89127296218163</v>
      </c>
    </row>
    <row r="3619" spans="2:3" x14ac:dyDescent="0.25">
      <c r="B3619" s="294">
        <v>3554</v>
      </c>
      <c r="C3619" s="295">
        <v>177.60280072212356</v>
      </c>
    </row>
    <row r="3620" spans="2:3" x14ac:dyDescent="0.25">
      <c r="B3620" s="294">
        <v>3555</v>
      </c>
      <c r="C3620" s="295">
        <v>124.83844427681328</v>
      </c>
    </row>
    <row r="3621" spans="2:3" x14ac:dyDescent="0.25">
      <c r="B3621" s="294">
        <v>3556</v>
      </c>
      <c r="C3621" s="295">
        <v>117.86324781468471</v>
      </c>
    </row>
    <row r="3622" spans="2:3" x14ac:dyDescent="0.25">
      <c r="B3622" s="294">
        <v>3557</v>
      </c>
      <c r="C3622" s="295">
        <v>95.094609865555213</v>
      </c>
    </row>
    <row r="3623" spans="2:3" x14ac:dyDescent="0.25">
      <c r="B3623" s="294">
        <v>3558</v>
      </c>
      <c r="C3623" s="295">
        <v>113.06635692402256</v>
      </c>
    </row>
    <row r="3624" spans="2:3" x14ac:dyDescent="0.25">
      <c r="B3624" s="294">
        <v>3559</v>
      </c>
      <c r="C3624" s="295">
        <v>111.74573211033146</v>
      </c>
    </row>
    <row r="3625" spans="2:3" x14ac:dyDescent="0.25">
      <c r="B3625" s="294">
        <v>3560</v>
      </c>
      <c r="C3625" s="295">
        <v>76.927314324910043</v>
      </c>
    </row>
    <row r="3626" spans="2:3" x14ac:dyDescent="0.25">
      <c r="B3626" s="294">
        <v>3561</v>
      </c>
      <c r="C3626" s="295">
        <v>100.83750975330457</v>
      </c>
    </row>
    <row r="3627" spans="2:3" x14ac:dyDescent="0.25">
      <c r="B3627" s="294">
        <v>3562</v>
      </c>
      <c r="C3627" s="295">
        <v>115.49168858309217</v>
      </c>
    </row>
    <row r="3628" spans="2:3" x14ac:dyDescent="0.25">
      <c r="B3628" s="294">
        <v>3563</v>
      </c>
      <c r="C3628" s="295">
        <v>104.01931241640068</v>
      </c>
    </row>
    <row r="3629" spans="2:3" x14ac:dyDescent="0.25">
      <c r="B3629" s="294">
        <v>3564</v>
      </c>
      <c r="C3629" s="295">
        <v>151.22196549312463</v>
      </c>
    </row>
    <row r="3630" spans="2:3" x14ac:dyDescent="0.25">
      <c r="B3630" s="294">
        <v>3565</v>
      </c>
      <c r="C3630" s="295">
        <v>112.76814224815917</v>
      </c>
    </row>
    <row r="3631" spans="2:3" x14ac:dyDescent="0.25">
      <c r="B3631" s="294">
        <v>3566</v>
      </c>
      <c r="C3631" s="295">
        <v>137.66979709247363</v>
      </c>
    </row>
    <row r="3632" spans="2:3" x14ac:dyDescent="0.25">
      <c r="B3632" s="294">
        <v>3567</v>
      </c>
      <c r="C3632" s="295">
        <v>88.008187501384299</v>
      </c>
    </row>
    <row r="3633" spans="2:3" x14ac:dyDescent="0.25">
      <c r="B3633" s="294">
        <v>3568</v>
      </c>
      <c r="C3633" s="295">
        <v>111.40261006718222</v>
      </c>
    </row>
    <row r="3634" spans="2:3" x14ac:dyDescent="0.25">
      <c r="B3634" s="294">
        <v>3569</v>
      </c>
      <c r="C3634" s="295">
        <v>210.64227495230946</v>
      </c>
    </row>
    <row r="3635" spans="2:3" x14ac:dyDescent="0.25">
      <c r="B3635" s="294">
        <v>3570</v>
      </c>
      <c r="C3635" s="295">
        <v>101.26928049596663</v>
      </c>
    </row>
    <row r="3636" spans="2:3" x14ac:dyDescent="0.25">
      <c r="B3636" s="294">
        <v>3571</v>
      </c>
      <c r="C3636" s="295">
        <v>114.04194464374478</v>
      </c>
    </row>
    <row r="3637" spans="2:3" x14ac:dyDescent="0.25">
      <c r="B3637" s="294">
        <v>3572</v>
      </c>
      <c r="C3637" s="295">
        <v>96.341755767386786</v>
      </c>
    </row>
    <row r="3638" spans="2:3" x14ac:dyDescent="0.25">
      <c r="B3638" s="294">
        <v>3573</v>
      </c>
      <c r="C3638" s="295">
        <v>167.04024092838372</v>
      </c>
    </row>
    <row r="3639" spans="2:3" x14ac:dyDescent="0.25">
      <c r="B3639" s="294">
        <v>3574</v>
      </c>
      <c r="C3639" s="295">
        <v>91.346290548584065</v>
      </c>
    </row>
    <row r="3640" spans="2:3" x14ac:dyDescent="0.25">
      <c r="B3640" s="294">
        <v>3575</v>
      </c>
      <c r="C3640" s="295">
        <v>116.0806741648328</v>
      </c>
    </row>
    <row r="3641" spans="2:3" x14ac:dyDescent="0.25">
      <c r="B3641" s="294">
        <v>3576</v>
      </c>
      <c r="C3641" s="295">
        <v>129.70933046395078</v>
      </c>
    </row>
    <row r="3642" spans="2:3" x14ac:dyDescent="0.25">
      <c r="B3642" s="294">
        <v>3577</v>
      </c>
      <c r="C3642" s="295">
        <v>105.39400309215621</v>
      </c>
    </row>
    <row r="3643" spans="2:3" x14ac:dyDescent="0.25">
      <c r="B3643" s="294">
        <v>3578</v>
      </c>
      <c r="C3643" s="295">
        <v>139.4556044102157</v>
      </c>
    </row>
    <row r="3644" spans="2:3" x14ac:dyDescent="0.25">
      <c r="B3644" s="294">
        <v>3579</v>
      </c>
      <c r="C3644" s="295">
        <v>99.053705409995018</v>
      </c>
    </row>
    <row r="3645" spans="2:3" x14ac:dyDescent="0.25">
      <c r="B3645" s="294">
        <v>3580</v>
      </c>
      <c r="C3645" s="295">
        <v>79.745851056613319</v>
      </c>
    </row>
    <row r="3646" spans="2:3" x14ac:dyDescent="0.25">
      <c r="B3646" s="294">
        <v>3581</v>
      </c>
      <c r="C3646" s="295">
        <v>210.24625493015316</v>
      </c>
    </row>
    <row r="3647" spans="2:3" x14ac:dyDescent="0.25">
      <c r="B3647" s="294">
        <v>3582</v>
      </c>
      <c r="C3647" s="295">
        <v>106.55294298084513</v>
      </c>
    </row>
    <row r="3648" spans="2:3" x14ac:dyDescent="0.25">
      <c r="B3648" s="294">
        <v>3583</v>
      </c>
      <c r="C3648" s="295">
        <v>93.163124845748825</v>
      </c>
    </row>
    <row r="3649" spans="2:3" x14ac:dyDescent="0.25">
      <c r="B3649" s="294">
        <v>3584</v>
      </c>
      <c r="C3649" s="295">
        <v>177.07424820425811</v>
      </c>
    </row>
    <row r="3650" spans="2:3" x14ac:dyDescent="0.25">
      <c r="B3650" s="294">
        <v>3585</v>
      </c>
      <c r="C3650" s="295">
        <v>90.791629064168262</v>
      </c>
    </row>
    <row r="3651" spans="2:3" x14ac:dyDescent="0.25">
      <c r="B3651" s="294">
        <v>3586</v>
      </c>
      <c r="C3651" s="295">
        <v>153.91687917266728</v>
      </c>
    </row>
    <row r="3652" spans="2:3" x14ac:dyDescent="0.25">
      <c r="B3652" s="294">
        <v>3587</v>
      </c>
      <c r="C3652" s="295">
        <v>92.770546039176878</v>
      </c>
    </row>
    <row r="3653" spans="2:3" x14ac:dyDescent="0.25">
      <c r="B3653" s="294">
        <v>3588</v>
      </c>
      <c r="C3653" s="295">
        <v>109.48836314896774</v>
      </c>
    </row>
    <row r="3654" spans="2:3" x14ac:dyDescent="0.25">
      <c r="B3654" s="294">
        <v>3589</v>
      </c>
      <c r="C3654" s="295">
        <v>147.49220216830867</v>
      </c>
    </row>
    <row r="3655" spans="2:3" x14ac:dyDescent="0.25">
      <c r="B3655" s="294">
        <v>3590</v>
      </c>
      <c r="C3655" s="295">
        <v>198.17250019979639</v>
      </c>
    </row>
    <row r="3656" spans="2:3" x14ac:dyDescent="0.25">
      <c r="B3656" s="294">
        <v>3591</v>
      </c>
      <c r="C3656" s="295">
        <v>124.94486341881483</v>
      </c>
    </row>
    <row r="3657" spans="2:3" x14ac:dyDescent="0.25">
      <c r="B3657" s="294">
        <v>3592</v>
      </c>
      <c r="C3657" s="295">
        <v>93.844986595746803</v>
      </c>
    </row>
    <row r="3658" spans="2:3" x14ac:dyDescent="0.25">
      <c r="B3658" s="294">
        <v>3593</v>
      </c>
      <c r="C3658" s="295">
        <v>120.32180504100842</v>
      </c>
    </row>
    <row r="3659" spans="2:3" x14ac:dyDescent="0.25">
      <c r="B3659" s="294">
        <v>3594</v>
      </c>
      <c r="C3659" s="295">
        <v>133.8584721383265</v>
      </c>
    </row>
    <row r="3660" spans="2:3" x14ac:dyDescent="0.25">
      <c r="B3660" s="294">
        <v>3595</v>
      </c>
      <c r="C3660" s="295">
        <v>115.31554201414497</v>
      </c>
    </row>
    <row r="3661" spans="2:3" x14ac:dyDescent="0.25">
      <c r="B3661" s="294">
        <v>3596</v>
      </c>
      <c r="C3661" s="295">
        <v>170.80430364350536</v>
      </c>
    </row>
    <row r="3662" spans="2:3" x14ac:dyDescent="0.25">
      <c r="B3662" s="294">
        <v>3597</v>
      </c>
      <c r="C3662" s="295">
        <v>86.029803938155482</v>
      </c>
    </row>
    <row r="3663" spans="2:3" x14ac:dyDescent="0.25">
      <c r="B3663" s="294">
        <v>3598</v>
      </c>
      <c r="C3663" s="295">
        <v>123.69547086845273</v>
      </c>
    </row>
    <row r="3664" spans="2:3" x14ac:dyDescent="0.25">
      <c r="B3664" s="294">
        <v>3599</v>
      </c>
      <c r="C3664" s="295">
        <v>77.146838015950465</v>
      </c>
    </row>
    <row r="3665" spans="2:3" x14ac:dyDescent="0.25">
      <c r="B3665" s="294">
        <v>3600</v>
      </c>
      <c r="C3665" s="295">
        <v>106.38336800246671</v>
      </c>
    </row>
    <row r="3666" spans="2:3" x14ac:dyDescent="0.25">
      <c r="B3666" s="294">
        <v>3601</v>
      </c>
      <c r="C3666" s="295">
        <v>77.384570116960788</v>
      </c>
    </row>
    <row r="3667" spans="2:3" x14ac:dyDescent="0.25">
      <c r="B3667" s="294">
        <v>3602</v>
      </c>
      <c r="C3667" s="295">
        <v>180.81245124031798</v>
      </c>
    </row>
    <row r="3668" spans="2:3" x14ac:dyDescent="0.25">
      <c r="B3668" s="294">
        <v>3603</v>
      </c>
      <c r="C3668" s="295">
        <v>91.804325923667591</v>
      </c>
    </row>
    <row r="3669" spans="2:3" x14ac:dyDescent="0.25">
      <c r="B3669" s="294">
        <v>3604</v>
      </c>
      <c r="C3669" s="295">
        <v>190.43427889831673</v>
      </c>
    </row>
    <row r="3670" spans="2:3" x14ac:dyDescent="0.25">
      <c r="B3670" s="294">
        <v>3605</v>
      </c>
      <c r="C3670" s="295">
        <v>115.82336263475339</v>
      </c>
    </row>
    <row r="3671" spans="2:3" x14ac:dyDescent="0.25">
      <c r="B3671" s="294">
        <v>3606</v>
      </c>
      <c r="C3671" s="295">
        <v>83.590228913244644</v>
      </c>
    </row>
    <row r="3672" spans="2:3" x14ac:dyDescent="0.25">
      <c r="B3672" s="294">
        <v>3607</v>
      </c>
      <c r="C3672" s="295">
        <v>165.69743993154367</v>
      </c>
    </row>
    <row r="3673" spans="2:3" x14ac:dyDescent="0.25">
      <c r="B3673" s="294">
        <v>3608</v>
      </c>
      <c r="C3673" s="295">
        <v>129.35913552907999</v>
      </c>
    </row>
    <row r="3674" spans="2:3" x14ac:dyDescent="0.25">
      <c r="B3674" s="294">
        <v>3609</v>
      </c>
      <c r="C3674" s="295">
        <v>88.369987750631267</v>
      </c>
    </row>
    <row r="3675" spans="2:3" x14ac:dyDescent="0.25">
      <c r="B3675" s="294">
        <v>3610</v>
      </c>
      <c r="C3675" s="295">
        <v>103.95742916904167</v>
      </c>
    </row>
    <row r="3676" spans="2:3" x14ac:dyDescent="0.25">
      <c r="B3676" s="294">
        <v>3611</v>
      </c>
      <c r="C3676" s="295">
        <v>98.209649028615999</v>
      </c>
    </row>
    <row r="3677" spans="2:3" x14ac:dyDescent="0.25">
      <c r="B3677" s="294">
        <v>3612</v>
      </c>
      <c r="C3677" s="295">
        <v>170.17427692725289</v>
      </c>
    </row>
    <row r="3678" spans="2:3" x14ac:dyDescent="0.25">
      <c r="B3678" s="294">
        <v>3613</v>
      </c>
      <c r="C3678" s="295">
        <v>133.12775387698093</v>
      </c>
    </row>
    <row r="3679" spans="2:3" x14ac:dyDescent="0.25">
      <c r="B3679" s="294">
        <v>3614</v>
      </c>
      <c r="C3679" s="295">
        <v>163.70192260700713</v>
      </c>
    </row>
    <row r="3680" spans="2:3" x14ac:dyDescent="0.25">
      <c r="B3680" s="294">
        <v>3615</v>
      </c>
      <c r="C3680" s="295">
        <v>174.49661973792672</v>
      </c>
    </row>
    <row r="3681" spans="2:3" x14ac:dyDescent="0.25">
      <c r="B3681" s="294">
        <v>3616</v>
      </c>
      <c r="C3681" s="295">
        <v>133.51945535641298</v>
      </c>
    </row>
    <row r="3682" spans="2:3" x14ac:dyDescent="0.25">
      <c r="B3682" s="294">
        <v>3617</v>
      </c>
      <c r="C3682" s="295">
        <v>114.22066420257863</v>
      </c>
    </row>
    <row r="3683" spans="2:3" x14ac:dyDescent="0.25">
      <c r="B3683" s="294">
        <v>3618</v>
      </c>
      <c r="C3683" s="295">
        <v>169.28767470866066</v>
      </c>
    </row>
    <row r="3684" spans="2:3" x14ac:dyDescent="0.25">
      <c r="B3684" s="294">
        <v>3619</v>
      </c>
      <c r="C3684" s="295">
        <v>115.54503716129179</v>
      </c>
    </row>
    <row r="3685" spans="2:3" x14ac:dyDescent="0.25">
      <c r="B3685" s="294">
        <v>3620</v>
      </c>
      <c r="C3685" s="295">
        <v>122.02948024948924</v>
      </c>
    </row>
    <row r="3686" spans="2:3" x14ac:dyDescent="0.25">
      <c r="B3686" s="294">
        <v>3621</v>
      </c>
      <c r="C3686" s="295">
        <v>138.79731359086836</v>
      </c>
    </row>
    <row r="3687" spans="2:3" x14ac:dyDescent="0.25">
      <c r="B3687" s="294">
        <v>3622</v>
      </c>
      <c r="C3687" s="295">
        <v>148.30777203585609</v>
      </c>
    </row>
    <row r="3688" spans="2:3" x14ac:dyDescent="0.25">
      <c r="B3688" s="294">
        <v>3623</v>
      </c>
      <c r="C3688" s="295">
        <v>116.89720815304106</v>
      </c>
    </row>
    <row r="3689" spans="2:3" x14ac:dyDescent="0.25">
      <c r="B3689" s="294">
        <v>3624</v>
      </c>
      <c r="C3689" s="295">
        <v>112.23961761031461</v>
      </c>
    </row>
    <row r="3690" spans="2:3" x14ac:dyDescent="0.25">
      <c r="B3690" s="294">
        <v>3625</v>
      </c>
      <c r="C3690" s="295">
        <v>127.16633847451504</v>
      </c>
    </row>
    <row r="3691" spans="2:3" x14ac:dyDescent="0.25">
      <c r="B3691" s="294">
        <v>3626</v>
      </c>
      <c r="C3691" s="295">
        <v>144.3373179589492</v>
      </c>
    </row>
    <row r="3692" spans="2:3" x14ac:dyDescent="0.25">
      <c r="B3692" s="294">
        <v>3627</v>
      </c>
      <c r="C3692" s="295">
        <v>168.86272362472835</v>
      </c>
    </row>
    <row r="3693" spans="2:3" x14ac:dyDescent="0.25">
      <c r="B3693" s="294">
        <v>3628</v>
      </c>
      <c r="C3693" s="295">
        <v>180.4210643810529</v>
      </c>
    </row>
    <row r="3694" spans="2:3" x14ac:dyDescent="0.25">
      <c r="B3694" s="294">
        <v>3629</v>
      </c>
      <c r="C3694" s="295">
        <v>194.11070095347432</v>
      </c>
    </row>
    <row r="3695" spans="2:3" x14ac:dyDescent="0.25">
      <c r="B3695" s="294">
        <v>3630</v>
      </c>
      <c r="C3695" s="295">
        <v>73.154091543079005</v>
      </c>
    </row>
    <row r="3696" spans="2:3" x14ac:dyDescent="0.25">
      <c r="B3696" s="294">
        <v>3631</v>
      </c>
      <c r="C3696" s="295">
        <v>117.53979126840881</v>
      </c>
    </row>
    <row r="3697" spans="2:3" x14ac:dyDescent="0.25">
      <c r="B3697" s="294">
        <v>3632</v>
      </c>
      <c r="C3697" s="295">
        <v>74.150887903801305</v>
      </c>
    </row>
    <row r="3698" spans="2:3" x14ac:dyDescent="0.25">
      <c r="B3698" s="294">
        <v>3633</v>
      </c>
      <c r="C3698" s="295">
        <v>92.427418915365195</v>
      </c>
    </row>
    <row r="3699" spans="2:3" x14ac:dyDescent="0.25">
      <c r="B3699" s="294">
        <v>3634</v>
      </c>
      <c r="C3699" s="295">
        <v>83.935564056123283</v>
      </c>
    </row>
    <row r="3700" spans="2:3" x14ac:dyDescent="0.25">
      <c r="B3700" s="294">
        <v>3635</v>
      </c>
      <c r="C3700" s="295">
        <v>175.34118484316622</v>
      </c>
    </row>
    <row r="3701" spans="2:3" x14ac:dyDescent="0.25">
      <c r="B3701" s="294">
        <v>3636</v>
      </c>
      <c r="C3701" s="295">
        <v>143.59266813167244</v>
      </c>
    </row>
    <row r="3702" spans="2:3" x14ac:dyDescent="0.25">
      <c r="B3702" s="294">
        <v>3637</v>
      </c>
      <c r="C3702" s="295">
        <v>111.45077848586716</v>
      </c>
    </row>
    <row r="3703" spans="2:3" x14ac:dyDescent="0.25">
      <c r="B3703" s="294">
        <v>3638</v>
      </c>
      <c r="C3703" s="295">
        <v>103.61363644905174</v>
      </c>
    </row>
    <row r="3704" spans="2:3" x14ac:dyDescent="0.25">
      <c r="B3704" s="294">
        <v>3639</v>
      </c>
      <c r="C3704" s="295">
        <v>130.17765711586338</v>
      </c>
    </row>
    <row r="3705" spans="2:3" x14ac:dyDescent="0.25">
      <c r="B3705" s="294">
        <v>3640</v>
      </c>
      <c r="C3705" s="295">
        <v>159.40593915997101</v>
      </c>
    </row>
    <row r="3706" spans="2:3" x14ac:dyDescent="0.25">
      <c r="B3706" s="294">
        <v>3641</v>
      </c>
      <c r="C3706" s="295">
        <v>174.66696869474117</v>
      </c>
    </row>
    <row r="3707" spans="2:3" x14ac:dyDescent="0.25">
      <c r="B3707" s="294">
        <v>3642</v>
      </c>
      <c r="C3707" s="295">
        <v>104.22376446048588</v>
      </c>
    </row>
    <row r="3708" spans="2:3" x14ac:dyDescent="0.25">
      <c r="B3708" s="294">
        <v>3643</v>
      </c>
      <c r="C3708" s="295">
        <v>145.5382434971433</v>
      </c>
    </row>
    <row r="3709" spans="2:3" x14ac:dyDescent="0.25">
      <c r="B3709" s="294">
        <v>3644</v>
      </c>
      <c r="C3709" s="295">
        <v>160.94970645658435</v>
      </c>
    </row>
    <row r="3710" spans="2:3" x14ac:dyDescent="0.25">
      <c r="B3710" s="294">
        <v>3645</v>
      </c>
      <c r="C3710" s="295">
        <v>187.06213050087399</v>
      </c>
    </row>
    <row r="3711" spans="2:3" x14ac:dyDescent="0.25">
      <c r="B3711" s="294">
        <v>3646</v>
      </c>
      <c r="C3711" s="295">
        <v>107.12178296185908</v>
      </c>
    </row>
    <row r="3712" spans="2:3" x14ac:dyDescent="0.25">
      <c r="B3712" s="294">
        <v>3647</v>
      </c>
      <c r="C3712" s="295">
        <v>101.21077225165706</v>
      </c>
    </row>
    <row r="3713" spans="2:3" x14ac:dyDescent="0.25">
      <c r="B3713" s="294">
        <v>3648</v>
      </c>
      <c r="C3713" s="295">
        <v>95.052982994200562</v>
      </c>
    </row>
    <row r="3714" spans="2:3" x14ac:dyDescent="0.25">
      <c r="B3714" s="294">
        <v>3649</v>
      </c>
      <c r="C3714" s="295">
        <v>168.62389311534119</v>
      </c>
    </row>
    <row r="3715" spans="2:3" x14ac:dyDescent="0.25">
      <c r="B3715" s="294">
        <v>3650</v>
      </c>
      <c r="C3715" s="295">
        <v>206.44311603330738</v>
      </c>
    </row>
    <row r="3716" spans="2:3" x14ac:dyDescent="0.25">
      <c r="B3716" s="294">
        <v>3651</v>
      </c>
      <c r="C3716" s="295">
        <v>124.13821265206073</v>
      </c>
    </row>
    <row r="3717" spans="2:3" x14ac:dyDescent="0.25">
      <c r="B3717" s="294">
        <v>3652</v>
      </c>
      <c r="C3717" s="295">
        <v>194.97198737613817</v>
      </c>
    </row>
    <row r="3718" spans="2:3" x14ac:dyDescent="0.25">
      <c r="B3718" s="294">
        <v>3653</v>
      </c>
      <c r="C3718" s="295">
        <v>190.10453403728255</v>
      </c>
    </row>
    <row r="3719" spans="2:3" x14ac:dyDescent="0.25">
      <c r="B3719" s="294">
        <v>3654</v>
      </c>
      <c r="C3719" s="295">
        <v>131.48177281850528</v>
      </c>
    </row>
    <row r="3720" spans="2:3" x14ac:dyDescent="0.25">
      <c r="B3720" s="294">
        <v>3655</v>
      </c>
      <c r="C3720" s="295">
        <v>109.11603345178573</v>
      </c>
    </row>
    <row r="3721" spans="2:3" x14ac:dyDescent="0.25">
      <c r="B3721" s="294">
        <v>3656</v>
      </c>
      <c r="C3721" s="295">
        <v>129.07142900906331</v>
      </c>
    </row>
    <row r="3722" spans="2:3" x14ac:dyDescent="0.25">
      <c r="B3722" s="294">
        <v>3657</v>
      </c>
      <c r="C3722" s="295">
        <v>107.73529766110465</v>
      </c>
    </row>
    <row r="3723" spans="2:3" x14ac:dyDescent="0.25">
      <c r="B3723" s="294">
        <v>3658</v>
      </c>
      <c r="C3723" s="295">
        <v>137.60313715302655</v>
      </c>
    </row>
    <row r="3724" spans="2:3" x14ac:dyDescent="0.25">
      <c r="B3724" s="294">
        <v>3659</v>
      </c>
      <c r="C3724" s="295">
        <v>139.98950423330416</v>
      </c>
    </row>
    <row r="3725" spans="2:3" x14ac:dyDescent="0.25">
      <c r="B3725" s="294">
        <v>3660</v>
      </c>
      <c r="C3725" s="295">
        <v>135.50145241802545</v>
      </c>
    </row>
    <row r="3726" spans="2:3" x14ac:dyDescent="0.25">
      <c r="B3726" s="294">
        <v>3661</v>
      </c>
      <c r="C3726" s="295">
        <v>175.82055759221146</v>
      </c>
    </row>
    <row r="3727" spans="2:3" x14ac:dyDescent="0.25">
      <c r="B3727" s="294">
        <v>3662</v>
      </c>
      <c r="C3727" s="295">
        <v>88.12290100616913</v>
      </c>
    </row>
    <row r="3728" spans="2:3" x14ac:dyDescent="0.25">
      <c r="B3728" s="294">
        <v>3663</v>
      </c>
      <c r="C3728" s="295">
        <v>164.76175604414675</v>
      </c>
    </row>
    <row r="3729" spans="2:3" x14ac:dyDescent="0.25">
      <c r="B3729" s="294">
        <v>3664</v>
      </c>
      <c r="C3729" s="295">
        <v>116.59507830179271</v>
      </c>
    </row>
    <row r="3730" spans="2:3" x14ac:dyDescent="0.25">
      <c r="B3730" s="294">
        <v>3665</v>
      </c>
      <c r="C3730" s="295">
        <v>130.31430637388297</v>
      </c>
    </row>
    <row r="3731" spans="2:3" x14ac:dyDescent="0.25">
      <c r="B3731" s="294">
        <v>3666</v>
      </c>
      <c r="C3731" s="295">
        <v>113.55099478064403</v>
      </c>
    </row>
    <row r="3732" spans="2:3" x14ac:dyDescent="0.25">
      <c r="B3732" s="294">
        <v>3667</v>
      </c>
      <c r="C3732" s="295">
        <v>101.13670540272699</v>
      </c>
    </row>
    <row r="3733" spans="2:3" x14ac:dyDescent="0.25">
      <c r="B3733" s="294">
        <v>3668</v>
      </c>
      <c r="C3733" s="295">
        <v>227.24374841181685</v>
      </c>
    </row>
    <row r="3734" spans="2:3" x14ac:dyDescent="0.25">
      <c r="B3734" s="294">
        <v>3669</v>
      </c>
      <c r="C3734" s="295">
        <v>158.74696865752367</v>
      </c>
    </row>
    <row r="3735" spans="2:3" x14ac:dyDescent="0.25">
      <c r="B3735" s="294">
        <v>3670</v>
      </c>
      <c r="C3735" s="295">
        <v>89.463605458898257</v>
      </c>
    </row>
    <row r="3736" spans="2:3" x14ac:dyDescent="0.25">
      <c r="B3736" s="294">
        <v>3671</v>
      </c>
      <c r="C3736" s="295">
        <v>138.95009839315861</v>
      </c>
    </row>
    <row r="3737" spans="2:3" x14ac:dyDescent="0.25">
      <c r="B3737" s="294">
        <v>3672</v>
      </c>
      <c r="C3737" s="295">
        <v>113.12065075682138</v>
      </c>
    </row>
    <row r="3738" spans="2:3" x14ac:dyDescent="0.25">
      <c r="B3738" s="294">
        <v>3673</v>
      </c>
      <c r="C3738" s="295">
        <v>145.73812735419773</v>
      </c>
    </row>
    <row r="3739" spans="2:3" x14ac:dyDescent="0.25">
      <c r="B3739" s="294">
        <v>3674</v>
      </c>
      <c r="C3739" s="295">
        <v>137.01430988163199</v>
      </c>
    </row>
    <row r="3740" spans="2:3" x14ac:dyDescent="0.25">
      <c r="B3740" s="294">
        <v>3675</v>
      </c>
      <c r="C3740" s="295">
        <v>136.87165360100141</v>
      </c>
    </row>
    <row r="3741" spans="2:3" x14ac:dyDescent="0.25">
      <c r="B3741" s="294">
        <v>3676</v>
      </c>
      <c r="C3741" s="295">
        <v>111.26250499209209</v>
      </c>
    </row>
    <row r="3742" spans="2:3" x14ac:dyDescent="0.25">
      <c r="B3742" s="294">
        <v>3677</v>
      </c>
      <c r="C3742" s="295">
        <v>184.18904316177139</v>
      </c>
    </row>
    <row r="3743" spans="2:3" x14ac:dyDescent="0.25">
      <c r="B3743" s="294">
        <v>3678</v>
      </c>
      <c r="C3743" s="295">
        <v>137.66293558204239</v>
      </c>
    </row>
    <row r="3744" spans="2:3" x14ac:dyDescent="0.25">
      <c r="B3744" s="294">
        <v>3679</v>
      </c>
      <c r="C3744" s="295">
        <v>154.20741180147951</v>
      </c>
    </row>
    <row r="3745" spans="2:3" x14ac:dyDescent="0.25">
      <c r="B3745" s="294">
        <v>3680</v>
      </c>
      <c r="C3745" s="295">
        <v>145.60034440351387</v>
      </c>
    </row>
    <row r="3746" spans="2:3" x14ac:dyDescent="0.25">
      <c r="B3746" s="294">
        <v>3681</v>
      </c>
      <c r="C3746" s="295">
        <v>127.04406377719458</v>
      </c>
    </row>
    <row r="3747" spans="2:3" x14ac:dyDescent="0.25">
      <c r="B3747" s="294">
        <v>3682</v>
      </c>
      <c r="C3747" s="295">
        <v>168.62099883117713</v>
      </c>
    </row>
    <row r="3748" spans="2:3" x14ac:dyDescent="0.25">
      <c r="B3748" s="294">
        <v>3683</v>
      </c>
      <c r="C3748" s="295">
        <v>117.32854030571934</v>
      </c>
    </row>
    <row r="3749" spans="2:3" x14ac:dyDescent="0.25">
      <c r="B3749" s="294">
        <v>3684</v>
      </c>
      <c r="C3749" s="295">
        <v>141.0323852098025</v>
      </c>
    </row>
    <row r="3750" spans="2:3" x14ac:dyDescent="0.25">
      <c r="B3750" s="294">
        <v>3685</v>
      </c>
      <c r="C3750" s="295">
        <v>135.92749842882927</v>
      </c>
    </row>
    <row r="3751" spans="2:3" x14ac:dyDescent="0.25">
      <c r="B3751" s="294">
        <v>3686</v>
      </c>
      <c r="C3751" s="295">
        <v>186.29958194582116</v>
      </c>
    </row>
    <row r="3752" spans="2:3" x14ac:dyDescent="0.25">
      <c r="B3752" s="294">
        <v>3687</v>
      </c>
      <c r="C3752" s="295">
        <v>163.14073458215807</v>
      </c>
    </row>
    <row r="3753" spans="2:3" x14ac:dyDescent="0.25">
      <c r="B3753" s="294">
        <v>3688</v>
      </c>
      <c r="C3753" s="295">
        <v>111.76684139008466</v>
      </c>
    </row>
    <row r="3754" spans="2:3" x14ac:dyDescent="0.25">
      <c r="B3754" s="294">
        <v>3689</v>
      </c>
      <c r="C3754" s="295">
        <v>146.91071408243721</v>
      </c>
    </row>
    <row r="3755" spans="2:3" x14ac:dyDescent="0.25">
      <c r="B3755" s="294">
        <v>3690</v>
      </c>
      <c r="C3755" s="295">
        <v>188.65149578823639</v>
      </c>
    </row>
    <row r="3756" spans="2:3" x14ac:dyDescent="0.25">
      <c r="B3756" s="294">
        <v>3691</v>
      </c>
      <c r="C3756" s="295">
        <v>136.82319488771512</v>
      </c>
    </row>
    <row r="3757" spans="2:3" x14ac:dyDescent="0.25">
      <c r="B3757" s="294">
        <v>3692</v>
      </c>
      <c r="C3757" s="295">
        <v>123.31883410248945</v>
      </c>
    </row>
    <row r="3758" spans="2:3" x14ac:dyDescent="0.25">
      <c r="B3758" s="294">
        <v>3693</v>
      </c>
      <c r="C3758" s="295">
        <v>192.01878903987608</v>
      </c>
    </row>
    <row r="3759" spans="2:3" x14ac:dyDescent="0.25">
      <c r="B3759" s="294">
        <v>3694</v>
      </c>
      <c r="C3759" s="295">
        <v>104.69741409770937</v>
      </c>
    </row>
    <row r="3760" spans="2:3" x14ac:dyDescent="0.25">
      <c r="B3760" s="294">
        <v>3695</v>
      </c>
      <c r="C3760" s="295">
        <v>184.90952501696444</v>
      </c>
    </row>
    <row r="3761" spans="2:3" x14ac:dyDescent="0.25">
      <c r="B3761" s="294">
        <v>3696</v>
      </c>
      <c r="C3761" s="295">
        <v>121.973477537646</v>
      </c>
    </row>
    <row r="3762" spans="2:3" x14ac:dyDescent="0.25">
      <c r="B3762" s="294">
        <v>3697</v>
      </c>
      <c r="C3762" s="295">
        <v>150.15143436696519</v>
      </c>
    </row>
    <row r="3763" spans="2:3" x14ac:dyDescent="0.25">
      <c r="B3763" s="294">
        <v>3698</v>
      </c>
      <c r="C3763" s="295">
        <v>118.81200657758093</v>
      </c>
    </row>
    <row r="3764" spans="2:3" x14ac:dyDescent="0.25">
      <c r="B3764" s="294">
        <v>3699</v>
      </c>
      <c r="C3764" s="295">
        <v>149.66578962310925</v>
      </c>
    </row>
    <row r="3765" spans="2:3" x14ac:dyDescent="0.25">
      <c r="B3765" s="294">
        <v>3700</v>
      </c>
      <c r="C3765" s="295">
        <v>115.33680514292308</v>
      </c>
    </row>
    <row r="3766" spans="2:3" x14ac:dyDescent="0.25">
      <c r="B3766" s="294">
        <v>3701</v>
      </c>
      <c r="C3766" s="295">
        <v>102.75968224302214</v>
      </c>
    </row>
    <row r="3767" spans="2:3" x14ac:dyDescent="0.25">
      <c r="B3767" s="294">
        <v>3702</v>
      </c>
      <c r="C3767" s="295">
        <v>152.44793208461365</v>
      </c>
    </row>
    <row r="3768" spans="2:3" x14ac:dyDescent="0.25">
      <c r="B3768" s="294">
        <v>3703</v>
      </c>
      <c r="C3768" s="295">
        <v>104.89473331008915</v>
      </c>
    </row>
    <row r="3769" spans="2:3" x14ac:dyDescent="0.25">
      <c r="B3769" s="294">
        <v>3704</v>
      </c>
      <c r="C3769" s="295">
        <v>118.29496875335678</v>
      </c>
    </row>
    <row r="3770" spans="2:3" x14ac:dyDescent="0.25">
      <c r="B3770" s="294">
        <v>3705</v>
      </c>
      <c r="C3770" s="295">
        <v>113.04712470529964</v>
      </c>
    </row>
    <row r="3771" spans="2:3" x14ac:dyDescent="0.25">
      <c r="B3771" s="294">
        <v>3706</v>
      </c>
      <c r="C3771" s="295">
        <v>121.52410223651654</v>
      </c>
    </row>
    <row r="3772" spans="2:3" x14ac:dyDescent="0.25">
      <c r="B3772" s="294">
        <v>3707</v>
      </c>
      <c r="C3772" s="295">
        <v>148.85357322932106</v>
      </c>
    </row>
    <row r="3773" spans="2:3" x14ac:dyDescent="0.25">
      <c r="B3773" s="294">
        <v>3708</v>
      </c>
      <c r="C3773" s="295">
        <v>145.64697496615014</v>
      </c>
    </row>
    <row r="3774" spans="2:3" x14ac:dyDescent="0.25">
      <c r="B3774" s="294">
        <v>3709</v>
      </c>
      <c r="C3774" s="295">
        <v>89.859446263108453</v>
      </c>
    </row>
    <row r="3775" spans="2:3" x14ac:dyDescent="0.25">
      <c r="B3775" s="294">
        <v>3710</v>
      </c>
      <c r="C3775" s="295">
        <v>151.42550464417189</v>
      </c>
    </row>
    <row r="3776" spans="2:3" x14ac:dyDescent="0.25">
      <c r="B3776" s="294">
        <v>3711</v>
      </c>
      <c r="C3776" s="295">
        <v>137.94318665265837</v>
      </c>
    </row>
    <row r="3777" spans="2:3" x14ac:dyDescent="0.25">
      <c r="B3777" s="294">
        <v>3712</v>
      </c>
      <c r="C3777" s="295">
        <v>158.81130439330866</v>
      </c>
    </row>
    <row r="3778" spans="2:3" x14ac:dyDescent="0.25">
      <c r="B3778" s="294">
        <v>3713</v>
      </c>
      <c r="C3778" s="295">
        <v>158.1119020671465</v>
      </c>
    </row>
    <row r="3779" spans="2:3" x14ac:dyDescent="0.25">
      <c r="B3779" s="294">
        <v>3714</v>
      </c>
      <c r="C3779" s="295">
        <v>203.26134333956202</v>
      </c>
    </row>
    <row r="3780" spans="2:3" x14ac:dyDescent="0.25">
      <c r="B3780" s="294">
        <v>3715</v>
      </c>
      <c r="C3780" s="295">
        <v>173.8930391642898</v>
      </c>
    </row>
    <row r="3781" spans="2:3" x14ac:dyDescent="0.25">
      <c r="B3781" s="294">
        <v>3716</v>
      </c>
      <c r="C3781" s="295">
        <v>97.260247519663096</v>
      </c>
    </row>
    <row r="3782" spans="2:3" x14ac:dyDescent="0.25">
      <c r="B3782" s="294">
        <v>3717</v>
      </c>
      <c r="C3782" s="295">
        <v>129.99446225936907</v>
      </c>
    </row>
    <row r="3783" spans="2:3" x14ac:dyDescent="0.25">
      <c r="B3783" s="294">
        <v>3718</v>
      </c>
      <c r="C3783" s="295">
        <v>212.22706200797583</v>
      </c>
    </row>
    <row r="3784" spans="2:3" x14ac:dyDescent="0.25">
      <c r="B3784" s="294">
        <v>3719</v>
      </c>
      <c r="C3784" s="295">
        <v>101.40185957363136</v>
      </c>
    </row>
    <row r="3785" spans="2:3" x14ac:dyDescent="0.25">
      <c r="B3785" s="294">
        <v>3720</v>
      </c>
      <c r="C3785" s="295">
        <v>126.9870106830536</v>
      </c>
    </row>
    <row r="3786" spans="2:3" x14ac:dyDescent="0.25">
      <c r="B3786" s="294">
        <v>3721</v>
      </c>
      <c r="C3786" s="295">
        <v>211.76697092374098</v>
      </c>
    </row>
    <row r="3787" spans="2:3" x14ac:dyDescent="0.25">
      <c r="B3787" s="294">
        <v>3722</v>
      </c>
      <c r="C3787" s="295">
        <v>113.40466682544019</v>
      </c>
    </row>
    <row r="3788" spans="2:3" x14ac:dyDescent="0.25">
      <c r="B3788" s="294">
        <v>3723</v>
      </c>
      <c r="C3788" s="295">
        <v>199.06247450339814</v>
      </c>
    </row>
    <row r="3789" spans="2:3" x14ac:dyDescent="0.25">
      <c r="B3789" s="294">
        <v>3724</v>
      </c>
      <c r="C3789" s="295">
        <v>144.59112652470924</v>
      </c>
    </row>
    <row r="3790" spans="2:3" x14ac:dyDescent="0.25">
      <c r="B3790" s="294">
        <v>3725</v>
      </c>
      <c r="C3790" s="295">
        <v>124.73009075918394</v>
      </c>
    </row>
    <row r="3791" spans="2:3" x14ac:dyDescent="0.25">
      <c r="B3791" s="294">
        <v>3726</v>
      </c>
      <c r="C3791" s="295">
        <v>144.73430699105199</v>
      </c>
    </row>
    <row r="3792" spans="2:3" x14ac:dyDescent="0.25">
      <c r="B3792" s="294">
        <v>3727</v>
      </c>
      <c r="C3792" s="295">
        <v>152.47146253857954</v>
      </c>
    </row>
    <row r="3793" spans="2:3" x14ac:dyDescent="0.25">
      <c r="B3793" s="294">
        <v>3728</v>
      </c>
      <c r="C3793" s="295">
        <v>165.78528772806573</v>
      </c>
    </row>
    <row r="3794" spans="2:3" x14ac:dyDescent="0.25">
      <c r="B3794" s="294">
        <v>3729</v>
      </c>
      <c r="C3794" s="295">
        <v>204.14661699875089</v>
      </c>
    </row>
    <row r="3795" spans="2:3" x14ac:dyDescent="0.25">
      <c r="B3795" s="294">
        <v>3730</v>
      </c>
      <c r="C3795" s="295">
        <v>131.19709351563469</v>
      </c>
    </row>
    <row r="3796" spans="2:3" x14ac:dyDescent="0.25">
      <c r="B3796" s="294">
        <v>3731</v>
      </c>
      <c r="C3796" s="295">
        <v>137.43015253003773</v>
      </c>
    </row>
    <row r="3797" spans="2:3" x14ac:dyDescent="0.25">
      <c r="B3797" s="294">
        <v>3732</v>
      </c>
      <c r="C3797" s="295">
        <v>165.83760197119292</v>
      </c>
    </row>
    <row r="3798" spans="2:3" x14ac:dyDescent="0.25">
      <c r="B3798" s="294">
        <v>3733</v>
      </c>
      <c r="C3798" s="295">
        <v>128.44224923610562</v>
      </c>
    </row>
    <row r="3799" spans="2:3" x14ac:dyDescent="0.25">
      <c r="B3799" s="294">
        <v>3734</v>
      </c>
      <c r="C3799" s="295">
        <v>97.889033611108118</v>
      </c>
    </row>
    <row r="3800" spans="2:3" x14ac:dyDescent="0.25">
      <c r="B3800" s="294">
        <v>3735</v>
      </c>
      <c r="C3800" s="295">
        <v>111.27180701890549</v>
      </c>
    </row>
    <row r="3801" spans="2:3" x14ac:dyDescent="0.25">
      <c r="B3801" s="294">
        <v>3736</v>
      </c>
      <c r="C3801" s="295">
        <v>97.376990963202431</v>
      </c>
    </row>
    <row r="3802" spans="2:3" x14ac:dyDescent="0.25">
      <c r="B3802" s="294">
        <v>3737</v>
      </c>
      <c r="C3802" s="295">
        <v>159.65850247000836</v>
      </c>
    </row>
    <row r="3803" spans="2:3" x14ac:dyDescent="0.25">
      <c r="B3803" s="294">
        <v>3738</v>
      </c>
      <c r="C3803" s="295">
        <v>148.4921783767621</v>
      </c>
    </row>
    <row r="3804" spans="2:3" x14ac:dyDescent="0.25">
      <c r="B3804" s="294">
        <v>3739</v>
      </c>
      <c r="C3804" s="295">
        <v>154.19602518798652</v>
      </c>
    </row>
    <row r="3805" spans="2:3" x14ac:dyDescent="0.25">
      <c r="B3805" s="294">
        <v>3740</v>
      </c>
      <c r="C3805" s="295">
        <v>116.88185413498357</v>
      </c>
    </row>
    <row r="3806" spans="2:3" x14ac:dyDescent="0.25">
      <c r="B3806" s="294">
        <v>3741</v>
      </c>
      <c r="C3806" s="295">
        <v>150.67914515885195</v>
      </c>
    </row>
    <row r="3807" spans="2:3" x14ac:dyDescent="0.25">
      <c r="B3807" s="294">
        <v>3742</v>
      </c>
      <c r="C3807" s="295">
        <v>121.4723424485336</v>
      </c>
    </row>
    <row r="3808" spans="2:3" x14ac:dyDescent="0.25">
      <c r="B3808" s="294">
        <v>3743</v>
      </c>
      <c r="C3808" s="295">
        <v>84.565745311756558</v>
      </c>
    </row>
    <row r="3809" spans="2:3" x14ac:dyDescent="0.25">
      <c r="B3809" s="294">
        <v>3744</v>
      </c>
      <c r="C3809" s="295">
        <v>131.63357853102804</v>
      </c>
    </row>
    <row r="3810" spans="2:3" x14ac:dyDescent="0.25">
      <c r="B3810" s="294">
        <v>3745</v>
      </c>
      <c r="C3810" s="295">
        <v>113.16013827834263</v>
      </c>
    </row>
    <row r="3811" spans="2:3" x14ac:dyDescent="0.25">
      <c r="B3811" s="294">
        <v>3746</v>
      </c>
      <c r="C3811" s="295">
        <v>108.77628681178841</v>
      </c>
    </row>
    <row r="3812" spans="2:3" x14ac:dyDescent="0.25">
      <c r="B3812" s="294">
        <v>3747</v>
      </c>
      <c r="C3812" s="295">
        <v>130.78529475981384</v>
      </c>
    </row>
    <row r="3813" spans="2:3" x14ac:dyDescent="0.25">
      <c r="B3813" s="294">
        <v>3748</v>
      </c>
      <c r="C3813" s="295">
        <v>153.80430075581427</v>
      </c>
    </row>
    <row r="3814" spans="2:3" x14ac:dyDescent="0.25">
      <c r="B3814" s="294">
        <v>3749</v>
      </c>
      <c r="C3814" s="295">
        <v>150.68461267930186</v>
      </c>
    </row>
    <row r="3815" spans="2:3" x14ac:dyDescent="0.25">
      <c r="B3815" s="294">
        <v>3750</v>
      </c>
      <c r="C3815" s="295">
        <v>135.46031021319388</v>
      </c>
    </row>
    <row r="3816" spans="2:3" x14ac:dyDescent="0.25">
      <c r="B3816" s="294">
        <v>3751</v>
      </c>
      <c r="C3816" s="295">
        <v>157.1485585114134</v>
      </c>
    </row>
    <row r="3817" spans="2:3" x14ac:dyDescent="0.25">
      <c r="B3817" s="294">
        <v>3752</v>
      </c>
      <c r="C3817" s="295">
        <v>70.408594653387652</v>
      </c>
    </row>
    <row r="3818" spans="2:3" x14ac:dyDescent="0.25">
      <c r="B3818" s="294">
        <v>3753</v>
      </c>
      <c r="C3818" s="295">
        <v>82.773201461894644</v>
      </c>
    </row>
    <row r="3819" spans="2:3" x14ac:dyDescent="0.25">
      <c r="B3819" s="294">
        <v>3754</v>
      </c>
      <c r="C3819" s="295">
        <v>135.17784792375065</v>
      </c>
    </row>
    <row r="3820" spans="2:3" x14ac:dyDescent="0.25">
      <c r="B3820" s="294">
        <v>3755</v>
      </c>
      <c r="C3820" s="295">
        <v>118.10325498738923</v>
      </c>
    </row>
    <row r="3821" spans="2:3" x14ac:dyDescent="0.25">
      <c r="B3821" s="294">
        <v>3756</v>
      </c>
      <c r="C3821" s="295">
        <v>155.50472459742195</v>
      </c>
    </row>
    <row r="3822" spans="2:3" x14ac:dyDescent="0.25">
      <c r="B3822" s="294">
        <v>3757</v>
      </c>
      <c r="C3822" s="295">
        <v>120.70699751801959</v>
      </c>
    </row>
    <row r="3823" spans="2:3" x14ac:dyDescent="0.25">
      <c r="B3823" s="294">
        <v>3758</v>
      </c>
      <c r="C3823" s="295">
        <v>109.1393479607642</v>
      </c>
    </row>
    <row r="3824" spans="2:3" x14ac:dyDescent="0.25">
      <c r="B3824" s="294">
        <v>3759</v>
      </c>
      <c r="C3824" s="295">
        <v>150.54275408538035</v>
      </c>
    </row>
    <row r="3825" spans="2:3" x14ac:dyDescent="0.25">
      <c r="B3825" s="294">
        <v>3760</v>
      </c>
      <c r="C3825" s="295">
        <v>212.80663822374007</v>
      </c>
    </row>
    <row r="3826" spans="2:3" x14ac:dyDescent="0.25">
      <c r="B3826" s="294">
        <v>3761</v>
      </c>
      <c r="C3826" s="295">
        <v>118.18267882222776</v>
      </c>
    </row>
    <row r="3827" spans="2:3" x14ac:dyDescent="0.25">
      <c r="B3827" s="294">
        <v>3762</v>
      </c>
      <c r="C3827" s="295">
        <v>84.105477475186163</v>
      </c>
    </row>
    <row r="3828" spans="2:3" x14ac:dyDescent="0.25">
      <c r="B3828" s="294">
        <v>3763</v>
      </c>
      <c r="C3828" s="295">
        <v>113.65038313330791</v>
      </c>
    </row>
    <row r="3829" spans="2:3" x14ac:dyDescent="0.25">
      <c r="B3829" s="294">
        <v>3764</v>
      </c>
      <c r="C3829" s="295">
        <v>143.55072259845252</v>
      </c>
    </row>
    <row r="3830" spans="2:3" x14ac:dyDescent="0.25">
      <c r="B3830" s="294">
        <v>3765</v>
      </c>
      <c r="C3830" s="295">
        <v>148.50042568619753</v>
      </c>
    </row>
    <row r="3831" spans="2:3" x14ac:dyDescent="0.25">
      <c r="B3831" s="294">
        <v>3766</v>
      </c>
      <c r="C3831" s="295">
        <v>77.416293847537617</v>
      </c>
    </row>
    <row r="3832" spans="2:3" x14ac:dyDescent="0.25">
      <c r="B3832" s="294">
        <v>3767</v>
      </c>
      <c r="C3832" s="295">
        <v>133.70175522671329</v>
      </c>
    </row>
    <row r="3833" spans="2:3" x14ac:dyDescent="0.25">
      <c r="B3833" s="294">
        <v>3768</v>
      </c>
      <c r="C3833" s="295">
        <v>141.38718951220284</v>
      </c>
    </row>
    <row r="3834" spans="2:3" x14ac:dyDescent="0.25">
      <c r="B3834" s="294">
        <v>3769</v>
      </c>
      <c r="C3834" s="295">
        <v>77.556858556191372</v>
      </c>
    </row>
    <row r="3835" spans="2:3" x14ac:dyDescent="0.25">
      <c r="B3835" s="294">
        <v>3770</v>
      </c>
      <c r="C3835" s="295">
        <v>153.86216465882569</v>
      </c>
    </row>
    <row r="3836" spans="2:3" x14ac:dyDescent="0.25">
      <c r="B3836" s="294">
        <v>3771</v>
      </c>
      <c r="C3836" s="295">
        <v>118.51474532889965</v>
      </c>
    </row>
    <row r="3837" spans="2:3" x14ac:dyDescent="0.25">
      <c r="B3837" s="294">
        <v>3772</v>
      </c>
      <c r="C3837" s="295">
        <v>155.47786530888649</v>
      </c>
    </row>
    <row r="3838" spans="2:3" x14ac:dyDescent="0.25">
      <c r="B3838" s="294">
        <v>3773</v>
      </c>
      <c r="C3838" s="295">
        <v>127.80101579615615</v>
      </c>
    </row>
    <row r="3839" spans="2:3" x14ac:dyDescent="0.25">
      <c r="B3839" s="294">
        <v>3774</v>
      </c>
      <c r="C3839" s="295">
        <v>115.32277540874914</v>
      </c>
    </row>
    <row r="3840" spans="2:3" x14ac:dyDescent="0.25">
      <c r="B3840" s="294">
        <v>3775</v>
      </c>
      <c r="C3840" s="295">
        <v>84.590292520318556</v>
      </c>
    </row>
    <row r="3841" spans="2:3" x14ac:dyDescent="0.25">
      <c r="B3841" s="294">
        <v>3776</v>
      </c>
      <c r="C3841" s="295">
        <v>135.04701351817391</v>
      </c>
    </row>
    <row r="3842" spans="2:3" x14ac:dyDescent="0.25">
      <c r="B3842" s="294">
        <v>3777</v>
      </c>
      <c r="C3842" s="295">
        <v>124.30902607528091</v>
      </c>
    </row>
    <row r="3843" spans="2:3" x14ac:dyDescent="0.25">
      <c r="B3843" s="294">
        <v>3778</v>
      </c>
      <c r="C3843" s="295">
        <v>101.1272728067826</v>
      </c>
    </row>
    <row r="3844" spans="2:3" x14ac:dyDescent="0.25">
      <c r="B3844" s="294">
        <v>3779</v>
      </c>
      <c r="C3844" s="295">
        <v>166.19636127570749</v>
      </c>
    </row>
    <row r="3845" spans="2:3" x14ac:dyDescent="0.25">
      <c r="B3845" s="294">
        <v>3780</v>
      </c>
      <c r="C3845" s="295">
        <v>145.28459594605403</v>
      </c>
    </row>
    <row r="3846" spans="2:3" x14ac:dyDescent="0.25">
      <c r="B3846" s="294">
        <v>3781</v>
      </c>
      <c r="C3846" s="295">
        <v>99.228781105540975</v>
      </c>
    </row>
    <row r="3847" spans="2:3" x14ac:dyDescent="0.25">
      <c r="B3847" s="294">
        <v>3782</v>
      </c>
      <c r="C3847" s="295">
        <v>169.86316623450244</v>
      </c>
    </row>
    <row r="3848" spans="2:3" x14ac:dyDescent="0.25">
      <c r="B3848" s="294">
        <v>3783</v>
      </c>
      <c r="C3848" s="295">
        <v>140.90663508286673</v>
      </c>
    </row>
    <row r="3849" spans="2:3" x14ac:dyDescent="0.25">
      <c r="B3849" s="294">
        <v>3784</v>
      </c>
      <c r="C3849" s="295">
        <v>116.67092750513402</v>
      </c>
    </row>
    <row r="3850" spans="2:3" x14ac:dyDescent="0.25">
      <c r="B3850" s="294">
        <v>3785</v>
      </c>
      <c r="C3850" s="295">
        <v>166.90954943938354</v>
      </c>
    </row>
    <row r="3851" spans="2:3" x14ac:dyDescent="0.25">
      <c r="B3851" s="294">
        <v>3786</v>
      </c>
      <c r="C3851" s="295">
        <v>146.45334589628601</v>
      </c>
    </row>
    <row r="3852" spans="2:3" x14ac:dyDescent="0.25">
      <c r="B3852" s="294">
        <v>3787</v>
      </c>
      <c r="C3852" s="295">
        <v>108.22216805838795</v>
      </c>
    </row>
    <row r="3853" spans="2:3" x14ac:dyDescent="0.25">
      <c r="B3853" s="294">
        <v>3788</v>
      </c>
      <c r="C3853" s="295">
        <v>101.48605882231224</v>
      </c>
    </row>
    <row r="3854" spans="2:3" x14ac:dyDescent="0.25">
      <c r="B3854" s="294">
        <v>3789</v>
      </c>
      <c r="C3854" s="295">
        <v>144.25628242829225</v>
      </c>
    </row>
    <row r="3855" spans="2:3" x14ac:dyDescent="0.25">
      <c r="B3855" s="294">
        <v>3790</v>
      </c>
      <c r="C3855" s="295">
        <v>98.391746743761118</v>
      </c>
    </row>
    <row r="3856" spans="2:3" x14ac:dyDescent="0.25">
      <c r="B3856" s="294">
        <v>3791</v>
      </c>
      <c r="C3856" s="295">
        <v>128.99454524586491</v>
      </c>
    </row>
    <row r="3857" spans="2:3" x14ac:dyDescent="0.25">
      <c r="B3857" s="294">
        <v>3792</v>
      </c>
      <c r="C3857" s="295">
        <v>113.90755431776465</v>
      </c>
    </row>
    <row r="3858" spans="2:3" x14ac:dyDescent="0.25">
      <c r="B3858" s="294">
        <v>3793</v>
      </c>
      <c r="C3858" s="295">
        <v>106.08368708502884</v>
      </c>
    </row>
    <row r="3859" spans="2:3" x14ac:dyDescent="0.25">
      <c r="B3859" s="294">
        <v>3794</v>
      </c>
      <c r="C3859" s="295">
        <v>175.30188724180829</v>
      </c>
    </row>
    <row r="3860" spans="2:3" x14ac:dyDescent="0.25">
      <c r="B3860" s="294">
        <v>3795</v>
      </c>
      <c r="C3860" s="295">
        <v>133.35799109232863</v>
      </c>
    </row>
    <row r="3861" spans="2:3" x14ac:dyDescent="0.25">
      <c r="B3861" s="294">
        <v>3796</v>
      </c>
      <c r="C3861" s="295">
        <v>111.217300406571</v>
      </c>
    </row>
    <row r="3862" spans="2:3" x14ac:dyDescent="0.25">
      <c r="B3862" s="294">
        <v>3797</v>
      </c>
      <c r="C3862" s="295">
        <v>95.403672589000678</v>
      </c>
    </row>
    <row r="3863" spans="2:3" x14ac:dyDescent="0.25">
      <c r="B3863" s="294">
        <v>3798</v>
      </c>
      <c r="C3863" s="295">
        <v>103.37285760463672</v>
      </c>
    </row>
    <row r="3864" spans="2:3" x14ac:dyDescent="0.25">
      <c r="B3864" s="294">
        <v>3799</v>
      </c>
      <c r="C3864" s="295">
        <v>165.75170782435677</v>
      </c>
    </row>
    <row r="3865" spans="2:3" x14ac:dyDescent="0.25">
      <c r="B3865" s="294">
        <v>3800</v>
      </c>
      <c r="C3865" s="295">
        <v>108.28883950395129</v>
      </c>
    </row>
    <row r="3866" spans="2:3" x14ac:dyDescent="0.25">
      <c r="B3866" s="294">
        <v>3801</v>
      </c>
      <c r="C3866" s="295">
        <v>154.80183560753215</v>
      </c>
    </row>
    <row r="3867" spans="2:3" x14ac:dyDescent="0.25">
      <c r="B3867" s="294">
        <v>3802</v>
      </c>
      <c r="C3867" s="295">
        <v>140.70386422107498</v>
      </c>
    </row>
    <row r="3868" spans="2:3" x14ac:dyDescent="0.25">
      <c r="B3868" s="294">
        <v>3803</v>
      </c>
      <c r="C3868" s="295">
        <v>82.613121176254552</v>
      </c>
    </row>
    <row r="3869" spans="2:3" x14ac:dyDescent="0.25">
      <c r="B3869" s="294">
        <v>3804</v>
      </c>
      <c r="C3869" s="295">
        <v>140.72870276453733</v>
      </c>
    </row>
    <row r="3870" spans="2:3" x14ac:dyDescent="0.25">
      <c r="B3870" s="294">
        <v>3805</v>
      </c>
      <c r="C3870" s="295">
        <v>98.910294480206062</v>
      </c>
    </row>
    <row r="3871" spans="2:3" x14ac:dyDescent="0.25">
      <c r="B3871" s="294">
        <v>3806</v>
      </c>
      <c r="C3871" s="295">
        <v>91.057667502708057</v>
      </c>
    </row>
    <row r="3872" spans="2:3" x14ac:dyDescent="0.25">
      <c r="B3872" s="294">
        <v>3807</v>
      </c>
      <c r="C3872" s="295">
        <v>176.683477853879</v>
      </c>
    </row>
    <row r="3873" spans="2:3" x14ac:dyDescent="0.25">
      <c r="B3873" s="294">
        <v>3808</v>
      </c>
      <c r="C3873" s="295">
        <v>96.147993113278375</v>
      </c>
    </row>
    <row r="3874" spans="2:3" x14ac:dyDescent="0.25">
      <c r="B3874" s="294">
        <v>3809</v>
      </c>
      <c r="C3874" s="295">
        <v>71.302128063908043</v>
      </c>
    </row>
    <row r="3875" spans="2:3" x14ac:dyDescent="0.25">
      <c r="B3875" s="294">
        <v>3810</v>
      </c>
      <c r="C3875" s="295">
        <v>147.59336665591712</v>
      </c>
    </row>
    <row r="3876" spans="2:3" x14ac:dyDescent="0.25">
      <c r="B3876" s="294">
        <v>3811</v>
      </c>
      <c r="C3876" s="295">
        <v>116.85634270685098</v>
      </c>
    </row>
    <row r="3877" spans="2:3" x14ac:dyDescent="0.25">
      <c r="B3877" s="294">
        <v>3812</v>
      </c>
      <c r="C3877" s="295">
        <v>106.18859685656604</v>
      </c>
    </row>
    <row r="3878" spans="2:3" x14ac:dyDescent="0.25">
      <c r="B3878" s="294">
        <v>3813</v>
      </c>
      <c r="C3878" s="295">
        <v>144.59450384190239</v>
      </c>
    </row>
    <row r="3879" spans="2:3" x14ac:dyDescent="0.25">
      <c r="B3879" s="294">
        <v>3814</v>
      </c>
      <c r="C3879" s="295">
        <v>111.47404849442778</v>
      </c>
    </row>
    <row r="3880" spans="2:3" x14ac:dyDescent="0.25">
      <c r="B3880" s="294">
        <v>3815</v>
      </c>
      <c r="C3880" s="295">
        <v>142.68211690682932</v>
      </c>
    </row>
    <row r="3881" spans="2:3" x14ac:dyDescent="0.25">
      <c r="B3881" s="294">
        <v>3816</v>
      </c>
      <c r="C3881" s="295">
        <v>134.83094362883116</v>
      </c>
    </row>
    <row r="3882" spans="2:3" x14ac:dyDescent="0.25">
      <c r="B3882" s="294">
        <v>3817</v>
      </c>
      <c r="C3882" s="295">
        <v>126.4435237611374</v>
      </c>
    </row>
    <row r="3883" spans="2:3" x14ac:dyDescent="0.25">
      <c r="B3883" s="294">
        <v>3818</v>
      </c>
      <c r="C3883" s="295">
        <v>167.9086785208504</v>
      </c>
    </row>
    <row r="3884" spans="2:3" x14ac:dyDescent="0.25">
      <c r="B3884" s="294">
        <v>3819</v>
      </c>
      <c r="C3884" s="295">
        <v>191.53691423485182</v>
      </c>
    </row>
    <row r="3885" spans="2:3" x14ac:dyDescent="0.25">
      <c r="B3885" s="294">
        <v>3820</v>
      </c>
      <c r="C3885" s="295">
        <v>108.40808957537135</v>
      </c>
    </row>
    <row r="3886" spans="2:3" x14ac:dyDescent="0.25">
      <c r="B3886" s="294">
        <v>3821</v>
      </c>
      <c r="C3886" s="295">
        <v>120.09406701057586</v>
      </c>
    </row>
    <row r="3887" spans="2:3" x14ac:dyDescent="0.25">
      <c r="B3887" s="294">
        <v>3822</v>
      </c>
      <c r="C3887" s="295">
        <v>103.9421813615366</v>
      </c>
    </row>
    <row r="3888" spans="2:3" x14ac:dyDescent="0.25">
      <c r="B3888" s="294">
        <v>3823</v>
      </c>
      <c r="C3888" s="295">
        <v>154.76116712656221</v>
      </c>
    </row>
    <row r="3889" spans="2:3" x14ac:dyDescent="0.25">
      <c r="B3889" s="294">
        <v>3824</v>
      </c>
      <c r="C3889" s="295">
        <v>113.63073619117301</v>
      </c>
    </row>
    <row r="3890" spans="2:3" x14ac:dyDescent="0.25">
      <c r="B3890" s="294">
        <v>3825</v>
      </c>
      <c r="C3890" s="295">
        <v>122.79145691967</v>
      </c>
    </row>
    <row r="3891" spans="2:3" x14ac:dyDescent="0.25">
      <c r="B3891" s="294">
        <v>3826</v>
      </c>
      <c r="C3891" s="295">
        <v>130.85510864867882</v>
      </c>
    </row>
    <row r="3892" spans="2:3" x14ac:dyDescent="0.25">
      <c r="B3892" s="294">
        <v>3827</v>
      </c>
      <c r="C3892" s="295">
        <v>110.86996765690326</v>
      </c>
    </row>
    <row r="3893" spans="2:3" x14ac:dyDescent="0.25">
      <c r="B3893" s="294">
        <v>3828</v>
      </c>
      <c r="C3893" s="295">
        <v>122.05454666654896</v>
      </c>
    </row>
    <row r="3894" spans="2:3" x14ac:dyDescent="0.25">
      <c r="B3894" s="294">
        <v>3829</v>
      </c>
      <c r="C3894" s="295">
        <v>197.88907796257524</v>
      </c>
    </row>
    <row r="3895" spans="2:3" x14ac:dyDescent="0.25">
      <c r="B3895" s="294">
        <v>3830</v>
      </c>
      <c r="C3895" s="295">
        <v>125.28538347385332</v>
      </c>
    </row>
    <row r="3896" spans="2:3" x14ac:dyDescent="0.25">
      <c r="B3896" s="294">
        <v>3831</v>
      </c>
      <c r="C3896" s="295">
        <v>147.55991275745083</v>
      </c>
    </row>
    <row r="3897" spans="2:3" x14ac:dyDescent="0.25">
      <c r="B3897" s="294">
        <v>3832</v>
      </c>
      <c r="C3897" s="295">
        <v>86.35053953433011</v>
      </c>
    </row>
    <row r="3898" spans="2:3" x14ac:dyDescent="0.25">
      <c r="B3898" s="294">
        <v>3833</v>
      </c>
      <c r="C3898" s="295">
        <v>158.03978008030936</v>
      </c>
    </row>
    <row r="3899" spans="2:3" x14ac:dyDescent="0.25">
      <c r="B3899" s="294">
        <v>3834</v>
      </c>
      <c r="C3899" s="295">
        <v>143.27904507697605</v>
      </c>
    </row>
    <row r="3900" spans="2:3" x14ac:dyDescent="0.25">
      <c r="B3900" s="294">
        <v>3835</v>
      </c>
      <c r="C3900" s="295">
        <v>108.47696793668246</v>
      </c>
    </row>
    <row r="3901" spans="2:3" x14ac:dyDescent="0.25">
      <c r="B3901" s="294">
        <v>3836</v>
      </c>
      <c r="C3901" s="295">
        <v>108.27226706115377</v>
      </c>
    </row>
    <row r="3902" spans="2:3" x14ac:dyDescent="0.25">
      <c r="B3902" s="294">
        <v>3837</v>
      </c>
      <c r="C3902" s="295">
        <v>127.16722129622221</v>
      </c>
    </row>
    <row r="3903" spans="2:3" x14ac:dyDescent="0.25">
      <c r="B3903" s="294">
        <v>3838</v>
      </c>
      <c r="C3903" s="295">
        <v>127.57390050341832</v>
      </c>
    </row>
    <row r="3904" spans="2:3" x14ac:dyDescent="0.25">
      <c r="B3904" s="294">
        <v>3839</v>
      </c>
      <c r="C3904" s="295">
        <v>96.977520088344988</v>
      </c>
    </row>
    <row r="3905" spans="2:3" x14ac:dyDescent="0.25">
      <c r="B3905" s="294">
        <v>3840</v>
      </c>
      <c r="C3905" s="295">
        <v>101.92405353926921</v>
      </c>
    </row>
    <row r="3906" spans="2:3" x14ac:dyDescent="0.25">
      <c r="B3906" s="294">
        <v>3841</v>
      </c>
      <c r="C3906" s="295">
        <v>87.082685550863815</v>
      </c>
    </row>
    <row r="3907" spans="2:3" x14ac:dyDescent="0.25">
      <c r="B3907" s="294">
        <v>3842</v>
      </c>
      <c r="C3907" s="295">
        <v>175.63797097794853</v>
      </c>
    </row>
    <row r="3908" spans="2:3" x14ac:dyDescent="0.25">
      <c r="B3908" s="294">
        <v>3843</v>
      </c>
      <c r="C3908" s="295">
        <v>186.40764098095786</v>
      </c>
    </row>
    <row r="3909" spans="2:3" x14ac:dyDescent="0.25">
      <c r="B3909" s="294">
        <v>3844</v>
      </c>
      <c r="C3909" s="295">
        <v>149.93130109241588</v>
      </c>
    </row>
    <row r="3910" spans="2:3" x14ac:dyDescent="0.25">
      <c r="B3910" s="294">
        <v>3845</v>
      </c>
      <c r="C3910" s="295">
        <v>100.14234978994102</v>
      </c>
    </row>
    <row r="3911" spans="2:3" x14ac:dyDescent="0.25">
      <c r="B3911" s="294">
        <v>3846</v>
      </c>
      <c r="C3911" s="295">
        <v>185.58852769486816</v>
      </c>
    </row>
    <row r="3912" spans="2:3" x14ac:dyDescent="0.25">
      <c r="B3912" s="294">
        <v>3847</v>
      </c>
      <c r="C3912" s="295">
        <v>126.03754368673282</v>
      </c>
    </row>
    <row r="3913" spans="2:3" x14ac:dyDescent="0.25">
      <c r="B3913" s="294">
        <v>3848</v>
      </c>
      <c r="C3913" s="295">
        <v>149.6919231079039</v>
      </c>
    </row>
    <row r="3914" spans="2:3" x14ac:dyDescent="0.25">
      <c r="B3914" s="294">
        <v>3849</v>
      </c>
      <c r="C3914" s="295">
        <v>149.40005949250167</v>
      </c>
    </row>
    <row r="3915" spans="2:3" x14ac:dyDescent="0.25">
      <c r="B3915" s="294">
        <v>3850</v>
      </c>
      <c r="C3915" s="295">
        <v>199.34825485876993</v>
      </c>
    </row>
    <row r="3916" spans="2:3" x14ac:dyDescent="0.25">
      <c r="B3916" s="294">
        <v>3851</v>
      </c>
      <c r="C3916" s="295">
        <v>146.51616545254058</v>
      </c>
    </row>
    <row r="3917" spans="2:3" x14ac:dyDescent="0.25">
      <c r="B3917" s="294">
        <v>3852</v>
      </c>
      <c r="C3917" s="295">
        <v>150.50666325672321</v>
      </c>
    </row>
    <row r="3918" spans="2:3" x14ac:dyDescent="0.25">
      <c r="B3918" s="294">
        <v>3853</v>
      </c>
      <c r="C3918" s="295">
        <v>140.3481444316331</v>
      </c>
    </row>
    <row r="3919" spans="2:3" x14ac:dyDescent="0.25">
      <c r="B3919" s="294">
        <v>3854</v>
      </c>
      <c r="C3919" s="295">
        <v>84.994985772206093</v>
      </c>
    </row>
    <row r="3920" spans="2:3" x14ac:dyDescent="0.25">
      <c r="B3920" s="294">
        <v>3855</v>
      </c>
      <c r="C3920" s="295">
        <v>123.13873915692359</v>
      </c>
    </row>
    <row r="3921" spans="2:3" x14ac:dyDescent="0.25">
      <c r="B3921" s="294">
        <v>3856</v>
      </c>
      <c r="C3921" s="295">
        <v>148.70994481551367</v>
      </c>
    </row>
    <row r="3922" spans="2:3" x14ac:dyDescent="0.25">
      <c r="B3922" s="294">
        <v>3857</v>
      </c>
      <c r="C3922" s="295">
        <v>128.73436070345917</v>
      </c>
    </row>
    <row r="3923" spans="2:3" x14ac:dyDescent="0.25">
      <c r="B3923" s="294">
        <v>3858</v>
      </c>
      <c r="C3923" s="295">
        <v>129.64938631271187</v>
      </c>
    </row>
    <row r="3924" spans="2:3" x14ac:dyDescent="0.25">
      <c r="B3924" s="294">
        <v>3859</v>
      </c>
      <c r="C3924" s="295">
        <v>108.26040944916687</v>
      </c>
    </row>
    <row r="3925" spans="2:3" x14ac:dyDescent="0.25">
      <c r="B3925" s="294">
        <v>3860</v>
      </c>
      <c r="C3925" s="295">
        <v>142.75654577052666</v>
      </c>
    </row>
    <row r="3926" spans="2:3" x14ac:dyDescent="0.25">
      <c r="B3926" s="294">
        <v>3861</v>
      </c>
      <c r="C3926" s="295">
        <v>174.55038368607723</v>
      </c>
    </row>
    <row r="3927" spans="2:3" x14ac:dyDescent="0.25">
      <c r="B3927" s="294">
        <v>3862</v>
      </c>
      <c r="C3927" s="295">
        <v>175.52417079238478</v>
      </c>
    </row>
    <row r="3928" spans="2:3" x14ac:dyDescent="0.25">
      <c r="B3928" s="294">
        <v>3863</v>
      </c>
      <c r="C3928" s="295">
        <v>190.19967213263686</v>
      </c>
    </row>
    <row r="3929" spans="2:3" x14ac:dyDescent="0.25">
      <c r="B3929" s="294">
        <v>3864</v>
      </c>
      <c r="C3929" s="295">
        <v>126.50255084801807</v>
      </c>
    </row>
    <row r="3930" spans="2:3" x14ac:dyDescent="0.25">
      <c r="B3930" s="294">
        <v>3865</v>
      </c>
      <c r="C3930" s="295">
        <v>130.50630088320278</v>
      </c>
    </row>
    <row r="3931" spans="2:3" x14ac:dyDescent="0.25">
      <c r="B3931" s="294">
        <v>3866</v>
      </c>
      <c r="C3931" s="295">
        <v>108.16590369392077</v>
      </c>
    </row>
    <row r="3932" spans="2:3" x14ac:dyDescent="0.25">
      <c r="B3932" s="294">
        <v>3867</v>
      </c>
      <c r="C3932" s="295">
        <v>113.59961467742575</v>
      </c>
    </row>
    <row r="3933" spans="2:3" x14ac:dyDescent="0.25">
      <c r="B3933" s="294">
        <v>3868</v>
      </c>
      <c r="C3933" s="295">
        <v>81.158359955122194</v>
      </c>
    </row>
    <row r="3934" spans="2:3" x14ac:dyDescent="0.25">
      <c r="B3934" s="294">
        <v>3869</v>
      </c>
      <c r="C3934" s="295">
        <v>144.27563704110622</v>
      </c>
    </row>
    <row r="3935" spans="2:3" x14ac:dyDescent="0.25">
      <c r="B3935" s="294">
        <v>3870</v>
      </c>
      <c r="C3935" s="295">
        <v>119.3897902805208</v>
      </c>
    </row>
    <row r="3936" spans="2:3" x14ac:dyDescent="0.25">
      <c r="B3936" s="294">
        <v>3871</v>
      </c>
      <c r="C3936" s="295">
        <v>98.277741668902109</v>
      </c>
    </row>
    <row r="3937" spans="2:3" x14ac:dyDescent="0.25">
      <c r="B3937" s="294">
        <v>3872</v>
      </c>
      <c r="C3937" s="295">
        <v>153.72544596909398</v>
      </c>
    </row>
    <row r="3938" spans="2:3" x14ac:dyDescent="0.25">
      <c r="B3938" s="294">
        <v>3873</v>
      </c>
      <c r="C3938" s="295">
        <v>107.37457175775447</v>
      </c>
    </row>
    <row r="3939" spans="2:3" x14ac:dyDescent="0.25">
      <c r="B3939" s="294">
        <v>3874</v>
      </c>
      <c r="C3939" s="295">
        <v>120.19286192068236</v>
      </c>
    </row>
    <row r="3940" spans="2:3" x14ac:dyDescent="0.25">
      <c r="B3940" s="294">
        <v>3875</v>
      </c>
      <c r="C3940" s="295">
        <v>97.910257392093143</v>
      </c>
    </row>
    <row r="3941" spans="2:3" x14ac:dyDescent="0.25">
      <c r="B3941" s="294">
        <v>3876</v>
      </c>
      <c r="C3941" s="295">
        <v>120.46271683134057</v>
      </c>
    </row>
    <row r="3942" spans="2:3" x14ac:dyDescent="0.25">
      <c r="B3942" s="294">
        <v>3877</v>
      </c>
      <c r="C3942" s="295">
        <v>121.68178998278091</v>
      </c>
    </row>
    <row r="3943" spans="2:3" x14ac:dyDescent="0.25">
      <c r="B3943" s="294">
        <v>3878</v>
      </c>
      <c r="C3943" s="295">
        <v>214.44384795020318</v>
      </c>
    </row>
    <row r="3944" spans="2:3" x14ac:dyDescent="0.25">
      <c r="B3944" s="294">
        <v>3879</v>
      </c>
      <c r="C3944" s="295">
        <v>133.78654439988918</v>
      </c>
    </row>
    <row r="3945" spans="2:3" x14ac:dyDescent="0.25">
      <c r="B3945" s="294">
        <v>3880</v>
      </c>
      <c r="C3945" s="295">
        <v>164.79361216323207</v>
      </c>
    </row>
    <row r="3946" spans="2:3" x14ac:dyDescent="0.25">
      <c r="B3946" s="294">
        <v>3881</v>
      </c>
      <c r="C3946" s="295">
        <v>116.20190340294104</v>
      </c>
    </row>
    <row r="3947" spans="2:3" x14ac:dyDescent="0.25">
      <c r="B3947" s="294">
        <v>3882</v>
      </c>
      <c r="C3947" s="295">
        <v>126.6177589891337</v>
      </c>
    </row>
    <row r="3948" spans="2:3" x14ac:dyDescent="0.25">
      <c r="B3948" s="294">
        <v>3883</v>
      </c>
      <c r="C3948" s="295">
        <v>138.64258586876684</v>
      </c>
    </row>
    <row r="3949" spans="2:3" x14ac:dyDescent="0.25">
      <c r="B3949" s="294">
        <v>3884</v>
      </c>
      <c r="C3949" s="295">
        <v>193.38146340560212</v>
      </c>
    </row>
    <row r="3950" spans="2:3" x14ac:dyDescent="0.25">
      <c r="B3950" s="294">
        <v>3885</v>
      </c>
      <c r="C3950" s="295">
        <v>168.34247750230963</v>
      </c>
    </row>
    <row r="3951" spans="2:3" x14ac:dyDescent="0.25">
      <c r="B3951" s="294">
        <v>3886</v>
      </c>
      <c r="C3951" s="295">
        <v>115.2279539182327</v>
      </c>
    </row>
    <row r="3952" spans="2:3" x14ac:dyDescent="0.25">
      <c r="B3952" s="294">
        <v>3887</v>
      </c>
      <c r="C3952" s="295">
        <v>191.06436828718211</v>
      </c>
    </row>
    <row r="3953" spans="2:3" x14ac:dyDescent="0.25">
      <c r="B3953" s="294">
        <v>3888</v>
      </c>
      <c r="C3953" s="295">
        <v>179.76187666483264</v>
      </c>
    </row>
    <row r="3954" spans="2:3" x14ac:dyDescent="0.25">
      <c r="B3954" s="294">
        <v>3889</v>
      </c>
      <c r="C3954" s="295">
        <v>148.47821631322523</v>
      </c>
    </row>
    <row r="3955" spans="2:3" x14ac:dyDescent="0.25">
      <c r="B3955" s="294">
        <v>3890</v>
      </c>
      <c r="C3955" s="295">
        <v>132.32842946498852</v>
      </c>
    </row>
    <row r="3956" spans="2:3" x14ac:dyDescent="0.25">
      <c r="B3956" s="294">
        <v>3891</v>
      </c>
      <c r="C3956" s="295">
        <v>147.47735480073817</v>
      </c>
    </row>
    <row r="3957" spans="2:3" x14ac:dyDescent="0.25">
      <c r="B3957" s="294">
        <v>3892</v>
      </c>
      <c r="C3957" s="295">
        <v>121.3429634197847</v>
      </c>
    </row>
    <row r="3958" spans="2:3" x14ac:dyDescent="0.25">
      <c r="B3958" s="294">
        <v>3893</v>
      </c>
      <c r="C3958" s="295">
        <v>100.53197101786282</v>
      </c>
    </row>
    <row r="3959" spans="2:3" x14ac:dyDescent="0.25">
      <c r="B3959" s="294">
        <v>3894</v>
      </c>
      <c r="C3959" s="295">
        <v>99.058183116225791</v>
      </c>
    </row>
    <row r="3960" spans="2:3" x14ac:dyDescent="0.25">
      <c r="B3960" s="294">
        <v>3895</v>
      </c>
      <c r="C3960" s="295">
        <v>167.06853024985622</v>
      </c>
    </row>
    <row r="3961" spans="2:3" x14ac:dyDescent="0.25">
      <c r="B3961" s="294">
        <v>3896</v>
      </c>
      <c r="C3961" s="295">
        <v>120.45598054963321</v>
      </c>
    </row>
    <row r="3962" spans="2:3" x14ac:dyDescent="0.25">
      <c r="B3962" s="294">
        <v>3897</v>
      </c>
      <c r="C3962" s="295">
        <v>147.90490986506919</v>
      </c>
    </row>
    <row r="3963" spans="2:3" x14ac:dyDescent="0.25">
      <c r="B3963" s="294">
        <v>3898</v>
      </c>
      <c r="C3963" s="295">
        <v>104.98913279737152</v>
      </c>
    </row>
    <row r="3964" spans="2:3" x14ac:dyDescent="0.25">
      <c r="B3964" s="294">
        <v>3899</v>
      </c>
      <c r="C3964" s="295">
        <v>163.25478012214066</v>
      </c>
    </row>
    <row r="3965" spans="2:3" x14ac:dyDescent="0.25">
      <c r="B3965" s="294">
        <v>3900</v>
      </c>
      <c r="C3965" s="295">
        <v>122.68066961043772</v>
      </c>
    </row>
    <row r="3966" spans="2:3" x14ac:dyDescent="0.25">
      <c r="B3966" s="294">
        <v>3901</v>
      </c>
      <c r="C3966" s="295">
        <v>95.643145464968114</v>
      </c>
    </row>
    <row r="3967" spans="2:3" x14ac:dyDescent="0.25">
      <c r="B3967" s="294">
        <v>3902</v>
      </c>
      <c r="C3967" s="295">
        <v>161.82788779624551</v>
      </c>
    </row>
    <row r="3968" spans="2:3" x14ac:dyDescent="0.25">
      <c r="B3968" s="294">
        <v>3903</v>
      </c>
      <c r="C3968" s="295">
        <v>163.8274451187163</v>
      </c>
    </row>
    <row r="3969" spans="2:3" x14ac:dyDescent="0.25">
      <c r="B3969" s="294">
        <v>3904</v>
      </c>
      <c r="C3969" s="295">
        <v>118.70808647975277</v>
      </c>
    </row>
    <row r="3970" spans="2:3" x14ac:dyDescent="0.25">
      <c r="B3970" s="294">
        <v>3905</v>
      </c>
      <c r="C3970" s="295">
        <v>149.85325503620686</v>
      </c>
    </row>
    <row r="3971" spans="2:3" x14ac:dyDescent="0.25">
      <c r="B3971" s="294">
        <v>3906</v>
      </c>
      <c r="C3971" s="295">
        <v>199.00847496828754</v>
      </c>
    </row>
    <row r="3972" spans="2:3" x14ac:dyDescent="0.25">
      <c r="B3972" s="294">
        <v>3907</v>
      </c>
      <c r="C3972" s="295">
        <v>135.78895092865986</v>
      </c>
    </row>
    <row r="3973" spans="2:3" x14ac:dyDescent="0.25">
      <c r="B3973" s="294">
        <v>3908</v>
      </c>
      <c r="C3973" s="295">
        <v>176.10743489388707</v>
      </c>
    </row>
    <row r="3974" spans="2:3" x14ac:dyDescent="0.25">
      <c r="B3974" s="294">
        <v>3909</v>
      </c>
      <c r="C3974" s="295">
        <v>68.886308965256731</v>
      </c>
    </row>
    <row r="3975" spans="2:3" x14ac:dyDescent="0.25">
      <c r="B3975" s="294">
        <v>3910</v>
      </c>
      <c r="C3975" s="295">
        <v>184.14328016647147</v>
      </c>
    </row>
    <row r="3976" spans="2:3" x14ac:dyDescent="0.25">
      <c r="B3976" s="294">
        <v>3911</v>
      </c>
      <c r="C3976" s="295">
        <v>156.71146247727876</v>
      </c>
    </row>
    <row r="3977" spans="2:3" x14ac:dyDescent="0.25">
      <c r="B3977" s="294">
        <v>3912</v>
      </c>
      <c r="C3977" s="295">
        <v>121.22219911137577</v>
      </c>
    </row>
    <row r="3978" spans="2:3" x14ac:dyDescent="0.25">
      <c r="B3978" s="294">
        <v>3913</v>
      </c>
      <c r="C3978" s="295">
        <v>80.630902788213007</v>
      </c>
    </row>
    <row r="3979" spans="2:3" x14ac:dyDescent="0.25">
      <c r="B3979" s="294">
        <v>3914</v>
      </c>
      <c r="C3979" s="295">
        <v>139.36040136092268</v>
      </c>
    </row>
    <row r="3980" spans="2:3" x14ac:dyDescent="0.25">
      <c r="B3980" s="294">
        <v>3915</v>
      </c>
      <c r="C3980" s="295">
        <v>151.8456672038252</v>
      </c>
    </row>
    <row r="3981" spans="2:3" x14ac:dyDescent="0.25">
      <c r="B3981" s="294">
        <v>3916</v>
      </c>
      <c r="C3981" s="295">
        <v>133.90516010630083</v>
      </c>
    </row>
    <row r="3982" spans="2:3" x14ac:dyDescent="0.25">
      <c r="B3982" s="294">
        <v>3917</v>
      </c>
      <c r="C3982" s="295">
        <v>135.4978789260814</v>
      </c>
    </row>
    <row r="3983" spans="2:3" x14ac:dyDescent="0.25">
      <c r="B3983" s="294">
        <v>3918</v>
      </c>
      <c r="C3983" s="295">
        <v>159.79566664309769</v>
      </c>
    </row>
    <row r="3984" spans="2:3" x14ac:dyDescent="0.25">
      <c r="B3984" s="294">
        <v>3919</v>
      </c>
      <c r="C3984" s="295">
        <v>110.25470222557453</v>
      </c>
    </row>
    <row r="3985" spans="2:3" x14ac:dyDescent="0.25">
      <c r="B3985" s="294">
        <v>3920</v>
      </c>
      <c r="C3985" s="295">
        <v>81.53384663618894</v>
      </c>
    </row>
    <row r="3986" spans="2:3" x14ac:dyDescent="0.25">
      <c r="B3986" s="294">
        <v>3921</v>
      </c>
      <c r="C3986" s="295">
        <v>131.78826830159991</v>
      </c>
    </row>
    <row r="3987" spans="2:3" x14ac:dyDescent="0.25">
      <c r="B3987" s="294">
        <v>3922</v>
      </c>
      <c r="C3987" s="295">
        <v>136.85354160953864</v>
      </c>
    </row>
    <row r="3988" spans="2:3" x14ac:dyDescent="0.25">
      <c r="B3988" s="294">
        <v>3923</v>
      </c>
      <c r="C3988" s="295">
        <v>97.738317917010988</v>
      </c>
    </row>
    <row r="3989" spans="2:3" x14ac:dyDescent="0.25">
      <c r="B3989" s="294">
        <v>3924</v>
      </c>
      <c r="C3989" s="295">
        <v>84.233208621455447</v>
      </c>
    </row>
    <row r="3990" spans="2:3" x14ac:dyDescent="0.25">
      <c r="B3990" s="294">
        <v>3925</v>
      </c>
      <c r="C3990" s="295">
        <v>142.5691127931114</v>
      </c>
    </row>
    <row r="3991" spans="2:3" x14ac:dyDescent="0.25">
      <c r="B3991" s="294">
        <v>3926</v>
      </c>
      <c r="C3991" s="295">
        <v>172.77672226534278</v>
      </c>
    </row>
    <row r="3992" spans="2:3" x14ac:dyDescent="0.25">
      <c r="B3992" s="294">
        <v>3927</v>
      </c>
      <c r="C3992" s="295">
        <v>69.828347060429778</v>
      </c>
    </row>
    <row r="3993" spans="2:3" x14ac:dyDescent="0.25">
      <c r="B3993" s="294">
        <v>3928</v>
      </c>
      <c r="C3993" s="295">
        <v>122.44364897993304</v>
      </c>
    </row>
    <row r="3994" spans="2:3" x14ac:dyDescent="0.25">
      <c r="B3994" s="294">
        <v>3929</v>
      </c>
      <c r="C3994" s="295">
        <v>128.14832851272507</v>
      </c>
    </row>
    <row r="3995" spans="2:3" x14ac:dyDescent="0.25">
      <c r="B3995" s="294">
        <v>3930</v>
      </c>
      <c r="C3995" s="295">
        <v>110.2828473429615</v>
      </c>
    </row>
    <row r="3996" spans="2:3" x14ac:dyDescent="0.25">
      <c r="B3996" s="294">
        <v>3931</v>
      </c>
      <c r="C3996" s="295">
        <v>165.81326288644209</v>
      </c>
    </row>
    <row r="3997" spans="2:3" x14ac:dyDescent="0.25">
      <c r="B3997" s="294">
        <v>3932</v>
      </c>
      <c r="C3997" s="295">
        <v>152.96686636036861</v>
      </c>
    </row>
    <row r="3998" spans="2:3" x14ac:dyDescent="0.25">
      <c r="B3998" s="294">
        <v>3933</v>
      </c>
      <c r="C3998" s="295">
        <v>153.92998108224117</v>
      </c>
    </row>
    <row r="3999" spans="2:3" x14ac:dyDescent="0.25">
      <c r="B3999" s="294">
        <v>3934</v>
      </c>
      <c r="C3999" s="295">
        <v>179.63442886435934</v>
      </c>
    </row>
    <row r="4000" spans="2:3" x14ac:dyDescent="0.25">
      <c r="B4000" s="294">
        <v>3935</v>
      </c>
      <c r="C4000" s="295">
        <v>155.8546349893787</v>
      </c>
    </row>
    <row r="4001" spans="2:3" x14ac:dyDescent="0.25">
      <c r="B4001" s="294">
        <v>3936</v>
      </c>
      <c r="C4001" s="295">
        <v>128.8614267699929</v>
      </c>
    </row>
    <row r="4002" spans="2:3" x14ac:dyDescent="0.25">
      <c r="B4002" s="294">
        <v>3937</v>
      </c>
      <c r="C4002" s="295">
        <v>163.4450210308961</v>
      </c>
    </row>
    <row r="4003" spans="2:3" x14ac:dyDescent="0.25">
      <c r="B4003" s="294">
        <v>3938</v>
      </c>
      <c r="C4003" s="295">
        <v>171.57981131908792</v>
      </c>
    </row>
    <row r="4004" spans="2:3" x14ac:dyDescent="0.25">
      <c r="B4004" s="294">
        <v>3939</v>
      </c>
      <c r="C4004" s="295">
        <v>152.9649439501878</v>
      </c>
    </row>
    <row r="4005" spans="2:3" x14ac:dyDescent="0.25">
      <c r="B4005" s="294">
        <v>3940</v>
      </c>
      <c r="C4005" s="295">
        <v>85.261400513608208</v>
      </c>
    </row>
    <row r="4006" spans="2:3" x14ac:dyDescent="0.25">
      <c r="B4006" s="294">
        <v>3941</v>
      </c>
      <c r="C4006" s="295">
        <v>118.51293538163424</v>
      </c>
    </row>
    <row r="4007" spans="2:3" x14ac:dyDescent="0.25">
      <c r="B4007" s="294">
        <v>3942</v>
      </c>
      <c r="C4007" s="295">
        <v>95.37095649635269</v>
      </c>
    </row>
    <row r="4008" spans="2:3" x14ac:dyDescent="0.25">
      <c r="B4008" s="294">
        <v>3943</v>
      </c>
      <c r="C4008" s="295">
        <v>168.37131656335544</v>
      </c>
    </row>
    <row r="4009" spans="2:3" x14ac:dyDescent="0.25">
      <c r="B4009" s="294">
        <v>3944</v>
      </c>
      <c r="C4009" s="295">
        <v>133.44905334492256</v>
      </c>
    </row>
    <row r="4010" spans="2:3" x14ac:dyDescent="0.25">
      <c r="B4010" s="294">
        <v>3945</v>
      </c>
      <c r="C4010" s="295">
        <v>112.31625283233237</v>
      </c>
    </row>
    <row r="4011" spans="2:3" x14ac:dyDescent="0.25">
      <c r="B4011" s="294">
        <v>3946</v>
      </c>
      <c r="C4011" s="295">
        <v>106.04830749143584</v>
      </c>
    </row>
    <row r="4012" spans="2:3" x14ac:dyDescent="0.25">
      <c r="B4012" s="294">
        <v>3947</v>
      </c>
      <c r="C4012" s="295">
        <v>144.88965918454409</v>
      </c>
    </row>
    <row r="4013" spans="2:3" x14ac:dyDescent="0.25">
      <c r="B4013" s="294">
        <v>3948</v>
      </c>
      <c r="C4013" s="295">
        <v>164.27793560432025</v>
      </c>
    </row>
    <row r="4014" spans="2:3" x14ac:dyDescent="0.25">
      <c r="B4014" s="294">
        <v>3949</v>
      </c>
      <c r="C4014" s="295">
        <v>71.863961076433483</v>
      </c>
    </row>
    <row r="4015" spans="2:3" x14ac:dyDescent="0.25">
      <c r="B4015" s="294">
        <v>3950</v>
      </c>
      <c r="C4015" s="295">
        <v>153.34442616859985</v>
      </c>
    </row>
    <row r="4016" spans="2:3" x14ac:dyDescent="0.25">
      <c r="B4016" s="294">
        <v>3951</v>
      </c>
      <c r="C4016" s="295">
        <v>150.27184976573318</v>
      </c>
    </row>
    <row r="4017" spans="2:3" x14ac:dyDescent="0.25">
      <c r="B4017" s="294">
        <v>3952</v>
      </c>
      <c r="C4017" s="295">
        <v>192.99684745762613</v>
      </c>
    </row>
    <row r="4018" spans="2:3" x14ac:dyDescent="0.25">
      <c r="B4018" s="294">
        <v>3953</v>
      </c>
      <c r="C4018" s="295">
        <v>158.38266438454116</v>
      </c>
    </row>
    <row r="4019" spans="2:3" x14ac:dyDescent="0.25">
      <c r="B4019" s="294">
        <v>3954</v>
      </c>
      <c r="C4019" s="295">
        <v>89.416822688956003</v>
      </c>
    </row>
    <row r="4020" spans="2:3" x14ac:dyDescent="0.25">
      <c r="B4020" s="294">
        <v>3955</v>
      </c>
      <c r="C4020" s="295">
        <v>139.52899638563912</v>
      </c>
    </row>
    <row r="4021" spans="2:3" x14ac:dyDescent="0.25">
      <c r="B4021" s="294">
        <v>3956</v>
      </c>
      <c r="C4021" s="295">
        <v>121.4620258825634</v>
      </c>
    </row>
    <row r="4022" spans="2:3" x14ac:dyDescent="0.25">
      <c r="B4022" s="294">
        <v>3957</v>
      </c>
      <c r="C4022" s="295">
        <v>176.44823668429694</v>
      </c>
    </row>
    <row r="4023" spans="2:3" x14ac:dyDescent="0.25">
      <c r="B4023" s="294">
        <v>3958</v>
      </c>
      <c r="C4023" s="295">
        <v>109.31831027576419</v>
      </c>
    </row>
    <row r="4024" spans="2:3" x14ac:dyDescent="0.25">
      <c r="B4024" s="294">
        <v>3959</v>
      </c>
      <c r="C4024" s="295">
        <v>121.31191772242975</v>
      </c>
    </row>
    <row r="4025" spans="2:3" x14ac:dyDescent="0.25">
      <c r="B4025" s="294">
        <v>3960</v>
      </c>
      <c r="C4025" s="295">
        <v>158.14112839346222</v>
      </c>
    </row>
    <row r="4026" spans="2:3" x14ac:dyDescent="0.25">
      <c r="B4026" s="294">
        <v>3961</v>
      </c>
      <c r="C4026" s="295">
        <v>84.672088752015611</v>
      </c>
    </row>
    <row r="4027" spans="2:3" x14ac:dyDescent="0.25">
      <c r="B4027" s="294">
        <v>3962</v>
      </c>
      <c r="C4027" s="295">
        <v>187.02159459929612</v>
      </c>
    </row>
    <row r="4028" spans="2:3" x14ac:dyDescent="0.25">
      <c r="B4028" s="294">
        <v>3963</v>
      </c>
      <c r="C4028" s="295">
        <v>112.10362156516157</v>
      </c>
    </row>
    <row r="4029" spans="2:3" x14ac:dyDescent="0.25">
      <c r="B4029" s="294">
        <v>3964</v>
      </c>
      <c r="C4029" s="295">
        <v>89.097976181124068</v>
      </c>
    </row>
    <row r="4030" spans="2:3" x14ac:dyDescent="0.25">
      <c r="B4030" s="294">
        <v>3965</v>
      </c>
      <c r="C4030" s="295">
        <v>107.93096629860194</v>
      </c>
    </row>
    <row r="4031" spans="2:3" x14ac:dyDescent="0.25">
      <c r="B4031" s="294">
        <v>3966</v>
      </c>
      <c r="C4031" s="295">
        <v>142.89932238056363</v>
      </c>
    </row>
    <row r="4032" spans="2:3" x14ac:dyDescent="0.25">
      <c r="B4032" s="294">
        <v>3967</v>
      </c>
      <c r="C4032" s="295">
        <v>79.629677186802951</v>
      </c>
    </row>
    <row r="4033" spans="2:3" x14ac:dyDescent="0.25">
      <c r="B4033" s="294">
        <v>3968</v>
      </c>
      <c r="C4033" s="295">
        <v>115.13346153996818</v>
      </c>
    </row>
    <row r="4034" spans="2:3" x14ac:dyDescent="0.25">
      <c r="B4034" s="294">
        <v>3969</v>
      </c>
      <c r="C4034" s="295">
        <v>110.13604392277259</v>
      </c>
    </row>
    <row r="4035" spans="2:3" x14ac:dyDescent="0.25">
      <c r="B4035" s="294">
        <v>3970</v>
      </c>
      <c r="C4035" s="295">
        <v>121.25485008647462</v>
      </c>
    </row>
    <row r="4036" spans="2:3" x14ac:dyDescent="0.25">
      <c r="B4036" s="294">
        <v>3971</v>
      </c>
      <c r="C4036" s="295">
        <v>167.91993800332625</v>
      </c>
    </row>
    <row r="4037" spans="2:3" x14ac:dyDescent="0.25">
      <c r="B4037" s="294">
        <v>3972</v>
      </c>
      <c r="C4037" s="295">
        <v>103.58202158980555</v>
      </c>
    </row>
    <row r="4038" spans="2:3" x14ac:dyDescent="0.25">
      <c r="B4038" s="294">
        <v>3973</v>
      </c>
      <c r="C4038" s="295">
        <v>102.01034420742417</v>
      </c>
    </row>
    <row r="4039" spans="2:3" x14ac:dyDescent="0.25">
      <c r="B4039" s="294">
        <v>3974</v>
      </c>
      <c r="C4039" s="295">
        <v>84.17308549808665</v>
      </c>
    </row>
    <row r="4040" spans="2:3" x14ac:dyDescent="0.25">
      <c r="B4040" s="294">
        <v>3975</v>
      </c>
      <c r="C4040" s="295">
        <v>92.591206898226801</v>
      </c>
    </row>
    <row r="4041" spans="2:3" x14ac:dyDescent="0.25">
      <c r="B4041" s="294">
        <v>3976</v>
      </c>
      <c r="C4041" s="295">
        <v>131.60897021844579</v>
      </c>
    </row>
    <row r="4042" spans="2:3" x14ac:dyDescent="0.25">
      <c r="B4042" s="294">
        <v>3977</v>
      </c>
      <c r="C4042" s="295">
        <v>157.0635204003384</v>
      </c>
    </row>
    <row r="4043" spans="2:3" x14ac:dyDescent="0.25">
      <c r="B4043" s="294">
        <v>3978</v>
      </c>
      <c r="C4043" s="295">
        <v>97.912448611991465</v>
      </c>
    </row>
    <row r="4044" spans="2:3" x14ac:dyDescent="0.25">
      <c r="B4044" s="294">
        <v>3979</v>
      </c>
      <c r="C4044" s="295">
        <v>143.90151513437473</v>
      </c>
    </row>
    <row r="4045" spans="2:3" x14ac:dyDescent="0.25">
      <c r="B4045" s="294">
        <v>3980</v>
      </c>
      <c r="C4045" s="295">
        <v>170.4129645113016</v>
      </c>
    </row>
    <row r="4046" spans="2:3" x14ac:dyDescent="0.25">
      <c r="B4046" s="294">
        <v>3981</v>
      </c>
      <c r="C4046" s="295">
        <v>107.98241108947332</v>
      </c>
    </row>
    <row r="4047" spans="2:3" x14ac:dyDescent="0.25">
      <c r="B4047" s="294">
        <v>3982</v>
      </c>
      <c r="C4047" s="295">
        <v>96.484369885742311</v>
      </c>
    </row>
    <row r="4048" spans="2:3" x14ac:dyDescent="0.25">
      <c r="B4048" s="294">
        <v>3983</v>
      </c>
      <c r="C4048" s="295">
        <v>97.170469673207577</v>
      </c>
    </row>
    <row r="4049" spans="2:3" x14ac:dyDescent="0.25">
      <c r="B4049" s="294">
        <v>3984</v>
      </c>
      <c r="C4049" s="295">
        <v>124.87815952428886</v>
      </c>
    </row>
    <row r="4050" spans="2:3" x14ac:dyDescent="0.25">
      <c r="B4050" s="294">
        <v>3985</v>
      </c>
      <c r="C4050" s="295">
        <v>112.58376945459388</v>
      </c>
    </row>
    <row r="4051" spans="2:3" x14ac:dyDescent="0.25">
      <c r="B4051" s="294">
        <v>3986</v>
      </c>
      <c r="C4051" s="295">
        <v>144.36228536690453</v>
      </c>
    </row>
    <row r="4052" spans="2:3" x14ac:dyDescent="0.25">
      <c r="B4052" s="294">
        <v>3987</v>
      </c>
      <c r="C4052" s="295">
        <v>96.42754222438748</v>
      </c>
    </row>
    <row r="4053" spans="2:3" x14ac:dyDescent="0.25">
      <c r="B4053" s="294">
        <v>3988</v>
      </c>
      <c r="C4053" s="295">
        <v>68.155701708372817</v>
      </c>
    </row>
    <row r="4054" spans="2:3" x14ac:dyDescent="0.25">
      <c r="B4054" s="294">
        <v>3989</v>
      </c>
      <c r="C4054" s="295">
        <v>127.18129954272661</v>
      </c>
    </row>
    <row r="4055" spans="2:3" x14ac:dyDescent="0.25">
      <c r="B4055" s="294">
        <v>3990</v>
      </c>
      <c r="C4055" s="295">
        <v>147.70342909624756</v>
      </c>
    </row>
    <row r="4056" spans="2:3" x14ac:dyDescent="0.25">
      <c r="B4056" s="294">
        <v>3991</v>
      </c>
      <c r="C4056" s="295">
        <v>103.0023097407676</v>
      </c>
    </row>
    <row r="4057" spans="2:3" x14ac:dyDescent="0.25">
      <c r="B4057" s="294">
        <v>3992</v>
      </c>
      <c r="C4057" s="295">
        <v>181.84193069122497</v>
      </c>
    </row>
    <row r="4058" spans="2:3" x14ac:dyDescent="0.25">
      <c r="B4058" s="294">
        <v>3993</v>
      </c>
      <c r="C4058" s="295">
        <v>145.5599730609037</v>
      </c>
    </row>
    <row r="4059" spans="2:3" x14ac:dyDescent="0.25">
      <c r="B4059" s="294">
        <v>3994</v>
      </c>
      <c r="C4059" s="295">
        <v>89.788179887225184</v>
      </c>
    </row>
    <row r="4060" spans="2:3" x14ac:dyDescent="0.25">
      <c r="B4060" s="294">
        <v>3995</v>
      </c>
      <c r="C4060" s="295">
        <v>94.754960530531577</v>
      </c>
    </row>
    <row r="4061" spans="2:3" x14ac:dyDescent="0.25">
      <c r="B4061" s="294">
        <v>3996</v>
      </c>
      <c r="C4061" s="295">
        <v>106.04824660803601</v>
      </c>
    </row>
    <row r="4062" spans="2:3" x14ac:dyDescent="0.25">
      <c r="B4062" s="294">
        <v>3997</v>
      </c>
      <c r="C4062" s="295">
        <v>147.8842427100908</v>
      </c>
    </row>
    <row r="4063" spans="2:3" x14ac:dyDescent="0.25">
      <c r="B4063" s="294">
        <v>3998</v>
      </c>
      <c r="C4063" s="295">
        <v>101.84189437966234</v>
      </c>
    </row>
    <row r="4064" spans="2:3" x14ac:dyDescent="0.25">
      <c r="B4064" s="294">
        <v>3999</v>
      </c>
      <c r="C4064" s="295">
        <v>171.50862618507972</v>
      </c>
    </row>
    <row r="4065" spans="2:3" x14ac:dyDescent="0.25">
      <c r="B4065" s="294">
        <v>4000</v>
      </c>
      <c r="C4065" s="295">
        <v>142.39434634024553</v>
      </c>
    </row>
    <row r="4066" spans="2:3" x14ac:dyDescent="0.25">
      <c r="B4066" s="294">
        <v>4001</v>
      </c>
      <c r="C4066" s="295">
        <v>132.40838369784885</v>
      </c>
    </row>
    <row r="4067" spans="2:3" x14ac:dyDescent="0.25">
      <c r="B4067" s="294">
        <v>4002</v>
      </c>
      <c r="C4067" s="295">
        <v>140.291543247417</v>
      </c>
    </row>
    <row r="4068" spans="2:3" x14ac:dyDescent="0.25">
      <c r="B4068" s="294">
        <v>4003</v>
      </c>
      <c r="C4068" s="295">
        <v>111.91116816366443</v>
      </c>
    </row>
    <row r="4069" spans="2:3" x14ac:dyDescent="0.25">
      <c r="B4069" s="294">
        <v>4004</v>
      </c>
      <c r="C4069" s="295">
        <v>118.00782107466078</v>
      </c>
    </row>
    <row r="4070" spans="2:3" x14ac:dyDescent="0.25">
      <c r="B4070" s="294">
        <v>4005</v>
      </c>
      <c r="C4070" s="295">
        <v>147.3387151366328</v>
      </c>
    </row>
    <row r="4071" spans="2:3" x14ac:dyDescent="0.25">
      <c r="B4071" s="294">
        <v>4006</v>
      </c>
      <c r="C4071" s="295">
        <v>131.61210657873767</v>
      </c>
    </row>
    <row r="4072" spans="2:3" x14ac:dyDescent="0.25">
      <c r="B4072" s="294">
        <v>4007</v>
      </c>
      <c r="C4072" s="295">
        <v>87.063125962023165</v>
      </c>
    </row>
    <row r="4073" spans="2:3" x14ac:dyDescent="0.25">
      <c r="B4073" s="294">
        <v>4008</v>
      </c>
      <c r="C4073" s="295">
        <v>159.95696007293094</v>
      </c>
    </row>
    <row r="4074" spans="2:3" x14ac:dyDescent="0.25">
      <c r="B4074" s="294">
        <v>4009</v>
      </c>
      <c r="C4074" s="295">
        <v>83.140896735757693</v>
      </c>
    </row>
    <row r="4075" spans="2:3" x14ac:dyDescent="0.25">
      <c r="B4075" s="294">
        <v>4010</v>
      </c>
      <c r="C4075" s="295">
        <v>121.24592558800455</v>
      </c>
    </row>
    <row r="4076" spans="2:3" x14ac:dyDescent="0.25">
      <c r="B4076" s="294">
        <v>4011</v>
      </c>
      <c r="C4076" s="295">
        <v>98.476931157274947</v>
      </c>
    </row>
    <row r="4077" spans="2:3" x14ac:dyDescent="0.25">
      <c r="B4077" s="294">
        <v>4012</v>
      </c>
      <c r="C4077" s="295">
        <v>162.11692892647397</v>
      </c>
    </row>
    <row r="4078" spans="2:3" x14ac:dyDescent="0.25">
      <c r="B4078" s="294">
        <v>4013</v>
      </c>
      <c r="C4078" s="295">
        <v>142.70766946735625</v>
      </c>
    </row>
    <row r="4079" spans="2:3" x14ac:dyDescent="0.25">
      <c r="B4079" s="294">
        <v>4014</v>
      </c>
      <c r="C4079" s="295">
        <v>95.362949323840539</v>
      </c>
    </row>
    <row r="4080" spans="2:3" x14ac:dyDescent="0.25">
      <c r="B4080" s="294">
        <v>4015</v>
      </c>
      <c r="C4080" s="295">
        <v>112.40557933012506</v>
      </c>
    </row>
    <row r="4081" spans="2:3" x14ac:dyDescent="0.25">
      <c r="B4081" s="294">
        <v>4016</v>
      </c>
      <c r="C4081" s="295">
        <v>166.98918653694483</v>
      </c>
    </row>
    <row r="4082" spans="2:3" x14ac:dyDescent="0.25">
      <c r="B4082" s="294">
        <v>4017</v>
      </c>
      <c r="C4082" s="295">
        <v>99.833315883202033</v>
      </c>
    </row>
    <row r="4083" spans="2:3" x14ac:dyDescent="0.25">
      <c r="B4083" s="294">
        <v>4018</v>
      </c>
      <c r="C4083" s="295">
        <v>123.74402378125656</v>
      </c>
    </row>
    <row r="4084" spans="2:3" x14ac:dyDescent="0.25">
      <c r="B4084" s="294">
        <v>4019</v>
      </c>
      <c r="C4084" s="295">
        <v>178.56894255550179</v>
      </c>
    </row>
    <row r="4085" spans="2:3" x14ac:dyDescent="0.25">
      <c r="B4085" s="294">
        <v>4020</v>
      </c>
      <c r="C4085" s="295">
        <v>136.07364893686258</v>
      </c>
    </row>
    <row r="4086" spans="2:3" x14ac:dyDescent="0.25">
      <c r="B4086" s="294">
        <v>4021</v>
      </c>
      <c r="C4086" s="295">
        <v>113.69428314507763</v>
      </c>
    </row>
    <row r="4087" spans="2:3" x14ac:dyDescent="0.25">
      <c r="B4087" s="294">
        <v>4022</v>
      </c>
      <c r="C4087" s="295">
        <v>105.62392970208343</v>
      </c>
    </row>
    <row r="4088" spans="2:3" x14ac:dyDescent="0.25">
      <c r="B4088" s="294">
        <v>4023</v>
      </c>
      <c r="C4088" s="295">
        <v>115.54190693905852</v>
      </c>
    </row>
    <row r="4089" spans="2:3" x14ac:dyDescent="0.25">
      <c r="B4089" s="294">
        <v>4024</v>
      </c>
      <c r="C4089" s="295">
        <v>124.97251442303575</v>
      </c>
    </row>
    <row r="4090" spans="2:3" x14ac:dyDescent="0.25">
      <c r="B4090" s="294">
        <v>4025</v>
      </c>
      <c r="C4090" s="295">
        <v>71.80053298003493</v>
      </c>
    </row>
    <row r="4091" spans="2:3" x14ac:dyDescent="0.25">
      <c r="B4091" s="294">
        <v>4026</v>
      </c>
      <c r="C4091" s="295">
        <v>160.06724815068981</v>
      </c>
    </row>
    <row r="4092" spans="2:3" x14ac:dyDescent="0.25">
      <c r="B4092" s="294">
        <v>4027</v>
      </c>
      <c r="C4092" s="295">
        <v>75.177087129298883</v>
      </c>
    </row>
    <row r="4093" spans="2:3" x14ac:dyDescent="0.25">
      <c r="B4093" s="294">
        <v>4028</v>
      </c>
      <c r="C4093" s="295">
        <v>115.84636687048791</v>
      </c>
    </row>
    <row r="4094" spans="2:3" x14ac:dyDescent="0.25">
      <c r="B4094" s="294">
        <v>4029</v>
      </c>
      <c r="C4094" s="295">
        <v>93.231886333341947</v>
      </c>
    </row>
    <row r="4095" spans="2:3" x14ac:dyDescent="0.25">
      <c r="B4095" s="294">
        <v>4030</v>
      </c>
      <c r="C4095" s="295">
        <v>118.15645089563486</v>
      </c>
    </row>
    <row r="4096" spans="2:3" x14ac:dyDescent="0.25">
      <c r="B4096" s="294">
        <v>4031</v>
      </c>
      <c r="C4096" s="295">
        <v>132.25622432657349</v>
      </c>
    </row>
    <row r="4097" spans="2:3" x14ac:dyDescent="0.25">
      <c r="B4097" s="294">
        <v>4032</v>
      </c>
      <c r="C4097" s="295">
        <v>108.75503753862</v>
      </c>
    </row>
    <row r="4098" spans="2:3" x14ac:dyDescent="0.25">
      <c r="B4098" s="294">
        <v>4033</v>
      </c>
      <c r="C4098" s="295">
        <v>107.59110378503095</v>
      </c>
    </row>
    <row r="4099" spans="2:3" x14ac:dyDescent="0.25">
      <c r="B4099" s="294">
        <v>4034</v>
      </c>
      <c r="C4099" s="295">
        <v>106.24689929347869</v>
      </c>
    </row>
    <row r="4100" spans="2:3" x14ac:dyDescent="0.25">
      <c r="B4100" s="294">
        <v>4035</v>
      </c>
      <c r="C4100" s="295">
        <v>115.02709332213981</v>
      </c>
    </row>
    <row r="4101" spans="2:3" x14ac:dyDescent="0.25">
      <c r="B4101" s="294">
        <v>4036</v>
      </c>
      <c r="C4101" s="295">
        <v>146.96600389022473</v>
      </c>
    </row>
    <row r="4102" spans="2:3" x14ac:dyDescent="0.25">
      <c r="B4102" s="294">
        <v>4037</v>
      </c>
      <c r="C4102" s="295">
        <v>156.78552537382305</v>
      </c>
    </row>
    <row r="4103" spans="2:3" x14ac:dyDescent="0.25">
      <c r="B4103" s="294">
        <v>4038</v>
      </c>
      <c r="C4103" s="295">
        <v>167.8135762244703</v>
      </c>
    </row>
    <row r="4104" spans="2:3" x14ac:dyDescent="0.25">
      <c r="B4104" s="294">
        <v>4039</v>
      </c>
      <c r="C4104" s="295">
        <v>186.78425582928116</v>
      </c>
    </row>
    <row r="4105" spans="2:3" x14ac:dyDescent="0.25">
      <c r="B4105" s="294">
        <v>4040</v>
      </c>
      <c r="C4105" s="295">
        <v>174.98257282679455</v>
      </c>
    </row>
    <row r="4106" spans="2:3" x14ac:dyDescent="0.25">
      <c r="B4106" s="294">
        <v>4041</v>
      </c>
      <c r="C4106" s="295">
        <v>129.87390206839672</v>
      </c>
    </row>
    <row r="4107" spans="2:3" x14ac:dyDescent="0.25">
      <c r="B4107" s="294">
        <v>4042</v>
      </c>
      <c r="C4107" s="295">
        <v>108.14012500337549</v>
      </c>
    </row>
    <row r="4108" spans="2:3" x14ac:dyDescent="0.25">
      <c r="B4108" s="294">
        <v>4043</v>
      </c>
      <c r="C4108" s="295">
        <v>91.620782515139567</v>
      </c>
    </row>
    <row r="4109" spans="2:3" x14ac:dyDescent="0.25">
      <c r="B4109" s="294">
        <v>4044</v>
      </c>
      <c r="C4109" s="295">
        <v>95.167607189560343</v>
      </c>
    </row>
    <row r="4110" spans="2:3" x14ac:dyDescent="0.25">
      <c r="B4110" s="294">
        <v>4045</v>
      </c>
      <c r="C4110" s="295">
        <v>68.013724778351545</v>
      </c>
    </row>
    <row r="4111" spans="2:3" x14ac:dyDescent="0.25">
      <c r="B4111" s="294">
        <v>4046</v>
      </c>
      <c r="C4111" s="295">
        <v>117.21912258131391</v>
      </c>
    </row>
    <row r="4112" spans="2:3" x14ac:dyDescent="0.25">
      <c r="B4112" s="294">
        <v>4047</v>
      </c>
      <c r="C4112" s="295">
        <v>200.81397934431143</v>
      </c>
    </row>
    <row r="4113" spans="2:3" x14ac:dyDescent="0.25">
      <c r="B4113" s="294">
        <v>4048</v>
      </c>
      <c r="C4113" s="295">
        <v>124.39260680999055</v>
      </c>
    </row>
    <row r="4114" spans="2:3" x14ac:dyDescent="0.25">
      <c r="B4114" s="294">
        <v>4049</v>
      </c>
      <c r="C4114" s="295">
        <v>82.769720387334246</v>
      </c>
    </row>
    <row r="4115" spans="2:3" x14ac:dyDescent="0.25">
      <c r="B4115" s="294">
        <v>4050</v>
      </c>
      <c r="C4115" s="295">
        <v>133.08530036370954</v>
      </c>
    </row>
    <row r="4116" spans="2:3" x14ac:dyDescent="0.25">
      <c r="B4116" s="294">
        <v>4051</v>
      </c>
      <c r="C4116" s="295">
        <v>103.06873599029248</v>
      </c>
    </row>
    <row r="4117" spans="2:3" x14ac:dyDescent="0.25">
      <c r="B4117" s="294">
        <v>4052</v>
      </c>
      <c r="C4117" s="295">
        <v>125.02710399572567</v>
      </c>
    </row>
    <row r="4118" spans="2:3" x14ac:dyDescent="0.25">
      <c r="B4118" s="294">
        <v>4053</v>
      </c>
      <c r="C4118" s="295">
        <v>89.275639169165487</v>
      </c>
    </row>
    <row r="4119" spans="2:3" x14ac:dyDescent="0.25">
      <c r="B4119" s="294">
        <v>4054</v>
      </c>
      <c r="C4119" s="295">
        <v>143.52233702046391</v>
      </c>
    </row>
    <row r="4120" spans="2:3" x14ac:dyDescent="0.25">
      <c r="B4120" s="294">
        <v>4055</v>
      </c>
      <c r="C4120" s="295">
        <v>148.31483913166602</v>
      </c>
    </row>
    <row r="4121" spans="2:3" x14ac:dyDescent="0.25">
      <c r="B4121" s="294">
        <v>4056</v>
      </c>
      <c r="C4121" s="295">
        <v>131.12934265498887</v>
      </c>
    </row>
    <row r="4122" spans="2:3" x14ac:dyDescent="0.25">
      <c r="B4122" s="294">
        <v>4057</v>
      </c>
      <c r="C4122" s="295">
        <v>196.60850263676338</v>
      </c>
    </row>
    <row r="4123" spans="2:3" x14ac:dyDescent="0.25">
      <c r="B4123" s="294">
        <v>4058</v>
      </c>
      <c r="C4123" s="295">
        <v>92.324347608155222</v>
      </c>
    </row>
    <row r="4124" spans="2:3" x14ac:dyDescent="0.25">
      <c r="B4124" s="294">
        <v>4059</v>
      </c>
      <c r="C4124" s="295">
        <v>96.651594062369838</v>
      </c>
    </row>
    <row r="4125" spans="2:3" x14ac:dyDescent="0.25">
      <c r="B4125" s="294">
        <v>4060</v>
      </c>
      <c r="C4125" s="295">
        <v>165.29575591088584</v>
      </c>
    </row>
    <row r="4126" spans="2:3" x14ac:dyDescent="0.25">
      <c r="B4126" s="294">
        <v>4061</v>
      </c>
      <c r="C4126" s="295">
        <v>132.61262700933503</v>
      </c>
    </row>
    <row r="4127" spans="2:3" x14ac:dyDescent="0.25">
      <c r="B4127" s="294">
        <v>4062</v>
      </c>
      <c r="C4127" s="295">
        <v>156.40060623812133</v>
      </c>
    </row>
    <row r="4128" spans="2:3" x14ac:dyDescent="0.25">
      <c r="B4128" s="294">
        <v>4063</v>
      </c>
      <c r="C4128" s="295">
        <v>156.54060035205731</v>
      </c>
    </row>
    <row r="4129" spans="2:3" x14ac:dyDescent="0.25">
      <c r="B4129" s="294">
        <v>4064</v>
      </c>
      <c r="C4129" s="295">
        <v>95.809142749319363</v>
      </c>
    </row>
    <row r="4130" spans="2:3" x14ac:dyDescent="0.25">
      <c r="B4130" s="294">
        <v>4065</v>
      </c>
      <c r="C4130" s="295">
        <v>130.57534565178696</v>
      </c>
    </row>
    <row r="4131" spans="2:3" x14ac:dyDescent="0.25">
      <c r="B4131" s="294">
        <v>4066</v>
      </c>
      <c r="C4131" s="295">
        <v>118.05187326192529</v>
      </c>
    </row>
    <row r="4132" spans="2:3" x14ac:dyDescent="0.25">
      <c r="B4132" s="294">
        <v>4067</v>
      </c>
      <c r="C4132" s="295">
        <v>91.761963197670326</v>
      </c>
    </row>
    <row r="4133" spans="2:3" x14ac:dyDescent="0.25">
      <c r="B4133" s="294">
        <v>4068</v>
      </c>
      <c r="C4133" s="295">
        <v>149.85782344570652</v>
      </c>
    </row>
    <row r="4134" spans="2:3" x14ac:dyDescent="0.25">
      <c r="B4134" s="294">
        <v>4069</v>
      </c>
      <c r="C4134" s="295">
        <v>133.2730075884599</v>
      </c>
    </row>
    <row r="4135" spans="2:3" x14ac:dyDescent="0.25">
      <c r="B4135" s="294">
        <v>4070</v>
      </c>
      <c r="C4135" s="295">
        <v>111.67420674797543</v>
      </c>
    </row>
    <row r="4136" spans="2:3" x14ac:dyDescent="0.25">
      <c r="B4136" s="294">
        <v>4071</v>
      </c>
      <c r="C4136" s="295">
        <v>106.8909759324018</v>
      </c>
    </row>
    <row r="4137" spans="2:3" x14ac:dyDescent="0.25">
      <c r="B4137" s="294">
        <v>4072</v>
      </c>
      <c r="C4137" s="295">
        <v>100.73210681824375</v>
      </c>
    </row>
    <row r="4138" spans="2:3" x14ac:dyDescent="0.25">
      <c r="B4138" s="294">
        <v>4073</v>
      </c>
      <c r="C4138" s="295">
        <v>142.05297105342072</v>
      </c>
    </row>
    <row r="4139" spans="2:3" x14ac:dyDescent="0.25">
      <c r="B4139" s="294">
        <v>4074</v>
      </c>
      <c r="C4139" s="295">
        <v>105.27952891790376</v>
      </c>
    </row>
    <row r="4140" spans="2:3" x14ac:dyDescent="0.25">
      <c r="B4140" s="294">
        <v>4075</v>
      </c>
      <c r="C4140" s="295">
        <v>84.663523456585992</v>
      </c>
    </row>
    <row r="4141" spans="2:3" x14ac:dyDescent="0.25">
      <c r="B4141" s="294">
        <v>4076</v>
      </c>
      <c r="C4141" s="295">
        <v>142.11400684347552</v>
      </c>
    </row>
    <row r="4142" spans="2:3" x14ac:dyDescent="0.25">
      <c r="B4142" s="294">
        <v>4077</v>
      </c>
      <c r="C4142" s="295">
        <v>118.08397548787335</v>
      </c>
    </row>
    <row r="4143" spans="2:3" x14ac:dyDescent="0.25">
      <c r="B4143" s="294">
        <v>4078</v>
      </c>
      <c r="C4143" s="295">
        <v>181.26531486447359</v>
      </c>
    </row>
    <row r="4144" spans="2:3" x14ac:dyDescent="0.25">
      <c r="B4144" s="294">
        <v>4079</v>
      </c>
      <c r="C4144" s="295">
        <v>174.72559513544655</v>
      </c>
    </row>
    <row r="4145" spans="2:3" x14ac:dyDescent="0.25">
      <c r="B4145" s="294">
        <v>4080</v>
      </c>
      <c r="C4145" s="295">
        <v>153.02140192395797</v>
      </c>
    </row>
    <row r="4146" spans="2:3" x14ac:dyDescent="0.25">
      <c r="B4146" s="294">
        <v>4081</v>
      </c>
      <c r="C4146" s="295">
        <v>77.663822846614195</v>
      </c>
    </row>
    <row r="4147" spans="2:3" x14ac:dyDescent="0.25">
      <c r="B4147" s="294">
        <v>4082</v>
      </c>
      <c r="C4147" s="295">
        <v>110.98343122461762</v>
      </c>
    </row>
    <row r="4148" spans="2:3" x14ac:dyDescent="0.25">
      <c r="B4148" s="294">
        <v>4083</v>
      </c>
      <c r="C4148" s="295">
        <v>121.7080163560708</v>
      </c>
    </row>
    <row r="4149" spans="2:3" x14ac:dyDescent="0.25">
      <c r="B4149" s="294">
        <v>4084</v>
      </c>
      <c r="C4149" s="295">
        <v>148.65336368354065</v>
      </c>
    </row>
    <row r="4150" spans="2:3" x14ac:dyDescent="0.25">
      <c r="B4150" s="294">
        <v>4085</v>
      </c>
      <c r="C4150" s="295">
        <v>62.191063107790349</v>
      </c>
    </row>
    <row r="4151" spans="2:3" x14ac:dyDescent="0.25">
      <c r="B4151" s="294">
        <v>4086</v>
      </c>
      <c r="C4151" s="295">
        <v>84.185072595003575</v>
      </c>
    </row>
    <row r="4152" spans="2:3" x14ac:dyDescent="0.25">
      <c r="B4152" s="294">
        <v>4087</v>
      </c>
      <c r="C4152" s="295">
        <v>194.53049428599081</v>
      </c>
    </row>
    <row r="4153" spans="2:3" x14ac:dyDescent="0.25">
      <c r="B4153" s="294">
        <v>4088</v>
      </c>
      <c r="C4153" s="295">
        <v>104.79766160484985</v>
      </c>
    </row>
    <row r="4154" spans="2:3" x14ac:dyDescent="0.25">
      <c r="B4154" s="294">
        <v>4089</v>
      </c>
      <c r="C4154" s="295">
        <v>80.624279921014008</v>
      </c>
    </row>
    <row r="4155" spans="2:3" x14ac:dyDescent="0.25">
      <c r="B4155" s="294">
        <v>4090</v>
      </c>
      <c r="C4155" s="295">
        <v>105.20762748247724</v>
      </c>
    </row>
    <row r="4156" spans="2:3" x14ac:dyDescent="0.25">
      <c r="B4156" s="294">
        <v>4091</v>
      </c>
      <c r="C4156" s="295">
        <v>175.20112890704988</v>
      </c>
    </row>
    <row r="4157" spans="2:3" x14ac:dyDescent="0.25">
      <c r="B4157" s="294">
        <v>4092</v>
      </c>
      <c r="C4157" s="295">
        <v>202.82685148033025</v>
      </c>
    </row>
    <row r="4158" spans="2:3" x14ac:dyDescent="0.25">
      <c r="B4158" s="294">
        <v>4093</v>
      </c>
      <c r="C4158" s="295">
        <v>100.33843365161152</v>
      </c>
    </row>
    <row r="4159" spans="2:3" x14ac:dyDescent="0.25">
      <c r="B4159" s="294">
        <v>4094</v>
      </c>
      <c r="C4159" s="295">
        <v>133.46216123489884</v>
      </c>
    </row>
    <row r="4160" spans="2:3" x14ac:dyDescent="0.25">
      <c r="B4160" s="294">
        <v>4095</v>
      </c>
      <c r="C4160" s="295">
        <v>156.92818591069869</v>
      </c>
    </row>
    <row r="4161" spans="2:3" x14ac:dyDescent="0.25">
      <c r="B4161" s="294">
        <v>4096</v>
      </c>
      <c r="C4161" s="295">
        <v>163.25651552839588</v>
      </c>
    </row>
    <row r="4162" spans="2:3" x14ac:dyDescent="0.25">
      <c r="B4162" s="294">
        <v>4097</v>
      </c>
      <c r="C4162" s="295">
        <v>167.3292049131457</v>
      </c>
    </row>
    <row r="4163" spans="2:3" x14ac:dyDescent="0.25">
      <c r="B4163" s="294">
        <v>4098</v>
      </c>
      <c r="C4163" s="295">
        <v>136.6958847149848</v>
      </c>
    </row>
    <row r="4164" spans="2:3" x14ac:dyDescent="0.25">
      <c r="B4164" s="294">
        <v>4099</v>
      </c>
      <c r="C4164" s="295">
        <v>133.10605853002215</v>
      </c>
    </row>
    <row r="4165" spans="2:3" x14ac:dyDescent="0.25">
      <c r="B4165" s="294">
        <v>4100</v>
      </c>
      <c r="C4165" s="295">
        <v>125.47947458954839</v>
      </c>
    </row>
    <row r="4166" spans="2:3" x14ac:dyDescent="0.25">
      <c r="B4166" s="294">
        <v>4101</v>
      </c>
      <c r="C4166" s="295">
        <v>174.11938874849392</v>
      </c>
    </row>
    <row r="4167" spans="2:3" x14ac:dyDescent="0.25">
      <c r="B4167" s="294">
        <v>4102</v>
      </c>
      <c r="C4167" s="295">
        <v>135.75562420858924</v>
      </c>
    </row>
    <row r="4168" spans="2:3" x14ac:dyDescent="0.25">
      <c r="B4168" s="294">
        <v>4103</v>
      </c>
      <c r="C4168" s="295">
        <v>136.59487342242156</v>
      </c>
    </row>
    <row r="4169" spans="2:3" x14ac:dyDescent="0.25">
      <c r="B4169" s="294">
        <v>4104</v>
      </c>
      <c r="C4169" s="295">
        <v>122.85095678612289</v>
      </c>
    </row>
    <row r="4170" spans="2:3" x14ac:dyDescent="0.25">
      <c r="B4170" s="294">
        <v>4105</v>
      </c>
      <c r="C4170" s="295">
        <v>114.50844514840158</v>
      </c>
    </row>
    <row r="4171" spans="2:3" x14ac:dyDescent="0.25">
      <c r="B4171" s="294">
        <v>4106</v>
      </c>
      <c r="C4171" s="295">
        <v>109.78511878861434</v>
      </c>
    </row>
    <row r="4172" spans="2:3" x14ac:dyDescent="0.25">
      <c r="B4172" s="294">
        <v>4107</v>
      </c>
      <c r="C4172" s="295">
        <v>107.65303479067535</v>
      </c>
    </row>
    <row r="4173" spans="2:3" x14ac:dyDescent="0.25">
      <c r="B4173" s="294">
        <v>4108</v>
      </c>
      <c r="C4173" s="295">
        <v>91.583987678433331</v>
      </c>
    </row>
    <row r="4174" spans="2:3" x14ac:dyDescent="0.25">
      <c r="B4174" s="294">
        <v>4109</v>
      </c>
      <c r="C4174" s="295">
        <v>105.94386828646385</v>
      </c>
    </row>
    <row r="4175" spans="2:3" x14ac:dyDescent="0.25">
      <c r="B4175" s="294">
        <v>4110</v>
      </c>
      <c r="C4175" s="295">
        <v>147.36368800021546</v>
      </c>
    </row>
    <row r="4176" spans="2:3" x14ac:dyDescent="0.25">
      <c r="B4176" s="294">
        <v>4111</v>
      </c>
      <c r="C4176" s="295">
        <v>162.9574171867564</v>
      </c>
    </row>
    <row r="4177" spans="2:3" x14ac:dyDescent="0.25">
      <c r="B4177" s="294">
        <v>4112</v>
      </c>
      <c r="C4177" s="295">
        <v>148.10450220697311</v>
      </c>
    </row>
    <row r="4178" spans="2:3" x14ac:dyDescent="0.25">
      <c r="B4178" s="294">
        <v>4113</v>
      </c>
      <c r="C4178" s="295">
        <v>81.712401182743321</v>
      </c>
    </row>
    <row r="4179" spans="2:3" x14ac:dyDescent="0.25">
      <c r="B4179" s="294">
        <v>4114</v>
      </c>
      <c r="C4179" s="295">
        <v>64.185218794356345</v>
      </c>
    </row>
    <row r="4180" spans="2:3" x14ac:dyDescent="0.25">
      <c r="B4180" s="294">
        <v>4115</v>
      </c>
      <c r="C4180" s="295">
        <v>99.248405024715964</v>
      </c>
    </row>
    <row r="4181" spans="2:3" x14ac:dyDescent="0.25">
      <c r="B4181" s="294">
        <v>4116</v>
      </c>
      <c r="C4181" s="295">
        <v>117.39179668089378</v>
      </c>
    </row>
    <row r="4182" spans="2:3" x14ac:dyDescent="0.25">
      <c r="B4182" s="294">
        <v>4117</v>
      </c>
      <c r="C4182" s="295">
        <v>84.254401433518964</v>
      </c>
    </row>
    <row r="4183" spans="2:3" x14ac:dyDescent="0.25">
      <c r="B4183" s="294">
        <v>4118</v>
      </c>
      <c r="C4183" s="295">
        <v>159.65108698116697</v>
      </c>
    </row>
    <row r="4184" spans="2:3" x14ac:dyDescent="0.25">
      <c r="B4184" s="294">
        <v>4119</v>
      </c>
      <c r="C4184" s="295">
        <v>143.38921794722336</v>
      </c>
    </row>
    <row r="4185" spans="2:3" x14ac:dyDescent="0.25">
      <c r="B4185" s="294">
        <v>4120</v>
      </c>
      <c r="C4185" s="295">
        <v>125.63256259715223</v>
      </c>
    </row>
    <row r="4186" spans="2:3" x14ac:dyDescent="0.25">
      <c r="B4186" s="294">
        <v>4121</v>
      </c>
      <c r="C4186" s="295">
        <v>127.50914384462011</v>
      </c>
    </row>
    <row r="4187" spans="2:3" x14ac:dyDescent="0.25">
      <c r="B4187" s="294">
        <v>4122</v>
      </c>
      <c r="C4187" s="295">
        <v>198.14031846120528</v>
      </c>
    </row>
    <row r="4188" spans="2:3" x14ac:dyDescent="0.25">
      <c r="B4188" s="294">
        <v>4123</v>
      </c>
      <c r="C4188" s="295">
        <v>116.91046625679002</v>
      </c>
    </row>
    <row r="4189" spans="2:3" x14ac:dyDescent="0.25">
      <c r="B4189" s="294">
        <v>4124</v>
      </c>
      <c r="C4189" s="295">
        <v>125.091722842845</v>
      </c>
    </row>
    <row r="4190" spans="2:3" x14ac:dyDescent="0.25">
      <c r="B4190" s="294">
        <v>4125</v>
      </c>
      <c r="C4190" s="295">
        <v>99.135602179645232</v>
      </c>
    </row>
    <row r="4191" spans="2:3" x14ac:dyDescent="0.25">
      <c r="B4191" s="294">
        <v>4126</v>
      </c>
      <c r="C4191" s="295">
        <v>129.33462199824325</v>
      </c>
    </row>
    <row r="4192" spans="2:3" x14ac:dyDescent="0.25">
      <c r="B4192" s="294">
        <v>4127</v>
      </c>
      <c r="C4192" s="295">
        <v>115.95919110682343</v>
      </c>
    </row>
    <row r="4193" spans="2:3" x14ac:dyDescent="0.25">
      <c r="B4193" s="294">
        <v>4128</v>
      </c>
      <c r="C4193" s="295">
        <v>152.04694874042164</v>
      </c>
    </row>
    <row r="4194" spans="2:3" x14ac:dyDescent="0.25">
      <c r="B4194" s="294">
        <v>4129</v>
      </c>
      <c r="C4194" s="295">
        <v>140.77452684653082</v>
      </c>
    </row>
    <row r="4195" spans="2:3" x14ac:dyDescent="0.25">
      <c r="B4195" s="294">
        <v>4130</v>
      </c>
      <c r="C4195" s="295">
        <v>100.95184833339052</v>
      </c>
    </row>
    <row r="4196" spans="2:3" x14ac:dyDescent="0.25">
      <c r="B4196" s="294">
        <v>4131</v>
      </c>
      <c r="C4196" s="295">
        <v>187.56666506595275</v>
      </c>
    </row>
    <row r="4197" spans="2:3" x14ac:dyDescent="0.25">
      <c r="B4197" s="294">
        <v>4132</v>
      </c>
      <c r="C4197" s="295">
        <v>112.06498028578585</v>
      </c>
    </row>
    <row r="4198" spans="2:3" x14ac:dyDescent="0.25">
      <c r="B4198" s="294">
        <v>4133</v>
      </c>
      <c r="C4198" s="295">
        <v>154.64286061735581</v>
      </c>
    </row>
    <row r="4199" spans="2:3" x14ac:dyDescent="0.25">
      <c r="B4199" s="294">
        <v>4134</v>
      </c>
      <c r="C4199" s="295">
        <v>94.117802882984392</v>
      </c>
    </row>
    <row r="4200" spans="2:3" x14ac:dyDescent="0.25">
      <c r="B4200" s="294">
        <v>4135</v>
      </c>
      <c r="C4200" s="295">
        <v>175.47034462722462</v>
      </c>
    </row>
    <row r="4201" spans="2:3" x14ac:dyDescent="0.25">
      <c r="B4201" s="294">
        <v>4136</v>
      </c>
      <c r="C4201" s="295">
        <v>124.46565495828666</v>
      </c>
    </row>
    <row r="4202" spans="2:3" x14ac:dyDescent="0.25">
      <c r="B4202" s="294">
        <v>4137</v>
      </c>
      <c r="C4202" s="295">
        <v>125.06612056424885</v>
      </c>
    </row>
    <row r="4203" spans="2:3" x14ac:dyDescent="0.25">
      <c r="B4203" s="294">
        <v>4138</v>
      </c>
      <c r="C4203" s="295">
        <v>105.29392540343026</v>
      </c>
    </row>
    <row r="4204" spans="2:3" x14ac:dyDescent="0.25">
      <c r="B4204" s="294">
        <v>4139</v>
      </c>
      <c r="C4204" s="295">
        <v>78.059635429777828</v>
      </c>
    </row>
    <row r="4205" spans="2:3" x14ac:dyDescent="0.25">
      <c r="B4205" s="294">
        <v>4140</v>
      </c>
      <c r="C4205" s="295">
        <v>183.33593111838823</v>
      </c>
    </row>
    <row r="4206" spans="2:3" x14ac:dyDescent="0.25">
      <c r="B4206" s="294">
        <v>4141</v>
      </c>
      <c r="C4206" s="295">
        <v>126.93141143264478</v>
      </c>
    </row>
    <row r="4207" spans="2:3" x14ac:dyDescent="0.25">
      <c r="B4207" s="294">
        <v>4142</v>
      </c>
      <c r="C4207" s="295">
        <v>133.15998002370605</v>
      </c>
    </row>
    <row r="4208" spans="2:3" x14ac:dyDescent="0.25">
      <c r="B4208" s="294">
        <v>4143</v>
      </c>
      <c r="C4208" s="295">
        <v>160.70922408263564</v>
      </c>
    </row>
    <row r="4209" spans="2:3" x14ac:dyDescent="0.25">
      <c r="B4209" s="294">
        <v>4144</v>
      </c>
      <c r="C4209" s="295">
        <v>148.37036970866481</v>
      </c>
    </row>
    <row r="4210" spans="2:3" x14ac:dyDescent="0.25">
      <c r="B4210" s="294">
        <v>4145</v>
      </c>
      <c r="C4210" s="295">
        <v>125.8831231694753</v>
      </c>
    </row>
    <row r="4211" spans="2:3" x14ac:dyDescent="0.25">
      <c r="B4211" s="294">
        <v>4146</v>
      </c>
      <c r="C4211" s="295">
        <v>109.3820704847506</v>
      </c>
    </row>
    <row r="4212" spans="2:3" x14ac:dyDescent="0.25">
      <c r="B4212" s="294">
        <v>4147</v>
      </c>
      <c r="C4212" s="295">
        <v>194.32087610421283</v>
      </c>
    </row>
    <row r="4213" spans="2:3" x14ac:dyDescent="0.25">
      <c r="B4213" s="294">
        <v>4148</v>
      </c>
      <c r="C4213" s="295">
        <v>100.39729840086517</v>
      </c>
    </row>
    <row r="4214" spans="2:3" x14ac:dyDescent="0.25">
      <c r="B4214" s="294">
        <v>4149</v>
      </c>
      <c r="C4214" s="295">
        <v>160.66098940660393</v>
      </c>
    </row>
    <row r="4215" spans="2:3" x14ac:dyDescent="0.25">
      <c r="B4215" s="294">
        <v>4150</v>
      </c>
      <c r="C4215" s="295">
        <v>124.73522028975032</v>
      </c>
    </row>
    <row r="4216" spans="2:3" x14ac:dyDescent="0.25">
      <c r="B4216" s="294">
        <v>4151</v>
      </c>
      <c r="C4216" s="295">
        <v>133.24087049199187</v>
      </c>
    </row>
    <row r="4217" spans="2:3" x14ac:dyDescent="0.25">
      <c r="B4217" s="294">
        <v>4152</v>
      </c>
      <c r="C4217" s="295">
        <v>139.06590435600566</v>
      </c>
    </row>
    <row r="4218" spans="2:3" x14ac:dyDescent="0.25">
      <c r="B4218" s="294">
        <v>4153</v>
      </c>
      <c r="C4218" s="295">
        <v>117.69506717598563</v>
      </c>
    </row>
    <row r="4219" spans="2:3" x14ac:dyDescent="0.25">
      <c r="B4219" s="294">
        <v>4154</v>
      </c>
      <c r="C4219" s="295">
        <v>108.6462175545761</v>
      </c>
    </row>
    <row r="4220" spans="2:3" x14ac:dyDescent="0.25">
      <c r="B4220" s="294">
        <v>4155</v>
      </c>
      <c r="C4220" s="295">
        <v>89.552275055294274</v>
      </c>
    </row>
    <row r="4221" spans="2:3" x14ac:dyDescent="0.25">
      <c r="B4221" s="294">
        <v>4156</v>
      </c>
      <c r="C4221" s="295">
        <v>146.90419449708372</v>
      </c>
    </row>
    <row r="4222" spans="2:3" x14ac:dyDescent="0.25">
      <c r="B4222" s="294">
        <v>4157</v>
      </c>
      <c r="C4222" s="295">
        <v>140.34682601326847</v>
      </c>
    </row>
    <row r="4223" spans="2:3" x14ac:dyDescent="0.25">
      <c r="B4223" s="294">
        <v>4158</v>
      </c>
      <c r="C4223" s="295">
        <v>144.4626803831936</v>
      </c>
    </row>
    <row r="4224" spans="2:3" x14ac:dyDescent="0.25">
      <c r="B4224" s="294">
        <v>4159</v>
      </c>
      <c r="C4224" s="295">
        <v>152.23080230999341</v>
      </c>
    </row>
    <row r="4225" spans="2:3" x14ac:dyDescent="0.25">
      <c r="B4225" s="294">
        <v>4160</v>
      </c>
      <c r="C4225" s="295">
        <v>93.27178272744375</v>
      </c>
    </row>
    <row r="4226" spans="2:3" x14ac:dyDescent="0.25">
      <c r="B4226" s="294">
        <v>4161</v>
      </c>
      <c r="C4226" s="295">
        <v>174.48428257781151</v>
      </c>
    </row>
    <row r="4227" spans="2:3" x14ac:dyDescent="0.25">
      <c r="B4227" s="294">
        <v>4162</v>
      </c>
      <c r="C4227" s="295">
        <v>88.148581493339421</v>
      </c>
    </row>
    <row r="4228" spans="2:3" x14ac:dyDescent="0.25">
      <c r="B4228" s="294">
        <v>4163</v>
      </c>
      <c r="C4228" s="295">
        <v>191.68436700342801</v>
      </c>
    </row>
    <row r="4229" spans="2:3" x14ac:dyDescent="0.25">
      <c r="B4229" s="294">
        <v>4164</v>
      </c>
      <c r="C4229" s="295">
        <v>161.92405217817065</v>
      </c>
    </row>
    <row r="4230" spans="2:3" x14ac:dyDescent="0.25">
      <c r="B4230" s="294">
        <v>4165</v>
      </c>
      <c r="C4230" s="295">
        <v>83.360345677796289</v>
      </c>
    </row>
    <row r="4231" spans="2:3" x14ac:dyDescent="0.25">
      <c r="B4231" s="294">
        <v>4166</v>
      </c>
      <c r="C4231" s="295">
        <v>112.48781105918502</v>
      </c>
    </row>
    <row r="4232" spans="2:3" x14ac:dyDescent="0.25">
      <c r="B4232" s="294">
        <v>4167</v>
      </c>
      <c r="C4232" s="295">
        <v>170.77586795863868</v>
      </c>
    </row>
    <row r="4233" spans="2:3" x14ac:dyDescent="0.25">
      <c r="B4233" s="294">
        <v>4168</v>
      </c>
      <c r="C4233" s="295">
        <v>117.24462979764102</v>
      </c>
    </row>
    <row r="4234" spans="2:3" x14ac:dyDescent="0.25">
      <c r="B4234" s="294">
        <v>4169</v>
      </c>
      <c r="C4234" s="295">
        <v>90.80002288835388</v>
      </c>
    </row>
    <row r="4235" spans="2:3" x14ac:dyDescent="0.25">
      <c r="B4235" s="294">
        <v>4170</v>
      </c>
      <c r="C4235" s="295">
        <v>107.33105688542136</v>
      </c>
    </row>
    <row r="4236" spans="2:3" x14ac:dyDescent="0.25">
      <c r="B4236" s="294">
        <v>4171</v>
      </c>
      <c r="C4236" s="295">
        <v>81.682863475863257</v>
      </c>
    </row>
    <row r="4237" spans="2:3" x14ac:dyDescent="0.25">
      <c r="B4237" s="294">
        <v>4172</v>
      </c>
      <c r="C4237" s="295">
        <v>91.858884171188095</v>
      </c>
    </row>
    <row r="4238" spans="2:3" x14ac:dyDescent="0.25">
      <c r="B4238" s="294">
        <v>4173</v>
      </c>
      <c r="C4238" s="295">
        <v>77.236289905801399</v>
      </c>
    </row>
    <row r="4239" spans="2:3" x14ac:dyDescent="0.25">
      <c r="B4239" s="294">
        <v>4174</v>
      </c>
      <c r="C4239" s="295">
        <v>139.23587971592747</v>
      </c>
    </row>
    <row r="4240" spans="2:3" x14ac:dyDescent="0.25">
      <c r="B4240" s="294">
        <v>4175</v>
      </c>
      <c r="C4240" s="295">
        <v>136.0796742385194</v>
      </c>
    </row>
    <row r="4241" spans="2:3" x14ac:dyDescent="0.25">
      <c r="B4241" s="294">
        <v>4176</v>
      </c>
      <c r="C4241" s="295">
        <v>134.50150976620293</v>
      </c>
    </row>
    <row r="4242" spans="2:3" x14ac:dyDescent="0.25">
      <c r="B4242" s="294">
        <v>4177</v>
      </c>
      <c r="C4242" s="295">
        <v>159.44154847570178</v>
      </c>
    </row>
    <row r="4243" spans="2:3" x14ac:dyDescent="0.25">
      <c r="B4243" s="294">
        <v>4178</v>
      </c>
      <c r="C4243" s="295">
        <v>109.54860543562197</v>
      </c>
    </row>
    <row r="4244" spans="2:3" x14ac:dyDescent="0.25">
      <c r="B4244" s="294">
        <v>4179</v>
      </c>
      <c r="C4244" s="295">
        <v>133.88092741234371</v>
      </c>
    </row>
    <row r="4245" spans="2:3" x14ac:dyDescent="0.25">
      <c r="B4245" s="294">
        <v>4180</v>
      </c>
      <c r="C4245" s="295">
        <v>144.95329241434095</v>
      </c>
    </row>
    <row r="4246" spans="2:3" x14ac:dyDescent="0.25">
      <c r="B4246" s="294">
        <v>4181</v>
      </c>
      <c r="C4246" s="295">
        <v>104.94297103386486</v>
      </c>
    </row>
    <row r="4247" spans="2:3" x14ac:dyDescent="0.25">
      <c r="B4247" s="294">
        <v>4182</v>
      </c>
      <c r="C4247" s="295">
        <v>100.78299172327314</v>
      </c>
    </row>
    <row r="4248" spans="2:3" x14ac:dyDescent="0.25">
      <c r="B4248" s="294">
        <v>4183</v>
      </c>
      <c r="C4248" s="295">
        <v>194.63945256416071</v>
      </c>
    </row>
    <row r="4249" spans="2:3" x14ac:dyDescent="0.25">
      <c r="B4249" s="294">
        <v>4184</v>
      </c>
      <c r="C4249" s="295">
        <v>169.21218617174799</v>
      </c>
    </row>
    <row r="4250" spans="2:3" x14ac:dyDescent="0.25">
      <c r="B4250" s="294">
        <v>4185</v>
      </c>
      <c r="C4250" s="295">
        <v>188.12172710645038</v>
      </c>
    </row>
    <row r="4251" spans="2:3" x14ac:dyDescent="0.25">
      <c r="B4251" s="294">
        <v>4186</v>
      </c>
      <c r="C4251" s="295">
        <v>141.50744966896895</v>
      </c>
    </row>
    <row r="4252" spans="2:3" x14ac:dyDescent="0.25">
      <c r="B4252" s="294">
        <v>4187</v>
      </c>
      <c r="C4252" s="295">
        <v>80.554224260213942</v>
      </c>
    </row>
    <row r="4253" spans="2:3" x14ac:dyDescent="0.25">
      <c r="B4253" s="294">
        <v>4188</v>
      </c>
      <c r="C4253" s="295">
        <v>94.873285021571618</v>
      </c>
    </row>
    <row r="4254" spans="2:3" x14ac:dyDescent="0.25">
      <c r="B4254" s="294">
        <v>4189</v>
      </c>
      <c r="C4254" s="295">
        <v>118.08941998577637</v>
      </c>
    </row>
    <row r="4255" spans="2:3" x14ac:dyDescent="0.25">
      <c r="B4255" s="294">
        <v>4190</v>
      </c>
      <c r="C4255" s="295">
        <v>108.9166997795877</v>
      </c>
    </row>
    <row r="4256" spans="2:3" x14ac:dyDescent="0.25">
      <c r="B4256" s="294">
        <v>4191</v>
      </c>
      <c r="C4256" s="295">
        <v>68.764798152191361</v>
      </c>
    </row>
    <row r="4257" spans="2:3" x14ac:dyDescent="0.25">
      <c r="B4257" s="294">
        <v>4192</v>
      </c>
      <c r="C4257" s="295">
        <v>126.80119163452646</v>
      </c>
    </row>
    <row r="4258" spans="2:3" x14ac:dyDescent="0.25">
      <c r="B4258" s="294">
        <v>4193</v>
      </c>
      <c r="C4258" s="295">
        <v>74.120653818529604</v>
      </c>
    </row>
    <row r="4259" spans="2:3" x14ac:dyDescent="0.25">
      <c r="B4259" s="294">
        <v>4194</v>
      </c>
      <c r="C4259" s="295">
        <v>142.38448658416215</v>
      </c>
    </row>
    <row r="4260" spans="2:3" x14ac:dyDescent="0.25">
      <c r="B4260" s="294">
        <v>4195</v>
      </c>
      <c r="C4260" s="295">
        <v>106.59508483898985</v>
      </c>
    </row>
    <row r="4261" spans="2:3" x14ac:dyDescent="0.25">
      <c r="B4261" s="294">
        <v>4196</v>
      </c>
      <c r="C4261" s="295">
        <v>160.41600137558567</v>
      </c>
    </row>
    <row r="4262" spans="2:3" x14ac:dyDescent="0.25">
      <c r="B4262" s="294">
        <v>4197</v>
      </c>
      <c r="C4262" s="295">
        <v>72.631784038004113</v>
      </c>
    </row>
    <row r="4263" spans="2:3" x14ac:dyDescent="0.25">
      <c r="B4263" s="294">
        <v>4198</v>
      </c>
      <c r="C4263" s="295">
        <v>129.88545722203719</v>
      </c>
    </row>
    <row r="4264" spans="2:3" x14ac:dyDescent="0.25">
      <c r="B4264" s="294">
        <v>4199</v>
      </c>
      <c r="C4264" s="295">
        <v>147.57396352697003</v>
      </c>
    </row>
    <row r="4265" spans="2:3" x14ac:dyDescent="0.25">
      <c r="B4265" s="294">
        <v>4200</v>
      </c>
      <c r="C4265" s="295">
        <v>117.44972845692486</v>
      </c>
    </row>
    <row r="4266" spans="2:3" x14ac:dyDescent="0.25">
      <c r="B4266" s="294">
        <v>4201</v>
      </c>
      <c r="C4266" s="295">
        <v>112.62843370166249</v>
      </c>
    </row>
    <row r="4267" spans="2:3" x14ac:dyDescent="0.25">
      <c r="B4267" s="294">
        <v>4202</v>
      </c>
      <c r="C4267" s="295">
        <v>103.34455625033114</v>
      </c>
    </row>
    <row r="4268" spans="2:3" x14ac:dyDescent="0.25">
      <c r="B4268" s="294">
        <v>4203</v>
      </c>
      <c r="C4268" s="295">
        <v>152.29300475618442</v>
      </c>
    </row>
    <row r="4269" spans="2:3" x14ac:dyDescent="0.25">
      <c r="B4269" s="294">
        <v>4204</v>
      </c>
      <c r="C4269" s="295">
        <v>83.34025943243762</v>
      </c>
    </row>
    <row r="4270" spans="2:3" x14ac:dyDescent="0.25">
      <c r="B4270" s="294">
        <v>4205</v>
      </c>
      <c r="C4270" s="295">
        <v>120.01017645450983</v>
      </c>
    </row>
    <row r="4271" spans="2:3" x14ac:dyDescent="0.25">
      <c r="B4271" s="294">
        <v>4206</v>
      </c>
      <c r="C4271" s="295">
        <v>175.34083396745407</v>
      </c>
    </row>
    <row r="4272" spans="2:3" x14ac:dyDescent="0.25">
      <c r="B4272" s="294">
        <v>4207</v>
      </c>
      <c r="C4272" s="295">
        <v>140.46770832597053</v>
      </c>
    </row>
    <row r="4273" spans="2:3" x14ac:dyDescent="0.25">
      <c r="B4273" s="294">
        <v>4208</v>
      </c>
      <c r="C4273" s="295">
        <v>108.01760566973618</v>
      </c>
    </row>
    <row r="4274" spans="2:3" x14ac:dyDescent="0.25">
      <c r="B4274" s="294">
        <v>4209</v>
      </c>
      <c r="C4274" s="295">
        <v>86.349326043236957</v>
      </c>
    </row>
    <row r="4275" spans="2:3" x14ac:dyDescent="0.25">
      <c r="B4275" s="294">
        <v>4210</v>
      </c>
      <c r="C4275" s="295">
        <v>149.17114853174735</v>
      </c>
    </row>
    <row r="4276" spans="2:3" x14ac:dyDescent="0.25">
      <c r="B4276" s="294">
        <v>4211</v>
      </c>
      <c r="C4276" s="295">
        <v>109.25341074059227</v>
      </c>
    </row>
    <row r="4277" spans="2:3" x14ac:dyDescent="0.25">
      <c r="B4277" s="294">
        <v>4212</v>
      </c>
      <c r="C4277" s="295">
        <v>70.657762834605606</v>
      </c>
    </row>
    <row r="4278" spans="2:3" x14ac:dyDescent="0.25">
      <c r="B4278" s="294">
        <v>4213</v>
      </c>
      <c r="C4278" s="295">
        <v>148.99966095207282</v>
      </c>
    </row>
    <row r="4279" spans="2:3" x14ac:dyDescent="0.25">
      <c r="B4279" s="294">
        <v>4214</v>
      </c>
      <c r="C4279" s="295">
        <v>127.78113002377081</v>
      </c>
    </row>
    <row r="4280" spans="2:3" x14ac:dyDescent="0.25">
      <c r="B4280" s="294">
        <v>4215</v>
      </c>
      <c r="C4280" s="295">
        <v>138.37504614163134</v>
      </c>
    </row>
    <row r="4281" spans="2:3" x14ac:dyDescent="0.25">
      <c r="B4281" s="294">
        <v>4216</v>
      </c>
      <c r="C4281" s="295">
        <v>155.82518107174872</v>
      </c>
    </row>
    <row r="4282" spans="2:3" x14ac:dyDescent="0.25">
      <c r="B4282" s="294">
        <v>4217</v>
      </c>
      <c r="C4282" s="295">
        <v>128.16765615191346</v>
      </c>
    </row>
    <row r="4283" spans="2:3" x14ac:dyDescent="0.25">
      <c r="B4283" s="294">
        <v>4218</v>
      </c>
      <c r="C4283" s="295">
        <v>120.30127608394793</v>
      </c>
    </row>
    <row r="4284" spans="2:3" x14ac:dyDescent="0.25">
      <c r="B4284" s="294">
        <v>4219</v>
      </c>
      <c r="C4284" s="295">
        <v>116.30191176361041</v>
      </c>
    </row>
    <row r="4285" spans="2:3" x14ac:dyDescent="0.25">
      <c r="B4285" s="294">
        <v>4220</v>
      </c>
      <c r="C4285" s="295">
        <v>136.80900438615203</v>
      </c>
    </row>
    <row r="4286" spans="2:3" x14ac:dyDescent="0.25">
      <c r="B4286" s="294">
        <v>4221</v>
      </c>
      <c r="C4286" s="295">
        <v>141.42847860549065</v>
      </c>
    </row>
    <row r="4287" spans="2:3" x14ac:dyDescent="0.25">
      <c r="B4287" s="294">
        <v>4222</v>
      </c>
      <c r="C4287" s="295">
        <v>122.56756580186078</v>
      </c>
    </row>
    <row r="4288" spans="2:3" x14ac:dyDescent="0.25">
      <c r="B4288" s="294">
        <v>4223</v>
      </c>
      <c r="C4288" s="295">
        <v>103.48272744769716</v>
      </c>
    </row>
    <row r="4289" spans="2:3" x14ac:dyDescent="0.25">
      <c r="B4289" s="294">
        <v>4224</v>
      </c>
      <c r="C4289" s="295">
        <v>100.37155239125023</v>
      </c>
    </row>
    <row r="4290" spans="2:3" x14ac:dyDescent="0.25">
      <c r="B4290" s="294">
        <v>4225</v>
      </c>
      <c r="C4290" s="295">
        <v>141.67425526380106</v>
      </c>
    </row>
    <row r="4291" spans="2:3" x14ac:dyDescent="0.25">
      <c r="B4291" s="294">
        <v>4226</v>
      </c>
      <c r="C4291" s="295">
        <v>162.50177509978556</v>
      </c>
    </row>
    <row r="4292" spans="2:3" x14ac:dyDescent="0.25">
      <c r="B4292" s="294">
        <v>4227</v>
      </c>
      <c r="C4292" s="295">
        <v>81.185601609880194</v>
      </c>
    </row>
    <row r="4293" spans="2:3" x14ac:dyDescent="0.25">
      <c r="B4293" s="294">
        <v>4228</v>
      </c>
      <c r="C4293" s="295">
        <v>139.36960943834652</v>
      </c>
    </row>
    <row r="4294" spans="2:3" x14ac:dyDescent="0.25">
      <c r="B4294" s="294">
        <v>4229</v>
      </c>
      <c r="C4294" s="295">
        <v>175.89859505287592</v>
      </c>
    </row>
    <row r="4295" spans="2:3" x14ac:dyDescent="0.25">
      <c r="B4295" s="294">
        <v>4230</v>
      </c>
      <c r="C4295" s="295">
        <v>74.896129792109079</v>
      </c>
    </row>
    <row r="4296" spans="2:3" x14ac:dyDescent="0.25">
      <c r="B4296" s="294">
        <v>4231</v>
      </c>
      <c r="C4296" s="295">
        <v>170.28881914340161</v>
      </c>
    </row>
    <row r="4297" spans="2:3" x14ac:dyDescent="0.25">
      <c r="B4297" s="294">
        <v>4232</v>
      </c>
      <c r="C4297" s="295">
        <v>115.67854531268918</v>
      </c>
    </row>
    <row r="4298" spans="2:3" x14ac:dyDescent="0.25">
      <c r="B4298" s="294">
        <v>4233</v>
      </c>
      <c r="C4298" s="295">
        <v>131.55178520203268</v>
      </c>
    </row>
    <row r="4299" spans="2:3" x14ac:dyDescent="0.25">
      <c r="B4299" s="294">
        <v>4234</v>
      </c>
      <c r="C4299" s="295">
        <v>121.20046493251218</v>
      </c>
    </row>
    <row r="4300" spans="2:3" x14ac:dyDescent="0.25">
      <c r="B4300" s="294">
        <v>4235</v>
      </c>
      <c r="C4300" s="295">
        <v>119.75341639594761</v>
      </c>
    </row>
    <row r="4301" spans="2:3" x14ac:dyDescent="0.25">
      <c r="B4301" s="294">
        <v>4236</v>
      </c>
      <c r="C4301" s="295">
        <v>162.04376783431218</v>
      </c>
    </row>
    <row r="4302" spans="2:3" x14ac:dyDescent="0.25">
      <c r="B4302" s="294">
        <v>4237</v>
      </c>
      <c r="C4302" s="295">
        <v>118.64350311810698</v>
      </c>
    </row>
    <row r="4303" spans="2:3" x14ac:dyDescent="0.25">
      <c r="B4303" s="294">
        <v>4238</v>
      </c>
      <c r="C4303" s="295">
        <v>153.76435377933862</v>
      </c>
    </row>
    <row r="4304" spans="2:3" x14ac:dyDescent="0.25">
      <c r="B4304" s="294">
        <v>4239</v>
      </c>
      <c r="C4304" s="295">
        <v>123.0274197254773</v>
      </c>
    </row>
    <row r="4305" spans="2:3" x14ac:dyDescent="0.25">
      <c r="B4305" s="294">
        <v>4240</v>
      </c>
      <c r="C4305" s="295">
        <v>173.94038741009041</v>
      </c>
    </row>
    <row r="4306" spans="2:3" x14ac:dyDescent="0.25">
      <c r="B4306" s="294">
        <v>4241</v>
      </c>
      <c r="C4306" s="295">
        <v>73.130914344122857</v>
      </c>
    </row>
    <row r="4307" spans="2:3" x14ac:dyDescent="0.25">
      <c r="B4307" s="294">
        <v>4242</v>
      </c>
      <c r="C4307" s="295">
        <v>80.296798519347817</v>
      </c>
    </row>
    <row r="4308" spans="2:3" x14ac:dyDescent="0.25">
      <c r="B4308" s="294">
        <v>4243</v>
      </c>
      <c r="C4308" s="295">
        <v>160.11488422642316</v>
      </c>
    </row>
    <row r="4309" spans="2:3" x14ac:dyDescent="0.25">
      <c r="B4309" s="294">
        <v>4244</v>
      </c>
      <c r="C4309" s="295">
        <v>157.91174669267537</v>
      </c>
    </row>
    <row r="4310" spans="2:3" x14ac:dyDescent="0.25">
      <c r="B4310" s="294">
        <v>4245</v>
      </c>
      <c r="C4310" s="295">
        <v>72.354574991022261</v>
      </c>
    </row>
    <row r="4311" spans="2:3" x14ac:dyDescent="0.25">
      <c r="B4311" s="294">
        <v>4246</v>
      </c>
      <c r="C4311" s="295">
        <v>105.80655107127834</v>
      </c>
    </row>
    <row r="4312" spans="2:3" x14ac:dyDescent="0.25">
      <c r="B4312" s="294">
        <v>4247</v>
      </c>
      <c r="C4312" s="295">
        <v>128.35330216156063</v>
      </c>
    </row>
    <row r="4313" spans="2:3" x14ac:dyDescent="0.25">
      <c r="B4313" s="294">
        <v>4248</v>
      </c>
      <c r="C4313" s="295">
        <v>112.42543582193841</v>
      </c>
    </row>
    <row r="4314" spans="2:3" x14ac:dyDescent="0.25">
      <c r="B4314" s="294">
        <v>4249</v>
      </c>
      <c r="C4314" s="295">
        <v>99.949241752393846</v>
      </c>
    </row>
    <row r="4315" spans="2:3" x14ac:dyDescent="0.25">
      <c r="B4315" s="294">
        <v>4250</v>
      </c>
      <c r="C4315" s="295">
        <v>121.32560239228741</v>
      </c>
    </row>
    <row r="4316" spans="2:3" x14ac:dyDescent="0.25">
      <c r="B4316" s="294">
        <v>4251</v>
      </c>
      <c r="C4316" s="295">
        <v>155.66080281261213</v>
      </c>
    </row>
    <row r="4317" spans="2:3" x14ac:dyDescent="0.25">
      <c r="B4317" s="294">
        <v>4252</v>
      </c>
      <c r="C4317" s="295">
        <v>120.44096742882519</v>
      </c>
    </row>
    <row r="4318" spans="2:3" x14ac:dyDescent="0.25">
      <c r="B4318" s="294">
        <v>4253</v>
      </c>
      <c r="C4318" s="295">
        <v>123.66331034770508</v>
      </c>
    </row>
    <row r="4319" spans="2:3" x14ac:dyDescent="0.25">
      <c r="B4319" s="294">
        <v>4254</v>
      </c>
      <c r="C4319" s="295">
        <v>130.62276229051892</v>
      </c>
    </row>
    <row r="4320" spans="2:3" x14ac:dyDescent="0.25">
      <c r="B4320" s="294">
        <v>4255</v>
      </c>
      <c r="C4320" s="295">
        <v>145.71773424841325</v>
      </c>
    </row>
    <row r="4321" spans="2:3" x14ac:dyDescent="0.25">
      <c r="B4321" s="294">
        <v>4256</v>
      </c>
      <c r="C4321" s="295">
        <v>120.86202633747575</v>
      </c>
    </row>
    <row r="4322" spans="2:3" x14ac:dyDescent="0.25">
      <c r="B4322" s="294">
        <v>4257</v>
      </c>
      <c r="C4322" s="295">
        <v>119.86956186928029</v>
      </c>
    </row>
    <row r="4323" spans="2:3" x14ac:dyDescent="0.25">
      <c r="B4323" s="294">
        <v>4258</v>
      </c>
      <c r="C4323" s="295">
        <v>104.8611474153463</v>
      </c>
    </row>
    <row r="4324" spans="2:3" x14ac:dyDescent="0.25">
      <c r="B4324" s="294">
        <v>4259</v>
      </c>
      <c r="C4324" s="295">
        <v>118.85343870306085</v>
      </c>
    </row>
    <row r="4325" spans="2:3" x14ac:dyDescent="0.25">
      <c r="B4325" s="294">
        <v>4260</v>
      </c>
      <c r="C4325" s="295">
        <v>138.9011388975706</v>
      </c>
    </row>
    <row r="4326" spans="2:3" x14ac:dyDescent="0.25">
      <c r="B4326" s="294">
        <v>4261</v>
      </c>
      <c r="C4326" s="295">
        <v>124.07323688590401</v>
      </c>
    </row>
    <row r="4327" spans="2:3" x14ac:dyDescent="0.25">
      <c r="B4327" s="294">
        <v>4262</v>
      </c>
      <c r="C4327" s="295">
        <v>159.89821223980817</v>
      </c>
    </row>
    <row r="4328" spans="2:3" x14ac:dyDescent="0.25">
      <c r="B4328" s="294">
        <v>4263</v>
      </c>
      <c r="C4328" s="295">
        <v>168.21210363121298</v>
      </c>
    </row>
    <row r="4329" spans="2:3" x14ac:dyDescent="0.25">
      <c r="B4329" s="294">
        <v>4264</v>
      </c>
      <c r="C4329" s="295">
        <v>181.32291073510254</v>
      </c>
    </row>
    <row r="4330" spans="2:3" x14ac:dyDescent="0.25">
      <c r="B4330" s="294">
        <v>4265</v>
      </c>
      <c r="C4330" s="295">
        <v>191.13412941500971</v>
      </c>
    </row>
    <row r="4331" spans="2:3" x14ac:dyDescent="0.25">
      <c r="B4331" s="294">
        <v>4266</v>
      </c>
      <c r="C4331" s="295">
        <v>174.38448277734412</v>
      </c>
    </row>
    <row r="4332" spans="2:3" x14ac:dyDescent="0.25">
      <c r="B4332" s="294">
        <v>4267</v>
      </c>
      <c r="C4332" s="295">
        <v>125.58992539276852</v>
      </c>
    </row>
    <row r="4333" spans="2:3" x14ac:dyDescent="0.25">
      <c r="B4333" s="294">
        <v>4268</v>
      </c>
      <c r="C4333" s="295">
        <v>133.7155980452718</v>
      </c>
    </row>
    <row r="4334" spans="2:3" x14ac:dyDescent="0.25">
      <c r="B4334" s="294">
        <v>4269</v>
      </c>
      <c r="C4334" s="295">
        <v>171.5504427940752</v>
      </c>
    </row>
    <row r="4335" spans="2:3" x14ac:dyDescent="0.25">
      <c r="B4335" s="294">
        <v>4270</v>
      </c>
      <c r="C4335" s="295">
        <v>132.70964383529696</v>
      </c>
    </row>
    <row r="4336" spans="2:3" x14ac:dyDescent="0.25">
      <c r="B4336" s="294">
        <v>4271</v>
      </c>
      <c r="C4336" s="295">
        <v>191.04296199083063</v>
      </c>
    </row>
    <row r="4337" spans="2:3" x14ac:dyDescent="0.25">
      <c r="B4337" s="294">
        <v>4272</v>
      </c>
      <c r="C4337" s="295">
        <v>91.8329852101472</v>
      </c>
    </row>
    <row r="4338" spans="2:3" x14ac:dyDescent="0.25">
      <c r="B4338" s="294">
        <v>4273</v>
      </c>
      <c r="C4338" s="295">
        <v>82.456614355213958</v>
      </c>
    </row>
    <row r="4339" spans="2:3" x14ac:dyDescent="0.25">
      <c r="B4339" s="294">
        <v>4274</v>
      </c>
      <c r="C4339" s="295">
        <v>158.67880756371417</v>
      </c>
    </row>
    <row r="4340" spans="2:3" x14ac:dyDescent="0.25">
      <c r="B4340" s="294">
        <v>4275</v>
      </c>
      <c r="C4340" s="295">
        <v>183.60605983148125</v>
      </c>
    </row>
    <row r="4341" spans="2:3" x14ac:dyDescent="0.25">
      <c r="B4341" s="294">
        <v>4276</v>
      </c>
      <c r="C4341" s="295">
        <v>101.41951212871294</v>
      </c>
    </row>
    <row r="4342" spans="2:3" x14ac:dyDescent="0.25">
      <c r="B4342" s="294">
        <v>4277</v>
      </c>
      <c r="C4342" s="295">
        <v>140.9993082245405</v>
      </c>
    </row>
    <row r="4343" spans="2:3" x14ac:dyDescent="0.25">
      <c r="B4343" s="294">
        <v>4278</v>
      </c>
      <c r="C4343" s="295">
        <v>97.118233791057321</v>
      </c>
    </row>
    <row r="4344" spans="2:3" x14ac:dyDescent="0.25">
      <c r="B4344" s="294">
        <v>4279</v>
      </c>
      <c r="C4344" s="295">
        <v>172.01211751073896</v>
      </c>
    </row>
    <row r="4345" spans="2:3" x14ac:dyDescent="0.25">
      <c r="B4345" s="294">
        <v>4280</v>
      </c>
      <c r="C4345" s="295">
        <v>110.60033783261676</v>
      </c>
    </row>
    <row r="4346" spans="2:3" x14ac:dyDescent="0.25">
      <c r="B4346" s="294">
        <v>4281</v>
      </c>
      <c r="C4346" s="295">
        <v>201.51686473557422</v>
      </c>
    </row>
    <row r="4347" spans="2:3" x14ac:dyDescent="0.25">
      <c r="B4347" s="294">
        <v>4282</v>
      </c>
      <c r="C4347" s="295">
        <v>93.451609405209183</v>
      </c>
    </row>
    <row r="4348" spans="2:3" x14ac:dyDescent="0.25">
      <c r="B4348" s="294">
        <v>4283</v>
      </c>
      <c r="C4348" s="295">
        <v>100.99773433024598</v>
      </c>
    </row>
    <row r="4349" spans="2:3" x14ac:dyDescent="0.25">
      <c r="B4349" s="294">
        <v>4284</v>
      </c>
      <c r="C4349" s="295">
        <v>168.77521332984696</v>
      </c>
    </row>
    <row r="4350" spans="2:3" x14ac:dyDescent="0.25">
      <c r="B4350" s="294">
        <v>4285</v>
      </c>
      <c r="C4350" s="295">
        <v>133.50192727712189</v>
      </c>
    </row>
    <row r="4351" spans="2:3" x14ac:dyDescent="0.25">
      <c r="B4351" s="294">
        <v>4286</v>
      </c>
      <c r="C4351" s="295">
        <v>177.36862379474735</v>
      </c>
    </row>
    <row r="4352" spans="2:3" x14ac:dyDescent="0.25">
      <c r="B4352" s="294">
        <v>4287</v>
      </c>
      <c r="C4352" s="295">
        <v>71.206220958894434</v>
      </c>
    </row>
    <row r="4353" spans="2:3" x14ac:dyDescent="0.25">
      <c r="B4353" s="294">
        <v>4288</v>
      </c>
      <c r="C4353" s="295">
        <v>119.93259162358484</v>
      </c>
    </row>
    <row r="4354" spans="2:3" x14ac:dyDescent="0.25">
      <c r="B4354" s="294">
        <v>4289</v>
      </c>
      <c r="C4354" s="295">
        <v>108.74637420017567</v>
      </c>
    </row>
    <row r="4355" spans="2:3" x14ac:dyDescent="0.25">
      <c r="B4355" s="294">
        <v>4290</v>
      </c>
      <c r="C4355" s="295">
        <v>163.48901611483467</v>
      </c>
    </row>
    <row r="4356" spans="2:3" x14ac:dyDescent="0.25">
      <c r="B4356" s="294">
        <v>4291</v>
      </c>
      <c r="C4356" s="295">
        <v>189.90172513607214</v>
      </c>
    </row>
    <row r="4357" spans="2:3" x14ac:dyDescent="0.25">
      <c r="B4357" s="294">
        <v>4292</v>
      </c>
      <c r="C4357" s="295">
        <v>131.21502334677425</v>
      </c>
    </row>
    <row r="4358" spans="2:3" x14ac:dyDescent="0.25">
      <c r="B4358" s="294">
        <v>4293</v>
      </c>
      <c r="C4358" s="295">
        <v>120.98150176293461</v>
      </c>
    </row>
    <row r="4359" spans="2:3" x14ac:dyDescent="0.25">
      <c r="B4359" s="294">
        <v>4294</v>
      </c>
      <c r="C4359" s="295">
        <v>88.443403507500818</v>
      </c>
    </row>
    <row r="4360" spans="2:3" x14ac:dyDescent="0.25">
      <c r="B4360" s="294">
        <v>4295</v>
      </c>
      <c r="C4360" s="295">
        <v>199.5960028631055</v>
      </c>
    </row>
    <row r="4361" spans="2:3" x14ac:dyDescent="0.25">
      <c r="B4361" s="294">
        <v>4296</v>
      </c>
      <c r="C4361" s="295">
        <v>90.759144437077566</v>
      </c>
    </row>
    <row r="4362" spans="2:3" x14ac:dyDescent="0.25">
      <c r="B4362" s="294">
        <v>4297</v>
      </c>
      <c r="C4362" s="295">
        <v>148.86926071171547</v>
      </c>
    </row>
    <row r="4363" spans="2:3" x14ac:dyDescent="0.25">
      <c r="B4363" s="294">
        <v>4298</v>
      </c>
      <c r="C4363" s="295">
        <v>149.55201376211886</v>
      </c>
    </row>
    <row r="4364" spans="2:3" x14ac:dyDescent="0.25">
      <c r="B4364" s="294">
        <v>4299</v>
      </c>
      <c r="C4364" s="295">
        <v>122.98144443263381</v>
      </c>
    </row>
    <row r="4365" spans="2:3" x14ac:dyDescent="0.25">
      <c r="B4365" s="294">
        <v>4300</v>
      </c>
      <c r="C4365" s="295">
        <v>141.67809767892913</v>
      </c>
    </row>
    <row r="4366" spans="2:3" x14ac:dyDescent="0.25">
      <c r="B4366" s="294">
        <v>4301</v>
      </c>
      <c r="C4366" s="295">
        <v>112.51479452385445</v>
      </c>
    </row>
    <row r="4367" spans="2:3" x14ac:dyDescent="0.25">
      <c r="B4367" s="294">
        <v>4302</v>
      </c>
      <c r="C4367" s="295">
        <v>158.16961533011607</v>
      </c>
    </row>
    <row r="4368" spans="2:3" x14ac:dyDescent="0.25">
      <c r="B4368" s="294">
        <v>4303</v>
      </c>
      <c r="C4368" s="295">
        <v>132.08342171928098</v>
      </c>
    </row>
    <row r="4369" spans="2:3" x14ac:dyDescent="0.25">
      <c r="B4369" s="294">
        <v>4304</v>
      </c>
      <c r="C4369" s="295">
        <v>64.751240803803597</v>
      </c>
    </row>
    <row r="4370" spans="2:3" x14ac:dyDescent="0.25">
      <c r="B4370" s="294">
        <v>4305</v>
      </c>
      <c r="C4370" s="295">
        <v>133.92869436602325</v>
      </c>
    </row>
    <row r="4371" spans="2:3" x14ac:dyDescent="0.25">
      <c r="B4371" s="294">
        <v>4306</v>
      </c>
      <c r="C4371" s="295">
        <v>129.08692324701479</v>
      </c>
    </row>
    <row r="4372" spans="2:3" x14ac:dyDescent="0.25">
      <c r="B4372" s="294">
        <v>4307</v>
      </c>
      <c r="C4372" s="295">
        <v>167.18479507590752</v>
      </c>
    </row>
    <row r="4373" spans="2:3" x14ac:dyDescent="0.25">
      <c r="B4373" s="294">
        <v>4308</v>
      </c>
      <c r="C4373" s="295">
        <v>190.79751676971813</v>
      </c>
    </row>
    <row r="4374" spans="2:3" x14ac:dyDescent="0.25">
      <c r="B4374" s="294">
        <v>4309</v>
      </c>
      <c r="C4374" s="295">
        <v>87.59612068755871</v>
      </c>
    </row>
    <row r="4375" spans="2:3" x14ac:dyDescent="0.25">
      <c r="B4375" s="294">
        <v>4310</v>
      </c>
      <c r="C4375" s="295">
        <v>150.97162200422974</v>
      </c>
    </row>
    <row r="4376" spans="2:3" x14ac:dyDescent="0.25">
      <c r="B4376" s="294">
        <v>4311</v>
      </c>
      <c r="C4376" s="295">
        <v>83.659161322610643</v>
      </c>
    </row>
    <row r="4377" spans="2:3" x14ac:dyDescent="0.25">
      <c r="B4377" s="294">
        <v>4312</v>
      </c>
      <c r="C4377" s="295">
        <v>98.824882386398713</v>
      </c>
    </row>
    <row r="4378" spans="2:3" x14ac:dyDescent="0.25">
      <c r="B4378" s="294">
        <v>4313</v>
      </c>
      <c r="C4378" s="295">
        <v>122.83844581559146</v>
      </c>
    </row>
    <row r="4379" spans="2:3" x14ac:dyDescent="0.25">
      <c r="B4379" s="294">
        <v>4314</v>
      </c>
      <c r="C4379" s="295">
        <v>144.87933541622877</v>
      </c>
    </row>
    <row r="4380" spans="2:3" x14ac:dyDescent="0.25">
      <c r="B4380" s="294">
        <v>4315</v>
      </c>
      <c r="C4380" s="295">
        <v>209.15411679281698</v>
      </c>
    </row>
    <row r="4381" spans="2:3" x14ac:dyDescent="0.25">
      <c r="B4381" s="294">
        <v>4316</v>
      </c>
      <c r="C4381" s="295">
        <v>165.90808432391935</v>
      </c>
    </row>
    <row r="4382" spans="2:3" x14ac:dyDescent="0.25">
      <c r="B4382" s="294">
        <v>4317</v>
      </c>
      <c r="C4382" s="295">
        <v>121.50936063413575</v>
      </c>
    </row>
    <row r="4383" spans="2:3" x14ac:dyDescent="0.25">
      <c r="B4383" s="294">
        <v>4318</v>
      </c>
      <c r="C4383" s="295">
        <v>135.00102913421057</v>
      </c>
    </row>
    <row r="4384" spans="2:3" x14ac:dyDescent="0.25">
      <c r="B4384" s="294">
        <v>4319</v>
      </c>
      <c r="C4384" s="295">
        <v>115.56340848941353</v>
      </c>
    </row>
    <row r="4385" spans="2:3" x14ac:dyDescent="0.25">
      <c r="B4385" s="294">
        <v>4320</v>
      </c>
      <c r="C4385" s="295">
        <v>142.43454564421589</v>
      </c>
    </row>
    <row r="4386" spans="2:3" x14ac:dyDescent="0.25">
      <c r="B4386" s="294">
        <v>4321</v>
      </c>
      <c r="C4386" s="295">
        <v>74.802015196187</v>
      </c>
    </row>
    <row r="4387" spans="2:3" x14ac:dyDescent="0.25">
      <c r="B4387" s="294">
        <v>4322</v>
      </c>
      <c r="C4387" s="295">
        <v>79.167759704400453</v>
      </c>
    </row>
    <row r="4388" spans="2:3" x14ac:dyDescent="0.25">
      <c r="B4388" s="294">
        <v>4323</v>
      </c>
      <c r="C4388" s="295">
        <v>131.41455358256329</v>
      </c>
    </row>
    <row r="4389" spans="2:3" x14ac:dyDescent="0.25">
      <c r="B4389" s="294">
        <v>4324</v>
      </c>
      <c r="C4389" s="295">
        <v>142.39558231589302</v>
      </c>
    </row>
    <row r="4390" spans="2:3" x14ac:dyDescent="0.25">
      <c r="B4390" s="294">
        <v>4325</v>
      </c>
      <c r="C4390" s="295">
        <v>144.28658944475094</v>
      </c>
    </row>
    <row r="4391" spans="2:3" x14ac:dyDescent="0.25">
      <c r="B4391" s="294">
        <v>4326</v>
      </c>
      <c r="C4391" s="295">
        <v>117.80506256916034</v>
      </c>
    </row>
    <row r="4392" spans="2:3" x14ac:dyDescent="0.25">
      <c r="B4392" s="294">
        <v>4327</v>
      </c>
      <c r="C4392" s="295">
        <v>116.87977761713165</v>
      </c>
    </row>
    <row r="4393" spans="2:3" x14ac:dyDescent="0.25">
      <c r="B4393" s="294">
        <v>4328</v>
      </c>
      <c r="C4393" s="295">
        <v>143.83868461860857</v>
      </c>
    </row>
    <row r="4394" spans="2:3" x14ac:dyDescent="0.25">
      <c r="B4394" s="294">
        <v>4329</v>
      </c>
      <c r="C4394" s="295">
        <v>82.517198656306903</v>
      </c>
    </row>
    <row r="4395" spans="2:3" x14ac:dyDescent="0.25">
      <c r="B4395" s="294">
        <v>4330</v>
      </c>
      <c r="C4395" s="295">
        <v>85.20043651754267</v>
      </c>
    </row>
    <row r="4396" spans="2:3" x14ac:dyDescent="0.25">
      <c r="B4396" s="294">
        <v>4331</v>
      </c>
      <c r="C4396" s="295">
        <v>102.95083791865014</v>
      </c>
    </row>
    <row r="4397" spans="2:3" x14ac:dyDescent="0.25">
      <c r="B4397" s="294">
        <v>4332</v>
      </c>
      <c r="C4397" s="295">
        <v>159.56382975081812</v>
      </c>
    </row>
    <row r="4398" spans="2:3" x14ac:dyDescent="0.25">
      <c r="B4398" s="294">
        <v>4333</v>
      </c>
      <c r="C4398" s="295">
        <v>156.19140782206131</v>
      </c>
    </row>
    <row r="4399" spans="2:3" x14ac:dyDescent="0.25">
      <c r="B4399" s="294">
        <v>4334</v>
      </c>
      <c r="C4399" s="295">
        <v>133.97911514933378</v>
      </c>
    </row>
    <row r="4400" spans="2:3" x14ac:dyDescent="0.25">
      <c r="B4400" s="294">
        <v>4335</v>
      </c>
      <c r="C4400" s="295">
        <v>144.13968319646648</v>
      </c>
    </row>
    <row r="4401" spans="2:3" x14ac:dyDescent="0.25">
      <c r="B4401" s="294">
        <v>4336</v>
      </c>
      <c r="C4401" s="295">
        <v>113.94505278223019</v>
      </c>
    </row>
    <row r="4402" spans="2:3" x14ac:dyDescent="0.25">
      <c r="B4402" s="294">
        <v>4337</v>
      </c>
      <c r="C4402" s="295">
        <v>149.80129354651041</v>
      </c>
    </row>
    <row r="4403" spans="2:3" x14ac:dyDescent="0.25">
      <c r="B4403" s="294">
        <v>4338</v>
      </c>
      <c r="C4403" s="295">
        <v>114.33874128355839</v>
      </c>
    </row>
    <row r="4404" spans="2:3" x14ac:dyDescent="0.25">
      <c r="B4404" s="294">
        <v>4339</v>
      </c>
      <c r="C4404" s="295">
        <v>142.46829558254407</v>
      </c>
    </row>
    <row r="4405" spans="2:3" x14ac:dyDescent="0.25">
      <c r="B4405" s="294">
        <v>4340</v>
      </c>
      <c r="C4405" s="295">
        <v>142.66243293994251</v>
      </c>
    </row>
    <row r="4406" spans="2:3" x14ac:dyDescent="0.25">
      <c r="B4406" s="294">
        <v>4341</v>
      </c>
      <c r="C4406" s="295">
        <v>135.29716604001879</v>
      </c>
    </row>
    <row r="4407" spans="2:3" x14ac:dyDescent="0.25">
      <c r="B4407" s="294">
        <v>4342</v>
      </c>
      <c r="C4407" s="295">
        <v>75.275522578659334</v>
      </c>
    </row>
    <row r="4408" spans="2:3" x14ac:dyDescent="0.25">
      <c r="B4408" s="294">
        <v>4343</v>
      </c>
      <c r="C4408" s="295">
        <v>100.475528539224</v>
      </c>
    </row>
    <row r="4409" spans="2:3" x14ac:dyDescent="0.25">
      <c r="B4409" s="294">
        <v>4344</v>
      </c>
      <c r="C4409" s="295">
        <v>114.66200105824831</v>
      </c>
    </row>
    <row r="4410" spans="2:3" x14ac:dyDescent="0.25">
      <c r="B4410" s="294">
        <v>4345</v>
      </c>
      <c r="C4410" s="295">
        <v>171.39824870520255</v>
      </c>
    </row>
    <row r="4411" spans="2:3" x14ac:dyDescent="0.25">
      <c r="B4411" s="294">
        <v>4346</v>
      </c>
      <c r="C4411" s="295">
        <v>135.01282409834261</v>
      </c>
    </row>
    <row r="4412" spans="2:3" x14ac:dyDescent="0.25">
      <c r="B4412" s="294">
        <v>4347</v>
      </c>
      <c r="C4412" s="295">
        <v>112.15861828749247</v>
      </c>
    </row>
    <row r="4413" spans="2:3" x14ac:dyDescent="0.25">
      <c r="B4413" s="294">
        <v>4348</v>
      </c>
      <c r="C4413" s="295">
        <v>166.123202615965</v>
      </c>
    </row>
    <row r="4414" spans="2:3" x14ac:dyDescent="0.25">
      <c r="B4414" s="294">
        <v>4349</v>
      </c>
      <c r="C4414" s="295">
        <v>136.08251683472503</v>
      </c>
    </row>
    <row r="4415" spans="2:3" x14ac:dyDescent="0.25">
      <c r="B4415" s="294">
        <v>4350</v>
      </c>
      <c r="C4415" s="295">
        <v>121.20898528429095</v>
      </c>
    </row>
    <row r="4416" spans="2:3" x14ac:dyDescent="0.25">
      <c r="B4416" s="294">
        <v>4351</v>
      </c>
      <c r="C4416" s="295">
        <v>187.14974388398801</v>
      </c>
    </row>
    <row r="4417" spans="2:3" x14ac:dyDescent="0.25">
      <c r="B4417" s="294">
        <v>4352</v>
      </c>
      <c r="C4417" s="295">
        <v>158.74341407495481</v>
      </c>
    </row>
    <row r="4418" spans="2:3" x14ac:dyDescent="0.25">
      <c r="B4418" s="294">
        <v>4353</v>
      </c>
      <c r="C4418" s="295">
        <v>133.00129075008951</v>
      </c>
    </row>
    <row r="4419" spans="2:3" x14ac:dyDescent="0.25">
      <c r="B4419" s="294">
        <v>4354</v>
      </c>
      <c r="C4419" s="295">
        <v>161.05910137633629</v>
      </c>
    </row>
    <row r="4420" spans="2:3" x14ac:dyDescent="0.25">
      <c r="B4420" s="294">
        <v>4355</v>
      </c>
      <c r="C4420" s="295">
        <v>142.00053651336958</v>
      </c>
    </row>
    <row r="4421" spans="2:3" x14ac:dyDescent="0.25">
      <c r="B4421" s="294">
        <v>4356</v>
      </c>
      <c r="C4421" s="295">
        <v>107.93220526907837</v>
      </c>
    </row>
    <row r="4422" spans="2:3" x14ac:dyDescent="0.25">
      <c r="B4422" s="294">
        <v>4357</v>
      </c>
      <c r="C4422" s="295">
        <v>125.69790599841328</v>
      </c>
    </row>
    <row r="4423" spans="2:3" x14ac:dyDescent="0.25">
      <c r="B4423" s="294">
        <v>4358</v>
      </c>
      <c r="C4423" s="295">
        <v>124.97236420255192</v>
      </c>
    </row>
    <row r="4424" spans="2:3" x14ac:dyDescent="0.25">
      <c r="B4424" s="294">
        <v>4359</v>
      </c>
      <c r="C4424" s="295">
        <v>99.733372328857342</v>
      </c>
    </row>
    <row r="4425" spans="2:3" x14ac:dyDescent="0.25">
      <c r="B4425" s="294">
        <v>4360</v>
      </c>
      <c r="C4425" s="295">
        <v>135.82810868985086</v>
      </c>
    </row>
    <row r="4426" spans="2:3" x14ac:dyDescent="0.25">
      <c r="B4426" s="294">
        <v>4361</v>
      </c>
      <c r="C4426" s="295">
        <v>128.64249077078523</v>
      </c>
    </row>
    <row r="4427" spans="2:3" x14ac:dyDescent="0.25">
      <c r="B4427" s="294">
        <v>4362</v>
      </c>
      <c r="C4427" s="295">
        <v>108.57528230063357</v>
      </c>
    </row>
    <row r="4428" spans="2:3" x14ac:dyDescent="0.25">
      <c r="B4428" s="294">
        <v>4363</v>
      </c>
      <c r="C4428" s="295">
        <v>123.55610849561576</v>
      </c>
    </row>
    <row r="4429" spans="2:3" x14ac:dyDescent="0.25">
      <c r="B4429" s="294">
        <v>4364</v>
      </c>
      <c r="C4429" s="295">
        <v>114.92164772327369</v>
      </c>
    </row>
    <row r="4430" spans="2:3" x14ac:dyDescent="0.25">
      <c r="B4430" s="294">
        <v>4365</v>
      </c>
      <c r="C4430" s="295">
        <v>135.61400919930185</v>
      </c>
    </row>
    <row r="4431" spans="2:3" x14ac:dyDescent="0.25">
      <c r="B4431" s="294">
        <v>4366</v>
      </c>
      <c r="C4431" s="295">
        <v>169.6663647879767</v>
      </c>
    </row>
    <row r="4432" spans="2:3" x14ac:dyDescent="0.25">
      <c r="B4432" s="294">
        <v>4367</v>
      </c>
      <c r="C4432" s="295">
        <v>113.50399851253457</v>
      </c>
    </row>
    <row r="4433" spans="2:3" x14ac:dyDescent="0.25">
      <c r="B4433" s="294">
        <v>4368</v>
      </c>
      <c r="C4433" s="295">
        <v>111.53214427958437</v>
      </c>
    </row>
    <row r="4434" spans="2:3" x14ac:dyDescent="0.25">
      <c r="B4434" s="294">
        <v>4369</v>
      </c>
      <c r="C4434" s="295">
        <v>115.20504069412871</v>
      </c>
    </row>
    <row r="4435" spans="2:3" x14ac:dyDescent="0.25">
      <c r="B4435" s="294">
        <v>4370</v>
      </c>
      <c r="C4435" s="295">
        <v>126.00183257692227</v>
      </c>
    </row>
    <row r="4436" spans="2:3" x14ac:dyDescent="0.25">
      <c r="B4436" s="294">
        <v>4371</v>
      </c>
      <c r="C4436" s="295">
        <v>122.56254236294757</v>
      </c>
    </row>
    <row r="4437" spans="2:3" x14ac:dyDescent="0.25">
      <c r="B4437" s="294">
        <v>4372</v>
      </c>
      <c r="C4437" s="295">
        <v>94.398827437223702</v>
      </c>
    </row>
    <row r="4438" spans="2:3" x14ac:dyDescent="0.25">
      <c r="B4438" s="294">
        <v>4373</v>
      </c>
      <c r="C4438" s="295">
        <v>171.50340709786289</v>
      </c>
    </row>
    <row r="4439" spans="2:3" x14ac:dyDescent="0.25">
      <c r="B4439" s="294">
        <v>4374</v>
      </c>
      <c r="C4439" s="295">
        <v>153.72216296331493</v>
      </c>
    </row>
    <row r="4440" spans="2:3" x14ac:dyDescent="0.25">
      <c r="B4440" s="294">
        <v>4375</v>
      </c>
      <c r="C4440" s="295">
        <v>86.759983140138374</v>
      </c>
    </row>
    <row r="4441" spans="2:3" x14ac:dyDescent="0.25">
      <c r="B4441" s="294">
        <v>4376</v>
      </c>
      <c r="C4441" s="295">
        <v>137.01769638492328</v>
      </c>
    </row>
    <row r="4442" spans="2:3" x14ac:dyDescent="0.25">
      <c r="B4442" s="294">
        <v>4377</v>
      </c>
      <c r="C4442" s="295">
        <v>75.200288774629712</v>
      </c>
    </row>
    <row r="4443" spans="2:3" x14ac:dyDescent="0.25">
      <c r="B4443" s="294">
        <v>4378</v>
      </c>
      <c r="C4443" s="295">
        <v>80.824482114873078</v>
      </c>
    </row>
    <row r="4444" spans="2:3" x14ac:dyDescent="0.25">
      <c r="B4444" s="294">
        <v>4379</v>
      </c>
      <c r="C4444" s="295">
        <v>93.574307819360712</v>
      </c>
    </row>
    <row r="4445" spans="2:3" x14ac:dyDescent="0.25">
      <c r="B4445" s="294">
        <v>4380</v>
      </c>
      <c r="C4445" s="295">
        <v>103.32591112876882</v>
      </c>
    </row>
    <row r="4446" spans="2:3" x14ac:dyDescent="0.25">
      <c r="B4446" s="294">
        <v>4381</v>
      </c>
      <c r="C4446" s="295">
        <v>184.46752855082633</v>
      </c>
    </row>
    <row r="4447" spans="2:3" x14ac:dyDescent="0.25">
      <c r="B4447" s="294">
        <v>4382</v>
      </c>
      <c r="C4447" s="295">
        <v>141.14164069106954</v>
      </c>
    </row>
    <row r="4448" spans="2:3" x14ac:dyDescent="0.25">
      <c r="B4448" s="294">
        <v>4383</v>
      </c>
      <c r="C4448" s="295">
        <v>115.38004564501978</v>
      </c>
    </row>
    <row r="4449" spans="2:3" x14ac:dyDescent="0.25">
      <c r="B4449" s="294">
        <v>4384</v>
      </c>
      <c r="C4449" s="295">
        <v>159.24036088942293</v>
      </c>
    </row>
    <row r="4450" spans="2:3" x14ac:dyDescent="0.25">
      <c r="B4450" s="294">
        <v>4385</v>
      </c>
      <c r="C4450" s="295">
        <v>105.75167621855353</v>
      </c>
    </row>
    <row r="4451" spans="2:3" x14ac:dyDescent="0.25">
      <c r="B4451" s="294">
        <v>4386</v>
      </c>
      <c r="C4451" s="295">
        <v>136.54235273285855</v>
      </c>
    </row>
    <row r="4452" spans="2:3" x14ac:dyDescent="0.25">
      <c r="B4452" s="294">
        <v>4387</v>
      </c>
      <c r="C4452" s="295">
        <v>122.24469865091211</v>
      </c>
    </row>
    <row r="4453" spans="2:3" x14ac:dyDescent="0.25">
      <c r="B4453" s="294">
        <v>4388</v>
      </c>
      <c r="C4453" s="295">
        <v>153.68525603566755</v>
      </c>
    </row>
    <row r="4454" spans="2:3" x14ac:dyDescent="0.25">
      <c r="B4454" s="294">
        <v>4389</v>
      </c>
      <c r="C4454" s="295">
        <v>120.05439266339738</v>
      </c>
    </row>
    <row r="4455" spans="2:3" x14ac:dyDescent="0.25">
      <c r="B4455" s="294">
        <v>4390</v>
      </c>
      <c r="C4455" s="295">
        <v>153.32773869655301</v>
      </c>
    </row>
    <row r="4456" spans="2:3" x14ac:dyDescent="0.25">
      <c r="B4456" s="294">
        <v>4391</v>
      </c>
      <c r="C4456" s="295">
        <v>160.75215991195583</v>
      </c>
    </row>
    <row r="4457" spans="2:3" x14ac:dyDescent="0.25">
      <c r="B4457" s="294">
        <v>4392</v>
      </c>
      <c r="C4457" s="295">
        <v>206.77452134964483</v>
      </c>
    </row>
    <row r="4458" spans="2:3" x14ac:dyDescent="0.25">
      <c r="B4458" s="294">
        <v>4393</v>
      </c>
      <c r="C4458" s="295">
        <v>152.2007266258195</v>
      </c>
    </row>
    <row r="4459" spans="2:3" x14ac:dyDescent="0.25">
      <c r="B4459" s="294">
        <v>4394</v>
      </c>
      <c r="C4459" s="295">
        <v>185.45955542984285</v>
      </c>
    </row>
    <row r="4460" spans="2:3" x14ac:dyDescent="0.25">
      <c r="B4460" s="294">
        <v>4395</v>
      </c>
      <c r="C4460" s="295">
        <v>164.54088994977207</v>
      </c>
    </row>
    <row r="4461" spans="2:3" x14ac:dyDescent="0.25">
      <c r="B4461" s="294">
        <v>4396</v>
      </c>
      <c r="C4461" s="295">
        <v>149.55188062728581</v>
      </c>
    </row>
    <row r="4462" spans="2:3" x14ac:dyDescent="0.25">
      <c r="B4462" s="294">
        <v>4397</v>
      </c>
      <c r="C4462" s="295">
        <v>135.70965306488645</v>
      </c>
    </row>
    <row r="4463" spans="2:3" x14ac:dyDescent="0.25">
      <c r="B4463" s="294">
        <v>4398</v>
      </c>
      <c r="C4463" s="295">
        <v>117.13093685820405</v>
      </c>
    </row>
    <row r="4464" spans="2:3" x14ac:dyDescent="0.25">
      <c r="B4464" s="294">
        <v>4399</v>
      </c>
      <c r="C4464" s="295">
        <v>88.864312943106455</v>
      </c>
    </row>
    <row r="4465" spans="2:3" x14ac:dyDescent="0.25">
      <c r="B4465" s="294">
        <v>4400</v>
      </c>
      <c r="C4465" s="295">
        <v>161.62715313596397</v>
      </c>
    </row>
    <row r="4466" spans="2:3" x14ac:dyDescent="0.25">
      <c r="B4466" s="294">
        <v>4401</v>
      </c>
      <c r="C4466" s="295">
        <v>106.68154000875322</v>
      </c>
    </row>
    <row r="4467" spans="2:3" x14ac:dyDescent="0.25">
      <c r="B4467" s="294">
        <v>4402</v>
      </c>
      <c r="C4467" s="295">
        <v>189.75084991268704</v>
      </c>
    </row>
    <row r="4468" spans="2:3" x14ac:dyDescent="0.25">
      <c r="B4468" s="294">
        <v>4403</v>
      </c>
      <c r="C4468" s="295">
        <v>95.596040480855862</v>
      </c>
    </row>
    <row r="4469" spans="2:3" x14ac:dyDescent="0.25">
      <c r="B4469" s="294">
        <v>4404</v>
      </c>
      <c r="C4469" s="295">
        <v>190.71495203541042</v>
      </c>
    </row>
    <row r="4470" spans="2:3" x14ac:dyDescent="0.25">
      <c r="B4470" s="294">
        <v>4405</v>
      </c>
      <c r="C4470" s="295">
        <v>83.103198174842049</v>
      </c>
    </row>
    <row r="4471" spans="2:3" x14ac:dyDescent="0.25">
      <c r="B4471" s="294">
        <v>4406</v>
      </c>
      <c r="C4471" s="295">
        <v>97.942793119105147</v>
      </c>
    </row>
    <row r="4472" spans="2:3" x14ac:dyDescent="0.25">
      <c r="B4472" s="294">
        <v>4407</v>
      </c>
      <c r="C4472" s="295">
        <v>184.30822454911086</v>
      </c>
    </row>
    <row r="4473" spans="2:3" x14ac:dyDescent="0.25">
      <c r="B4473" s="294">
        <v>4408</v>
      </c>
      <c r="C4473" s="295">
        <v>170.4010805692117</v>
      </c>
    </row>
    <row r="4474" spans="2:3" x14ac:dyDescent="0.25">
      <c r="B4474" s="294">
        <v>4409</v>
      </c>
      <c r="C4474" s="295">
        <v>185.62656906889734</v>
      </c>
    </row>
    <row r="4475" spans="2:3" x14ac:dyDescent="0.25">
      <c r="B4475" s="294">
        <v>4410</v>
      </c>
      <c r="C4475" s="295">
        <v>110.13535784766283</v>
      </c>
    </row>
    <row r="4476" spans="2:3" x14ac:dyDescent="0.25">
      <c r="B4476" s="294">
        <v>4411</v>
      </c>
      <c r="C4476" s="295">
        <v>158.93346366841811</v>
      </c>
    </row>
    <row r="4477" spans="2:3" x14ac:dyDescent="0.25">
      <c r="B4477" s="294">
        <v>4412</v>
      </c>
      <c r="C4477" s="295">
        <v>185.69794418444269</v>
      </c>
    </row>
    <row r="4478" spans="2:3" x14ac:dyDescent="0.25">
      <c r="B4478" s="294">
        <v>4413</v>
      </c>
      <c r="C4478" s="295">
        <v>179.90116925844927</v>
      </c>
    </row>
    <row r="4479" spans="2:3" x14ac:dyDescent="0.25">
      <c r="B4479" s="294">
        <v>4414</v>
      </c>
      <c r="C4479" s="295">
        <v>116.86602127427507</v>
      </c>
    </row>
    <row r="4480" spans="2:3" x14ac:dyDescent="0.25">
      <c r="B4480" s="294">
        <v>4415</v>
      </c>
      <c r="C4480" s="295">
        <v>164.11941018173752</v>
      </c>
    </row>
    <row r="4481" spans="2:3" x14ac:dyDescent="0.25">
      <c r="B4481" s="294">
        <v>4416</v>
      </c>
      <c r="C4481" s="295">
        <v>158.81013317143834</v>
      </c>
    </row>
    <row r="4482" spans="2:3" x14ac:dyDescent="0.25">
      <c r="B4482" s="294">
        <v>4417</v>
      </c>
      <c r="C4482" s="295">
        <v>99.512677700920648</v>
      </c>
    </row>
    <row r="4483" spans="2:3" x14ac:dyDescent="0.25">
      <c r="B4483" s="294">
        <v>4418</v>
      </c>
      <c r="C4483" s="295">
        <v>115.78229180309518</v>
      </c>
    </row>
    <row r="4484" spans="2:3" x14ac:dyDescent="0.25">
      <c r="B4484" s="294">
        <v>4419</v>
      </c>
      <c r="C4484" s="295">
        <v>150.0871024972858</v>
      </c>
    </row>
    <row r="4485" spans="2:3" x14ac:dyDescent="0.25">
      <c r="B4485" s="294">
        <v>4420</v>
      </c>
      <c r="C4485" s="295">
        <v>85.122313577294051</v>
      </c>
    </row>
    <row r="4486" spans="2:3" x14ac:dyDescent="0.25">
      <c r="B4486" s="294">
        <v>4421</v>
      </c>
      <c r="C4486" s="295">
        <v>113.64391664010017</v>
      </c>
    </row>
    <row r="4487" spans="2:3" x14ac:dyDescent="0.25">
      <c r="B4487" s="294">
        <v>4422</v>
      </c>
      <c r="C4487" s="295">
        <v>106.77104060431274</v>
      </c>
    </row>
    <row r="4488" spans="2:3" x14ac:dyDescent="0.25">
      <c r="B4488" s="294">
        <v>4423</v>
      </c>
      <c r="C4488" s="295">
        <v>108.69189214054629</v>
      </c>
    </row>
    <row r="4489" spans="2:3" x14ac:dyDescent="0.25">
      <c r="B4489" s="294">
        <v>4424</v>
      </c>
      <c r="C4489" s="295">
        <v>163.45963738642524</v>
      </c>
    </row>
    <row r="4490" spans="2:3" x14ac:dyDescent="0.25">
      <c r="B4490" s="294">
        <v>4425</v>
      </c>
      <c r="C4490" s="295">
        <v>99.352642107822675</v>
      </c>
    </row>
    <row r="4491" spans="2:3" x14ac:dyDescent="0.25">
      <c r="B4491" s="294">
        <v>4426</v>
      </c>
      <c r="C4491" s="295">
        <v>72.582771707503383</v>
      </c>
    </row>
    <row r="4492" spans="2:3" x14ac:dyDescent="0.25">
      <c r="B4492" s="294">
        <v>4427</v>
      </c>
      <c r="C4492" s="295">
        <v>79.416497357042715</v>
      </c>
    </row>
    <row r="4493" spans="2:3" x14ac:dyDescent="0.25">
      <c r="B4493" s="294">
        <v>4428</v>
      </c>
      <c r="C4493" s="295">
        <v>119.252787104915</v>
      </c>
    </row>
    <row r="4494" spans="2:3" x14ac:dyDescent="0.25">
      <c r="B4494" s="294">
        <v>4429</v>
      </c>
      <c r="C4494" s="295">
        <v>117.55953704554507</v>
      </c>
    </row>
    <row r="4495" spans="2:3" x14ac:dyDescent="0.25">
      <c r="B4495" s="294">
        <v>4430</v>
      </c>
      <c r="C4495" s="295">
        <v>169.61505219121244</v>
      </c>
    </row>
    <row r="4496" spans="2:3" x14ac:dyDescent="0.25">
      <c r="B4496" s="294">
        <v>4431</v>
      </c>
      <c r="C4496" s="295">
        <v>137.88270340841473</v>
      </c>
    </row>
    <row r="4497" spans="2:3" x14ac:dyDescent="0.25">
      <c r="B4497" s="294">
        <v>4432</v>
      </c>
      <c r="C4497" s="295">
        <v>139.87748430119348</v>
      </c>
    </row>
    <row r="4498" spans="2:3" x14ac:dyDescent="0.25">
      <c r="B4498" s="294">
        <v>4433</v>
      </c>
      <c r="C4498" s="295">
        <v>143.37711485104887</v>
      </c>
    </row>
    <row r="4499" spans="2:3" x14ac:dyDescent="0.25">
      <c r="B4499" s="294">
        <v>4434</v>
      </c>
      <c r="C4499" s="295">
        <v>163.72176937143956</v>
      </c>
    </row>
    <row r="4500" spans="2:3" x14ac:dyDescent="0.25">
      <c r="B4500" s="294">
        <v>4435</v>
      </c>
      <c r="C4500" s="295">
        <v>131.3851389238867</v>
      </c>
    </row>
    <row r="4501" spans="2:3" x14ac:dyDescent="0.25">
      <c r="B4501" s="294">
        <v>4436</v>
      </c>
      <c r="C4501" s="295">
        <v>101.18048026345571</v>
      </c>
    </row>
    <row r="4502" spans="2:3" x14ac:dyDescent="0.25">
      <c r="B4502" s="294">
        <v>4437</v>
      </c>
      <c r="C4502" s="295">
        <v>150.21549972095744</v>
      </c>
    </row>
    <row r="4503" spans="2:3" x14ac:dyDescent="0.25">
      <c r="B4503" s="294">
        <v>4438</v>
      </c>
      <c r="C4503" s="295">
        <v>139.22293138075457</v>
      </c>
    </row>
    <row r="4504" spans="2:3" x14ac:dyDescent="0.25">
      <c r="B4504" s="294">
        <v>4439</v>
      </c>
      <c r="C4504" s="295">
        <v>126.2020592782379</v>
      </c>
    </row>
    <row r="4505" spans="2:3" x14ac:dyDescent="0.25">
      <c r="B4505" s="294">
        <v>4440</v>
      </c>
      <c r="C4505" s="295">
        <v>195.97025879428719</v>
      </c>
    </row>
    <row r="4506" spans="2:3" x14ac:dyDescent="0.25">
      <c r="B4506" s="294">
        <v>4441</v>
      </c>
      <c r="C4506" s="295">
        <v>73.730514171756298</v>
      </c>
    </row>
    <row r="4507" spans="2:3" x14ac:dyDescent="0.25">
      <c r="B4507" s="294">
        <v>4442</v>
      </c>
      <c r="C4507" s="295">
        <v>127.36236464607951</v>
      </c>
    </row>
    <row r="4508" spans="2:3" x14ac:dyDescent="0.25">
      <c r="B4508" s="294">
        <v>4443</v>
      </c>
      <c r="C4508" s="295">
        <v>182.87369225772034</v>
      </c>
    </row>
    <row r="4509" spans="2:3" x14ac:dyDescent="0.25">
      <c r="B4509" s="294">
        <v>4444</v>
      </c>
      <c r="C4509" s="295">
        <v>139.06307820884015</v>
      </c>
    </row>
    <row r="4510" spans="2:3" x14ac:dyDescent="0.25">
      <c r="B4510" s="294">
        <v>4445</v>
      </c>
      <c r="C4510" s="295">
        <v>106.51824281790023</v>
      </c>
    </row>
    <row r="4511" spans="2:3" x14ac:dyDescent="0.25">
      <c r="B4511" s="294">
        <v>4446</v>
      </c>
      <c r="C4511" s="295">
        <v>108.17124101427214</v>
      </c>
    </row>
    <row r="4512" spans="2:3" x14ac:dyDescent="0.25">
      <c r="B4512" s="294">
        <v>4447</v>
      </c>
      <c r="C4512" s="295">
        <v>143.05338121639795</v>
      </c>
    </row>
    <row r="4513" spans="2:3" x14ac:dyDescent="0.25">
      <c r="B4513" s="294">
        <v>4448</v>
      </c>
      <c r="C4513" s="295">
        <v>126.48163299065853</v>
      </c>
    </row>
    <row r="4514" spans="2:3" x14ac:dyDescent="0.25">
      <c r="B4514" s="294">
        <v>4449</v>
      </c>
      <c r="C4514" s="295">
        <v>177.93457825882388</v>
      </c>
    </row>
    <row r="4515" spans="2:3" x14ac:dyDescent="0.25">
      <c r="B4515" s="294">
        <v>4450</v>
      </c>
      <c r="C4515" s="295">
        <v>112.98817813497774</v>
      </c>
    </row>
    <row r="4516" spans="2:3" x14ac:dyDescent="0.25">
      <c r="B4516" s="294">
        <v>4451</v>
      </c>
      <c r="C4516" s="295">
        <v>142.37690164366654</v>
      </c>
    </row>
    <row r="4517" spans="2:3" x14ac:dyDescent="0.25">
      <c r="B4517" s="294">
        <v>4452</v>
      </c>
      <c r="C4517" s="295">
        <v>131.27097475716533</v>
      </c>
    </row>
    <row r="4518" spans="2:3" x14ac:dyDescent="0.25">
      <c r="B4518" s="294">
        <v>4453</v>
      </c>
      <c r="C4518" s="295">
        <v>84.064631142337589</v>
      </c>
    </row>
    <row r="4519" spans="2:3" x14ac:dyDescent="0.25">
      <c r="B4519" s="294">
        <v>4454</v>
      </c>
      <c r="C4519" s="295">
        <v>143.66855733241596</v>
      </c>
    </row>
    <row r="4520" spans="2:3" x14ac:dyDescent="0.25">
      <c r="B4520" s="294">
        <v>4455</v>
      </c>
      <c r="C4520" s="295">
        <v>144.42240379673649</v>
      </c>
    </row>
    <row r="4521" spans="2:3" x14ac:dyDescent="0.25">
      <c r="B4521" s="294">
        <v>4456</v>
      </c>
      <c r="C4521" s="295">
        <v>138.76953873420445</v>
      </c>
    </row>
    <row r="4522" spans="2:3" x14ac:dyDescent="0.25">
      <c r="B4522" s="294">
        <v>4457</v>
      </c>
      <c r="C4522" s="295">
        <v>104.32183867060068</v>
      </c>
    </row>
    <row r="4523" spans="2:3" x14ac:dyDescent="0.25">
      <c r="B4523" s="294">
        <v>4458</v>
      </c>
      <c r="C4523" s="295">
        <v>80.968660497900572</v>
      </c>
    </row>
    <row r="4524" spans="2:3" x14ac:dyDescent="0.25">
      <c r="B4524" s="294">
        <v>4459</v>
      </c>
      <c r="C4524" s="295">
        <v>134.30256961849773</v>
      </c>
    </row>
    <row r="4525" spans="2:3" x14ac:dyDescent="0.25">
      <c r="B4525" s="294">
        <v>4460</v>
      </c>
      <c r="C4525" s="295">
        <v>149.68171480235264</v>
      </c>
    </row>
    <row r="4526" spans="2:3" x14ac:dyDescent="0.25">
      <c r="B4526" s="294">
        <v>4461</v>
      </c>
      <c r="C4526" s="295">
        <v>128.67405594575263</v>
      </c>
    </row>
    <row r="4527" spans="2:3" x14ac:dyDescent="0.25">
      <c r="B4527" s="294">
        <v>4462</v>
      </c>
      <c r="C4527" s="295">
        <v>114.81082981633318</v>
      </c>
    </row>
    <row r="4528" spans="2:3" x14ac:dyDescent="0.25">
      <c r="B4528" s="294">
        <v>4463</v>
      </c>
      <c r="C4528" s="295">
        <v>96.56166566188719</v>
      </c>
    </row>
    <row r="4529" spans="2:3" x14ac:dyDescent="0.25">
      <c r="B4529" s="294">
        <v>4464</v>
      </c>
      <c r="C4529" s="295">
        <v>158.54590371350832</v>
      </c>
    </row>
    <row r="4530" spans="2:3" x14ac:dyDescent="0.25">
      <c r="B4530" s="294">
        <v>4465</v>
      </c>
      <c r="C4530" s="295">
        <v>133.64776163947198</v>
      </c>
    </row>
    <row r="4531" spans="2:3" x14ac:dyDescent="0.25">
      <c r="B4531" s="294">
        <v>4466</v>
      </c>
      <c r="C4531" s="295">
        <v>130.65582247047277</v>
      </c>
    </row>
    <row r="4532" spans="2:3" x14ac:dyDescent="0.25">
      <c r="B4532" s="294">
        <v>4467</v>
      </c>
      <c r="C4532" s="295">
        <v>113.27304813328561</v>
      </c>
    </row>
    <row r="4533" spans="2:3" x14ac:dyDescent="0.25">
      <c r="B4533" s="294">
        <v>4468</v>
      </c>
      <c r="C4533" s="295">
        <v>103.47450229195488</v>
      </c>
    </row>
    <row r="4534" spans="2:3" x14ac:dyDescent="0.25">
      <c r="B4534" s="294">
        <v>4469</v>
      </c>
      <c r="C4534" s="295">
        <v>175.55380891809617</v>
      </c>
    </row>
    <row r="4535" spans="2:3" x14ac:dyDescent="0.25">
      <c r="B4535" s="294">
        <v>4470</v>
      </c>
      <c r="C4535" s="295">
        <v>121.62130369709317</v>
      </c>
    </row>
    <row r="4536" spans="2:3" x14ac:dyDescent="0.25">
      <c r="B4536" s="294">
        <v>4471</v>
      </c>
      <c r="C4536" s="295">
        <v>114.27698302490668</v>
      </c>
    </row>
    <row r="4537" spans="2:3" x14ac:dyDescent="0.25">
      <c r="B4537" s="294">
        <v>4472</v>
      </c>
      <c r="C4537" s="295">
        <v>153.79501515031188</v>
      </c>
    </row>
    <row r="4538" spans="2:3" x14ac:dyDescent="0.25">
      <c r="B4538" s="294">
        <v>4473</v>
      </c>
      <c r="C4538" s="295">
        <v>132.74660839458835</v>
      </c>
    </row>
    <row r="4539" spans="2:3" x14ac:dyDescent="0.25">
      <c r="B4539" s="294">
        <v>4474</v>
      </c>
      <c r="C4539" s="295">
        <v>93.531592536095388</v>
      </c>
    </row>
    <row r="4540" spans="2:3" x14ac:dyDescent="0.25">
      <c r="B4540" s="294">
        <v>4475</v>
      </c>
      <c r="C4540" s="295">
        <v>111.01681570158205</v>
      </c>
    </row>
    <row r="4541" spans="2:3" x14ac:dyDescent="0.25">
      <c r="B4541" s="294">
        <v>4476</v>
      </c>
      <c r="C4541" s="295">
        <v>103.41820516019163</v>
      </c>
    </row>
    <row r="4542" spans="2:3" x14ac:dyDescent="0.25">
      <c r="B4542" s="294">
        <v>4477</v>
      </c>
      <c r="C4542" s="295">
        <v>73.519125415536521</v>
      </c>
    </row>
    <row r="4543" spans="2:3" x14ac:dyDescent="0.25">
      <c r="B4543" s="294">
        <v>4478</v>
      </c>
      <c r="C4543" s="295">
        <v>100.34378231516924</v>
      </c>
    </row>
    <row r="4544" spans="2:3" x14ac:dyDescent="0.25">
      <c r="B4544" s="294">
        <v>4479</v>
      </c>
      <c r="C4544" s="295">
        <v>151.61983105337026</v>
      </c>
    </row>
    <row r="4545" spans="2:3" x14ac:dyDescent="0.25">
      <c r="B4545" s="294">
        <v>4480</v>
      </c>
      <c r="C4545" s="295">
        <v>111.08728962691276</v>
      </c>
    </row>
    <row r="4546" spans="2:3" x14ac:dyDescent="0.25">
      <c r="B4546" s="294">
        <v>4481</v>
      </c>
      <c r="C4546" s="295">
        <v>108.12536622378288</v>
      </c>
    </row>
    <row r="4547" spans="2:3" x14ac:dyDescent="0.25">
      <c r="B4547" s="294">
        <v>4482</v>
      </c>
      <c r="C4547" s="295">
        <v>80.723788787133586</v>
      </c>
    </row>
    <row r="4548" spans="2:3" x14ac:dyDescent="0.25">
      <c r="B4548" s="294">
        <v>4483</v>
      </c>
      <c r="C4548" s="295">
        <v>125.59289824662122</v>
      </c>
    </row>
    <row r="4549" spans="2:3" x14ac:dyDescent="0.25">
      <c r="B4549" s="294">
        <v>4484</v>
      </c>
      <c r="C4549" s="295">
        <v>118.78080727929532</v>
      </c>
    </row>
    <row r="4550" spans="2:3" x14ac:dyDescent="0.25">
      <c r="B4550" s="294">
        <v>4485</v>
      </c>
      <c r="C4550" s="295">
        <v>81.196133939922476</v>
      </c>
    </row>
    <row r="4551" spans="2:3" x14ac:dyDescent="0.25">
      <c r="B4551" s="294">
        <v>4486</v>
      </c>
      <c r="C4551" s="295">
        <v>185.81987164806887</v>
      </c>
    </row>
    <row r="4552" spans="2:3" x14ac:dyDescent="0.25">
      <c r="B4552" s="294">
        <v>4487</v>
      </c>
      <c r="C4552" s="295">
        <v>117.03115765157776</v>
      </c>
    </row>
    <row r="4553" spans="2:3" x14ac:dyDescent="0.25">
      <c r="B4553" s="294">
        <v>4488</v>
      </c>
      <c r="C4553" s="295">
        <v>79.381916663477739</v>
      </c>
    </row>
    <row r="4554" spans="2:3" x14ac:dyDescent="0.25">
      <c r="B4554" s="294">
        <v>4489</v>
      </c>
      <c r="C4554" s="295">
        <v>79.830282703488948</v>
      </c>
    </row>
    <row r="4555" spans="2:3" x14ac:dyDescent="0.25">
      <c r="B4555" s="294">
        <v>4490</v>
      </c>
      <c r="C4555" s="295">
        <v>74.452156528732019</v>
      </c>
    </row>
    <row r="4556" spans="2:3" x14ac:dyDescent="0.25">
      <c r="B4556" s="294">
        <v>4491</v>
      </c>
      <c r="C4556" s="295">
        <v>71.58341987301101</v>
      </c>
    </row>
    <row r="4557" spans="2:3" x14ac:dyDescent="0.25">
      <c r="B4557" s="294">
        <v>4492</v>
      </c>
      <c r="C4557" s="295">
        <v>171.46727997819448</v>
      </c>
    </row>
    <row r="4558" spans="2:3" x14ac:dyDescent="0.25">
      <c r="B4558" s="294">
        <v>4493</v>
      </c>
      <c r="C4558" s="295">
        <v>146.37790550116128</v>
      </c>
    </row>
    <row r="4559" spans="2:3" x14ac:dyDescent="0.25">
      <c r="B4559" s="294">
        <v>4494</v>
      </c>
      <c r="C4559" s="295">
        <v>153.79643729628009</v>
      </c>
    </row>
    <row r="4560" spans="2:3" x14ac:dyDescent="0.25">
      <c r="B4560" s="294">
        <v>4495</v>
      </c>
      <c r="C4560" s="295">
        <v>165.41164673052907</v>
      </c>
    </row>
    <row r="4561" spans="2:3" x14ac:dyDescent="0.25">
      <c r="B4561" s="294">
        <v>4496</v>
      </c>
      <c r="C4561" s="295">
        <v>125.67991754776308</v>
      </c>
    </row>
    <row r="4562" spans="2:3" x14ac:dyDescent="0.25">
      <c r="B4562" s="294">
        <v>4497</v>
      </c>
      <c r="C4562" s="295">
        <v>154.86055217400133</v>
      </c>
    </row>
    <row r="4563" spans="2:3" x14ac:dyDescent="0.25">
      <c r="B4563" s="294">
        <v>4498</v>
      </c>
      <c r="C4563" s="295">
        <v>119.83985321888102</v>
      </c>
    </row>
    <row r="4564" spans="2:3" x14ac:dyDescent="0.25">
      <c r="B4564" s="294">
        <v>4499</v>
      </c>
      <c r="C4564" s="295">
        <v>144.7136620747626</v>
      </c>
    </row>
    <row r="4565" spans="2:3" x14ac:dyDescent="0.25">
      <c r="B4565" s="294">
        <v>4500</v>
      </c>
      <c r="C4565" s="295">
        <v>96.184548370288866</v>
      </c>
    </row>
    <row r="4566" spans="2:3" x14ac:dyDescent="0.25">
      <c r="B4566" s="294">
        <v>4501</v>
      </c>
      <c r="C4566" s="295">
        <v>113.68387667736485</v>
      </c>
    </row>
    <row r="4567" spans="2:3" x14ac:dyDescent="0.25">
      <c r="B4567" s="294">
        <v>4502</v>
      </c>
      <c r="C4567" s="295">
        <v>70.441613007365603</v>
      </c>
    </row>
    <row r="4568" spans="2:3" x14ac:dyDescent="0.25">
      <c r="B4568" s="294">
        <v>4503</v>
      </c>
      <c r="C4568" s="295">
        <v>191.26413632330443</v>
      </c>
    </row>
    <row r="4569" spans="2:3" x14ac:dyDescent="0.25">
      <c r="B4569" s="294">
        <v>4504</v>
      </c>
      <c r="C4569" s="295">
        <v>112.99251671760493</v>
      </c>
    </row>
    <row r="4570" spans="2:3" x14ac:dyDescent="0.25">
      <c r="B4570" s="294">
        <v>4505</v>
      </c>
      <c r="C4570" s="295">
        <v>176.48222296958488</v>
      </c>
    </row>
    <row r="4571" spans="2:3" x14ac:dyDescent="0.25">
      <c r="B4571" s="294">
        <v>4506</v>
      </c>
      <c r="C4571" s="295">
        <v>197.11030477572484</v>
      </c>
    </row>
    <row r="4572" spans="2:3" x14ac:dyDescent="0.25">
      <c r="B4572" s="294">
        <v>4507</v>
      </c>
      <c r="C4572" s="295">
        <v>113.02338671645492</v>
      </c>
    </row>
    <row r="4573" spans="2:3" x14ac:dyDescent="0.25">
      <c r="B4573" s="294">
        <v>4508</v>
      </c>
      <c r="C4573" s="295">
        <v>192.07009227013347</v>
      </c>
    </row>
    <row r="4574" spans="2:3" x14ac:dyDescent="0.25">
      <c r="B4574" s="294">
        <v>4509</v>
      </c>
      <c r="C4574" s="295">
        <v>163.74979555924421</v>
      </c>
    </row>
    <row r="4575" spans="2:3" x14ac:dyDescent="0.25">
      <c r="B4575" s="294">
        <v>4510</v>
      </c>
      <c r="C4575" s="295">
        <v>113.18798349507185</v>
      </c>
    </row>
    <row r="4576" spans="2:3" x14ac:dyDescent="0.25">
      <c r="B4576" s="294">
        <v>4511</v>
      </c>
      <c r="C4576" s="295">
        <v>164.96609572701473</v>
      </c>
    </row>
    <row r="4577" spans="2:3" x14ac:dyDescent="0.25">
      <c r="B4577" s="294">
        <v>4512</v>
      </c>
      <c r="C4577" s="295">
        <v>89.714437144302281</v>
      </c>
    </row>
    <row r="4578" spans="2:3" x14ac:dyDescent="0.25">
      <c r="B4578" s="294">
        <v>4513</v>
      </c>
      <c r="C4578" s="295">
        <v>128.21723920877309</v>
      </c>
    </row>
    <row r="4579" spans="2:3" x14ac:dyDescent="0.25">
      <c r="B4579" s="294">
        <v>4514</v>
      </c>
      <c r="C4579" s="295">
        <v>107.84714458747311</v>
      </c>
    </row>
    <row r="4580" spans="2:3" x14ac:dyDescent="0.25">
      <c r="B4580" s="294">
        <v>4515</v>
      </c>
      <c r="C4580" s="295">
        <v>86.69978691840933</v>
      </c>
    </row>
    <row r="4581" spans="2:3" x14ac:dyDescent="0.25">
      <c r="B4581" s="294">
        <v>4516</v>
      </c>
      <c r="C4581" s="295">
        <v>122.89038972024646</v>
      </c>
    </row>
    <row r="4582" spans="2:3" x14ac:dyDescent="0.25">
      <c r="B4582" s="294">
        <v>4517</v>
      </c>
      <c r="C4582" s="295">
        <v>71.403167530553119</v>
      </c>
    </row>
    <row r="4583" spans="2:3" x14ac:dyDescent="0.25">
      <c r="B4583" s="294">
        <v>4518</v>
      </c>
      <c r="C4583" s="295">
        <v>75.797170012256316</v>
      </c>
    </row>
    <row r="4584" spans="2:3" x14ac:dyDescent="0.25">
      <c r="B4584" s="294">
        <v>4519</v>
      </c>
      <c r="C4584" s="295">
        <v>132.14480805945482</v>
      </c>
    </row>
    <row r="4585" spans="2:3" x14ac:dyDescent="0.25">
      <c r="B4585" s="294">
        <v>4520</v>
      </c>
      <c r="C4585" s="295">
        <v>77.260510580779567</v>
      </c>
    </row>
    <row r="4586" spans="2:3" x14ac:dyDescent="0.25">
      <c r="B4586" s="294">
        <v>4521</v>
      </c>
      <c r="C4586" s="295">
        <v>97.454594420808533</v>
      </c>
    </row>
    <row r="4587" spans="2:3" x14ac:dyDescent="0.25">
      <c r="B4587" s="294">
        <v>4522</v>
      </c>
      <c r="C4587" s="295">
        <v>95.388054216899519</v>
      </c>
    </row>
    <row r="4588" spans="2:3" x14ac:dyDescent="0.25">
      <c r="B4588" s="294">
        <v>4523</v>
      </c>
      <c r="C4588" s="295">
        <v>152.62331416244297</v>
      </c>
    </row>
    <row r="4589" spans="2:3" x14ac:dyDescent="0.25">
      <c r="B4589" s="294">
        <v>4524</v>
      </c>
      <c r="C4589" s="295">
        <v>83.495203471411742</v>
      </c>
    </row>
    <row r="4590" spans="2:3" x14ac:dyDescent="0.25">
      <c r="B4590" s="294">
        <v>4525</v>
      </c>
      <c r="C4590" s="295">
        <v>163.31037265336204</v>
      </c>
    </row>
    <row r="4591" spans="2:3" x14ac:dyDescent="0.25">
      <c r="B4591" s="294">
        <v>4526</v>
      </c>
      <c r="C4591" s="295">
        <v>81.245859784912099</v>
      </c>
    </row>
    <row r="4592" spans="2:3" x14ac:dyDescent="0.25">
      <c r="B4592" s="294">
        <v>4527</v>
      </c>
      <c r="C4592" s="295">
        <v>143.42635175968582</v>
      </c>
    </row>
    <row r="4593" spans="2:3" x14ac:dyDescent="0.25">
      <c r="B4593" s="294">
        <v>4528</v>
      </c>
      <c r="C4593" s="295">
        <v>145.67091769826783</v>
      </c>
    </row>
    <row r="4594" spans="2:3" x14ac:dyDescent="0.25">
      <c r="B4594" s="294">
        <v>4529</v>
      </c>
      <c r="C4594" s="295">
        <v>108.96618873000192</v>
      </c>
    </row>
    <row r="4595" spans="2:3" x14ac:dyDescent="0.25">
      <c r="B4595" s="294">
        <v>4530</v>
      </c>
      <c r="C4595" s="295">
        <v>171.25749492363127</v>
      </c>
    </row>
    <row r="4596" spans="2:3" x14ac:dyDescent="0.25">
      <c r="B4596" s="294">
        <v>4531</v>
      </c>
      <c r="C4596" s="295">
        <v>140.90795503250303</v>
      </c>
    </row>
    <row r="4597" spans="2:3" x14ac:dyDescent="0.25">
      <c r="B4597" s="294">
        <v>4532</v>
      </c>
      <c r="C4597" s="295">
        <v>106.81353952382926</v>
      </c>
    </row>
    <row r="4598" spans="2:3" x14ac:dyDescent="0.25">
      <c r="B4598" s="294">
        <v>4533</v>
      </c>
      <c r="C4598" s="295">
        <v>94.104382762555019</v>
      </c>
    </row>
    <row r="4599" spans="2:3" x14ac:dyDescent="0.25">
      <c r="B4599" s="294">
        <v>4534</v>
      </c>
      <c r="C4599" s="295">
        <v>115.72813590697079</v>
      </c>
    </row>
    <row r="4600" spans="2:3" x14ac:dyDescent="0.25">
      <c r="B4600" s="294">
        <v>4535</v>
      </c>
      <c r="C4600" s="295">
        <v>126.60062935069246</v>
      </c>
    </row>
    <row r="4601" spans="2:3" x14ac:dyDescent="0.25">
      <c r="B4601" s="294">
        <v>4536</v>
      </c>
      <c r="C4601" s="295">
        <v>120.91413942634654</v>
      </c>
    </row>
    <row r="4602" spans="2:3" x14ac:dyDescent="0.25">
      <c r="B4602" s="294">
        <v>4537</v>
      </c>
      <c r="C4602" s="295">
        <v>150.38714480310441</v>
      </c>
    </row>
    <row r="4603" spans="2:3" x14ac:dyDescent="0.25">
      <c r="B4603" s="294">
        <v>4538</v>
      </c>
      <c r="C4603" s="295">
        <v>89.488834316081054</v>
      </c>
    </row>
    <row r="4604" spans="2:3" x14ac:dyDescent="0.25">
      <c r="B4604" s="294">
        <v>4539</v>
      </c>
      <c r="C4604" s="295">
        <v>143.56439113851081</v>
      </c>
    </row>
    <row r="4605" spans="2:3" x14ac:dyDescent="0.25">
      <c r="B4605" s="294">
        <v>4540</v>
      </c>
      <c r="C4605" s="295">
        <v>119.05602533270843</v>
      </c>
    </row>
    <row r="4606" spans="2:3" x14ac:dyDescent="0.25">
      <c r="B4606" s="294">
        <v>4541</v>
      </c>
      <c r="C4606" s="295">
        <v>155.9084849665407</v>
      </c>
    </row>
    <row r="4607" spans="2:3" x14ac:dyDescent="0.25">
      <c r="B4607" s="294">
        <v>4542</v>
      </c>
      <c r="C4607" s="295">
        <v>70.577817644067295</v>
      </c>
    </row>
    <row r="4608" spans="2:3" x14ac:dyDescent="0.25">
      <c r="B4608" s="294">
        <v>4543</v>
      </c>
      <c r="C4608" s="295">
        <v>144.30999437351863</v>
      </c>
    </row>
    <row r="4609" spans="2:3" x14ac:dyDescent="0.25">
      <c r="B4609" s="294">
        <v>4544</v>
      </c>
      <c r="C4609" s="295">
        <v>150.02149579969031</v>
      </c>
    </row>
    <row r="4610" spans="2:3" x14ac:dyDescent="0.25">
      <c r="B4610" s="294">
        <v>4545</v>
      </c>
      <c r="C4610" s="295">
        <v>160.53609956551739</v>
      </c>
    </row>
    <row r="4611" spans="2:3" x14ac:dyDescent="0.25">
      <c r="B4611" s="294">
        <v>4546</v>
      </c>
      <c r="C4611" s="295">
        <v>155.464254935957</v>
      </c>
    </row>
    <row r="4612" spans="2:3" x14ac:dyDescent="0.25">
      <c r="B4612" s="294">
        <v>4547</v>
      </c>
      <c r="C4612" s="295">
        <v>133.96780193075892</v>
      </c>
    </row>
    <row r="4613" spans="2:3" x14ac:dyDescent="0.25">
      <c r="B4613" s="294">
        <v>4548</v>
      </c>
      <c r="C4613" s="295">
        <v>100.65246327364628</v>
      </c>
    </row>
    <row r="4614" spans="2:3" x14ac:dyDescent="0.25">
      <c r="B4614" s="294">
        <v>4549</v>
      </c>
      <c r="C4614" s="295">
        <v>119.36793290603586</v>
      </c>
    </row>
    <row r="4615" spans="2:3" x14ac:dyDescent="0.25">
      <c r="B4615" s="294">
        <v>4550</v>
      </c>
      <c r="C4615" s="295">
        <v>98.84773613451074</v>
      </c>
    </row>
    <row r="4616" spans="2:3" x14ac:dyDescent="0.25">
      <c r="B4616" s="294">
        <v>4551</v>
      </c>
      <c r="C4616" s="295">
        <v>108.42432133986398</v>
      </c>
    </row>
    <row r="4617" spans="2:3" x14ac:dyDescent="0.25">
      <c r="B4617" s="294">
        <v>4552</v>
      </c>
      <c r="C4617" s="295">
        <v>144.8892084339995</v>
      </c>
    </row>
    <row r="4618" spans="2:3" x14ac:dyDescent="0.25">
      <c r="B4618" s="294">
        <v>4553</v>
      </c>
      <c r="C4618" s="295">
        <v>92.842542669626141</v>
      </c>
    </row>
    <row r="4619" spans="2:3" x14ac:dyDescent="0.25">
      <c r="B4619" s="294">
        <v>4554</v>
      </c>
      <c r="C4619" s="295">
        <v>76.033816033201362</v>
      </c>
    </row>
    <row r="4620" spans="2:3" x14ac:dyDescent="0.25">
      <c r="B4620" s="294">
        <v>4555</v>
      </c>
      <c r="C4620" s="295">
        <v>90.261765511372914</v>
      </c>
    </row>
    <row r="4621" spans="2:3" x14ac:dyDescent="0.25">
      <c r="B4621" s="294">
        <v>4556</v>
      </c>
      <c r="C4621" s="295">
        <v>119.16095613784782</v>
      </c>
    </row>
    <row r="4622" spans="2:3" x14ac:dyDescent="0.25">
      <c r="B4622" s="294">
        <v>4557</v>
      </c>
      <c r="C4622" s="295">
        <v>170.65605696905277</v>
      </c>
    </row>
    <row r="4623" spans="2:3" x14ac:dyDescent="0.25">
      <c r="B4623" s="294">
        <v>4558</v>
      </c>
      <c r="C4623" s="295">
        <v>158.56278871973981</v>
      </c>
    </row>
    <row r="4624" spans="2:3" x14ac:dyDescent="0.25">
      <c r="B4624" s="294">
        <v>4559</v>
      </c>
      <c r="C4624" s="295">
        <v>109.47729673218548</v>
      </c>
    </row>
    <row r="4625" spans="2:3" x14ac:dyDescent="0.25">
      <c r="B4625" s="294">
        <v>4560</v>
      </c>
      <c r="C4625" s="295">
        <v>144.42459699914394</v>
      </c>
    </row>
    <row r="4626" spans="2:3" x14ac:dyDescent="0.25">
      <c r="B4626" s="294">
        <v>4561</v>
      </c>
      <c r="C4626" s="295">
        <v>98.296674354780677</v>
      </c>
    </row>
    <row r="4627" spans="2:3" x14ac:dyDescent="0.25">
      <c r="B4627" s="294">
        <v>4562</v>
      </c>
      <c r="C4627" s="295">
        <v>110.93988893324374</v>
      </c>
    </row>
    <row r="4628" spans="2:3" x14ac:dyDescent="0.25">
      <c r="B4628" s="294">
        <v>4563</v>
      </c>
      <c r="C4628" s="295">
        <v>139.56243094455181</v>
      </c>
    </row>
    <row r="4629" spans="2:3" x14ac:dyDescent="0.25">
      <c r="B4629" s="294">
        <v>4564</v>
      </c>
      <c r="C4629" s="295">
        <v>165.51058896545948</v>
      </c>
    </row>
    <row r="4630" spans="2:3" x14ac:dyDescent="0.25">
      <c r="B4630" s="294">
        <v>4565</v>
      </c>
      <c r="C4630" s="295">
        <v>130.42555238065518</v>
      </c>
    </row>
    <row r="4631" spans="2:3" x14ac:dyDescent="0.25">
      <c r="B4631" s="294">
        <v>4566</v>
      </c>
      <c r="C4631" s="295">
        <v>166.65786031074651</v>
      </c>
    </row>
    <row r="4632" spans="2:3" x14ac:dyDescent="0.25">
      <c r="B4632" s="294">
        <v>4567</v>
      </c>
      <c r="C4632" s="295">
        <v>136.32413782313785</v>
      </c>
    </row>
    <row r="4633" spans="2:3" x14ac:dyDescent="0.25">
      <c r="B4633" s="294">
        <v>4568</v>
      </c>
      <c r="C4633" s="295">
        <v>183.57687691543984</v>
      </c>
    </row>
    <row r="4634" spans="2:3" x14ac:dyDescent="0.25">
      <c r="B4634" s="294">
        <v>4569</v>
      </c>
      <c r="C4634" s="295">
        <v>134.68148707019407</v>
      </c>
    </row>
    <row r="4635" spans="2:3" x14ac:dyDescent="0.25">
      <c r="B4635" s="294">
        <v>4570</v>
      </c>
      <c r="C4635" s="295">
        <v>144.27378385151826</v>
      </c>
    </row>
    <row r="4636" spans="2:3" x14ac:dyDescent="0.25">
      <c r="B4636" s="294">
        <v>4571</v>
      </c>
      <c r="C4636" s="295">
        <v>107.60846034322022</v>
      </c>
    </row>
    <row r="4637" spans="2:3" x14ac:dyDescent="0.25">
      <c r="B4637" s="294">
        <v>4572</v>
      </c>
      <c r="C4637" s="295">
        <v>113.99030254260387</v>
      </c>
    </row>
    <row r="4638" spans="2:3" x14ac:dyDescent="0.25">
      <c r="B4638" s="294">
        <v>4573</v>
      </c>
      <c r="C4638" s="295">
        <v>198.22619613153168</v>
      </c>
    </row>
    <row r="4639" spans="2:3" x14ac:dyDescent="0.25">
      <c r="B4639" s="294">
        <v>4574</v>
      </c>
      <c r="C4639" s="295">
        <v>98.322326321700345</v>
      </c>
    </row>
    <row r="4640" spans="2:3" x14ac:dyDescent="0.25">
      <c r="B4640" s="294">
        <v>4575</v>
      </c>
      <c r="C4640" s="295">
        <v>216.44079310125713</v>
      </c>
    </row>
    <row r="4641" spans="2:3" x14ac:dyDescent="0.25">
      <c r="B4641" s="294">
        <v>4576</v>
      </c>
      <c r="C4641" s="295">
        <v>154.30799268225473</v>
      </c>
    </row>
    <row r="4642" spans="2:3" x14ac:dyDescent="0.25">
      <c r="B4642" s="294">
        <v>4577</v>
      </c>
      <c r="C4642" s="295">
        <v>156.35313633897039</v>
      </c>
    </row>
    <row r="4643" spans="2:3" x14ac:dyDescent="0.25">
      <c r="B4643" s="294">
        <v>4578</v>
      </c>
      <c r="C4643" s="295">
        <v>82.489793560001303</v>
      </c>
    </row>
    <row r="4644" spans="2:3" x14ac:dyDescent="0.25">
      <c r="B4644" s="294">
        <v>4579</v>
      </c>
      <c r="C4644" s="295">
        <v>111.01963847850871</v>
      </c>
    </row>
    <row r="4645" spans="2:3" x14ac:dyDescent="0.25">
      <c r="B4645" s="294">
        <v>4580</v>
      </c>
      <c r="C4645" s="295">
        <v>116.99291799214393</v>
      </c>
    </row>
    <row r="4646" spans="2:3" x14ac:dyDescent="0.25">
      <c r="B4646" s="294">
        <v>4581</v>
      </c>
      <c r="C4646" s="295">
        <v>122.56322198501105</v>
      </c>
    </row>
    <row r="4647" spans="2:3" x14ac:dyDescent="0.25">
      <c r="B4647" s="294">
        <v>4582</v>
      </c>
      <c r="C4647" s="295">
        <v>173.11832266393623</v>
      </c>
    </row>
    <row r="4648" spans="2:3" x14ac:dyDescent="0.25">
      <c r="B4648" s="294">
        <v>4583</v>
      </c>
      <c r="C4648" s="295">
        <v>141.66626182130568</v>
      </c>
    </row>
    <row r="4649" spans="2:3" x14ac:dyDescent="0.25">
      <c r="B4649" s="294">
        <v>4584</v>
      </c>
      <c r="C4649" s="295">
        <v>128.94832342161749</v>
      </c>
    </row>
    <row r="4650" spans="2:3" x14ac:dyDescent="0.25">
      <c r="B4650" s="294">
        <v>4585</v>
      </c>
      <c r="C4650" s="295">
        <v>121.50552532710415</v>
      </c>
    </row>
    <row r="4651" spans="2:3" x14ac:dyDescent="0.25">
      <c r="B4651" s="294">
        <v>4586</v>
      </c>
      <c r="C4651" s="295">
        <v>157.2630072854185</v>
      </c>
    </row>
    <row r="4652" spans="2:3" x14ac:dyDescent="0.25">
      <c r="B4652" s="294">
        <v>4587</v>
      </c>
      <c r="C4652" s="295">
        <v>144.3469057277033</v>
      </c>
    </row>
    <row r="4653" spans="2:3" x14ac:dyDescent="0.25">
      <c r="B4653" s="294">
        <v>4588</v>
      </c>
      <c r="C4653" s="295">
        <v>122.0465441929032</v>
      </c>
    </row>
    <row r="4654" spans="2:3" x14ac:dyDescent="0.25">
      <c r="B4654" s="294">
        <v>4589</v>
      </c>
      <c r="C4654" s="295">
        <v>135.69584465273874</v>
      </c>
    </row>
    <row r="4655" spans="2:3" x14ac:dyDescent="0.25">
      <c r="B4655" s="294">
        <v>4590</v>
      </c>
      <c r="C4655" s="295">
        <v>139.19798352060536</v>
      </c>
    </row>
    <row r="4656" spans="2:3" x14ac:dyDescent="0.25">
      <c r="B4656" s="294">
        <v>4591</v>
      </c>
      <c r="C4656" s="295">
        <v>111.10232760008816</v>
      </c>
    </row>
    <row r="4657" spans="2:3" x14ac:dyDescent="0.25">
      <c r="B4657" s="294">
        <v>4592</v>
      </c>
      <c r="C4657" s="295">
        <v>82.563859638877176</v>
      </c>
    </row>
    <row r="4658" spans="2:3" x14ac:dyDescent="0.25">
      <c r="B4658" s="294">
        <v>4593</v>
      </c>
      <c r="C4658" s="295">
        <v>153.49904361840066</v>
      </c>
    </row>
    <row r="4659" spans="2:3" x14ac:dyDescent="0.25">
      <c r="B4659" s="294">
        <v>4594</v>
      </c>
      <c r="C4659" s="295">
        <v>106.90795836550888</v>
      </c>
    </row>
    <row r="4660" spans="2:3" x14ac:dyDescent="0.25">
      <c r="B4660" s="294">
        <v>4595</v>
      </c>
      <c r="C4660" s="295">
        <v>130.41239667618058</v>
      </c>
    </row>
    <row r="4661" spans="2:3" x14ac:dyDescent="0.25">
      <c r="B4661" s="294">
        <v>4596</v>
      </c>
      <c r="C4661" s="295">
        <v>121.0595909712434</v>
      </c>
    </row>
    <row r="4662" spans="2:3" x14ac:dyDescent="0.25">
      <c r="B4662" s="294">
        <v>4597</v>
      </c>
      <c r="C4662" s="295">
        <v>168.73590611147483</v>
      </c>
    </row>
    <row r="4663" spans="2:3" x14ac:dyDescent="0.25">
      <c r="B4663" s="294">
        <v>4598</v>
      </c>
      <c r="C4663" s="295">
        <v>66.55512111036866</v>
      </c>
    </row>
    <row r="4664" spans="2:3" x14ac:dyDescent="0.25">
      <c r="B4664" s="294">
        <v>4599</v>
      </c>
      <c r="C4664" s="295">
        <v>107.40318844725333</v>
      </c>
    </row>
    <row r="4665" spans="2:3" x14ac:dyDescent="0.25">
      <c r="B4665" s="294">
        <v>4600</v>
      </c>
      <c r="C4665" s="295">
        <v>175.40671561793428</v>
      </c>
    </row>
    <row r="4666" spans="2:3" x14ac:dyDescent="0.25">
      <c r="B4666" s="294">
        <v>4601</v>
      </c>
      <c r="C4666" s="295">
        <v>148.6995749715457</v>
      </c>
    </row>
    <row r="4667" spans="2:3" x14ac:dyDescent="0.25">
      <c r="B4667" s="294">
        <v>4602</v>
      </c>
      <c r="C4667" s="295">
        <v>81.970493202089358</v>
      </c>
    </row>
    <row r="4668" spans="2:3" x14ac:dyDescent="0.25">
      <c r="B4668" s="294">
        <v>4603</v>
      </c>
      <c r="C4668" s="295">
        <v>97.196750175902579</v>
      </c>
    </row>
    <row r="4669" spans="2:3" x14ac:dyDescent="0.25">
      <c r="B4669" s="294">
        <v>4604</v>
      </c>
      <c r="C4669" s="295">
        <v>82.673148688327032</v>
      </c>
    </row>
    <row r="4670" spans="2:3" x14ac:dyDescent="0.25">
      <c r="B4670" s="294">
        <v>4605</v>
      </c>
      <c r="C4670" s="295">
        <v>153.29775810069856</v>
      </c>
    </row>
    <row r="4671" spans="2:3" x14ac:dyDescent="0.25">
      <c r="B4671" s="294">
        <v>4606</v>
      </c>
      <c r="C4671" s="295">
        <v>103.93441643492925</v>
      </c>
    </row>
    <row r="4672" spans="2:3" x14ac:dyDescent="0.25">
      <c r="B4672" s="294">
        <v>4607</v>
      </c>
      <c r="C4672" s="295">
        <v>126.3428020628541</v>
      </c>
    </row>
    <row r="4673" spans="2:3" x14ac:dyDescent="0.25">
      <c r="B4673" s="294">
        <v>4608</v>
      </c>
      <c r="C4673" s="295">
        <v>111.02629742814818</v>
      </c>
    </row>
    <row r="4674" spans="2:3" x14ac:dyDescent="0.25">
      <c r="B4674" s="294">
        <v>4609</v>
      </c>
      <c r="C4674" s="295">
        <v>151.79766929595291</v>
      </c>
    </row>
    <row r="4675" spans="2:3" x14ac:dyDescent="0.25">
      <c r="B4675" s="294">
        <v>4610</v>
      </c>
      <c r="C4675" s="295">
        <v>169.74200302867183</v>
      </c>
    </row>
    <row r="4676" spans="2:3" x14ac:dyDescent="0.25">
      <c r="B4676" s="294">
        <v>4611</v>
      </c>
      <c r="C4676" s="295">
        <v>92.497614059884711</v>
      </c>
    </row>
    <row r="4677" spans="2:3" x14ac:dyDescent="0.25">
      <c r="B4677" s="294">
        <v>4612</v>
      </c>
      <c r="C4677" s="295">
        <v>95.06880034383542</v>
      </c>
    </row>
    <row r="4678" spans="2:3" x14ac:dyDescent="0.25">
      <c r="B4678" s="294">
        <v>4613</v>
      </c>
      <c r="C4678" s="295">
        <v>101.94204622757852</v>
      </c>
    </row>
    <row r="4679" spans="2:3" x14ac:dyDescent="0.25">
      <c r="B4679" s="294">
        <v>4614</v>
      </c>
      <c r="C4679" s="295">
        <v>128.77287709533158</v>
      </c>
    </row>
    <row r="4680" spans="2:3" x14ac:dyDescent="0.25">
      <c r="B4680" s="294">
        <v>4615</v>
      </c>
      <c r="C4680" s="295">
        <v>111.4324843341701</v>
      </c>
    </row>
    <row r="4681" spans="2:3" x14ac:dyDescent="0.25">
      <c r="B4681" s="294">
        <v>4616</v>
      </c>
      <c r="C4681" s="295">
        <v>135.28645562296543</v>
      </c>
    </row>
    <row r="4682" spans="2:3" x14ac:dyDescent="0.25">
      <c r="B4682" s="294">
        <v>4617</v>
      </c>
      <c r="C4682" s="295">
        <v>160.17359331195519</v>
      </c>
    </row>
    <row r="4683" spans="2:3" x14ac:dyDescent="0.25">
      <c r="B4683" s="294">
        <v>4618</v>
      </c>
      <c r="C4683" s="295">
        <v>168.07137344762515</v>
      </c>
    </row>
    <row r="4684" spans="2:3" x14ac:dyDescent="0.25">
      <c r="B4684" s="294">
        <v>4619</v>
      </c>
      <c r="C4684" s="295">
        <v>145.4153650849438</v>
      </c>
    </row>
    <row r="4685" spans="2:3" x14ac:dyDescent="0.25">
      <c r="B4685" s="294">
        <v>4620</v>
      </c>
      <c r="C4685" s="295">
        <v>148.23593547424889</v>
      </c>
    </row>
    <row r="4686" spans="2:3" x14ac:dyDescent="0.25">
      <c r="B4686" s="294">
        <v>4621</v>
      </c>
      <c r="C4686" s="295">
        <v>172.82095047099421</v>
      </c>
    </row>
    <row r="4687" spans="2:3" x14ac:dyDescent="0.25">
      <c r="B4687" s="294">
        <v>4622</v>
      </c>
      <c r="C4687" s="295">
        <v>128.7451261485582</v>
      </c>
    </row>
    <row r="4688" spans="2:3" x14ac:dyDescent="0.25">
      <c r="B4688" s="294">
        <v>4623</v>
      </c>
      <c r="C4688" s="295">
        <v>192.3816649341554</v>
      </c>
    </row>
    <row r="4689" spans="2:3" x14ac:dyDescent="0.25">
      <c r="B4689" s="294">
        <v>4624</v>
      </c>
      <c r="C4689" s="295">
        <v>144.56945043497893</v>
      </c>
    </row>
    <row r="4690" spans="2:3" x14ac:dyDescent="0.25">
      <c r="B4690" s="294">
        <v>4625</v>
      </c>
      <c r="C4690" s="295">
        <v>150.17362762538184</v>
      </c>
    </row>
    <row r="4691" spans="2:3" x14ac:dyDescent="0.25">
      <c r="B4691" s="294">
        <v>4626</v>
      </c>
      <c r="C4691" s="295">
        <v>142.05377078283561</v>
      </c>
    </row>
    <row r="4692" spans="2:3" x14ac:dyDescent="0.25">
      <c r="B4692" s="294">
        <v>4627</v>
      </c>
      <c r="C4692" s="295">
        <v>166.86931509198871</v>
      </c>
    </row>
    <row r="4693" spans="2:3" x14ac:dyDescent="0.25">
      <c r="B4693" s="294">
        <v>4628</v>
      </c>
      <c r="C4693" s="295">
        <v>104.22925131958382</v>
      </c>
    </row>
    <row r="4694" spans="2:3" x14ac:dyDescent="0.25">
      <c r="B4694" s="294">
        <v>4629</v>
      </c>
      <c r="C4694" s="295">
        <v>96.38411155418089</v>
      </c>
    </row>
    <row r="4695" spans="2:3" x14ac:dyDescent="0.25">
      <c r="B4695" s="294">
        <v>4630</v>
      </c>
      <c r="C4695" s="295">
        <v>168.04407382054359</v>
      </c>
    </row>
    <row r="4696" spans="2:3" x14ac:dyDescent="0.25">
      <c r="B4696" s="294">
        <v>4631</v>
      </c>
      <c r="C4696" s="295">
        <v>117.40492968570979</v>
      </c>
    </row>
    <row r="4697" spans="2:3" x14ac:dyDescent="0.25">
      <c r="B4697" s="294">
        <v>4632</v>
      </c>
      <c r="C4697" s="295">
        <v>156.60360954141004</v>
      </c>
    </row>
    <row r="4698" spans="2:3" x14ac:dyDescent="0.25">
      <c r="B4698" s="294">
        <v>4633</v>
      </c>
      <c r="C4698" s="295">
        <v>141.62638035021251</v>
      </c>
    </row>
    <row r="4699" spans="2:3" x14ac:dyDescent="0.25">
      <c r="B4699" s="294">
        <v>4634</v>
      </c>
      <c r="C4699" s="295">
        <v>100.5909301046082</v>
      </c>
    </row>
    <row r="4700" spans="2:3" x14ac:dyDescent="0.25">
      <c r="B4700" s="294">
        <v>4635</v>
      </c>
      <c r="C4700" s="295">
        <v>82.006277637772484</v>
      </c>
    </row>
    <row r="4701" spans="2:3" x14ac:dyDescent="0.25">
      <c r="B4701" s="294">
        <v>4636</v>
      </c>
      <c r="C4701" s="295">
        <v>130.16242242261754</v>
      </c>
    </row>
    <row r="4702" spans="2:3" x14ac:dyDescent="0.25">
      <c r="B4702" s="294">
        <v>4637</v>
      </c>
      <c r="C4702" s="295">
        <v>103.18182089398626</v>
      </c>
    </row>
    <row r="4703" spans="2:3" x14ac:dyDescent="0.25">
      <c r="B4703" s="294">
        <v>4638</v>
      </c>
      <c r="C4703" s="295">
        <v>130.90577204129931</v>
      </c>
    </row>
    <row r="4704" spans="2:3" x14ac:dyDescent="0.25">
      <c r="B4704" s="294">
        <v>4639</v>
      </c>
      <c r="C4704" s="295">
        <v>176.62550100245525</v>
      </c>
    </row>
    <row r="4705" spans="2:3" x14ac:dyDescent="0.25">
      <c r="B4705" s="294">
        <v>4640</v>
      </c>
      <c r="C4705" s="295">
        <v>117.22810743176481</v>
      </c>
    </row>
    <row r="4706" spans="2:3" x14ac:dyDescent="0.25">
      <c r="B4706" s="294">
        <v>4641</v>
      </c>
      <c r="C4706" s="295">
        <v>109.53715092460672</v>
      </c>
    </row>
    <row r="4707" spans="2:3" x14ac:dyDescent="0.25">
      <c r="B4707" s="294">
        <v>4642</v>
      </c>
      <c r="C4707" s="295">
        <v>132.63346774023717</v>
      </c>
    </row>
    <row r="4708" spans="2:3" x14ac:dyDescent="0.25">
      <c r="B4708" s="294">
        <v>4643</v>
      </c>
      <c r="C4708" s="295">
        <v>138.74026391518069</v>
      </c>
    </row>
    <row r="4709" spans="2:3" x14ac:dyDescent="0.25">
      <c r="B4709" s="294">
        <v>4644</v>
      </c>
      <c r="C4709" s="295">
        <v>107.72757335002719</v>
      </c>
    </row>
    <row r="4710" spans="2:3" x14ac:dyDescent="0.25">
      <c r="B4710" s="294">
        <v>4645</v>
      </c>
      <c r="C4710" s="295">
        <v>120.34092819882244</v>
      </c>
    </row>
    <row r="4711" spans="2:3" x14ac:dyDescent="0.25">
      <c r="B4711" s="294">
        <v>4646</v>
      </c>
      <c r="C4711" s="295">
        <v>137.14972449745835</v>
      </c>
    </row>
    <row r="4712" spans="2:3" x14ac:dyDescent="0.25">
      <c r="B4712" s="294">
        <v>4647</v>
      </c>
      <c r="C4712" s="295">
        <v>103.79010444762973</v>
      </c>
    </row>
    <row r="4713" spans="2:3" x14ac:dyDescent="0.25">
      <c r="B4713" s="294">
        <v>4648</v>
      </c>
      <c r="C4713" s="295">
        <v>75.101427487890376</v>
      </c>
    </row>
    <row r="4714" spans="2:3" x14ac:dyDescent="0.25">
      <c r="B4714" s="294">
        <v>4649</v>
      </c>
      <c r="C4714" s="295">
        <v>99.82909839067095</v>
      </c>
    </row>
    <row r="4715" spans="2:3" x14ac:dyDescent="0.25">
      <c r="B4715" s="294">
        <v>4650</v>
      </c>
      <c r="C4715" s="295">
        <v>104.42833915459421</v>
      </c>
    </row>
    <row r="4716" spans="2:3" x14ac:dyDescent="0.25">
      <c r="B4716" s="294">
        <v>4651</v>
      </c>
      <c r="C4716" s="295">
        <v>95.624297918488807</v>
      </c>
    </row>
    <row r="4717" spans="2:3" x14ac:dyDescent="0.25">
      <c r="B4717" s="294">
        <v>4652</v>
      </c>
      <c r="C4717" s="295">
        <v>152.86282544635964</v>
      </c>
    </row>
    <row r="4718" spans="2:3" x14ac:dyDescent="0.25">
      <c r="B4718" s="294">
        <v>4653</v>
      </c>
      <c r="C4718" s="295">
        <v>131.69430865441115</v>
      </c>
    </row>
    <row r="4719" spans="2:3" x14ac:dyDescent="0.25">
      <c r="B4719" s="294">
        <v>4654</v>
      </c>
      <c r="C4719" s="295">
        <v>85.066581991680991</v>
      </c>
    </row>
    <row r="4720" spans="2:3" x14ac:dyDescent="0.25">
      <c r="B4720" s="294">
        <v>4655</v>
      </c>
      <c r="C4720" s="295">
        <v>116.66252471320828</v>
      </c>
    </row>
    <row r="4721" spans="2:3" x14ac:dyDescent="0.25">
      <c r="B4721" s="294">
        <v>4656</v>
      </c>
      <c r="C4721" s="295">
        <v>112.42423813749647</v>
      </c>
    </row>
    <row r="4722" spans="2:3" x14ac:dyDescent="0.25">
      <c r="B4722" s="294">
        <v>4657</v>
      </c>
      <c r="C4722" s="295">
        <v>132.25265261624276</v>
      </c>
    </row>
    <row r="4723" spans="2:3" x14ac:dyDescent="0.25">
      <c r="B4723" s="294">
        <v>4658</v>
      </c>
      <c r="C4723" s="295">
        <v>72.235896476298336</v>
      </c>
    </row>
    <row r="4724" spans="2:3" x14ac:dyDescent="0.25">
      <c r="B4724" s="294">
        <v>4659</v>
      </c>
      <c r="C4724" s="295">
        <v>121.63162299422675</v>
      </c>
    </row>
    <row r="4725" spans="2:3" x14ac:dyDescent="0.25">
      <c r="B4725" s="294">
        <v>4660</v>
      </c>
      <c r="C4725" s="295">
        <v>165.56225090187195</v>
      </c>
    </row>
    <row r="4726" spans="2:3" x14ac:dyDescent="0.25">
      <c r="B4726" s="294">
        <v>4661</v>
      </c>
      <c r="C4726" s="295">
        <v>81.309587977736385</v>
      </c>
    </row>
    <row r="4727" spans="2:3" x14ac:dyDescent="0.25">
      <c r="B4727" s="294">
        <v>4662</v>
      </c>
      <c r="C4727" s="295">
        <v>99.17267128440416</v>
      </c>
    </row>
    <row r="4728" spans="2:3" x14ac:dyDescent="0.25">
      <c r="B4728" s="294">
        <v>4663</v>
      </c>
      <c r="C4728" s="295">
        <v>155.04118550695341</v>
      </c>
    </row>
    <row r="4729" spans="2:3" x14ac:dyDescent="0.25">
      <c r="B4729" s="294">
        <v>4664</v>
      </c>
      <c r="C4729" s="295">
        <v>88.218046086593162</v>
      </c>
    </row>
    <row r="4730" spans="2:3" x14ac:dyDescent="0.25">
      <c r="B4730" s="294">
        <v>4665</v>
      </c>
      <c r="C4730" s="295">
        <v>102.22651632861485</v>
      </c>
    </row>
    <row r="4731" spans="2:3" x14ac:dyDescent="0.25">
      <c r="B4731" s="294">
        <v>4666</v>
      </c>
      <c r="C4731" s="295">
        <v>114.58586627769071</v>
      </c>
    </row>
    <row r="4732" spans="2:3" x14ac:dyDescent="0.25">
      <c r="B4732" s="294">
        <v>4667</v>
      </c>
      <c r="C4732" s="295">
        <v>135.61186193306688</v>
      </c>
    </row>
    <row r="4733" spans="2:3" x14ac:dyDescent="0.25">
      <c r="B4733" s="294">
        <v>4668</v>
      </c>
      <c r="C4733" s="295">
        <v>181.44285887389793</v>
      </c>
    </row>
    <row r="4734" spans="2:3" x14ac:dyDescent="0.25">
      <c r="B4734" s="294">
        <v>4669</v>
      </c>
      <c r="C4734" s="295">
        <v>149.56999432507675</v>
      </c>
    </row>
    <row r="4735" spans="2:3" x14ac:dyDescent="0.25">
      <c r="B4735" s="294">
        <v>4670</v>
      </c>
      <c r="C4735" s="295">
        <v>191.63771973900674</v>
      </c>
    </row>
    <row r="4736" spans="2:3" x14ac:dyDescent="0.25">
      <c r="B4736" s="294">
        <v>4671</v>
      </c>
      <c r="C4736" s="295">
        <v>186.85625669749726</v>
      </c>
    </row>
    <row r="4737" spans="2:3" x14ac:dyDescent="0.25">
      <c r="B4737" s="294">
        <v>4672</v>
      </c>
      <c r="C4737" s="295">
        <v>116.46950174531374</v>
      </c>
    </row>
    <row r="4738" spans="2:3" x14ac:dyDescent="0.25">
      <c r="B4738" s="294">
        <v>4673</v>
      </c>
      <c r="C4738" s="295">
        <v>91.153255408817017</v>
      </c>
    </row>
    <row r="4739" spans="2:3" x14ac:dyDescent="0.25">
      <c r="B4739" s="294">
        <v>4674</v>
      </c>
      <c r="C4739" s="295">
        <v>170.31246875595929</v>
      </c>
    </row>
    <row r="4740" spans="2:3" x14ac:dyDescent="0.25">
      <c r="B4740" s="294">
        <v>4675</v>
      </c>
      <c r="C4740" s="295">
        <v>94.075295991576809</v>
      </c>
    </row>
    <row r="4741" spans="2:3" x14ac:dyDescent="0.25">
      <c r="B4741" s="294">
        <v>4676</v>
      </c>
      <c r="C4741" s="295">
        <v>110.39816090011483</v>
      </c>
    </row>
    <row r="4742" spans="2:3" x14ac:dyDescent="0.25">
      <c r="B4742" s="294">
        <v>4677</v>
      </c>
      <c r="C4742" s="295">
        <v>124.12246702549514</v>
      </c>
    </row>
    <row r="4743" spans="2:3" x14ac:dyDescent="0.25">
      <c r="B4743" s="294">
        <v>4678</v>
      </c>
      <c r="C4743" s="295">
        <v>135.36695228745509</v>
      </c>
    </row>
    <row r="4744" spans="2:3" x14ac:dyDescent="0.25">
      <c r="B4744" s="294">
        <v>4679</v>
      </c>
      <c r="C4744" s="295">
        <v>76.144418564114744</v>
      </c>
    </row>
    <row r="4745" spans="2:3" x14ac:dyDescent="0.25">
      <c r="B4745" s="294">
        <v>4680</v>
      </c>
      <c r="C4745" s="295">
        <v>164.2151555842685</v>
      </c>
    </row>
    <row r="4746" spans="2:3" x14ac:dyDescent="0.25">
      <c r="B4746" s="294">
        <v>4681</v>
      </c>
      <c r="C4746" s="295">
        <v>144.63876666831288</v>
      </c>
    </row>
    <row r="4747" spans="2:3" x14ac:dyDescent="0.25">
      <c r="B4747" s="294">
        <v>4682</v>
      </c>
      <c r="C4747" s="295">
        <v>168.72473890705135</v>
      </c>
    </row>
    <row r="4748" spans="2:3" x14ac:dyDescent="0.25">
      <c r="B4748" s="294">
        <v>4683</v>
      </c>
      <c r="C4748" s="295">
        <v>157.99619022278807</v>
      </c>
    </row>
    <row r="4749" spans="2:3" x14ac:dyDescent="0.25">
      <c r="B4749" s="294">
        <v>4684</v>
      </c>
      <c r="C4749" s="295">
        <v>182.72421136850457</v>
      </c>
    </row>
    <row r="4750" spans="2:3" x14ac:dyDescent="0.25">
      <c r="B4750" s="294">
        <v>4685</v>
      </c>
      <c r="C4750" s="295">
        <v>112.03215509442524</v>
      </c>
    </row>
    <row r="4751" spans="2:3" x14ac:dyDescent="0.25">
      <c r="B4751" s="294">
        <v>4686</v>
      </c>
      <c r="C4751" s="295">
        <v>153.08185088158876</v>
      </c>
    </row>
    <row r="4752" spans="2:3" x14ac:dyDescent="0.25">
      <c r="B4752" s="294">
        <v>4687</v>
      </c>
      <c r="C4752" s="295">
        <v>132.9297621462681</v>
      </c>
    </row>
    <row r="4753" spans="2:3" x14ac:dyDescent="0.25">
      <c r="B4753" s="294">
        <v>4688</v>
      </c>
      <c r="C4753" s="295">
        <v>170.09371194592171</v>
      </c>
    </row>
    <row r="4754" spans="2:3" x14ac:dyDescent="0.25">
      <c r="B4754" s="294">
        <v>4689</v>
      </c>
      <c r="C4754" s="295">
        <v>167.87250583031516</v>
      </c>
    </row>
    <row r="4755" spans="2:3" x14ac:dyDescent="0.25">
      <c r="B4755" s="294">
        <v>4690</v>
      </c>
      <c r="C4755" s="295">
        <v>172.74713228964418</v>
      </c>
    </row>
    <row r="4756" spans="2:3" x14ac:dyDescent="0.25">
      <c r="B4756" s="294">
        <v>4691</v>
      </c>
      <c r="C4756" s="295">
        <v>107.52381827667639</v>
      </c>
    </row>
    <row r="4757" spans="2:3" x14ac:dyDescent="0.25">
      <c r="B4757" s="294">
        <v>4692</v>
      </c>
      <c r="C4757" s="295">
        <v>112.7396445520465</v>
      </c>
    </row>
    <row r="4758" spans="2:3" x14ac:dyDescent="0.25">
      <c r="B4758" s="294">
        <v>4693</v>
      </c>
      <c r="C4758" s="295">
        <v>141.21171663008016</v>
      </c>
    </row>
    <row r="4759" spans="2:3" x14ac:dyDescent="0.25">
      <c r="B4759" s="294">
        <v>4694</v>
      </c>
      <c r="C4759" s="295">
        <v>162.21484264776601</v>
      </c>
    </row>
    <row r="4760" spans="2:3" x14ac:dyDescent="0.25">
      <c r="B4760" s="294">
        <v>4695</v>
      </c>
      <c r="C4760" s="295">
        <v>150.95268792878977</v>
      </c>
    </row>
    <row r="4761" spans="2:3" x14ac:dyDescent="0.25">
      <c r="B4761" s="294">
        <v>4696</v>
      </c>
      <c r="C4761" s="295">
        <v>81.539865357197016</v>
      </c>
    </row>
    <row r="4762" spans="2:3" x14ac:dyDescent="0.25">
      <c r="B4762" s="294">
        <v>4697</v>
      </c>
      <c r="C4762" s="295">
        <v>104.32935629208417</v>
      </c>
    </row>
    <row r="4763" spans="2:3" x14ac:dyDescent="0.25">
      <c r="B4763" s="294">
        <v>4698</v>
      </c>
      <c r="C4763" s="295">
        <v>140.51238002780246</v>
      </c>
    </row>
    <row r="4764" spans="2:3" x14ac:dyDescent="0.25">
      <c r="B4764" s="294">
        <v>4699</v>
      </c>
      <c r="C4764" s="295">
        <v>99.297858416970826</v>
      </c>
    </row>
    <row r="4765" spans="2:3" x14ac:dyDescent="0.25">
      <c r="B4765" s="294">
        <v>4700</v>
      </c>
      <c r="C4765" s="295">
        <v>102.41274289724493</v>
      </c>
    </row>
    <row r="4766" spans="2:3" x14ac:dyDescent="0.25">
      <c r="B4766" s="294">
        <v>4701</v>
      </c>
      <c r="C4766" s="295">
        <v>107.4970336318724</v>
      </c>
    </row>
    <row r="4767" spans="2:3" x14ac:dyDescent="0.25">
      <c r="B4767" s="294">
        <v>4702</v>
      </c>
      <c r="C4767" s="295">
        <v>120.21974367440484</v>
      </c>
    </row>
    <row r="4768" spans="2:3" x14ac:dyDescent="0.25">
      <c r="B4768" s="294">
        <v>4703</v>
      </c>
      <c r="C4768" s="295">
        <v>131.20346719604487</v>
      </c>
    </row>
    <row r="4769" spans="2:3" x14ac:dyDescent="0.25">
      <c r="B4769" s="294">
        <v>4704</v>
      </c>
      <c r="C4769" s="295">
        <v>124.18332335424327</v>
      </c>
    </row>
    <row r="4770" spans="2:3" x14ac:dyDescent="0.25">
      <c r="B4770" s="294">
        <v>4705</v>
      </c>
      <c r="C4770" s="295">
        <v>77.005862929970263</v>
      </c>
    </row>
    <row r="4771" spans="2:3" x14ac:dyDescent="0.25">
      <c r="B4771" s="294">
        <v>4706</v>
      </c>
      <c r="C4771" s="295">
        <v>70.748819951196353</v>
      </c>
    </row>
    <row r="4772" spans="2:3" x14ac:dyDescent="0.25">
      <c r="B4772" s="294">
        <v>4707</v>
      </c>
      <c r="C4772" s="295">
        <v>118.82746187391923</v>
      </c>
    </row>
    <row r="4773" spans="2:3" x14ac:dyDescent="0.25">
      <c r="B4773" s="294">
        <v>4708</v>
      </c>
      <c r="C4773" s="295">
        <v>126.68368119036325</v>
      </c>
    </row>
    <row r="4774" spans="2:3" x14ac:dyDescent="0.25">
      <c r="B4774" s="294">
        <v>4709</v>
      </c>
      <c r="C4774" s="295">
        <v>138.86596602754281</v>
      </c>
    </row>
    <row r="4775" spans="2:3" x14ac:dyDescent="0.25">
      <c r="B4775" s="294">
        <v>4710</v>
      </c>
      <c r="C4775" s="295">
        <v>111.43015986735023</v>
      </c>
    </row>
    <row r="4776" spans="2:3" x14ac:dyDescent="0.25">
      <c r="B4776" s="294">
        <v>4711</v>
      </c>
      <c r="C4776" s="295">
        <v>117.65591119576754</v>
      </c>
    </row>
    <row r="4777" spans="2:3" x14ac:dyDescent="0.25">
      <c r="B4777" s="294">
        <v>4712</v>
      </c>
      <c r="C4777" s="295">
        <v>100.82250385935365</v>
      </c>
    </row>
    <row r="4778" spans="2:3" x14ac:dyDescent="0.25">
      <c r="B4778" s="294">
        <v>4713</v>
      </c>
      <c r="C4778" s="295">
        <v>148.76778437168389</v>
      </c>
    </row>
    <row r="4779" spans="2:3" x14ac:dyDescent="0.25">
      <c r="B4779" s="294">
        <v>4714</v>
      </c>
      <c r="C4779" s="295">
        <v>131.44302267853527</v>
      </c>
    </row>
    <row r="4780" spans="2:3" x14ac:dyDescent="0.25">
      <c r="B4780" s="294">
        <v>4715</v>
      </c>
      <c r="C4780" s="295">
        <v>103.62658565646971</v>
      </c>
    </row>
    <row r="4781" spans="2:3" x14ac:dyDescent="0.25">
      <c r="B4781" s="294">
        <v>4716</v>
      </c>
      <c r="C4781" s="295">
        <v>148.81087162672753</v>
      </c>
    </row>
    <row r="4782" spans="2:3" x14ac:dyDescent="0.25">
      <c r="B4782" s="294">
        <v>4717</v>
      </c>
      <c r="C4782" s="295">
        <v>97.483692534044621</v>
      </c>
    </row>
    <row r="4783" spans="2:3" x14ac:dyDescent="0.25">
      <c r="B4783" s="294">
        <v>4718</v>
      </c>
      <c r="C4783" s="295">
        <v>165.32713970165358</v>
      </c>
    </row>
    <row r="4784" spans="2:3" x14ac:dyDescent="0.25">
      <c r="B4784" s="294">
        <v>4719</v>
      </c>
      <c r="C4784" s="295">
        <v>151.58191541511223</v>
      </c>
    </row>
    <row r="4785" spans="2:3" x14ac:dyDescent="0.25">
      <c r="B4785" s="294">
        <v>4720</v>
      </c>
      <c r="C4785" s="295">
        <v>109.07725806503441</v>
      </c>
    </row>
    <row r="4786" spans="2:3" x14ac:dyDescent="0.25">
      <c r="B4786" s="294">
        <v>4721</v>
      </c>
      <c r="C4786" s="295">
        <v>78.893224065678083</v>
      </c>
    </row>
    <row r="4787" spans="2:3" x14ac:dyDescent="0.25">
      <c r="B4787" s="294">
        <v>4722</v>
      </c>
      <c r="C4787" s="295">
        <v>132.82956305395126</v>
      </c>
    </row>
    <row r="4788" spans="2:3" x14ac:dyDescent="0.25">
      <c r="B4788" s="294">
        <v>4723</v>
      </c>
      <c r="C4788" s="295">
        <v>91.539508859615268</v>
      </c>
    </row>
    <row r="4789" spans="2:3" x14ac:dyDescent="0.25">
      <c r="B4789" s="294">
        <v>4724</v>
      </c>
      <c r="C4789" s="295">
        <v>162.93855452947071</v>
      </c>
    </row>
    <row r="4790" spans="2:3" x14ac:dyDescent="0.25">
      <c r="B4790" s="294">
        <v>4725</v>
      </c>
      <c r="C4790" s="295">
        <v>94.727506811119184</v>
      </c>
    </row>
    <row r="4791" spans="2:3" x14ac:dyDescent="0.25">
      <c r="B4791" s="294">
        <v>4726</v>
      </c>
      <c r="C4791" s="295">
        <v>167.35121698437834</v>
      </c>
    </row>
    <row r="4792" spans="2:3" x14ac:dyDescent="0.25">
      <c r="B4792" s="294">
        <v>4727</v>
      </c>
      <c r="C4792" s="295">
        <v>91.2599687027149</v>
      </c>
    </row>
    <row r="4793" spans="2:3" x14ac:dyDescent="0.25">
      <c r="B4793" s="294">
        <v>4728</v>
      </c>
      <c r="C4793" s="295">
        <v>137.82115339604016</v>
      </c>
    </row>
    <row r="4794" spans="2:3" x14ac:dyDescent="0.25">
      <c r="B4794" s="294">
        <v>4729</v>
      </c>
      <c r="C4794" s="295">
        <v>168.93098607898094</v>
      </c>
    </row>
    <row r="4795" spans="2:3" x14ac:dyDescent="0.25">
      <c r="B4795" s="294">
        <v>4730</v>
      </c>
      <c r="C4795" s="295">
        <v>154.57176802470312</v>
      </c>
    </row>
    <row r="4796" spans="2:3" x14ac:dyDescent="0.25">
      <c r="B4796" s="294">
        <v>4731</v>
      </c>
      <c r="C4796" s="295">
        <v>166.51249046959603</v>
      </c>
    </row>
    <row r="4797" spans="2:3" x14ac:dyDescent="0.25">
      <c r="B4797" s="294">
        <v>4732</v>
      </c>
      <c r="C4797" s="295">
        <v>153.1774663929896</v>
      </c>
    </row>
    <row r="4798" spans="2:3" x14ac:dyDescent="0.25">
      <c r="B4798" s="294">
        <v>4733</v>
      </c>
      <c r="C4798" s="295">
        <v>94.116514393316905</v>
      </c>
    </row>
    <row r="4799" spans="2:3" x14ac:dyDescent="0.25">
      <c r="B4799" s="294">
        <v>4734</v>
      </c>
      <c r="C4799" s="295">
        <v>130.36922940455526</v>
      </c>
    </row>
    <row r="4800" spans="2:3" x14ac:dyDescent="0.25">
      <c r="B4800" s="294">
        <v>4735</v>
      </c>
      <c r="C4800" s="295">
        <v>78.17743913185376</v>
      </c>
    </row>
    <row r="4801" spans="2:3" x14ac:dyDescent="0.25">
      <c r="B4801" s="294">
        <v>4736</v>
      </c>
      <c r="C4801" s="295">
        <v>109.81454978269153</v>
      </c>
    </row>
    <row r="4802" spans="2:3" x14ac:dyDescent="0.25">
      <c r="B4802" s="294">
        <v>4737</v>
      </c>
      <c r="C4802" s="295">
        <v>151.63749518778866</v>
      </c>
    </row>
    <row r="4803" spans="2:3" x14ac:dyDescent="0.25">
      <c r="B4803" s="294">
        <v>4738</v>
      </c>
      <c r="C4803" s="295">
        <v>144.12560404292458</v>
      </c>
    </row>
    <row r="4804" spans="2:3" x14ac:dyDescent="0.25">
      <c r="B4804" s="294">
        <v>4739</v>
      </c>
      <c r="C4804" s="295">
        <v>109.02049739589282</v>
      </c>
    </row>
    <row r="4805" spans="2:3" x14ac:dyDescent="0.25">
      <c r="B4805" s="294">
        <v>4740</v>
      </c>
      <c r="C4805" s="295">
        <v>153.88282001786769</v>
      </c>
    </row>
    <row r="4806" spans="2:3" x14ac:dyDescent="0.25">
      <c r="B4806" s="294">
        <v>4741</v>
      </c>
      <c r="C4806" s="295">
        <v>123.63429052787929</v>
      </c>
    </row>
    <row r="4807" spans="2:3" x14ac:dyDescent="0.25">
      <c r="B4807" s="294">
        <v>4742</v>
      </c>
      <c r="C4807" s="295">
        <v>164.01148560266714</v>
      </c>
    </row>
    <row r="4808" spans="2:3" x14ac:dyDescent="0.25">
      <c r="B4808" s="294">
        <v>4743</v>
      </c>
      <c r="C4808" s="295">
        <v>137.54018091973876</v>
      </c>
    </row>
    <row r="4809" spans="2:3" x14ac:dyDescent="0.25">
      <c r="B4809" s="294">
        <v>4744</v>
      </c>
      <c r="C4809" s="295">
        <v>103.21137370806949</v>
      </c>
    </row>
    <row r="4810" spans="2:3" x14ac:dyDescent="0.25">
      <c r="B4810" s="294">
        <v>4745</v>
      </c>
      <c r="C4810" s="295">
        <v>108.87692252981211</v>
      </c>
    </row>
    <row r="4811" spans="2:3" x14ac:dyDescent="0.25">
      <c r="B4811" s="294">
        <v>4746</v>
      </c>
      <c r="C4811" s="295">
        <v>86.915573775520073</v>
      </c>
    </row>
    <row r="4812" spans="2:3" x14ac:dyDescent="0.25">
      <c r="B4812" s="294">
        <v>4747</v>
      </c>
      <c r="C4812" s="295">
        <v>111.35776045255173</v>
      </c>
    </row>
    <row r="4813" spans="2:3" x14ac:dyDescent="0.25">
      <c r="B4813" s="294">
        <v>4748</v>
      </c>
      <c r="C4813" s="295">
        <v>146.56187993147438</v>
      </c>
    </row>
    <row r="4814" spans="2:3" x14ac:dyDescent="0.25">
      <c r="B4814" s="294">
        <v>4749</v>
      </c>
      <c r="C4814" s="295">
        <v>140.40365365508575</v>
      </c>
    </row>
    <row r="4815" spans="2:3" x14ac:dyDescent="0.25">
      <c r="B4815" s="294">
        <v>4750</v>
      </c>
      <c r="C4815" s="295">
        <v>124.87481145911991</v>
      </c>
    </row>
    <row r="4816" spans="2:3" x14ac:dyDescent="0.25">
      <c r="B4816" s="294">
        <v>4751</v>
      </c>
      <c r="C4816" s="295">
        <v>176.59530827258922</v>
      </c>
    </row>
    <row r="4817" spans="2:3" x14ac:dyDescent="0.25">
      <c r="B4817" s="294">
        <v>4752</v>
      </c>
      <c r="C4817" s="295">
        <v>106.53058725263838</v>
      </c>
    </row>
    <row r="4818" spans="2:3" x14ac:dyDescent="0.25">
      <c r="B4818" s="294">
        <v>4753</v>
      </c>
      <c r="C4818" s="295">
        <v>103.50001281218877</v>
      </c>
    </row>
    <row r="4819" spans="2:3" x14ac:dyDescent="0.25">
      <c r="B4819" s="294">
        <v>4754</v>
      </c>
      <c r="C4819" s="295">
        <v>129.69763140678063</v>
      </c>
    </row>
    <row r="4820" spans="2:3" x14ac:dyDescent="0.25">
      <c r="B4820" s="294">
        <v>4755</v>
      </c>
      <c r="C4820" s="295">
        <v>125.94045833950082</v>
      </c>
    </row>
    <row r="4821" spans="2:3" x14ac:dyDescent="0.25">
      <c r="B4821" s="294">
        <v>4756</v>
      </c>
      <c r="C4821" s="295">
        <v>141.93226302129597</v>
      </c>
    </row>
    <row r="4822" spans="2:3" x14ac:dyDescent="0.25">
      <c r="B4822" s="294">
        <v>4757</v>
      </c>
      <c r="C4822" s="295">
        <v>134.70678622238626</v>
      </c>
    </row>
    <row r="4823" spans="2:3" x14ac:dyDescent="0.25">
      <c r="B4823" s="294">
        <v>4758</v>
      </c>
      <c r="C4823" s="295">
        <v>200.30348583347003</v>
      </c>
    </row>
    <row r="4824" spans="2:3" x14ac:dyDescent="0.25">
      <c r="B4824" s="294">
        <v>4759</v>
      </c>
      <c r="C4824" s="295">
        <v>101.63255885315124</v>
      </c>
    </row>
    <row r="4825" spans="2:3" x14ac:dyDescent="0.25">
      <c r="B4825" s="294">
        <v>4760</v>
      </c>
      <c r="C4825" s="295">
        <v>70.945311442039682</v>
      </c>
    </row>
    <row r="4826" spans="2:3" x14ac:dyDescent="0.25">
      <c r="B4826" s="294">
        <v>4761</v>
      </c>
      <c r="C4826" s="295">
        <v>141.3671310360933</v>
      </c>
    </row>
    <row r="4827" spans="2:3" x14ac:dyDescent="0.25">
      <c r="B4827" s="294">
        <v>4762</v>
      </c>
      <c r="C4827" s="295">
        <v>104.69817221650194</v>
      </c>
    </row>
    <row r="4828" spans="2:3" x14ac:dyDescent="0.25">
      <c r="B4828" s="294">
        <v>4763</v>
      </c>
      <c r="C4828" s="295">
        <v>69.316539785328843</v>
      </c>
    </row>
    <row r="4829" spans="2:3" x14ac:dyDescent="0.25">
      <c r="B4829" s="294">
        <v>4764</v>
      </c>
      <c r="C4829" s="295">
        <v>109.446475020664</v>
      </c>
    </row>
    <row r="4830" spans="2:3" x14ac:dyDescent="0.25">
      <c r="B4830" s="294">
        <v>4765</v>
      </c>
      <c r="C4830" s="295">
        <v>141.9953981471196</v>
      </c>
    </row>
    <row r="4831" spans="2:3" x14ac:dyDescent="0.25">
      <c r="B4831" s="294">
        <v>4766</v>
      </c>
      <c r="C4831" s="295">
        <v>147.23812165635493</v>
      </c>
    </row>
    <row r="4832" spans="2:3" x14ac:dyDescent="0.25">
      <c r="B4832" s="294">
        <v>4767</v>
      </c>
      <c r="C4832" s="295">
        <v>116.66749109513995</v>
      </c>
    </row>
    <row r="4833" spans="2:3" x14ac:dyDescent="0.25">
      <c r="B4833" s="294">
        <v>4768</v>
      </c>
      <c r="C4833" s="295">
        <v>177.21759845054265</v>
      </c>
    </row>
    <row r="4834" spans="2:3" x14ac:dyDescent="0.25">
      <c r="B4834" s="294">
        <v>4769</v>
      </c>
      <c r="C4834" s="295">
        <v>135.64751982126751</v>
      </c>
    </row>
    <row r="4835" spans="2:3" x14ac:dyDescent="0.25">
      <c r="B4835" s="294">
        <v>4770</v>
      </c>
      <c r="C4835" s="295">
        <v>219.62186701579418</v>
      </c>
    </row>
    <row r="4836" spans="2:3" x14ac:dyDescent="0.25">
      <c r="B4836" s="294">
        <v>4771</v>
      </c>
      <c r="C4836" s="295">
        <v>102.37082032458744</v>
      </c>
    </row>
    <row r="4837" spans="2:3" x14ac:dyDescent="0.25">
      <c r="B4837" s="294">
        <v>4772</v>
      </c>
      <c r="C4837" s="295">
        <v>142.08798079635429</v>
      </c>
    </row>
    <row r="4838" spans="2:3" x14ac:dyDescent="0.25">
      <c r="B4838" s="294">
        <v>4773</v>
      </c>
      <c r="C4838" s="295">
        <v>177.77162763467697</v>
      </c>
    </row>
    <row r="4839" spans="2:3" x14ac:dyDescent="0.25">
      <c r="B4839" s="294">
        <v>4774</v>
      </c>
      <c r="C4839" s="295">
        <v>146.55950112882863</v>
      </c>
    </row>
    <row r="4840" spans="2:3" x14ac:dyDescent="0.25">
      <c r="B4840" s="294">
        <v>4775</v>
      </c>
      <c r="C4840" s="295">
        <v>160.66953063759138</v>
      </c>
    </row>
    <row r="4841" spans="2:3" x14ac:dyDescent="0.25">
      <c r="B4841" s="294">
        <v>4776</v>
      </c>
      <c r="C4841" s="295">
        <v>121.74033799681548</v>
      </c>
    </row>
    <row r="4842" spans="2:3" x14ac:dyDescent="0.25">
      <c r="B4842" s="294">
        <v>4777</v>
      </c>
      <c r="C4842" s="295">
        <v>94.562233990245971</v>
      </c>
    </row>
    <row r="4843" spans="2:3" x14ac:dyDescent="0.25">
      <c r="B4843" s="294">
        <v>4778</v>
      </c>
      <c r="C4843" s="295">
        <v>179.34984970418856</v>
      </c>
    </row>
    <row r="4844" spans="2:3" x14ac:dyDescent="0.25">
      <c r="B4844" s="294">
        <v>4779</v>
      </c>
      <c r="C4844" s="295">
        <v>198.65182484653852</v>
      </c>
    </row>
    <row r="4845" spans="2:3" x14ac:dyDescent="0.25">
      <c r="B4845" s="294">
        <v>4780</v>
      </c>
      <c r="C4845" s="295">
        <v>158.19826681331978</v>
      </c>
    </row>
    <row r="4846" spans="2:3" x14ac:dyDescent="0.25">
      <c r="B4846" s="294">
        <v>4781</v>
      </c>
      <c r="C4846" s="295">
        <v>189.68392374546764</v>
      </c>
    </row>
    <row r="4847" spans="2:3" x14ac:dyDescent="0.25">
      <c r="B4847" s="294">
        <v>4782</v>
      </c>
      <c r="C4847" s="295">
        <v>130.50166098719026</v>
      </c>
    </row>
    <row r="4848" spans="2:3" x14ac:dyDescent="0.25">
      <c r="B4848" s="294">
        <v>4783</v>
      </c>
      <c r="C4848" s="295">
        <v>177.5885212932611</v>
      </c>
    </row>
    <row r="4849" spans="2:3" x14ac:dyDescent="0.25">
      <c r="B4849" s="294">
        <v>4784</v>
      </c>
      <c r="C4849" s="295">
        <v>100.78272176266165</v>
      </c>
    </row>
    <row r="4850" spans="2:3" x14ac:dyDescent="0.25">
      <c r="B4850" s="294">
        <v>4785</v>
      </c>
      <c r="C4850" s="295">
        <v>133.16042173363843</v>
      </c>
    </row>
    <row r="4851" spans="2:3" x14ac:dyDescent="0.25">
      <c r="B4851" s="294">
        <v>4786</v>
      </c>
      <c r="C4851" s="295">
        <v>156.94944557878662</v>
      </c>
    </row>
    <row r="4852" spans="2:3" x14ac:dyDescent="0.25">
      <c r="B4852" s="294">
        <v>4787</v>
      </c>
      <c r="C4852" s="295">
        <v>92.570650084313314</v>
      </c>
    </row>
    <row r="4853" spans="2:3" x14ac:dyDescent="0.25">
      <c r="B4853" s="294">
        <v>4788</v>
      </c>
      <c r="C4853" s="295">
        <v>117.60999724574613</v>
      </c>
    </row>
    <row r="4854" spans="2:3" x14ac:dyDescent="0.25">
      <c r="B4854" s="294">
        <v>4789</v>
      </c>
      <c r="C4854" s="295">
        <v>136.57087982645052</v>
      </c>
    </row>
    <row r="4855" spans="2:3" x14ac:dyDescent="0.25">
      <c r="B4855" s="294">
        <v>4790</v>
      </c>
      <c r="C4855" s="295">
        <v>126.95631197137779</v>
      </c>
    </row>
    <row r="4856" spans="2:3" x14ac:dyDescent="0.25">
      <c r="B4856" s="294">
        <v>4791</v>
      </c>
      <c r="C4856" s="295">
        <v>117.52204465330738</v>
      </c>
    </row>
    <row r="4857" spans="2:3" x14ac:dyDescent="0.25">
      <c r="B4857" s="294">
        <v>4792</v>
      </c>
      <c r="C4857" s="295">
        <v>108.72624865029439</v>
      </c>
    </row>
    <row r="4858" spans="2:3" x14ac:dyDescent="0.25">
      <c r="B4858" s="294">
        <v>4793</v>
      </c>
      <c r="C4858" s="295">
        <v>152.16525605098624</v>
      </c>
    </row>
    <row r="4859" spans="2:3" x14ac:dyDescent="0.25">
      <c r="B4859" s="294">
        <v>4794</v>
      </c>
      <c r="C4859" s="295">
        <v>189.47048358468771</v>
      </c>
    </row>
    <row r="4860" spans="2:3" x14ac:dyDescent="0.25">
      <c r="B4860" s="294">
        <v>4795</v>
      </c>
      <c r="C4860" s="295">
        <v>75.285094155144705</v>
      </c>
    </row>
    <row r="4861" spans="2:3" x14ac:dyDescent="0.25">
      <c r="B4861" s="294">
        <v>4796</v>
      </c>
      <c r="C4861" s="295">
        <v>127.23545916949851</v>
      </c>
    </row>
    <row r="4862" spans="2:3" x14ac:dyDescent="0.25">
      <c r="B4862" s="294">
        <v>4797</v>
      </c>
      <c r="C4862" s="295">
        <v>115.49799246001487</v>
      </c>
    </row>
    <row r="4863" spans="2:3" x14ac:dyDescent="0.25">
      <c r="B4863" s="294">
        <v>4798</v>
      </c>
      <c r="C4863" s="295">
        <v>139.7932254818727</v>
      </c>
    </row>
    <row r="4864" spans="2:3" x14ac:dyDescent="0.25">
      <c r="B4864" s="294">
        <v>4799</v>
      </c>
      <c r="C4864" s="295">
        <v>79.323255638242529</v>
      </c>
    </row>
    <row r="4865" spans="2:3" x14ac:dyDescent="0.25">
      <c r="B4865" s="294">
        <v>4800</v>
      </c>
      <c r="C4865" s="295">
        <v>160.66516294606177</v>
      </c>
    </row>
    <row r="4866" spans="2:3" x14ac:dyDescent="0.25">
      <c r="B4866" s="294">
        <v>4801</v>
      </c>
      <c r="C4866" s="295">
        <v>107.55876867984227</v>
      </c>
    </row>
    <row r="4867" spans="2:3" x14ac:dyDescent="0.25">
      <c r="B4867" s="294">
        <v>4802</v>
      </c>
      <c r="C4867" s="295">
        <v>114.79797930998372</v>
      </c>
    </row>
    <row r="4868" spans="2:3" x14ac:dyDescent="0.25">
      <c r="B4868" s="294">
        <v>4803</v>
      </c>
      <c r="C4868" s="295">
        <v>89.347320445612183</v>
      </c>
    </row>
    <row r="4869" spans="2:3" x14ac:dyDescent="0.25">
      <c r="B4869" s="294">
        <v>4804</v>
      </c>
      <c r="C4869" s="295">
        <v>161.71321168601429</v>
      </c>
    </row>
    <row r="4870" spans="2:3" x14ac:dyDescent="0.25">
      <c r="B4870" s="294">
        <v>4805</v>
      </c>
      <c r="C4870" s="295">
        <v>73.927669372856172</v>
      </c>
    </row>
    <row r="4871" spans="2:3" x14ac:dyDescent="0.25">
      <c r="B4871" s="294">
        <v>4806</v>
      </c>
      <c r="C4871" s="295">
        <v>134.14403909938153</v>
      </c>
    </row>
    <row r="4872" spans="2:3" x14ac:dyDescent="0.25">
      <c r="B4872" s="294">
        <v>4807</v>
      </c>
      <c r="C4872" s="295">
        <v>134.06015991254702</v>
      </c>
    </row>
    <row r="4873" spans="2:3" x14ac:dyDescent="0.25">
      <c r="B4873" s="294">
        <v>4808</v>
      </c>
      <c r="C4873" s="295">
        <v>112.46844458016749</v>
      </c>
    </row>
    <row r="4874" spans="2:3" x14ac:dyDescent="0.25">
      <c r="B4874" s="294">
        <v>4809</v>
      </c>
      <c r="C4874" s="295">
        <v>149.26985288854075</v>
      </c>
    </row>
    <row r="4875" spans="2:3" x14ac:dyDescent="0.25">
      <c r="B4875" s="294">
        <v>4810</v>
      </c>
      <c r="C4875" s="295">
        <v>95.459276556791167</v>
      </c>
    </row>
    <row r="4876" spans="2:3" x14ac:dyDescent="0.25">
      <c r="B4876" s="294">
        <v>4811</v>
      </c>
      <c r="C4876" s="295">
        <v>173.93967796303644</v>
      </c>
    </row>
    <row r="4877" spans="2:3" x14ac:dyDescent="0.25">
      <c r="B4877" s="294">
        <v>4812</v>
      </c>
      <c r="C4877" s="295">
        <v>187.08109582566226</v>
      </c>
    </row>
    <row r="4878" spans="2:3" x14ac:dyDescent="0.25">
      <c r="B4878" s="294">
        <v>4813</v>
      </c>
      <c r="C4878" s="295">
        <v>122.45108567723477</v>
      </c>
    </row>
    <row r="4879" spans="2:3" x14ac:dyDescent="0.25">
      <c r="B4879" s="294">
        <v>4814</v>
      </c>
      <c r="C4879" s="295">
        <v>151.88963498826666</v>
      </c>
    </row>
    <row r="4880" spans="2:3" x14ac:dyDescent="0.25">
      <c r="B4880" s="294">
        <v>4815</v>
      </c>
      <c r="C4880" s="295">
        <v>158.19755781844322</v>
      </c>
    </row>
    <row r="4881" spans="2:3" x14ac:dyDescent="0.25">
      <c r="B4881" s="294">
        <v>4816</v>
      </c>
      <c r="C4881" s="295">
        <v>109.46445211892558</v>
      </c>
    </row>
    <row r="4882" spans="2:3" x14ac:dyDescent="0.25">
      <c r="B4882" s="294">
        <v>4817</v>
      </c>
      <c r="C4882" s="295">
        <v>180.38574752318286</v>
      </c>
    </row>
    <row r="4883" spans="2:3" x14ac:dyDescent="0.25">
      <c r="B4883" s="294">
        <v>4818</v>
      </c>
      <c r="C4883" s="295">
        <v>153.37318293616258</v>
      </c>
    </row>
    <row r="4884" spans="2:3" x14ac:dyDescent="0.25">
      <c r="B4884" s="294">
        <v>4819</v>
      </c>
      <c r="C4884" s="295">
        <v>112.19959094405235</v>
      </c>
    </row>
    <row r="4885" spans="2:3" x14ac:dyDescent="0.25">
      <c r="B4885" s="294">
        <v>4820</v>
      </c>
      <c r="C4885" s="295">
        <v>98.19680130451934</v>
      </c>
    </row>
    <row r="4886" spans="2:3" x14ac:dyDescent="0.25">
      <c r="B4886" s="294">
        <v>4821</v>
      </c>
      <c r="C4886" s="295">
        <v>118.76030192155596</v>
      </c>
    </row>
    <row r="4887" spans="2:3" x14ac:dyDescent="0.25">
      <c r="B4887" s="294">
        <v>4822</v>
      </c>
      <c r="C4887" s="295">
        <v>113.84374791818639</v>
      </c>
    </row>
    <row r="4888" spans="2:3" x14ac:dyDescent="0.25">
      <c r="B4888" s="294">
        <v>4823</v>
      </c>
      <c r="C4888" s="295">
        <v>130.27622453326794</v>
      </c>
    </row>
    <row r="4889" spans="2:3" x14ac:dyDescent="0.25">
      <c r="B4889" s="294">
        <v>4824</v>
      </c>
      <c r="C4889" s="295">
        <v>145.87593750482569</v>
      </c>
    </row>
    <row r="4890" spans="2:3" x14ac:dyDescent="0.25">
      <c r="B4890" s="294">
        <v>4825</v>
      </c>
      <c r="C4890" s="295">
        <v>139.58241595090374</v>
      </c>
    </row>
    <row r="4891" spans="2:3" x14ac:dyDescent="0.25">
      <c r="B4891" s="294">
        <v>4826</v>
      </c>
      <c r="C4891" s="295">
        <v>97.018655875018425</v>
      </c>
    </row>
    <row r="4892" spans="2:3" x14ac:dyDescent="0.25">
      <c r="B4892" s="294">
        <v>4827</v>
      </c>
      <c r="C4892" s="295">
        <v>173.98079032994497</v>
      </c>
    </row>
    <row r="4893" spans="2:3" x14ac:dyDescent="0.25">
      <c r="B4893" s="294">
        <v>4828</v>
      </c>
      <c r="C4893" s="295">
        <v>153.29075733242252</v>
      </c>
    </row>
    <row r="4894" spans="2:3" x14ac:dyDescent="0.25">
      <c r="B4894" s="294">
        <v>4829</v>
      </c>
      <c r="C4894" s="295">
        <v>69.356755192735292</v>
      </c>
    </row>
    <row r="4895" spans="2:3" x14ac:dyDescent="0.25">
      <c r="B4895" s="294">
        <v>4830</v>
      </c>
      <c r="C4895" s="295">
        <v>91.522671294284223</v>
      </c>
    </row>
    <row r="4896" spans="2:3" x14ac:dyDescent="0.25">
      <c r="B4896" s="294">
        <v>4831</v>
      </c>
      <c r="C4896" s="295">
        <v>128.89927896003024</v>
      </c>
    </row>
    <row r="4897" spans="2:3" x14ac:dyDescent="0.25">
      <c r="B4897" s="294">
        <v>4832</v>
      </c>
      <c r="C4897" s="295">
        <v>106.3706841121367</v>
      </c>
    </row>
    <row r="4898" spans="2:3" x14ac:dyDescent="0.25">
      <c r="B4898" s="294">
        <v>4833</v>
      </c>
      <c r="C4898" s="295">
        <v>150.00281578196692</v>
      </c>
    </row>
    <row r="4899" spans="2:3" x14ac:dyDescent="0.25">
      <c r="B4899" s="294">
        <v>4834</v>
      </c>
      <c r="C4899" s="295">
        <v>96.949599805766084</v>
      </c>
    </row>
    <row r="4900" spans="2:3" x14ac:dyDescent="0.25">
      <c r="B4900" s="294">
        <v>4835</v>
      </c>
      <c r="C4900" s="295">
        <v>159.79253070489602</v>
      </c>
    </row>
    <row r="4901" spans="2:3" x14ac:dyDescent="0.25">
      <c r="B4901" s="294">
        <v>4836</v>
      </c>
      <c r="C4901" s="295">
        <v>96.992522431492887</v>
      </c>
    </row>
    <row r="4902" spans="2:3" x14ac:dyDescent="0.25">
      <c r="B4902" s="294">
        <v>4837</v>
      </c>
      <c r="C4902" s="295">
        <v>98.30084700860597</v>
      </c>
    </row>
    <row r="4903" spans="2:3" x14ac:dyDescent="0.25">
      <c r="B4903" s="294">
        <v>4838</v>
      </c>
      <c r="C4903" s="295">
        <v>122.65899909445241</v>
      </c>
    </row>
    <row r="4904" spans="2:3" x14ac:dyDescent="0.25">
      <c r="B4904" s="294">
        <v>4839</v>
      </c>
      <c r="C4904" s="295">
        <v>150.35570117839706</v>
      </c>
    </row>
    <row r="4905" spans="2:3" x14ac:dyDescent="0.25">
      <c r="B4905" s="294">
        <v>4840</v>
      </c>
      <c r="C4905" s="295">
        <v>68.147337644308607</v>
      </c>
    </row>
    <row r="4906" spans="2:3" x14ac:dyDescent="0.25">
      <c r="B4906" s="294">
        <v>4841</v>
      </c>
      <c r="C4906" s="295">
        <v>138.23043388607354</v>
      </c>
    </row>
    <row r="4907" spans="2:3" x14ac:dyDescent="0.25">
      <c r="B4907" s="294">
        <v>4842</v>
      </c>
      <c r="C4907" s="295">
        <v>160.68010121624195</v>
      </c>
    </row>
    <row r="4908" spans="2:3" x14ac:dyDescent="0.25">
      <c r="B4908" s="294">
        <v>4843</v>
      </c>
      <c r="C4908" s="295">
        <v>189.37396127518329</v>
      </c>
    </row>
    <row r="4909" spans="2:3" x14ac:dyDescent="0.25">
      <c r="B4909" s="294">
        <v>4844</v>
      </c>
      <c r="C4909" s="295">
        <v>151.44911707585277</v>
      </c>
    </row>
    <row r="4910" spans="2:3" x14ac:dyDescent="0.25">
      <c r="B4910" s="294">
        <v>4845</v>
      </c>
      <c r="C4910" s="295">
        <v>135.31349137773594</v>
      </c>
    </row>
    <row r="4911" spans="2:3" x14ac:dyDescent="0.25">
      <c r="B4911" s="294">
        <v>4846</v>
      </c>
      <c r="C4911" s="295">
        <v>80.712019033388202</v>
      </c>
    </row>
    <row r="4912" spans="2:3" x14ac:dyDescent="0.25">
      <c r="B4912" s="294">
        <v>4847</v>
      </c>
      <c r="C4912" s="295">
        <v>135.96071930329342</v>
      </c>
    </row>
    <row r="4913" spans="2:3" x14ac:dyDescent="0.25">
      <c r="B4913" s="294">
        <v>4848</v>
      </c>
      <c r="C4913" s="295">
        <v>108.33203077127749</v>
      </c>
    </row>
    <row r="4914" spans="2:3" x14ac:dyDescent="0.25">
      <c r="B4914" s="294">
        <v>4849</v>
      </c>
      <c r="C4914" s="295">
        <v>158.65705123260796</v>
      </c>
    </row>
    <row r="4915" spans="2:3" x14ac:dyDescent="0.25">
      <c r="B4915" s="294">
        <v>4850</v>
      </c>
      <c r="C4915" s="295">
        <v>159.73794061417468</v>
      </c>
    </row>
    <row r="4916" spans="2:3" x14ac:dyDescent="0.25">
      <c r="B4916" s="294">
        <v>4851</v>
      </c>
      <c r="C4916" s="295">
        <v>191.01921512135451</v>
      </c>
    </row>
    <row r="4917" spans="2:3" x14ac:dyDescent="0.25">
      <c r="B4917" s="294">
        <v>4852</v>
      </c>
      <c r="C4917" s="295">
        <v>176.99755068443932</v>
      </c>
    </row>
    <row r="4918" spans="2:3" x14ac:dyDescent="0.25">
      <c r="B4918" s="294">
        <v>4853</v>
      </c>
      <c r="C4918" s="295">
        <v>102.93429534858018</v>
      </c>
    </row>
    <row r="4919" spans="2:3" x14ac:dyDescent="0.25">
      <c r="B4919" s="294">
        <v>4854</v>
      </c>
      <c r="C4919" s="295">
        <v>104.69057289667344</v>
      </c>
    </row>
    <row r="4920" spans="2:3" x14ac:dyDescent="0.25">
      <c r="B4920" s="294">
        <v>4855</v>
      </c>
      <c r="C4920" s="295">
        <v>88.344136621409405</v>
      </c>
    </row>
    <row r="4921" spans="2:3" x14ac:dyDescent="0.25">
      <c r="B4921" s="294">
        <v>4856</v>
      </c>
      <c r="C4921" s="295">
        <v>80.933454146328586</v>
      </c>
    </row>
    <row r="4922" spans="2:3" x14ac:dyDescent="0.25">
      <c r="B4922" s="294">
        <v>4857</v>
      </c>
      <c r="C4922" s="295">
        <v>153.89385391895439</v>
      </c>
    </row>
    <row r="4923" spans="2:3" x14ac:dyDescent="0.25">
      <c r="B4923" s="294">
        <v>4858</v>
      </c>
      <c r="C4923" s="295">
        <v>90.588323720198872</v>
      </c>
    </row>
    <row r="4924" spans="2:3" x14ac:dyDescent="0.25">
      <c r="B4924" s="294">
        <v>4859</v>
      </c>
      <c r="C4924" s="295">
        <v>86.971330746229569</v>
      </c>
    </row>
    <row r="4925" spans="2:3" x14ac:dyDescent="0.25">
      <c r="B4925" s="294">
        <v>4860</v>
      </c>
      <c r="C4925" s="295">
        <v>192.44470034976391</v>
      </c>
    </row>
    <row r="4926" spans="2:3" x14ac:dyDescent="0.25">
      <c r="B4926" s="294">
        <v>4861</v>
      </c>
      <c r="C4926" s="295">
        <v>68.896468328325113</v>
      </c>
    </row>
    <row r="4927" spans="2:3" x14ac:dyDescent="0.25">
      <c r="B4927" s="294">
        <v>4862</v>
      </c>
      <c r="C4927" s="295">
        <v>109.58993957388785</v>
      </c>
    </row>
    <row r="4928" spans="2:3" x14ac:dyDescent="0.25">
      <c r="B4928" s="294">
        <v>4863</v>
      </c>
      <c r="C4928" s="295">
        <v>193.18148985849817</v>
      </c>
    </row>
    <row r="4929" spans="2:3" x14ac:dyDescent="0.25">
      <c r="B4929" s="294">
        <v>4864</v>
      </c>
      <c r="C4929" s="295">
        <v>174.89600772905692</v>
      </c>
    </row>
    <row r="4930" spans="2:3" x14ac:dyDescent="0.25">
      <c r="B4930" s="294">
        <v>4865</v>
      </c>
      <c r="C4930" s="295">
        <v>155.3171793035491</v>
      </c>
    </row>
    <row r="4931" spans="2:3" x14ac:dyDescent="0.25">
      <c r="B4931" s="294">
        <v>4866</v>
      </c>
      <c r="C4931" s="295">
        <v>147.30510516557754</v>
      </c>
    </row>
    <row r="4932" spans="2:3" x14ac:dyDescent="0.25">
      <c r="B4932" s="294">
        <v>4867</v>
      </c>
      <c r="C4932" s="295">
        <v>164.56773756582726</v>
      </c>
    </row>
    <row r="4933" spans="2:3" x14ac:dyDescent="0.25">
      <c r="B4933" s="294">
        <v>4868</v>
      </c>
      <c r="C4933" s="295">
        <v>127.41947584981604</v>
      </c>
    </row>
    <row r="4934" spans="2:3" x14ac:dyDescent="0.25">
      <c r="B4934" s="294">
        <v>4869</v>
      </c>
      <c r="C4934" s="295">
        <v>103.01043257151213</v>
      </c>
    </row>
    <row r="4935" spans="2:3" x14ac:dyDescent="0.25">
      <c r="B4935" s="294">
        <v>4870</v>
      </c>
      <c r="C4935" s="295">
        <v>109.15581813315794</v>
      </c>
    </row>
    <row r="4936" spans="2:3" x14ac:dyDescent="0.25">
      <c r="B4936" s="294">
        <v>4871</v>
      </c>
      <c r="C4936" s="295">
        <v>130.32279135144691</v>
      </c>
    </row>
    <row r="4937" spans="2:3" x14ac:dyDescent="0.25">
      <c r="B4937" s="294">
        <v>4872</v>
      </c>
      <c r="C4937" s="295">
        <v>135.38539253800116</v>
      </c>
    </row>
    <row r="4938" spans="2:3" x14ac:dyDescent="0.25">
      <c r="B4938" s="294">
        <v>4873</v>
      </c>
      <c r="C4938" s="295">
        <v>104.66947174793012</v>
      </c>
    </row>
    <row r="4939" spans="2:3" x14ac:dyDescent="0.25">
      <c r="B4939" s="294">
        <v>4874</v>
      </c>
      <c r="C4939" s="295">
        <v>110.49455218648401</v>
      </c>
    </row>
    <row r="4940" spans="2:3" x14ac:dyDescent="0.25">
      <c r="B4940" s="294">
        <v>4875</v>
      </c>
      <c r="C4940" s="295">
        <v>142.3645611696553</v>
      </c>
    </row>
    <row r="4941" spans="2:3" x14ac:dyDescent="0.25">
      <c r="B4941" s="294">
        <v>4876</v>
      </c>
      <c r="C4941" s="295">
        <v>140.13322662881194</v>
      </c>
    </row>
    <row r="4942" spans="2:3" x14ac:dyDescent="0.25">
      <c r="B4942" s="294">
        <v>4877</v>
      </c>
      <c r="C4942" s="295">
        <v>199.75201485899609</v>
      </c>
    </row>
    <row r="4943" spans="2:3" x14ac:dyDescent="0.25">
      <c r="B4943" s="294">
        <v>4878</v>
      </c>
      <c r="C4943" s="295">
        <v>119.38185651914139</v>
      </c>
    </row>
    <row r="4944" spans="2:3" x14ac:dyDescent="0.25">
      <c r="B4944" s="294">
        <v>4879</v>
      </c>
      <c r="C4944" s="295">
        <v>138.68741692506143</v>
      </c>
    </row>
    <row r="4945" spans="2:3" x14ac:dyDescent="0.25">
      <c r="B4945" s="294">
        <v>4880</v>
      </c>
      <c r="C4945" s="295">
        <v>112.83375108630038</v>
      </c>
    </row>
    <row r="4946" spans="2:3" x14ac:dyDescent="0.25">
      <c r="B4946" s="294">
        <v>4881</v>
      </c>
      <c r="C4946" s="295">
        <v>147.82114512758773</v>
      </c>
    </row>
    <row r="4947" spans="2:3" x14ac:dyDescent="0.25">
      <c r="B4947" s="294">
        <v>4882</v>
      </c>
      <c r="C4947" s="295">
        <v>120.54079461958688</v>
      </c>
    </row>
    <row r="4948" spans="2:3" x14ac:dyDescent="0.25">
      <c r="B4948" s="294">
        <v>4883</v>
      </c>
      <c r="C4948" s="295">
        <v>96.614709623052534</v>
      </c>
    </row>
    <row r="4949" spans="2:3" x14ac:dyDescent="0.25">
      <c r="B4949" s="294">
        <v>4884</v>
      </c>
      <c r="C4949" s="295">
        <v>133.22453569179498</v>
      </c>
    </row>
    <row r="4950" spans="2:3" x14ac:dyDescent="0.25">
      <c r="B4950" s="294">
        <v>4885</v>
      </c>
      <c r="C4950" s="295">
        <v>181.35620961470698</v>
      </c>
    </row>
    <row r="4951" spans="2:3" x14ac:dyDescent="0.25">
      <c r="B4951" s="294">
        <v>4886</v>
      </c>
      <c r="C4951" s="295">
        <v>123.34389078853454</v>
      </c>
    </row>
    <row r="4952" spans="2:3" x14ac:dyDescent="0.25">
      <c r="B4952" s="294">
        <v>4887</v>
      </c>
      <c r="C4952" s="295">
        <v>136.07120588240838</v>
      </c>
    </row>
    <row r="4953" spans="2:3" x14ac:dyDescent="0.25">
      <c r="B4953" s="294">
        <v>4888</v>
      </c>
      <c r="C4953" s="295">
        <v>109.45837219510194</v>
      </c>
    </row>
    <row r="4954" spans="2:3" x14ac:dyDescent="0.25">
      <c r="B4954" s="294">
        <v>4889</v>
      </c>
      <c r="C4954" s="295">
        <v>152.98297207787004</v>
      </c>
    </row>
    <row r="4955" spans="2:3" x14ac:dyDescent="0.25">
      <c r="B4955" s="294">
        <v>4890</v>
      </c>
      <c r="C4955" s="295">
        <v>121.78345362086287</v>
      </c>
    </row>
    <row r="4956" spans="2:3" x14ac:dyDescent="0.25">
      <c r="B4956" s="294">
        <v>4891</v>
      </c>
      <c r="C4956" s="295">
        <v>145.77696403723107</v>
      </c>
    </row>
    <row r="4957" spans="2:3" x14ac:dyDescent="0.25">
      <c r="B4957" s="294">
        <v>4892</v>
      </c>
      <c r="C4957" s="295">
        <v>154.45658731469314</v>
      </c>
    </row>
    <row r="4958" spans="2:3" x14ac:dyDescent="0.25">
      <c r="B4958" s="294">
        <v>4893</v>
      </c>
      <c r="C4958" s="295">
        <v>129.4657380327439</v>
      </c>
    </row>
    <row r="4959" spans="2:3" x14ac:dyDescent="0.25">
      <c r="B4959" s="294">
        <v>4894</v>
      </c>
      <c r="C4959" s="295">
        <v>165.79905518869484</v>
      </c>
    </row>
    <row r="4960" spans="2:3" x14ac:dyDescent="0.25">
      <c r="B4960" s="294">
        <v>4895</v>
      </c>
      <c r="C4960" s="295">
        <v>143.24007543016151</v>
      </c>
    </row>
    <row r="4961" spans="2:3" x14ac:dyDescent="0.25">
      <c r="B4961" s="294">
        <v>4896</v>
      </c>
      <c r="C4961" s="295">
        <v>135.92529840787989</v>
      </c>
    </row>
    <row r="4962" spans="2:3" x14ac:dyDescent="0.25">
      <c r="B4962" s="294">
        <v>4897</v>
      </c>
      <c r="C4962" s="295">
        <v>98.253604094641005</v>
      </c>
    </row>
    <row r="4963" spans="2:3" x14ac:dyDescent="0.25">
      <c r="B4963" s="294">
        <v>4898</v>
      </c>
      <c r="C4963" s="295">
        <v>97.447751687464589</v>
      </c>
    </row>
    <row r="4964" spans="2:3" x14ac:dyDescent="0.25">
      <c r="B4964" s="294">
        <v>4899</v>
      </c>
      <c r="C4964" s="295">
        <v>155.11874390387152</v>
      </c>
    </row>
    <row r="4965" spans="2:3" x14ac:dyDescent="0.25">
      <c r="B4965" s="294">
        <v>4900</v>
      </c>
      <c r="C4965" s="295">
        <v>149.63513863181703</v>
      </c>
    </row>
    <row r="4966" spans="2:3" x14ac:dyDescent="0.25">
      <c r="B4966" s="294">
        <v>4901</v>
      </c>
      <c r="C4966" s="295">
        <v>102.10369421144554</v>
      </c>
    </row>
    <row r="4967" spans="2:3" x14ac:dyDescent="0.25">
      <c r="B4967" s="294">
        <v>4902</v>
      </c>
      <c r="C4967" s="295">
        <v>73.172023583818316</v>
      </c>
    </row>
    <row r="4968" spans="2:3" x14ac:dyDescent="0.25">
      <c r="B4968" s="294">
        <v>4903</v>
      </c>
      <c r="C4968" s="295">
        <v>133.47764394614771</v>
      </c>
    </row>
    <row r="4969" spans="2:3" x14ac:dyDescent="0.25">
      <c r="B4969" s="294">
        <v>4904</v>
      </c>
      <c r="C4969" s="295">
        <v>106.10033728740405</v>
      </c>
    </row>
    <row r="4970" spans="2:3" x14ac:dyDescent="0.25">
      <c r="B4970" s="294">
        <v>4905</v>
      </c>
      <c r="C4970" s="295">
        <v>119.16675591296257</v>
      </c>
    </row>
    <row r="4971" spans="2:3" x14ac:dyDescent="0.25">
      <c r="B4971" s="294">
        <v>4906</v>
      </c>
      <c r="C4971" s="295">
        <v>88.462544902712182</v>
      </c>
    </row>
    <row r="4972" spans="2:3" x14ac:dyDescent="0.25">
      <c r="B4972" s="294">
        <v>4907</v>
      </c>
      <c r="C4972" s="295">
        <v>91.126156326629484</v>
      </c>
    </row>
    <row r="4973" spans="2:3" x14ac:dyDescent="0.25">
      <c r="B4973" s="294">
        <v>4908</v>
      </c>
      <c r="C4973" s="295">
        <v>140.31513205191067</v>
      </c>
    </row>
    <row r="4974" spans="2:3" x14ac:dyDescent="0.25">
      <c r="B4974" s="294">
        <v>4909</v>
      </c>
      <c r="C4974" s="295">
        <v>138.81004704050088</v>
      </c>
    </row>
    <row r="4975" spans="2:3" x14ac:dyDescent="0.25">
      <c r="B4975" s="294">
        <v>4910</v>
      </c>
      <c r="C4975" s="295">
        <v>147.31971899354795</v>
      </c>
    </row>
    <row r="4976" spans="2:3" x14ac:dyDescent="0.25">
      <c r="B4976" s="294">
        <v>4911</v>
      </c>
      <c r="C4976" s="295">
        <v>192.73744740941171</v>
      </c>
    </row>
    <row r="4977" spans="2:3" x14ac:dyDescent="0.25">
      <c r="B4977" s="294">
        <v>4912</v>
      </c>
      <c r="C4977" s="295">
        <v>109.37442049293438</v>
      </c>
    </row>
    <row r="4978" spans="2:3" x14ac:dyDescent="0.25">
      <c r="B4978" s="294">
        <v>4913</v>
      </c>
      <c r="C4978" s="295">
        <v>171.6489408008448</v>
      </c>
    </row>
    <row r="4979" spans="2:3" x14ac:dyDescent="0.25">
      <c r="B4979" s="294">
        <v>4914</v>
      </c>
      <c r="C4979" s="295">
        <v>161.53613078125463</v>
      </c>
    </row>
    <row r="4980" spans="2:3" x14ac:dyDescent="0.25">
      <c r="B4980" s="294">
        <v>4915</v>
      </c>
      <c r="C4980" s="295">
        <v>130.38522560660277</v>
      </c>
    </row>
    <row r="4981" spans="2:3" x14ac:dyDescent="0.25">
      <c r="B4981" s="294">
        <v>4916</v>
      </c>
      <c r="C4981" s="295">
        <v>66.585137129632571</v>
      </c>
    </row>
    <row r="4982" spans="2:3" x14ac:dyDescent="0.25">
      <c r="B4982" s="294">
        <v>4917</v>
      </c>
      <c r="C4982" s="295">
        <v>140.88942901765574</v>
      </c>
    </row>
    <row r="4983" spans="2:3" x14ac:dyDescent="0.25">
      <c r="B4983" s="294">
        <v>4918</v>
      </c>
      <c r="C4983" s="295">
        <v>93.466821457253261</v>
      </c>
    </row>
    <row r="4984" spans="2:3" x14ac:dyDescent="0.25">
      <c r="B4984" s="294">
        <v>4919</v>
      </c>
      <c r="C4984" s="295">
        <v>95.256821243145424</v>
      </c>
    </row>
    <row r="4985" spans="2:3" x14ac:dyDescent="0.25">
      <c r="B4985" s="294">
        <v>4920</v>
      </c>
      <c r="C4985" s="295">
        <v>155.85409037640295</v>
      </c>
    </row>
    <row r="4986" spans="2:3" x14ac:dyDescent="0.25">
      <c r="B4986" s="294">
        <v>4921</v>
      </c>
      <c r="C4986" s="295">
        <v>139.32093399150762</v>
      </c>
    </row>
    <row r="4987" spans="2:3" x14ac:dyDescent="0.25">
      <c r="B4987" s="294">
        <v>4922</v>
      </c>
      <c r="C4987" s="295">
        <v>155.14639094099277</v>
      </c>
    </row>
    <row r="4988" spans="2:3" x14ac:dyDescent="0.25">
      <c r="B4988" s="294">
        <v>4923</v>
      </c>
      <c r="C4988" s="295">
        <v>164.29962801743653</v>
      </c>
    </row>
    <row r="4989" spans="2:3" x14ac:dyDescent="0.25">
      <c r="B4989" s="294">
        <v>4924</v>
      </c>
      <c r="C4989" s="295">
        <v>105.09354913566045</v>
      </c>
    </row>
    <row r="4990" spans="2:3" x14ac:dyDescent="0.25">
      <c r="B4990" s="294">
        <v>4925</v>
      </c>
      <c r="C4990" s="295">
        <v>81.252603261911887</v>
      </c>
    </row>
    <row r="4991" spans="2:3" x14ac:dyDescent="0.25">
      <c r="B4991" s="294">
        <v>4926</v>
      </c>
      <c r="C4991" s="295">
        <v>100.52209534308017</v>
      </c>
    </row>
    <row r="4992" spans="2:3" x14ac:dyDescent="0.25">
      <c r="B4992" s="294">
        <v>4927</v>
      </c>
      <c r="C4992" s="295">
        <v>178.85749904905663</v>
      </c>
    </row>
    <row r="4993" spans="2:3" x14ac:dyDescent="0.25">
      <c r="B4993" s="294">
        <v>4928</v>
      </c>
      <c r="C4993" s="295">
        <v>205.3897719908922</v>
      </c>
    </row>
    <row r="4994" spans="2:3" x14ac:dyDescent="0.25">
      <c r="B4994" s="294">
        <v>4929</v>
      </c>
      <c r="C4994" s="295">
        <v>106.4519631997166</v>
      </c>
    </row>
    <row r="4995" spans="2:3" x14ac:dyDescent="0.25">
      <c r="B4995" s="294">
        <v>4930</v>
      </c>
      <c r="C4995" s="295">
        <v>123.00399335642072</v>
      </c>
    </row>
    <row r="4996" spans="2:3" x14ac:dyDescent="0.25">
      <c r="B4996" s="294">
        <v>4931</v>
      </c>
      <c r="C4996" s="295">
        <v>115.06122525357874</v>
      </c>
    </row>
    <row r="4997" spans="2:3" x14ac:dyDescent="0.25">
      <c r="B4997" s="294">
        <v>4932</v>
      </c>
      <c r="C4997" s="295">
        <v>118.05994351965083</v>
      </c>
    </row>
    <row r="4998" spans="2:3" x14ac:dyDescent="0.25">
      <c r="B4998" s="294">
        <v>4933</v>
      </c>
      <c r="C4998" s="295">
        <v>147.17244928958456</v>
      </c>
    </row>
    <row r="4999" spans="2:3" x14ac:dyDescent="0.25">
      <c r="B4999" s="294">
        <v>4934</v>
      </c>
      <c r="C4999" s="295">
        <v>122.36523883601754</v>
      </c>
    </row>
    <row r="5000" spans="2:3" x14ac:dyDescent="0.25">
      <c r="B5000" s="294">
        <v>4935</v>
      </c>
      <c r="C5000" s="295">
        <v>144.1489456057142</v>
      </c>
    </row>
    <row r="5001" spans="2:3" x14ac:dyDescent="0.25">
      <c r="B5001" s="294">
        <v>4936</v>
      </c>
      <c r="C5001" s="295">
        <v>96.17767849934161</v>
      </c>
    </row>
    <row r="5002" spans="2:3" x14ac:dyDescent="0.25">
      <c r="B5002" s="294">
        <v>4937</v>
      </c>
      <c r="C5002" s="295">
        <v>86.521379644614143</v>
      </c>
    </row>
    <row r="5003" spans="2:3" x14ac:dyDescent="0.25">
      <c r="B5003" s="294">
        <v>4938</v>
      </c>
      <c r="C5003" s="295">
        <v>96.822474150819943</v>
      </c>
    </row>
    <row r="5004" spans="2:3" x14ac:dyDescent="0.25">
      <c r="B5004" s="294">
        <v>4939</v>
      </c>
      <c r="C5004" s="295">
        <v>121.51258536888938</v>
      </c>
    </row>
    <row r="5005" spans="2:3" x14ac:dyDescent="0.25">
      <c r="B5005" s="294">
        <v>4940</v>
      </c>
      <c r="C5005" s="295">
        <v>104.66364497455217</v>
      </c>
    </row>
    <row r="5006" spans="2:3" x14ac:dyDescent="0.25">
      <c r="B5006" s="294">
        <v>4941</v>
      </c>
      <c r="C5006" s="295">
        <v>158.94463879746274</v>
      </c>
    </row>
    <row r="5007" spans="2:3" x14ac:dyDescent="0.25">
      <c r="B5007" s="294">
        <v>4942</v>
      </c>
      <c r="C5007" s="295">
        <v>88.329839108317827</v>
      </c>
    </row>
    <row r="5008" spans="2:3" x14ac:dyDescent="0.25">
      <c r="B5008" s="294">
        <v>4943</v>
      </c>
      <c r="C5008" s="295">
        <v>139.70699885908269</v>
      </c>
    </row>
    <row r="5009" spans="2:3" x14ac:dyDescent="0.25">
      <c r="B5009" s="294">
        <v>4944</v>
      </c>
      <c r="C5009" s="295">
        <v>202.39079573093844</v>
      </c>
    </row>
    <row r="5010" spans="2:3" x14ac:dyDescent="0.25">
      <c r="B5010" s="294">
        <v>4945</v>
      </c>
      <c r="C5010" s="295">
        <v>112.22102565969675</v>
      </c>
    </row>
    <row r="5011" spans="2:3" x14ac:dyDescent="0.25">
      <c r="B5011" s="294">
        <v>4946</v>
      </c>
      <c r="C5011" s="295">
        <v>138.13967596862733</v>
      </c>
    </row>
    <row r="5012" spans="2:3" x14ac:dyDescent="0.25">
      <c r="B5012" s="294">
        <v>4947</v>
      </c>
      <c r="C5012" s="295">
        <v>95.465759793289379</v>
      </c>
    </row>
    <row r="5013" spans="2:3" x14ac:dyDescent="0.25">
      <c r="B5013" s="294">
        <v>4948</v>
      </c>
      <c r="C5013" s="295">
        <v>159.97214479361378</v>
      </c>
    </row>
    <row r="5014" spans="2:3" x14ac:dyDescent="0.25">
      <c r="B5014" s="294">
        <v>4949</v>
      </c>
      <c r="C5014" s="295">
        <v>169.03095019690451</v>
      </c>
    </row>
    <row r="5015" spans="2:3" x14ac:dyDescent="0.25">
      <c r="B5015" s="294">
        <v>4950</v>
      </c>
      <c r="C5015" s="295">
        <v>119.11520615987428</v>
      </c>
    </row>
    <row r="5016" spans="2:3" x14ac:dyDescent="0.25">
      <c r="B5016" s="294">
        <v>4951</v>
      </c>
      <c r="C5016" s="295">
        <v>128.86523777966408</v>
      </c>
    </row>
    <row r="5017" spans="2:3" x14ac:dyDescent="0.25">
      <c r="B5017" s="294">
        <v>4952</v>
      </c>
      <c r="C5017" s="295">
        <v>113.79793852946204</v>
      </c>
    </row>
    <row r="5018" spans="2:3" x14ac:dyDescent="0.25">
      <c r="B5018" s="294">
        <v>4953</v>
      </c>
      <c r="C5018" s="295">
        <v>129.83105386084361</v>
      </c>
    </row>
    <row r="5019" spans="2:3" x14ac:dyDescent="0.25">
      <c r="B5019" s="294">
        <v>4954</v>
      </c>
      <c r="C5019" s="295">
        <v>199.05463898099748</v>
      </c>
    </row>
    <row r="5020" spans="2:3" x14ac:dyDescent="0.25">
      <c r="B5020" s="294">
        <v>4955</v>
      </c>
      <c r="C5020" s="295">
        <v>116.26439663247318</v>
      </c>
    </row>
    <row r="5021" spans="2:3" x14ac:dyDescent="0.25">
      <c r="B5021" s="294">
        <v>4956</v>
      </c>
      <c r="C5021" s="295">
        <v>79.785586893042961</v>
      </c>
    </row>
    <row r="5022" spans="2:3" x14ac:dyDescent="0.25">
      <c r="B5022" s="294">
        <v>4957</v>
      </c>
      <c r="C5022" s="295">
        <v>68.483012646504164</v>
      </c>
    </row>
    <row r="5023" spans="2:3" x14ac:dyDescent="0.25">
      <c r="B5023" s="294">
        <v>4958</v>
      </c>
      <c r="C5023" s="295">
        <v>87.724341411678111</v>
      </c>
    </row>
    <row r="5024" spans="2:3" x14ac:dyDescent="0.25">
      <c r="B5024" s="294">
        <v>4959</v>
      </c>
      <c r="C5024" s="295">
        <v>100.72453873545629</v>
      </c>
    </row>
    <row r="5025" spans="2:3" x14ac:dyDescent="0.25">
      <c r="B5025" s="294">
        <v>4960</v>
      </c>
      <c r="C5025" s="295">
        <v>140.77738052939603</v>
      </c>
    </row>
    <row r="5026" spans="2:3" x14ac:dyDescent="0.25">
      <c r="B5026" s="294">
        <v>4961</v>
      </c>
      <c r="C5026" s="295">
        <v>77.215146752876706</v>
      </c>
    </row>
    <row r="5027" spans="2:3" x14ac:dyDescent="0.25">
      <c r="B5027" s="294">
        <v>4962</v>
      </c>
      <c r="C5027" s="295">
        <v>186.76752305943978</v>
      </c>
    </row>
    <row r="5028" spans="2:3" x14ac:dyDescent="0.25">
      <c r="B5028" s="294">
        <v>4963</v>
      </c>
      <c r="C5028" s="295">
        <v>170.86247279876332</v>
      </c>
    </row>
    <row r="5029" spans="2:3" x14ac:dyDescent="0.25">
      <c r="B5029" s="294">
        <v>4964</v>
      </c>
      <c r="C5029" s="295">
        <v>144.170167578888</v>
      </c>
    </row>
    <row r="5030" spans="2:3" x14ac:dyDescent="0.25">
      <c r="B5030" s="294">
        <v>4965</v>
      </c>
      <c r="C5030" s="295">
        <v>130.68438294952659</v>
      </c>
    </row>
    <row r="5031" spans="2:3" x14ac:dyDescent="0.25">
      <c r="B5031" s="294">
        <v>4966</v>
      </c>
      <c r="C5031" s="295">
        <v>97.510350636837302</v>
      </c>
    </row>
    <row r="5032" spans="2:3" x14ac:dyDescent="0.25">
      <c r="B5032" s="294">
        <v>4967</v>
      </c>
      <c r="C5032" s="295">
        <v>108.64394258967471</v>
      </c>
    </row>
    <row r="5033" spans="2:3" x14ac:dyDescent="0.25">
      <c r="B5033" s="294">
        <v>4968</v>
      </c>
      <c r="C5033" s="295">
        <v>139.89660325536738</v>
      </c>
    </row>
    <row r="5034" spans="2:3" x14ac:dyDescent="0.25">
      <c r="B5034" s="294">
        <v>4969</v>
      </c>
      <c r="C5034" s="295">
        <v>141.36595354944535</v>
      </c>
    </row>
    <row r="5035" spans="2:3" x14ac:dyDescent="0.25">
      <c r="B5035" s="294">
        <v>4970</v>
      </c>
      <c r="C5035" s="295">
        <v>189.99305228126997</v>
      </c>
    </row>
    <row r="5036" spans="2:3" x14ac:dyDescent="0.25">
      <c r="B5036" s="294">
        <v>4971</v>
      </c>
      <c r="C5036" s="295">
        <v>164.67600671562582</v>
      </c>
    </row>
    <row r="5037" spans="2:3" x14ac:dyDescent="0.25">
      <c r="B5037" s="294">
        <v>4972</v>
      </c>
      <c r="C5037" s="295">
        <v>155.33461014772266</v>
      </c>
    </row>
    <row r="5038" spans="2:3" x14ac:dyDescent="0.25">
      <c r="B5038" s="294">
        <v>4973</v>
      </c>
      <c r="C5038" s="295">
        <v>201.73245497275798</v>
      </c>
    </row>
    <row r="5039" spans="2:3" x14ac:dyDescent="0.25">
      <c r="B5039" s="294">
        <v>4974</v>
      </c>
      <c r="C5039" s="295">
        <v>147.79618969811563</v>
      </c>
    </row>
    <row r="5040" spans="2:3" x14ac:dyDescent="0.25">
      <c r="B5040" s="294">
        <v>4975</v>
      </c>
      <c r="C5040" s="295">
        <v>140.50458157392887</v>
      </c>
    </row>
    <row r="5041" spans="2:3" x14ac:dyDescent="0.25">
      <c r="B5041" s="294">
        <v>4976</v>
      </c>
      <c r="C5041" s="295">
        <v>79.024439338977515</v>
      </c>
    </row>
    <row r="5042" spans="2:3" x14ac:dyDescent="0.25">
      <c r="B5042" s="294">
        <v>4977</v>
      </c>
      <c r="C5042" s="295">
        <v>156.41273935210498</v>
      </c>
    </row>
    <row r="5043" spans="2:3" x14ac:dyDescent="0.25">
      <c r="B5043" s="294">
        <v>4978</v>
      </c>
      <c r="C5043" s="295">
        <v>150.20736844916695</v>
      </c>
    </row>
    <row r="5044" spans="2:3" x14ac:dyDescent="0.25">
      <c r="B5044" s="294">
        <v>4979</v>
      </c>
      <c r="C5044" s="295">
        <v>170.03238530563218</v>
      </c>
    </row>
    <row r="5045" spans="2:3" x14ac:dyDescent="0.25">
      <c r="B5045" s="294">
        <v>4980</v>
      </c>
      <c r="C5045" s="295">
        <v>104.76874979425594</v>
      </c>
    </row>
    <row r="5046" spans="2:3" x14ac:dyDescent="0.25">
      <c r="B5046" s="294">
        <v>4981</v>
      </c>
      <c r="C5046" s="295">
        <v>98.55664481083079</v>
      </c>
    </row>
    <row r="5047" spans="2:3" x14ac:dyDescent="0.25">
      <c r="B5047" s="294">
        <v>4982</v>
      </c>
      <c r="C5047" s="295">
        <v>96.549101745324819</v>
      </c>
    </row>
    <row r="5048" spans="2:3" x14ac:dyDescent="0.25">
      <c r="B5048" s="294">
        <v>4983</v>
      </c>
      <c r="C5048" s="295">
        <v>147.10594401513185</v>
      </c>
    </row>
    <row r="5049" spans="2:3" x14ac:dyDescent="0.25">
      <c r="B5049" s="294">
        <v>4984</v>
      </c>
      <c r="C5049" s="295">
        <v>126.89152736544479</v>
      </c>
    </row>
    <row r="5050" spans="2:3" x14ac:dyDescent="0.25">
      <c r="B5050" s="294">
        <v>4985</v>
      </c>
      <c r="C5050" s="295">
        <v>128.26117681842635</v>
      </c>
    </row>
    <row r="5051" spans="2:3" x14ac:dyDescent="0.25">
      <c r="B5051" s="294">
        <v>4986</v>
      </c>
      <c r="C5051" s="295">
        <v>146.35679347709527</v>
      </c>
    </row>
    <row r="5052" spans="2:3" x14ac:dyDescent="0.25">
      <c r="B5052" s="294">
        <v>4987</v>
      </c>
      <c r="C5052" s="295">
        <v>146.46457197663776</v>
      </c>
    </row>
    <row r="5053" spans="2:3" x14ac:dyDescent="0.25">
      <c r="B5053" s="294">
        <v>4988</v>
      </c>
      <c r="C5053" s="295">
        <v>144.60748135122759</v>
      </c>
    </row>
    <row r="5054" spans="2:3" x14ac:dyDescent="0.25">
      <c r="B5054" s="294">
        <v>4989</v>
      </c>
      <c r="C5054" s="295">
        <v>109.47723728532343</v>
      </c>
    </row>
    <row r="5055" spans="2:3" x14ac:dyDescent="0.25">
      <c r="B5055" s="294">
        <v>4990</v>
      </c>
      <c r="C5055" s="295">
        <v>88.482611602418842</v>
      </c>
    </row>
    <row r="5056" spans="2:3" x14ac:dyDescent="0.25">
      <c r="B5056" s="294">
        <v>4991</v>
      </c>
      <c r="C5056" s="295">
        <v>181.60556559985383</v>
      </c>
    </row>
    <row r="5057" spans="2:3" x14ac:dyDescent="0.25">
      <c r="B5057" s="294">
        <v>4992</v>
      </c>
      <c r="C5057" s="295">
        <v>142.37601391322457</v>
      </c>
    </row>
    <row r="5058" spans="2:3" x14ac:dyDescent="0.25">
      <c r="B5058" s="294">
        <v>4993</v>
      </c>
      <c r="C5058" s="295">
        <v>114.84983106081347</v>
      </c>
    </row>
    <row r="5059" spans="2:3" x14ac:dyDescent="0.25">
      <c r="B5059" s="294">
        <v>4994</v>
      </c>
      <c r="C5059" s="295">
        <v>147.15164740523593</v>
      </c>
    </row>
    <row r="5060" spans="2:3" x14ac:dyDescent="0.25">
      <c r="B5060" s="294">
        <v>4995</v>
      </c>
      <c r="C5060" s="295">
        <v>158.28518311360122</v>
      </c>
    </row>
    <row r="5061" spans="2:3" x14ac:dyDescent="0.25">
      <c r="B5061" s="294">
        <v>4996</v>
      </c>
      <c r="C5061" s="295">
        <v>104.84036580020937</v>
      </c>
    </row>
    <row r="5062" spans="2:3" x14ac:dyDescent="0.25">
      <c r="B5062" s="294">
        <v>4997</v>
      </c>
      <c r="C5062" s="295">
        <v>169.26648530071333</v>
      </c>
    </row>
    <row r="5063" spans="2:3" x14ac:dyDescent="0.25">
      <c r="B5063" s="294">
        <v>4998</v>
      </c>
      <c r="C5063" s="295">
        <v>165.56390948738178</v>
      </c>
    </row>
    <row r="5064" spans="2:3" x14ac:dyDescent="0.25">
      <c r="B5064" s="294">
        <v>4999</v>
      </c>
      <c r="C5064" s="295">
        <v>128.02901292797682</v>
      </c>
    </row>
    <row r="5065" spans="2:3" x14ac:dyDescent="0.25">
      <c r="B5065" s="294">
        <v>5000</v>
      </c>
      <c r="C5065" s="295">
        <v>187.89964615661799</v>
      </c>
    </row>
    <row r="5066" spans="2:3" x14ac:dyDescent="0.25">
      <c r="B5066" s="294">
        <v>5001</v>
      </c>
      <c r="C5066" s="295">
        <v>78.1947069547181</v>
      </c>
    </row>
    <row r="5067" spans="2:3" x14ac:dyDescent="0.25">
      <c r="B5067" s="294">
        <v>5002</v>
      </c>
      <c r="C5067" s="295">
        <v>105.44355697652499</v>
      </c>
    </row>
    <row r="5068" spans="2:3" x14ac:dyDescent="0.25">
      <c r="B5068" s="294">
        <v>5003</v>
      </c>
      <c r="C5068" s="295">
        <v>119.97835559621717</v>
      </c>
    </row>
    <row r="5069" spans="2:3" x14ac:dyDescent="0.25">
      <c r="B5069" s="294">
        <v>5004</v>
      </c>
      <c r="C5069" s="295">
        <v>88.227239689998569</v>
      </c>
    </row>
    <row r="5070" spans="2:3" x14ac:dyDescent="0.25">
      <c r="B5070" s="294">
        <v>5005</v>
      </c>
      <c r="C5070" s="295">
        <v>131.11109983833677</v>
      </c>
    </row>
    <row r="5071" spans="2:3" x14ac:dyDescent="0.25">
      <c r="B5071" s="294">
        <v>5006</v>
      </c>
      <c r="C5071" s="295">
        <v>101.3730111185381</v>
      </c>
    </row>
    <row r="5072" spans="2:3" x14ac:dyDescent="0.25">
      <c r="B5072" s="294">
        <v>5007</v>
      </c>
      <c r="C5072" s="295">
        <v>212.93748784463585</v>
      </c>
    </row>
    <row r="5073" spans="2:3" x14ac:dyDescent="0.25">
      <c r="B5073" s="294">
        <v>5008</v>
      </c>
      <c r="C5073" s="295">
        <v>149.92540446483162</v>
      </c>
    </row>
    <row r="5074" spans="2:3" x14ac:dyDescent="0.25">
      <c r="B5074" s="294">
        <v>5009</v>
      </c>
      <c r="C5074" s="295">
        <v>77.530623310357143</v>
      </c>
    </row>
    <row r="5075" spans="2:3" x14ac:dyDescent="0.25">
      <c r="B5075" s="294">
        <v>5010</v>
      </c>
      <c r="C5075" s="295">
        <v>91.405857953234332</v>
      </c>
    </row>
    <row r="5076" spans="2:3" x14ac:dyDescent="0.25">
      <c r="B5076" s="294">
        <v>5011</v>
      </c>
      <c r="C5076" s="295">
        <v>124.3177669578138</v>
      </c>
    </row>
    <row r="5077" spans="2:3" x14ac:dyDescent="0.25">
      <c r="B5077" s="294">
        <v>5012</v>
      </c>
      <c r="C5077" s="295">
        <v>92.042586617180945</v>
      </c>
    </row>
    <row r="5078" spans="2:3" x14ac:dyDescent="0.25">
      <c r="B5078" s="294">
        <v>5013</v>
      </c>
      <c r="C5078" s="295">
        <v>124.9375168612719</v>
      </c>
    </row>
    <row r="5079" spans="2:3" x14ac:dyDescent="0.25">
      <c r="B5079" s="294">
        <v>5014</v>
      </c>
      <c r="C5079" s="295">
        <v>117.13173421110909</v>
      </c>
    </row>
    <row r="5080" spans="2:3" x14ac:dyDescent="0.25">
      <c r="B5080" s="294">
        <v>5015</v>
      </c>
      <c r="C5080" s="295">
        <v>128.76235238055139</v>
      </c>
    </row>
    <row r="5081" spans="2:3" x14ac:dyDescent="0.25">
      <c r="B5081" s="294">
        <v>5016</v>
      </c>
      <c r="C5081" s="295">
        <v>204.704551234441</v>
      </c>
    </row>
    <row r="5082" spans="2:3" x14ac:dyDescent="0.25">
      <c r="B5082" s="294">
        <v>5017</v>
      </c>
      <c r="C5082" s="295">
        <v>95.640855573324032</v>
      </c>
    </row>
    <row r="5083" spans="2:3" x14ac:dyDescent="0.25">
      <c r="B5083" s="294">
        <v>5018</v>
      </c>
      <c r="C5083" s="295">
        <v>134.96055621521828</v>
      </c>
    </row>
    <row r="5084" spans="2:3" x14ac:dyDescent="0.25">
      <c r="B5084" s="294">
        <v>5019</v>
      </c>
      <c r="C5084" s="295">
        <v>156.29618775103827</v>
      </c>
    </row>
    <row r="5085" spans="2:3" x14ac:dyDescent="0.25">
      <c r="B5085" s="294">
        <v>5020</v>
      </c>
      <c r="C5085" s="295">
        <v>137.20721319733684</v>
      </c>
    </row>
    <row r="5086" spans="2:3" x14ac:dyDescent="0.25">
      <c r="B5086" s="294">
        <v>5021</v>
      </c>
      <c r="C5086" s="295">
        <v>74.709469724672729</v>
      </c>
    </row>
    <row r="5087" spans="2:3" x14ac:dyDescent="0.25">
      <c r="B5087" s="294">
        <v>5022</v>
      </c>
      <c r="C5087" s="295">
        <v>109.41082278692647</v>
      </c>
    </row>
    <row r="5088" spans="2:3" x14ac:dyDescent="0.25">
      <c r="B5088" s="294">
        <v>5023</v>
      </c>
      <c r="C5088" s="295">
        <v>152.34489458465765</v>
      </c>
    </row>
    <row r="5089" spans="2:3" x14ac:dyDescent="0.25">
      <c r="B5089" s="294">
        <v>5024</v>
      </c>
      <c r="C5089" s="295">
        <v>123.15680070290986</v>
      </c>
    </row>
    <row r="5090" spans="2:3" x14ac:dyDescent="0.25">
      <c r="B5090" s="294">
        <v>5025</v>
      </c>
      <c r="C5090" s="295">
        <v>206.21171503712998</v>
      </c>
    </row>
    <row r="5091" spans="2:3" x14ac:dyDescent="0.25">
      <c r="B5091" s="294">
        <v>5026</v>
      </c>
      <c r="C5091" s="295">
        <v>155.40390454672547</v>
      </c>
    </row>
    <row r="5092" spans="2:3" x14ac:dyDescent="0.25">
      <c r="B5092" s="294">
        <v>5027</v>
      </c>
      <c r="C5092" s="295">
        <v>155.23461279941097</v>
      </c>
    </row>
    <row r="5093" spans="2:3" x14ac:dyDescent="0.25">
      <c r="B5093" s="294">
        <v>5028</v>
      </c>
      <c r="C5093" s="295">
        <v>175.52540913062725</v>
      </c>
    </row>
    <row r="5094" spans="2:3" x14ac:dyDescent="0.25">
      <c r="B5094" s="294">
        <v>5029</v>
      </c>
      <c r="C5094" s="295">
        <v>158.92088943062333</v>
      </c>
    </row>
    <row r="5095" spans="2:3" x14ac:dyDescent="0.25">
      <c r="B5095" s="294">
        <v>5030</v>
      </c>
      <c r="C5095" s="295">
        <v>83.689823352747595</v>
      </c>
    </row>
    <row r="5096" spans="2:3" x14ac:dyDescent="0.25">
      <c r="B5096" s="294">
        <v>5031</v>
      </c>
      <c r="C5096" s="295">
        <v>151.70357906371586</v>
      </c>
    </row>
    <row r="5097" spans="2:3" x14ac:dyDescent="0.25">
      <c r="B5097" s="294">
        <v>5032</v>
      </c>
      <c r="C5097" s="295">
        <v>111.67204731929158</v>
      </c>
    </row>
    <row r="5098" spans="2:3" x14ac:dyDescent="0.25">
      <c r="B5098" s="294">
        <v>5033</v>
      </c>
      <c r="C5098" s="295">
        <v>128.80154276616244</v>
      </c>
    </row>
    <row r="5099" spans="2:3" x14ac:dyDescent="0.25">
      <c r="B5099" s="294">
        <v>5034</v>
      </c>
      <c r="C5099" s="295">
        <v>116.05109895600913</v>
      </c>
    </row>
    <row r="5100" spans="2:3" x14ac:dyDescent="0.25">
      <c r="B5100" s="294">
        <v>5035</v>
      </c>
      <c r="C5100" s="295">
        <v>144.54179930128842</v>
      </c>
    </row>
    <row r="5101" spans="2:3" x14ac:dyDescent="0.25">
      <c r="B5101" s="294">
        <v>5036</v>
      </c>
      <c r="C5101" s="295">
        <v>142.64906634095772</v>
      </c>
    </row>
    <row r="5102" spans="2:3" x14ac:dyDescent="0.25">
      <c r="B5102" s="294">
        <v>5037</v>
      </c>
      <c r="C5102" s="295">
        <v>120.39578192966698</v>
      </c>
    </row>
    <row r="5103" spans="2:3" x14ac:dyDescent="0.25">
      <c r="B5103" s="294">
        <v>5038</v>
      </c>
      <c r="C5103" s="295">
        <v>116.04717278927285</v>
      </c>
    </row>
    <row r="5104" spans="2:3" x14ac:dyDescent="0.25">
      <c r="B5104" s="294">
        <v>5039</v>
      </c>
      <c r="C5104" s="295">
        <v>121.85399364768898</v>
      </c>
    </row>
    <row r="5105" spans="2:3" x14ac:dyDescent="0.25">
      <c r="B5105" s="294">
        <v>5040</v>
      </c>
      <c r="C5105" s="295">
        <v>98.717507898663371</v>
      </c>
    </row>
    <row r="5106" spans="2:3" x14ac:dyDescent="0.25">
      <c r="B5106" s="294">
        <v>5041</v>
      </c>
      <c r="C5106" s="295">
        <v>76.966656630963769</v>
      </c>
    </row>
    <row r="5107" spans="2:3" x14ac:dyDescent="0.25">
      <c r="B5107" s="294">
        <v>5042</v>
      </c>
      <c r="C5107" s="295">
        <v>103.21200738581916</v>
      </c>
    </row>
    <row r="5108" spans="2:3" x14ac:dyDescent="0.25">
      <c r="B5108" s="294">
        <v>5043</v>
      </c>
      <c r="C5108" s="295">
        <v>135.05618325640833</v>
      </c>
    </row>
    <row r="5109" spans="2:3" x14ac:dyDescent="0.25">
      <c r="B5109" s="294">
        <v>5044</v>
      </c>
      <c r="C5109" s="295">
        <v>99.070622144623627</v>
      </c>
    </row>
    <row r="5110" spans="2:3" x14ac:dyDescent="0.25">
      <c r="B5110" s="294">
        <v>5045</v>
      </c>
      <c r="C5110" s="295">
        <v>131.02818324338523</v>
      </c>
    </row>
    <row r="5111" spans="2:3" x14ac:dyDescent="0.25">
      <c r="B5111" s="294">
        <v>5046</v>
      </c>
      <c r="C5111" s="295">
        <v>122.824321572862</v>
      </c>
    </row>
    <row r="5112" spans="2:3" x14ac:dyDescent="0.25">
      <c r="B5112" s="294">
        <v>5047</v>
      </c>
      <c r="C5112" s="295">
        <v>85.869332899642998</v>
      </c>
    </row>
    <row r="5113" spans="2:3" x14ac:dyDescent="0.25">
      <c r="B5113" s="294">
        <v>5048</v>
      </c>
      <c r="C5113" s="295">
        <v>92.143355841305862</v>
      </c>
    </row>
    <row r="5114" spans="2:3" x14ac:dyDescent="0.25">
      <c r="B5114" s="294">
        <v>5049</v>
      </c>
      <c r="C5114" s="295">
        <v>143.71540486516096</v>
      </c>
    </row>
    <row r="5115" spans="2:3" x14ac:dyDescent="0.25">
      <c r="B5115" s="294">
        <v>5050</v>
      </c>
      <c r="C5115" s="295">
        <v>103.74196061239053</v>
      </c>
    </row>
    <row r="5116" spans="2:3" x14ac:dyDescent="0.25">
      <c r="B5116" s="294">
        <v>5051</v>
      </c>
      <c r="C5116" s="295">
        <v>104.78587723053978</v>
      </c>
    </row>
    <row r="5117" spans="2:3" x14ac:dyDescent="0.25">
      <c r="B5117" s="294">
        <v>5052</v>
      </c>
      <c r="C5117" s="295">
        <v>138.41567446450182</v>
      </c>
    </row>
    <row r="5118" spans="2:3" x14ac:dyDescent="0.25">
      <c r="B5118" s="294">
        <v>5053</v>
      </c>
      <c r="C5118" s="295">
        <v>121.16634678354819</v>
      </c>
    </row>
    <row r="5119" spans="2:3" x14ac:dyDescent="0.25">
      <c r="B5119" s="294">
        <v>5054</v>
      </c>
      <c r="C5119" s="295">
        <v>91.462333046894216</v>
      </c>
    </row>
    <row r="5120" spans="2:3" x14ac:dyDescent="0.25">
      <c r="B5120" s="294">
        <v>5055</v>
      </c>
      <c r="C5120" s="295">
        <v>99.772423659441657</v>
      </c>
    </row>
    <row r="5121" spans="2:3" x14ac:dyDescent="0.25">
      <c r="B5121" s="294">
        <v>5056</v>
      </c>
      <c r="C5121" s="295">
        <v>108.47804436884364</v>
      </c>
    </row>
    <row r="5122" spans="2:3" x14ac:dyDescent="0.25">
      <c r="B5122" s="294">
        <v>5057</v>
      </c>
      <c r="C5122" s="295">
        <v>143.07569444191813</v>
      </c>
    </row>
    <row r="5123" spans="2:3" x14ac:dyDescent="0.25">
      <c r="B5123" s="294">
        <v>5058</v>
      </c>
      <c r="C5123" s="295">
        <v>96.08323539374345</v>
      </c>
    </row>
    <row r="5124" spans="2:3" x14ac:dyDescent="0.25">
      <c r="B5124" s="294">
        <v>5059</v>
      </c>
      <c r="C5124" s="295">
        <v>160.4169610162225</v>
      </c>
    </row>
    <row r="5125" spans="2:3" x14ac:dyDescent="0.25">
      <c r="B5125" s="294">
        <v>5060</v>
      </c>
      <c r="C5125" s="295">
        <v>130.95627157367639</v>
      </c>
    </row>
    <row r="5126" spans="2:3" x14ac:dyDescent="0.25">
      <c r="B5126" s="294">
        <v>5061</v>
      </c>
      <c r="C5126" s="295">
        <v>137.66563371334792</v>
      </c>
    </row>
    <row r="5127" spans="2:3" x14ac:dyDescent="0.25">
      <c r="B5127" s="294">
        <v>5062</v>
      </c>
      <c r="C5127" s="295">
        <v>103.74285260167682</v>
      </c>
    </row>
    <row r="5128" spans="2:3" x14ac:dyDescent="0.25">
      <c r="B5128" s="294">
        <v>5063</v>
      </c>
      <c r="C5128" s="295">
        <v>114.76974567936389</v>
      </c>
    </row>
    <row r="5129" spans="2:3" x14ac:dyDescent="0.25">
      <c r="B5129" s="294">
        <v>5064</v>
      </c>
      <c r="C5129" s="295">
        <v>118.92105933985223</v>
      </c>
    </row>
    <row r="5130" spans="2:3" x14ac:dyDescent="0.25">
      <c r="B5130" s="294">
        <v>5065</v>
      </c>
      <c r="C5130" s="295">
        <v>189.08431495333869</v>
      </c>
    </row>
    <row r="5131" spans="2:3" x14ac:dyDescent="0.25">
      <c r="B5131" s="294">
        <v>5066</v>
      </c>
      <c r="C5131" s="295">
        <v>119.46209179634974</v>
      </c>
    </row>
    <row r="5132" spans="2:3" x14ac:dyDescent="0.25">
      <c r="B5132" s="294">
        <v>5067</v>
      </c>
      <c r="C5132" s="295">
        <v>92.112145987147628</v>
      </c>
    </row>
    <row r="5133" spans="2:3" x14ac:dyDescent="0.25">
      <c r="B5133" s="294">
        <v>5068</v>
      </c>
      <c r="C5133" s="295">
        <v>127.43963257533393</v>
      </c>
    </row>
    <row r="5134" spans="2:3" x14ac:dyDescent="0.25">
      <c r="B5134" s="294">
        <v>5069</v>
      </c>
      <c r="C5134" s="295">
        <v>199.9154363107418</v>
      </c>
    </row>
    <row r="5135" spans="2:3" x14ac:dyDescent="0.25">
      <c r="B5135" s="294">
        <v>5070</v>
      </c>
      <c r="C5135" s="295">
        <v>180.78117762558543</v>
      </c>
    </row>
    <row r="5136" spans="2:3" x14ac:dyDescent="0.25">
      <c r="B5136" s="294">
        <v>5071</v>
      </c>
      <c r="C5136" s="295">
        <v>121.87354316092257</v>
      </c>
    </row>
    <row r="5137" spans="2:3" x14ac:dyDescent="0.25">
      <c r="B5137" s="294">
        <v>5072</v>
      </c>
      <c r="C5137" s="295">
        <v>118.99353825137632</v>
      </c>
    </row>
    <row r="5138" spans="2:3" x14ac:dyDescent="0.25">
      <c r="B5138" s="294">
        <v>5073</v>
      </c>
      <c r="C5138" s="295">
        <v>126.01820012715936</v>
      </c>
    </row>
    <row r="5139" spans="2:3" x14ac:dyDescent="0.25">
      <c r="B5139" s="294">
        <v>5074</v>
      </c>
      <c r="C5139" s="295">
        <v>141.23547080324025</v>
      </c>
    </row>
    <row r="5140" spans="2:3" x14ac:dyDescent="0.25">
      <c r="B5140" s="294">
        <v>5075</v>
      </c>
      <c r="C5140" s="295">
        <v>144.90725642558709</v>
      </c>
    </row>
    <row r="5141" spans="2:3" x14ac:dyDescent="0.25">
      <c r="B5141" s="294">
        <v>5076</v>
      </c>
      <c r="C5141" s="295">
        <v>161.22587125503389</v>
      </c>
    </row>
    <row r="5142" spans="2:3" x14ac:dyDescent="0.25">
      <c r="B5142" s="294">
        <v>5077</v>
      </c>
      <c r="C5142" s="295">
        <v>218.61934749760761</v>
      </c>
    </row>
    <row r="5143" spans="2:3" x14ac:dyDescent="0.25">
      <c r="B5143" s="294">
        <v>5078</v>
      </c>
      <c r="C5143" s="295">
        <v>122.15508921333239</v>
      </c>
    </row>
    <row r="5144" spans="2:3" x14ac:dyDescent="0.25">
      <c r="B5144" s="294">
        <v>5079</v>
      </c>
      <c r="C5144" s="295">
        <v>133.76736369757018</v>
      </c>
    </row>
    <row r="5145" spans="2:3" x14ac:dyDescent="0.25">
      <c r="B5145" s="294">
        <v>5080</v>
      </c>
      <c r="C5145" s="295">
        <v>141.51160298694498</v>
      </c>
    </row>
    <row r="5146" spans="2:3" x14ac:dyDescent="0.25">
      <c r="B5146" s="294">
        <v>5081</v>
      </c>
      <c r="C5146" s="295">
        <v>150.43785247571245</v>
      </c>
    </row>
    <row r="5147" spans="2:3" x14ac:dyDescent="0.25">
      <c r="B5147" s="294">
        <v>5082</v>
      </c>
      <c r="C5147" s="295">
        <v>137.54258011968341</v>
      </c>
    </row>
    <row r="5148" spans="2:3" x14ac:dyDescent="0.25">
      <c r="B5148" s="294">
        <v>5083</v>
      </c>
      <c r="C5148" s="295">
        <v>112.27922641424625</v>
      </c>
    </row>
    <row r="5149" spans="2:3" x14ac:dyDescent="0.25">
      <c r="B5149" s="294">
        <v>5084</v>
      </c>
      <c r="C5149" s="295">
        <v>89.442227225294488</v>
      </c>
    </row>
    <row r="5150" spans="2:3" x14ac:dyDescent="0.25">
      <c r="B5150" s="294">
        <v>5085</v>
      </c>
      <c r="C5150" s="295">
        <v>173.80121889953966</v>
      </c>
    </row>
    <row r="5151" spans="2:3" x14ac:dyDescent="0.25">
      <c r="B5151" s="294">
        <v>5086</v>
      </c>
      <c r="C5151" s="295">
        <v>89.345748631461561</v>
      </c>
    </row>
    <row r="5152" spans="2:3" x14ac:dyDescent="0.25">
      <c r="B5152" s="294">
        <v>5087</v>
      </c>
      <c r="C5152" s="295">
        <v>102.28364957582518</v>
      </c>
    </row>
    <row r="5153" spans="2:3" x14ac:dyDescent="0.25">
      <c r="B5153" s="294">
        <v>5088</v>
      </c>
      <c r="C5153" s="295">
        <v>70.77950287927537</v>
      </c>
    </row>
    <row r="5154" spans="2:3" x14ac:dyDescent="0.25">
      <c r="B5154" s="294">
        <v>5089</v>
      </c>
      <c r="C5154" s="295">
        <v>130.50957762355756</v>
      </c>
    </row>
    <row r="5155" spans="2:3" x14ac:dyDescent="0.25">
      <c r="B5155" s="294">
        <v>5090</v>
      </c>
      <c r="C5155" s="295">
        <v>105.57080794069518</v>
      </c>
    </row>
    <row r="5156" spans="2:3" x14ac:dyDescent="0.25">
      <c r="B5156" s="294">
        <v>5091</v>
      </c>
      <c r="C5156" s="295">
        <v>139.7173519731133</v>
      </c>
    </row>
    <row r="5157" spans="2:3" x14ac:dyDescent="0.25">
      <c r="B5157" s="294">
        <v>5092</v>
      </c>
      <c r="C5157" s="295">
        <v>140.19840844991043</v>
      </c>
    </row>
    <row r="5158" spans="2:3" x14ac:dyDescent="0.25">
      <c r="B5158" s="294">
        <v>5093</v>
      </c>
      <c r="C5158" s="295">
        <v>164.63875221155223</v>
      </c>
    </row>
    <row r="5159" spans="2:3" x14ac:dyDescent="0.25">
      <c r="B5159" s="294">
        <v>5094</v>
      </c>
      <c r="C5159" s="295">
        <v>134.16568939069214</v>
      </c>
    </row>
    <row r="5160" spans="2:3" x14ac:dyDescent="0.25">
      <c r="B5160" s="294">
        <v>5095</v>
      </c>
      <c r="C5160" s="295">
        <v>186.0286361351765</v>
      </c>
    </row>
    <row r="5161" spans="2:3" x14ac:dyDescent="0.25">
      <c r="B5161" s="294">
        <v>5096</v>
      </c>
      <c r="C5161" s="295">
        <v>155.33768398598988</v>
      </c>
    </row>
    <row r="5162" spans="2:3" x14ac:dyDescent="0.25">
      <c r="B5162" s="294">
        <v>5097</v>
      </c>
      <c r="C5162" s="295">
        <v>116.63766266875488</v>
      </c>
    </row>
    <row r="5163" spans="2:3" x14ac:dyDescent="0.25">
      <c r="B5163" s="294">
        <v>5098</v>
      </c>
      <c r="C5163" s="295">
        <v>195.72675288133667</v>
      </c>
    </row>
    <row r="5164" spans="2:3" x14ac:dyDescent="0.25">
      <c r="B5164" s="294">
        <v>5099</v>
      </c>
      <c r="C5164" s="295">
        <v>145.73221135337855</v>
      </c>
    </row>
    <row r="5165" spans="2:3" x14ac:dyDescent="0.25">
      <c r="B5165" s="294">
        <v>5100</v>
      </c>
      <c r="C5165" s="295">
        <v>88.118810025461073</v>
      </c>
    </row>
    <row r="5166" spans="2:3" x14ac:dyDescent="0.25">
      <c r="B5166" s="294">
        <v>5101</v>
      </c>
      <c r="C5166" s="295">
        <v>152.34523575042169</v>
      </c>
    </row>
    <row r="5167" spans="2:3" x14ac:dyDescent="0.25">
      <c r="B5167" s="294">
        <v>5102</v>
      </c>
      <c r="C5167" s="295">
        <v>155.51401756654047</v>
      </c>
    </row>
    <row r="5168" spans="2:3" x14ac:dyDescent="0.25">
      <c r="B5168" s="294">
        <v>5103</v>
      </c>
      <c r="C5168" s="295">
        <v>124.73181709782806</v>
      </c>
    </row>
    <row r="5169" spans="2:3" x14ac:dyDescent="0.25">
      <c r="B5169" s="294">
        <v>5104</v>
      </c>
      <c r="C5169" s="295">
        <v>123.43318175873304</v>
      </c>
    </row>
    <row r="5170" spans="2:3" x14ac:dyDescent="0.25">
      <c r="B5170" s="294">
        <v>5105</v>
      </c>
      <c r="C5170" s="295">
        <v>141.66696032164975</v>
      </c>
    </row>
    <row r="5171" spans="2:3" x14ac:dyDescent="0.25">
      <c r="B5171" s="294">
        <v>5106</v>
      </c>
      <c r="C5171" s="295">
        <v>136.51899888677286</v>
      </c>
    </row>
    <row r="5172" spans="2:3" x14ac:dyDescent="0.25">
      <c r="B5172" s="294">
        <v>5107</v>
      </c>
      <c r="C5172" s="295">
        <v>120.71702724298034</v>
      </c>
    </row>
    <row r="5173" spans="2:3" x14ac:dyDescent="0.25">
      <c r="B5173" s="294">
        <v>5108</v>
      </c>
      <c r="C5173" s="295">
        <v>127.39849580421759</v>
      </c>
    </row>
    <row r="5174" spans="2:3" x14ac:dyDescent="0.25">
      <c r="B5174" s="294">
        <v>5109</v>
      </c>
      <c r="C5174" s="295">
        <v>136.93144422301947</v>
      </c>
    </row>
    <row r="5175" spans="2:3" x14ac:dyDescent="0.25">
      <c r="B5175" s="294">
        <v>5110</v>
      </c>
      <c r="C5175" s="295">
        <v>185.9437506406251</v>
      </c>
    </row>
    <row r="5176" spans="2:3" x14ac:dyDescent="0.25">
      <c r="B5176" s="294">
        <v>5111</v>
      </c>
      <c r="C5176" s="295">
        <v>80.160238585385471</v>
      </c>
    </row>
    <row r="5177" spans="2:3" x14ac:dyDescent="0.25">
      <c r="B5177" s="294">
        <v>5112</v>
      </c>
      <c r="C5177" s="295">
        <v>132.98307251264373</v>
      </c>
    </row>
    <row r="5178" spans="2:3" x14ac:dyDescent="0.25">
      <c r="B5178" s="294">
        <v>5113</v>
      </c>
      <c r="C5178" s="295">
        <v>112.90359421239857</v>
      </c>
    </row>
    <row r="5179" spans="2:3" x14ac:dyDescent="0.25">
      <c r="B5179" s="294">
        <v>5114</v>
      </c>
      <c r="C5179" s="295">
        <v>114.40464204834055</v>
      </c>
    </row>
    <row r="5180" spans="2:3" x14ac:dyDescent="0.25">
      <c r="B5180" s="294">
        <v>5115</v>
      </c>
      <c r="C5180" s="295">
        <v>135.95126835632141</v>
      </c>
    </row>
    <row r="5181" spans="2:3" x14ac:dyDescent="0.25">
      <c r="B5181" s="294">
        <v>5116</v>
      </c>
      <c r="C5181" s="295">
        <v>161.60785123945175</v>
      </c>
    </row>
    <row r="5182" spans="2:3" x14ac:dyDescent="0.25">
      <c r="B5182" s="294">
        <v>5117</v>
      </c>
      <c r="C5182" s="295">
        <v>174.75935005836345</v>
      </c>
    </row>
    <row r="5183" spans="2:3" x14ac:dyDescent="0.25">
      <c r="B5183" s="294">
        <v>5118</v>
      </c>
      <c r="C5183" s="295">
        <v>105.38368168784913</v>
      </c>
    </row>
    <row r="5184" spans="2:3" x14ac:dyDescent="0.25">
      <c r="B5184" s="294">
        <v>5119</v>
      </c>
      <c r="C5184" s="295">
        <v>173.67882875531024</v>
      </c>
    </row>
    <row r="5185" spans="2:3" x14ac:dyDescent="0.25">
      <c r="B5185" s="294">
        <v>5120</v>
      </c>
      <c r="C5185" s="295">
        <v>175.81723151630004</v>
      </c>
    </row>
    <row r="5186" spans="2:3" x14ac:dyDescent="0.25">
      <c r="B5186" s="294">
        <v>5121</v>
      </c>
      <c r="C5186" s="295">
        <v>127.87852415173791</v>
      </c>
    </row>
    <row r="5187" spans="2:3" x14ac:dyDescent="0.25">
      <c r="B5187" s="294">
        <v>5122</v>
      </c>
      <c r="C5187" s="295">
        <v>117.98203778763224</v>
      </c>
    </row>
    <row r="5188" spans="2:3" x14ac:dyDescent="0.25">
      <c r="B5188" s="294">
        <v>5123</v>
      </c>
      <c r="C5188" s="295">
        <v>68.580578010101959</v>
      </c>
    </row>
    <row r="5189" spans="2:3" x14ac:dyDescent="0.25">
      <c r="B5189" s="294">
        <v>5124</v>
      </c>
      <c r="C5189" s="295">
        <v>135.20372778232618</v>
      </c>
    </row>
    <row r="5190" spans="2:3" x14ac:dyDescent="0.25">
      <c r="B5190" s="294">
        <v>5125</v>
      </c>
      <c r="C5190" s="295">
        <v>102.92408992263304</v>
      </c>
    </row>
    <row r="5191" spans="2:3" x14ac:dyDescent="0.25">
      <c r="B5191" s="294">
        <v>5126</v>
      </c>
      <c r="C5191" s="295">
        <v>148.05980057913047</v>
      </c>
    </row>
    <row r="5192" spans="2:3" x14ac:dyDescent="0.25">
      <c r="B5192" s="294">
        <v>5127</v>
      </c>
      <c r="C5192" s="295">
        <v>113.02967982530339</v>
      </c>
    </row>
    <row r="5193" spans="2:3" x14ac:dyDescent="0.25">
      <c r="B5193" s="294">
        <v>5128</v>
      </c>
      <c r="C5193" s="295">
        <v>73.043469496109438</v>
      </c>
    </row>
    <row r="5194" spans="2:3" x14ac:dyDescent="0.25">
      <c r="B5194" s="294">
        <v>5129</v>
      </c>
      <c r="C5194" s="295">
        <v>182.84707623652491</v>
      </c>
    </row>
    <row r="5195" spans="2:3" x14ac:dyDescent="0.25">
      <c r="B5195" s="294">
        <v>5130</v>
      </c>
      <c r="C5195" s="295">
        <v>111.06339979399894</v>
      </c>
    </row>
    <row r="5196" spans="2:3" x14ac:dyDescent="0.25">
      <c r="B5196" s="294">
        <v>5131</v>
      </c>
      <c r="C5196" s="295">
        <v>119.59704066816786</v>
      </c>
    </row>
    <row r="5197" spans="2:3" x14ac:dyDescent="0.25">
      <c r="B5197" s="294">
        <v>5132</v>
      </c>
      <c r="C5197" s="295">
        <v>169.79775144371098</v>
      </c>
    </row>
    <row r="5198" spans="2:3" x14ac:dyDescent="0.25">
      <c r="B5198" s="294">
        <v>5133</v>
      </c>
      <c r="C5198" s="295">
        <v>124.0130084788217</v>
      </c>
    </row>
    <row r="5199" spans="2:3" x14ac:dyDescent="0.25">
      <c r="B5199" s="294">
        <v>5134</v>
      </c>
      <c r="C5199" s="295">
        <v>187.83764290541066</v>
      </c>
    </row>
    <row r="5200" spans="2:3" x14ac:dyDescent="0.25">
      <c r="B5200" s="294">
        <v>5135</v>
      </c>
      <c r="C5200" s="295">
        <v>133.74869123918583</v>
      </c>
    </row>
    <row r="5201" spans="2:3" x14ac:dyDescent="0.25">
      <c r="B5201" s="294">
        <v>5136</v>
      </c>
      <c r="C5201" s="295">
        <v>69.761004358821566</v>
      </c>
    </row>
    <row r="5202" spans="2:3" x14ac:dyDescent="0.25">
      <c r="B5202" s="294">
        <v>5137</v>
      </c>
      <c r="C5202" s="295">
        <v>103.460392860799</v>
      </c>
    </row>
    <row r="5203" spans="2:3" x14ac:dyDescent="0.25">
      <c r="B5203" s="294">
        <v>5138</v>
      </c>
      <c r="C5203" s="295">
        <v>180.43761494813708</v>
      </c>
    </row>
    <row r="5204" spans="2:3" x14ac:dyDescent="0.25">
      <c r="B5204" s="294">
        <v>5139</v>
      </c>
      <c r="C5204" s="295">
        <v>142.65342316943574</v>
      </c>
    </row>
    <row r="5205" spans="2:3" x14ac:dyDescent="0.25">
      <c r="B5205" s="294">
        <v>5140</v>
      </c>
      <c r="C5205" s="295">
        <v>190.52703669176549</v>
      </c>
    </row>
    <row r="5206" spans="2:3" x14ac:dyDescent="0.25">
      <c r="B5206" s="294">
        <v>5141</v>
      </c>
      <c r="C5206" s="295">
        <v>140.02431775793718</v>
      </c>
    </row>
    <row r="5207" spans="2:3" x14ac:dyDescent="0.25">
      <c r="B5207" s="294">
        <v>5142</v>
      </c>
      <c r="C5207" s="295">
        <v>126.27919924146171</v>
      </c>
    </row>
    <row r="5208" spans="2:3" x14ac:dyDescent="0.25">
      <c r="B5208" s="294">
        <v>5143</v>
      </c>
      <c r="C5208" s="295">
        <v>114.08134683723412</v>
      </c>
    </row>
    <row r="5209" spans="2:3" x14ac:dyDescent="0.25">
      <c r="B5209" s="294">
        <v>5144</v>
      </c>
      <c r="C5209" s="295">
        <v>100.28957705679102</v>
      </c>
    </row>
    <row r="5210" spans="2:3" x14ac:dyDescent="0.25">
      <c r="B5210" s="294">
        <v>5145</v>
      </c>
      <c r="C5210" s="295">
        <v>208.02736260577856</v>
      </c>
    </row>
    <row r="5211" spans="2:3" x14ac:dyDescent="0.25">
      <c r="B5211" s="294">
        <v>5146</v>
      </c>
      <c r="C5211" s="295">
        <v>78.36827532729113</v>
      </c>
    </row>
    <row r="5212" spans="2:3" x14ac:dyDescent="0.25">
      <c r="B5212" s="294">
        <v>5147</v>
      </c>
      <c r="C5212" s="295">
        <v>107.52484595653129</v>
      </c>
    </row>
    <row r="5213" spans="2:3" x14ac:dyDescent="0.25">
      <c r="B5213" s="294">
        <v>5148</v>
      </c>
      <c r="C5213" s="295">
        <v>90.912604188228784</v>
      </c>
    </row>
    <row r="5214" spans="2:3" x14ac:dyDescent="0.25">
      <c r="B5214" s="294">
        <v>5149</v>
      </c>
      <c r="C5214" s="295">
        <v>134.71655050933862</v>
      </c>
    </row>
    <row r="5215" spans="2:3" x14ac:dyDescent="0.25">
      <c r="B5215" s="294">
        <v>5150</v>
      </c>
      <c r="C5215" s="295">
        <v>115.30952121890424</v>
      </c>
    </row>
    <row r="5216" spans="2:3" x14ac:dyDescent="0.25">
      <c r="B5216" s="294">
        <v>5151</v>
      </c>
      <c r="C5216" s="295">
        <v>161.82643787876231</v>
      </c>
    </row>
    <row r="5217" spans="2:3" x14ac:dyDescent="0.25">
      <c r="B5217" s="294">
        <v>5152</v>
      </c>
      <c r="C5217" s="295">
        <v>95.313721388802392</v>
      </c>
    </row>
    <row r="5218" spans="2:3" x14ac:dyDescent="0.25">
      <c r="B5218" s="294">
        <v>5153</v>
      </c>
      <c r="C5218" s="295">
        <v>117.90141755432848</v>
      </c>
    </row>
    <row r="5219" spans="2:3" x14ac:dyDescent="0.25">
      <c r="B5219" s="294">
        <v>5154</v>
      </c>
      <c r="C5219" s="295">
        <v>142.62058470843311</v>
      </c>
    </row>
    <row r="5220" spans="2:3" x14ac:dyDescent="0.25">
      <c r="B5220" s="294">
        <v>5155</v>
      </c>
      <c r="C5220" s="295">
        <v>134.59555529644473</v>
      </c>
    </row>
    <row r="5221" spans="2:3" x14ac:dyDescent="0.25">
      <c r="B5221" s="294">
        <v>5156</v>
      </c>
      <c r="C5221" s="295">
        <v>207.91028925172074</v>
      </c>
    </row>
    <row r="5222" spans="2:3" x14ac:dyDescent="0.25">
      <c r="B5222" s="294">
        <v>5157</v>
      </c>
      <c r="C5222" s="295">
        <v>139.36143625354899</v>
      </c>
    </row>
    <row r="5223" spans="2:3" x14ac:dyDescent="0.25">
      <c r="B5223" s="294">
        <v>5158</v>
      </c>
      <c r="C5223" s="295">
        <v>151.56394669428101</v>
      </c>
    </row>
    <row r="5224" spans="2:3" x14ac:dyDescent="0.25">
      <c r="B5224" s="294">
        <v>5159</v>
      </c>
      <c r="C5224" s="295">
        <v>138.34605551992263</v>
      </c>
    </row>
    <row r="5225" spans="2:3" x14ac:dyDescent="0.25">
      <c r="B5225" s="294">
        <v>5160</v>
      </c>
      <c r="C5225" s="295">
        <v>90.154358490994525</v>
      </c>
    </row>
    <row r="5226" spans="2:3" x14ac:dyDescent="0.25">
      <c r="B5226" s="294">
        <v>5161</v>
      </c>
      <c r="C5226" s="295">
        <v>126.47052715530859</v>
      </c>
    </row>
    <row r="5227" spans="2:3" x14ac:dyDescent="0.25">
      <c r="B5227" s="294">
        <v>5162</v>
      </c>
      <c r="C5227" s="295">
        <v>110.48470076296516</v>
      </c>
    </row>
    <row r="5228" spans="2:3" x14ac:dyDescent="0.25">
      <c r="B5228" s="294">
        <v>5163</v>
      </c>
      <c r="C5228" s="295">
        <v>100.59870894475023</v>
      </c>
    </row>
    <row r="5229" spans="2:3" x14ac:dyDescent="0.25">
      <c r="B5229" s="294">
        <v>5164</v>
      </c>
      <c r="C5229" s="295">
        <v>131.10906592606494</v>
      </c>
    </row>
    <row r="5230" spans="2:3" x14ac:dyDescent="0.25">
      <c r="B5230" s="294">
        <v>5165</v>
      </c>
      <c r="C5230" s="295">
        <v>87.966030467677442</v>
      </c>
    </row>
    <row r="5231" spans="2:3" x14ac:dyDescent="0.25">
      <c r="B5231" s="294">
        <v>5166</v>
      </c>
      <c r="C5231" s="295">
        <v>113.50052382550275</v>
      </c>
    </row>
    <row r="5232" spans="2:3" x14ac:dyDescent="0.25">
      <c r="B5232" s="294">
        <v>5167</v>
      </c>
      <c r="C5232" s="295">
        <v>126.12356235581456</v>
      </c>
    </row>
    <row r="5233" spans="2:3" x14ac:dyDescent="0.25">
      <c r="B5233" s="294">
        <v>5168</v>
      </c>
      <c r="C5233" s="295">
        <v>108.19090362823601</v>
      </c>
    </row>
    <row r="5234" spans="2:3" x14ac:dyDescent="0.25">
      <c r="B5234" s="294">
        <v>5169</v>
      </c>
      <c r="C5234" s="295">
        <v>137.1618660272014</v>
      </c>
    </row>
    <row r="5235" spans="2:3" x14ac:dyDescent="0.25">
      <c r="B5235" s="294">
        <v>5170</v>
      </c>
      <c r="C5235" s="295">
        <v>143.64428427218303</v>
      </c>
    </row>
    <row r="5236" spans="2:3" x14ac:dyDescent="0.25">
      <c r="B5236" s="294">
        <v>5171</v>
      </c>
      <c r="C5236" s="295">
        <v>173.68165488797547</v>
      </c>
    </row>
    <row r="5237" spans="2:3" x14ac:dyDescent="0.25">
      <c r="B5237" s="294">
        <v>5172</v>
      </c>
      <c r="C5237" s="295">
        <v>138.27330340216486</v>
      </c>
    </row>
    <row r="5238" spans="2:3" x14ac:dyDescent="0.25">
      <c r="B5238" s="294">
        <v>5173</v>
      </c>
      <c r="C5238" s="295">
        <v>188.22647373197151</v>
      </c>
    </row>
    <row r="5239" spans="2:3" x14ac:dyDescent="0.25">
      <c r="B5239" s="294">
        <v>5174</v>
      </c>
      <c r="C5239" s="295">
        <v>129.50848342373374</v>
      </c>
    </row>
    <row r="5240" spans="2:3" x14ac:dyDescent="0.25">
      <c r="B5240" s="294">
        <v>5175</v>
      </c>
      <c r="C5240" s="295">
        <v>97.943856576467766</v>
      </c>
    </row>
    <row r="5241" spans="2:3" x14ac:dyDescent="0.25">
      <c r="B5241" s="294">
        <v>5176</v>
      </c>
      <c r="C5241" s="295">
        <v>148.6269515284925</v>
      </c>
    </row>
    <row r="5242" spans="2:3" x14ac:dyDescent="0.25">
      <c r="B5242" s="294">
        <v>5177</v>
      </c>
      <c r="C5242" s="295">
        <v>140.98601460026055</v>
      </c>
    </row>
    <row r="5243" spans="2:3" x14ac:dyDescent="0.25">
      <c r="B5243" s="294">
        <v>5178</v>
      </c>
      <c r="C5243" s="295">
        <v>163.56594960729115</v>
      </c>
    </row>
    <row r="5244" spans="2:3" x14ac:dyDescent="0.25">
      <c r="B5244" s="294">
        <v>5179</v>
      </c>
      <c r="C5244" s="295">
        <v>123.39813301938221</v>
      </c>
    </row>
    <row r="5245" spans="2:3" x14ac:dyDescent="0.25">
      <c r="B5245" s="294">
        <v>5180</v>
      </c>
      <c r="C5245" s="295">
        <v>84.850972619008303</v>
      </c>
    </row>
    <row r="5246" spans="2:3" x14ac:dyDescent="0.25">
      <c r="B5246" s="294">
        <v>5181</v>
      </c>
      <c r="C5246" s="295">
        <v>124.81454971620785</v>
      </c>
    </row>
    <row r="5247" spans="2:3" x14ac:dyDescent="0.25">
      <c r="B5247" s="294">
        <v>5182</v>
      </c>
      <c r="C5247" s="295">
        <v>93.147942157816757</v>
      </c>
    </row>
    <row r="5248" spans="2:3" x14ac:dyDescent="0.25">
      <c r="B5248" s="294">
        <v>5183</v>
      </c>
      <c r="C5248" s="295">
        <v>116.31864266367074</v>
      </c>
    </row>
    <row r="5249" spans="2:3" x14ac:dyDescent="0.25">
      <c r="B5249" s="294">
        <v>5184</v>
      </c>
      <c r="C5249" s="295">
        <v>99.550772314005442</v>
      </c>
    </row>
    <row r="5250" spans="2:3" x14ac:dyDescent="0.25">
      <c r="B5250" s="294">
        <v>5185</v>
      </c>
      <c r="C5250" s="295">
        <v>123.19325942568369</v>
      </c>
    </row>
    <row r="5251" spans="2:3" x14ac:dyDescent="0.25">
      <c r="B5251" s="294">
        <v>5186</v>
      </c>
      <c r="C5251" s="295">
        <v>132.82003211987015</v>
      </c>
    </row>
    <row r="5252" spans="2:3" x14ac:dyDescent="0.25">
      <c r="B5252" s="294">
        <v>5187</v>
      </c>
      <c r="C5252" s="295">
        <v>76.642902012597204</v>
      </c>
    </row>
    <row r="5253" spans="2:3" x14ac:dyDescent="0.25">
      <c r="B5253" s="294">
        <v>5188</v>
      </c>
      <c r="C5253" s="295">
        <v>188.59457181121593</v>
      </c>
    </row>
    <row r="5254" spans="2:3" x14ac:dyDescent="0.25">
      <c r="B5254" s="294">
        <v>5189</v>
      </c>
      <c r="C5254" s="295">
        <v>101.05330055940897</v>
      </c>
    </row>
    <row r="5255" spans="2:3" x14ac:dyDescent="0.25">
      <c r="B5255" s="294">
        <v>5190</v>
      </c>
      <c r="C5255" s="295">
        <v>124.34618534042039</v>
      </c>
    </row>
    <row r="5256" spans="2:3" x14ac:dyDescent="0.25">
      <c r="B5256" s="294">
        <v>5191</v>
      </c>
      <c r="C5256" s="295">
        <v>96.7816246938294</v>
      </c>
    </row>
    <row r="5257" spans="2:3" x14ac:dyDescent="0.25">
      <c r="B5257" s="294">
        <v>5192</v>
      </c>
      <c r="C5257" s="295">
        <v>111.13632944297262</v>
      </c>
    </row>
    <row r="5258" spans="2:3" x14ac:dyDescent="0.25">
      <c r="B5258" s="294">
        <v>5193</v>
      </c>
      <c r="C5258" s="295">
        <v>85.403943268457567</v>
      </c>
    </row>
    <row r="5259" spans="2:3" x14ac:dyDescent="0.25">
      <c r="B5259" s="294">
        <v>5194</v>
      </c>
      <c r="C5259" s="295">
        <v>149.71700706704462</v>
      </c>
    </row>
    <row r="5260" spans="2:3" x14ac:dyDescent="0.25">
      <c r="B5260" s="294">
        <v>5195</v>
      </c>
      <c r="C5260" s="295">
        <v>92.602160609315547</v>
      </c>
    </row>
    <row r="5261" spans="2:3" x14ac:dyDescent="0.25">
      <c r="B5261" s="294">
        <v>5196</v>
      </c>
      <c r="C5261" s="295">
        <v>143.45151008969</v>
      </c>
    </row>
    <row r="5262" spans="2:3" x14ac:dyDescent="0.25">
      <c r="B5262" s="294">
        <v>5197</v>
      </c>
      <c r="C5262" s="295">
        <v>91.590239095404186</v>
      </c>
    </row>
    <row r="5263" spans="2:3" x14ac:dyDescent="0.25">
      <c r="B5263" s="294">
        <v>5198</v>
      </c>
      <c r="C5263" s="295">
        <v>156.27476881608888</v>
      </c>
    </row>
    <row r="5264" spans="2:3" x14ac:dyDescent="0.25">
      <c r="B5264" s="294">
        <v>5199</v>
      </c>
      <c r="C5264" s="295">
        <v>183.4860073047719</v>
      </c>
    </row>
    <row r="5265" spans="2:3" x14ac:dyDescent="0.25">
      <c r="B5265" s="294">
        <v>5200</v>
      </c>
      <c r="C5265" s="295">
        <v>83.229099100652832</v>
      </c>
    </row>
    <row r="5266" spans="2:3" x14ac:dyDescent="0.25">
      <c r="B5266" s="294">
        <v>5201</v>
      </c>
      <c r="C5266" s="295">
        <v>112.04085707450218</v>
      </c>
    </row>
    <row r="5267" spans="2:3" x14ac:dyDescent="0.25">
      <c r="B5267" s="294">
        <v>5202</v>
      </c>
      <c r="C5267" s="295">
        <v>150.91256073071986</v>
      </c>
    </row>
    <row r="5268" spans="2:3" x14ac:dyDescent="0.25">
      <c r="B5268" s="294">
        <v>5203</v>
      </c>
      <c r="C5268" s="295">
        <v>167.19920679038495</v>
      </c>
    </row>
    <row r="5269" spans="2:3" x14ac:dyDescent="0.25">
      <c r="B5269" s="294">
        <v>5204</v>
      </c>
      <c r="C5269" s="295">
        <v>137.30993497650189</v>
      </c>
    </row>
    <row r="5270" spans="2:3" x14ac:dyDescent="0.25">
      <c r="B5270" s="294">
        <v>5205</v>
      </c>
      <c r="C5270" s="295">
        <v>161.59915136866931</v>
      </c>
    </row>
    <row r="5271" spans="2:3" x14ac:dyDescent="0.25">
      <c r="B5271" s="294">
        <v>5206</v>
      </c>
      <c r="C5271" s="295">
        <v>76.951065917117859</v>
      </c>
    </row>
    <row r="5272" spans="2:3" x14ac:dyDescent="0.25">
      <c r="B5272" s="294">
        <v>5207</v>
      </c>
      <c r="C5272" s="295">
        <v>124.40935844837858</v>
      </c>
    </row>
    <row r="5273" spans="2:3" x14ac:dyDescent="0.25">
      <c r="B5273" s="294">
        <v>5208</v>
      </c>
      <c r="C5273" s="295">
        <v>127.76151372634673</v>
      </c>
    </row>
    <row r="5274" spans="2:3" x14ac:dyDescent="0.25">
      <c r="B5274" s="294">
        <v>5209</v>
      </c>
      <c r="C5274" s="295">
        <v>140.43147901356252</v>
      </c>
    </row>
    <row r="5275" spans="2:3" x14ac:dyDescent="0.25">
      <c r="B5275" s="294">
        <v>5210</v>
      </c>
      <c r="C5275" s="295">
        <v>159.55416243067583</v>
      </c>
    </row>
    <row r="5276" spans="2:3" x14ac:dyDescent="0.25">
      <c r="B5276" s="294">
        <v>5211</v>
      </c>
      <c r="C5276" s="295">
        <v>170.25653022056559</v>
      </c>
    </row>
    <row r="5277" spans="2:3" x14ac:dyDescent="0.25">
      <c r="B5277" s="294">
        <v>5212</v>
      </c>
      <c r="C5277" s="295">
        <v>97.495744652615173</v>
      </c>
    </row>
    <row r="5278" spans="2:3" x14ac:dyDescent="0.25">
      <c r="B5278" s="294">
        <v>5213</v>
      </c>
      <c r="C5278" s="295">
        <v>137.01629357204834</v>
      </c>
    </row>
    <row r="5279" spans="2:3" x14ac:dyDescent="0.25">
      <c r="B5279" s="294">
        <v>5214</v>
      </c>
      <c r="C5279" s="295">
        <v>107.59313122523247</v>
      </c>
    </row>
    <row r="5280" spans="2:3" x14ac:dyDescent="0.25">
      <c r="B5280" s="294">
        <v>5215</v>
      </c>
      <c r="C5280" s="295">
        <v>133.56665218665174</v>
      </c>
    </row>
    <row r="5281" spans="2:3" x14ac:dyDescent="0.25">
      <c r="B5281" s="294">
        <v>5216</v>
      </c>
      <c r="C5281" s="295">
        <v>136.43392166185481</v>
      </c>
    </row>
    <row r="5282" spans="2:3" x14ac:dyDescent="0.25">
      <c r="B5282" s="294">
        <v>5217</v>
      </c>
      <c r="C5282" s="295">
        <v>112.85288966896729</v>
      </c>
    </row>
    <row r="5283" spans="2:3" x14ac:dyDescent="0.25">
      <c r="B5283" s="294">
        <v>5218</v>
      </c>
      <c r="C5283" s="295">
        <v>78.082707428702037</v>
      </c>
    </row>
    <row r="5284" spans="2:3" x14ac:dyDescent="0.25">
      <c r="B5284" s="294">
        <v>5219</v>
      </c>
      <c r="C5284" s="295">
        <v>106.20304545152239</v>
      </c>
    </row>
    <row r="5285" spans="2:3" x14ac:dyDescent="0.25">
      <c r="B5285" s="294">
        <v>5220</v>
      </c>
      <c r="C5285" s="295">
        <v>101.433445931401</v>
      </c>
    </row>
    <row r="5286" spans="2:3" x14ac:dyDescent="0.25">
      <c r="B5286" s="294">
        <v>5221</v>
      </c>
      <c r="C5286" s="295">
        <v>149.95741260906397</v>
      </c>
    </row>
    <row r="5287" spans="2:3" x14ac:dyDescent="0.25">
      <c r="B5287" s="294">
        <v>5222</v>
      </c>
      <c r="C5287" s="295">
        <v>135.71290862042829</v>
      </c>
    </row>
    <row r="5288" spans="2:3" x14ac:dyDescent="0.25">
      <c r="B5288" s="294">
        <v>5223</v>
      </c>
      <c r="C5288" s="295">
        <v>113.87630898918781</v>
      </c>
    </row>
    <row r="5289" spans="2:3" x14ac:dyDescent="0.25">
      <c r="B5289" s="294">
        <v>5224</v>
      </c>
      <c r="C5289" s="295">
        <v>90.862260602831142</v>
      </c>
    </row>
    <row r="5290" spans="2:3" x14ac:dyDescent="0.25">
      <c r="B5290" s="294">
        <v>5225</v>
      </c>
      <c r="C5290" s="295">
        <v>103.88088211396264</v>
      </c>
    </row>
    <row r="5291" spans="2:3" x14ac:dyDescent="0.25">
      <c r="B5291" s="294">
        <v>5226</v>
      </c>
      <c r="C5291" s="295">
        <v>78.199534610034661</v>
      </c>
    </row>
    <row r="5292" spans="2:3" x14ac:dyDescent="0.25">
      <c r="B5292" s="294">
        <v>5227</v>
      </c>
      <c r="C5292" s="295">
        <v>169.10848635682885</v>
      </c>
    </row>
    <row r="5293" spans="2:3" x14ac:dyDescent="0.25">
      <c r="B5293" s="294">
        <v>5228</v>
      </c>
      <c r="C5293" s="295">
        <v>89.029957604310837</v>
      </c>
    </row>
    <row r="5294" spans="2:3" x14ac:dyDescent="0.25">
      <c r="B5294" s="294">
        <v>5229</v>
      </c>
      <c r="C5294" s="295">
        <v>98.201828513059354</v>
      </c>
    </row>
    <row r="5295" spans="2:3" x14ac:dyDescent="0.25">
      <c r="B5295" s="294">
        <v>5230</v>
      </c>
      <c r="C5295" s="295">
        <v>168.08426804403138</v>
      </c>
    </row>
    <row r="5296" spans="2:3" x14ac:dyDescent="0.25">
      <c r="B5296" s="294">
        <v>5231</v>
      </c>
      <c r="C5296" s="295">
        <v>126.35581867977172</v>
      </c>
    </row>
    <row r="5297" spans="2:3" x14ac:dyDescent="0.25">
      <c r="B5297" s="294">
        <v>5232</v>
      </c>
      <c r="C5297" s="295">
        <v>133.30897081805051</v>
      </c>
    </row>
    <row r="5298" spans="2:3" x14ac:dyDescent="0.25">
      <c r="B5298" s="294">
        <v>5233</v>
      </c>
      <c r="C5298" s="295">
        <v>143.20205410583827</v>
      </c>
    </row>
    <row r="5299" spans="2:3" x14ac:dyDescent="0.25">
      <c r="B5299" s="294">
        <v>5234</v>
      </c>
      <c r="C5299" s="295">
        <v>139.99773670736801</v>
      </c>
    </row>
    <row r="5300" spans="2:3" x14ac:dyDescent="0.25">
      <c r="B5300" s="294">
        <v>5235</v>
      </c>
      <c r="C5300" s="295">
        <v>150.91197081578139</v>
      </c>
    </row>
    <row r="5301" spans="2:3" x14ac:dyDescent="0.25">
      <c r="B5301" s="294">
        <v>5236</v>
      </c>
      <c r="C5301" s="295">
        <v>113.68255203809176</v>
      </c>
    </row>
    <row r="5302" spans="2:3" x14ac:dyDescent="0.25">
      <c r="B5302" s="294">
        <v>5237</v>
      </c>
      <c r="C5302" s="295">
        <v>110.56987115013608</v>
      </c>
    </row>
    <row r="5303" spans="2:3" x14ac:dyDescent="0.25">
      <c r="B5303" s="294">
        <v>5238</v>
      </c>
      <c r="C5303" s="295">
        <v>153.21591764844976</v>
      </c>
    </row>
    <row r="5304" spans="2:3" x14ac:dyDescent="0.25">
      <c r="B5304" s="294">
        <v>5239</v>
      </c>
      <c r="C5304" s="295">
        <v>125.65183430194857</v>
      </c>
    </row>
    <row r="5305" spans="2:3" x14ac:dyDescent="0.25">
      <c r="B5305" s="294">
        <v>5240</v>
      </c>
      <c r="C5305" s="295">
        <v>122.25550574184803</v>
      </c>
    </row>
    <row r="5306" spans="2:3" x14ac:dyDescent="0.25">
      <c r="B5306" s="294">
        <v>5241</v>
      </c>
      <c r="C5306" s="295">
        <v>105.31759523779257</v>
      </c>
    </row>
    <row r="5307" spans="2:3" x14ac:dyDescent="0.25">
      <c r="B5307" s="294">
        <v>5242</v>
      </c>
      <c r="C5307" s="295">
        <v>155.67163068626951</v>
      </c>
    </row>
    <row r="5308" spans="2:3" x14ac:dyDescent="0.25">
      <c r="B5308" s="294">
        <v>5243</v>
      </c>
      <c r="C5308" s="295">
        <v>90.718307627019172</v>
      </c>
    </row>
    <row r="5309" spans="2:3" x14ac:dyDescent="0.25">
      <c r="B5309" s="294">
        <v>5244</v>
      </c>
      <c r="C5309" s="295">
        <v>106.16027497921397</v>
      </c>
    </row>
    <row r="5310" spans="2:3" x14ac:dyDescent="0.25">
      <c r="B5310" s="294">
        <v>5245</v>
      </c>
      <c r="C5310" s="295">
        <v>173.85056849770143</v>
      </c>
    </row>
    <row r="5311" spans="2:3" x14ac:dyDescent="0.25">
      <c r="B5311" s="294">
        <v>5246</v>
      </c>
      <c r="C5311" s="295">
        <v>98.018157694697976</v>
      </c>
    </row>
    <row r="5312" spans="2:3" x14ac:dyDescent="0.25">
      <c r="B5312" s="294">
        <v>5247</v>
      </c>
      <c r="C5312" s="295">
        <v>163.59803815430001</v>
      </c>
    </row>
    <row r="5313" spans="2:3" x14ac:dyDescent="0.25">
      <c r="B5313" s="294">
        <v>5248</v>
      </c>
      <c r="C5313" s="295">
        <v>142.95730616201598</v>
      </c>
    </row>
    <row r="5314" spans="2:3" x14ac:dyDescent="0.25">
      <c r="B5314" s="294">
        <v>5249</v>
      </c>
      <c r="C5314" s="295">
        <v>144.83308429003387</v>
      </c>
    </row>
    <row r="5315" spans="2:3" x14ac:dyDescent="0.25">
      <c r="B5315" s="294">
        <v>5250</v>
      </c>
      <c r="C5315" s="295">
        <v>108.21276944958004</v>
      </c>
    </row>
    <row r="5316" spans="2:3" x14ac:dyDescent="0.25">
      <c r="B5316" s="294">
        <v>5251</v>
      </c>
      <c r="C5316" s="295">
        <v>107.06133867444612</v>
      </c>
    </row>
    <row r="5317" spans="2:3" x14ac:dyDescent="0.25">
      <c r="B5317" s="294">
        <v>5252</v>
      </c>
      <c r="C5317" s="295">
        <v>129.18380623507446</v>
      </c>
    </row>
    <row r="5318" spans="2:3" x14ac:dyDescent="0.25">
      <c r="B5318" s="294">
        <v>5253</v>
      </c>
      <c r="C5318" s="295">
        <v>100.65425233372343</v>
      </c>
    </row>
    <row r="5319" spans="2:3" x14ac:dyDescent="0.25">
      <c r="B5319" s="294">
        <v>5254</v>
      </c>
      <c r="C5319" s="295">
        <v>87.844875353953597</v>
      </c>
    </row>
    <row r="5320" spans="2:3" x14ac:dyDescent="0.25">
      <c r="B5320" s="294">
        <v>5255</v>
      </c>
      <c r="C5320" s="295">
        <v>177.88274431374688</v>
      </c>
    </row>
    <row r="5321" spans="2:3" x14ac:dyDescent="0.25">
      <c r="B5321" s="294">
        <v>5256</v>
      </c>
      <c r="C5321" s="295">
        <v>151.41260376048484</v>
      </c>
    </row>
    <row r="5322" spans="2:3" x14ac:dyDescent="0.25">
      <c r="B5322" s="294">
        <v>5257</v>
      </c>
      <c r="C5322" s="295">
        <v>106.46365400085118</v>
      </c>
    </row>
    <row r="5323" spans="2:3" x14ac:dyDescent="0.25">
      <c r="B5323" s="294">
        <v>5258</v>
      </c>
      <c r="C5323" s="295">
        <v>108.94072634423105</v>
      </c>
    </row>
    <row r="5324" spans="2:3" x14ac:dyDescent="0.25">
      <c r="B5324" s="294">
        <v>5259</v>
      </c>
      <c r="C5324" s="295">
        <v>168.47007890048732</v>
      </c>
    </row>
    <row r="5325" spans="2:3" x14ac:dyDescent="0.25">
      <c r="B5325" s="294">
        <v>5260</v>
      </c>
      <c r="C5325" s="295">
        <v>117.22973387743245</v>
      </c>
    </row>
    <row r="5326" spans="2:3" x14ac:dyDescent="0.25">
      <c r="B5326" s="294">
        <v>5261</v>
      </c>
      <c r="C5326" s="295">
        <v>82.521431665034982</v>
      </c>
    </row>
    <row r="5327" spans="2:3" x14ac:dyDescent="0.25">
      <c r="B5327" s="294">
        <v>5262</v>
      </c>
      <c r="C5327" s="295">
        <v>164.01541324484711</v>
      </c>
    </row>
    <row r="5328" spans="2:3" x14ac:dyDescent="0.25">
      <c r="B5328" s="294">
        <v>5263</v>
      </c>
      <c r="C5328" s="295">
        <v>170.21210139522438</v>
      </c>
    </row>
    <row r="5329" spans="2:3" x14ac:dyDescent="0.25">
      <c r="B5329" s="294">
        <v>5264</v>
      </c>
      <c r="C5329" s="295">
        <v>115.3929752658056</v>
      </c>
    </row>
    <row r="5330" spans="2:3" x14ac:dyDescent="0.25">
      <c r="B5330" s="294">
        <v>5265</v>
      </c>
      <c r="C5330" s="295">
        <v>152.54827886804964</v>
      </c>
    </row>
    <row r="5331" spans="2:3" x14ac:dyDescent="0.25">
      <c r="B5331" s="294">
        <v>5266</v>
      </c>
      <c r="C5331" s="295">
        <v>179.29531471715859</v>
      </c>
    </row>
    <row r="5332" spans="2:3" x14ac:dyDescent="0.25">
      <c r="B5332" s="294">
        <v>5267</v>
      </c>
      <c r="C5332" s="295">
        <v>99.225347737344833</v>
      </c>
    </row>
    <row r="5333" spans="2:3" x14ac:dyDescent="0.25">
      <c r="B5333" s="294">
        <v>5268</v>
      </c>
      <c r="C5333" s="295">
        <v>220.14076802684633</v>
      </c>
    </row>
    <row r="5334" spans="2:3" x14ac:dyDescent="0.25">
      <c r="B5334" s="294">
        <v>5269</v>
      </c>
      <c r="C5334" s="295">
        <v>124.87751484121425</v>
      </c>
    </row>
    <row r="5335" spans="2:3" x14ac:dyDescent="0.25">
      <c r="B5335" s="294">
        <v>5270</v>
      </c>
      <c r="C5335" s="295">
        <v>84.273372241508568</v>
      </c>
    </row>
    <row r="5336" spans="2:3" x14ac:dyDescent="0.25">
      <c r="B5336" s="294">
        <v>5271</v>
      </c>
      <c r="C5336" s="295">
        <v>122.04187213472753</v>
      </c>
    </row>
    <row r="5337" spans="2:3" x14ac:dyDescent="0.25">
      <c r="B5337" s="294">
        <v>5272</v>
      </c>
      <c r="C5337" s="295">
        <v>167.05996077392311</v>
      </c>
    </row>
    <row r="5338" spans="2:3" x14ac:dyDescent="0.25">
      <c r="B5338" s="294">
        <v>5273</v>
      </c>
      <c r="C5338" s="295">
        <v>112.98034881495128</v>
      </c>
    </row>
    <row r="5339" spans="2:3" x14ac:dyDescent="0.25">
      <c r="B5339" s="294">
        <v>5274</v>
      </c>
      <c r="C5339" s="295">
        <v>106.94142363761038</v>
      </c>
    </row>
    <row r="5340" spans="2:3" x14ac:dyDescent="0.25">
      <c r="B5340" s="294">
        <v>5275</v>
      </c>
      <c r="C5340" s="295">
        <v>121.87906121108679</v>
      </c>
    </row>
    <row r="5341" spans="2:3" x14ac:dyDescent="0.25">
      <c r="B5341" s="294">
        <v>5276</v>
      </c>
      <c r="C5341" s="295">
        <v>104.72592442762202</v>
      </c>
    </row>
    <row r="5342" spans="2:3" x14ac:dyDescent="0.25">
      <c r="B5342" s="294">
        <v>5277</v>
      </c>
      <c r="C5342" s="295">
        <v>152.93775020262001</v>
      </c>
    </row>
    <row r="5343" spans="2:3" x14ac:dyDescent="0.25">
      <c r="B5343" s="294">
        <v>5278</v>
      </c>
      <c r="C5343" s="295">
        <v>184.94136604160701</v>
      </c>
    </row>
    <row r="5344" spans="2:3" x14ac:dyDescent="0.25">
      <c r="B5344" s="294">
        <v>5279</v>
      </c>
      <c r="C5344" s="295">
        <v>185.58281995528813</v>
      </c>
    </row>
    <row r="5345" spans="2:3" x14ac:dyDescent="0.25">
      <c r="B5345" s="294">
        <v>5280</v>
      </c>
      <c r="C5345" s="295">
        <v>120.82940254270632</v>
      </c>
    </row>
    <row r="5346" spans="2:3" x14ac:dyDescent="0.25">
      <c r="B5346" s="294">
        <v>5281</v>
      </c>
      <c r="C5346" s="295">
        <v>152.36462617759847</v>
      </c>
    </row>
    <row r="5347" spans="2:3" x14ac:dyDescent="0.25">
      <c r="B5347" s="294">
        <v>5282</v>
      </c>
      <c r="C5347" s="295">
        <v>84.921228998819132</v>
      </c>
    </row>
    <row r="5348" spans="2:3" x14ac:dyDescent="0.25">
      <c r="B5348" s="294">
        <v>5283</v>
      </c>
      <c r="C5348" s="295">
        <v>176.50878256404661</v>
      </c>
    </row>
    <row r="5349" spans="2:3" x14ac:dyDescent="0.25">
      <c r="B5349" s="294">
        <v>5284</v>
      </c>
      <c r="C5349" s="295">
        <v>112.31980495661689</v>
      </c>
    </row>
    <row r="5350" spans="2:3" x14ac:dyDescent="0.25">
      <c r="B5350" s="294">
        <v>5285</v>
      </c>
      <c r="C5350" s="295">
        <v>163.51687971813462</v>
      </c>
    </row>
    <row r="5351" spans="2:3" x14ac:dyDescent="0.25">
      <c r="B5351" s="294">
        <v>5286</v>
      </c>
      <c r="C5351" s="295">
        <v>100.25159688432788</v>
      </c>
    </row>
    <row r="5352" spans="2:3" x14ac:dyDescent="0.25">
      <c r="B5352" s="294">
        <v>5287</v>
      </c>
      <c r="C5352" s="295">
        <v>159.87424104266285</v>
      </c>
    </row>
    <row r="5353" spans="2:3" x14ac:dyDescent="0.25">
      <c r="B5353" s="294">
        <v>5288</v>
      </c>
      <c r="C5353" s="295">
        <v>118.78074346594676</v>
      </c>
    </row>
    <row r="5354" spans="2:3" x14ac:dyDescent="0.25">
      <c r="B5354" s="294">
        <v>5289</v>
      </c>
      <c r="C5354" s="295">
        <v>91.430865196982325</v>
      </c>
    </row>
    <row r="5355" spans="2:3" x14ac:dyDescent="0.25">
      <c r="B5355" s="294">
        <v>5290</v>
      </c>
      <c r="C5355" s="295">
        <v>101.92778448066093</v>
      </c>
    </row>
    <row r="5356" spans="2:3" x14ac:dyDescent="0.25">
      <c r="B5356" s="294">
        <v>5291</v>
      </c>
      <c r="C5356" s="295">
        <v>156.62929273944027</v>
      </c>
    </row>
    <row r="5357" spans="2:3" x14ac:dyDescent="0.25">
      <c r="B5357" s="294">
        <v>5292</v>
      </c>
      <c r="C5357" s="295">
        <v>99.041493297928781</v>
      </c>
    </row>
    <row r="5358" spans="2:3" x14ac:dyDescent="0.25">
      <c r="B5358" s="294">
        <v>5293</v>
      </c>
      <c r="C5358" s="295">
        <v>161.04137409925153</v>
      </c>
    </row>
    <row r="5359" spans="2:3" x14ac:dyDescent="0.25">
      <c r="B5359" s="294">
        <v>5294</v>
      </c>
      <c r="C5359" s="295">
        <v>120.28122345134989</v>
      </c>
    </row>
    <row r="5360" spans="2:3" x14ac:dyDescent="0.25">
      <c r="B5360" s="294">
        <v>5295</v>
      </c>
      <c r="C5360" s="295">
        <v>147.84816355205317</v>
      </c>
    </row>
    <row r="5361" spans="2:3" x14ac:dyDescent="0.25">
      <c r="B5361" s="294">
        <v>5296</v>
      </c>
      <c r="C5361" s="295">
        <v>139.17443876959018</v>
      </c>
    </row>
    <row r="5362" spans="2:3" x14ac:dyDescent="0.25">
      <c r="B5362" s="294">
        <v>5297</v>
      </c>
      <c r="C5362" s="295">
        <v>99.013703640077011</v>
      </c>
    </row>
    <row r="5363" spans="2:3" x14ac:dyDescent="0.25">
      <c r="B5363" s="294">
        <v>5298</v>
      </c>
      <c r="C5363" s="295">
        <v>128.58733601499017</v>
      </c>
    </row>
    <row r="5364" spans="2:3" x14ac:dyDescent="0.25">
      <c r="B5364" s="294">
        <v>5299</v>
      </c>
      <c r="C5364" s="295">
        <v>87.743308273914323</v>
      </c>
    </row>
    <row r="5365" spans="2:3" x14ac:dyDescent="0.25">
      <c r="B5365" s="294">
        <v>5300</v>
      </c>
      <c r="C5365" s="295">
        <v>117.02853609312179</v>
      </c>
    </row>
    <row r="5366" spans="2:3" x14ac:dyDescent="0.25">
      <c r="B5366" s="294">
        <v>5301</v>
      </c>
      <c r="C5366" s="295">
        <v>178.02724212777554</v>
      </c>
    </row>
    <row r="5367" spans="2:3" x14ac:dyDescent="0.25">
      <c r="B5367" s="294">
        <v>5302</v>
      </c>
      <c r="C5367" s="295">
        <v>92.206578234982032</v>
      </c>
    </row>
    <row r="5368" spans="2:3" x14ac:dyDescent="0.25">
      <c r="B5368" s="294">
        <v>5303</v>
      </c>
      <c r="C5368" s="295">
        <v>118.72652438279034</v>
      </c>
    </row>
    <row r="5369" spans="2:3" x14ac:dyDescent="0.25">
      <c r="B5369" s="294">
        <v>5304</v>
      </c>
      <c r="C5369" s="295">
        <v>79.446902292331771</v>
      </c>
    </row>
    <row r="5370" spans="2:3" x14ac:dyDescent="0.25">
      <c r="B5370" s="294">
        <v>5305</v>
      </c>
      <c r="C5370" s="295">
        <v>119.0685446374936</v>
      </c>
    </row>
    <row r="5371" spans="2:3" x14ac:dyDescent="0.25">
      <c r="B5371" s="294">
        <v>5306</v>
      </c>
      <c r="C5371" s="295">
        <v>121.59307152922753</v>
      </c>
    </row>
    <row r="5372" spans="2:3" x14ac:dyDescent="0.25">
      <c r="B5372" s="294">
        <v>5307</v>
      </c>
      <c r="C5372" s="295">
        <v>162.93361885633189</v>
      </c>
    </row>
    <row r="5373" spans="2:3" x14ac:dyDescent="0.25">
      <c r="B5373" s="294">
        <v>5308</v>
      </c>
      <c r="C5373" s="295">
        <v>129.90689305690273</v>
      </c>
    </row>
    <row r="5374" spans="2:3" x14ac:dyDescent="0.25">
      <c r="B5374" s="294">
        <v>5309</v>
      </c>
      <c r="C5374" s="295">
        <v>103.09350580414772</v>
      </c>
    </row>
    <row r="5375" spans="2:3" x14ac:dyDescent="0.25">
      <c r="B5375" s="294">
        <v>5310</v>
      </c>
      <c r="C5375" s="295">
        <v>94.360334542933387</v>
      </c>
    </row>
    <row r="5376" spans="2:3" x14ac:dyDescent="0.25">
      <c r="B5376" s="294">
        <v>5311</v>
      </c>
      <c r="C5376" s="295">
        <v>187.73869043240347</v>
      </c>
    </row>
    <row r="5377" spans="2:3" x14ac:dyDescent="0.25">
      <c r="B5377" s="294">
        <v>5312</v>
      </c>
      <c r="C5377" s="295">
        <v>104.55689016077201</v>
      </c>
    </row>
    <row r="5378" spans="2:3" x14ac:dyDescent="0.25">
      <c r="B5378" s="294">
        <v>5313</v>
      </c>
      <c r="C5378" s="295">
        <v>145.80069867813569</v>
      </c>
    </row>
    <row r="5379" spans="2:3" x14ac:dyDescent="0.25">
      <c r="B5379" s="294">
        <v>5314</v>
      </c>
      <c r="C5379" s="295">
        <v>144.72345026919209</v>
      </c>
    </row>
    <row r="5380" spans="2:3" x14ac:dyDescent="0.25">
      <c r="B5380" s="294">
        <v>5315</v>
      </c>
      <c r="C5380" s="295">
        <v>138.73316648434789</v>
      </c>
    </row>
    <row r="5381" spans="2:3" x14ac:dyDescent="0.25">
      <c r="B5381" s="294">
        <v>5316</v>
      </c>
      <c r="C5381" s="295">
        <v>118.38572214209357</v>
      </c>
    </row>
    <row r="5382" spans="2:3" x14ac:dyDescent="0.25">
      <c r="B5382" s="294">
        <v>5317</v>
      </c>
      <c r="C5382" s="295">
        <v>81.22835171287619</v>
      </c>
    </row>
    <row r="5383" spans="2:3" x14ac:dyDescent="0.25">
      <c r="B5383" s="294">
        <v>5318</v>
      </c>
      <c r="C5383" s="295">
        <v>61.866480597812043</v>
      </c>
    </row>
    <row r="5384" spans="2:3" x14ac:dyDescent="0.25">
      <c r="B5384" s="294">
        <v>5319</v>
      </c>
      <c r="C5384" s="295">
        <v>139.24727624279677</v>
      </c>
    </row>
    <row r="5385" spans="2:3" x14ac:dyDescent="0.25">
      <c r="B5385" s="294">
        <v>5320</v>
      </c>
      <c r="C5385" s="295">
        <v>144.19455451487181</v>
      </c>
    </row>
    <row r="5386" spans="2:3" x14ac:dyDescent="0.25">
      <c r="B5386" s="294">
        <v>5321</v>
      </c>
      <c r="C5386" s="295">
        <v>142.37011061103914</v>
      </c>
    </row>
    <row r="5387" spans="2:3" x14ac:dyDescent="0.25">
      <c r="B5387" s="294">
        <v>5322</v>
      </c>
      <c r="C5387" s="295">
        <v>179.64403969811246</v>
      </c>
    </row>
    <row r="5388" spans="2:3" x14ac:dyDescent="0.25">
      <c r="B5388" s="294">
        <v>5323</v>
      </c>
      <c r="C5388" s="295">
        <v>137.80959232958259</v>
      </c>
    </row>
    <row r="5389" spans="2:3" x14ac:dyDescent="0.25">
      <c r="B5389" s="294">
        <v>5324</v>
      </c>
      <c r="C5389" s="295">
        <v>120.12421292684833</v>
      </c>
    </row>
    <row r="5390" spans="2:3" x14ac:dyDescent="0.25">
      <c r="B5390" s="294">
        <v>5325</v>
      </c>
      <c r="C5390" s="295">
        <v>166.37065890187097</v>
      </c>
    </row>
    <row r="5391" spans="2:3" x14ac:dyDescent="0.25">
      <c r="B5391" s="294">
        <v>5326</v>
      </c>
      <c r="C5391" s="295">
        <v>68.747816331041875</v>
      </c>
    </row>
    <row r="5392" spans="2:3" x14ac:dyDescent="0.25">
      <c r="B5392" s="294">
        <v>5327</v>
      </c>
      <c r="C5392" s="295">
        <v>93.906820305487201</v>
      </c>
    </row>
    <row r="5393" spans="2:3" x14ac:dyDescent="0.25">
      <c r="B5393" s="294">
        <v>5328</v>
      </c>
      <c r="C5393" s="295">
        <v>92.528671499291917</v>
      </c>
    </row>
    <row r="5394" spans="2:3" x14ac:dyDescent="0.25">
      <c r="B5394" s="294">
        <v>5329</v>
      </c>
      <c r="C5394" s="295">
        <v>134.20864120404008</v>
      </c>
    </row>
    <row r="5395" spans="2:3" x14ac:dyDescent="0.25">
      <c r="B5395" s="294">
        <v>5330</v>
      </c>
      <c r="C5395" s="295">
        <v>171.554398093316</v>
      </c>
    </row>
    <row r="5396" spans="2:3" x14ac:dyDescent="0.25">
      <c r="B5396" s="294">
        <v>5331</v>
      </c>
      <c r="C5396" s="295">
        <v>122.81551108707453</v>
      </c>
    </row>
    <row r="5397" spans="2:3" x14ac:dyDescent="0.25">
      <c r="B5397" s="294">
        <v>5332</v>
      </c>
      <c r="C5397" s="295">
        <v>150.09245034731737</v>
      </c>
    </row>
    <row r="5398" spans="2:3" x14ac:dyDescent="0.25">
      <c r="B5398" s="294">
        <v>5333</v>
      </c>
      <c r="C5398" s="295">
        <v>149.1168861266155</v>
      </c>
    </row>
    <row r="5399" spans="2:3" x14ac:dyDescent="0.25">
      <c r="B5399" s="294">
        <v>5334</v>
      </c>
      <c r="C5399" s="295">
        <v>108.45622312320374</v>
      </c>
    </row>
    <row r="5400" spans="2:3" x14ac:dyDescent="0.25">
      <c r="B5400" s="294">
        <v>5335</v>
      </c>
      <c r="C5400" s="295">
        <v>97.291451555431721</v>
      </c>
    </row>
    <row r="5401" spans="2:3" x14ac:dyDescent="0.25">
      <c r="B5401" s="294">
        <v>5336</v>
      </c>
      <c r="C5401" s="295">
        <v>152.01036988369341</v>
      </c>
    </row>
    <row r="5402" spans="2:3" x14ac:dyDescent="0.25">
      <c r="B5402" s="294">
        <v>5337</v>
      </c>
      <c r="C5402" s="295">
        <v>82.160649281059591</v>
      </c>
    </row>
    <row r="5403" spans="2:3" x14ac:dyDescent="0.25">
      <c r="B5403" s="294">
        <v>5338</v>
      </c>
      <c r="C5403" s="295">
        <v>105.7722253056796</v>
      </c>
    </row>
    <row r="5404" spans="2:3" x14ac:dyDescent="0.25">
      <c r="B5404" s="294">
        <v>5339</v>
      </c>
      <c r="C5404" s="295">
        <v>135.82909793526483</v>
      </c>
    </row>
    <row r="5405" spans="2:3" x14ac:dyDescent="0.25">
      <c r="B5405" s="294">
        <v>5340</v>
      </c>
      <c r="C5405" s="295">
        <v>112.78657177858008</v>
      </c>
    </row>
    <row r="5406" spans="2:3" x14ac:dyDescent="0.25">
      <c r="B5406" s="294">
        <v>5341</v>
      </c>
      <c r="C5406" s="295">
        <v>104.02415834111872</v>
      </c>
    </row>
    <row r="5407" spans="2:3" x14ac:dyDescent="0.25">
      <c r="B5407" s="294">
        <v>5342</v>
      </c>
      <c r="C5407" s="295">
        <v>117.72811132655389</v>
      </c>
    </row>
    <row r="5408" spans="2:3" x14ac:dyDescent="0.25">
      <c r="B5408" s="294">
        <v>5343</v>
      </c>
      <c r="C5408" s="295">
        <v>178.74545244445574</v>
      </c>
    </row>
    <row r="5409" spans="2:3" x14ac:dyDescent="0.25">
      <c r="B5409" s="294">
        <v>5344</v>
      </c>
      <c r="C5409" s="295">
        <v>144.64588579941324</v>
      </c>
    </row>
    <row r="5410" spans="2:3" x14ac:dyDescent="0.25">
      <c r="B5410" s="294">
        <v>5345</v>
      </c>
      <c r="C5410" s="295">
        <v>109.29853199641562</v>
      </c>
    </row>
    <row r="5411" spans="2:3" x14ac:dyDescent="0.25">
      <c r="B5411" s="294">
        <v>5346</v>
      </c>
      <c r="C5411" s="295">
        <v>96.061601824068561</v>
      </c>
    </row>
    <row r="5412" spans="2:3" x14ac:dyDescent="0.25">
      <c r="B5412" s="294">
        <v>5347</v>
      </c>
      <c r="C5412" s="295">
        <v>152.16255040352968</v>
      </c>
    </row>
    <row r="5413" spans="2:3" x14ac:dyDescent="0.25">
      <c r="B5413" s="294">
        <v>5348</v>
      </c>
      <c r="C5413" s="295">
        <v>113.35125345961747</v>
      </c>
    </row>
    <row r="5414" spans="2:3" x14ac:dyDescent="0.25">
      <c r="B5414" s="294">
        <v>5349</v>
      </c>
      <c r="C5414" s="295">
        <v>141.79783860973822</v>
      </c>
    </row>
    <row r="5415" spans="2:3" x14ac:dyDescent="0.25">
      <c r="B5415" s="294">
        <v>5350</v>
      </c>
      <c r="C5415" s="295">
        <v>125.10636669384311</v>
      </c>
    </row>
    <row r="5416" spans="2:3" x14ac:dyDescent="0.25">
      <c r="B5416" s="294">
        <v>5351</v>
      </c>
      <c r="C5416" s="295">
        <v>110.60384268986877</v>
      </c>
    </row>
    <row r="5417" spans="2:3" x14ac:dyDescent="0.25">
      <c r="B5417" s="294">
        <v>5352</v>
      </c>
      <c r="C5417" s="295">
        <v>137.42480674536679</v>
      </c>
    </row>
    <row r="5418" spans="2:3" x14ac:dyDescent="0.25">
      <c r="B5418" s="294">
        <v>5353</v>
      </c>
      <c r="C5418" s="295">
        <v>125.80718068369768</v>
      </c>
    </row>
    <row r="5419" spans="2:3" x14ac:dyDescent="0.25">
      <c r="B5419" s="294">
        <v>5354</v>
      </c>
      <c r="C5419" s="295">
        <v>133.88297409167234</v>
      </c>
    </row>
    <row r="5420" spans="2:3" x14ac:dyDescent="0.25">
      <c r="B5420" s="294">
        <v>5355</v>
      </c>
      <c r="C5420" s="295">
        <v>120.86524926140942</v>
      </c>
    </row>
    <row r="5421" spans="2:3" x14ac:dyDescent="0.25">
      <c r="B5421" s="294">
        <v>5356</v>
      </c>
      <c r="C5421" s="295">
        <v>152.26063666181921</v>
      </c>
    </row>
    <row r="5422" spans="2:3" x14ac:dyDescent="0.25">
      <c r="B5422" s="294">
        <v>5357</v>
      </c>
      <c r="C5422" s="295">
        <v>131.70431531693251</v>
      </c>
    </row>
    <row r="5423" spans="2:3" x14ac:dyDescent="0.25">
      <c r="B5423" s="294">
        <v>5358</v>
      </c>
      <c r="C5423" s="295">
        <v>150.10624258914589</v>
      </c>
    </row>
    <row r="5424" spans="2:3" x14ac:dyDescent="0.25">
      <c r="B5424" s="294">
        <v>5359</v>
      </c>
      <c r="C5424" s="295">
        <v>173.86979727971385</v>
      </c>
    </row>
    <row r="5425" spans="2:3" x14ac:dyDescent="0.25">
      <c r="B5425" s="294">
        <v>5360</v>
      </c>
      <c r="C5425" s="295">
        <v>107.58796028612369</v>
      </c>
    </row>
    <row r="5426" spans="2:3" x14ac:dyDescent="0.25">
      <c r="B5426" s="294">
        <v>5361</v>
      </c>
      <c r="C5426" s="295">
        <v>105.05435065433987</v>
      </c>
    </row>
    <row r="5427" spans="2:3" x14ac:dyDescent="0.25">
      <c r="B5427" s="294">
        <v>5362</v>
      </c>
      <c r="C5427" s="295">
        <v>193.47669099859945</v>
      </c>
    </row>
    <row r="5428" spans="2:3" x14ac:dyDescent="0.25">
      <c r="B5428" s="294">
        <v>5363</v>
      </c>
      <c r="C5428" s="295">
        <v>115.90853616850677</v>
      </c>
    </row>
    <row r="5429" spans="2:3" x14ac:dyDescent="0.25">
      <c r="B5429" s="294">
        <v>5364</v>
      </c>
      <c r="C5429" s="295">
        <v>103.22158400884885</v>
      </c>
    </row>
    <row r="5430" spans="2:3" x14ac:dyDescent="0.25">
      <c r="B5430" s="294">
        <v>5365</v>
      </c>
      <c r="C5430" s="295">
        <v>92.673704866130393</v>
      </c>
    </row>
    <row r="5431" spans="2:3" x14ac:dyDescent="0.25">
      <c r="B5431" s="294">
        <v>5366</v>
      </c>
      <c r="C5431" s="295">
        <v>124.54909581250872</v>
      </c>
    </row>
    <row r="5432" spans="2:3" x14ac:dyDescent="0.25">
      <c r="B5432" s="294">
        <v>5367</v>
      </c>
      <c r="C5432" s="295">
        <v>100.10671641368177</v>
      </c>
    </row>
    <row r="5433" spans="2:3" x14ac:dyDescent="0.25">
      <c r="B5433" s="294">
        <v>5368</v>
      </c>
      <c r="C5433" s="295">
        <v>146.06495358859524</v>
      </c>
    </row>
    <row r="5434" spans="2:3" x14ac:dyDescent="0.25">
      <c r="B5434" s="294">
        <v>5369</v>
      </c>
      <c r="C5434" s="295">
        <v>122.27242978495639</v>
      </c>
    </row>
    <row r="5435" spans="2:3" x14ac:dyDescent="0.25">
      <c r="B5435" s="294">
        <v>5370</v>
      </c>
      <c r="C5435" s="295">
        <v>89.633184084895404</v>
      </c>
    </row>
    <row r="5436" spans="2:3" x14ac:dyDescent="0.25">
      <c r="B5436" s="294">
        <v>5371</v>
      </c>
      <c r="C5436" s="295">
        <v>136.59961968947221</v>
      </c>
    </row>
    <row r="5437" spans="2:3" x14ac:dyDescent="0.25">
      <c r="B5437" s="294">
        <v>5372</v>
      </c>
      <c r="C5437" s="295">
        <v>147.96330521784716</v>
      </c>
    </row>
    <row r="5438" spans="2:3" x14ac:dyDescent="0.25">
      <c r="B5438" s="294">
        <v>5373</v>
      </c>
      <c r="C5438" s="295">
        <v>105.85153532994119</v>
      </c>
    </row>
    <row r="5439" spans="2:3" x14ac:dyDescent="0.25">
      <c r="B5439" s="294">
        <v>5374</v>
      </c>
      <c r="C5439" s="295">
        <v>92.415518804827485</v>
      </c>
    </row>
    <row r="5440" spans="2:3" x14ac:dyDescent="0.25">
      <c r="B5440" s="294">
        <v>5375</v>
      </c>
      <c r="C5440" s="295">
        <v>98.70336504162745</v>
      </c>
    </row>
    <row r="5441" spans="2:3" x14ac:dyDescent="0.25">
      <c r="B5441" s="294">
        <v>5376</v>
      </c>
      <c r="C5441" s="295">
        <v>79.998657988177598</v>
      </c>
    </row>
    <row r="5442" spans="2:3" x14ac:dyDescent="0.25">
      <c r="B5442" s="294">
        <v>5377</v>
      </c>
      <c r="C5442" s="295">
        <v>141.26213370673466</v>
      </c>
    </row>
    <row r="5443" spans="2:3" x14ac:dyDescent="0.25">
      <c r="B5443" s="294">
        <v>5378</v>
      </c>
      <c r="C5443" s="295">
        <v>137.73640551213734</v>
      </c>
    </row>
    <row r="5444" spans="2:3" x14ac:dyDescent="0.25">
      <c r="B5444" s="294">
        <v>5379</v>
      </c>
      <c r="C5444" s="295">
        <v>170.12893984906182</v>
      </c>
    </row>
    <row r="5445" spans="2:3" x14ac:dyDescent="0.25">
      <c r="B5445" s="294">
        <v>5380</v>
      </c>
      <c r="C5445" s="295">
        <v>182.76938191930213</v>
      </c>
    </row>
    <row r="5446" spans="2:3" x14ac:dyDescent="0.25">
      <c r="B5446" s="294">
        <v>5381</v>
      </c>
      <c r="C5446" s="295">
        <v>108.9065848932625</v>
      </c>
    </row>
    <row r="5447" spans="2:3" x14ac:dyDescent="0.25">
      <c r="B5447" s="294">
        <v>5382</v>
      </c>
      <c r="C5447" s="295">
        <v>95.397785212922912</v>
      </c>
    </row>
    <row r="5448" spans="2:3" x14ac:dyDescent="0.25">
      <c r="B5448" s="294">
        <v>5383</v>
      </c>
      <c r="C5448" s="295">
        <v>206.37358903900915</v>
      </c>
    </row>
    <row r="5449" spans="2:3" x14ac:dyDescent="0.25">
      <c r="B5449" s="294">
        <v>5384</v>
      </c>
      <c r="C5449" s="295">
        <v>125.33228605249219</v>
      </c>
    </row>
    <row r="5450" spans="2:3" x14ac:dyDescent="0.25">
      <c r="B5450" s="294">
        <v>5385</v>
      </c>
      <c r="C5450" s="295">
        <v>142.16954812059419</v>
      </c>
    </row>
    <row r="5451" spans="2:3" x14ac:dyDescent="0.25">
      <c r="B5451" s="294">
        <v>5386</v>
      </c>
      <c r="C5451" s="295">
        <v>167.21630054555908</v>
      </c>
    </row>
    <row r="5452" spans="2:3" x14ac:dyDescent="0.25">
      <c r="B5452" s="294">
        <v>5387</v>
      </c>
      <c r="C5452" s="295">
        <v>112.54031253484301</v>
      </c>
    </row>
    <row r="5453" spans="2:3" x14ac:dyDescent="0.25">
      <c r="B5453" s="294">
        <v>5388</v>
      </c>
      <c r="C5453" s="295">
        <v>175.33880797294751</v>
      </c>
    </row>
    <row r="5454" spans="2:3" x14ac:dyDescent="0.25">
      <c r="B5454" s="294">
        <v>5389</v>
      </c>
      <c r="C5454" s="295">
        <v>98.594407409389902</v>
      </c>
    </row>
    <row r="5455" spans="2:3" x14ac:dyDescent="0.25">
      <c r="B5455" s="294">
        <v>5390</v>
      </c>
      <c r="C5455" s="295">
        <v>132.40282753151851</v>
      </c>
    </row>
    <row r="5456" spans="2:3" x14ac:dyDescent="0.25">
      <c r="B5456" s="294">
        <v>5391</v>
      </c>
      <c r="C5456" s="295">
        <v>82.675559352234274</v>
      </c>
    </row>
    <row r="5457" spans="2:3" x14ac:dyDescent="0.25">
      <c r="B5457" s="294">
        <v>5392</v>
      </c>
      <c r="C5457" s="295">
        <v>132.15988802829818</v>
      </c>
    </row>
    <row r="5458" spans="2:3" x14ac:dyDescent="0.25">
      <c r="B5458" s="294">
        <v>5393</v>
      </c>
      <c r="C5458" s="295">
        <v>79.81052301578012</v>
      </c>
    </row>
    <row r="5459" spans="2:3" x14ac:dyDescent="0.25">
      <c r="B5459" s="294">
        <v>5394</v>
      </c>
      <c r="C5459" s="295">
        <v>111.47165307071273</v>
      </c>
    </row>
    <row r="5460" spans="2:3" x14ac:dyDescent="0.25">
      <c r="B5460" s="294">
        <v>5395</v>
      </c>
      <c r="C5460" s="295">
        <v>124.33767438875705</v>
      </c>
    </row>
    <row r="5461" spans="2:3" x14ac:dyDescent="0.25">
      <c r="B5461" s="294">
        <v>5396</v>
      </c>
      <c r="C5461" s="295">
        <v>185.84155301810515</v>
      </c>
    </row>
    <row r="5462" spans="2:3" x14ac:dyDescent="0.25">
      <c r="B5462" s="294">
        <v>5397</v>
      </c>
      <c r="C5462" s="295">
        <v>170.97503324615624</v>
      </c>
    </row>
    <row r="5463" spans="2:3" x14ac:dyDescent="0.25">
      <c r="B5463" s="294">
        <v>5398</v>
      </c>
      <c r="C5463" s="295">
        <v>176.00178844825155</v>
      </c>
    </row>
    <row r="5464" spans="2:3" x14ac:dyDescent="0.25">
      <c r="B5464" s="294">
        <v>5399</v>
      </c>
      <c r="C5464" s="295">
        <v>133.7467777857</v>
      </c>
    </row>
    <row r="5465" spans="2:3" x14ac:dyDescent="0.25">
      <c r="B5465" s="294">
        <v>5400</v>
      </c>
      <c r="C5465" s="295">
        <v>142.76961492002309</v>
      </c>
    </row>
    <row r="5466" spans="2:3" x14ac:dyDescent="0.25">
      <c r="B5466" s="294">
        <v>5401</v>
      </c>
      <c r="C5466" s="295">
        <v>131.92460247135148</v>
      </c>
    </row>
    <row r="5467" spans="2:3" x14ac:dyDescent="0.25">
      <c r="B5467" s="294">
        <v>5402</v>
      </c>
      <c r="C5467" s="295">
        <v>113.42466729793719</v>
      </c>
    </row>
    <row r="5468" spans="2:3" x14ac:dyDescent="0.25">
      <c r="B5468" s="294">
        <v>5403</v>
      </c>
      <c r="C5468" s="295">
        <v>187.96557400611925</v>
      </c>
    </row>
    <row r="5469" spans="2:3" x14ac:dyDescent="0.25">
      <c r="B5469" s="294">
        <v>5404</v>
      </c>
      <c r="C5469" s="295">
        <v>97.538985216377682</v>
      </c>
    </row>
    <row r="5470" spans="2:3" x14ac:dyDescent="0.25">
      <c r="B5470" s="294">
        <v>5405</v>
      </c>
      <c r="C5470" s="295">
        <v>187.75472414574807</v>
      </c>
    </row>
    <row r="5471" spans="2:3" x14ac:dyDescent="0.25">
      <c r="B5471" s="294">
        <v>5406</v>
      </c>
      <c r="C5471" s="295">
        <v>93.02511645923137</v>
      </c>
    </row>
    <row r="5472" spans="2:3" x14ac:dyDescent="0.25">
      <c r="B5472" s="294">
        <v>5407</v>
      </c>
      <c r="C5472" s="295">
        <v>125.89306542568893</v>
      </c>
    </row>
    <row r="5473" spans="2:3" x14ac:dyDescent="0.25">
      <c r="B5473" s="294">
        <v>5408</v>
      </c>
      <c r="C5473" s="295">
        <v>117.3839156657893</v>
      </c>
    </row>
    <row r="5474" spans="2:3" x14ac:dyDescent="0.25">
      <c r="B5474" s="294">
        <v>5409</v>
      </c>
      <c r="C5474" s="295">
        <v>186.35887166121171</v>
      </c>
    </row>
    <row r="5475" spans="2:3" x14ac:dyDescent="0.25">
      <c r="B5475" s="294">
        <v>5410</v>
      </c>
      <c r="C5475" s="295">
        <v>92.442705133438096</v>
      </c>
    </row>
    <row r="5476" spans="2:3" x14ac:dyDescent="0.25">
      <c r="B5476" s="294">
        <v>5411</v>
      </c>
      <c r="C5476" s="295">
        <v>132.71030437856857</v>
      </c>
    </row>
    <row r="5477" spans="2:3" x14ac:dyDescent="0.25">
      <c r="B5477" s="294">
        <v>5412</v>
      </c>
      <c r="C5477" s="295">
        <v>151.7401168700911</v>
      </c>
    </row>
    <row r="5478" spans="2:3" x14ac:dyDescent="0.25">
      <c r="B5478" s="294">
        <v>5413</v>
      </c>
      <c r="C5478" s="295">
        <v>118.77962301286618</v>
      </c>
    </row>
    <row r="5479" spans="2:3" x14ac:dyDescent="0.25">
      <c r="B5479" s="294">
        <v>5414</v>
      </c>
      <c r="C5479" s="295">
        <v>188.78495051438097</v>
      </c>
    </row>
    <row r="5480" spans="2:3" x14ac:dyDescent="0.25">
      <c r="B5480" s="294">
        <v>5415</v>
      </c>
      <c r="C5480" s="295">
        <v>119.80899795357691</v>
      </c>
    </row>
    <row r="5481" spans="2:3" x14ac:dyDescent="0.25">
      <c r="B5481" s="294">
        <v>5416</v>
      </c>
      <c r="C5481" s="295">
        <v>148.57377902556669</v>
      </c>
    </row>
    <row r="5482" spans="2:3" x14ac:dyDescent="0.25">
      <c r="B5482" s="294">
        <v>5417</v>
      </c>
      <c r="C5482" s="295">
        <v>151.53613147959533</v>
      </c>
    </row>
    <row r="5483" spans="2:3" x14ac:dyDescent="0.25">
      <c r="B5483" s="294">
        <v>5418</v>
      </c>
      <c r="C5483" s="295">
        <v>143.71112362155839</v>
      </c>
    </row>
    <row r="5484" spans="2:3" x14ac:dyDescent="0.25">
      <c r="B5484" s="294">
        <v>5419</v>
      </c>
      <c r="C5484" s="295">
        <v>122.16644861701876</v>
      </c>
    </row>
    <row r="5485" spans="2:3" x14ac:dyDescent="0.25">
      <c r="B5485" s="294">
        <v>5420</v>
      </c>
      <c r="C5485" s="295">
        <v>150.09346172695967</v>
      </c>
    </row>
    <row r="5486" spans="2:3" x14ac:dyDescent="0.25">
      <c r="B5486" s="294">
        <v>5421</v>
      </c>
      <c r="C5486" s="295">
        <v>130.58040251863841</v>
      </c>
    </row>
    <row r="5487" spans="2:3" x14ac:dyDescent="0.25">
      <c r="B5487" s="294">
        <v>5422</v>
      </c>
      <c r="C5487" s="295">
        <v>84.407645290402954</v>
      </c>
    </row>
    <row r="5488" spans="2:3" x14ac:dyDescent="0.25">
      <c r="B5488" s="294">
        <v>5423</v>
      </c>
      <c r="C5488" s="295">
        <v>110.72559022074225</v>
      </c>
    </row>
    <row r="5489" spans="2:3" x14ac:dyDescent="0.25">
      <c r="B5489" s="294">
        <v>5424</v>
      </c>
      <c r="C5489" s="295">
        <v>142.08903344212638</v>
      </c>
    </row>
    <row r="5490" spans="2:3" x14ac:dyDescent="0.25">
      <c r="B5490" s="294">
        <v>5425</v>
      </c>
      <c r="C5490" s="295">
        <v>158.71027875395305</v>
      </c>
    </row>
    <row r="5491" spans="2:3" x14ac:dyDescent="0.25">
      <c r="B5491" s="294">
        <v>5426</v>
      </c>
      <c r="C5491" s="295">
        <v>165.93684128104979</v>
      </c>
    </row>
    <row r="5492" spans="2:3" x14ac:dyDescent="0.25">
      <c r="B5492" s="294">
        <v>5427</v>
      </c>
      <c r="C5492" s="295">
        <v>141.00532951556983</v>
      </c>
    </row>
    <row r="5493" spans="2:3" x14ac:dyDescent="0.25">
      <c r="B5493" s="294">
        <v>5428</v>
      </c>
      <c r="C5493" s="295">
        <v>86.621453357531962</v>
      </c>
    </row>
    <row r="5494" spans="2:3" x14ac:dyDescent="0.25">
      <c r="B5494" s="294">
        <v>5429</v>
      </c>
      <c r="C5494" s="295">
        <v>116.44939465630935</v>
      </c>
    </row>
    <row r="5495" spans="2:3" x14ac:dyDescent="0.25">
      <c r="B5495" s="294">
        <v>5430</v>
      </c>
      <c r="C5495" s="295">
        <v>98.451090578912925</v>
      </c>
    </row>
    <row r="5496" spans="2:3" x14ac:dyDescent="0.25">
      <c r="B5496" s="294">
        <v>5431</v>
      </c>
      <c r="C5496" s="295">
        <v>134.73073620088365</v>
      </c>
    </row>
    <row r="5497" spans="2:3" x14ac:dyDescent="0.25">
      <c r="B5497" s="294">
        <v>5432</v>
      </c>
      <c r="C5497" s="295">
        <v>115.40045794575386</v>
      </c>
    </row>
    <row r="5498" spans="2:3" x14ac:dyDescent="0.25">
      <c r="B5498" s="294">
        <v>5433</v>
      </c>
      <c r="C5498" s="295">
        <v>149.49733152456469</v>
      </c>
    </row>
    <row r="5499" spans="2:3" x14ac:dyDescent="0.25">
      <c r="B5499" s="294">
        <v>5434</v>
      </c>
      <c r="C5499" s="295">
        <v>81.938732058013983</v>
      </c>
    </row>
    <row r="5500" spans="2:3" x14ac:dyDescent="0.25">
      <c r="B5500" s="294">
        <v>5435</v>
      </c>
      <c r="C5500" s="295">
        <v>103.34986636715851</v>
      </c>
    </row>
    <row r="5501" spans="2:3" x14ac:dyDescent="0.25">
      <c r="B5501" s="294">
        <v>5436</v>
      </c>
      <c r="C5501" s="295">
        <v>156.35620485615112</v>
      </c>
    </row>
    <row r="5502" spans="2:3" x14ac:dyDescent="0.25">
      <c r="B5502" s="294">
        <v>5437</v>
      </c>
      <c r="C5502" s="295">
        <v>114.06971250865229</v>
      </c>
    </row>
    <row r="5503" spans="2:3" x14ac:dyDescent="0.25">
      <c r="B5503" s="294">
        <v>5438</v>
      </c>
      <c r="C5503" s="295">
        <v>153.28238157500854</v>
      </c>
    </row>
    <row r="5504" spans="2:3" x14ac:dyDescent="0.25">
      <c r="B5504" s="294">
        <v>5439</v>
      </c>
      <c r="C5504" s="295">
        <v>195.20965412448805</v>
      </c>
    </row>
    <row r="5505" spans="2:3" x14ac:dyDescent="0.25">
      <c r="B5505" s="294">
        <v>5440</v>
      </c>
      <c r="C5505" s="295">
        <v>99.944113763502287</v>
      </c>
    </row>
    <row r="5506" spans="2:3" x14ac:dyDescent="0.25">
      <c r="B5506" s="294">
        <v>5441</v>
      </c>
      <c r="C5506" s="295">
        <v>94.942658112990244</v>
      </c>
    </row>
    <row r="5507" spans="2:3" x14ac:dyDescent="0.25">
      <c r="B5507" s="294">
        <v>5442</v>
      </c>
      <c r="C5507" s="295">
        <v>198.50537379783478</v>
      </c>
    </row>
    <row r="5508" spans="2:3" x14ac:dyDescent="0.25">
      <c r="B5508" s="294">
        <v>5443</v>
      </c>
      <c r="C5508" s="295">
        <v>137.96901467240968</v>
      </c>
    </row>
    <row r="5509" spans="2:3" x14ac:dyDescent="0.25">
      <c r="B5509" s="294">
        <v>5444</v>
      </c>
      <c r="C5509" s="295">
        <v>194.25433969106038</v>
      </c>
    </row>
    <row r="5510" spans="2:3" x14ac:dyDescent="0.25">
      <c r="B5510" s="294">
        <v>5445</v>
      </c>
      <c r="C5510" s="295">
        <v>100.4551375738464</v>
      </c>
    </row>
    <row r="5511" spans="2:3" x14ac:dyDescent="0.25">
      <c r="B5511" s="294">
        <v>5446</v>
      </c>
      <c r="C5511" s="295">
        <v>163.10259845566935</v>
      </c>
    </row>
    <row r="5512" spans="2:3" x14ac:dyDescent="0.25">
      <c r="B5512" s="294">
        <v>5447</v>
      </c>
      <c r="C5512" s="295">
        <v>121.89970554537794</v>
      </c>
    </row>
    <row r="5513" spans="2:3" x14ac:dyDescent="0.25">
      <c r="B5513" s="294">
        <v>5448</v>
      </c>
      <c r="C5513" s="295">
        <v>146.84297923961947</v>
      </c>
    </row>
    <row r="5514" spans="2:3" x14ac:dyDescent="0.25">
      <c r="B5514" s="294">
        <v>5449</v>
      </c>
      <c r="C5514" s="295">
        <v>121.7623825951726</v>
      </c>
    </row>
    <row r="5515" spans="2:3" x14ac:dyDescent="0.25">
      <c r="B5515" s="294">
        <v>5450</v>
      </c>
      <c r="C5515" s="295">
        <v>113.47307398133114</v>
      </c>
    </row>
    <row r="5516" spans="2:3" x14ac:dyDescent="0.25">
      <c r="B5516" s="294">
        <v>5451</v>
      </c>
      <c r="C5516" s="295">
        <v>119.60123268388205</v>
      </c>
    </row>
    <row r="5517" spans="2:3" x14ac:dyDescent="0.25">
      <c r="B5517" s="294">
        <v>5452</v>
      </c>
      <c r="C5517" s="295">
        <v>159.6941409466508</v>
      </c>
    </row>
    <row r="5518" spans="2:3" x14ac:dyDescent="0.25">
      <c r="B5518" s="294">
        <v>5453</v>
      </c>
      <c r="C5518" s="295">
        <v>137.17688014029974</v>
      </c>
    </row>
    <row r="5519" spans="2:3" x14ac:dyDescent="0.25">
      <c r="B5519" s="294">
        <v>5454</v>
      </c>
      <c r="C5519" s="295">
        <v>146.20996600989184</v>
      </c>
    </row>
    <row r="5520" spans="2:3" x14ac:dyDescent="0.25">
      <c r="B5520" s="294">
        <v>5455</v>
      </c>
      <c r="C5520" s="295">
        <v>158.66592651097119</v>
      </c>
    </row>
    <row r="5521" spans="2:3" x14ac:dyDescent="0.25">
      <c r="B5521" s="294">
        <v>5456</v>
      </c>
      <c r="C5521" s="295">
        <v>144.6590362206816</v>
      </c>
    </row>
    <row r="5522" spans="2:3" x14ac:dyDescent="0.25">
      <c r="B5522" s="294">
        <v>5457</v>
      </c>
      <c r="C5522" s="295">
        <v>132.60235925557996</v>
      </c>
    </row>
    <row r="5523" spans="2:3" x14ac:dyDescent="0.25">
      <c r="B5523" s="294">
        <v>5458</v>
      </c>
      <c r="C5523" s="295">
        <v>145.2232570041412</v>
      </c>
    </row>
    <row r="5524" spans="2:3" x14ac:dyDescent="0.25">
      <c r="B5524" s="294">
        <v>5459</v>
      </c>
      <c r="C5524" s="295">
        <v>113.01881498537989</v>
      </c>
    </row>
    <row r="5525" spans="2:3" x14ac:dyDescent="0.25">
      <c r="B5525" s="294">
        <v>5460</v>
      </c>
      <c r="C5525" s="295">
        <v>173.81741863950288</v>
      </c>
    </row>
    <row r="5526" spans="2:3" x14ac:dyDescent="0.25">
      <c r="B5526" s="294">
        <v>5461</v>
      </c>
      <c r="C5526" s="295">
        <v>96.337642830931941</v>
      </c>
    </row>
    <row r="5527" spans="2:3" x14ac:dyDescent="0.25">
      <c r="B5527" s="294">
        <v>5462</v>
      </c>
      <c r="C5527" s="295">
        <v>121.58440099622936</v>
      </c>
    </row>
    <row r="5528" spans="2:3" x14ac:dyDescent="0.25">
      <c r="B5528" s="294">
        <v>5463</v>
      </c>
      <c r="C5528" s="295">
        <v>106.1059957135873</v>
      </c>
    </row>
    <row r="5529" spans="2:3" x14ac:dyDescent="0.25">
      <c r="B5529" s="294">
        <v>5464</v>
      </c>
      <c r="C5529" s="295">
        <v>81.532875738694997</v>
      </c>
    </row>
    <row r="5530" spans="2:3" x14ac:dyDescent="0.25">
      <c r="B5530" s="294">
        <v>5465</v>
      </c>
      <c r="C5530" s="295">
        <v>110.81299532062799</v>
      </c>
    </row>
    <row r="5531" spans="2:3" x14ac:dyDescent="0.25">
      <c r="B5531" s="294">
        <v>5466</v>
      </c>
      <c r="C5531" s="295">
        <v>165.84531379045779</v>
      </c>
    </row>
    <row r="5532" spans="2:3" x14ac:dyDescent="0.25">
      <c r="B5532" s="294">
        <v>5467</v>
      </c>
      <c r="C5532" s="295">
        <v>155.67430962736245</v>
      </c>
    </row>
    <row r="5533" spans="2:3" x14ac:dyDescent="0.25">
      <c r="B5533" s="294">
        <v>5468</v>
      </c>
      <c r="C5533" s="295">
        <v>94.623990707093967</v>
      </c>
    </row>
    <row r="5534" spans="2:3" x14ac:dyDescent="0.25">
      <c r="B5534" s="294">
        <v>5469</v>
      </c>
      <c r="C5534" s="295">
        <v>116.29441964989772</v>
      </c>
    </row>
    <row r="5535" spans="2:3" x14ac:dyDescent="0.25">
      <c r="B5535" s="294">
        <v>5470</v>
      </c>
      <c r="C5535" s="295">
        <v>149.17044898105954</v>
      </c>
    </row>
    <row r="5536" spans="2:3" x14ac:dyDescent="0.25">
      <c r="B5536" s="294">
        <v>5471</v>
      </c>
      <c r="C5536" s="295">
        <v>118.08912524151995</v>
      </c>
    </row>
    <row r="5537" spans="2:3" x14ac:dyDescent="0.25">
      <c r="B5537" s="294">
        <v>5472</v>
      </c>
      <c r="C5537" s="295">
        <v>193.6115146129423</v>
      </c>
    </row>
    <row r="5538" spans="2:3" x14ac:dyDescent="0.25">
      <c r="B5538" s="294">
        <v>5473</v>
      </c>
      <c r="C5538" s="295">
        <v>114.85481910458813</v>
      </c>
    </row>
    <row r="5539" spans="2:3" x14ac:dyDescent="0.25">
      <c r="B5539" s="294">
        <v>5474</v>
      </c>
      <c r="C5539" s="295">
        <v>62.09223324608886</v>
      </c>
    </row>
    <row r="5540" spans="2:3" x14ac:dyDescent="0.25">
      <c r="B5540" s="294">
        <v>5475</v>
      </c>
      <c r="C5540" s="295">
        <v>102.99871450121562</v>
      </c>
    </row>
    <row r="5541" spans="2:3" x14ac:dyDescent="0.25">
      <c r="B5541" s="294">
        <v>5476</v>
      </c>
      <c r="C5541" s="295">
        <v>129.69827604647898</v>
      </c>
    </row>
    <row r="5542" spans="2:3" x14ac:dyDescent="0.25">
      <c r="B5542" s="294">
        <v>5477</v>
      </c>
      <c r="C5542" s="295">
        <v>128.82856063369005</v>
      </c>
    </row>
    <row r="5543" spans="2:3" x14ac:dyDescent="0.25">
      <c r="B5543" s="294">
        <v>5478</v>
      </c>
      <c r="C5543" s="295">
        <v>102.04147388902373</v>
      </c>
    </row>
    <row r="5544" spans="2:3" x14ac:dyDescent="0.25">
      <c r="B5544" s="294">
        <v>5479</v>
      </c>
      <c r="C5544" s="295">
        <v>206.64482288531502</v>
      </c>
    </row>
    <row r="5545" spans="2:3" x14ac:dyDescent="0.25">
      <c r="B5545" s="294">
        <v>5480</v>
      </c>
      <c r="C5545" s="295">
        <v>135.79475558029452</v>
      </c>
    </row>
    <row r="5546" spans="2:3" x14ac:dyDescent="0.25">
      <c r="B5546" s="294">
        <v>5481</v>
      </c>
      <c r="C5546" s="295">
        <v>145.03824640699764</v>
      </c>
    </row>
    <row r="5547" spans="2:3" x14ac:dyDescent="0.25">
      <c r="B5547" s="294">
        <v>5482</v>
      </c>
      <c r="C5547" s="295">
        <v>148.86062948393456</v>
      </c>
    </row>
    <row r="5548" spans="2:3" x14ac:dyDescent="0.25">
      <c r="B5548" s="294">
        <v>5483</v>
      </c>
      <c r="C5548" s="295">
        <v>122.60439108054135</v>
      </c>
    </row>
    <row r="5549" spans="2:3" x14ac:dyDescent="0.25">
      <c r="B5549" s="294">
        <v>5484</v>
      </c>
      <c r="C5549" s="295">
        <v>73.293698858400404</v>
      </c>
    </row>
    <row r="5550" spans="2:3" x14ac:dyDescent="0.25">
      <c r="B5550" s="294">
        <v>5485</v>
      </c>
      <c r="C5550" s="295">
        <v>89.723527326119836</v>
      </c>
    </row>
    <row r="5551" spans="2:3" x14ac:dyDescent="0.25">
      <c r="B5551" s="294">
        <v>5486</v>
      </c>
      <c r="C5551" s="295">
        <v>114.20440867197371</v>
      </c>
    </row>
    <row r="5552" spans="2:3" x14ac:dyDescent="0.25">
      <c r="B5552" s="294">
        <v>5487</v>
      </c>
      <c r="C5552" s="295">
        <v>172.78574775477176</v>
      </c>
    </row>
    <row r="5553" spans="2:3" x14ac:dyDescent="0.25">
      <c r="B5553" s="294">
        <v>5488</v>
      </c>
      <c r="C5553" s="295">
        <v>176.21075635168575</v>
      </c>
    </row>
    <row r="5554" spans="2:3" x14ac:dyDescent="0.25">
      <c r="B5554" s="294">
        <v>5489</v>
      </c>
      <c r="C5554" s="295">
        <v>116.3262633621991</v>
      </c>
    </row>
    <row r="5555" spans="2:3" x14ac:dyDescent="0.25">
      <c r="B5555" s="294">
        <v>5490</v>
      </c>
      <c r="C5555" s="295">
        <v>126.56428257287283</v>
      </c>
    </row>
    <row r="5556" spans="2:3" x14ac:dyDescent="0.25">
      <c r="B5556" s="294">
        <v>5491</v>
      </c>
      <c r="C5556" s="295">
        <v>114.48726348893821</v>
      </c>
    </row>
    <row r="5557" spans="2:3" x14ac:dyDescent="0.25">
      <c r="B5557" s="294">
        <v>5492</v>
      </c>
      <c r="C5557" s="295">
        <v>118.65064526768563</v>
      </c>
    </row>
    <row r="5558" spans="2:3" x14ac:dyDescent="0.25">
      <c r="B5558" s="294">
        <v>5493</v>
      </c>
      <c r="C5558" s="295">
        <v>118.17072146470306</v>
      </c>
    </row>
    <row r="5559" spans="2:3" x14ac:dyDescent="0.25">
      <c r="B5559" s="294">
        <v>5494</v>
      </c>
      <c r="C5559" s="295">
        <v>100.08755814156865</v>
      </c>
    </row>
    <row r="5560" spans="2:3" x14ac:dyDescent="0.25">
      <c r="B5560" s="294">
        <v>5495</v>
      </c>
      <c r="C5560" s="295">
        <v>171.4728571959042</v>
      </c>
    </row>
    <row r="5561" spans="2:3" x14ac:dyDescent="0.25">
      <c r="B5561" s="294">
        <v>5496</v>
      </c>
      <c r="C5561" s="295">
        <v>99.688764259704925</v>
      </c>
    </row>
    <row r="5562" spans="2:3" x14ac:dyDescent="0.25">
      <c r="B5562" s="294">
        <v>5497</v>
      </c>
      <c r="C5562" s="295">
        <v>157.11000801350528</v>
      </c>
    </row>
    <row r="5563" spans="2:3" x14ac:dyDescent="0.25">
      <c r="B5563" s="294">
        <v>5498</v>
      </c>
      <c r="C5563" s="295">
        <v>83.850388371616575</v>
      </c>
    </row>
    <row r="5564" spans="2:3" x14ac:dyDescent="0.25">
      <c r="B5564" s="294">
        <v>5499</v>
      </c>
      <c r="C5564" s="295">
        <v>101.05783299111988</v>
      </c>
    </row>
    <row r="5565" spans="2:3" x14ac:dyDescent="0.25">
      <c r="B5565" s="294">
        <v>5500</v>
      </c>
      <c r="C5565" s="295">
        <v>92.203799995291973</v>
      </c>
    </row>
    <row r="5566" spans="2:3" x14ac:dyDescent="0.25">
      <c r="B5566" s="294">
        <v>5501</v>
      </c>
      <c r="C5566" s="295">
        <v>119.8874202868769</v>
      </c>
    </row>
    <row r="5567" spans="2:3" x14ac:dyDescent="0.25">
      <c r="B5567" s="294">
        <v>5502</v>
      </c>
      <c r="C5567" s="295">
        <v>165.81914818804239</v>
      </c>
    </row>
    <row r="5568" spans="2:3" x14ac:dyDescent="0.25">
      <c r="B5568" s="294">
        <v>5503</v>
      </c>
      <c r="C5568" s="295">
        <v>122.21453915242007</v>
      </c>
    </row>
    <row r="5569" spans="2:3" x14ac:dyDescent="0.25">
      <c r="B5569" s="294">
        <v>5504</v>
      </c>
      <c r="C5569" s="295">
        <v>94.278298206307738</v>
      </c>
    </row>
    <row r="5570" spans="2:3" x14ac:dyDescent="0.25">
      <c r="B5570" s="294">
        <v>5505</v>
      </c>
      <c r="C5570" s="295">
        <v>153.3425611047108</v>
      </c>
    </row>
    <row r="5571" spans="2:3" x14ac:dyDescent="0.25">
      <c r="B5571" s="294">
        <v>5506</v>
      </c>
      <c r="C5571" s="295">
        <v>70.738138665653025</v>
      </c>
    </row>
    <row r="5572" spans="2:3" x14ac:dyDescent="0.25">
      <c r="B5572" s="294">
        <v>5507</v>
      </c>
      <c r="C5572" s="295">
        <v>156.201334131328</v>
      </c>
    </row>
    <row r="5573" spans="2:3" x14ac:dyDescent="0.25">
      <c r="B5573" s="294">
        <v>5508</v>
      </c>
      <c r="C5573" s="295">
        <v>117.16869036518288</v>
      </c>
    </row>
    <row r="5574" spans="2:3" x14ac:dyDescent="0.25">
      <c r="B5574" s="294">
        <v>5509</v>
      </c>
      <c r="C5574" s="295">
        <v>177.55081360957524</v>
      </c>
    </row>
    <row r="5575" spans="2:3" x14ac:dyDescent="0.25">
      <c r="B5575" s="294">
        <v>5510</v>
      </c>
      <c r="C5575" s="295">
        <v>117.60840360051569</v>
      </c>
    </row>
    <row r="5576" spans="2:3" x14ac:dyDescent="0.25">
      <c r="B5576" s="294">
        <v>5511</v>
      </c>
      <c r="C5576" s="295">
        <v>95.448326557536433</v>
      </c>
    </row>
    <row r="5577" spans="2:3" x14ac:dyDescent="0.25">
      <c r="B5577" s="294">
        <v>5512</v>
      </c>
      <c r="C5577" s="295">
        <v>135.24478773106182</v>
      </c>
    </row>
    <row r="5578" spans="2:3" x14ac:dyDescent="0.25">
      <c r="B5578" s="294">
        <v>5513</v>
      </c>
      <c r="C5578" s="295">
        <v>121.95136815936817</v>
      </c>
    </row>
    <row r="5579" spans="2:3" x14ac:dyDescent="0.25">
      <c r="B5579" s="294">
        <v>5514</v>
      </c>
      <c r="C5579" s="295">
        <v>131.20649375955821</v>
      </c>
    </row>
    <row r="5580" spans="2:3" x14ac:dyDescent="0.25">
      <c r="B5580" s="294">
        <v>5515</v>
      </c>
      <c r="C5580" s="295">
        <v>102.32857375787822</v>
      </c>
    </row>
    <row r="5581" spans="2:3" x14ac:dyDescent="0.25">
      <c r="B5581" s="294">
        <v>5516</v>
      </c>
      <c r="C5581" s="295">
        <v>163.53983104218395</v>
      </c>
    </row>
    <row r="5582" spans="2:3" x14ac:dyDescent="0.25">
      <c r="B5582" s="294">
        <v>5517</v>
      </c>
      <c r="C5582" s="295">
        <v>162.49708147162218</v>
      </c>
    </row>
    <row r="5583" spans="2:3" x14ac:dyDescent="0.25">
      <c r="B5583" s="294">
        <v>5518</v>
      </c>
      <c r="C5583" s="295">
        <v>155.88928815581002</v>
      </c>
    </row>
    <row r="5584" spans="2:3" x14ac:dyDescent="0.25">
      <c r="B5584" s="294">
        <v>5519</v>
      </c>
      <c r="C5584" s="295">
        <v>89.078652178934419</v>
      </c>
    </row>
    <row r="5585" spans="2:3" x14ac:dyDescent="0.25">
      <c r="B5585" s="294">
        <v>5520</v>
      </c>
      <c r="C5585" s="295">
        <v>125.49638269370212</v>
      </c>
    </row>
    <row r="5586" spans="2:3" x14ac:dyDescent="0.25">
      <c r="B5586" s="294">
        <v>5521</v>
      </c>
      <c r="C5586" s="295">
        <v>180.71750717281816</v>
      </c>
    </row>
    <row r="5587" spans="2:3" x14ac:dyDescent="0.25">
      <c r="B5587" s="294">
        <v>5522</v>
      </c>
      <c r="C5587" s="295">
        <v>151.99648580708811</v>
      </c>
    </row>
    <row r="5588" spans="2:3" x14ac:dyDescent="0.25">
      <c r="B5588" s="294">
        <v>5523</v>
      </c>
      <c r="C5588" s="295">
        <v>136.61877969910196</v>
      </c>
    </row>
    <row r="5589" spans="2:3" x14ac:dyDescent="0.25">
      <c r="B5589" s="294">
        <v>5524</v>
      </c>
      <c r="C5589" s="295">
        <v>105.58355652728065</v>
      </c>
    </row>
    <row r="5590" spans="2:3" x14ac:dyDescent="0.25">
      <c r="B5590" s="294">
        <v>5525</v>
      </c>
      <c r="C5590" s="295">
        <v>76.974351705231939</v>
      </c>
    </row>
    <row r="5591" spans="2:3" x14ac:dyDescent="0.25">
      <c r="B5591" s="294">
        <v>5526</v>
      </c>
      <c r="C5591" s="295">
        <v>84.58126474272332</v>
      </c>
    </row>
    <row r="5592" spans="2:3" x14ac:dyDescent="0.25">
      <c r="B5592" s="294">
        <v>5527</v>
      </c>
      <c r="C5592" s="295">
        <v>108.51010129138425</v>
      </c>
    </row>
    <row r="5593" spans="2:3" x14ac:dyDescent="0.25">
      <c r="B5593" s="294">
        <v>5528</v>
      </c>
      <c r="C5593" s="295">
        <v>151.07721823834197</v>
      </c>
    </row>
    <row r="5594" spans="2:3" x14ac:dyDescent="0.25">
      <c r="B5594" s="294">
        <v>5529</v>
      </c>
      <c r="C5594" s="295">
        <v>196.90598200211178</v>
      </c>
    </row>
    <row r="5595" spans="2:3" x14ac:dyDescent="0.25">
      <c r="B5595" s="294">
        <v>5530</v>
      </c>
      <c r="C5595" s="295">
        <v>180.87044765789838</v>
      </c>
    </row>
    <row r="5596" spans="2:3" x14ac:dyDescent="0.25">
      <c r="B5596" s="294">
        <v>5531</v>
      </c>
      <c r="C5596" s="295">
        <v>111.07485901643466</v>
      </c>
    </row>
    <row r="5597" spans="2:3" x14ac:dyDescent="0.25">
      <c r="B5597" s="294">
        <v>5532</v>
      </c>
      <c r="C5597" s="295">
        <v>104.86944588279562</v>
      </c>
    </row>
    <row r="5598" spans="2:3" x14ac:dyDescent="0.25">
      <c r="B5598" s="294">
        <v>5533</v>
      </c>
      <c r="C5598" s="295">
        <v>160.15485318726937</v>
      </c>
    </row>
    <row r="5599" spans="2:3" x14ac:dyDescent="0.25">
      <c r="B5599" s="294">
        <v>5534</v>
      </c>
      <c r="C5599" s="295">
        <v>144.38635559370022</v>
      </c>
    </row>
    <row r="5600" spans="2:3" x14ac:dyDescent="0.25">
      <c r="B5600" s="294">
        <v>5535</v>
      </c>
      <c r="C5600" s="295">
        <v>149.67800213691572</v>
      </c>
    </row>
    <row r="5601" spans="2:3" x14ac:dyDescent="0.25">
      <c r="B5601" s="294">
        <v>5536</v>
      </c>
      <c r="C5601" s="295">
        <v>92.375932736290764</v>
      </c>
    </row>
    <row r="5602" spans="2:3" x14ac:dyDescent="0.25">
      <c r="B5602" s="294">
        <v>5537</v>
      </c>
      <c r="C5602" s="295">
        <v>88.409452015633804</v>
      </c>
    </row>
    <row r="5603" spans="2:3" x14ac:dyDescent="0.25">
      <c r="B5603" s="294">
        <v>5538</v>
      </c>
      <c r="C5603" s="295">
        <v>152.08074582195931</v>
      </c>
    </row>
    <row r="5604" spans="2:3" x14ac:dyDescent="0.25">
      <c r="B5604" s="294">
        <v>5539</v>
      </c>
      <c r="C5604" s="295">
        <v>110.83408199442096</v>
      </c>
    </row>
    <row r="5605" spans="2:3" x14ac:dyDescent="0.25">
      <c r="B5605" s="294">
        <v>5540</v>
      </c>
      <c r="C5605" s="295">
        <v>102.25158197843912</v>
      </c>
    </row>
    <row r="5606" spans="2:3" x14ac:dyDescent="0.25">
      <c r="B5606" s="294">
        <v>5541</v>
      </c>
      <c r="C5606" s="295">
        <v>103.4734940909875</v>
      </c>
    </row>
    <row r="5607" spans="2:3" x14ac:dyDescent="0.25">
      <c r="B5607" s="294">
        <v>5542</v>
      </c>
      <c r="C5607" s="295">
        <v>102.95925472429252</v>
      </c>
    </row>
    <row r="5608" spans="2:3" x14ac:dyDescent="0.25">
      <c r="B5608" s="294">
        <v>5543</v>
      </c>
      <c r="C5608" s="295">
        <v>86.504798828062647</v>
      </c>
    </row>
    <row r="5609" spans="2:3" x14ac:dyDescent="0.25">
      <c r="B5609" s="294">
        <v>5544</v>
      </c>
      <c r="C5609" s="295">
        <v>103.15157620159525</v>
      </c>
    </row>
    <row r="5610" spans="2:3" x14ac:dyDescent="0.25">
      <c r="B5610" s="294">
        <v>5545</v>
      </c>
      <c r="C5610" s="295">
        <v>97.397077427216686</v>
      </c>
    </row>
    <row r="5611" spans="2:3" x14ac:dyDescent="0.25">
      <c r="B5611" s="294">
        <v>5546</v>
      </c>
      <c r="C5611" s="295">
        <v>106.8215910625979</v>
      </c>
    </row>
    <row r="5612" spans="2:3" x14ac:dyDescent="0.25">
      <c r="B5612" s="294">
        <v>5547</v>
      </c>
      <c r="C5612" s="295">
        <v>137.57794369872818</v>
      </c>
    </row>
    <row r="5613" spans="2:3" x14ac:dyDescent="0.25">
      <c r="B5613" s="294">
        <v>5548</v>
      </c>
      <c r="C5613" s="295">
        <v>134.01200719004942</v>
      </c>
    </row>
    <row r="5614" spans="2:3" x14ac:dyDescent="0.25">
      <c r="B5614" s="294">
        <v>5549</v>
      </c>
      <c r="C5614" s="295">
        <v>103.82644087942654</v>
      </c>
    </row>
    <row r="5615" spans="2:3" x14ac:dyDescent="0.25">
      <c r="B5615" s="294">
        <v>5550</v>
      </c>
      <c r="C5615" s="295">
        <v>154.92583182768669</v>
      </c>
    </row>
    <row r="5616" spans="2:3" x14ac:dyDescent="0.25">
      <c r="B5616" s="294">
        <v>5551</v>
      </c>
      <c r="C5616" s="295">
        <v>118.05756959837225</v>
      </c>
    </row>
    <row r="5617" spans="2:3" x14ac:dyDescent="0.25">
      <c r="B5617" s="294">
        <v>5552</v>
      </c>
      <c r="C5617" s="295">
        <v>136.62749595112422</v>
      </c>
    </row>
    <row r="5618" spans="2:3" x14ac:dyDescent="0.25">
      <c r="B5618" s="294">
        <v>5553</v>
      </c>
      <c r="C5618" s="295">
        <v>168.68510002196618</v>
      </c>
    </row>
    <row r="5619" spans="2:3" x14ac:dyDescent="0.25">
      <c r="B5619" s="294">
        <v>5554</v>
      </c>
      <c r="C5619" s="295">
        <v>136.43162767024253</v>
      </c>
    </row>
    <row r="5620" spans="2:3" x14ac:dyDescent="0.25">
      <c r="B5620" s="294">
        <v>5555</v>
      </c>
      <c r="C5620" s="295">
        <v>142.86974386685358</v>
      </c>
    </row>
    <row r="5621" spans="2:3" x14ac:dyDescent="0.25">
      <c r="B5621" s="294">
        <v>5556</v>
      </c>
      <c r="C5621" s="295">
        <v>153.81045591579363</v>
      </c>
    </row>
    <row r="5622" spans="2:3" x14ac:dyDescent="0.25">
      <c r="B5622" s="294">
        <v>5557</v>
      </c>
      <c r="C5622" s="295">
        <v>128.65796765772083</v>
      </c>
    </row>
    <row r="5623" spans="2:3" x14ac:dyDescent="0.25">
      <c r="B5623" s="294">
        <v>5558</v>
      </c>
      <c r="C5623" s="295">
        <v>198.25393361149165</v>
      </c>
    </row>
    <row r="5624" spans="2:3" x14ac:dyDescent="0.25">
      <c r="B5624" s="294">
        <v>5559</v>
      </c>
      <c r="C5624" s="295">
        <v>152.98725139480362</v>
      </c>
    </row>
    <row r="5625" spans="2:3" x14ac:dyDescent="0.25">
      <c r="B5625" s="294">
        <v>5560</v>
      </c>
      <c r="C5625" s="295">
        <v>118.71688916187794</v>
      </c>
    </row>
    <row r="5626" spans="2:3" x14ac:dyDescent="0.25">
      <c r="B5626" s="294">
        <v>5561</v>
      </c>
      <c r="C5626" s="295">
        <v>135.61327823551591</v>
      </c>
    </row>
    <row r="5627" spans="2:3" x14ac:dyDescent="0.25">
      <c r="B5627" s="294">
        <v>5562</v>
      </c>
      <c r="C5627" s="295">
        <v>114.59827001588972</v>
      </c>
    </row>
    <row r="5628" spans="2:3" x14ac:dyDescent="0.25">
      <c r="B5628" s="294">
        <v>5563</v>
      </c>
      <c r="C5628" s="295">
        <v>123.26607937786174</v>
      </c>
    </row>
    <row r="5629" spans="2:3" x14ac:dyDescent="0.25">
      <c r="B5629" s="294">
        <v>5564</v>
      </c>
      <c r="C5629" s="295">
        <v>132.56773649327448</v>
      </c>
    </row>
    <row r="5630" spans="2:3" x14ac:dyDescent="0.25">
      <c r="B5630" s="294">
        <v>5565</v>
      </c>
      <c r="C5630" s="295">
        <v>123.36644671422809</v>
      </c>
    </row>
    <row r="5631" spans="2:3" x14ac:dyDescent="0.25">
      <c r="B5631" s="294">
        <v>5566</v>
      </c>
      <c r="C5631" s="295">
        <v>136.79369148558476</v>
      </c>
    </row>
    <row r="5632" spans="2:3" x14ac:dyDescent="0.25">
      <c r="B5632" s="294">
        <v>5567</v>
      </c>
      <c r="C5632" s="295">
        <v>119.87455504542922</v>
      </c>
    </row>
    <row r="5633" spans="2:3" x14ac:dyDescent="0.25">
      <c r="B5633" s="294">
        <v>5568</v>
      </c>
      <c r="C5633" s="295">
        <v>138.33793731174231</v>
      </c>
    </row>
    <row r="5634" spans="2:3" x14ac:dyDescent="0.25">
      <c r="B5634" s="294">
        <v>5569</v>
      </c>
      <c r="C5634" s="295">
        <v>88.333427658626121</v>
      </c>
    </row>
    <row r="5635" spans="2:3" x14ac:dyDescent="0.25">
      <c r="B5635" s="294">
        <v>5570</v>
      </c>
      <c r="C5635" s="295">
        <v>118.86694161414454</v>
      </c>
    </row>
    <row r="5636" spans="2:3" x14ac:dyDescent="0.25">
      <c r="B5636" s="294">
        <v>5571</v>
      </c>
      <c r="C5636" s="295">
        <v>87.713469963329288</v>
      </c>
    </row>
    <row r="5637" spans="2:3" x14ac:dyDescent="0.25">
      <c r="B5637" s="294">
        <v>5572</v>
      </c>
      <c r="C5637" s="295">
        <v>93.931519281240497</v>
      </c>
    </row>
    <row r="5638" spans="2:3" x14ac:dyDescent="0.25">
      <c r="B5638" s="294">
        <v>5573</v>
      </c>
      <c r="C5638" s="295">
        <v>178.66493191087139</v>
      </c>
    </row>
    <row r="5639" spans="2:3" x14ac:dyDescent="0.25">
      <c r="B5639" s="294">
        <v>5574</v>
      </c>
      <c r="C5639" s="295">
        <v>127.44028574935862</v>
      </c>
    </row>
    <row r="5640" spans="2:3" x14ac:dyDescent="0.25">
      <c r="B5640" s="294">
        <v>5575</v>
      </c>
      <c r="C5640" s="295">
        <v>112.26994916519847</v>
      </c>
    </row>
    <row r="5641" spans="2:3" x14ac:dyDescent="0.25">
      <c r="B5641" s="294">
        <v>5576</v>
      </c>
      <c r="C5641" s="295">
        <v>151.11354761539258</v>
      </c>
    </row>
    <row r="5642" spans="2:3" x14ac:dyDescent="0.25">
      <c r="B5642" s="294">
        <v>5577</v>
      </c>
      <c r="C5642" s="295">
        <v>123.36196584443645</v>
      </c>
    </row>
    <row r="5643" spans="2:3" x14ac:dyDescent="0.25">
      <c r="B5643" s="294">
        <v>5578</v>
      </c>
      <c r="C5643" s="295">
        <v>84.486018581298453</v>
      </c>
    </row>
    <row r="5644" spans="2:3" x14ac:dyDescent="0.25">
      <c r="B5644" s="294">
        <v>5579</v>
      </c>
      <c r="C5644" s="295">
        <v>97.213668342870548</v>
      </c>
    </row>
    <row r="5645" spans="2:3" x14ac:dyDescent="0.25">
      <c r="B5645" s="294">
        <v>5580</v>
      </c>
      <c r="C5645" s="295">
        <v>114.56235201566759</v>
      </c>
    </row>
    <row r="5646" spans="2:3" x14ac:dyDescent="0.25">
      <c r="B5646" s="294">
        <v>5581</v>
      </c>
      <c r="C5646" s="295">
        <v>149.99124574055344</v>
      </c>
    </row>
    <row r="5647" spans="2:3" x14ac:dyDescent="0.25">
      <c r="B5647" s="294">
        <v>5582</v>
      </c>
      <c r="C5647" s="295">
        <v>85.416843913013622</v>
      </c>
    </row>
    <row r="5648" spans="2:3" x14ac:dyDescent="0.25">
      <c r="B5648" s="294">
        <v>5583</v>
      </c>
      <c r="C5648" s="295">
        <v>170.1451576601296</v>
      </c>
    </row>
    <row r="5649" spans="2:3" x14ac:dyDescent="0.25">
      <c r="B5649" s="294">
        <v>5584</v>
      </c>
      <c r="C5649" s="295">
        <v>195.97984875948447</v>
      </c>
    </row>
    <row r="5650" spans="2:3" x14ac:dyDescent="0.25">
      <c r="B5650" s="294">
        <v>5585</v>
      </c>
      <c r="C5650" s="295">
        <v>129.15619502788581</v>
      </c>
    </row>
    <row r="5651" spans="2:3" x14ac:dyDescent="0.25">
      <c r="B5651" s="294">
        <v>5586</v>
      </c>
      <c r="C5651" s="295">
        <v>128.91906669493738</v>
      </c>
    </row>
    <row r="5652" spans="2:3" x14ac:dyDescent="0.25">
      <c r="B5652" s="294">
        <v>5587</v>
      </c>
      <c r="C5652" s="295">
        <v>168.75230743290641</v>
      </c>
    </row>
    <row r="5653" spans="2:3" x14ac:dyDescent="0.25">
      <c r="B5653" s="294">
        <v>5588</v>
      </c>
      <c r="C5653" s="295">
        <v>101.18878112951403</v>
      </c>
    </row>
    <row r="5654" spans="2:3" x14ac:dyDescent="0.25">
      <c r="B5654" s="294">
        <v>5589</v>
      </c>
      <c r="C5654" s="295">
        <v>140.95823926438214</v>
      </c>
    </row>
    <row r="5655" spans="2:3" x14ac:dyDescent="0.25">
      <c r="B5655" s="294">
        <v>5590</v>
      </c>
      <c r="C5655" s="295">
        <v>116.60941001737899</v>
      </c>
    </row>
    <row r="5656" spans="2:3" x14ac:dyDescent="0.25">
      <c r="B5656" s="294">
        <v>5591</v>
      </c>
      <c r="C5656" s="295">
        <v>119.51862336572722</v>
      </c>
    </row>
    <row r="5657" spans="2:3" x14ac:dyDescent="0.25">
      <c r="B5657" s="294">
        <v>5592</v>
      </c>
      <c r="C5657" s="295">
        <v>136.88394888561021</v>
      </c>
    </row>
    <row r="5658" spans="2:3" x14ac:dyDescent="0.25">
      <c r="B5658" s="294">
        <v>5593</v>
      </c>
      <c r="C5658" s="295">
        <v>187.27622597976136</v>
      </c>
    </row>
    <row r="5659" spans="2:3" x14ac:dyDescent="0.25">
      <c r="B5659" s="294">
        <v>5594</v>
      </c>
      <c r="C5659" s="295">
        <v>131.66767595988071</v>
      </c>
    </row>
    <row r="5660" spans="2:3" x14ac:dyDescent="0.25">
      <c r="B5660" s="294">
        <v>5595</v>
      </c>
      <c r="C5660" s="295">
        <v>131.37400257372462</v>
      </c>
    </row>
    <row r="5661" spans="2:3" x14ac:dyDescent="0.25">
      <c r="B5661" s="294">
        <v>5596</v>
      </c>
      <c r="C5661" s="295">
        <v>116.30147720352095</v>
      </c>
    </row>
    <row r="5662" spans="2:3" x14ac:dyDescent="0.25">
      <c r="B5662" s="294">
        <v>5597</v>
      </c>
      <c r="C5662" s="295">
        <v>105.93442736868829</v>
      </c>
    </row>
    <row r="5663" spans="2:3" x14ac:dyDescent="0.25">
      <c r="B5663" s="294">
        <v>5598</v>
      </c>
      <c r="C5663" s="295">
        <v>100.06391075833054</v>
      </c>
    </row>
    <row r="5664" spans="2:3" x14ac:dyDescent="0.25">
      <c r="B5664" s="294">
        <v>5599</v>
      </c>
      <c r="C5664" s="295">
        <v>127.52639642032837</v>
      </c>
    </row>
    <row r="5665" spans="2:3" x14ac:dyDescent="0.25">
      <c r="B5665" s="294">
        <v>5600</v>
      </c>
      <c r="C5665" s="295">
        <v>159.4525638197515</v>
      </c>
    </row>
    <row r="5666" spans="2:3" x14ac:dyDescent="0.25">
      <c r="B5666" s="294">
        <v>5601</v>
      </c>
      <c r="C5666" s="295">
        <v>162.67172384586343</v>
      </c>
    </row>
    <row r="5667" spans="2:3" x14ac:dyDescent="0.25">
      <c r="B5667" s="294">
        <v>5602</v>
      </c>
      <c r="C5667" s="295">
        <v>119.82030543908343</v>
      </c>
    </row>
    <row r="5668" spans="2:3" x14ac:dyDescent="0.25">
      <c r="B5668" s="294">
        <v>5603</v>
      </c>
      <c r="C5668" s="295">
        <v>132.79613355177031</v>
      </c>
    </row>
    <row r="5669" spans="2:3" x14ac:dyDescent="0.25">
      <c r="B5669" s="294">
        <v>5604</v>
      </c>
      <c r="C5669" s="295">
        <v>158.36333934364848</v>
      </c>
    </row>
    <row r="5670" spans="2:3" x14ac:dyDescent="0.25">
      <c r="B5670" s="294">
        <v>5605</v>
      </c>
      <c r="C5670" s="295">
        <v>95.898780298815609</v>
      </c>
    </row>
    <row r="5671" spans="2:3" x14ac:dyDescent="0.25">
      <c r="B5671" s="294">
        <v>5606</v>
      </c>
      <c r="C5671" s="295">
        <v>141.18025821192344</v>
      </c>
    </row>
    <row r="5672" spans="2:3" x14ac:dyDescent="0.25">
      <c r="B5672" s="294">
        <v>5607</v>
      </c>
      <c r="C5672" s="295">
        <v>94.303422158795868</v>
      </c>
    </row>
    <row r="5673" spans="2:3" x14ac:dyDescent="0.25">
      <c r="B5673" s="294">
        <v>5608</v>
      </c>
      <c r="C5673" s="295">
        <v>156.78364939223366</v>
      </c>
    </row>
    <row r="5674" spans="2:3" x14ac:dyDescent="0.25">
      <c r="B5674" s="294">
        <v>5609</v>
      </c>
      <c r="C5674" s="295">
        <v>142.34080606090743</v>
      </c>
    </row>
    <row r="5675" spans="2:3" x14ac:dyDescent="0.25">
      <c r="B5675" s="294">
        <v>5610</v>
      </c>
      <c r="C5675" s="295">
        <v>99.617280626050913</v>
      </c>
    </row>
    <row r="5676" spans="2:3" x14ac:dyDescent="0.25">
      <c r="B5676" s="294">
        <v>5611</v>
      </c>
      <c r="C5676" s="295">
        <v>148.76345545863177</v>
      </c>
    </row>
    <row r="5677" spans="2:3" x14ac:dyDescent="0.25">
      <c r="B5677" s="294">
        <v>5612</v>
      </c>
      <c r="C5677" s="295">
        <v>128.27310134103266</v>
      </c>
    </row>
    <row r="5678" spans="2:3" x14ac:dyDescent="0.25">
      <c r="B5678" s="294">
        <v>5613</v>
      </c>
      <c r="C5678" s="295">
        <v>92.76388982482905</v>
      </c>
    </row>
    <row r="5679" spans="2:3" x14ac:dyDescent="0.25">
      <c r="B5679" s="294">
        <v>5614</v>
      </c>
      <c r="C5679" s="295">
        <v>124.25125234722512</v>
      </c>
    </row>
    <row r="5680" spans="2:3" x14ac:dyDescent="0.25">
      <c r="B5680" s="294">
        <v>5615</v>
      </c>
      <c r="C5680" s="295">
        <v>183.8244221846164</v>
      </c>
    </row>
    <row r="5681" spans="2:3" x14ac:dyDescent="0.25">
      <c r="B5681" s="294">
        <v>5616</v>
      </c>
      <c r="C5681" s="295">
        <v>151.2603184018198</v>
      </c>
    </row>
    <row r="5682" spans="2:3" x14ac:dyDescent="0.25">
      <c r="B5682" s="294">
        <v>5617</v>
      </c>
      <c r="C5682" s="295">
        <v>144.12087811902546</v>
      </c>
    </row>
    <row r="5683" spans="2:3" x14ac:dyDescent="0.25">
      <c r="B5683" s="294">
        <v>5618</v>
      </c>
      <c r="C5683" s="295">
        <v>132.67543732284577</v>
      </c>
    </row>
    <row r="5684" spans="2:3" x14ac:dyDescent="0.25">
      <c r="B5684" s="294">
        <v>5619</v>
      </c>
      <c r="C5684" s="295">
        <v>149.84532704908781</v>
      </c>
    </row>
    <row r="5685" spans="2:3" x14ac:dyDescent="0.25">
      <c r="B5685" s="294">
        <v>5620</v>
      </c>
      <c r="C5685" s="295">
        <v>104.50539005587272</v>
      </c>
    </row>
    <row r="5686" spans="2:3" x14ac:dyDescent="0.25">
      <c r="B5686" s="294">
        <v>5621</v>
      </c>
      <c r="C5686" s="295">
        <v>110.9924963587616</v>
      </c>
    </row>
    <row r="5687" spans="2:3" x14ac:dyDescent="0.25">
      <c r="B5687" s="294">
        <v>5622</v>
      </c>
      <c r="C5687" s="295">
        <v>80.753474020815219</v>
      </c>
    </row>
    <row r="5688" spans="2:3" x14ac:dyDescent="0.25">
      <c r="B5688" s="294">
        <v>5623</v>
      </c>
      <c r="C5688" s="295">
        <v>140.47562810557667</v>
      </c>
    </row>
    <row r="5689" spans="2:3" x14ac:dyDescent="0.25">
      <c r="B5689" s="294">
        <v>5624</v>
      </c>
      <c r="C5689" s="295">
        <v>119.26602608728922</v>
      </c>
    </row>
    <row r="5690" spans="2:3" x14ac:dyDescent="0.25">
      <c r="B5690" s="294">
        <v>5625</v>
      </c>
      <c r="C5690" s="295">
        <v>140.96925266041688</v>
      </c>
    </row>
    <row r="5691" spans="2:3" x14ac:dyDescent="0.25">
      <c r="B5691" s="294">
        <v>5626</v>
      </c>
      <c r="C5691" s="295">
        <v>91.511331827334956</v>
      </c>
    </row>
    <row r="5692" spans="2:3" x14ac:dyDescent="0.25">
      <c r="B5692" s="294">
        <v>5627</v>
      </c>
      <c r="C5692" s="295">
        <v>95.211237249387864</v>
      </c>
    </row>
    <row r="5693" spans="2:3" x14ac:dyDescent="0.25">
      <c r="B5693" s="294">
        <v>5628</v>
      </c>
      <c r="C5693" s="295">
        <v>148.5210314467393</v>
      </c>
    </row>
    <row r="5694" spans="2:3" x14ac:dyDescent="0.25">
      <c r="B5694" s="294">
        <v>5629</v>
      </c>
      <c r="C5694" s="295">
        <v>122.94004748343355</v>
      </c>
    </row>
    <row r="5695" spans="2:3" x14ac:dyDescent="0.25">
      <c r="B5695" s="294">
        <v>5630</v>
      </c>
      <c r="C5695" s="295">
        <v>148.18852316830612</v>
      </c>
    </row>
    <row r="5696" spans="2:3" x14ac:dyDescent="0.25">
      <c r="B5696" s="294">
        <v>5631</v>
      </c>
      <c r="C5696" s="295">
        <v>122.11172012556078</v>
      </c>
    </row>
    <row r="5697" spans="2:3" x14ac:dyDescent="0.25">
      <c r="B5697" s="294">
        <v>5632</v>
      </c>
      <c r="C5697" s="295">
        <v>145.75327929355774</v>
      </c>
    </row>
    <row r="5698" spans="2:3" x14ac:dyDescent="0.25">
      <c r="B5698" s="294">
        <v>5633</v>
      </c>
      <c r="C5698" s="295">
        <v>165.47543205244239</v>
      </c>
    </row>
    <row r="5699" spans="2:3" x14ac:dyDescent="0.25">
      <c r="B5699" s="294">
        <v>5634</v>
      </c>
      <c r="C5699" s="295">
        <v>140.27902451767721</v>
      </c>
    </row>
    <row r="5700" spans="2:3" x14ac:dyDescent="0.25">
      <c r="B5700" s="294">
        <v>5635</v>
      </c>
      <c r="C5700" s="295">
        <v>118.9637026306801</v>
      </c>
    </row>
    <row r="5701" spans="2:3" x14ac:dyDescent="0.25">
      <c r="B5701" s="294">
        <v>5636</v>
      </c>
      <c r="C5701" s="295">
        <v>161.38667775251744</v>
      </c>
    </row>
    <row r="5702" spans="2:3" x14ac:dyDescent="0.25">
      <c r="B5702" s="294">
        <v>5637</v>
      </c>
      <c r="C5702" s="295">
        <v>138.4743342092778</v>
      </c>
    </row>
    <row r="5703" spans="2:3" x14ac:dyDescent="0.25">
      <c r="B5703" s="294">
        <v>5638</v>
      </c>
      <c r="C5703" s="295">
        <v>181.49573115064476</v>
      </c>
    </row>
    <row r="5704" spans="2:3" x14ac:dyDescent="0.25">
      <c r="B5704" s="294">
        <v>5639</v>
      </c>
      <c r="C5704" s="295">
        <v>107.66314483158425</v>
      </c>
    </row>
    <row r="5705" spans="2:3" x14ac:dyDescent="0.25">
      <c r="B5705" s="294">
        <v>5640</v>
      </c>
      <c r="C5705" s="295">
        <v>124.23769201531574</v>
      </c>
    </row>
    <row r="5706" spans="2:3" x14ac:dyDescent="0.25">
      <c r="B5706" s="294">
        <v>5641</v>
      </c>
      <c r="C5706" s="295">
        <v>84.441776893635193</v>
      </c>
    </row>
    <row r="5707" spans="2:3" x14ac:dyDescent="0.25">
      <c r="B5707" s="294">
        <v>5642</v>
      </c>
      <c r="C5707" s="295">
        <v>101.82589307065919</v>
      </c>
    </row>
    <row r="5708" spans="2:3" x14ac:dyDescent="0.25">
      <c r="B5708" s="294">
        <v>5643</v>
      </c>
      <c r="C5708" s="295">
        <v>148.4095073152447</v>
      </c>
    </row>
    <row r="5709" spans="2:3" x14ac:dyDescent="0.25">
      <c r="B5709" s="294">
        <v>5644</v>
      </c>
      <c r="C5709" s="295">
        <v>92.949549481808759</v>
      </c>
    </row>
    <row r="5710" spans="2:3" x14ac:dyDescent="0.25">
      <c r="B5710" s="294">
        <v>5645</v>
      </c>
      <c r="C5710" s="295">
        <v>82.03052139520652</v>
      </c>
    </row>
    <row r="5711" spans="2:3" x14ac:dyDescent="0.25">
      <c r="B5711" s="294">
        <v>5646</v>
      </c>
      <c r="C5711" s="295">
        <v>122.47364524539528</v>
      </c>
    </row>
    <row r="5712" spans="2:3" x14ac:dyDescent="0.25">
      <c r="B5712" s="294">
        <v>5647</v>
      </c>
      <c r="C5712" s="295">
        <v>134.70397150317865</v>
      </c>
    </row>
    <row r="5713" spans="2:3" x14ac:dyDescent="0.25">
      <c r="B5713" s="294">
        <v>5648</v>
      </c>
      <c r="C5713" s="295">
        <v>129.60053665150485</v>
      </c>
    </row>
    <row r="5714" spans="2:3" x14ac:dyDescent="0.25">
      <c r="B5714" s="294">
        <v>5649</v>
      </c>
      <c r="C5714" s="295">
        <v>105.84651489773572</v>
      </c>
    </row>
    <row r="5715" spans="2:3" x14ac:dyDescent="0.25">
      <c r="B5715" s="294">
        <v>5650</v>
      </c>
      <c r="C5715" s="295">
        <v>182.87807280227983</v>
      </c>
    </row>
    <row r="5716" spans="2:3" x14ac:dyDescent="0.25">
      <c r="B5716" s="294">
        <v>5651</v>
      </c>
      <c r="C5716" s="295">
        <v>180.09326239473836</v>
      </c>
    </row>
    <row r="5717" spans="2:3" x14ac:dyDescent="0.25">
      <c r="B5717" s="294">
        <v>5652</v>
      </c>
      <c r="C5717" s="295">
        <v>96.834571918887093</v>
      </c>
    </row>
    <row r="5718" spans="2:3" x14ac:dyDescent="0.25">
      <c r="B5718" s="294">
        <v>5653</v>
      </c>
      <c r="C5718" s="295">
        <v>129.89212029465517</v>
      </c>
    </row>
    <row r="5719" spans="2:3" x14ac:dyDescent="0.25">
      <c r="B5719" s="294">
        <v>5654</v>
      </c>
      <c r="C5719" s="295">
        <v>149.60813585481424</v>
      </c>
    </row>
    <row r="5720" spans="2:3" x14ac:dyDescent="0.25">
      <c r="B5720" s="294">
        <v>5655</v>
      </c>
      <c r="C5720" s="295">
        <v>84.880979245262822</v>
      </c>
    </row>
    <row r="5721" spans="2:3" x14ac:dyDescent="0.25">
      <c r="B5721" s="294">
        <v>5656</v>
      </c>
      <c r="C5721" s="295">
        <v>170.40705524742683</v>
      </c>
    </row>
    <row r="5722" spans="2:3" x14ac:dyDescent="0.25">
      <c r="B5722" s="294">
        <v>5657</v>
      </c>
      <c r="C5722" s="295">
        <v>147.49170381520668</v>
      </c>
    </row>
    <row r="5723" spans="2:3" x14ac:dyDescent="0.25">
      <c r="B5723" s="294">
        <v>5658</v>
      </c>
      <c r="C5723" s="295">
        <v>138.29050435691732</v>
      </c>
    </row>
    <row r="5724" spans="2:3" x14ac:dyDescent="0.25">
      <c r="B5724" s="294">
        <v>5659</v>
      </c>
      <c r="C5724" s="295">
        <v>146.74948933906671</v>
      </c>
    </row>
    <row r="5725" spans="2:3" x14ac:dyDescent="0.25">
      <c r="B5725" s="294">
        <v>5660</v>
      </c>
      <c r="C5725" s="295">
        <v>104.58218273234532</v>
      </c>
    </row>
    <row r="5726" spans="2:3" x14ac:dyDescent="0.25">
      <c r="B5726" s="294">
        <v>5661</v>
      </c>
      <c r="C5726" s="295">
        <v>152.22838312691442</v>
      </c>
    </row>
    <row r="5727" spans="2:3" x14ac:dyDescent="0.25">
      <c r="B5727" s="294">
        <v>5662</v>
      </c>
      <c r="C5727" s="295">
        <v>126.78429885978869</v>
      </c>
    </row>
    <row r="5728" spans="2:3" x14ac:dyDescent="0.25">
      <c r="B5728" s="294">
        <v>5663</v>
      </c>
      <c r="C5728" s="295">
        <v>199.00616353620339</v>
      </c>
    </row>
    <row r="5729" spans="2:3" x14ac:dyDescent="0.25">
      <c r="B5729" s="294">
        <v>5664</v>
      </c>
      <c r="C5729" s="295">
        <v>113.99329601604936</v>
      </c>
    </row>
    <row r="5730" spans="2:3" x14ac:dyDescent="0.25">
      <c r="B5730" s="294">
        <v>5665</v>
      </c>
      <c r="C5730" s="295">
        <v>153.08900083434608</v>
      </c>
    </row>
    <row r="5731" spans="2:3" x14ac:dyDescent="0.25">
      <c r="B5731" s="294">
        <v>5666</v>
      </c>
      <c r="C5731" s="295">
        <v>180.81554087218919</v>
      </c>
    </row>
    <row r="5732" spans="2:3" x14ac:dyDescent="0.25">
      <c r="B5732" s="294">
        <v>5667</v>
      </c>
      <c r="C5732" s="295">
        <v>156.98160240284369</v>
      </c>
    </row>
    <row r="5733" spans="2:3" x14ac:dyDescent="0.25">
      <c r="B5733" s="294">
        <v>5668</v>
      </c>
      <c r="C5733" s="295">
        <v>112.74155298511224</v>
      </c>
    </row>
    <row r="5734" spans="2:3" x14ac:dyDescent="0.25">
      <c r="B5734" s="294">
        <v>5669</v>
      </c>
      <c r="C5734" s="295">
        <v>78.153573115882921</v>
      </c>
    </row>
    <row r="5735" spans="2:3" x14ac:dyDescent="0.25">
      <c r="B5735" s="294">
        <v>5670</v>
      </c>
      <c r="C5735" s="295">
        <v>154.9291696763533</v>
      </c>
    </row>
    <row r="5736" spans="2:3" x14ac:dyDescent="0.25">
      <c r="B5736" s="294">
        <v>5671</v>
      </c>
      <c r="C5736" s="295">
        <v>122.21826072627348</v>
      </c>
    </row>
    <row r="5737" spans="2:3" x14ac:dyDescent="0.25">
      <c r="B5737" s="294">
        <v>5672</v>
      </c>
      <c r="C5737" s="295">
        <v>85.060747023694191</v>
      </c>
    </row>
    <row r="5738" spans="2:3" x14ac:dyDescent="0.25">
      <c r="B5738" s="294">
        <v>5673</v>
      </c>
      <c r="C5738" s="295">
        <v>94.748959698118739</v>
      </c>
    </row>
    <row r="5739" spans="2:3" x14ac:dyDescent="0.25">
      <c r="B5739" s="294">
        <v>5674</v>
      </c>
      <c r="C5739" s="295">
        <v>190.31233762640497</v>
      </c>
    </row>
    <row r="5740" spans="2:3" x14ac:dyDescent="0.25">
      <c r="B5740" s="294">
        <v>5675</v>
      </c>
      <c r="C5740" s="295">
        <v>216.50939678641839</v>
      </c>
    </row>
    <row r="5741" spans="2:3" x14ac:dyDescent="0.25">
      <c r="B5741" s="294">
        <v>5676</v>
      </c>
      <c r="C5741" s="295">
        <v>96.244288825384118</v>
      </c>
    </row>
    <row r="5742" spans="2:3" x14ac:dyDescent="0.25">
      <c r="B5742" s="294">
        <v>5677</v>
      </c>
      <c r="C5742" s="295">
        <v>122.5086151216464</v>
      </c>
    </row>
    <row r="5743" spans="2:3" x14ac:dyDescent="0.25">
      <c r="B5743" s="294">
        <v>5678</v>
      </c>
      <c r="C5743" s="295">
        <v>150.97338834018728</v>
      </c>
    </row>
    <row r="5744" spans="2:3" x14ac:dyDescent="0.25">
      <c r="B5744" s="294">
        <v>5679</v>
      </c>
      <c r="C5744" s="295">
        <v>124.26615035139206</v>
      </c>
    </row>
    <row r="5745" spans="2:3" x14ac:dyDescent="0.25">
      <c r="B5745" s="294">
        <v>5680</v>
      </c>
      <c r="C5745" s="295">
        <v>114.23143644348403</v>
      </c>
    </row>
    <row r="5746" spans="2:3" x14ac:dyDescent="0.25">
      <c r="B5746" s="294">
        <v>5681</v>
      </c>
      <c r="C5746" s="295">
        <v>145.1922947853015</v>
      </c>
    </row>
    <row r="5747" spans="2:3" x14ac:dyDescent="0.25">
      <c r="B5747" s="294">
        <v>5682</v>
      </c>
      <c r="C5747" s="295">
        <v>110.80954515711289</v>
      </c>
    </row>
    <row r="5748" spans="2:3" x14ac:dyDescent="0.25">
      <c r="B5748" s="294">
        <v>5683</v>
      </c>
      <c r="C5748" s="295">
        <v>164.4709511270205</v>
      </c>
    </row>
    <row r="5749" spans="2:3" x14ac:dyDescent="0.25">
      <c r="B5749" s="294">
        <v>5684</v>
      </c>
      <c r="C5749" s="295">
        <v>115.49968801295182</v>
      </c>
    </row>
    <row r="5750" spans="2:3" x14ac:dyDescent="0.25">
      <c r="B5750" s="294">
        <v>5685</v>
      </c>
      <c r="C5750" s="295">
        <v>167.72433880845637</v>
      </c>
    </row>
    <row r="5751" spans="2:3" x14ac:dyDescent="0.25">
      <c r="B5751" s="294">
        <v>5686</v>
      </c>
      <c r="C5751" s="295">
        <v>125.07122648071339</v>
      </c>
    </row>
    <row r="5752" spans="2:3" x14ac:dyDescent="0.25">
      <c r="B5752" s="294">
        <v>5687</v>
      </c>
      <c r="C5752" s="295">
        <v>197.16223175466627</v>
      </c>
    </row>
    <row r="5753" spans="2:3" x14ac:dyDescent="0.25">
      <c r="B5753" s="294">
        <v>5688</v>
      </c>
      <c r="C5753" s="295">
        <v>131.24927358648341</v>
      </c>
    </row>
    <row r="5754" spans="2:3" x14ac:dyDescent="0.25">
      <c r="B5754" s="294">
        <v>5689</v>
      </c>
      <c r="C5754" s="295">
        <v>152.70700945858601</v>
      </c>
    </row>
    <row r="5755" spans="2:3" x14ac:dyDescent="0.25">
      <c r="B5755" s="294">
        <v>5690</v>
      </c>
      <c r="C5755" s="295">
        <v>107.85772320757874</v>
      </c>
    </row>
    <row r="5756" spans="2:3" x14ac:dyDescent="0.25">
      <c r="B5756" s="294">
        <v>5691</v>
      </c>
      <c r="C5756" s="295">
        <v>171.90148175246918</v>
      </c>
    </row>
    <row r="5757" spans="2:3" x14ac:dyDescent="0.25">
      <c r="B5757" s="294">
        <v>5692</v>
      </c>
      <c r="C5757" s="295">
        <v>111.65705058610958</v>
      </c>
    </row>
    <row r="5758" spans="2:3" x14ac:dyDescent="0.25">
      <c r="B5758" s="294">
        <v>5693</v>
      </c>
      <c r="C5758" s="295">
        <v>147.34818333806686</v>
      </c>
    </row>
    <row r="5759" spans="2:3" x14ac:dyDescent="0.25">
      <c r="B5759" s="294">
        <v>5694</v>
      </c>
      <c r="C5759" s="295">
        <v>203.96406995612591</v>
      </c>
    </row>
    <row r="5760" spans="2:3" x14ac:dyDescent="0.25">
      <c r="B5760" s="294">
        <v>5695</v>
      </c>
      <c r="C5760" s="295">
        <v>116.25067100851979</v>
      </c>
    </row>
    <row r="5761" spans="2:3" x14ac:dyDescent="0.25">
      <c r="B5761" s="294">
        <v>5696</v>
      </c>
      <c r="C5761" s="295">
        <v>130.50723587455627</v>
      </c>
    </row>
    <row r="5762" spans="2:3" x14ac:dyDescent="0.25">
      <c r="B5762" s="294">
        <v>5697</v>
      </c>
      <c r="C5762" s="295">
        <v>213.11050293577478</v>
      </c>
    </row>
    <row r="5763" spans="2:3" x14ac:dyDescent="0.25">
      <c r="B5763" s="294">
        <v>5698</v>
      </c>
      <c r="C5763" s="295">
        <v>114.77369497527516</v>
      </c>
    </row>
    <row r="5764" spans="2:3" x14ac:dyDescent="0.25">
      <c r="B5764" s="294">
        <v>5699</v>
      </c>
      <c r="C5764" s="295">
        <v>132.4247393594315</v>
      </c>
    </row>
    <row r="5765" spans="2:3" x14ac:dyDescent="0.25">
      <c r="B5765" s="294">
        <v>5700</v>
      </c>
      <c r="C5765" s="295">
        <v>108.32102147760253</v>
      </c>
    </row>
    <row r="5766" spans="2:3" x14ac:dyDescent="0.25">
      <c r="B5766" s="294">
        <v>5701</v>
      </c>
      <c r="C5766" s="295">
        <v>103.62370721082841</v>
      </c>
    </row>
    <row r="5767" spans="2:3" x14ac:dyDescent="0.25">
      <c r="B5767" s="294">
        <v>5702</v>
      </c>
      <c r="C5767" s="295">
        <v>102.95150724886128</v>
      </c>
    </row>
    <row r="5768" spans="2:3" x14ac:dyDescent="0.25">
      <c r="B5768" s="294">
        <v>5703</v>
      </c>
      <c r="C5768" s="295">
        <v>139.29810934285163</v>
      </c>
    </row>
    <row r="5769" spans="2:3" x14ac:dyDescent="0.25">
      <c r="B5769" s="294">
        <v>5704</v>
      </c>
      <c r="C5769" s="295">
        <v>151.53425976445018</v>
      </c>
    </row>
    <row r="5770" spans="2:3" x14ac:dyDescent="0.25">
      <c r="B5770" s="294">
        <v>5705</v>
      </c>
      <c r="C5770" s="295">
        <v>151.26681562761866</v>
      </c>
    </row>
    <row r="5771" spans="2:3" x14ac:dyDescent="0.25">
      <c r="B5771" s="294">
        <v>5706</v>
      </c>
      <c r="C5771" s="295">
        <v>130.26258437540491</v>
      </c>
    </row>
    <row r="5772" spans="2:3" x14ac:dyDescent="0.25">
      <c r="B5772" s="294">
        <v>5707</v>
      </c>
      <c r="C5772" s="295">
        <v>129.22126892350667</v>
      </c>
    </row>
    <row r="5773" spans="2:3" x14ac:dyDescent="0.25">
      <c r="B5773" s="294">
        <v>5708</v>
      </c>
      <c r="C5773" s="295">
        <v>122.78817913218337</v>
      </c>
    </row>
    <row r="5774" spans="2:3" x14ac:dyDescent="0.25">
      <c r="B5774" s="294">
        <v>5709</v>
      </c>
      <c r="C5774" s="295">
        <v>144.1777799701087</v>
      </c>
    </row>
    <row r="5775" spans="2:3" x14ac:dyDescent="0.25">
      <c r="B5775" s="294">
        <v>5710</v>
      </c>
      <c r="C5775" s="295">
        <v>92.98183596609411</v>
      </c>
    </row>
    <row r="5776" spans="2:3" x14ac:dyDescent="0.25">
      <c r="B5776" s="294">
        <v>5711</v>
      </c>
      <c r="C5776" s="295">
        <v>147.9677609838335</v>
      </c>
    </row>
    <row r="5777" spans="2:3" x14ac:dyDescent="0.25">
      <c r="B5777" s="294">
        <v>5712</v>
      </c>
      <c r="C5777" s="295">
        <v>178.58513240431455</v>
      </c>
    </row>
    <row r="5778" spans="2:3" x14ac:dyDescent="0.25">
      <c r="B5778" s="294">
        <v>5713</v>
      </c>
      <c r="C5778" s="295">
        <v>134.77403182942078</v>
      </c>
    </row>
    <row r="5779" spans="2:3" x14ac:dyDescent="0.25">
      <c r="B5779" s="294">
        <v>5714</v>
      </c>
      <c r="C5779" s="295">
        <v>115.3601266006184</v>
      </c>
    </row>
    <row r="5780" spans="2:3" x14ac:dyDescent="0.25">
      <c r="B5780" s="294">
        <v>5715</v>
      </c>
      <c r="C5780" s="295">
        <v>104.43104357296235</v>
      </c>
    </row>
    <row r="5781" spans="2:3" x14ac:dyDescent="0.25">
      <c r="B5781" s="294">
        <v>5716</v>
      </c>
      <c r="C5781" s="295">
        <v>176.08189411810824</v>
      </c>
    </row>
    <row r="5782" spans="2:3" x14ac:dyDescent="0.25">
      <c r="B5782" s="294">
        <v>5717</v>
      </c>
      <c r="C5782" s="295">
        <v>98.949856017897986</v>
      </c>
    </row>
    <row r="5783" spans="2:3" x14ac:dyDescent="0.25">
      <c r="B5783" s="294">
        <v>5718</v>
      </c>
      <c r="C5783" s="295">
        <v>131.72157998844338</v>
      </c>
    </row>
    <row r="5784" spans="2:3" x14ac:dyDescent="0.25">
      <c r="B5784" s="294">
        <v>5719</v>
      </c>
      <c r="C5784" s="295">
        <v>114.8909067252298</v>
      </c>
    </row>
    <row r="5785" spans="2:3" x14ac:dyDescent="0.25">
      <c r="B5785" s="294">
        <v>5720</v>
      </c>
      <c r="C5785" s="295">
        <v>178.21249339137023</v>
      </c>
    </row>
    <row r="5786" spans="2:3" x14ac:dyDescent="0.25">
      <c r="B5786" s="294">
        <v>5721</v>
      </c>
      <c r="C5786" s="295">
        <v>149.96866018660506</v>
      </c>
    </row>
    <row r="5787" spans="2:3" x14ac:dyDescent="0.25">
      <c r="B5787" s="294">
        <v>5722</v>
      </c>
      <c r="C5787" s="295">
        <v>118.23162914411542</v>
      </c>
    </row>
    <row r="5788" spans="2:3" x14ac:dyDescent="0.25">
      <c r="B5788" s="294">
        <v>5723</v>
      </c>
      <c r="C5788" s="295">
        <v>137.6366878596636</v>
      </c>
    </row>
    <row r="5789" spans="2:3" x14ac:dyDescent="0.25">
      <c r="B5789" s="294">
        <v>5724</v>
      </c>
      <c r="C5789" s="295">
        <v>100.80480823662748</v>
      </c>
    </row>
    <row r="5790" spans="2:3" x14ac:dyDescent="0.25">
      <c r="B5790" s="294">
        <v>5725</v>
      </c>
      <c r="C5790" s="295">
        <v>67.317540870705244</v>
      </c>
    </row>
    <row r="5791" spans="2:3" x14ac:dyDescent="0.25">
      <c r="B5791" s="294">
        <v>5726</v>
      </c>
      <c r="C5791" s="295">
        <v>108.41977130979845</v>
      </c>
    </row>
    <row r="5792" spans="2:3" x14ac:dyDescent="0.25">
      <c r="B5792" s="294">
        <v>5727</v>
      </c>
      <c r="C5792" s="295">
        <v>195.49168218380603</v>
      </c>
    </row>
    <row r="5793" spans="2:3" x14ac:dyDescent="0.25">
      <c r="B5793" s="294">
        <v>5728</v>
      </c>
      <c r="C5793" s="295">
        <v>103.97121917213801</v>
      </c>
    </row>
    <row r="5794" spans="2:3" x14ac:dyDescent="0.25">
      <c r="B5794" s="294">
        <v>5729</v>
      </c>
      <c r="C5794" s="295">
        <v>170.38709060240143</v>
      </c>
    </row>
    <row r="5795" spans="2:3" x14ac:dyDescent="0.25">
      <c r="B5795" s="294">
        <v>5730</v>
      </c>
      <c r="C5795" s="295">
        <v>81.675234067825556</v>
      </c>
    </row>
    <row r="5796" spans="2:3" x14ac:dyDescent="0.25">
      <c r="B5796" s="294">
        <v>5731</v>
      </c>
      <c r="C5796" s="295">
        <v>96.495386964895275</v>
      </c>
    </row>
    <row r="5797" spans="2:3" x14ac:dyDescent="0.25">
      <c r="B5797" s="294">
        <v>5732</v>
      </c>
      <c r="C5797" s="295">
        <v>156.395679040186</v>
      </c>
    </row>
    <row r="5798" spans="2:3" x14ac:dyDescent="0.25">
      <c r="B5798" s="294">
        <v>5733</v>
      </c>
      <c r="C5798" s="295">
        <v>163.6971791556694</v>
      </c>
    </row>
    <row r="5799" spans="2:3" x14ac:dyDescent="0.25">
      <c r="B5799" s="294">
        <v>5734</v>
      </c>
      <c r="C5799" s="295">
        <v>185.55091381333116</v>
      </c>
    </row>
    <row r="5800" spans="2:3" x14ac:dyDescent="0.25">
      <c r="B5800" s="294">
        <v>5735</v>
      </c>
      <c r="C5800" s="295">
        <v>106.22114984367462</v>
      </c>
    </row>
    <row r="5801" spans="2:3" x14ac:dyDescent="0.25">
      <c r="B5801" s="294">
        <v>5736</v>
      </c>
      <c r="C5801" s="295">
        <v>155.24016097940782</v>
      </c>
    </row>
    <row r="5802" spans="2:3" x14ac:dyDescent="0.25">
      <c r="B5802" s="294">
        <v>5737</v>
      </c>
      <c r="C5802" s="295">
        <v>97.282503823841893</v>
      </c>
    </row>
    <row r="5803" spans="2:3" x14ac:dyDescent="0.25">
      <c r="B5803" s="294">
        <v>5738</v>
      </c>
      <c r="C5803" s="295">
        <v>97.415581017242658</v>
      </c>
    </row>
    <row r="5804" spans="2:3" x14ac:dyDescent="0.25">
      <c r="B5804" s="294">
        <v>5739</v>
      </c>
      <c r="C5804" s="295">
        <v>85.366518230789865</v>
      </c>
    </row>
    <row r="5805" spans="2:3" x14ac:dyDescent="0.25">
      <c r="B5805" s="294">
        <v>5740</v>
      </c>
      <c r="C5805" s="295">
        <v>149.80467150153513</v>
      </c>
    </row>
    <row r="5806" spans="2:3" x14ac:dyDescent="0.25">
      <c r="B5806" s="294">
        <v>5741</v>
      </c>
      <c r="C5806" s="295">
        <v>99.064768954668665</v>
      </c>
    </row>
    <row r="5807" spans="2:3" x14ac:dyDescent="0.25">
      <c r="B5807" s="294">
        <v>5742</v>
      </c>
      <c r="C5807" s="295">
        <v>143.4200179440615</v>
      </c>
    </row>
    <row r="5808" spans="2:3" x14ac:dyDescent="0.25">
      <c r="B5808" s="294">
        <v>5743</v>
      </c>
      <c r="C5808" s="295">
        <v>168.42263030575725</v>
      </c>
    </row>
    <row r="5809" spans="2:3" x14ac:dyDescent="0.25">
      <c r="B5809" s="294">
        <v>5744</v>
      </c>
      <c r="C5809" s="295">
        <v>111.88422701496026</v>
      </c>
    </row>
    <row r="5810" spans="2:3" x14ac:dyDescent="0.25">
      <c r="B5810" s="294">
        <v>5745</v>
      </c>
      <c r="C5810" s="295">
        <v>109.58798871848154</v>
      </c>
    </row>
    <row r="5811" spans="2:3" x14ac:dyDescent="0.25">
      <c r="B5811" s="294">
        <v>5746</v>
      </c>
      <c r="C5811" s="295">
        <v>135.98511981716319</v>
      </c>
    </row>
    <row r="5812" spans="2:3" x14ac:dyDescent="0.25">
      <c r="B5812" s="294">
        <v>5747</v>
      </c>
      <c r="C5812" s="295">
        <v>146.93552649845054</v>
      </c>
    </row>
    <row r="5813" spans="2:3" x14ac:dyDescent="0.25">
      <c r="B5813" s="294">
        <v>5748</v>
      </c>
      <c r="C5813" s="295">
        <v>157.58492239998697</v>
      </c>
    </row>
    <row r="5814" spans="2:3" x14ac:dyDescent="0.25">
      <c r="B5814" s="294">
        <v>5749</v>
      </c>
      <c r="C5814" s="295">
        <v>127.39162563087989</v>
      </c>
    </row>
    <row r="5815" spans="2:3" x14ac:dyDescent="0.25">
      <c r="B5815" s="294">
        <v>5750</v>
      </c>
      <c r="C5815" s="295">
        <v>166.48010458013295</v>
      </c>
    </row>
    <row r="5816" spans="2:3" x14ac:dyDescent="0.25">
      <c r="B5816" s="294">
        <v>5751</v>
      </c>
      <c r="C5816" s="295">
        <v>181.04141768366867</v>
      </c>
    </row>
    <row r="5817" spans="2:3" x14ac:dyDescent="0.25">
      <c r="B5817" s="294">
        <v>5752</v>
      </c>
      <c r="C5817" s="295">
        <v>138.58017752172418</v>
      </c>
    </row>
    <row r="5818" spans="2:3" x14ac:dyDescent="0.25">
      <c r="B5818" s="294">
        <v>5753</v>
      </c>
      <c r="C5818" s="295">
        <v>154.47948373226362</v>
      </c>
    </row>
    <row r="5819" spans="2:3" x14ac:dyDescent="0.25">
      <c r="B5819" s="294">
        <v>5754</v>
      </c>
      <c r="C5819" s="295">
        <v>116.81831490660946</v>
      </c>
    </row>
    <row r="5820" spans="2:3" x14ac:dyDescent="0.25">
      <c r="B5820" s="294">
        <v>5755</v>
      </c>
      <c r="C5820" s="295">
        <v>157.05571424515901</v>
      </c>
    </row>
    <row r="5821" spans="2:3" x14ac:dyDescent="0.25">
      <c r="B5821" s="294">
        <v>5756</v>
      </c>
      <c r="C5821" s="295">
        <v>71.50535284921601</v>
      </c>
    </row>
    <row r="5822" spans="2:3" x14ac:dyDescent="0.25">
      <c r="B5822" s="294">
        <v>5757</v>
      </c>
      <c r="C5822" s="295">
        <v>140.01631080695904</v>
      </c>
    </row>
    <row r="5823" spans="2:3" x14ac:dyDescent="0.25">
      <c r="B5823" s="294">
        <v>5758</v>
      </c>
      <c r="C5823" s="295">
        <v>86.133082422872874</v>
      </c>
    </row>
    <row r="5824" spans="2:3" x14ac:dyDescent="0.25">
      <c r="B5824" s="294">
        <v>5759</v>
      </c>
      <c r="C5824" s="295">
        <v>131.78031599845738</v>
      </c>
    </row>
    <row r="5825" spans="2:3" x14ac:dyDescent="0.25">
      <c r="B5825" s="294">
        <v>5760</v>
      </c>
      <c r="C5825" s="295">
        <v>139.67089150670938</v>
      </c>
    </row>
    <row r="5826" spans="2:3" x14ac:dyDescent="0.25">
      <c r="B5826" s="294">
        <v>5761</v>
      </c>
      <c r="C5826" s="295">
        <v>106.58648105059018</v>
      </c>
    </row>
    <row r="5827" spans="2:3" x14ac:dyDescent="0.25">
      <c r="B5827" s="294">
        <v>5762</v>
      </c>
      <c r="C5827" s="295">
        <v>151.19619766726794</v>
      </c>
    </row>
    <row r="5828" spans="2:3" x14ac:dyDescent="0.25">
      <c r="B5828" s="294">
        <v>5763</v>
      </c>
      <c r="C5828" s="295">
        <v>129.82077747514273</v>
      </c>
    </row>
    <row r="5829" spans="2:3" x14ac:dyDescent="0.25">
      <c r="B5829" s="294">
        <v>5764</v>
      </c>
      <c r="C5829" s="295">
        <v>153.87174611865242</v>
      </c>
    </row>
    <row r="5830" spans="2:3" x14ac:dyDescent="0.25">
      <c r="B5830" s="294">
        <v>5765</v>
      </c>
      <c r="C5830" s="295">
        <v>97.744002999128341</v>
      </c>
    </row>
    <row r="5831" spans="2:3" x14ac:dyDescent="0.25">
      <c r="B5831" s="294">
        <v>5766</v>
      </c>
      <c r="C5831" s="295">
        <v>181.08587564112693</v>
      </c>
    </row>
    <row r="5832" spans="2:3" x14ac:dyDescent="0.25">
      <c r="B5832" s="294">
        <v>5767</v>
      </c>
      <c r="C5832" s="295">
        <v>97.683391184800513</v>
      </c>
    </row>
    <row r="5833" spans="2:3" x14ac:dyDescent="0.25">
      <c r="B5833" s="294">
        <v>5768</v>
      </c>
      <c r="C5833" s="295">
        <v>139.1450266742973</v>
      </c>
    </row>
    <row r="5834" spans="2:3" x14ac:dyDescent="0.25">
      <c r="B5834" s="294">
        <v>5769</v>
      </c>
      <c r="C5834" s="295">
        <v>126.73736813828346</v>
      </c>
    </row>
    <row r="5835" spans="2:3" x14ac:dyDescent="0.25">
      <c r="B5835" s="294">
        <v>5770</v>
      </c>
      <c r="C5835" s="295">
        <v>86.766290401057077</v>
      </c>
    </row>
    <row r="5836" spans="2:3" x14ac:dyDescent="0.25">
      <c r="B5836" s="294">
        <v>5771</v>
      </c>
      <c r="C5836" s="295">
        <v>117.01605750505203</v>
      </c>
    </row>
    <row r="5837" spans="2:3" x14ac:dyDescent="0.25">
      <c r="B5837" s="294">
        <v>5772</v>
      </c>
      <c r="C5837" s="295">
        <v>148.22628883825945</v>
      </c>
    </row>
    <row r="5838" spans="2:3" x14ac:dyDescent="0.25">
      <c r="B5838" s="294">
        <v>5773</v>
      </c>
      <c r="C5838" s="295">
        <v>128.86683274705337</v>
      </c>
    </row>
    <row r="5839" spans="2:3" x14ac:dyDescent="0.25">
      <c r="B5839" s="294">
        <v>5774</v>
      </c>
      <c r="C5839" s="295">
        <v>144.35107392292775</v>
      </c>
    </row>
    <row r="5840" spans="2:3" x14ac:dyDescent="0.25">
      <c r="B5840" s="294">
        <v>5775</v>
      </c>
      <c r="C5840" s="295">
        <v>123.59883708560002</v>
      </c>
    </row>
    <row r="5841" spans="2:3" x14ac:dyDescent="0.25">
      <c r="B5841" s="294">
        <v>5776</v>
      </c>
      <c r="C5841" s="295">
        <v>138.09242708281909</v>
      </c>
    </row>
    <row r="5842" spans="2:3" x14ac:dyDescent="0.25">
      <c r="B5842" s="294">
        <v>5777</v>
      </c>
      <c r="C5842" s="295">
        <v>126.0689068174337</v>
      </c>
    </row>
    <row r="5843" spans="2:3" x14ac:dyDescent="0.25">
      <c r="B5843" s="294">
        <v>5778</v>
      </c>
      <c r="C5843" s="295">
        <v>169.83348951918651</v>
      </c>
    </row>
    <row r="5844" spans="2:3" x14ac:dyDescent="0.25">
      <c r="B5844" s="294">
        <v>5779</v>
      </c>
      <c r="C5844" s="295">
        <v>204.66681016776533</v>
      </c>
    </row>
    <row r="5845" spans="2:3" x14ac:dyDescent="0.25">
      <c r="B5845" s="294">
        <v>5780</v>
      </c>
      <c r="C5845" s="295">
        <v>158.91797887527261</v>
      </c>
    </row>
    <row r="5846" spans="2:3" x14ac:dyDescent="0.25">
      <c r="B5846" s="294">
        <v>5781</v>
      </c>
      <c r="C5846" s="295">
        <v>113.66804468969571</v>
      </c>
    </row>
    <row r="5847" spans="2:3" x14ac:dyDescent="0.25">
      <c r="B5847" s="294">
        <v>5782</v>
      </c>
      <c r="C5847" s="295">
        <v>146.02206338174955</v>
      </c>
    </row>
    <row r="5848" spans="2:3" x14ac:dyDescent="0.25">
      <c r="B5848" s="294">
        <v>5783</v>
      </c>
      <c r="C5848" s="295">
        <v>110.86080813597232</v>
      </c>
    </row>
    <row r="5849" spans="2:3" x14ac:dyDescent="0.25">
      <c r="B5849" s="294">
        <v>5784</v>
      </c>
      <c r="C5849" s="295">
        <v>84.314526578361793</v>
      </c>
    </row>
    <row r="5850" spans="2:3" x14ac:dyDescent="0.25">
      <c r="B5850" s="294">
        <v>5785</v>
      </c>
      <c r="C5850" s="295">
        <v>110.77616602591439</v>
      </c>
    </row>
    <row r="5851" spans="2:3" x14ac:dyDescent="0.25">
      <c r="B5851" s="294">
        <v>5786</v>
      </c>
      <c r="C5851" s="295">
        <v>188.14621098200627</v>
      </c>
    </row>
    <row r="5852" spans="2:3" x14ac:dyDescent="0.25">
      <c r="B5852" s="294">
        <v>5787</v>
      </c>
      <c r="C5852" s="295">
        <v>74.477103490034281</v>
      </c>
    </row>
    <row r="5853" spans="2:3" x14ac:dyDescent="0.25">
      <c r="B5853" s="294">
        <v>5788</v>
      </c>
      <c r="C5853" s="295">
        <v>154.93236890980558</v>
      </c>
    </row>
    <row r="5854" spans="2:3" x14ac:dyDescent="0.25">
      <c r="B5854" s="294">
        <v>5789</v>
      </c>
      <c r="C5854" s="295">
        <v>94.264046121673132</v>
      </c>
    </row>
    <row r="5855" spans="2:3" x14ac:dyDescent="0.25">
      <c r="B5855" s="294">
        <v>5790</v>
      </c>
      <c r="C5855" s="295">
        <v>92.21185600870794</v>
      </c>
    </row>
    <row r="5856" spans="2:3" x14ac:dyDescent="0.25">
      <c r="B5856" s="294">
        <v>5791</v>
      </c>
      <c r="C5856" s="295">
        <v>128.81467223211564</v>
      </c>
    </row>
    <row r="5857" spans="2:3" x14ac:dyDescent="0.25">
      <c r="B5857" s="294">
        <v>5792</v>
      </c>
      <c r="C5857" s="295">
        <v>176.63544474679355</v>
      </c>
    </row>
    <row r="5858" spans="2:3" x14ac:dyDescent="0.25">
      <c r="B5858" s="294">
        <v>5793</v>
      </c>
      <c r="C5858" s="295">
        <v>94.302155379258139</v>
      </c>
    </row>
    <row r="5859" spans="2:3" x14ac:dyDescent="0.25">
      <c r="B5859" s="294">
        <v>5794</v>
      </c>
      <c r="C5859" s="295">
        <v>150.45521402808157</v>
      </c>
    </row>
    <row r="5860" spans="2:3" x14ac:dyDescent="0.25">
      <c r="B5860" s="294">
        <v>5795</v>
      </c>
      <c r="C5860" s="295">
        <v>199.16410347897516</v>
      </c>
    </row>
    <row r="5861" spans="2:3" x14ac:dyDescent="0.25">
      <c r="B5861" s="294">
        <v>5796</v>
      </c>
      <c r="C5861" s="295">
        <v>141.55438703572759</v>
      </c>
    </row>
    <row r="5862" spans="2:3" x14ac:dyDescent="0.25">
      <c r="B5862" s="294">
        <v>5797</v>
      </c>
      <c r="C5862" s="295">
        <v>78.927675487346676</v>
      </c>
    </row>
    <row r="5863" spans="2:3" x14ac:dyDescent="0.25">
      <c r="B5863" s="294">
        <v>5798</v>
      </c>
      <c r="C5863" s="295">
        <v>153.0697315542709</v>
      </c>
    </row>
    <row r="5864" spans="2:3" x14ac:dyDescent="0.25">
      <c r="B5864" s="294">
        <v>5799</v>
      </c>
      <c r="C5864" s="295">
        <v>115.69362077534019</v>
      </c>
    </row>
    <row r="5865" spans="2:3" x14ac:dyDescent="0.25">
      <c r="B5865" s="294">
        <v>5800</v>
      </c>
      <c r="C5865" s="295">
        <v>112.00314411694336</v>
      </c>
    </row>
    <row r="5866" spans="2:3" x14ac:dyDescent="0.25">
      <c r="B5866" s="294">
        <v>5801</v>
      </c>
      <c r="C5866" s="295">
        <v>114.72894598788784</v>
      </c>
    </row>
    <row r="5867" spans="2:3" x14ac:dyDescent="0.25">
      <c r="B5867" s="294">
        <v>5802</v>
      </c>
      <c r="C5867" s="295">
        <v>120.76679460011511</v>
      </c>
    </row>
    <row r="5868" spans="2:3" x14ac:dyDescent="0.25">
      <c r="B5868" s="294">
        <v>5803</v>
      </c>
      <c r="C5868" s="295">
        <v>111.90765135895288</v>
      </c>
    </row>
    <row r="5869" spans="2:3" x14ac:dyDescent="0.25">
      <c r="B5869" s="294">
        <v>5804</v>
      </c>
      <c r="C5869" s="295">
        <v>78.793587343690376</v>
      </c>
    </row>
    <row r="5870" spans="2:3" x14ac:dyDescent="0.25">
      <c r="B5870" s="294">
        <v>5805</v>
      </c>
      <c r="C5870" s="295">
        <v>137.37878354567937</v>
      </c>
    </row>
    <row r="5871" spans="2:3" x14ac:dyDescent="0.25">
      <c r="B5871" s="294">
        <v>5806</v>
      </c>
      <c r="C5871" s="295">
        <v>106.78227962493688</v>
      </c>
    </row>
    <row r="5872" spans="2:3" x14ac:dyDescent="0.25">
      <c r="B5872" s="294">
        <v>5807</v>
      </c>
      <c r="C5872" s="295">
        <v>162.16700815496125</v>
      </c>
    </row>
    <row r="5873" spans="2:3" x14ac:dyDescent="0.25">
      <c r="B5873" s="294">
        <v>5808</v>
      </c>
      <c r="C5873" s="295">
        <v>146.48326708601616</v>
      </c>
    </row>
    <row r="5874" spans="2:3" x14ac:dyDescent="0.25">
      <c r="B5874" s="294">
        <v>5809</v>
      </c>
      <c r="C5874" s="295">
        <v>99.678304833951643</v>
      </c>
    </row>
    <row r="5875" spans="2:3" x14ac:dyDescent="0.25">
      <c r="B5875" s="294">
        <v>5810</v>
      </c>
      <c r="C5875" s="295">
        <v>180.06878661311009</v>
      </c>
    </row>
    <row r="5876" spans="2:3" x14ac:dyDescent="0.25">
      <c r="B5876" s="294">
        <v>5811</v>
      </c>
      <c r="C5876" s="295">
        <v>153.88074466836812</v>
      </c>
    </row>
    <row r="5877" spans="2:3" x14ac:dyDescent="0.25">
      <c r="B5877" s="294">
        <v>5812</v>
      </c>
      <c r="C5877" s="295">
        <v>132.44443923345833</v>
      </c>
    </row>
    <row r="5878" spans="2:3" x14ac:dyDescent="0.25">
      <c r="B5878" s="294">
        <v>5813</v>
      </c>
      <c r="C5878" s="295">
        <v>162.00972710158274</v>
      </c>
    </row>
    <row r="5879" spans="2:3" x14ac:dyDescent="0.25">
      <c r="B5879" s="294">
        <v>5814</v>
      </c>
      <c r="C5879" s="295">
        <v>99.053391299689167</v>
      </c>
    </row>
    <row r="5880" spans="2:3" x14ac:dyDescent="0.25">
      <c r="B5880" s="294">
        <v>5815</v>
      </c>
      <c r="C5880" s="295">
        <v>130.3100335120763</v>
      </c>
    </row>
    <row r="5881" spans="2:3" x14ac:dyDescent="0.25">
      <c r="B5881" s="294">
        <v>5816</v>
      </c>
      <c r="C5881" s="295">
        <v>68.282980542113961</v>
      </c>
    </row>
    <row r="5882" spans="2:3" x14ac:dyDescent="0.25">
      <c r="B5882" s="294">
        <v>5817</v>
      </c>
      <c r="C5882" s="295">
        <v>121.67446750327468</v>
      </c>
    </row>
    <row r="5883" spans="2:3" x14ac:dyDescent="0.25">
      <c r="B5883" s="294">
        <v>5818</v>
      </c>
      <c r="C5883" s="295">
        <v>110.31709772796306</v>
      </c>
    </row>
    <row r="5884" spans="2:3" x14ac:dyDescent="0.25">
      <c r="B5884" s="294">
        <v>5819</v>
      </c>
      <c r="C5884" s="295">
        <v>74.40376473805749</v>
      </c>
    </row>
    <row r="5885" spans="2:3" x14ac:dyDescent="0.25">
      <c r="B5885" s="294">
        <v>5820</v>
      </c>
      <c r="C5885" s="295">
        <v>127.29647677283936</v>
      </c>
    </row>
    <row r="5886" spans="2:3" x14ac:dyDescent="0.25">
      <c r="B5886" s="294">
        <v>5821</v>
      </c>
      <c r="C5886" s="295">
        <v>124.03589034868563</v>
      </c>
    </row>
    <row r="5887" spans="2:3" x14ac:dyDescent="0.25">
      <c r="B5887" s="294">
        <v>5822</v>
      </c>
      <c r="C5887" s="295">
        <v>129.7397740349839</v>
      </c>
    </row>
    <row r="5888" spans="2:3" x14ac:dyDescent="0.25">
      <c r="B5888" s="294">
        <v>5823</v>
      </c>
      <c r="C5888" s="295">
        <v>102.30191406434682</v>
      </c>
    </row>
    <row r="5889" spans="2:3" x14ac:dyDescent="0.25">
      <c r="B5889" s="294">
        <v>5824</v>
      </c>
      <c r="C5889" s="295">
        <v>174.1996615187511</v>
      </c>
    </row>
    <row r="5890" spans="2:3" x14ac:dyDescent="0.25">
      <c r="B5890" s="294">
        <v>5825</v>
      </c>
      <c r="C5890" s="295">
        <v>99.716454837218805</v>
      </c>
    </row>
    <row r="5891" spans="2:3" x14ac:dyDescent="0.25">
      <c r="B5891" s="294">
        <v>5826</v>
      </c>
      <c r="C5891" s="295">
        <v>170.30613557131994</v>
      </c>
    </row>
    <row r="5892" spans="2:3" x14ac:dyDescent="0.25">
      <c r="B5892" s="294">
        <v>5827</v>
      </c>
      <c r="C5892" s="295">
        <v>133.02157751676279</v>
      </c>
    </row>
    <row r="5893" spans="2:3" x14ac:dyDescent="0.25">
      <c r="B5893" s="294">
        <v>5828</v>
      </c>
      <c r="C5893" s="295">
        <v>191.90408023770991</v>
      </c>
    </row>
    <row r="5894" spans="2:3" x14ac:dyDescent="0.25">
      <c r="B5894" s="294">
        <v>5829</v>
      </c>
      <c r="C5894" s="295">
        <v>115.63761078710135</v>
      </c>
    </row>
    <row r="5895" spans="2:3" x14ac:dyDescent="0.25">
      <c r="B5895" s="294">
        <v>5830</v>
      </c>
      <c r="C5895" s="295">
        <v>105.5090740002351</v>
      </c>
    </row>
    <row r="5896" spans="2:3" x14ac:dyDescent="0.25">
      <c r="B5896" s="294">
        <v>5831</v>
      </c>
      <c r="C5896" s="295">
        <v>218.28855538831954</v>
      </c>
    </row>
    <row r="5897" spans="2:3" x14ac:dyDescent="0.25">
      <c r="B5897" s="294">
        <v>5832</v>
      </c>
      <c r="C5897" s="295">
        <v>196.17121821323855</v>
      </c>
    </row>
    <row r="5898" spans="2:3" x14ac:dyDescent="0.25">
      <c r="B5898" s="294">
        <v>5833</v>
      </c>
      <c r="C5898" s="295">
        <v>208.5339035260842</v>
      </c>
    </row>
    <row r="5899" spans="2:3" x14ac:dyDescent="0.25">
      <c r="B5899" s="294">
        <v>5834</v>
      </c>
      <c r="C5899" s="295">
        <v>99.129091018733803</v>
      </c>
    </row>
    <row r="5900" spans="2:3" x14ac:dyDescent="0.25">
      <c r="B5900" s="294">
        <v>5835</v>
      </c>
      <c r="C5900" s="295">
        <v>147.26684343796848</v>
      </c>
    </row>
    <row r="5901" spans="2:3" x14ac:dyDescent="0.25">
      <c r="B5901" s="294">
        <v>5836</v>
      </c>
      <c r="C5901" s="295">
        <v>164.96561167659414</v>
      </c>
    </row>
    <row r="5902" spans="2:3" x14ac:dyDescent="0.25">
      <c r="B5902" s="294">
        <v>5837</v>
      </c>
      <c r="C5902" s="295">
        <v>138.12291203644256</v>
      </c>
    </row>
    <row r="5903" spans="2:3" x14ac:dyDescent="0.25">
      <c r="B5903" s="294">
        <v>5838</v>
      </c>
      <c r="C5903" s="295">
        <v>117.4076187947577</v>
      </c>
    </row>
    <row r="5904" spans="2:3" x14ac:dyDescent="0.25">
      <c r="B5904" s="294">
        <v>5839</v>
      </c>
      <c r="C5904" s="295">
        <v>182.39604309225246</v>
      </c>
    </row>
    <row r="5905" spans="2:3" x14ac:dyDescent="0.25">
      <c r="B5905" s="294">
        <v>5840</v>
      </c>
      <c r="C5905" s="295">
        <v>126.25519986142326</v>
      </c>
    </row>
    <row r="5906" spans="2:3" x14ac:dyDescent="0.25">
      <c r="B5906" s="294">
        <v>5841</v>
      </c>
      <c r="C5906" s="295">
        <v>117.85843150134355</v>
      </c>
    </row>
    <row r="5907" spans="2:3" x14ac:dyDescent="0.25">
      <c r="B5907" s="294">
        <v>5842</v>
      </c>
      <c r="C5907" s="295">
        <v>129.26836870097088</v>
      </c>
    </row>
    <row r="5908" spans="2:3" x14ac:dyDescent="0.25">
      <c r="B5908" s="294">
        <v>5843</v>
      </c>
      <c r="C5908" s="295">
        <v>83.020154052324074</v>
      </c>
    </row>
    <row r="5909" spans="2:3" x14ac:dyDescent="0.25">
      <c r="B5909" s="294">
        <v>5844</v>
      </c>
      <c r="C5909" s="295">
        <v>160.19209156856147</v>
      </c>
    </row>
    <row r="5910" spans="2:3" x14ac:dyDescent="0.25">
      <c r="B5910" s="294">
        <v>5845</v>
      </c>
      <c r="C5910" s="295">
        <v>88.564999574249356</v>
      </c>
    </row>
    <row r="5911" spans="2:3" x14ac:dyDescent="0.25">
      <c r="B5911" s="294">
        <v>5846</v>
      </c>
      <c r="C5911" s="295">
        <v>72.98665711881506</v>
      </c>
    </row>
    <row r="5912" spans="2:3" x14ac:dyDescent="0.25">
      <c r="B5912" s="294">
        <v>5847</v>
      </c>
      <c r="C5912" s="295">
        <v>143.09159376154668</v>
      </c>
    </row>
    <row r="5913" spans="2:3" x14ac:dyDescent="0.25">
      <c r="B5913" s="294">
        <v>5848</v>
      </c>
      <c r="C5913" s="295">
        <v>147.78821960928695</v>
      </c>
    </row>
    <row r="5914" spans="2:3" x14ac:dyDescent="0.25">
      <c r="B5914" s="294">
        <v>5849</v>
      </c>
      <c r="C5914" s="295">
        <v>172.15728726343693</v>
      </c>
    </row>
    <row r="5915" spans="2:3" x14ac:dyDescent="0.25">
      <c r="B5915" s="294">
        <v>5850</v>
      </c>
      <c r="C5915" s="295">
        <v>110.52376353342099</v>
      </c>
    </row>
    <row r="5916" spans="2:3" x14ac:dyDescent="0.25">
      <c r="B5916" s="294">
        <v>5851</v>
      </c>
      <c r="C5916" s="295">
        <v>178.10163175370974</v>
      </c>
    </row>
    <row r="5917" spans="2:3" x14ac:dyDescent="0.25">
      <c r="B5917" s="294">
        <v>5852</v>
      </c>
      <c r="C5917" s="295">
        <v>126.71412545479475</v>
      </c>
    </row>
    <row r="5918" spans="2:3" x14ac:dyDescent="0.25">
      <c r="B5918" s="294">
        <v>5853</v>
      </c>
      <c r="C5918" s="295">
        <v>162.78467491161467</v>
      </c>
    </row>
    <row r="5919" spans="2:3" x14ac:dyDescent="0.25">
      <c r="B5919" s="294">
        <v>5854</v>
      </c>
      <c r="C5919" s="295">
        <v>130.80029172438944</v>
      </c>
    </row>
    <row r="5920" spans="2:3" x14ac:dyDescent="0.25">
      <c r="B5920" s="294">
        <v>5855</v>
      </c>
      <c r="C5920" s="295">
        <v>83.811109482444422</v>
      </c>
    </row>
    <row r="5921" spans="2:3" x14ac:dyDescent="0.25">
      <c r="B5921" s="294">
        <v>5856</v>
      </c>
      <c r="C5921" s="295">
        <v>119.20253782635834</v>
      </c>
    </row>
    <row r="5922" spans="2:3" x14ac:dyDescent="0.25">
      <c r="B5922" s="294">
        <v>5857</v>
      </c>
      <c r="C5922" s="295">
        <v>174.83264089537474</v>
      </c>
    </row>
    <row r="5923" spans="2:3" x14ac:dyDescent="0.25">
      <c r="B5923" s="294">
        <v>5858</v>
      </c>
      <c r="C5923" s="295">
        <v>72.838478195257437</v>
      </c>
    </row>
    <row r="5924" spans="2:3" x14ac:dyDescent="0.25">
      <c r="B5924" s="294">
        <v>5859</v>
      </c>
      <c r="C5924" s="295">
        <v>200.87427871447127</v>
      </c>
    </row>
    <row r="5925" spans="2:3" x14ac:dyDescent="0.25">
      <c r="B5925" s="294">
        <v>5860</v>
      </c>
      <c r="C5925" s="295">
        <v>74.967989433776239</v>
      </c>
    </row>
    <row r="5926" spans="2:3" x14ac:dyDescent="0.25">
      <c r="B5926" s="294">
        <v>5861</v>
      </c>
      <c r="C5926" s="295">
        <v>178.92514401132127</v>
      </c>
    </row>
    <row r="5927" spans="2:3" x14ac:dyDescent="0.25">
      <c r="B5927" s="294">
        <v>5862</v>
      </c>
      <c r="C5927" s="295">
        <v>102.70722114349984</v>
      </c>
    </row>
    <row r="5928" spans="2:3" x14ac:dyDescent="0.25">
      <c r="B5928" s="294">
        <v>5863</v>
      </c>
      <c r="C5928" s="295">
        <v>215.9067434727107</v>
      </c>
    </row>
    <row r="5929" spans="2:3" x14ac:dyDescent="0.25">
      <c r="B5929" s="294">
        <v>5864</v>
      </c>
      <c r="C5929" s="295">
        <v>137.04747360110457</v>
      </c>
    </row>
    <row r="5930" spans="2:3" x14ac:dyDescent="0.25">
      <c r="B5930" s="294">
        <v>5865</v>
      </c>
      <c r="C5930" s="295">
        <v>180.10401219006138</v>
      </c>
    </row>
    <row r="5931" spans="2:3" x14ac:dyDescent="0.25">
      <c r="B5931" s="294">
        <v>5866</v>
      </c>
      <c r="C5931" s="295">
        <v>163.71915705896686</v>
      </c>
    </row>
    <row r="5932" spans="2:3" x14ac:dyDescent="0.25">
      <c r="B5932" s="294">
        <v>5867</v>
      </c>
      <c r="C5932" s="295">
        <v>124.1943044386295</v>
      </c>
    </row>
    <row r="5933" spans="2:3" x14ac:dyDescent="0.25">
      <c r="B5933" s="294">
        <v>5868</v>
      </c>
      <c r="C5933" s="295">
        <v>92.164284902924848</v>
      </c>
    </row>
    <row r="5934" spans="2:3" x14ac:dyDescent="0.25">
      <c r="B5934" s="294">
        <v>5869</v>
      </c>
      <c r="C5934" s="295">
        <v>145.12068660155586</v>
      </c>
    </row>
    <row r="5935" spans="2:3" x14ac:dyDescent="0.25">
      <c r="B5935" s="294">
        <v>5870</v>
      </c>
      <c r="C5935" s="295">
        <v>147.5995967036053</v>
      </c>
    </row>
    <row r="5936" spans="2:3" x14ac:dyDescent="0.25">
      <c r="B5936" s="294">
        <v>5871</v>
      </c>
      <c r="C5936" s="295">
        <v>180.83528432652321</v>
      </c>
    </row>
    <row r="5937" spans="2:3" x14ac:dyDescent="0.25">
      <c r="B5937" s="294">
        <v>5872</v>
      </c>
      <c r="C5937" s="295">
        <v>90.20784574998676</v>
      </c>
    </row>
    <row r="5938" spans="2:3" x14ac:dyDescent="0.25">
      <c r="B5938" s="294">
        <v>5873</v>
      </c>
      <c r="C5938" s="295">
        <v>168.48730235890685</v>
      </c>
    </row>
    <row r="5939" spans="2:3" x14ac:dyDescent="0.25">
      <c r="B5939" s="294">
        <v>5874</v>
      </c>
      <c r="C5939" s="295">
        <v>152.27335219067805</v>
      </c>
    </row>
    <row r="5940" spans="2:3" x14ac:dyDescent="0.25">
      <c r="B5940" s="294">
        <v>5875</v>
      </c>
      <c r="C5940" s="295">
        <v>107.29156922313587</v>
      </c>
    </row>
    <row r="5941" spans="2:3" x14ac:dyDescent="0.25">
      <c r="B5941" s="294">
        <v>5876</v>
      </c>
      <c r="C5941" s="295">
        <v>139.16360135348259</v>
      </c>
    </row>
    <row r="5942" spans="2:3" x14ac:dyDescent="0.25">
      <c r="B5942" s="294">
        <v>5877</v>
      </c>
      <c r="C5942" s="295">
        <v>110.78407488384977</v>
      </c>
    </row>
    <row r="5943" spans="2:3" x14ac:dyDescent="0.25">
      <c r="B5943" s="294">
        <v>5878</v>
      </c>
      <c r="C5943" s="295">
        <v>95.282108663281022</v>
      </c>
    </row>
    <row r="5944" spans="2:3" x14ac:dyDescent="0.25">
      <c r="B5944" s="294">
        <v>5879</v>
      </c>
      <c r="C5944" s="295">
        <v>118.68947821686436</v>
      </c>
    </row>
    <row r="5945" spans="2:3" x14ac:dyDescent="0.25">
      <c r="B5945" s="294">
        <v>5880</v>
      </c>
      <c r="C5945" s="295">
        <v>77.932453441004299</v>
      </c>
    </row>
    <row r="5946" spans="2:3" x14ac:dyDescent="0.25">
      <c r="B5946" s="294">
        <v>5881</v>
      </c>
      <c r="C5946" s="295">
        <v>135.70351723001951</v>
      </c>
    </row>
    <row r="5947" spans="2:3" x14ac:dyDescent="0.25">
      <c r="B5947" s="294">
        <v>5882</v>
      </c>
      <c r="C5947" s="295">
        <v>96.256203628640577</v>
      </c>
    </row>
    <row r="5948" spans="2:3" x14ac:dyDescent="0.25">
      <c r="B5948" s="294">
        <v>5883</v>
      </c>
      <c r="C5948" s="295">
        <v>213.66057781255034</v>
      </c>
    </row>
    <row r="5949" spans="2:3" x14ac:dyDescent="0.25">
      <c r="B5949" s="294">
        <v>5884</v>
      </c>
      <c r="C5949" s="295">
        <v>133.72169795157359</v>
      </c>
    </row>
    <row r="5950" spans="2:3" x14ac:dyDescent="0.25">
      <c r="B5950" s="294">
        <v>5885</v>
      </c>
      <c r="C5950" s="295">
        <v>82.083139791997411</v>
      </c>
    </row>
    <row r="5951" spans="2:3" x14ac:dyDescent="0.25">
      <c r="B5951" s="294">
        <v>5886</v>
      </c>
      <c r="C5951" s="295">
        <v>159.59847119886993</v>
      </c>
    </row>
    <row r="5952" spans="2:3" x14ac:dyDescent="0.25">
      <c r="B5952" s="294">
        <v>5887</v>
      </c>
      <c r="C5952" s="295">
        <v>128.92376805333001</v>
      </c>
    </row>
    <row r="5953" spans="2:3" x14ac:dyDescent="0.25">
      <c r="B5953" s="294">
        <v>5888</v>
      </c>
      <c r="C5953" s="295">
        <v>107.83778757438587</v>
      </c>
    </row>
    <row r="5954" spans="2:3" x14ac:dyDescent="0.25">
      <c r="B5954" s="294">
        <v>5889</v>
      </c>
      <c r="C5954" s="295">
        <v>139.73378674677832</v>
      </c>
    </row>
    <row r="5955" spans="2:3" x14ac:dyDescent="0.25">
      <c r="B5955" s="294">
        <v>5890</v>
      </c>
      <c r="C5955" s="295">
        <v>150.71833066844869</v>
      </c>
    </row>
    <row r="5956" spans="2:3" x14ac:dyDescent="0.25">
      <c r="B5956" s="294">
        <v>5891</v>
      </c>
      <c r="C5956" s="295">
        <v>108.03042062933832</v>
      </c>
    </row>
    <row r="5957" spans="2:3" x14ac:dyDescent="0.25">
      <c r="B5957" s="294">
        <v>5892</v>
      </c>
      <c r="C5957" s="295">
        <v>72.474363226151993</v>
      </c>
    </row>
    <row r="5958" spans="2:3" x14ac:dyDescent="0.25">
      <c r="B5958" s="294">
        <v>5893</v>
      </c>
      <c r="C5958" s="295">
        <v>109.98697087583315</v>
      </c>
    </row>
    <row r="5959" spans="2:3" x14ac:dyDescent="0.25">
      <c r="B5959" s="294">
        <v>5894</v>
      </c>
      <c r="C5959" s="295">
        <v>130.96684319173096</v>
      </c>
    </row>
    <row r="5960" spans="2:3" x14ac:dyDescent="0.25">
      <c r="B5960" s="294">
        <v>5895</v>
      </c>
      <c r="C5960" s="295">
        <v>107.27939271676473</v>
      </c>
    </row>
    <row r="5961" spans="2:3" x14ac:dyDescent="0.25">
      <c r="B5961" s="294">
        <v>5896</v>
      </c>
      <c r="C5961" s="295">
        <v>81.345005788166915</v>
      </c>
    </row>
    <row r="5962" spans="2:3" x14ac:dyDescent="0.25">
      <c r="B5962" s="294">
        <v>5897</v>
      </c>
      <c r="C5962" s="295">
        <v>164.13255247114225</v>
      </c>
    </row>
    <row r="5963" spans="2:3" x14ac:dyDescent="0.25">
      <c r="B5963" s="294">
        <v>5898</v>
      </c>
      <c r="C5963" s="295">
        <v>97.637751450686835</v>
      </c>
    </row>
    <row r="5964" spans="2:3" x14ac:dyDescent="0.25">
      <c r="B5964" s="294">
        <v>5899</v>
      </c>
      <c r="C5964" s="295">
        <v>108.98826004226113</v>
      </c>
    </row>
    <row r="5965" spans="2:3" x14ac:dyDescent="0.25">
      <c r="B5965" s="294">
        <v>5900</v>
      </c>
      <c r="C5965" s="295">
        <v>98.361255117570892</v>
      </c>
    </row>
    <row r="5966" spans="2:3" x14ac:dyDescent="0.25">
      <c r="B5966" s="294">
        <v>5901</v>
      </c>
      <c r="C5966" s="295">
        <v>153.47679635957161</v>
      </c>
    </row>
    <row r="5967" spans="2:3" x14ac:dyDescent="0.25">
      <c r="B5967" s="294">
        <v>5902</v>
      </c>
      <c r="C5967" s="295">
        <v>163.80005394411174</v>
      </c>
    </row>
    <row r="5968" spans="2:3" x14ac:dyDescent="0.25">
      <c r="B5968" s="294">
        <v>5903</v>
      </c>
      <c r="C5968" s="295">
        <v>120.87681241047432</v>
      </c>
    </row>
    <row r="5969" spans="2:3" x14ac:dyDescent="0.25">
      <c r="B5969" s="294">
        <v>5904</v>
      </c>
      <c r="C5969" s="295">
        <v>128.34383640077095</v>
      </c>
    </row>
    <row r="5970" spans="2:3" x14ac:dyDescent="0.25">
      <c r="B5970" s="294">
        <v>5905</v>
      </c>
      <c r="C5970" s="295">
        <v>122.25705728368679</v>
      </c>
    </row>
    <row r="5971" spans="2:3" x14ac:dyDescent="0.25">
      <c r="B5971" s="294">
        <v>5906</v>
      </c>
      <c r="C5971" s="295">
        <v>190.98468289906194</v>
      </c>
    </row>
    <row r="5972" spans="2:3" x14ac:dyDescent="0.25">
      <c r="B5972" s="294">
        <v>5907</v>
      </c>
      <c r="C5972" s="295">
        <v>90.004201257986495</v>
      </c>
    </row>
    <row r="5973" spans="2:3" x14ac:dyDescent="0.25">
      <c r="B5973" s="294">
        <v>5908</v>
      </c>
      <c r="C5973" s="295">
        <v>104.58233140943311</v>
      </c>
    </row>
    <row r="5974" spans="2:3" x14ac:dyDescent="0.25">
      <c r="B5974" s="294">
        <v>5909</v>
      </c>
      <c r="C5974" s="295">
        <v>148.19241265351019</v>
      </c>
    </row>
    <row r="5975" spans="2:3" x14ac:dyDescent="0.25">
      <c r="B5975" s="294">
        <v>5910</v>
      </c>
      <c r="C5975" s="295">
        <v>87.573291309372706</v>
      </c>
    </row>
    <row r="5976" spans="2:3" x14ac:dyDescent="0.25">
      <c r="B5976" s="294">
        <v>5911</v>
      </c>
      <c r="C5976" s="295">
        <v>161.4434838164633</v>
      </c>
    </row>
    <row r="5977" spans="2:3" x14ac:dyDescent="0.25">
      <c r="B5977" s="294">
        <v>5912</v>
      </c>
      <c r="C5977" s="295">
        <v>91.77937112040614</v>
      </c>
    </row>
    <row r="5978" spans="2:3" x14ac:dyDescent="0.25">
      <c r="B5978" s="294">
        <v>5913</v>
      </c>
      <c r="C5978" s="295">
        <v>81.167467974458006</v>
      </c>
    </row>
    <row r="5979" spans="2:3" x14ac:dyDescent="0.25">
      <c r="B5979" s="294">
        <v>5914</v>
      </c>
      <c r="C5979" s="295">
        <v>72.173416536520833</v>
      </c>
    </row>
    <row r="5980" spans="2:3" x14ac:dyDescent="0.25">
      <c r="B5980" s="294">
        <v>5915</v>
      </c>
      <c r="C5980" s="295">
        <v>134.90245481149128</v>
      </c>
    </row>
    <row r="5981" spans="2:3" x14ac:dyDescent="0.25">
      <c r="B5981" s="294">
        <v>5916</v>
      </c>
      <c r="C5981" s="295">
        <v>147.5667929680055</v>
      </c>
    </row>
    <row r="5982" spans="2:3" x14ac:dyDescent="0.25">
      <c r="B5982" s="294">
        <v>5917</v>
      </c>
      <c r="C5982" s="295">
        <v>143.03931709812798</v>
      </c>
    </row>
    <row r="5983" spans="2:3" x14ac:dyDescent="0.25">
      <c r="B5983" s="294">
        <v>5918</v>
      </c>
      <c r="C5983" s="295">
        <v>120.0459353473735</v>
      </c>
    </row>
    <row r="5984" spans="2:3" x14ac:dyDescent="0.25">
      <c r="B5984" s="294">
        <v>5919</v>
      </c>
      <c r="C5984" s="295">
        <v>137.93330456985251</v>
      </c>
    </row>
    <row r="5985" spans="2:3" x14ac:dyDescent="0.25">
      <c r="B5985" s="294">
        <v>5920</v>
      </c>
      <c r="C5985" s="295">
        <v>157.76319566868352</v>
      </c>
    </row>
    <row r="5986" spans="2:3" x14ac:dyDescent="0.25">
      <c r="B5986" s="294">
        <v>5921</v>
      </c>
      <c r="C5986" s="295">
        <v>160.63677235563199</v>
      </c>
    </row>
    <row r="5987" spans="2:3" x14ac:dyDescent="0.25">
      <c r="B5987" s="294">
        <v>5922</v>
      </c>
      <c r="C5987" s="295">
        <v>186.88488204835437</v>
      </c>
    </row>
    <row r="5988" spans="2:3" x14ac:dyDescent="0.25">
      <c r="B5988" s="294">
        <v>5923</v>
      </c>
      <c r="C5988" s="295">
        <v>189.12144825802892</v>
      </c>
    </row>
    <row r="5989" spans="2:3" x14ac:dyDescent="0.25">
      <c r="B5989" s="294">
        <v>5924</v>
      </c>
      <c r="C5989" s="295">
        <v>156.22474865327513</v>
      </c>
    </row>
    <row r="5990" spans="2:3" x14ac:dyDescent="0.25">
      <c r="B5990" s="294">
        <v>5925</v>
      </c>
      <c r="C5990" s="295">
        <v>165.34782331367279</v>
      </c>
    </row>
    <row r="5991" spans="2:3" x14ac:dyDescent="0.25">
      <c r="B5991" s="294">
        <v>5926</v>
      </c>
      <c r="C5991" s="295">
        <v>168.80357054337711</v>
      </c>
    </row>
    <row r="5992" spans="2:3" x14ac:dyDescent="0.25">
      <c r="B5992" s="294">
        <v>5927</v>
      </c>
      <c r="C5992" s="295">
        <v>147.6383211646816</v>
      </c>
    </row>
    <row r="5993" spans="2:3" x14ac:dyDescent="0.25">
      <c r="B5993" s="294">
        <v>5928</v>
      </c>
      <c r="C5993" s="295">
        <v>136.5987886845723</v>
      </c>
    </row>
    <row r="5994" spans="2:3" x14ac:dyDescent="0.25">
      <c r="B5994" s="294">
        <v>5929</v>
      </c>
      <c r="C5994" s="295">
        <v>117.37781280992218</v>
      </c>
    </row>
    <row r="5995" spans="2:3" x14ac:dyDescent="0.25">
      <c r="B5995" s="294">
        <v>5930</v>
      </c>
      <c r="C5995" s="295">
        <v>169.84165327949404</v>
      </c>
    </row>
    <row r="5996" spans="2:3" x14ac:dyDescent="0.25">
      <c r="B5996" s="294">
        <v>5931</v>
      </c>
      <c r="C5996" s="295">
        <v>165.30157111054092</v>
      </c>
    </row>
    <row r="5997" spans="2:3" x14ac:dyDescent="0.25">
      <c r="B5997" s="294">
        <v>5932</v>
      </c>
      <c r="C5997" s="295">
        <v>134.78809681138023</v>
      </c>
    </row>
    <row r="5998" spans="2:3" x14ac:dyDescent="0.25">
      <c r="B5998" s="294">
        <v>5933</v>
      </c>
      <c r="C5998" s="295">
        <v>116.57442474971722</v>
      </c>
    </row>
    <row r="5999" spans="2:3" x14ac:dyDescent="0.25">
      <c r="B5999" s="294">
        <v>5934</v>
      </c>
      <c r="C5999" s="295">
        <v>125.61767004151064</v>
      </c>
    </row>
    <row r="6000" spans="2:3" x14ac:dyDescent="0.25">
      <c r="B6000" s="294">
        <v>5935</v>
      </c>
      <c r="C6000" s="295">
        <v>152.78185167259912</v>
      </c>
    </row>
    <row r="6001" spans="2:3" x14ac:dyDescent="0.25">
      <c r="B6001" s="294">
        <v>5936</v>
      </c>
      <c r="C6001" s="295">
        <v>96.500434504139832</v>
      </c>
    </row>
    <row r="6002" spans="2:3" x14ac:dyDescent="0.25">
      <c r="B6002" s="294">
        <v>5937</v>
      </c>
      <c r="C6002" s="295">
        <v>159.95148491723626</v>
      </c>
    </row>
    <row r="6003" spans="2:3" x14ac:dyDescent="0.25">
      <c r="B6003" s="294">
        <v>5938</v>
      </c>
      <c r="C6003" s="295">
        <v>223.41720856195235</v>
      </c>
    </row>
    <row r="6004" spans="2:3" x14ac:dyDescent="0.25">
      <c r="B6004" s="294">
        <v>5939</v>
      </c>
      <c r="C6004" s="295">
        <v>179.94615815783533</v>
      </c>
    </row>
    <row r="6005" spans="2:3" x14ac:dyDescent="0.25">
      <c r="B6005" s="294">
        <v>5940</v>
      </c>
      <c r="C6005" s="295">
        <v>164.33639966599182</v>
      </c>
    </row>
    <row r="6006" spans="2:3" x14ac:dyDescent="0.25">
      <c r="B6006" s="294">
        <v>5941</v>
      </c>
      <c r="C6006" s="295">
        <v>144.89124841960489</v>
      </c>
    </row>
    <row r="6007" spans="2:3" x14ac:dyDescent="0.25">
      <c r="B6007" s="294">
        <v>5942</v>
      </c>
      <c r="C6007" s="295">
        <v>114.66295558155667</v>
      </c>
    </row>
    <row r="6008" spans="2:3" x14ac:dyDescent="0.25">
      <c r="B6008" s="294">
        <v>5943</v>
      </c>
      <c r="C6008" s="295">
        <v>104.47468638079502</v>
      </c>
    </row>
    <row r="6009" spans="2:3" x14ac:dyDescent="0.25">
      <c r="B6009" s="294">
        <v>5944</v>
      </c>
      <c r="C6009" s="295">
        <v>128.75061802414621</v>
      </c>
    </row>
    <row r="6010" spans="2:3" x14ac:dyDescent="0.25">
      <c r="B6010" s="294">
        <v>5945</v>
      </c>
      <c r="C6010" s="295">
        <v>115.32195597693257</v>
      </c>
    </row>
    <row r="6011" spans="2:3" x14ac:dyDescent="0.25">
      <c r="B6011" s="294">
        <v>5946</v>
      </c>
      <c r="C6011" s="295">
        <v>160.68012465882975</v>
      </c>
    </row>
    <row r="6012" spans="2:3" x14ac:dyDescent="0.25">
      <c r="B6012" s="294">
        <v>5947</v>
      </c>
      <c r="C6012" s="295">
        <v>132.59924183152629</v>
      </c>
    </row>
    <row r="6013" spans="2:3" x14ac:dyDescent="0.25">
      <c r="B6013" s="294">
        <v>5948</v>
      </c>
      <c r="C6013" s="295">
        <v>166.29890792925775</v>
      </c>
    </row>
    <row r="6014" spans="2:3" x14ac:dyDescent="0.25">
      <c r="B6014" s="294">
        <v>5949</v>
      </c>
      <c r="C6014" s="295">
        <v>121.16901619333274</v>
      </c>
    </row>
    <row r="6015" spans="2:3" x14ac:dyDescent="0.25">
      <c r="B6015" s="294">
        <v>5950</v>
      </c>
      <c r="C6015" s="295">
        <v>97.439800452881713</v>
      </c>
    </row>
    <row r="6016" spans="2:3" x14ac:dyDescent="0.25">
      <c r="B6016" s="294">
        <v>5951</v>
      </c>
      <c r="C6016" s="295">
        <v>110.57638791336338</v>
      </c>
    </row>
    <row r="6017" spans="2:3" x14ac:dyDescent="0.25">
      <c r="B6017" s="294">
        <v>5952</v>
      </c>
      <c r="C6017" s="295">
        <v>154.64960011036109</v>
      </c>
    </row>
    <row r="6018" spans="2:3" x14ac:dyDescent="0.25">
      <c r="B6018" s="294">
        <v>5953</v>
      </c>
      <c r="C6018" s="295">
        <v>153.31927866984711</v>
      </c>
    </row>
    <row r="6019" spans="2:3" x14ac:dyDescent="0.25">
      <c r="B6019" s="294">
        <v>5954</v>
      </c>
      <c r="C6019" s="295">
        <v>108.83798062552142</v>
      </c>
    </row>
    <row r="6020" spans="2:3" x14ac:dyDescent="0.25">
      <c r="B6020" s="294">
        <v>5955</v>
      </c>
      <c r="C6020" s="295">
        <v>132.6366370007014</v>
      </c>
    </row>
    <row r="6021" spans="2:3" x14ac:dyDescent="0.25">
      <c r="B6021" s="294">
        <v>5956</v>
      </c>
      <c r="C6021" s="295">
        <v>136.52105309869361</v>
      </c>
    </row>
    <row r="6022" spans="2:3" x14ac:dyDescent="0.25">
      <c r="B6022" s="294">
        <v>5957</v>
      </c>
      <c r="C6022" s="295">
        <v>114.81038288818307</v>
      </c>
    </row>
    <row r="6023" spans="2:3" x14ac:dyDescent="0.25">
      <c r="B6023" s="294">
        <v>5958</v>
      </c>
      <c r="C6023" s="295">
        <v>103.55925094602043</v>
      </c>
    </row>
    <row r="6024" spans="2:3" x14ac:dyDescent="0.25">
      <c r="B6024" s="294">
        <v>5959</v>
      </c>
      <c r="C6024" s="295">
        <v>128.34558436293929</v>
      </c>
    </row>
    <row r="6025" spans="2:3" x14ac:dyDescent="0.25">
      <c r="B6025" s="294">
        <v>5960</v>
      </c>
      <c r="C6025" s="295">
        <v>111.04982513456576</v>
      </c>
    </row>
    <row r="6026" spans="2:3" x14ac:dyDescent="0.25">
      <c r="B6026" s="294">
        <v>5961</v>
      </c>
      <c r="C6026" s="295">
        <v>154.89620420110157</v>
      </c>
    </row>
    <row r="6027" spans="2:3" x14ac:dyDescent="0.25">
      <c r="B6027" s="294">
        <v>5962</v>
      </c>
      <c r="C6027" s="295">
        <v>75.679347857376115</v>
      </c>
    </row>
    <row r="6028" spans="2:3" x14ac:dyDescent="0.25">
      <c r="B6028" s="294">
        <v>5963</v>
      </c>
      <c r="C6028" s="295">
        <v>174.25882575282509</v>
      </c>
    </row>
    <row r="6029" spans="2:3" x14ac:dyDescent="0.25">
      <c r="B6029" s="294">
        <v>5964</v>
      </c>
      <c r="C6029" s="295">
        <v>142.8103866334713</v>
      </c>
    </row>
    <row r="6030" spans="2:3" x14ac:dyDescent="0.25">
      <c r="B6030" s="294">
        <v>5965</v>
      </c>
      <c r="C6030" s="295">
        <v>105.31827715977228</v>
      </c>
    </row>
    <row r="6031" spans="2:3" x14ac:dyDescent="0.25">
      <c r="B6031" s="294">
        <v>5966</v>
      </c>
      <c r="C6031" s="295">
        <v>116.87348893419177</v>
      </c>
    </row>
    <row r="6032" spans="2:3" x14ac:dyDescent="0.25">
      <c r="B6032" s="294">
        <v>5967</v>
      </c>
      <c r="C6032" s="295">
        <v>102.59614006470332</v>
      </c>
    </row>
    <row r="6033" spans="2:3" x14ac:dyDescent="0.25">
      <c r="B6033" s="294">
        <v>5968</v>
      </c>
      <c r="C6033" s="295">
        <v>139.58798345225898</v>
      </c>
    </row>
    <row r="6034" spans="2:3" x14ac:dyDescent="0.25">
      <c r="B6034" s="294">
        <v>5969</v>
      </c>
      <c r="C6034" s="295">
        <v>77.138913325286268</v>
      </c>
    </row>
    <row r="6035" spans="2:3" x14ac:dyDescent="0.25">
      <c r="B6035" s="294">
        <v>5970</v>
      </c>
      <c r="C6035" s="295">
        <v>92.822382602066412</v>
      </c>
    </row>
    <row r="6036" spans="2:3" x14ac:dyDescent="0.25">
      <c r="B6036" s="294">
        <v>5971</v>
      </c>
      <c r="C6036" s="295">
        <v>109.6498096177064</v>
      </c>
    </row>
    <row r="6037" spans="2:3" x14ac:dyDescent="0.25">
      <c r="B6037" s="294">
        <v>5972</v>
      </c>
      <c r="C6037" s="295">
        <v>157.55289199124036</v>
      </c>
    </row>
    <row r="6038" spans="2:3" x14ac:dyDescent="0.25">
      <c r="B6038" s="294">
        <v>5973</v>
      </c>
      <c r="C6038" s="295">
        <v>83.026972218089412</v>
      </c>
    </row>
    <row r="6039" spans="2:3" x14ac:dyDescent="0.25">
      <c r="B6039" s="294">
        <v>5974</v>
      </c>
      <c r="C6039" s="295">
        <v>113.56714918853223</v>
      </c>
    </row>
    <row r="6040" spans="2:3" x14ac:dyDescent="0.25">
      <c r="B6040" s="294">
        <v>5975</v>
      </c>
      <c r="C6040" s="295">
        <v>111.30894553509944</v>
      </c>
    </row>
    <row r="6041" spans="2:3" x14ac:dyDescent="0.25">
      <c r="B6041" s="294">
        <v>5976</v>
      </c>
      <c r="C6041" s="295">
        <v>105.88028824767561</v>
      </c>
    </row>
    <row r="6042" spans="2:3" x14ac:dyDescent="0.25">
      <c r="B6042" s="294">
        <v>5977</v>
      </c>
      <c r="C6042" s="295">
        <v>141.56970716175857</v>
      </c>
    </row>
    <row r="6043" spans="2:3" x14ac:dyDescent="0.25">
      <c r="B6043" s="294">
        <v>5978</v>
      </c>
      <c r="C6043" s="295">
        <v>72.020455342091253</v>
      </c>
    </row>
    <row r="6044" spans="2:3" x14ac:dyDescent="0.25">
      <c r="B6044" s="294">
        <v>5979</v>
      </c>
      <c r="C6044" s="295">
        <v>132.49478879860035</v>
      </c>
    </row>
    <row r="6045" spans="2:3" x14ac:dyDescent="0.25">
      <c r="B6045" s="294">
        <v>5980</v>
      </c>
      <c r="C6045" s="295">
        <v>153.92856458845716</v>
      </c>
    </row>
    <row r="6046" spans="2:3" x14ac:dyDescent="0.25">
      <c r="B6046" s="294">
        <v>5981</v>
      </c>
      <c r="C6046" s="295">
        <v>105.82473580724847</v>
      </c>
    </row>
    <row r="6047" spans="2:3" x14ac:dyDescent="0.25">
      <c r="B6047" s="294">
        <v>5982</v>
      </c>
      <c r="C6047" s="295">
        <v>164.54135683975514</v>
      </c>
    </row>
    <row r="6048" spans="2:3" x14ac:dyDescent="0.25">
      <c r="B6048" s="294">
        <v>5983</v>
      </c>
      <c r="C6048" s="295">
        <v>103.7408047768306</v>
      </c>
    </row>
    <row r="6049" spans="2:3" x14ac:dyDescent="0.25">
      <c r="B6049" s="294">
        <v>5984</v>
      </c>
      <c r="C6049" s="295">
        <v>134.45101270210489</v>
      </c>
    </row>
    <row r="6050" spans="2:3" x14ac:dyDescent="0.25">
      <c r="B6050" s="294">
        <v>5985</v>
      </c>
      <c r="C6050" s="295">
        <v>129.95703501499099</v>
      </c>
    </row>
    <row r="6051" spans="2:3" x14ac:dyDescent="0.25">
      <c r="B6051" s="294">
        <v>5986</v>
      </c>
      <c r="C6051" s="295">
        <v>172.33945826332541</v>
      </c>
    </row>
    <row r="6052" spans="2:3" x14ac:dyDescent="0.25">
      <c r="B6052" s="294">
        <v>5987</v>
      </c>
      <c r="C6052" s="295">
        <v>176.99403311777033</v>
      </c>
    </row>
    <row r="6053" spans="2:3" x14ac:dyDescent="0.25">
      <c r="B6053" s="294">
        <v>5988</v>
      </c>
      <c r="C6053" s="295">
        <v>116.1429725107979</v>
      </c>
    </row>
    <row r="6054" spans="2:3" x14ac:dyDescent="0.25">
      <c r="B6054" s="294">
        <v>5989</v>
      </c>
      <c r="C6054" s="295">
        <v>139.47417613332397</v>
      </c>
    </row>
    <row r="6055" spans="2:3" x14ac:dyDescent="0.25">
      <c r="B6055" s="294">
        <v>5990</v>
      </c>
      <c r="C6055" s="295">
        <v>132.91489735290497</v>
      </c>
    </row>
    <row r="6056" spans="2:3" x14ac:dyDescent="0.25">
      <c r="B6056" s="294">
        <v>5991</v>
      </c>
      <c r="C6056" s="295">
        <v>141.19211399802026</v>
      </c>
    </row>
    <row r="6057" spans="2:3" x14ac:dyDescent="0.25">
      <c r="B6057" s="294">
        <v>5992</v>
      </c>
      <c r="C6057" s="295">
        <v>142.23115178236458</v>
      </c>
    </row>
    <row r="6058" spans="2:3" x14ac:dyDescent="0.25">
      <c r="B6058" s="294">
        <v>5993</v>
      </c>
      <c r="C6058" s="295">
        <v>145.93435313024534</v>
      </c>
    </row>
    <row r="6059" spans="2:3" x14ac:dyDescent="0.25">
      <c r="B6059" s="294">
        <v>5994</v>
      </c>
      <c r="C6059" s="295">
        <v>129.70468679823227</v>
      </c>
    </row>
    <row r="6060" spans="2:3" x14ac:dyDescent="0.25">
      <c r="B6060" s="294">
        <v>5995</v>
      </c>
      <c r="C6060" s="295">
        <v>113.77535207022122</v>
      </c>
    </row>
    <row r="6061" spans="2:3" x14ac:dyDescent="0.25">
      <c r="B6061" s="294">
        <v>5996</v>
      </c>
      <c r="C6061" s="295">
        <v>145.24736403475666</v>
      </c>
    </row>
    <row r="6062" spans="2:3" x14ac:dyDescent="0.25">
      <c r="B6062" s="294">
        <v>5997</v>
      </c>
      <c r="C6062" s="295">
        <v>101.21596817296751</v>
      </c>
    </row>
    <row r="6063" spans="2:3" x14ac:dyDescent="0.25">
      <c r="B6063" s="294">
        <v>5998</v>
      </c>
      <c r="C6063" s="295">
        <v>118.05398173064521</v>
      </c>
    </row>
    <row r="6064" spans="2:3" x14ac:dyDescent="0.25">
      <c r="B6064" s="294">
        <v>5999</v>
      </c>
      <c r="C6064" s="295">
        <v>105.56845119027506</v>
      </c>
    </row>
    <row r="6065" spans="2:3" x14ac:dyDescent="0.25">
      <c r="B6065" s="294">
        <v>6000</v>
      </c>
      <c r="C6065" s="295">
        <v>129.10031287342693</v>
      </c>
    </row>
    <row r="6066" spans="2:3" x14ac:dyDescent="0.25">
      <c r="B6066" s="294">
        <v>6001</v>
      </c>
      <c r="C6066" s="295">
        <v>130.96124876084457</v>
      </c>
    </row>
    <row r="6067" spans="2:3" x14ac:dyDescent="0.25">
      <c r="B6067" s="294">
        <v>6002</v>
      </c>
      <c r="C6067" s="295">
        <v>75.81738846193096</v>
      </c>
    </row>
    <row r="6068" spans="2:3" x14ac:dyDescent="0.25">
      <c r="B6068" s="294">
        <v>6003</v>
      </c>
      <c r="C6068" s="295">
        <v>195.06131766281956</v>
      </c>
    </row>
    <row r="6069" spans="2:3" x14ac:dyDescent="0.25">
      <c r="B6069" s="294">
        <v>6004</v>
      </c>
      <c r="C6069" s="295">
        <v>167.88130028264229</v>
      </c>
    </row>
    <row r="6070" spans="2:3" x14ac:dyDescent="0.25">
      <c r="B6070" s="294">
        <v>6005</v>
      </c>
      <c r="C6070" s="295">
        <v>118.57287231845132</v>
      </c>
    </row>
    <row r="6071" spans="2:3" x14ac:dyDescent="0.25">
      <c r="B6071" s="294">
        <v>6006</v>
      </c>
      <c r="C6071" s="295">
        <v>83.855780161651197</v>
      </c>
    </row>
    <row r="6072" spans="2:3" x14ac:dyDescent="0.25">
      <c r="B6072" s="294">
        <v>6007</v>
      </c>
      <c r="C6072" s="295">
        <v>108.82411242988179</v>
      </c>
    </row>
    <row r="6073" spans="2:3" x14ac:dyDescent="0.25">
      <c r="B6073" s="294">
        <v>6008</v>
      </c>
      <c r="C6073" s="295">
        <v>151.98319295139262</v>
      </c>
    </row>
    <row r="6074" spans="2:3" x14ac:dyDescent="0.25">
      <c r="B6074" s="294">
        <v>6009</v>
      </c>
      <c r="C6074" s="295">
        <v>116.31224103304766</v>
      </c>
    </row>
    <row r="6075" spans="2:3" x14ac:dyDescent="0.25">
      <c r="B6075" s="294">
        <v>6010</v>
      </c>
      <c r="C6075" s="295">
        <v>199.82627394902616</v>
      </c>
    </row>
    <row r="6076" spans="2:3" x14ac:dyDescent="0.25">
      <c r="B6076" s="294">
        <v>6011</v>
      </c>
      <c r="C6076" s="295">
        <v>125.26571757635934</v>
      </c>
    </row>
    <row r="6077" spans="2:3" x14ac:dyDescent="0.25">
      <c r="B6077" s="294">
        <v>6012</v>
      </c>
      <c r="C6077" s="295">
        <v>153.65773346676878</v>
      </c>
    </row>
    <row r="6078" spans="2:3" x14ac:dyDescent="0.25">
      <c r="B6078" s="294">
        <v>6013</v>
      </c>
      <c r="C6078" s="295">
        <v>67.305118359031596</v>
      </c>
    </row>
    <row r="6079" spans="2:3" x14ac:dyDescent="0.25">
      <c r="B6079" s="294">
        <v>6014</v>
      </c>
      <c r="C6079" s="295">
        <v>119.64124181121696</v>
      </c>
    </row>
    <row r="6080" spans="2:3" x14ac:dyDescent="0.25">
      <c r="B6080" s="294">
        <v>6015</v>
      </c>
      <c r="C6080" s="295">
        <v>160.02287109809481</v>
      </c>
    </row>
    <row r="6081" spans="2:3" x14ac:dyDescent="0.25">
      <c r="B6081" s="294">
        <v>6016</v>
      </c>
      <c r="C6081" s="295">
        <v>99.533397097670274</v>
      </c>
    </row>
    <row r="6082" spans="2:3" x14ac:dyDescent="0.25">
      <c r="B6082" s="294">
        <v>6017</v>
      </c>
      <c r="C6082" s="295">
        <v>154.29178053835238</v>
      </c>
    </row>
    <row r="6083" spans="2:3" x14ac:dyDescent="0.25">
      <c r="B6083" s="294">
        <v>6018</v>
      </c>
      <c r="C6083" s="295">
        <v>141.76453676570623</v>
      </c>
    </row>
    <row r="6084" spans="2:3" x14ac:dyDescent="0.25">
      <c r="B6084" s="294">
        <v>6019</v>
      </c>
      <c r="C6084" s="295">
        <v>165.80860936110679</v>
      </c>
    </row>
    <row r="6085" spans="2:3" x14ac:dyDescent="0.25">
      <c r="B6085" s="294">
        <v>6020</v>
      </c>
      <c r="C6085" s="295">
        <v>125.72211655848552</v>
      </c>
    </row>
    <row r="6086" spans="2:3" x14ac:dyDescent="0.25">
      <c r="B6086" s="294">
        <v>6021</v>
      </c>
      <c r="C6086" s="295">
        <v>99.337106065124232</v>
      </c>
    </row>
    <row r="6087" spans="2:3" x14ac:dyDescent="0.25">
      <c r="B6087" s="294">
        <v>6022</v>
      </c>
      <c r="C6087" s="295">
        <v>179.1004630559608</v>
      </c>
    </row>
    <row r="6088" spans="2:3" x14ac:dyDescent="0.25">
      <c r="B6088" s="294">
        <v>6023</v>
      </c>
      <c r="C6088" s="295">
        <v>157.63940655895962</v>
      </c>
    </row>
    <row r="6089" spans="2:3" x14ac:dyDescent="0.25">
      <c r="B6089" s="294">
        <v>6024</v>
      </c>
      <c r="C6089" s="295">
        <v>116.2692103408362</v>
      </c>
    </row>
    <row r="6090" spans="2:3" x14ac:dyDescent="0.25">
      <c r="B6090" s="294">
        <v>6025</v>
      </c>
      <c r="C6090" s="295">
        <v>135.28233966629728</v>
      </c>
    </row>
    <row r="6091" spans="2:3" x14ac:dyDescent="0.25">
      <c r="B6091" s="294">
        <v>6026</v>
      </c>
      <c r="C6091" s="295">
        <v>117.06932587831115</v>
      </c>
    </row>
    <row r="6092" spans="2:3" x14ac:dyDescent="0.25">
      <c r="B6092" s="294">
        <v>6027</v>
      </c>
      <c r="C6092" s="295">
        <v>184.00069660540171</v>
      </c>
    </row>
    <row r="6093" spans="2:3" x14ac:dyDescent="0.25">
      <c r="B6093" s="294">
        <v>6028</v>
      </c>
      <c r="C6093" s="295">
        <v>142.44948229935491</v>
      </c>
    </row>
    <row r="6094" spans="2:3" x14ac:dyDescent="0.25">
      <c r="B6094" s="294">
        <v>6029</v>
      </c>
      <c r="C6094" s="295">
        <v>107.0678412547922</v>
      </c>
    </row>
    <row r="6095" spans="2:3" x14ac:dyDescent="0.25">
      <c r="B6095" s="294">
        <v>6030</v>
      </c>
      <c r="C6095" s="295">
        <v>134.95101631766528</v>
      </c>
    </row>
    <row r="6096" spans="2:3" x14ac:dyDescent="0.25">
      <c r="B6096" s="294">
        <v>6031</v>
      </c>
      <c r="C6096" s="295">
        <v>110.94678145388548</v>
      </c>
    </row>
    <row r="6097" spans="2:3" x14ac:dyDescent="0.25">
      <c r="B6097" s="294">
        <v>6032</v>
      </c>
      <c r="C6097" s="295">
        <v>131.81120484160903</v>
      </c>
    </row>
    <row r="6098" spans="2:3" x14ac:dyDescent="0.25">
      <c r="B6098" s="294">
        <v>6033</v>
      </c>
      <c r="C6098" s="295">
        <v>92.53250790091414</v>
      </c>
    </row>
    <row r="6099" spans="2:3" x14ac:dyDescent="0.25">
      <c r="B6099" s="294">
        <v>6034</v>
      </c>
      <c r="C6099" s="295">
        <v>160.88889052898782</v>
      </c>
    </row>
    <row r="6100" spans="2:3" x14ac:dyDescent="0.25">
      <c r="B6100" s="294">
        <v>6035</v>
      </c>
      <c r="C6100" s="295">
        <v>214.6988142641226</v>
      </c>
    </row>
    <row r="6101" spans="2:3" x14ac:dyDescent="0.25">
      <c r="B6101" s="294">
        <v>6036</v>
      </c>
      <c r="C6101" s="295">
        <v>103.49261550086268</v>
      </c>
    </row>
    <row r="6102" spans="2:3" x14ac:dyDescent="0.25">
      <c r="B6102" s="294">
        <v>6037</v>
      </c>
      <c r="C6102" s="295">
        <v>126.75732227400208</v>
      </c>
    </row>
    <row r="6103" spans="2:3" x14ac:dyDescent="0.25">
      <c r="B6103" s="294">
        <v>6038</v>
      </c>
      <c r="C6103" s="295">
        <v>81.836560572792735</v>
      </c>
    </row>
    <row r="6104" spans="2:3" x14ac:dyDescent="0.25">
      <c r="B6104" s="294">
        <v>6039</v>
      </c>
      <c r="C6104" s="295">
        <v>97.308328574047238</v>
      </c>
    </row>
    <row r="6105" spans="2:3" x14ac:dyDescent="0.25">
      <c r="B6105" s="294">
        <v>6040</v>
      </c>
      <c r="C6105" s="295">
        <v>121.32198418075558</v>
      </c>
    </row>
    <row r="6106" spans="2:3" x14ac:dyDescent="0.25">
      <c r="B6106" s="294">
        <v>6041</v>
      </c>
      <c r="C6106" s="295">
        <v>81.481735912752711</v>
      </c>
    </row>
    <row r="6107" spans="2:3" x14ac:dyDescent="0.25">
      <c r="B6107" s="294">
        <v>6042</v>
      </c>
      <c r="C6107" s="295">
        <v>94.733652167079981</v>
      </c>
    </row>
    <row r="6108" spans="2:3" x14ac:dyDescent="0.25">
      <c r="B6108" s="294">
        <v>6043</v>
      </c>
      <c r="C6108" s="295">
        <v>130.77781220486906</v>
      </c>
    </row>
    <row r="6109" spans="2:3" x14ac:dyDescent="0.25">
      <c r="B6109" s="294">
        <v>6044</v>
      </c>
      <c r="C6109" s="295">
        <v>134.41730705677281</v>
      </c>
    </row>
    <row r="6110" spans="2:3" x14ac:dyDescent="0.25">
      <c r="B6110" s="294">
        <v>6045</v>
      </c>
      <c r="C6110" s="295">
        <v>128.8837367102096</v>
      </c>
    </row>
    <row r="6111" spans="2:3" x14ac:dyDescent="0.25">
      <c r="B6111" s="294">
        <v>6046</v>
      </c>
      <c r="C6111" s="295">
        <v>205.66563554367298</v>
      </c>
    </row>
    <row r="6112" spans="2:3" x14ac:dyDescent="0.25">
      <c r="B6112" s="294">
        <v>6047</v>
      </c>
      <c r="C6112" s="295">
        <v>98.661238387871407</v>
      </c>
    </row>
    <row r="6113" spans="2:3" x14ac:dyDescent="0.25">
      <c r="B6113" s="294">
        <v>6048</v>
      </c>
      <c r="C6113" s="295">
        <v>119.03302126029578</v>
      </c>
    </row>
    <row r="6114" spans="2:3" x14ac:dyDescent="0.25">
      <c r="B6114" s="294">
        <v>6049</v>
      </c>
      <c r="C6114" s="295">
        <v>77.539300833471401</v>
      </c>
    </row>
    <row r="6115" spans="2:3" x14ac:dyDescent="0.25">
      <c r="B6115" s="294">
        <v>6050</v>
      </c>
      <c r="C6115" s="295">
        <v>67.243373904761441</v>
      </c>
    </row>
    <row r="6116" spans="2:3" x14ac:dyDescent="0.25">
      <c r="B6116" s="294">
        <v>6051</v>
      </c>
      <c r="C6116" s="295">
        <v>151.58527419407801</v>
      </c>
    </row>
    <row r="6117" spans="2:3" x14ac:dyDescent="0.25">
      <c r="B6117" s="294">
        <v>6052</v>
      </c>
      <c r="C6117" s="295">
        <v>119.18154434527074</v>
      </c>
    </row>
    <row r="6118" spans="2:3" x14ac:dyDescent="0.25">
      <c r="B6118" s="294">
        <v>6053</v>
      </c>
      <c r="C6118" s="295">
        <v>79.813234433118225</v>
      </c>
    </row>
    <row r="6119" spans="2:3" x14ac:dyDescent="0.25">
      <c r="B6119" s="294">
        <v>6054</v>
      </c>
      <c r="C6119" s="295">
        <v>142.30601378372279</v>
      </c>
    </row>
    <row r="6120" spans="2:3" x14ac:dyDescent="0.25">
      <c r="B6120" s="294">
        <v>6055</v>
      </c>
      <c r="C6120" s="295">
        <v>141.29875237180846</v>
      </c>
    </row>
    <row r="6121" spans="2:3" x14ac:dyDescent="0.25">
      <c r="B6121" s="294">
        <v>6056</v>
      </c>
      <c r="C6121" s="295">
        <v>161.3436775596121</v>
      </c>
    </row>
    <row r="6122" spans="2:3" x14ac:dyDescent="0.25">
      <c r="B6122" s="294">
        <v>6057</v>
      </c>
      <c r="C6122" s="295">
        <v>120.13245103738613</v>
      </c>
    </row>
    <row r="6123" spans="2:3" x14ac:dyDescent="0.25">
      <c r="B6123" s="294">
        <v>6058</v>
      </c>
      <c r="C6123" s="295">
        <v>137.97899052818357</v>
      </c>
    </row>
    <row r="6124" spans="2:3" x14ac:dyDescent="0.25">
      <c r="B6124" s="294">
        <v>6059</v>
      </c>
      <c r="C6124" s="295">
        <v>104.07159836689394</v>
      </c>
    </row>
    <row r="6125" spans="2:3" x14ac:dyDescent="0.25">
      <c r="B6125" s="294">
        <v>6060</v>
      </c>
      <c r="C6125" s="295">
        <v>90.481540637640094</v>
      </c>
    </row>
    <row r="6126" spans="2:3" x14ac:dyDescent="0.25">
      <c r="B6126" s="294">
        <v>6061</v>
      </c>
      <c r="C6126" s="295">
        <v>143.18263862646879</v>
      </c>
    </row>
    <row r="6127" spans="2:3" x14ac:dyDescent="0.25">
      <c r="B6127" s="294">
        <v>6062</v>
      </c>
      <c r="C6127" s="295">
        <v>119.07581164138094</v>
      </c>
    </row>
    <row r="6128" spans="2:3" x14ac:dyDescent="0.25">
      <c r="B6128" s="294">
        <v>6063</v>
      </c>
      <c r="C6128" s="295">
        <v>101.94459040828052</v>
      </c>
    </row>
    <row r="6129" spans="2:3" x14ac:dyDescent="0.25">
      <c r="B6129" s="294">
        <v>6064</v>
      </c>
      <c r="C6129" s="295">
        <v>137.17359068881751</v>
      </c>
    </row>
    <row r="6130" spans="2:3" x14ac:dyDescent="0.25">
      <c r="B6130" s="294">
        <v>6065</v>
      </c>
      <c r="C6130" s="295">
        <v>115.4805553888869</v>
      </c>
    </row>
    <row r="6131" spans="2:3" x14ac:dyDescent="0.25">
      <c r="B6131" s="294">
        <v>6066</v>
      </c>
      <c r="C6131" s="295">
        <v>152.41419692167091</v>
      </c>
    </row>
    <row r="6132" spans="2:3" x14ac:dyDescent="0.25">
      <c r="B6132" s="294">
        <v>6067</v>
      </c>
      <c r="C6132" s="295">
        <v>147.64393567452481</v>
      </c>
    </row>
    <row r="6133" spans="2:3" x14ac:dyDescent="0.25">
      <c r="B6133" s="294">
        <v>6068</v>
      </c>
      <c r="C6133" s="295">
        <v>127.78856345362345</v>
      </c>
    </row>
    <row r="6134" spans="2:3" x14ac:dyDescent="0.25">
      <c r="B6134" s="294">
        <v>6069</v>
      </c>
      <c r="C6134" s="295">
        <v>117.89250228585476</v>
      </c>
    </row>
    <row r="6135" spans="2:3" x14ac:dyDescent="0.25">
      <c r="B6135" s="294">
        <v>6070</v>
      </c>
      <c r="C6135" s="295">
        <v>91.136427260098245</v>
      </c>
    </row>
    <row r="6136" spans="2:3" x14ac:dyDescent="0.25">
      <c r="B6136" s="294">
        <v>6071</v>
      </c>
      <c r="C6136" s="295">
        <v>77.828201226836711</v>
      </c>
    </row>
    <row r="6137" spans="2:3" x14ac:dyDescent="0.25">
      <c r="B6137" s="294">
        <v>6072</v>
      </c>
      <c r="C6137" s="295">
        <v>114.22924405288788</v>
      </c>
    </row>
    <row r="6138" spans="2:3" x14ac:dyDescent="0.25">
      <c r="B6138" s="294">
        <v>6073</v>
      </c>
      <c r="C6138" s="295">
        <v>146.29792856720184</v>
      </c>
    </row>
    <row r="6139" spans="2:3" x14ac:dyDescent="0.25">
      <c r="B6139" s="294">
        <v>6074</v>
      </c>
      <c r="C6139" s="295">
        <v>138.44262108509994</v>
      </c>
    </row>
    <row r="6140" spans="2:3" x14ac:dyDescent="0.25">
      <c r="B6140" s="294">
        <v>6075</v>
      </c>
      <c r="C6140" s="295">
        <v>74.457195743532566</v>
      </c>
    </row>
    <row r="6141" spans="2:3" x14ac:dyDescent="0.25">
      <c r="B6141" s="294">
        <v>6076</v>
      </c>
      <c r="C6141" s="295">
        <v>107.21669097960097</v>
      </c>
    </row>
    <row r="6142" spans="2:3" x14ac:dyDescent="0.25">
      <c r="B6142" s="294">
        <v>6077</v>
      </c>
      <c r="C6142" s="295">
        <v>105.84745752750098</v>
      </c>
    </row>
    <row r="6143" spans="2:3" x14ac:dyDescent="0.25">
      <c r="B6143" s="294">
        <v>6078</v>
      </c>
      <c r="C6143" s="295">
        <v>135.67812632931131</v>
      </c>
    </row>
    <row r="6144" spans="2:3" x14ac:dyDescent="0.25">
      <c r="B6144" s="294">
        <v>6079</v>
      </c>
      <c r="C6144" s="295">
        <v>88.623372878323366</v>
      </c>
    </row>
    <row r="6145" spans="2:3" x14ac:dyDescent="0.25">
      <c r="B6145" s="294">
        <v>6080</v>
      </c>
      <c r="C6145" s="295">
        <v>191.15290463549002</v>
      </c>
    </row>
    <row r="6146" spans="2:3" x14ac:dyDescent="0.25">
      <c r="B6146" s="294">
        <v>6081</v>
      </c>
      <c r="C6146" s="295">
        <v>75.051729340882716</v>
      </c>
    </row>
    <row r="6147" spans="2:3" x14ac:dyDescent="0.25">
      <c r="B6147" s="294">
        <v>6082</v>
      </c>
      <c r="C6147" s="295">
        <v>139.76737879579002</v>
      </c>
    </row>
    <row r="6148" spans="2:3" x14ac:dyDescent="0.25">
      <c r="B6148" s="294">
        <v>6083</v>
      </c>
      <c r="C6148" s="295">
        <v>192.19861075462077</v>
      </c>
    </row>
    <row r="6149" spans="2:3" x14ac:dyDescent="0.25">
      <c r="B6149" s="294">
        <v>6084</v>
      </c>
      <c r="C6149" s="295">
        <v>123.86689641028573</v>
      </c>
    </row>
    <row r="6150" spans="2:3" x14ac:dyDescent="0.25">
      <c r="B6150" s="294">
        <v>6085</v>
      </c>
      <c r="C6150" s="295">
        <v>147.44856752032186</v>
      </c>
    </row>
    <row r="6151" spans="2:3" x14ac:dyDescent="0.25">
      <c r="B6151" s="294">
        <v>6086</v>
      </c>
      <c r="C6151" s="295">
        <v>198.15895392213287</v>
      </c>
    </row>
    <row r="6152" spans="2:3" x14ac:dyDescent="0.25">
      <c r="B6152" s="294">
        <v>6087</v>
      </c>
      <c r="C6152" s="295">
        <v>141.69380227625425</v>
      </c>
    </row>
    <row r="6153" spans="2:3" x14ac:dyDescent="0.25">
      <c r="B6153" s="294">
        <v>6088</v>
      </c>
      <c r="C6153" s="295">
        <v>75.423570009966838</v>
      </c>
    </row>
    <row r="6154" spans="2:3" x14ac:dyDescent="0.25">
      <c r="B6154" s="294">
        <v>6089</v>
      </c>
      <c r="C6154" s="295">
        <v>126.37877929645833</v>
      </c>
    </row>
    <row r="6155" spans="2:3" x14ac:dyDescent="0.25">
      <c r="B6155" s="294">
        <v>6090</v>
      </c>
      <c r="C6155" s="295">
        <v>149.99973850836176</v>
      </c>
    </row>
    <row r="6156" spans="2:3" x14ac:dyDescent="0.25">
      <c r="B6156" s="294">
        <v>6091</v>
      </c>
      <c r="C6156" s="295">
        <v>118.21203068049141</v>
      </c>
    </row>
    <row r="6157" spans="2:3" x14ac:dyDescent="0.25">
      <c r="B6157" s="294">
        <v>6092</v>
      </c>
      <c r="C6157" s="295">
        <v>143.59153729549911</v>
      </c>
    </row>
    <row r="6158" spans="2:3" x14ac:dyDescent="0.25">
      <c r="B6158" s="294">
        <v>6093</v>
      </c>
      <c r="C6158" s="295">
        <v>89.621297866729705</v>
      </c>
    </row>
    <row r="6159" spans="2:3" x14ac:dyDescent="0.25">
      <c r="B6159" s="294">
        <v>6094</v>
      </c>
      <c r="C6159" s="295">
        <v>109.02069549559874</v>
      </c>
    </row>
    <row r="6160" spans="2:3" x14ac:dyDescent="0.25">
      <c r="B6160" s="294">
        <v>6095</v>
      </c>
      <c r="C6160" s="295">
        <v>136.68933623858692</v>
      </c>
    </row>
    <row r="6161" spans="2:3" x14ac:dyDescent="0.25">
      <c r="B6161" s="294">
        <v>6096</v>
      </c>
      <c r="C6161" s="295">
        <v>105.73518854749207</v>
      </c>
    </row>
    <row r="6162" spans="2:3" x14ac:dyDescent="0.25">
      <c r="B6162" s="294">
        <v>6097</v>
      </c>
      <c r="C6162" s="295">
        <v>94.49920478113512</v>
      </c>
    </row>
    <row r="6163" spans="2:3" x14ac:dyDescent="0.25">
      <c r="B6163" s="294">
        <v>6098</v>
      </c>
      <c r="C6163" s="295">
        <v>125.43074624116085</v>
      </c>
    </row>
    <row r="6164" spans="2:3" x14ac:dyDescent="0.25">
      <c r="B6164" s="294">
        <v>6099</v>
      </c>
      <c r="C6164" s="295">
        <v>175.36657518560173</v>
      </c>
    </row>
    <row r="6165" spans="2:3" x14ac:dyDescent="0.25">
      <c r="B6165" s="294">
        <v>6100</v>
      </c>
      <c r="C6165" s="295">
        <v>156.29367665395091</v>
      </c>
    </row>
    <row r="6166" spans="2:3" x14ac:dyDescent="0.25">
      <c r="B6166" s="294">
        <v>6101</v>
      </c>
      <c r="C6166" s="295">
        <v>81.700862924803104</v>
      </c>
    </row>
    <row r="6167" spans="2:3" x14ac:dyDescent="0.25">
      <c r="B6167" s="294">
        <v>6102</v>
      </c>
      <c r="C6167" s="295">
        <v>125.6222497056791</v>
      </c>
    </row>
    <row r="6168" spans="2:3" x14ac:dyDescent="0.25">
      <c r="B6168" s="294">
        <v>6103</v>
      </c>
      <c r="C6168" s="295">
        <v>225.86870664901826</v>
      </c>
    </row>
    <row r="6169" spans="2:3" x14ac:dyDescent="0.25">
      <c r="B6169" s="294">
        <v>6104</v>
      </c>
      <c r="C6169" s="295">
        <v>131.45285277883994</v>
      </c>
    </row>
    <row r="6170" spans="2:3" x14ac:dyDescent="0.25">
      <c r="B6170" s="294">
        <v>6105</v>
      </c>
      <c r="C6170" s="295">
        <v>83.16078171873977</v>
      </c>
    </row>
    <row r="6171" spans="2:3" x14ac:dyDescent="0.25">
      <c r="B6171" s="294">
        <v>6106</v>
      </c>
      <c r="C6171" s="295">
        <v>185.87992432846494</v>
      </c>
    </row>
    <row r="6172" spans="2:3" x14ac:dyDescent="0.25">
      <c r="B6172" s="294">
        <v>6107</v>
      </c>
      <c r="C6172" s="295">
        <v>125.31164240001401</v>
      </c>
    </row>
    <row r="6173" spans="2:3" x14ac:dyDescent="0.25">
      <c r="B6173" s="294">
        <v>6108</v>
      </c>
      <c r="C6173" s="295">
        <v>139.30119009187857</v>
      </c>
    </row>
    <row r="6174" spans="2:3" x14ac:dyDescent="0.25">
      <c r="B6174" s="294">
        <v>6109</v>
      </c>
      <c r="C6174" s="295">
        <v>114.38765458923612</v>
      </c>
    </row>
    <row r="6175" spans="2:3" x14ac:dyDescent="0.25">
      <c r="B6175" s="294">
        <v>6110</v>
      </c>
      <c r="C6175" s="295">
        <v>154.38617047616532</v>
      </c>
    </row>
    <row r="6176" spans="2:3" x14ac:dyDescent="0.25">
      <c r="B6176" s="294">
        <v>6111</v>
      </c>
      <c r="C6176" s="295">
        <v>86.866871889989227</v>
      </c>
    </row>
    <row r="6177" spans="2:3" x14ac:dyDescent="0.25">
      <c r="B6177" s="294">
        <v>6112</v>
      </c>
      <c r="C6177" s="295">
        <v>126.73489220343481</v>
      </c>
    </row>
    <row r="6178" spans="2:3" x14ac:dyDescent="0.25">
      <c r="B6178" s="294">
        <v>6113</v>
      </c>
      <c r="C6178" s="295">
        <v>170.02801499053487</v>
      </c>
    </row>
    <row r="6179" spans="2:3" x14ac:dyDescent="0.25">
      <c r="B6179" s="294">
        <v>6114</v>
      </c>
      <c r="C6179" s="295">
        <v>141.05398349014467</v>
      </c>
    </row>
    <row r="6180" spans="2:3" x14ac:dyDescent="0.25">
      <c r="B6180" s="294">
        <v>6115</v>
      </c>
      <c r="C6180" s="295">
        <v>141.96492044295135</v>
      </c>
    </row>
    <row r="6181" spans="2:3" x14ac:dyDescent="0.25">
      <c r="B6181" s="294">
        <v>6116</v>
      </c>
      <c r="C6181" s="295">
        <v>109.13194125708137</v>
      </c>
    </row>
    <row r="6182" spans="2:3" x14ac:dyDescent="0.25">
      <c r="B6182" s="294">
        <v>6117</v>
      </c>
      <c r="C6182" s="295">
        <v>145.0005912385428</v>
      </c>
    </row>
    <row r="6183" spans="2:3" x14ac:dyDescent="0.25">
      <c r="B6183" s="294">
        <v>6118</v>
      </c>
      <c r="C6183" s="295">
        <v>81.748607197445452</v>
      </c>
    </row>
    <row r="6184" spans="2:3" x14ac:dyDescent="0.25">
      <c r="B6184" s="294">
        <v>6119</v>
      </c>
      <c r="C6184" s="295">
        <v>193.90046098753456</v>
      </c>
    </row>
    <row r="6185" spans="2:3" x14ac:dyDescent="0.25">
      <c r="B6185" s="294">
        <v>6120</v>
      </c>
      <c r="C6185" s="295">
        <v>193.74288034053617</v>
      </c>
    </row>
    <row r="6186" spans="2:3" x14ac:dyDescent="0.25">
      <c r="B6186" s="294">
        <v>6121</v>
      </c>
      <c r="C6186" s="295">
        <v>115.48736235564675</v>
      </c>
    </row>
    <row r="6187" spans="2:3" x14ac:dyDescent="0.25">
      <c r="B6187" s="294">
        <v>6122</v>
      </c>
      <c r="C6187" s="295">
        <v>154.69726095721518</v>
      </c>
    </row>
    <row r="6188" spans="2:3" x14ac:dyDescent="0.25">
      <c r="B6188" s="294">
        <v>6123</v>
      </c>
      <c r="C6188" s="295">
        <v>137.56526299687735</v>
      </c>
    </row>
    <row r="6189" spans="2:3" x14ac:dyDescent="0.25">
      <c r="B6189" s="294">
        <v>6124</v>
      </c>
      <c r="C6189" s="295">
        <v>141.2027930221858</v>
      </c>
    </row>
    <row r="6190" spans="2:3" x14ac:dyDescent="0.25">
      <c r="B6190" s="294">
        <v>6125</v>
      </c>
      <c r="C6190" s="295">
        <v>111.47261621059866</v>
      </c>
    </row>
    <row r="6191" spans="2:3" x14ac:dyDescent="0.25">
      <c r="B6191" s="294">
        <v>6126</v>
      </c>
      <c r="C6191" s="295">
        <v>131.80190044104856</v>
      </c>
    </row>
    <row r="6192" spans="2:3" x14ac:dyDescent="0.25">
      <c r="B6192" s="294">
        <v>6127</v>
      </c>
      <c r="C6192" s="295">
        <v>113.27425831960963</v>
      </c>
    </row>
    <row r="6193" spans="2:3" x14ac:dyDescent="0.25">
      <c r="B6193" s="294">
        <v>6128</v>
      </c>
      <c r="C6193" s="295">
        <v>113.25447666078571</v>
      </c>
    </row>
    <row r="6194" spans="2:3" x14ac:dyDescent="0.25">
      <c r="B6194" s="294">
        <v>6129</v>
      </c>
      <c r="C6194" s="295">
        <v>123.34272581677052</v>
      </c>
    </row>
    <row r="6195" spans="2:3" x14ac:dyDescent="0.25">
      <c r="B6195" s="294">
        <v>6130</v>
      </c>
      <c r="C6195" s="295">
        <v>126.26400293561169</v>
      </c>
    </row>
    <row r="6196" spans="2:3" x14ac:dyDescent="0.25">
      <c r="B6196" s="294">
        <v>6131</v>
      </c>
      <c r="C6196" s="295">
        <v>119.84259511840428</v>
      </c>
    </row>
    <row r="6197" spans="2:3" x14ac:dyDescent="0.25">
      <c r="B6197" s="294">
        <v>6132</v>
      </c>
      <c r="C6197" s="295">
        <v>86.755131537427502</v>
      </c>
    </row>
    <row r="6198" spans="2:3" x14ac:dyDescent="0.25">
      <c r="B6198" s="294">
        <v>6133</v>
      </c>
      <c r="C6198" s="295">
        <v>116.57809351659543</v>
      </c>
    </row>
    <row r="6199" spans="2:3" x14ac:dyDescent="0.25">
      <c r="B6199" s="294">
        <v>6134</v>
      </c>
      <c r="C6199" s="295">
        <v>150.73890831556781</v>
      </c>
    </row>
    <row r="6200" spans="2:3" x14ac:dyDescent="0.25">
      <c r="B6200" s="294">
        <v>6135</v>
      </c>
      <c r="C6200" s="295">
        <v>117.16422430544628</v>
      </c>
    </row>
    <row r="6201" spans="2:3" x14ac:dyDescent="0.25">
      <c r="B6201" s="294">
        <v>6136</v>
      </c>
      <c r="C6201" s="295">
        <v>117.35857415379712</v>
      </c>
    </row>
    <row r="6202" spans="2:3" x14ac:dyDescent="0.25">
      <c r="B6202" s="294">
        <v>6137</v>
      </c>
      <c r="C6202" s="295">
        <v>107.72899613358356</v>
      </c>
    </row>
    <row r="6203" spans="2:3" x14ac:dyDescent="0.25">
      <c r="B6203" s="294">
        <v>6138</v>
      </c>
      <c r="C6203" s="295">
        <v>128.6767430265962</v>
      </c>
    </row>
    <row r="6204" spans="2:3" x14ac:dyDescent="0.25">
      <c r="B6204" s="294">
        <v>6139</v>
      </c>
      <c r="C6204" s="295">
        <v>119.17742050991413</v>
      </c>
    </row>
    <row r="6205" spans="2:3" x14ac:dyDescent="0.25">
      <c r="B6205" s="294">
        <v>6140</v>
      </c>
      <c r="C6205" s="295">
        <v>77.665086431985998</v>
      </c>
    </row>
    <row r="6206" spans="2:3" x14ac:dyDescent="0.25">
      <c r="B6206" s="294">
        <v>6141</v>
      </c>
      <c r="C6206" s="295">
        <v>124.0790660243315</v>
      </c>
    </row>
    <row r="6207" spans="2:3" x14ac:dyDescent="0.25">
      <c r="B6207" s="294">
        <v>6142</v>
      </c>
      <c r="C6207" s="295">
        <v>91.483573638330427</v>
      </c>
    </row>
    <row r="6208" spans="2:3" x14ac:dyDescent="0.25">
      <c r="B6208" s="294">
        <v>6143</v>
      </c>
      <c r="C6208" s="295">
        <v>120.82393045263979</v>
      </c>
    </row>
    <row r="6209" spans="2:3" x14ac:dyDescent="0.25">
      <c r="B6209" s="294">
        <v>6144</v>
      </c>
      <c r="C6209" s="295">
        <v>139.80194911706565</v>
      </c>
    </row>
    <row r="6210" spans="2:3" x14ac:dyDescent="0.25">
      <c r="B6210" s="294">
        <v>6145</v>
      </c>
      <c r="C6210" s="295">
        <v>66.247099336455847</v>
      </c>
    </row>
    <row r="6211" spans="2:3" x14ac:dyDescent="0.25">
      <c r="B6211" s="294">
        <v>6146</v>
      </c>
      <c r="C6211" s="295">
        <v>142.44652096551872</v>
      </c>
    </row>
    <row r="6212" spans="2:3" x14ac:dyDescent="0.25">
      <c r="B6212" s="294">
        <v>6147</v>
      </c>
      <c r="C6212" s="295">
        <v>134.28225197480225</v>
      </c>
    </row>
    <row r="6213" spans="2:3" x14ac:dyDescent="0.25">
      <c r="B6213" s="294">
        <v>6148</v>
      </c>
      <c r="C6213" s="295">
        <v>89.644732114485095</v>
      </c>
    </row>
    <row r="6214" spans="2:3" x14ac:dyDescent="0.25">
      <c r="B6214" s="294">
        <v>6149</v>
      </c>
      <c r="C6214" s="295">
        <v>168.57568002902929</v>
      </c>
    </row>
    <row r="6215" spans="2:3" x14ac:dyDescent="0.25">
      <c r="B6215" s="294">
        <v>6150</v>
      </c>
      <c r="C6215" s="295">
        <v>164.12513782491217</v>
      </c>
    </row>
    <row r="6216" spans="2:3" x14ac:dyDescent="0.25">
      <c r="B6216" s="294">
        <v>6151</v>
      </c>
      <c r="C6216" s="295">
        <v>126.42460965066932</v>
      </c>
    </row>
    <row r="6217" spans="2:3" x14ac:dyDescent="0.25">
      <c r="B6217" s="294">
        <v>6152</v>
      </c>
      <c r="C6217" s="295">
        <v>119.59387916088482</v>
      </c>
    </row>
    <row r="6218" spans="2:3" x14ac:dyDescent="0.25">
      <c r="B6218" s="294">
        <v>6153</v>
      </c>
      <c r="C6218" s="295">
        <v>174.85610235276934</v>
      </c>
    </row>
    <row r="6219" spans="2:3" x14ac:dyDescent="0.25">
      <c r="B6219" s="294">
        <v>6154</v>
      </c>
      <c r="C6219" s="295">
        <v>191.1966191657543</v>
      </c>
    </row>
    <row r="6220" spans="2:3" x14ac:dyDescent="0.25">
      <c r="B6220" s="294">
        <v>6155</v>
      </c>
      <c r="C6220" s="295">
        <v>140.00983396463221</v>
      </c>
    </row>
    <row r="6221" spans="2:3" x14ac:dyDescent="0.25">
      <c r="B6221" s="294">
        <v>6156</v>
      </c>
      <c r="C6221" s="295">
        <v>190.52319065880087</v>
      </c>
    </row>
    <row r="6222" spans="2:3" x14ac:dyDescent="0.25">
      <c r="B6222" s="294">
        <v>6157</v>
      </c>
      <c r="C6222" s="295">
        <v>165.29032275781395</v>
      </c>
    </row>
    <row r="6223" spans="2:3" x14ac:dyDescent="0.25">
      <c r="B6223" s="294">
        <v>6158</v>
      </c>
      <c r="C6223" s="295">
        <v>161.85188734292592</v>
      </c>
    </row>
    <row r="6224" spans="2:3" x14ac:dyDescent="0.25">
      <c r="B6224" s="294">
        <v>6159</v>
      </c>
      <c r="C6224" s="295">
        <v>88.363177355130858</v>
      </c>
    </row>
    <row r="6225" spans="2:3" x14ac:dyDescent="0.25">
      <c r="B6225" s="294">
        <v>6160</v>
      </c>
      <c r="C6225" s="295">
        <v>88.73209370297397</v>
      </c>
    </row>
    <row r="6226" spans="2:3" x14ac:dyDescent="0.25">
      <c r="B6226" s="294">
        <v>6161</v>
      </c>
      <c r="C6226" s="295">
        <v>127.73406204695756</v>
      </c>
    </row>
    <row r="6227" spans="2:3" x14ac:dyDescent="0.25">
      <c r="B6227" s="294">
        <v>6162</v>
      </c>
      <c r="C6227" s="295">
        <v>155.36228737651987</v>
      </c>
    </row>
    <row r="6228" spans="2:3" x14ac:dyDescent="0.25">
      <c r="B6228" s="294">
        <v>6163</v>
      </c>
      <c r="C6228" s="295">
        <v>138.26365205557698</v>
      </c>
    </row>
    <row r="6229" spans="2:3" x14ac:dyDescent="0.25">
      <c r="B6229" s="294">
        <v>6164</v>
      </c>
      <c r="C6229" s="295">
        <v>197.85676902470405</v>
      </c>
    </row>
    <row r="6230" spans="2:3" x14ac:dyDescent="0.25">
      <c r="B6230" s="294">
        <v>6165</v>
      </c>
      <c r="C6230" s="295">
        <v>120.95559732273964</v>
      </c>
    </row>
    <row r="6231" spans="2:3" x14ac:dyDescent="0.25">
      <c r="B6231" s="294">
        <v>6166</v>
      </c>
      <c r="C6231" s="295">
        <v>158.68782745248245</v>
      </c>
    </row>
    <row r="6232" spans="2:3" x14ac:dyDescent="0.25">
      <c r="B6232" s="294">
        <v>6167</v>
      </c>
      <c r="C6232" s="295">
        <v>138.6658569487945</v>
      </c>
    </row>
    <row r="6233" spans="2:3" x14ac:dyDescent="0.25">
      <c r="B6233" s="294">
        <v>6168</v>
      </c>
      <c r="C6233" s="295">
        <v>105.72698735396872</v>
      </c>
    </row>
    <row r="6234" spans="2:3" x14ac:dyDescent="0.25">
      <c r="B6234" s="294">
        <v>6169</v>
      </c>
      <c r="C6234" s="295">
        <v>126.43330598366398</v>
      </c>
    </row>
    <row r="6235" spans="2:3" x14ac:dyDescent="0.25">
      <c r="B6235" s="294">
        <v>6170</v>
      </c>
      <c r="C6235" s="295">
        <v>136.78342116291637</v>
      </c>
    </row>
    <row r="6236" spans="2:3" x14ac:dyDescent="0.25">
      <c r="B6236" s="294">
        <v>6171</v>
      </c>
      <c r="C6236" s="295">
        <v>69.243001773838969</v>
      </c>
    </row>
    <row r="6237" spans="2:3" x14ac:dyDescent="0.25">
      <c r="B6237" s="294">
        <v>6172</v>
      </c>
      <c r="C6237" s="295">
        <v>96.370621158186026</v>
      </c>
    </row>
    <row r="6238" spans="2:3" x14ac:dyDescent="0.25">
      <c r="B6238" s="294">
        <v>6173</v>
      </c>
      <c r="C6238" s="295">
        <v>149.24428682203842</v>
      </c>
    </row>
    <row r="6239" spans="2:3" x14ac:dyDescent="0.25">
      <c r="B6239" s="294">
        <v>6174</v>
      </c>
      <c r="C6239" s="295">
        <v>123.87920810759312</v>
      </c>
    </row>
    <row r="6240" spans="2:3" x14ac:dyDescent="0.25">
      <c r="B6240" s="294">
        <v>6175</v>
      </c>
      <c r="C6240" s="295">
        <v>106.66320827072653</v>
      </c>
    </row>
    <row r="6241" spans="2:3" x14ac:dyDescent="0.25">
      <c r="B6241" s="294">
        <v>6176</v>
      </c>
      <c r="C6241" s="295">
        <v>176.16859120739895</v>
      </c>
    </row>
    <row r="6242" spans="2:3" x14ac:dyDescent="0.25">
      <c r="B6242" s="294">
        <v>6177</v>
      </c>
      <c r="C6242" s="295">
        <v>139.53565256209978</v>
      </c>
    </row>
    <row r="6243" spans="2:3" x14ac:dyDescent="0.25">
      <c r="B6243" s="294">
        <v>6178</v>
      </c>
      <c r="C6243" s="295">
        <v>67.931898326307333</v>
      </c>
    </row>
    <row r="6244" spans="2:3" x14ac:dyDescent="0.25">
      <c r="B6244" s="294">
        <v>6179</v>
      </c>
      <c r="C6244" s="295">
        <v>144.31947749826628</v>
      </c>
    </row>
    <row r="6245" spans="2:3" x14ac:dyDescent="0.25">
      <c r="B6245" s="294">
        <v>6180</v>
      </c>
      <c r="C6245" s="295">
        <v>123.66516642277719</v>
      </c>
    </row>
    <row r="6246" spans="2:3" x14ac:dyDescent="0.25">
      <c r="B6246" s="294">
        <v>6181</v>
      </c>
      <c r="C6246" s="295">
        <v>174.21178456513513</v>
      </c>
    </row>
    <row r="6247" spans="2:3" x14ac:dyDescent="0.25">
      <c r="B6247" s="294">
        <v>6182</v>
      </c>
      <c r="C6247" s="295">
        <v>157.15625422378798</v>
      </c>
    </row>
    <row r="6248" spans="2:3" x14ac:dyDescent="0.25">
      <c r="B6248" s="294">
        <v>6183</v>
      </c>
      <c r="C6248" s="295">
        <v>180.41670279172251</v>
      </c>
    </row>
    <row r="6249" spans="2:3" x14ac:dyDescent="0.25">
      <c r="B6249" s="294">
        <v>6184</v>
      </c>
      <c r="C6249" s="295">
        <v>103.12373004210716</v>
      </c>
    </row>
    <row r="6250" spans="2:3" x14ac:dyDescent="0.25">
      <c r="B6250" s="294">
        <v>6185</v>
      </c>
      <c r="C6250" s="295">
        <v>163.46879535549209</v>
      </c>
    </row>
    <row r="6251" spans="2:3" x14ac:dyDescent="0.25">
      <c r="B6251" s="294">
        <v>6186</v>
      </c>
      <c r="C6251" s="295">
        <v>78.256392393287726</v>
      </c>
    </row>
    <row r="6252" spans="2:3" x14ac:dyDescent="0.25">
      <c r="B6252" s="294">
        <v>6187</v>
      </c>
      <c r="C6252" s="295">
        <v>105.80700541454043</v>
      </c>
    </row>
    <row r="6253" spans="2:3" x14ac:dyDescent="0.25">
      <c r="B6253" s="294">
        <v>6188</v>
      </c>
      <c r="C6253" s="295">
        <v>118.7179921384589</v>
      </c>
    </row>
    <row r="6254" spans="2:3" x14ac:dyDescent="0.25">
      <c r="B6254" s="294">
        <v>6189</v>
      </c>
      <c r="C6254" s="295">
        <v>178.62865780013112</v>
      </c>
    </row>
    <row r="6255" spans="2:3" x14ac:dyDescent="0.25">
      <c r="B6255" s="294">
        <v>6190</v>
      </c>
      <c r="C6255" s="295">
        <v>104.40210498894876</v>
      </c>
    </row>
    <row r="6256" spans="2:3" x14ac:dyDescent="0.25">
      <c r="B6256" s="294">
        <v>6191</v>
      </c>
      <c r="C6256" s="295">
        <v>158.24754044111955</v>
      </c>
    </row>
    <row r="6257" spans="2:3" x14ac:dyDescent="0.25">
      <c r="B6257" s="294">
        <v>6192</v>
      </c>
      <c r="C6257" s="295">
        <v>101.45141972171129</v>
      </c>
    </row>
    <row r="6258" spans="2:3" x14ac:dyDescent="0.25">
      <c r="B6258" s="294">
        <v>6193</v>
      </c>
      <c r="C6258" s="295">
        <v>180.54213160857</v>
      </c>
    </row>
    <row r="6259" spans="2:3" x14ac:dyDescent="0.25">
      <c r="B6259" s="294">
        <v>6194</v>
      </c>
      <c r="C6259" s="295">
        <v>152.00086916541153</v>
      </c>
    </row>
    <row r="6260" spans="2:3" x14ac:dyDescent="0.25">
      <c r="B6260" s="294">
        <v>6195</v>
      </c>
      <c r="C6260" s="295">
        <v>125.45384231456165</v>
      </c>
    </row>
    <row r="6261" spans="2:3" x14ac:dyDescent="0.25">
      <c r="B6261" s="294">
        <v>6196</v>
      </c>
      <c r="C6261" s="295">
        <v>197.27836362842422</v>
      </c>
    </row>
    <row r="6262" spans="2:3" x14ac:dyDescent="0.25">
      <c r="B6262" s="294">
        <v>6197</v>
      </c>
      <c r="C6262" s="295">
        <v>125.79521339474532</v>
      </c>
    </row>
    <row r="6263" spans="2:3" x14ac:dyDescent="0.25">
      <c r="B6263" s="294">
        <v>6198</v>
      </c>
      <c r="C6263" s="295">
        <v>106.34592016699294</v>
      </c>
    </row>
    <row r="6264" spans="2:3" x14ac:dyDescent="0.25">
      <c r="B6264" s="294">
        <v>6199</v>
      </c>
      <c r="C6264" s="295">
        <v>114.19521262312955</v>
      </c>
    </row>
    <row r="6265" spans="2:3" x14ac:dyDescent="0.25">
      <c r="B6265" s="294">
        <v>6200</v>
      </c>
      <c r="C6265" s="295">
        <v>96.15240501383667</v>
      </c>
    </row>
    <row r="6266" spans="2:3" x14ac:dyDescent="0.25">
      <c r="B6266" s="294">
        <v>6201</v>
      </c>
      <c r="C6266" s="295">
        <v>124.5765597814537</v>
      </c>
    </row>
    <row r="6267" spans="2:3" x14ac:dyDescent="0.25">
      <c r="B6267" s="294">
        <v>6202</v>
      </c>
      <c r="C6267" s="295">
        <v>107.24059608734601</v>
      </c>
    </row>
    <row r="6268" spans="2:3" x14ac:dyDescent="0.25">
      <c r="B6268" s="294">
        <v>6203</v>
      </c>
      <c r="C6268" s="295">
        <v>99.611575219693037</v>
      </c>
    </row>
    <row r="6269" spans="2:3" x14ac:dyDescent="0.25">
      <c r="B6269" s="294">
        <v>6204</v>
      </c>
      <c r="C6269" s="295">
        <v>75.176531525813346</v>
      </c>
    </row>
    <row r="6270" spans="2:3" x14ac:dyDescent="0.25">
      <c r="B6270" s="294">
        <v>6205</v>
      </c>
      <c r="C6270" s="295">
        <v>126.52213152812851</v>
      </c>
    </row>
    <row r="6271" spans="2:3" x14ac:dyDescent="0.25">
      <c r="B6271" s="294">
        <v>6206</v>
      </c>
      <c r="C6271" s="295">
        <v>97.668566358936616</v>
      </c>
    </row>
    <row r="6272" spans="2:3" x14ac:dyDescent="0.25">
      <c r="B6272" s="294">
        <v>6207</v>
      </c>
      <c r="C6272" s="295">
        <v>117.62722727569047</v>
      </c>
    </row>
    <row r="6273" spans="2:3" x14ac:dyDescent="0.25">
      <c r="B6273" s="294">
        <v>6208</v>
      </c>
      <c r="C6273" s="295">
        <v>75.851650492275112</v>
      </c>
    </row>
    <row r="6274" spans="2:3" x14ac:dyDescent="0.25">
      <c r="B6274" s="294">
        <v>6209</v>
      </c>
      <c r="C6274" s="295">
        <v>95.90958652703884</v>
      </c>
    </row>
    <row r="6275" spans="2:3" x14ac:dyDescent="0.25">
      <c r="B6275" s="294">
        <v>6210</v>
      </c>
      <c r="C6275" s="295">
        <v>124.08765917441265</v>
      </c>
    </row>
    <row r="6276" spans="2:3" x14ac:dyDescent="0.25">
      <c r="B6276" s="294">
        <v>6211</v>
      </c>
      <c r="C6276" s="295">
        <v>185.44780046814139</v>
      </c>
    </row>
    <row r="6277" spans="2:3" x14ac:dyDescent="0.25">
      <c r="B6277" s="294">
        <v>6212</v>
      </c>
      <c r="C6277" s="295">
        <v>152.66100970796498</v>
      </c>
    </row>
    <row r="6278" spans="2:3" x14ac:dyDescent="0.25">
      <c r="B6278" s="294">
        <v>6213</v>
      </c>
      <c r="C6278" s="295">
        <v>122.87507445577816</v>
      </c>
    </row>
    <row r="6279" spans="2:3" x14ac:dyDescent="0.25">
      <c r="B6279" s="294">
        <v>6214</v>
      </c>
      <c r="C6279" s="295">
        <v>143.04826706831165</v>
      </c>
    </row>
    <row r="6280" spans="2:3" x14ac:dyDescent="0.25">
      <c r="B6280" s="294">
        <v>6215</v>
      </c>
      <c r="C6280" s="295">
        <v>166.08131026547176</v>
      </c>
    </row>
    <row r="6281" spans="2:3" x14ac:dyDescent="0.25">
      <c r="B6281" s="294">
        <v>6216</v>
      </c>
      <c r="C6281" s="295">
        <v>118.45602461484077</v>
      </c>
    </row>
    <row r="6282" spans="2:3" x14ac:dyDescent="0.25">
      <c r="B6282" s="294">
        <v>6217</v>
      </c>
      <c r="C6282" s="295">
        <v>98.45426474439023</v>
      </c>
    </row>
    <row r="6283" spans="2:3" x14ac:dyDescent="0.25">
      <c r="B6283" s="294">
        <v>6218</v>
      </c>
      <c r="C6283" s="295">
        <v>130.45468181990728</v>
      </c>
    </row>
    <row r="6284" spans="2:3" x14ac:dyDescent="0.25">
      <c r="B6284" s="294">
        <v>6219</v>
      </c>
      <c r="C6284" s="295">
        <v>106.1081389828862</v>
      </c>
    </row>
    <row r="6285" spans="2:3" x14ac:dyDescent="0.25">
      <c r="B6285" s="294">
        <v>6220</v>
      </c>
      <c r="C6285" s="295">
        <v>96.557118143508291</v>
      </c>
    </row>
    <row r="6286" spans="2:3" x14ac:dyDescent="0.25">
      <c r="B6286" s="294">
        <v>6221</v>
      </c>
      <c r="C6286" s="295">
        <v>131.04787983468469</v>
      </c>
    </row>
    <row r="6287" spans="2:3" x14ac:dyDescent="0.25">
      <c r="B6287" s="294">
        <v>6222</v>
      </c>
      <c r="C6287" s="295">
        <v>81.253021863270931</v>
      </c>
    </row>
    <row r="6288" spans="2:3" x14ac:dyDescent="0.25">
      <c r="B6288" s="294">
        <v>6223</v>
      </c>
      <c r="C6288" s="295">
        <v>140.2886138440364</v>
      </c>
    </row>
    <row r="6289" spans="2:3" x14ac:dyDescent="0.25">
      <c r="B6289" s="294">
        <v>6224</v>
      </c>
      <c r="C6289" s="295">
        <v>112.04406247800097</v>
      </c>
    </row>
    <row r="6290" spans="2:3" x14ac:dyDescent="0.25">
      <c r="B6290" s="294">
        <v>6225</v>
      </c>
      <c r="C6290" s="295">
        <v>100.84503574194771</v>
      </c>
    </row>
    <row r="6291" spans="2:3" x14ac:dyDescent="0.25">
      <c r="B6291" s="294">
        <v>6226</v>
      </c>
      <c r="C6291" s="295">
        <v>100.15845340639696</v>
      </c>
    </row>
    <row r="6292" spans="2:3" x14ac:dyDescent="0.25">
      <c r="B6292" s="294">
        <v>6227</v>
      </c>
      <c r="C6292" s="295">
        <v>223.50465208949169</v>
      </c>
    </row>
    <row r="6293" spans="2:3" x14ac:dyDescent="0.25">
      <c r="B6293" s="294">
        <v>6228</v>
      </c>
      <c r="C6293" s="295">
        <v>167.04324514073744</v>
      </c>
    </row>
    <row r="6294" spans="2:3" x14ac:dyDescent="0.25">
      <c r="B6294" s="294">
        <v>6229</v>
      </c>
      <c r="C6294" s="295">
        <v>125.44355898715114</v>
      </c>
    </row>
    <row r="6295" spans="2:3" x14ac:dyDescent="0.25">
      <c r="B6295" s="294">
        <v>6230</v>
      </c>
      <c r="C6295" s="295">
        <v>168.58171027816834</v>
      </c>
    </row>
    <row r="6296" spans="2:3" x14ac:dyDescent="0.25">
      <c r="B6296" s="294">
        <v>6231</v>
      </c>
      <c r="C6296" s="295">
        <v>151.39447011555364</v>
      </c>
    </row>
    <row r="6297" spans="2:3" x14ac:dyDescent="0.25">
      <c r="B6297" s="294">
        <v>6232</v>
      </c>
      <c r="C6297" s="295">
        <v>128.03883818856525</v>
      </c>
    </row>
    <row r="6298" spans="2:3" x14ac:dyDescent="0.25">
      <c r="B6298" s="294">
        <v>6233</v>
      </c>
      <c r="C6298" s="295">
        <v>166.83529669016633</v>
      </c>
    </row>
    <row r="6299" spans="2:3" x14ac:dyDescent="0.25">
      <c r="B6299" s="294">
        <v>6234</v>
      </c>
      <c r="C6299" s="295">
        <v>100.58210336125319</v>
      </c>
    </row>
    <row r="6300" spans="2:3" x14ac:dyDescent="0.25">
      <c r="B6300" s="294">
        <v>6235</v>
      </c>
      <c r="C6300" s="295">
        <v>102.06704277836164</v>
      </c>
    </row>
    <row r="6301" spans="2:3" x14ac:dyDescent="0.25">
      <c r="B6301" s="294">
        <v>6236</v>
      </c>
      <c r="C6301" s="295">
        <v>128.87240922690825</v>
      </c>
    </row>
    <row r="6302" spans="2:3" x14ac:dyDescent="0.25">
      <c r="B6302" s="294">
        <v>6237</v>
      </c>
      <c r="C6302" s="295">
        <v>125.10516239436733</v>
      </c>
    </row>
    <row r="6303" spans="2:3" x14ac:dyDescent="0.25">
      <c r="B6303" s="294">
        <v>6238</v>
      </c>
      <c r="C6303" s="295">
        <v>158.51354860345828</v>
      </c>
    </row>
    <row r="6304" spans="2:3" x14ac:dyDescent="0.25">
      <c r="B6304" s="294">
        <v>6239</v>
      </c>
      <c r="C6304" s="295">
        <v>80.393232062273768</v>
      </c>
    </row>
    <row r="6305" spans="2:3" x14ac:dyDescent="0.25">
      <c r="B6305" s="294">
        <v>6240</v>
      </c>
      <c r="C6305" s="295">
        <v>79.019703216294474</v>
      </c>
    </row>
    <row r="6306" spans="2:3" x14ac:dyDescent="0.25">
      <c r="B6306" s="294">
        <v>6241</v>
      </c>
      <c r="C6306" s="295">
        <v>74.084772409383532</v>
      </c>
    </row>
    <row r="6307" spans="2:3" x14ac:dyDescent="0.25">
      <c r="B6307" s="294">
        <v>6242</v>
      </c>
      <c r="C6307" s="295">
        <v>194.55606215999538</v>
      </c>
    </row>
    <row r="6308" spans="2:3" x14ac:dyDescent="0.25">
      <c r="B6308" s="294">
        <v>6243</v>
      </c>
      <c r="C6308" s="295">
        <v>153.13010995287041</v>
      </c>
    </row>
    <row r="6309" spans="2:3" x14ac:dyDescent="0.25">
      <c r="B6309" s="294">
        <v>6244</v>
      </c>
      <c r="C6309" s="295">
        <v>134.04849746216649</v>
      </c>
    </row>
    <row r="6310" spans="2:3" x14ac:dyDescent="0.25">
      <c r="B6310" s="294">
        <v>6245</v>
      </c>
      <c r="C6310" s="295">
        <v>103.72153897101471</v>
      </c>
    </row>
    <row r="6311" spans="2:3" x14ac:dyDescent="0.25">
      <c r="B6311" s="294">
        <v>6246</v>
      </c>
      <c r="C6311" s="295">
        <v>131.65399448439871</v>
      </c>
    </row>
    <row r="6312" spans="2:3" x14ac:dyDescent="0.25">
      <c r="B6312" s="294">
        <v>6247</v>
      </c>
      <c r="C6312" s="295">
        <v>124.5497602061956</v>
      </c>
    </row>
    <row r="6313" spans="2:3" x14ac:dyDescent="0.25">
      <c r="B6313" s="294">
        <v>6248</v>
      </c>
      <c r="C6313" s="295">
        <v>214.50898511982859</v>
      </c>
    </row>
    <row r="6314" spans="2:3" x14ac:dyDescent="0.25">
      <c r="B6314" s="294">
        <v>6249</v>
      </c>
      <c r="C6314" s="295">
        <v>95.485943756645469</v>
      </c>
    </row>
    <row r="6315" spans="2:3" x14ac:dyDescent="0.25">
      <c r="B6315" s="294">
        <v>6250</v>
      </c>
      <c r="C6315" s="295">
        <v>101.09249386166573</v>
      </c>
    </row>
    <row r="6316" spans="2:3" x14ac:dyDescent="0.25">
      <c r="B6316" s="294">
        <v>6251</v>
      </c>
      <c r="C6316" s="295">
        <v>168.27303163219727</v>
      </c>
    </row>
    <row r="6317" spans="2:3" x14ac:dyDescent="0.25">
      <c r="B6317" s="294">
        <v>6252</v>
      </c>
      <c r="C6317" s="295">
        <v>121.10721764258008</v>
      </c>
    </row>
    <row r="6318" spans="2:3" x14ac:dyDescent="0.25">
      <c r="B6318" s="294">
        <v>6253</v>
      </c>
      <c r="C6318" s="295">
        <v>69.289157669114914</v>
      </c>
    </row>
    <row r="6319" spans="2:3" x14ac:dyDescent="0.25">
      <c r="B6319" s="294">
        <v>6254</v>
      </c>
      <c r="C6319" s="295">
        <v>125.59691149089403</v>
      </c>
    </row>
    <row r="6320" spans="2:3" x14ac:dyDescent="0.25">
      <c r="B6320" s="294">
        <v>6255</v>
      </c>
      <c r="C6320" s="295">
        <v>135.32681779055957</v>
      </c>
    </row>
    <row r="6321" spans="2:3" x14ac:dyDescent="0.25">
      <c r="B6321" s="294">
        <v>6256</v>
      </c>
      <c r="C6321" s="295">
        <v>156.00779852475637</v>
      </c>
    </row>
    <row r="6322" spans="2:3" x14ac:dyDescent="0.25">
      <c r="B6322" s="294">
        <v>6257</v>
      </c>
      <c r="C6322" s="295">
        <v>108.25974209767861</v>
      </c>
    </row>
    <row r="6323" spans="2:3" x14ac:dyDescent="0.25">
      <c r="B6323" s="294">
        <v>6258</v>
      </c>
      <c r="C6323" s="295">
        <v>151.68398521818409</v>
      </c>
    </row>
    <row r="6324" spans="2:3" x14ac:dyDescent="0.25">
      <c r="B6324" s="294">
        <v>6259</v>
      </c>
      <c r="C6324" s="295">
        <v>129.77142884929413</v>
      </c>
    </row>
    <row r="6325" spans="2:3" x14ac:dyDescent="0.25">
      <c r="B6325" s="294">
        <v>6260</v>
      </c>
      <c r="C6325" s="295">
        <v>160.41152053858349</v>
      </c>
    </row>
    <row r="6326" spans="2:3" x14ac:dyDescent="0.25">
      <c r="B6326" s="294">
        <v>6261</v>
      </c>
      <c r="C6326" s="295">
        <v>96.108034126157492</v>
      </c>
    </row>
    <row r="6327" spans="2:3" x14ac:dyDescent="0.25">
      <c r="B6327" s="294">
        <v>6262</v>
      </c>
      <c r="C6327" s="295">
        <v>123.01777203723199</v>
      </c>
    </row>
    <row r="6328" spans="2:3" x14ac:dyDescent="0.25">
      <c r="B6328" s="294">
        <v>6263</v>
      </c>
      <c r="C6328" s="295">
        <v>102.00191328517747</v>
      </c>
    </row>
    <row r="6329" spans="2:3" x14ac:dyDescent="0.25">
      <c r="B6329" s="294">
        <v>6264</v>
      </c>
      <c r="C6329" s="295">
        <v>110.64645543921834</v>
      </c>
    </row>
    <row r="6330" spans="2:3" x14ac:dyDescent="0.25">
      <c r="B6330" s="294">
        <v>6265</v>
      </c>
      <c r="C6330" s="295">
        <v>128.58921095560123</v>
      </c>
    </row>
    <row r="6331" spans="2:3" x14ac:dyDescent="0.25">
      <c r="B6331" s="294">
        <v>6266</v>
      </c>
      <c r="C6331" s="295">
        <v>118.52171352721618</v>
      </c>
    </row>
    <row r="6332" spans="2:3" x14ac:dyDescent="0.25">
      <c r="B6332" s="294">
        <v>6267</v>
      </c>
      <c r="C6332" s="295">
        <v>142.3439170328121</v>
      </c>
    </row>
    <row r="6333" spans="2:3" x14ac:dyDescent="0.25">
      <c r="B6333" s="294">
        <v>6268</v>
      </c>
      <c r="C6333" s="295">
        <v>159.80377962851867</v>
      </c>
    </row>
    <row r="6334" spans="2:3" x14ac:dyDescent="0.25">
      <c r="B6334" s="294">
        <v>6269</v>
      </c>
      <c r="C6334" s="295">
        <v>158.60708160143085</v>
      </c>
    </row>
    <row r="6335" spans="2:3" x14ac:dyDescent="0.25">
      <c r="B6335" s="294">
        <v>6270</v>
      </c>
      <c r="C6335" s="295">
        <v>147.84044362082275</v>
      </c>
    </row>
    <row r="6336" spans="2:3" x14ac:dyDescent="0.25">
      <c r="B6336" s="294">
        <v>6271</v>
      </c>
      <c r="C6336" s="295">
        <v>119.5212630601177</v>
      </c>
    </row>
    <row r="6337" spans="2:3" x14ac:dyDescent="0.25">
      <c r="B6337" s="294">
        <v>6272</v>
      </c>
      <c r="C6337" s="295">
        <v>101.19305056297644</v>
      </c>
    </row>
    <row r="6338" spans="2:3" x14ac:dyDescent="0.25">
      <c r="B6338" s="294">
        <v>6273</v>
      </c>
      <c r="C6338" s="295">
        <v>91.403018994781306</v>
      </c>
    </row>
    <row r="6339" spans="2:3" x14ac:dyDescent="0.25">
      <c r="B6339" s="294">
        <v>6274</v>
      </c>
      <c r="C6339" s="295">
        <v>145.92489094154229</v>
      </c>
    </row>
    <row r="6340" spans="2:3" x14ac:dyDescent="0.25">
      <c r="B6340" s="294">
        <v>6275</v>
      </c>
      <c r="C6340" s="295">
        <v>193.5435270399847</v>
      </c>
    </row>
    <row r="6341" spans="2:3" x14ac:dyDescent="0.25">
      <c r="B6341" s="294">
        <v>6276</v>
      </c>
      <c r="C6341" s="295">
        <v>95.182457643549228</v>
      </c>
    </row>
    <row r="6342" spans="2:3" x14ac:dyDescent="0.25">
      <c r="B6342" s="294">
        <v>6277</v>
      </c>
      <c r="C6342" s="295">
        <v>86.02583036303686</v>
      </c>
    </row>
    <row r="6343" spans="2:3" x14ac:dyDescent="0.25">
      <c r="B6343" s="294">
        <v>6278</v>
      </c>
      <c r="C6343" s="295">
        <v>100.12219090156091</v>
      </c>
    </row>
    <row r="6344" spans="2:3" x14ac:dyDescent="0.25">
      <c r="B6344" s="294">
        <v>6279</v>
      </c>
      <c r="C6344" s="295">
        <v>111.80714635229128</v>
      </c>
    </row>
    <row r="6345" spans="2:3" x14ac:dyDescent="0.25">
      <c r="B6345" s="294">
        <v>6280</v>
      </c>
      <c r="C6345" s="295">
        <v>138.57553575759005</v>
      </c>
    </row>
    <row r="6346" spans="2:3" x14ac:dyDescent="0.25">
      <c r="B6346" s="294">
        <v>6281</v>
      </c>
      <c r="C6346" s="295">
        <v>143.22574836567375</v>
      </c>
    </row>
    <row r="6347" spans="2:3" x14ac:dyDescent="0.25">
      <c r="B6347" s="294">
        <v>6282</v>
      </c>
      <c r="C6347" s="295">
        <v>108.824620531813</v>
      </c>
    </row>
    <row r="6348" spans="2:3" x14ac:dyDescent="0.25">
      <c r="B6348" s="294">
        <v>6283</v>
      </c>
      <c r="C6348" s="295">
        <v>108.03824425267996</v>
      </c>
    </row>
    <row r="6349" spans="2:3" x14ac:dyDescent="0.25">
      <c r="B6349" s="294">
        <v>6284</v>
      </c>
      <c r="C6349" s="295">
        <v>162.5055969046669</v>
      </c>
    </row>
    <row r="6350" spans="2:3" x14ac:dyDescent="0.25">
      <c r="B6350" s="294">
        <v>6285</v>
      </c>
      <c r="C6350" s="295">
        <v>132.354145706022</v>
      </c>
    </row>
    <row r="6351" spans="2:3" x14ac:dyDescent="0.25">
      <c r="B6351" s="294">
        <v>6286</v>
      </c>
      <c r="C6351" s="295">
        <v>113.84609254541553</v>
      </c>
    </row>
    <row r="6352" spans="2:3" x14ac:dyDescent="0.25">
      <c r="B6352" s="294">
        <v>6287</v>
      </c>
      <c r="C6352" s="295">
        <v>114.14237670800722</v>
      </c>
    </row>
    <row r="6353" spans="2:3" x14ac:dyDescent="0.25">
      <c r="B6353" s="294">
        <v>6288</v>
      </c>
      <c r="C6353" s="295">
        <v>146.65356138850279</v>
      </c>
    </row>
    <row r="6354" spans="2:3" x14ac:dyDescent="0.25">
      <c r="B6354" s="294">
        <v>6289</v>
      </c>
      <c r="C6354" s="295">
        <v>92.073172410425386</v>
      </c>
    </row>
    <row r="6355" spans="2:3" x14ac:dyDescent="0.25">
      <c r="B6355" s="294">
        <v>6290</v>
      </c>
      <c r="C6355" s="295">
        <v>175.99300492734019</v>
      </c>
    </row>
    <row r="6356" spans="2:3" x14ac:dyDescent="0.25">
      <c r="B6356" s="294">
        <v>6291</v>
      </c>
      <c r="C6356" s="295">
        <v>119.50099434862867</v>
      </c>
    </row>
    <row r="6357" spans="2:3" x14ac:dyDescent="0.25">
      <c r="B6357" s="294">
        <v>6292</v>
      </c>
      <c r="C6357" s="295">
        <v>91.510535538799829</v>
      </c>
    </row>
    <row r="6358" spans="2:3" x14ac:dyDescent="0.25">
      <c r="B6358" s="294">
        <v>6293</v>
      </c>
      <c r="C6358" s="295">
        <v>99.390421358196448</v>
      </c>
    </row>
    <row r="6359" spans="2:3" x14ac:dyDescent="0.25">
      <c r="B6359" s="294">
        <v>6294</v>
      </c>
      <c r="C6359" s="295">
        <v>153.93148534362763</v>
      </c>
    </row>
    <row r="6360" spans="2:3" x14ac:dyDescent="0.25">
      <c r="B6360" s="294">
        <v>6295</v>
      </c>
      <c r="C6360" s="295">
        <v>174.59520224615116</v>
      </c>
    </row>
    <row r="6361" spans="2:3" x14ac:dyDescent="0.25">
      <c r="B6361" s="294">
        <v>6296</v>
      </c>
      <c r="C6361" s="295">
        <v>117.08664024292966</v>
      </c>
    </row>
    <row r="6362" spans="2:3" x14ac:dyDescent="0.25">
      <c r="B6362" s="294">
        <v>6297</v>
      </c>
      <c r="C6362" s="295">
        <v>156.02111972893641</v>
      </c>
    </row>
    <row r="6363" spans="2:3" x14ac:dyDescent="0.25">
      <c r="B6363" s="294">
        <v>6298</v>
      </c>
      <c r="C6363" s="295">
        <v>124.587670275177</v>
      </c>
    </row>
    <row r="6364" spans="2:3" x14ac:dyDescent="0.25">
      <c r="B6364" s="294">
        <v>6299</v>
      </c>
      <c r="C6364" s="295">
        <v>95.692956580619267</v>
      </c>
    </row>
    <row r="6365" spans="2:3" x14ac:dyDescent="0.25">
      <c r="B6365" s="294">
        <v>6300</v>
      </c>
      <c r="C6365" s="295">
        <v>70.690910877271151</v>
      </c>
    </row>
    <row r="6366" spans="2:3" x14ac:dyDescent="0.25">
      <c r="B6366" s="294">
        <v>6301</v>
      </c>
      <c r="C6366" s="295">
        <v>102.7078919242071</v>
      </c>
    </row>
    <row r="6367" spans="2:3" x14ac:dyDescent="0.25">
      <c r="B6367" s="294">
        <v>6302</v>
      </c>
      <c r="C6367" s="295">
        <v>114.28743381583774</v>
      </c>
    </row>
    <row r="6368" spans="2:3" x14ac:dyDescent="0.25">
      <c r="B6368" s="294">
        <v>6303</v>
      </c>
      <c r="C6368" s="295">
        <v>133.47291333551453</v>
      </c>
    </row>
    <row r="6369" spans="2:3" x14ac:dyDescent="0.25">
      <c r="B6369" s="294">
        <v>6304</v>
      </c>
      <c r="C6369" s="295">
        <v>175.68385066214771</v>
      </c>
    </row>
    <row r="6370" spans="2:3" x14ac:dyDescent="0.25">
      <c r="B6370" s="294">
        <v>6305</v>
      </c>
      <c r="C6370" s="295">
        <v>139.61439390376265</v>
      </c>
    </row>
    <row r="6371" spans="2:3" x14ac:dyDescent="0.25">
      <c r="B6371" s="294">
        <v>6306</v>
      </c>
      <c r="C6371" s="295">
        <v>147.21057871277816</v>
      </c>
    </row>
    <row r="6372" spans="2:3" x14ac:dyDescent="0.25">
      <c r="B6372" s="294">
        <v>6307</v>
      </c>
      <c r="C6372" s="295">
        <v>185.831567419127</v>
      </c>
    </row>
    <row r="6373" spans="2:3" x14ac:dyDescent="0.25">
      <c r="B6373" s="294">
        <v>6308</v>
      </c>
      <c r="C6373" s="295">
        <v>108.79567521884869</v>
      </c>
    </row>
    <row r="6374" spans="2:3" x14ac:dyDescent="0.25">
      <c r="B6374" s="294">
        <v>6309</v>
      </c>
      <c r="C6374" s="295">
        <v>101.94802849423903</v>
      </c>
    </row>
    <row r="6375" spans="2:3" x14ac:dyDescent="0.25">
      <c r="B6375" s="294">
        <v>6310</v>
      </c>
      <c r="C6375" s="295">
        <v>116.96102103600887</v>
      </c>
    </row>
    <row r="6376" spans="2:3" x14ac:dyDescent="0.25">
      <c r="B6376" s="294">
        <v>6311</v>
      </c>
      <c r="C6376" s="295">
        <v>91.426661271653529</v>
      </c>
    </row>
    <row r="6377" spans="2:3" x14ac:dyDescent="0.25">
      <c r="B6377" s="294">
        <v>6312</v>
      </c>
      <c r="C6377" s="295">
        <v>113.46019683920967</v>
      </c>
    </row>
    <row r="6378" spans="2:3" x14ac:dyDescent="0.25">
      <c r="B6378" s="294">
        <v>6313</v>
      </c>
      <c r="C6378" s="295">
        <v>104.41691383099641</v>
      </c>
    </row>
    <row r="6379" spans="2:3" x14ac:dyDescent="0.25">
      <c r="B6379" s="294">
        <v>6314</v>
      </c>
      <c r="C6379" s="295">
        <v>108.9224146372529</v>
      </c>
    </row>
    <row r="6380" spans="2:3" x14ac:dyDescent="0.25">
      <c r="B6380" s="294">
        <v>6315</v>
      </c>
      <c r="C6380" s="295">
        <v>157.09937586300759</v>
      </c>
    </row>
    <row r="6381" spans="2:3" x14ac:dyDescent="0.25">
      <c r="B6381" s="294">
        <v>6316</v>
      </c>
      <c r="C6381" s="295">
        <v>92.619673019961226</v>
      </c>
    </row>
    <row r="6382" spans="2:3" x14ac:dyDescent="0.25">
      <c r="B6382" s="294">
        <v>6317</v>
      </c>
      <c r="C6382" s="295">
        <v>108.10407884176414</v>
      </c>
    </row>
    <row r="6383" spans="2:3" x14ac:dyDescent="0.25">
      <c r="B6383" s="294">
        <v>6318</v>
      </c>
      <c r="C6383" s="295">
        <v>106.67457078963544</v>
      </c>
    </row>
    <row r="6384" spans="2:3" x14ac:dyDescent="0.25">
      <c r="B6384" s="294">
        <v>6319</v>
      </c>
      <c r="C6384" s="295">
        <v>83.598260229009611</v>
      </c>
    </row>
    <row r="6385" spans="2:3" x14ac:dyDescent="0.25">
      <c r="B6385" s="294">
        <v>6320</v>
      </c>
      <c r="C6385" s="295">
        <v>97.017481076310546</v>
      </c>
    </row>
    <row r="6386" spans="2:3" x14ac:dyDescent="0.25">
      <c r="B6386" s="294">
        <v>6321</v>
      </c>
      <c r="C6386" s="295">
        <v>153.14759075229478</v>
      </c>
    </row>
    <row r="6387" spans="2:3" x14ac:dyDescent="0.25">
      <c r="B6387" s="294">
        <v>6322</v>
      </c>
      <c r="C6387" s="295">
        <v>118.63693409508677</v>
      </c>
    </row>
    <row r="6388" spans="2:3" x14ac:dyDescent="0.25">
      <c r="B6388" s="294">
        <v>6323</v>
      </c>
      <c r="C6388" s="295">
        <v>114.15775335397292</v>
      </c>
    </row>
    <row r="6389" spans="2:3" x14ac:dyDescent="0.25">
      <c r="B6389" s="294">
        <v>6324</v>
      </c>
      <c r="C6389" s="295">
        <v>144.42996247854182</v>
      </c>
    </row>
    <row r="6390" spans="2:3" x14ac:dyDescent="0.25">
      <c r="B6390" s="294">
        <v>6325</v>
      </c>
      <c r="C6390" s="295">
        <v>143.71153624731556</v>
      </c>
    </row>
    <row r="6391" spans="2:3" x14ac:dyDescent="0.25">
      <c r="B6391" s="294">
        <v>6326</v>
      </c>
      <c r="C6391" s="295">
        <v>176.38080177325375</v>
      </c>
    </row>
    <row r="6392" spans="2:3" x14ac:dyDescent="0.25">
      <c r="B6392" s="294">
        <v>6327</v>
      </c>
      <c r="C6392" s="295">
        <v>127.86433066947284</v>
      </c>
    </row>
    <row r="6393" spans="2:3" x14ac:dyDescent="0.25">
      <c r="B6393" s="294">
        <v>6328</v>
      </c>
      <c r="C6393" s="295">
        <v>132.64444111791516</v>
      </c>
    </row>
    <row r="6394" spans="2:3" x14ac:dyDescent="0.25">
      <c r="B6394" s="294">
        <v>6329</v>
      </c>
      <c r="C6394" s="295">
        <v>139.13052556455312</v>
      </c>
    </row>
    <row r="6395" spans="2:3" x14ac:dyDescent="0.25">
      <c r="B6395" s="294">
        <v>6330</v>
      </c>
      <c r="C6395" s="295">
        <v>89.148734753221163</v>
      </c>
    </row>
    <row r="6396" spans="2:3" x14ac:dyDescent="0.25">
      <c r="B6396" s="294">
        <v>6331</v>
      </c>
      <c r="C6396" s="295">
        <v>148.57316812168773</v>
      </c>
    </row>
    <row r="6397" spans="2:3" x14ac:dyDescent="0.25">
      <c r="B6397" s="294">
        <v>6332</v>
      </c>
      <c r="C6397" s="295">
        <v>111.5725439696445</v>
      </c>
    </row>
    <row r="6398" spans="2:3" x14ac:dyDescent="0.25">
      <c r="B6398" s="294">
        <v>6333</v>
      </c>
      <c r="C6398" s="295">
        <v>83.297868344701641</v>
      </c>
    </row>
    <row r="6399" spans="2:3" x14ac:dyDescent="0.25">
      <c r="B6399" s="294">
        <v>6334</v>
      </c>
      <c r="C6399" s="295">
        <v>84.938008951867189</v>
      </c>
    </row>
    <row r="6400" spans="2:3" x14ac:dyDescent="0.25">
      <c r="B6400" s="294">
        <v>6335</v>
      </c>
      <c r="C6400" s="295">
        <v>158.27038392162694</v>
      </c>
    </row>
    <row r="6401" spans="2:3" x14ac:dyDescent="0.25">
      <c r="B6401" s="294">
        <v>6336</v>
      </c>
      <c r="C6401" s="295">
        <v>146.89319888945641</v>
      </c>
    </row>
    <row r="6402" spans="2:3" x14ac:dyDescent="0.25">
      <c r="B6402" s="294">
        <v>6337</v>
      </c>
      <c r="C6402" s="295">
        <v>183.46896918089368</v>
      </c>
    </row>
    <row r="6403" spans="2:3" x14ac:dyDescent="0.25">
      <c r="B6403" s="294">
        <v>6338</v>
      </c>
      <c r="C6403" s="295">
        <v>109.48322487123907</v>
      </c>
    </row>
    <row r="6404" spans="2:3" x14ac:dyDescent="0.25">
      <c r="B6404" s="294">
        <v>6339</v>
      </c>
      <c r="C6404" s="295">
        <v>169.21583687106948</v>
      </c>
    </row>
    <row r="6405" spans="2:3" x14ac:dyDescent="0.25">
      <c r="B6405" s="294">
        <v>6340</v>
      </c>
      <c r="C6405" s="295">
        <v>172.29466278248611</v>
      </c>
    </row>
    <row r="6406" spans="2:3" x14ac:dyDescent="0.25">
      <c r="B6406" s="294">
        <v>6341</v>
      </c>
      <c r="C6406" s="295">
        <v>142.78270363978311</v>
      </c>
    </row>
    <row r="6407" spans="2:3" x14ac:dyDescent="0.25">
      <c r="B6407" s="294">
        <v>6342</v>
      </c>
      <c r="C6407" s="295">
        <v>134.92877511471738</v>
      </c>
    </row>
    <row r="6408" spans="2:3" x14ac:dyDescent="0.25">
      <c r="B6408" s="294">
        <v>6343</v>
      </c>
      <c r="C6408" s="295">
        <v>143.1015761022949</v>
      </c>
    </row>
    <row r="6409" spans="2:3" x14ac:dyDescent="0.25">
      <c r="B6409" s="294">
        <v>6344</v>
      </c>
      <c r="C6409" s="295">
        <v>171.10163314909079</v>
      </c>
    </row>
    <row r="6410" spans="2:3" x14ac:dyDescent="0.25">
      <c r="B6410" s="294">
        <v>6345</v>
      </c>
      <c r="C6410" s="295">
        <v>86.218482744613681</v>
      </c>
    </row>
    <row r="6411" spans="2:3" x14ac:dyDescent="0.25">
      <c r="B6411" s="294">
        <v>6346</v>
      </c>
      <c r="C6411" s="295">
        <v>111.60926942613054</v>
      </c>
    </row>
    <row r="6412" spans="2:3" x14ac:dyDescent="0.25">
      <c r="B6412" s="294">
        <v>6347</v>
      </c>
      <c r="C6412" s="295">
        <v>97.015775346891587</v>
      </c>
    </row>
    <row r="6413" spans="2:3" x14ac:dyDescent="0.25">
      <c r="B6413" s="294">
        <v>6348</v>
      </c>
      <c r="C6413" s="295">
        <v>97.242007598357091</v>
      </c>
    </row>
    <row r="6414" spans="2:3" x14ac:dyDescent="0.25">
      <c r="B6414" s="294">
        <v>6349</v>
      </c>
      <c r="C6414" s="295">
        <v>163.65265946918998</v>
      </c>
    </row>
    <row r="6415" spans="2:3" x14ac:dyDescent="0.25">
      <c r="B6415" s="294">
        <v>6350</v>
      </c>
      <c r="C6415" s="295">
        <v>119.35932445891986</v>
      </c>
    </row>
    <row r="6416" spans="2:3" x14ac:dyDescent="0.25">
      <c r="B6416" s="294">
        <v>6351</v>
      </c>
      <c r="C6416" s="295">
        <v>105.91582490446505</v>
      </c>
    </row>
    <row r="6417" spans="2:3" x14ac:dyDescent="0.25">
      <c r="B6417" s="294">
        <v>6352</v>
      </c>
      <c r="C6417" s="295">
        <v>129.32937144908283</v>
      </c>
    </row>
    <row r="6418" spans="2:3" x14ac:dyDescent="0.25">
      <c r="B6418" s="294">
        <v>6353</v>
      </c>
      <c r="C6418" s="295">
        <v>172.04442252912034</v>
      </c>
    </row>
    <row r="6419" spans="2:3" x14ac:dyDescent="0.25">
      <c r="B6419" s="294">
        <v>6354</v>
      </c>
      <c r="C6419" s="295">
        <v>83.150656027002071</v>
      </c>
    </row>
    <row r="6420" spans="2:3" x14ac:dyDescent="0.25">
      <c r="B6420" s="294">
        <v>6355</v>
      </c>
      <c r="C6420" s="295">
        <v>125.43046717519283</v>
      </c>
    </row>
    <row r="6421" spans="2:3" x14ac:dyDescent="0.25">
      <c r="B6421" s="294">
        <v>6356</v>
      </c>
      <c r="C6421" s="295">
        <v>127.39675428053864</v>
      </c>
    </row>
    <row r="6422" spans="2:3" x14ac:dyDescent="0.25">
      <c r="B6422" s="294">
        <v>6357</v>
      </c>
      <c r="C6422" s="295">
        <v>132.40881782783254</v>
      </c>
    </row>
    <row r="6423" spans="2:3" x14ac:dyDescent="0.25">
      <c r="B6423" s="294">
        <v>6358</v>
      </c>
      <c r="C6423" s="295">
        <v>87.738436677008693</v>
      </c>
    </row>
    <row r="6424" spans="2:3" x14ac:dyDescent="0.25">
      <c r="B6424" s="294">
        <v>6359</v>
      </c>
      <c r="C6424" s="295">
        <v>153.68624773995552</v>
      </c>
    </row>
    <row r="6425" spans="2:3" x14ac:dyDescent="0.25">
      <c r="B6425" s="294">
        <v>6360</v>
      </c>
      <c r="C6425" s="295">
        <v>135.3176268435123</v>
      </c>
    </row>
    <row r="6426" spans="2:3" x14ac:dyDescent="0.25">
      <c r="B6426" s="294">
        <v>6361</v>
      </c>
      <c r="C6426" s="295">
        <v>195.42071762197415</v>
      </c>
    </row>
    <row r="6427" spans="2:3" x14ac:dyDescent="0.25">
      <c r="B6427" s="294">
        <v>6362</v>
      </c>
      <c r="C6427" s="295">
        <v>129.55375544277302</v>
      </c>
    </row>
    <row r="6428" spans="2:3" x14ac:dyDescent="0.25">
      <c r="B6428" s="294">
        <v>6363</v>
      </c>
      <c r="C6428" s="295">
        <v>225.14780803933488</v>
      </c>
    </row>
    <row r="6429" spans="2:3" x14ac:dyDescent="0.25">
      <c r="B6429" s="294">
        <v>6364</v>
      </c>
      <c r="C6429" s="295">
        <v>115.4413874287869</v>
      </c>
    </row>
    <row r="6430" spans="2:3" x14ac:dyDescent="0.25">
      <c r="B6430" s="294">
        <v>6365</v>
      </c>
      <c r="C6430" s="295">
        <v>104.06982727136995</v>
      </c>
    </row>
    <row r="6431" spans="2:3" x14ac:dyDescent="0.25">
      <c r="B6431" s="294">
        <v>6366</v>
      </c>
      <c r="C6431" s="295">
        <v>107.13733950052679</v>
      </c>
    </row>
    <row r="6432" spans="2:3" x14ac:dyDescent="0.25">
      <c r="B6432" s="294">
        <v>6367</v>
      </c>
      <c r="C6432" s="295">
        <v>160.8803606333442</v>
      </c>
    </row>
    <row r="6433" spans="2:3" x14ac:dyDescent="0.25">
      <c r="B6433" s="294">
        <v>6368</v>
      </c>
      <c r="C6433" s="295">
        <v>103.64258867005542</v>
      </c>
    </row>
    <row r="6434" spans="2:3" x14ac:dyDescent="0.25">
      <c r="B6434" s="294">
        <v>6369</v>
      </c>
      <c r="C6434" s="295">
        <v>153.82175393855437</v>
      </c>
    </row>
    <row r="6435" spans="2:3" x14ac:dyDescent="0.25">
      <c r="B6435" s="294">
        <v>6370</v>
      </c>
      <c r="C6435" s="295">
        <v>94.994486047860136</v>
      </c>
    </row>
    <row r="6436" spans="2:3" x14ac:dyDescent="0.25">
      <c r="B6436" s="294">
        <v>6371</v>
      </c>
      <c r="C6436" s="295">
        <v>136.56196984883246</v>
      </c>
    </row>
    <row r="6437" spans="2:3" x14ac:dyDescent="0.25">
      <c r="B6437" s="294">
        <v>6372</v>
      </c>
      <c r="C6437" s="295">
        <v>113.37938502451502</v>
      </c>
    </row>
    <row r="6438" spans="2:3" x14ac:dyDescent="0.25">
      <c r="B6438" s="294">
        <v>6373</v>
      </c>
      <c r="C6438" s="295">
        <v>110.10388775278834</v>
      </c>
    </row>
    <row r="6439" spans="2:3" x14ac:dyDescent="0.25">
      <c r="B6439" s="294">
        <v>6374</v>
      </c>
      <c r="C6439" s="295">
        <v>184.58670281724591</v>
      </c>
    </row>
    <row r="6440" spans="2:3" x14ac:dyDescent="0.25">
      <c r="B6440" s="294">
        <v>6375</v>
      </c>
      <c r="C6440" s="295">
        <v>113.78382208785239</v>
      </c>
    </row>
    <row r="6441" spans="2:3" x14ac:dyDescent="0.25">
      <c r="B6441" s="294">
        <v>6376</v>
      </c>
      <c r="C6441" s="295">
        <v>131.32748034263295</v>
      </c>
    </row>
    <row r="6442" spans="2:3" x14ac:dyDescent="0.25">
      <c r="B6442" s="294">
        <v>6377</v>
      </c>
      <c r="C6442" s="295">
        <v>141.62473413255276</v>
      </c>
    </row>
    <row r="6443" spans="2:3" x14ac:dyDescent="0.25">
      <c r="B6443" s="294">
        <v>6378</v>
      </c>
      <c r="C6443" s="295">
        <v>159.86709896377488</v>
      </c>
    </row>
    <row r="6444" spans="2:3" x14ac:dyDescent="0.25">
      <c r="B6444" s="294">
        <v>6379</v>
      </c>
      <c r="C6444" s="295">
        <v>140.4657080463906</v>
      </c>
    </row>
    <row r="6445" spans="2:3" x14ac:dyDescent="0.25">
      <c r="B6445" s="294">
        <v>6380</v>
      </c>
      <c r="C6445" s="295">
        <v>137.73339064887745</v>
      </c>
    </row>
    <row r="6446" spans="2:3" x14ac:dyDescent="0.25">
      <c r="B6446" s="294">
        <v>6381</v>
      </c>
      <c r="C6446" s="295">
        <v>99.477884674367772</v>
      </c>
    </row>
    <row r="6447" spans="2:3" x14ac:dyDescent="0.25">
      <c r="B6447" s="294">
        <v>6382</v>
      </c>
      <c r="C6447" s="295">
        <v>98.38979089035351</v>
      </c>
    </row>
    <row r="6448" spans="2:3" x14ac:dyDescent="0.25">
      <c r="B6448" s="294">
        <v>6383</v>
      </c>
      <c r="C6448" s="295">
        <v>145.98666236407564</v>
      </c>
    </row>
    <row r="6449" spans="2:3" x14ac:dyDescent="0.25">
      <c r="B6449" s="294">
        <v>6384</v>
      </c>
      <c r="C6449" s="295">
        <v>166.23285064890348</v>
      </c>
    </row>
    <row r="6450" spans="2:3" x14ac:dyDescent="0.25">
      <c r="B6450" s="294">
        <v>6385</v>
      </c>
      <c r="C6450" s="295">
        <v>135.95486181255859</v>
      </c>
    </row>
    <row r="6451" spans="2:3" x14ac:dyDescent="0.25">
      <c r="B6451" s="294">
        <v>6386</v>
      </c>
      <c r="C6451" s="295">
        <v>115.47476229326088</v>
      </c>
    </row>
    <row r="6452" spans="2:3" x14ac:dyDescent="0.25">
      <c r="B6452" s="294">
        <v>6387</v>
      </c>
      <c r="C6452" s="295">
        <v>125.04602878732389</v>
      </c>
    </row>
    <row r="6453" spans="2:3" x14ac:dyDescent="0.25">
      <c r="B6453" s="294">
        <v>6388</v>
      </c>
      <c r="C6453" s="295">
        <v>152.31100299408888</v>
      </c>
    </row>
    <row r="6454" spans="2:3" x14ac:dyDescent="0.25">
      <c r="B6454" s="294">
        <v>6389</v>
      </c>
      <c r="C6454" s="295">
        <v>73.984523585764975</v>
      </c>
    </row>
    <row r="6455" spans="2:3" x14ac:dyDescent="0.25">
      <c r="B6455" s="294">
        <v>6390</v>
      </c>
      <c r="C6455" s="295">
        <v>135.88888894286936</v>
      </c>
    </row>
    <row r="6456" spans="2:3" x14ac:dyDescent="0.25">
      <c r="B6456" s="294">
        <v>6391</v>
      </c>
      <c r="C6456" s="295">
        <v>119.69152138568737</v>
      </c>
    </row>
    <row r="6457" spans="2:3" x14ac:dyDescent="0.25">
      <c r="B6457" s="294">
        <v>6392</v>
      </c>
      <c r="C6457" s="295">
        <v>103.62915066148921</v>
      </c>
    </row>
    <row r="6458" spans="2:3" x14ac:dyDescent="0.25">
      <c r="B6458" s="294">
        <v>6393</v>
      </c>
      <c r="C6458" s="295">
        <v>101.34847956720188</v>
      </c>
    </row>
    <row r="6459" spans="2:3" x14ac:dyDescent="0.25">
      <c r="B6459" s="294">
        <v>6394</v>
      </c>
      <c r="C6459" s="295">
        <v>89.108227061003902</v>
      </c>
    </row>
    <row r="6460" spans="2:3" x14ac:dyDescent="0.25">
      <c r="B6460" s="294">
        <v>6395</v>
      </c>
      <c r="C6460" s="295">
        <v>140.38774253008137</v>
      </c>
    </row>
    <row r="6461" spans="2:3" x14ac:dyDescent="0.25">
      <c r="B6461" s="294">
        <v>6396</v>
      </c>
      <c r="C6461" s="295">
        <v>118.45395633930139</v>
      </c>
    </row>
    <row r="6462" spans="2:3" x14ac:dyDescent="0.25">
      <c r="B6462" s="294">
        <v>6397</v>
      </c>
      <c r="C6462" s="295">
        <v>115.67086518534271</v>
      </c>
    </row>
    <row r="6463" spans="2:3" x14ac:dyDescent="0.25">
      <c r="B6463" s="294">
        <v>6398</v>
      </c>
      <c r="C6463" s="295">
        <v>146.34984754798108</v>
      </c>
    </row>
    <row r="6464" spans="2:3" x14ac:dyDescent="0.25">
      <c r="B6464" s="294">
        <v>6399</v>
      </c>
      <c r="C6464" s="295">
        <v>138.22244245136829</v>
      </c>
    </row>
    <row r="6465" spans="2:3" x14ac:dyDescent="0.25">
      <c r="B6465" s="294">
        <v>6400</v>
      </c>
      <c r="C6465" s="295">
        <v>173.18496831888967</v>
      </c>
    </row>
    <row r="6466" spans="2:3" x14ac:dyDescent="0.25">
      <c r="B6466" s="294">
        <v>6401</v>
      </c>
      <c r="C6466" s="295">
        <v>83.695177138480204</v>
      </c>
    </row>
    <row r="6467" spans="2:3" x14ac:dyDescent="0.25">
      <c r="B6467" s="294">
        <v>6402</v>
      </c>
      <c r="C6467" s="295">
        <v>112.86355129401458</v>
      </c>
    </row>
    <row r="6468" spans="2:3" x14ac:dyDescent="0.25">
      <c r="B6468" s="294">
        <v>6403</v>
      </c>
      <c r="C6468" s="295">
        <v>127.23685977707709</v>
      </c>
    </row>
    <row r="6469" spans="2:3" x14ac:dyDescent="0.25">
      <c r="B6469" s="294">
        <v>6404</v>
      </c>
      <c r="C6469" s="295">
        <v>117.59098554189731</v>
      </c>
    </row>
    <row r="6470" spans="2:3" x14ac:dyDescent="0.25">
      <c r="B6470" s="294">
        <v>6405</v>
      </c>
      <c r="C6470" s="295">
        <v>197.71493083910173</v>
      </c>
    </row>
    <row r="6471" spans="2:3" x14ac:dyDescent="0.25">
      <c r="B6471" s="294">
        <v>6406</v>
      </c>
      <c r="C6471" s="295">
        <v>77.02238835010813</v>
      </c>
    </row>
    <row r="6472" spans="2:3" x14ac:dyDescent="0.25">
      <c r="B6472" s="294">
        <v>6407</v>
      </c>
      <c r="C6472" s="295">
        <v>132.9020542532362</v>
      </c>
    </row>
    <row r="6473" spans="2:3" x14ac:dyDescent="0.25">
      <c r="B6473" s="294">
        <v>6408</v>
      </c>
      <c r="C6473" s="295">
        <v>103.29225005563256</v>
      </c>
    </row>
    <row r="6474" spans="2:3" x14ac:dyDescent="0.25">
      <c r="B6474" s="294">
        <v>6409</v>
      </c>
      <c r="C6474" s="295">
        <v>76.83830280722124</v>
      </c>
    </row>
    <row r="6475" spans="2:3" x14ac:dyDescent="0.25">
      <c r="B6475" s="294">
        <v>6410</v>
      </c>
      <c r="C6475" s="295">
        <v>164.97602136237322</v>
      </c>
    </row>
    <row r="6476" spans="2:3" x14ac:dyDescent="0.25">
      <c r="B6476" s="294">
        <v>6411</v>
      </c>
      <c r="C6476" s="295">
        <v>134.97696333747365</v>
      </c>
    </row>
    <row r="6477" spans="2:3" x14ac:dyDescent="0.25">
      <c r="B6477" s="294">
        <v>6412</v>
      </c>
      <c r="C6477" s="295">
        <v>125.75648026455772</v>
      </c>
    </row>
    <row r="6478" spans="2:3" x14ac:dyDescent="0.25">
      <c r="B6478" s="294">
        <v>6413</v>
      </c>
      <c r="C6478" s="295">
        <v>164.86786692806868</v>
      </c>
    </row>
    <row r="6479" spans="2:3" x14ac:dyDescent="0.25">
      <c r="B6479" s="294">
        <v>6414</v>
      </c>
      <c r="C6479" s="295">
        <v>70.45953342306548</v>
      </c>
    </row>
    <row r="6480" spans="2:3" x14ac:dyDescent="0.25">
      <c r="B6480" s="294">
        <v>6415</v>
      </c>
      <c r="C6480" s="295">
        <v>164.46857954873002</v>
      </c>
    </row>
    <row r="6481" spans="2:3" x14ac:dyDescent="0.25">
      <c r="B6481" s="294">
        <v>6416</v>
      </c>
      <c r="C6481" s="295">
        <v>156.01482534535285</v>
      </c>
    </row>
    <row r="6482" spans="2:3" x14ac:dyDescent="0.25">
      <c r="B6482" s="294">
        <v>6417</v>
      </c>
      <c r="C6482" s="295">
        <v>122.90918032596333</v>
      </c>
    </row>
    <row r="6483" spans="2:3" x14ac:dyDescent="0.25">
      <c r="B6483" s="294">
        <v>6418</v>
      </c>
      <c r="C6483" s="295">
        <v>100.89814261445554</v>
      </c>
    </row>
    <row r="6484" spans="2:3" x14ac:dyDescent="0.25">
      <c r="B6484" s="294">
        <v>6419</v>
      </c>
      <c r="C6484" s="295">
        <v>130.07581016255955</v>
      </c>
    </row>
    <row r="6485" spans="2:3" x14ac:dyDescent="0.25">
      <c r="B6485" s="294">
        <v>6420</v>
      </c>
      <c r="C6485" s="295">
        <v>114.53707927547399</v>
      </c>
    </row>
    <row r="6486" spans="2:3" x14ac:dyDescent="0.25">
      <c r="B6486" s="294">
        <v>6421</v>
      </c>
      <c r="C6486" s="295">
        <v>67.533702396542608</v>
      </c>
    </row>
    <row r="6487" spans="2:3" x14ac:dyDescent="0.25">
      <c r="B6487" s="294">
        <v>6422</v>
      </c>
      <c r="C6487" s="295">
        <v>80.697641779218955</v>
      </c>
    </row>
    <row r="6488" spans="2:3" x14ac:dyDescent="0.25">
      <c r="B6488" s="294">
        <v>6423</v>
      </c>
      <c r="C6488" s="295">
        <v>112.56214687755258</v>
      </c>
    </row>
    <row r="6489" spans="2:3" x14ac:dyDescent="0.25">
      <c r="B6489" s="294">
        <v>6424</v>
      </c>
      <c r="C6489" s="295">
        <v>120.68236833114617</v>
      </c>
    </row>
    <row r="6490" spans="2:3" x14ac:dyDescent="0.25">
      <c r="B6490" s="294">
        <v>6425</v>
      </c>
      <c r="C6490" s="295">
        <v>128.36119695307318</v>
      </c>
    </row>
    <row r="6491" spans="2:3" x14ac:dyDescent="0.25">
      <c r="B6491" s="294">
        <v>6426</v>
      </c>
      <c r="C6491" s="295">
        <v>169.93055091324314</v>
      </c>
    </row>
    <row r="6492" spans="2:3" x14ac:dyDescent="0.25">
      <c r="B6492" s="294">
        <v>6427</v>
      </c>
      <c r="C6492" s="295">
        <v>173.41220447202255</v>
      </c>
    </row>
    <row r="6493" spans="2:3" x14ac:dyDescent="0.25">
      <c r="B6493" s="294">
        <v>6428</v>
      </c>
      <c r="C6493" s="295">
        <v>141.37435743772761</v>
      </c>
    </row>
    <row r="6494" spans="2:3" x14ac:dyDescent="0.25">
      <c r="B6494" s="294">
        <v>6429</v>
      </c>
      <c r="C6494" s="295">
        <v>159.01683037341331</v>
      </c>
    </row>
    <row r="6495" spans="2:3" x14ac:dyDescent="0.25">
      <c r="B6495" s="294">
        <v>6430</v>
      </c>
      <c r="C6495" s="295">
        <v>137.05405943368947</v>
      </c>
    </row>
    <row r="6496" spans="2:3" x14ac:dyDescent="0.25">
      <c r="B6496" s="294">
        <v>6431</v>
      </c>
      <c r="C6496" s="295">
        <v>113.48036744390103</v>
      </c>
    </row>
    <row r="6497" spans="2:3" x14ac:dyDescent="0.25">
      <c r="B6497" s="294">
        <v>6432</v>
      </c>
      <c r="C6497" s="295">
        <v>92.885588911193992</v>
      </c>
    </row>
    <row r="6498" spans="2:3" x14ac:dyDescent="0.25">
      <c r="B6498" s="294">
        <v>6433</v>
      </c>
      <c r="C6498" s="295">
        <v>133.73839906996926</v>
      </c>
    </row>
    <row r="6499" spans="2:3" x14ac:dyDescent="0.25">
      <c r="B6499" s="294">
        <v>6434</v>
      </c>
      <c r="C6499" s="295">
        <v>110.14254423128423</v>
      </c>
    </row>
    <row r="6500" spans="2:3" x14ac:dyDescent="0.25">
      <c r="B6500" s="294">
        <v>6435</v>
      </c>
      <c r="C6500" s="295">
        <v>163.55567042139751</v>
      </c>
    </row>
    <row r="6501" spans="2:3" x14ac:dyDescent="0.25">
      <c r="B6501" s="294">
        <v>6436</v>
      </c>
      <c r="C6501" s="295">
        <v>128.62121886984568</v>
      </c>
    </row>
    <row r="6502" spans="2:3" x14ac:dyDescent="0.25">
      <c r="B6502" s="294">
        <v>6437</v>
      </c>
      <c r="C6502" s="295">
        <v>78.371739974273666</v>
      </c>
    </row>
    <row r="6503" spans="2:3" x14ac:dyDescent="0.25">
      <c r="B6503" s="294">
        <v>6438</v>
      </c>
      <c r="C6503" s="295">
        <v>167.3150435463341</v>
      </c>
    </row>
    <row r="6504" spans="2:3" x14ac:dyDescent="0.25">
      <c r="B6504" s="294">
        <v>6439</v>
      </c>
      <c r="C6504" s="295">
        <v>119.06906688295518</v>
      </c>
    </row>
    <row r="6505" spans="2:3" x14ac:dyDescent="0.25">
      <c r="B6505" s="294">
        <v>6440</v>
      </c>
      <c r="C6505" s="295">
        <v>126.31157702589449</v>
      </c>
    </row>
    <row r="6506" spans="2:3" x14ac:dyDescent="0.25">
      <c r="B6506" s="294">
        <v>6441</v>
      </c>
      <c r="C6506" s="295">
        <v>139.551368683579</v>
      </c>
    </row>
    <row r="6507" spans="2:3" x14ac:dyDescent="0.25">
      <c r="B6507" s="294">
        <v>6442</v>
      </c>
      <c r="C6507" s="295">
        <v>106.8639100796544</v>
      </c>
    </row>
    <row r="6508" spans="2:3" x14ac:dyDescent="0.25">
      <c r="B6508" s="294">
        <v>6443</v>
      </c>
      <c r="C6508" s="295">
        <v>97.434827298281931</v>
      </c>
    </row>
    <row r="6509" spans="2:3" x14ac:dyDescent="0.25">
      <c r="B6509" s="294">
        <v>6444</v>
      </c>
      <c r="C6509" s="295">
        <v>189.02885282148071</v>
      </c>
    </row>
    <row r="6510" spans="2:3" x14ac:dyDescent="0.25">
      <c r="B6510" s="294">
        <v>6445</v>
      </c>
      <c r="C6510" s="295">
        <v>99.067947946373579</v>
      </c>
    </row>
    <row r="6511" spans="2:3" x14ac:dyDescent="0.25">
      <c r="B6511" s="294">
        <v>6446</v>
      </c>
      <c r="C6511" s="295">
        <v>149.60880858634019</v>
      </c>
    </row>
    <row r="6512" spans="2:3" x14ac:dyDescent="0.25">
      <c r="B6512" s="294">
        <v>6447</v>
      </c>
      <c r="C6512" s="295">
        <v>165.42840662846783</v>
      </c>
    </row>
    <row r="6513" spans="2:3" x14ac:dyDescent="0.25">
      <c r="B6513" s="294">
        <v>6448</v>
      </c>
      <c r="C6513" s="295">
        <v>153.03544469788471</v>
      </c>
    </row>
    <row r="6514" spans="2:3" x14ac:dyDescent="0.25">
      <c r="B6514" s="294">
        <v>6449</v>
      </c>
      <c r="C6514" s="295">
        <v>123.30648431458999</v>
      </c>
    </row>
    <row r="6515" spans="2:3" x14ac:dyDescent="0.25">
      <c r="B6515" s="294">
        <v>6450</v>
      </c>
      <c r="C6515" s="295">
        <v>168.02976743815248</v>
      </c>
    </row>
    <row r="6516" spans="2:3" x14ac:dyDescent="0.25">
      <c r="B6516" s="294">
        <v>6451</v>
      </c>
      <c r="C6516" s="295">
        <v>104.16876164493728</v>
      </c>
    </row>
    <row r="6517" spans="2:3" x14ac:dyDescent="0.25">
      <c r="B6517" s="294">
        <v>6452</v>
      </c>
      <c r="C6517" s="295">
        <v>206.33797485658749</v>
      </c>
    </row>
    <row r="6518" spans="2:3" x14ac:dyDescent="0.25">
      <c r="B6518" s="294">
        <v>6453</v>
      </c>
      <c r="C6518" s="295">
        <v>91.3271193061193</v>
      </c>
    </row>
    <row r="6519" spans="2:3" x14ac:dyDescent="0.25">
      <c r="B6519" s="294">
        <v>6454</v>
      </c>
      <c r="C6519" s="295">
        <v>93.574159909171811</v>
      </c>
    </row>
    <row r="6520" spans="2:3" x14ac:dyDescent="0.25">
      <c r="B6520" s="294">
        <v>6455</v>
      </c>
      <c r="C6520" s="295">
        <v>178.56039334835467</v>
      </c>
    </row>
    <row r="6521" spans="2:3" x14ac:dyDescent="0.25">
      <c r="B6521" s="294">
        <v>6456</v>
      </c>
      <c r="C6521" s="295">
        <v>157.56409189988625</v>
      </c>
    </row>
    <row r="6522" spans="2:3" x14ac:dyDescent="0.25">
      <c r="B6522" s="294">
        <v>6457</v>
      </c>
      <c r="C6522" s="295">
        <v>156.90251248479359</v>
      </c>
    </row>
    <row r="6523" spans="2:3" x14ac:dyDescent="0.25">
      <c r="B6523" s="294">
        <v>6458</v>
      </c>
      <c r="C6523" s="295">
        <v>87.857238981271919</v>
      </c>
    </row>
    <row r="6524" spans="2:3" x14ac:dyDescent="0.25">
      <c r="B6524" s="294">
        <v>6459</v>
      </c>
      <c r="C6524" s="295">
        <v>137.16625746059336</v>
      </c>
    </row>
    <row r="6525" spans="2:3" x14ac:dyDescent="0.25">
      <c r="B6525" s="294">
        <v>6460</v>
      </c>
      <c r="C6525" s="295">
        <v>168.02591829819181</v>
      </c>
    </row>
    <row r="6526" spans="2:3" x14ac:dyDescent="0.25">
      <c r="B6526" s="294">
        <v>6461</v>
      </c>
      <c r="C6526" s="295">
        <v>100.54148715768946</v>
      </c>
    </row>
    <row r="6527" spans="2:3" x14ac:dyDescent="0.25">
      <c r="B6527" s="294">
        <v>6462</v>
      </c>
      <c r="C6527" s="295">
        <v>127.53066570124896</v>
      </c>
    </row>
    <row r="6528" spans="2:3" x14ac:dyDescent="0.25">
      <c r="B6528" s="294">
        <v>6463</v>
      </c>
      <c r="C6528" s="295">
        <v>109.65017345924019</v>
      </c>
    </row>
    <row r="6529" spans="2:3" x14ac:dyDescent="0.25">
      <c r="B6529" s="294">
        <v>6464</v>
      </c>
      <c r="C6529" s="295">
        <v>83.450788411844627</v>
      </c>
    </row>
    <row r="6530" spans="2:3" x14ac:dyDescent="0.25">
      <c r="B6530" s="294">
        <v>6465</v>
      </c>
      <c r="C6530" s="295">
        <v>173.6294531090212</v>
      </c>
    </row>
    <row r="6531" spans="2:3" x14ac:dyDescent="0.25">
      <c r="B6531" s="294">
        <v>6466</v>
      </c>
      <c r="C6531" s="295">
        <v>144.62331114379333</v>
      </c>
    </row>
    <row r="6532" spans="2:3" x14ac:dyDescent="0.25">
      <c r="B6532" s="294">
        <v>6467</v>
      </c>
      <c r="C6532" s="295">
        <v>120.02819202554055</v>
      </c>
    </row>
    <row r="6533" spans="2:3" x14ac:dyDescent="0.25">
      <c r="B6533" s="294">
        <v>6468</v>
      </c>
      <c r="C6533" s="295">
        <v>90.948004082501029</v>
      </c>
    </row>
    <row r="6534" spans="2:3" x14ac:dyDescent="0.25">
      <c r="B6534" s="294">
        <v>6469</v>
      </c>
      <c r="C6534" s="295">
        <v>113.11728794591824</v>
      </c>
    </row>
    <row r="6535" spans="2:3" x14ac:dyDescent="0.25">
      <c r="B6535" s="294">
        <v>6470</v>
      </c>
      <c r="C6535" s="295">
        <v>140.6546383561292</v>
      </c>
    </row>
    <row r="6536" spans="2:3" x14ac:dyDescent="0.25">
      <c r="B6536" s="294">
        <v>6471</v>
      </c>
      <c r="C6536" s="295">
        <v>133.37921279909725</v>
      </c>
    </row>
    <row r="6537" spans="2:3" x14ac:dyDescent="0.25">
      <c r="B6537" s="294">
        <v>6472</v>
      </c>
      <c r="C6537" s="295">
        <v>122.80275053582665</v>
      </c>
    </row>
    <row r="6538" spans="2:3" x14ac:dyDescent="0.25">
      <c r="B6538" s="294">
        <v>6473</v>
      </c>
      <c r="C6538" s="295">
        <v>128.79408752039092</v>
      </c>
    </row>
    <row r="6539" spans="2:3" x14ac:dyDescent="0.25">
      <c r="B6539" s="294">
        <v>6474</v>
      </c>
      <c r="C6539" s="295">
        <v>141.53347533945862</v>
      </c>
    </row>
    <row r="6540" spans="2:3" x14ac:dyDescent="0.25">
      <c r="B6540" s="294">
        <v>6475</v>
      </c>
      <c r="C6540" s="295">
        <v>120.01289606649578</v>
      </c>
    </row>
    <row r="6541" spans="2:3" x14ac:dyDescent="0.25">
      <c r="B6541" s="294">
        <v>6476</v>
      </c>
      <c r="C6541" s="295">
        <v>133.96285605681544</v>
      </c>
    </row>
    <row r="6542" spans="2:3" x14ac:dyDescent="0.25">
      <c r="B6542" s="294">
        <v>6477</v>
      </c>
      <c r="C6542" s="295">
        <v>131.34533545005871</v>
      </c>
    </row>
    <row r="6543" spans="2:3" x14ac:dyDescent="0.25">
      <c r="B6543" s="294">
        <v>6478</v>
      </c>
      <c r="C6543" s="295">
        <v>73.407257264074772</v>
      </c>
    </row>
    <row r="6544" spans="2:3" x14ac:dyDescent="0.25">
      <c r="B6544" s="294">
        <v>6479</v>
      </c>
      <c r="C6544" s="295">
        <v>127.9185178654789</v>
      </c>
    </row>
    <row r="6545" spans="2:3" x14ac:dyDescent="0.25">
      <c r="B6545" s="294">
        <v>6480</v>
      </c>
      <c r="C6545" s="295">
        <v>102.88339853546269</v>
      </c>
    </row>
    <row r="6546" spans="2:3" x14ac:dyDescent="0.25">
      <c r="B6546" s="294">
        <v>6481</v>
      </c>
      <c r="C6546" s="295">
        <v>167.64251673744025</v>
      </c>
    </row>
    <row r="6547" spans="2:3" x14ac:dyDescent="0.25">
      <c r="B6547" s="294">
        <v>6482</v>
      </c>
      <c r="C6547" s="295">
        <v>145.57321259101747</v>
      </c>
    </row>
    <row r="6548" spans="2:3" x14ac:dyDescent="0.25">
      <c r="B6548" s="294">
        <v>6483</v>
      </c>
      <c r="C6548" s="295">
        <v>181.68994972244332</v>
      </c>
    </row>
    <row r="6549" spans="2:3" x14ac:dyDescent="0.25">
      <c r="B6549" s="294">
        <v>6484</v>
      </c>
      <c r="C6549" s="295">
        <v>151.41027926550277</v>
      </c>
    </row>
    <row r="6550" spans="2:3" x14ac:dyDescent="0.25">
      <c r="B6550" s="294">
        <v>6485</v>
      </c>
      <c r="C6550" s="295">
        <v>99.309543875778957</v>
      </c>
    </row>
    <row r="6551" spans="2:3" x14ac:dyDescent="0.25">
      <c r="B6551" s="294">
        <v>6486</v>
      </c>
      <c r="C6551" s="295">
        <v>147.73469234514988</v>
      </c>
    </row>
    <row r="6552" spans="2:3" x14ac:dyDescent="0.25">
      <c r="B6552" s="294">
        <v>6487</v>
      </c>
      <c r="C6552" s="295">
        <v>136.26924198629587</v>
      </c>
    </row>
    <row r="6553" spans="2:3" x14ac:dyDescent="0.25">
      <c r="B6553" s="294">
        <v>6488</v>
      </c>
      <c r="C6553" s="295">
        <v>133.44432485506229</v>
      </c>
    </row>
    <row r="6554" spans="2:3" x14ac:dyDescent="0.25">
      <c r="B6554" s="294">
        <v>6489</v>
      </c>
      <c r="C6554" s="295">
        <v>190.64742094141926</v>
      </c>
    </row>
    <row r="6555" spans="2:3" x14ac:dyDescent="0.25">
      <c r="B6555" s="294">
        <v>6490</v>
      </c>
      <c r="C6555" s="295">
        <v>135.0047589857262</v>
      </c>
    </row>
    <row r="6556" spans="2:3" x14ac:dyDescent="0.25">
      <c r="B6556" s="294">
        <v>6491</v>
      </c>
      <c r="C6556" s="295">
        <v>118.6032381260214</v>
      </c>
    </row>
    <row r="6557" spans="2:3" x14ac:dyDescent="0.25">
      <c r="B6557" s="294">
        <v>6492</v>
      </c>
      <c r="C6557" s="295">
        <v>95.090813858942653</v>
      </c>
    </row>
    <row r="6558" spans="2:3" x14ac:dyDescent="0.25">
      <c r="B6558" s="294">
        <v>6493</v>
      </c>
      <c r="C6558" s="295">
        <v>154.40527300998758</v>
      </c>
    </row>
    <row r="6559" spans="2:3" x14ac:dyDescent="0.25">
      <c r="B6559" s="294">
        <v>6494</v>
      </c>
      <c r="C6559" s="295">
        <v>97.394808662328828</v>
      </c>
    </row>
    <row r="6560" spans="2:3" x14ac:dyDescent="0.25">
      <c r="B6560" s="294">
        <v>6495</v>
      </c>
      <c r="C6560" s="295">
        <v>86.246691335175882</v>
      </c>
    </row>
    <row r="6561" spans="2:3" x14ac:dyDescent="0.25">
      <c r="B6561" s="294">
        <v>6496</v>
      </c>
      <c r="C6561" s="295">
        <v>135.97733580354799</v>
      </c>
    </row>
    <row r="6562" spans="2:3" x14ac:dyDescent="0.25">
      <c r="B6562" s="294">
        <v>6497</v>
      </c>
      <c r="C6562" s="295">
        <v>110.05439655773367</v>
      </c>
    </row>
    <row r="6563" spans="2:3" x14ac:dyDescent="0.25">
      <c r="B6563" s="294">
        <v>6498</v>
      </c>
      <c r="C6563" s="295">
        <v>78.928589176252828</v>
      </c>
    </row>
    <row r="6564" spans="2:3" x14ac:dyDescent="0.25">
      <c r="B6564" s="294">
        <v>6499</v>
      </c>
      <c r="C6564" s="295">
        <v>146.59947549508445</v>
      </c>
    </row>
    <row r="6565" spans="2:3" x14ac:dyDescent="0.25">
      <c r="B6565" s="294">
        <v>6500</v>
      </c>
      <c r="C6565" s="295">
        <v>148.12542076253413</v>
      </c>
    </row>
    <row r="6566" spans="2:3" x14ac:dyDescent="0.25">
      <c r="B6566" s="294">
        <v>6501</v>
      </c>
      <c r="C6566" s="295">
        <v>90.43049431415821</v>
      </c>
    </row>
    <row r="6567" spans="2:3" x14ac:dyDescent="0.25">
      <c r="B6567" s="294">
        <v>6502</v>
      </c>
      <c r="C6567" s="295">
        <v>119.73294634577995</v>
      </c>
    </row>
    <row r="6568" spans="2:3" x14ac:dyDescent="0.25">
      <c r="B6568" s="294">
        <v>6503</v>
      </c>
      <c r="C6568" s="295">
        <v>122.95402113391251</v>
      </c>
    </row>
    <row r="6569" spans="2:3" x14ac:dyDescent="0.25">
      <c r="B6569" s="294">
        <v>6504</v>
      </c>
      <c r="C6569" s="295">
        <v>153.55517467694133</v>
      </c>
    </row>
    <row r="6570" spans="2:3" x14ac:dyDescent="0.25">
      <c r="B6570" s="294">
        <v>6505</v>
      </c>
      <c r="C6570" s="295">
        <v>138.16211529389466</v>
      </c>
    </row>
    <row r="6571" spans="2:3" x14ac:dyDescent="0.25">
      <c r="B6571" s="294">
        <v>6506</v>
      </c>
      <c r="C6571" s="295">
        <v>105.40531627442502</v>
      </c>
    </row>
    <row r="6572" spans="2:3" x14ac:dyDescent="0.25">
      <c r="B6572" s="294">
        <v>6507</v>
      </c>
      <c r="C6572" s="295">
        <v>113.90092672208428</v>
      </c>
    </row>
    <row r="6573" spans="2:3" x14ac:dyDescent="0.25">
      <c r="B6573" s="294">
        <v>6508</v>
      </c>
      <c r="C6573" s="295">
        <v>188.11517850666206</v>
      </c>
    </row>
    <row r="6574" spans="2:3" x14ac:dyDescent="0.25">
      <c r="B6574" s="294">
        <v>6509</v>
      </c>
      <c r="C6574" s="295">
        <v>162.32649201464415</v>
      </c>
    </row>
    <row r="6575" spans="2:3" x14ac:dyDescent="0.25">
      <c r="B6575" s="294">
        <v>6510</v>
      </c>
      <c r="C6575" s="295">
        <v>159.04983578540137</v>
      </c>
    </row>
    <row r="6576" spans="2:3" x14ac:dyDescent="0.25">
      <c r="B6576" s="294">
        <v>6511</v>
      </c>
      <c r="C6576" s="295">
        <v>125.74601401072289</v>
      </c>
    </row>
    <row r="6577" spans="2:3" x14ac:dyDescent="0.25">
      <c r="B6577" s="294">
        <v>6512</v>
      </c>
      <c r="C6577" s="295">
        <v>126.95194295193939</v>
      </c>
    </row>
    <row r="6578" spans="2:3" x14ac:dyDescent="0.25">
      <c r="B6578" s="294">
        <v>6513</v>
      </c>
      <c r="C6578" s="295">
        <v>156.53254052528882</v>
      </c>
    </row>
    <row r="6579" spans="2:3" x14ac:dyDescent="0.25">
      <c r="B6579" s="294">
        <v>6514</v>
      </c>
      <c r="C6579" s="295">
        <v>106.72220935263427</v>
      </c>
    </row>
    <row r="6580" spans="2:3" x14ac:dyDescent="0.25">
      <c r="B6580" s="294">
        <v>6515</v>
      </c>
      <c r="C6580" s="295">
        <v>150.75411497954963</v>
      </c>
    </row>
    <row r="6581" spans="2:3" x14ac:dyDescent="0.25">
      <c r="B6581" s="294">
        <v>6516</v>
      </c>
      <c r="C6581" s="295">
        <v>163.0376931543359</v>
      </c>
    </row>
    <row r="6582" spans="2:3" x14ac:dyDescent="0.25">
      <c r="B6582" s="294">
        <v>6517</v>
      </c>
      <c r="C6582" s="295">
        <v>139.29382852945753</v>
      </c>
    </row>
    <row r="6583" spans="2:3" x14ac:dyDescent="0.25">
      <c r="B6583" s="294">
        <v>6518</v>
      </c>
      <c r="C6583" s="295">
        <v>124.29902410954784</v>
      </c>
    </row>
    <row r="6584" spans="2:3" x14ac:dyDescent="0.25">
      <c r="B6584" s="294">
        <v>6519</v>
      </c>
      <c r="C6584" s="295">
        <v>127.66985637734366</v>
      </c>
    </row>
    <row r="6585" spans="2:3" x14ac:dyDescent="0.25">
      <c r="B6585" s="294">
        <v>6520</v>
      </c>
      <c r="C6585" s="295">
        <v>139.15803882067809</v>
      </c>
    </row>
    <row r="6586" spans="2:3" x14ac:dyDescent="0.25">
      <c r="B6586" s="294">
        <v>6521</v>
      </c>
      <c r="C6586" s="295">
        <v>145.99245457637846</v>
      </c>
    </row>
    <row r="6587" spans="2:3" x14ac:dyDescent="0.25">
      <c r="B6587" s="294">
        <v>6522</v>
      </c>
      <c r="C6587" s="295">
        <v>133.63302195090131</v>
      </c>
    </row>
    <row r="6588" spans="2:3" x14ac:dyDescent="0.25">
      <c r="B6588" s="294">
        <v>6523</v>
      </c>
      <c r="C6588" s="295">
        <v>101.17571496718756</v>
      </c>
    </row>
    <row r="6589" spans="2:3" x14ac:dyDescent="0.25">
      <c r="B6589" s="294">
        <v>6524</v>
      </c>
      <c r="C6589" s="295">
        <v>112.90355510446905</v>
      </c>
    </row>
    <row r="6590" spans="2:3" x14ac:dyDescent="0.25">
      <c r="B6590" s="294">
        <v>6525</v>
      </c>
      <c r="C6590" s="295">
        <v>118.46886463001118</v>
      </c>
    </row>
    <row r="6591" spans="2:3" x14ac:dyDescent="0.25">
      <c r="B6591" s="294">
        <v>6526</v>
      </c>
      <c r="C6591" s="295">
        <v>148.71987722704972</v>
      </c>
    </row>
    <row r="6592" spans="2:3" x14ac:dyDescent="0.25">
      <c r="B6592" s="294">
        <v>6527</v>
      </c>
      <c r="C6592" s="295">
        <v>146.66323451910412</v>
      </c>
    </row>
    <row r="6593" spans="2:3" x14ac:dyDescent="0.25">
      <c r="B6593" s="294">
        <v>6528</v>
      </c>
      <c r="C6593" s="295">
        <v>88.385386935987285</v>
      </c>
    </row>
    <row r="6594" spans="2:3" x14ac:dyDescent="0.25">
      <c r="B6594" s="294">
        <v>6529</v>
      </c>
      <c r="C6594" s="295">
        <v>101.49295135048432</v>
      </c>
    </row>
    <row r="6595" spans="2:3" x14ac:dyDescent="0.25">
      <c r="B6595" s="294">
        <v>6530</v>
      </c>
      <c r="C6595" s="295">
        <v>128.04139315893343</v>
      </c>
    </row>
    <row r="6596" spans="2:3" x14ac:dyDescent="0.25">
      <c r="B6596" s="294">
        <v>6531</v>
      </c>
      <c r="C6596" s="295">
        <v>96.998699791589047</v>
      </c>
    </row>
    <row r="6597" spans="2:3" x14ac:dyDescent="0.25">
      <c r="B6597" s="294">
        <v>6532</v>
      </c>
      <c r="C6597" s="295">
        <v>155.87425980857293</v>
      </c>
    </row>
    <row r="6598" spans="2:3" x14ac:dyDescent="0.25">
      <c r="B6598" s="294">
        <v>6533</v>
      </c>
      <c r="C6598" s="295">
        <v>111.45492634074094</v>
      </c>
    </row>
    <row r="6599" spans="2:3" x14ac:dyDescent="0.25">
      <c r="B6599" s="294">
        <v>6534</v>
      </c>
      <c r="C6599" s="295">
        <v>189.63226425779666</v>
      </c>
    </row>
    <row r="6600" spans="2:3" x14ac:dyDescent="0.25">
      <c r="B6600" s="294">
        <v>6535</v>
      </c>
      <c r="C6600" s="295">
        <v>185.68079760418834</v>
      </c>
    </row>
    <row r="6601" spans="2:3" x14ac:dyDescent="0.25">
      <c r="B6601" s="294">
        <v>6536</v>
      </c>
      <c r="C6601" s="295">
        <v>98.517969817295196</v>
      </c>
    </row>
    <row r="6602" spans="2:3" x14ac:dyDescent="0.25">
      <c r="B6602" s="294">
        <v>6537</v>
      </c>
      <c r="C6602" s="295">
        <v>136.74808941051947</v>
      </c>
    </row>
    <row r="6603" spans="2:3" x14ac:dyDescent="0.25">
      <c r="B6603" s="294">
        <v>6538</v>
      </c>
      <c r="C6603" s="295">
        <v>163.73918660384118</v>
      </c>
    </row>
    <row r="6604" spans="2:3" x14ac:dyDescent="0.25">
      <c r="B6604" s="294">
        <v>6539</v>
      </c>
      <c r="C6604" s="295">
        <v>128.3831838491692</v>
      </c>
    </row>
    <row r="6605" spans="2:3" x14ac:dyDescent="0.25">
      <c r="B6605" s="294">
        <v>6540</v>
      </c>
      <c r="C6605" s="295">
        <v>147.02795561045971</v>
      </c>
    </row>
    <row r="6606" spans="2:3" x14ac:dyDescent="0.25">
      <c r="B6606" s="294">
        <v>6541</v>
      </c>
      <c r="C6606" s="295">
        <v>119.12439647462182</v>
      </c>
    </row>
    <row r="6607" spans="2:3" x14ac:dyDescent="0.25">
      <c r="B6607" s="294">
        <v>6542</v>
      </c>
      <c r="C6607" s="295">
        <v>68.298465782241422</v>
      </c>
    </row>
    <row r="6608" spans="2:3" x14ac:dyDescent="0.25">
      <c r="B6608" s="294">
        <v>6543</v>
      </c>
      <c r="C6608" s="295">
        <v>182.3456715736649</v>
      </c>
    </row>
    <row r="6609" spans="2:3" x14ac:dyDescent="0.25">
      <c r="B6609" s="294">
        <v>6544</v>
      </c>
      <c r="C6609" s="295">
        <v>149.33576746616163</v>
      </c>
    </row>
    <row r="6610" spans="2:3" x14ac:dyDescent="0.25">
      <c r="B6610" s="294">
        <v>6545</v>
      </c>
      <c r="C6610" s="295">
        <v>139.90828493874977</v>
      </c>
    </row>
    <row r="6611" spans="2:3" x14ac:dyDescent="0.25">
      <c r="B6611" s="294">
        <v>6546</v>
      </c>
      <c r="C6611" s="295">
        <v>174.64330250421648</v>
      </c>
    </row>
    <row r="6612" spans="2:3" x14ac:dyDescent="0.25">
      <c r="B6612" s="294">
        <v>6547</v>
      </c>
      <c r="C6612" s="295">
        <v>122.88649998376475</v>
      </c>
    </row>
    <row r="6613" spans="2:3" x14ac:dyDescent="0.25">
      <c r="B6613" s="294">
        <v>6548</v>
      </c>
      <c r="C6613" s="295">
        <v>172.67729285826516</v>
      </c>
    </row>
    <row r="6614" spans="2:3" x14ac:dyDescent="0.25">
      <c r="B6614" s="294">
        <v>6549</v>
      </c>
      <c r="C6614" s="295">
        <v>117.52001873094414</v>
      </c>
    </row>
    <row r="6615" spans="2:3" x14ac:dyDescent="0.25">
      <c r="B6615" s="294">
        <v>6550</v>
      </c>
      <c r="C6615" s="295">
        <v>130.8157855076511</v>
      </c>
    </row>
    <row r="6616" spans="2:3" x14ac:dyDescent="0.25">
      <c r="B6616" s="294">
        <v>6551</v>
      </c>
      <c r="C6616" s="295">
        <v>95.70382203433013</v>
      </c>
    </row>
    <row r="6617" spans="2:3" x14ac:dyDescent="0.25">
      <c r="B6617" s="294">
        <v>6552</v>
      </c>
      <c r="C6617" s="295">
        <v>133.33388234669729</v>
      </c>
    </row>
    <row r="6618" spans="2:3" x14ac:dyDescent="0.25">
      <c r="B6618" s="294">
        <v>6553</v>
      </c>
      <c r="C6618" s="295">
        <v>178.59377319010252</v>
      </c>
    </row>
    <row r="6619" spans="2:3" x14ac:dyDescent="0.25">
      <c r="B6619" s="294">
        <v>6554</v>
      </c>
      <c r="C6619" s="295">
        <v>169.27667703199268</v>
      </c>
    </row>
    <row r="6620" spans="2:3" x14ac:dyDescent="0.25">
      <c r="B6620" s="294">
        <v>6555</v>
      </c>
      <c r="C6620" s="295">
        <v>104.53748171687408</v>
      </c>
    </row>
    <row r="6621" spans="2:3" x14ac:dyDescent="0.25">
      <c r="B6621" s="294">
        <v>6556</v>
      </c>
      <c r="C6621" s="295">
        <v>162.16293496179287</v>
      </c>
    </row>
    <row r="6622" spans="2:3" x14ac:dyDescent="0.25">
      <c r="B6622" s="294">
        <v>6557</v>
      </c>
      <c r="C6622" s="295">
        <v>146.44256605365507</v>
      </c>
    </row>
    <row r="6623" spans="2:3" x14ac:dyDescent="0.25">
      <c r="B6623" s="294">
        <v>6558</v>
      </c>
      <c r="C6623" s="295">
        <v>148.49431570821426</v>
      </c>
    </row>
    <row r="6624" spans="2:3" x14ac:dyDescent="0.25">
      <c r="B6624" s="294">
        <v>6559</v>
      </c>
      <c r="C6624" s="295">
        <v>115.67347147500882</v>
      </c>
    </row>
    <row r="6625" spans="2:3" x14ac:dyDescent="0.25">
      <c r="B6625" s="294">
        <v>6560</v>
      </c>
      <c r="C6625" s="295">
        <v>95.214158170754203</v>
      </c>
    </row>
    <row r="6626" spans="2:3" x14ac:dyDescent="0.25">
      <c r="B6626" s="294">
        <v>6561</v>
      </c>
      <c r="C6626" s="295">
        <v>73.64635948923214</v>
      </c>
    </row>
    <row r="6627" spans="2:3" x14ac:dyDescent="0.25">
      <c r="B6627" s="294">
        <v>6562</v>
      </c>
      <c r="C6627" s="295">
        <v>99.58504487493046</v>
      </c>
    </row>
    <row r="6628" spans="2:3" x14ac:dyDescent="0.25">
      <c r="B6628" s="294">
        <v>6563</v>
      </c>
      <c r="C6628" s="295">
        <v>144.08664044907044</v>
      </c>
    </row>
    <row r="6629" spans="2:3" x14ac:dyDescent="0.25">
      <c r="B6629" s="294">
        <v>6564</v>
      </c>
      <c r="C6629" s="295">
        <v>106.86412031498989</v>
      </c>
    </row>
    <row r="6630" spans="2:3" x14ac:dyDescent="0.25">
      <c r="B6630" s="294">
        <v>6565</v>
      </c>
      <c r="C6630" s="295">
        <v>80.559511561588451</v>
      </c>
    </row>
    <row r="6631" spans="2:3" x14ac:dyDescent="0.25">
      <c r="B6631" s="294">
        <v>6566</v>
      </c>
      <c r="C6631" s="295">
        <v>117.00794337754282</v>
      </c>
    </row>
    <row r="6632" spans="2:3" x14ac:dyDescent="0.25">
      <c r="B6632" s="294">
        <v>6567</v>
      </c>
      <c r="C6632" s="295">
        <v>162.47850837394941</v>
      </c>
    </row>
    <row r="6633" spans="2:3" x14ac:dyDescent="0.25">
      <c r="B6633" s="294">
        <v>6568</v>
      </c>
      <c r="C6633" s="295">
        <v>123.14710397401186</v>
      </c>
    </row>
    <row r="6634" spans="2:3" x14ac:dyDescent="0.25">
      <c r="B6634" s="294">
        <v>6569</v>
      </c>
      <c r="C6634" s="295">
        <v>155.1876986818119</v>
      </c>
    </row>
    <row r="6635" spans="2:3" x14ac:dyDescent="0.25">
      <c r="B6635" s="294">
        <v>6570</v>
      </c>
      <c r="C6635" s="295">
        <v>198.33927923753981</v>
      </c>
    </row>
    <row r="6636" spans="2:3" x14ac:dyDescent="0.25">
      <c r="B6636" s="294">
        <v>6571</v>
      </c>
      <c r="C6636" s="295">
        <v>78.917944578535767</v>
      </c>
    </row>
    <row r="6637" spans="2:3" x14ac:dyDescent="0.25">
      <c r="B6637" s="294">
        <v>6572</v>
      </c>
      <c r="C6637" s="295">
        <v>89.122093369610411</v>
      </c>
    </row>
    <row r="6638" spans="2:3" x14ac:dyDescent="0.25">
      <c r="B6638" s="294">
        <v>6573</v>
      </c>
      <c r="C6638" s="295">
        <v>111.57185147121655</v>
      </c>
    </row>
    <row r="6639" spans="2:3" x14ac:dyDescent="0.25">
      <c r="B6639" s="294">
        <v>6574</v>
      </c>
      <c r="C6639" s="295">
        <v>136.34268517748336</v>
      </c>
    </row>
    <row r="6640" spans="2:3" x14ac:dyDescent="0.25">
      <c r="B6640" s="294">
        <v>6575</v>
      </c>
      <c r="C6640" s="295">
        <v>124.08151504665477</v>
      </c>
    </row>
    <row r="6641" spans="2:3" x14ac:dyDescent="0.25">
      <c r="B6641" s="294">
        <v>6576</v>
      </c>
      <c r="C6641" s="295">
        <v>103.82150206537446</v>
      </c>
    </row>
    <row r="6642" spans="2:3" x14ac:dyDescent="0.25">
      <c r="B6642" s="294">
        <v>6577</v>
      </c>
      <c r="C6642" s="295">
        <v>82.27101023202701</v>
      </c>
    </row>
    <row r="6643" spans="2:3" x14ac:dyDescent="0.25">
      <c r="B6643" s="294">
        <v>6578</v>
      </c>
      <c r="C6643" s="295">
        <v>127.75338602592093</v>
      </c>
    </row>
    <row r="6644" spans="2:3" x14ac:dyDescent="0.25">
      <c r="B6644" s="294">
        <v>6579</v>
      </c>
      <c r="C6644" s="295">
        <v>156.46695894787902</v>
      </c>
    </row>
    <row r="6645" spans="2:3" x14ac:dyDescent="0.25">
      <c r="B6645" s="294">
        <v>6580</v>
      </c>
      <c r="C6645" s="295">
        <v>105.24278092007117</v>
      </c>
    </row>
    <row r="6646" spans="2:3" x14ac:dyDescent="0.25">
      <c r="B6646" s="294">
        <v>6581</v>
      </c>
      <c r="C6646" s="295">
        <v>115.6702160267445</v>
      </c>
    </row>
    <row r="6647" spans="2:3" x14ac:dyDescent="0.25">
      <c r="B6647" s="294">
        <v>6582</v>
      </c>
      <c r="C6647" s="295">
        <v>72.837262942995494</v>
      </c>
    </row>
    <row r="6648" spans="2:3" x14ac:dyDescent="0.25">
      <c r="B6648" s="294">
        <v>6583</v>
      </c>
      <c r="C6648" s="295">
        <v>130.72259944543049</v>
      </c>
    </row>
    <row r="6649" spans="2:3" x14ac:dyDescent="0.25">
      <c r="B6649" s="294">
        <v>6584</v>
      </c>
      <c r="C6649" s="295">
        <v>137.0117596532944</v>
      </c>
    </row>
    <row r="6650" spans="2:3" x14ac:dyDescent="0.25">
      <c r="B6650" s="294">
        <v>6585</v>
      </c>
      <c r="C6650" s="295">
        <v>72.113351852969998</v>
      </c>
    </row>
    <row r="6651" spans="2:3" x14ac:dyDescent="0.25">
      <c r="B6651" s="294">
        <v>6586</v>
      </c>
      <c r="C6651" s="295">
        <v>165.53373726712434</v>
      </c>
    </row>
    <row r="6652" spans="2:3" x14ac:dyDescent="0.25">
      <c r="B6652" s="294">
        <v>6587</v>
      </c>
      <c r="C6652" s="295">
        <v>140.30758244533192</v>
      </c>
    </row>
    <row r="6653" spans="2:3" x14ac:dyDescent="0.25">
      <c r="B6653" s="294">
        <v>6588</v>
      </c>
      <c r="C6653" s="295">
        <v>100.20453786357697</v>
      </c>
    </row>
    <row r="6654" spans="2:3" x14ac:dyDescent="0.25">
      <c r="B6654" s="294">
        <v>6589</v>
      </c>
      <c r="C6654" s="295">
        <v>150.78496739277071</v>
      </c>
    </row>
    <row r="6655" spans="2:3" x14ac:dyDescent="0.25">
      <c r="B6655" s="294">
        <v>6590</v>
      </c>
      <c r="C6655" s="295">
        <v>146.00009613734417</v>
      </c>
    </row>
    <row r="6656" spans="2:3" x14ac:dyDescent="0.25">
      <c r="B6656" s="294">
        <v>6591</v>
      </c>
      <c r="C6656" s="295">
        <v>115.2898776038069</v>
      </c>
    </row>
    <row r="6657" spans="2:3" x14ac:dyDescent="0.25">
      <c r="B6657" s="294">
        <v>6592</v>
      </c>
      <c r="C6657" s="295">
        <v>121.14009180803379</v>
      </c>
    </row>
    <row r="6658" spans="2:3" x14ac:dyDescent="0.25">
      <c r="B6658" s="294">
        <v>6593</v>
      </c>
      <c r="C6658" s="295">
        <v>155.62897385853444</v>
      </c>
    </row>
    <row r="6659" spans="2:3" x14ac:dyDescent="0.25">
      <c r="B6659" s="294">
        <v>6594</v>
      </c>
      <c r="C6659" s="295">
        <v>146.56121374000477</v>
      </c>
    </row>
    <row r="6660" spans="2:3" x14ac:dyDescent="0.25">
      <c r="B6660" s="294">
        <v>6595</v>
      </c>
      <c r="C6660" s="295">
        <v>125.06097096440037</v>
      </c>
    </row>
    <row r="6661" spans="2:3" x14ac:dyDescent="0.25">
      <c r="B6661" s="294">
        <v>6596</v>
      </c>
      <c r="C6661" s="295">
        <v>99.528024192570285</v>
      </c>
    </row>
    <row r="6662" spans="2:3" x14ac:dyDescent="0.25">
      <c r="B6662" s="294">
        <v>6597</v>
      </c>
      <c r="C6662" s="295">
        <v>138.74290940847072</v>
      </c>
    </row>
    <row r="6663" spans="2:3" x14ac:dyDescent="0.25">
      <c r="B6663" s="294">
        <v>6598</v>
      </c>
      <c r="C6663" s="295">
        <v>159.91078000772478</v>
      </c>
    </row>
    <row r="6664" spans="2:3" x14ac:dyDescent="0.25">
      <c r="B6664" s="294">
        <v>6599</v>
      </c>
      <c r="C6664" s="295">
        <v>68.778726114737381</v>
      </c>
    </row>
    <row r="6665" spans="2:3" x14ac:dyDescent="0.25">
      <c r="B6665" s="294">
        <v>6600</v>
      </c>
      <c r="C6665" s="295">
        <v>152.53444596179679</v>
      </c>
    </row>
    <row r="6666" spans="2:3" x14ac:dyDescent="0.25">
      <c r="B6666" s="294">
        <v>6601</v>
      </c>
      <c r="C6666" s="295">
        <v>178.92385804487751</v>
      </c>
    </row>
    <row r="6667" spans="2:3" x14ac:dyDescent="0.25">
      <c r="B6667" s="294">
        <v>6602</v>
      </c>
      <c r="C6667" s="295">
        <v>73.141062834413162</v>
      </c>
    </row>
    <row r="6668" spans="2:3" x14ac:dyDescent="0.25">
      <c r="B6668" s="294">
        <v>6603</v>
      </c>
      <c r="C6668" s="295">
        <v>122.99029200376498</v>
      </c>
    </row>
    <row r="6669" spans="2:3" x14ac:dyDescent="0.25">
      <c r="B6669" s="294">
        <v>6604</v>
      </c>
      <c r="C6669" s="295">
        <v>136.64451976971014</v>
      </c>
    </row>
    <row r="6670" spans="2:3" x14ac:dyDescent="0.25">
      <c r="B6670" s="294">
        <v>6605</v>
      </c>
      <c r="C6670" s="295">
        <v>115.0806984620996</v>
      </c>
    </row>
    <row r="6671" spans="2:3" x14ac:dyDescent="0.25">
      <c r="B6671" s="294">
        <v>6606</v>
      </c>
      <c r="C6671" s="295">
        <v>122.14029109173836</v>
      </c>
    </row>
    <row r="6672" spans="2:3" x14ac:dyDescent="0.25">
      <c r="B6672" s="294">
        <v>6607</v>
      </c>
      <c r="C6672" s="295">
        <v>123.21972053446166</v>
      </c>
    </row>
    <row r="6673" spans="2:3" x14ac:dyDescent="0.25">
      <c r="B6673" s="294">
        <v>6608</v>
      </c>
      <c r="C6673" s="295">
        <v>134.70070146707565</v>
      </c>
    </row>
    <row r="6674" spans="2:3" x14ac:dyDescent="0.25">
      <c r="B6674" s="294">
        <v>6609</v>
      </c>
      <c r="C6674" s="295">
        <v>92.619896162032646</v>
      </c>
    </row>
    <row r="6675" spans="2:3" x14ac:dyDescent="0.25">
      <c r="B6675" s="294">
        <v>6610</v>
      </c>
      <c r="C6675" s="295">
        <v>131.97482668563927</v>
      </c>
    </row>
    <row r="6676" spans="2:3" x14ac:dyDescent="0.25">
      <c r="B6676" s="294">
        <v>6611</v>
      </c>
      <c r="C6676" s="295">
        <v>134.98140474298486</v>
      </c>
    </row>
    <row r="6677" spans="2:3" x14ac:dyDescent="0.25">
      <c r="B6677" s="294">
        <v>6612</v>
      </c>
      <c r="C6677" s="295">
        <v>130.96286039260667</v>
      </c>
    </row>
    <row r="6678" spans="2:3" x14ac:dyDescent="0.25">
      <c r="B6678" s="294">
        <v>6613</v>
      </c>
      <c r="C6678" s="295">
        <v>112.5427393824865</v>
      </c>
    </row>
    <row r="6679" spans="2:3" x14ac:dyDescent="0.25">
      <c r="B6679" s="294">
        <v>6614</v>
      </c>
      <c r="C6679" s="295">
        <v>80.355168240798406</v>
      </c>
    </row>
    <row r="6680" spans="2:3" x14ac:dyDescent="0.25">
      <c r="B6680" s="294">
        <v>6615</v>
      </c>
      <c r="C6680" s="295">
        <v>216.32821484240387</v>
      </c>
    </row>
    <row r="6681" spans="2:3" x14ac:dyDescent="0.25">
      <c r="B6681" s="294">
        <v>6616</v>
      </c>
      <c r="C6681" s="295">
        <v>146.89405548869621</v>
      </c>
    </row>
    <row r="6682" spans="2:3" x14ac:dyDescent="0.25">
      <c r="B6682" s="294">
        <v>6617</v>
      </c>
      <c r="C6682" s="295">
        <v>157.22514405986541</v>
      </c>
    </row>
    <row r="6683" spans="2:3" x14ac:dyDescent="0.25">
      <c r="B6683" s="294">
        <v>6618</v>
      </c>
      <c r="C6683" s="295">
        <v>125.61336873517715</v>
      </c>
    </row>
    <row r="6684" spans="2:3" x14ac:dyDescent="0.25">
      <c r="B6684" s="294">
        <v>6619</v>
      </c>
      <c r="C6684" s="295">
        <v>114.80432578120306</v>
      </c>
    </row>
    <row r="6685" spans="2:3" x14ac:dyDescent="0.25">
      <c r="B6685" s="294">
        <v>6620</v>
      </c>
      <c r="C6685" s="295">
        <v>103.33595298922349</v>
      </c>
    </row>
    <row r="6686" spans="2:3" x14ac:dyDescent="0.25">
      <c r="B6686" s="294">
        <v>6621</v>
      </c>
      <c r="C6686" s="295">
        <v>106.97703067824398</v>
      </c>
    </row>
    <row r="6687" spans="2:3" x14ac:dyDescent="0.25">
      <c r="B6687" s="294">
        <v>6622</v>
      </c>
      <c r="C6687" s="295">
        <v>129.14468510515883</v>
      </c>
    </row>
    <row r="6688" spans="2:3" x14ac:dyDescent="0.25">
      <c r="B6688" s="294">
        <v>6623</v>
      </c>
      <c r="C6688" s="295">
        <v>122.64116334658567</v>
      </c>
    </row>
    <row r="6689" spans="2:3" x14ac:dyDescent="0.25">
      <c r="B6689" s="294">
        <v>6624</v>
      </c>
      <c r="C6689" s="295">
        <v>120.7622975973907</v>
      </c>
    </row>
    <row r="6690" spans="2:3" x14ac:dyDescent="0.25">
      <c r="B6690" s="294">
        <v>6625</v>
      </c>
      <c r="C6690" s="295">
        <v>117.6261622543901</v>
      </c>
    </row>
    <row r="6691" spans="2:3" x14ac:dyDescent="0.25">
      <c r="B6691" s="294">
        <v>6626</v>
      </c>
      <c r="C6691" s="295">
        <v>87.115767174170216</v>
      </c>
    </row>
    <row r="6692" spans="2:3" x14ac:dyDescent="0.25">
      <c r="B6692" s="294">
        <v>6627</v>
      </c>
      <c r="C6692" s="295">
        <v>121.14824834940713</v>
      </c>
    </row>
    <row r="6693" spans="2:3" x14ac:dyDescent="0.25">
      <c r="B6693" s="294">
        <v>6628</v>
      </c>
      <c r="C6693" s="295">
        <v>166.58627697696863</v>
      </c>
    </row>
    <row r="6694" spans="2:3" x14ac:dyDescent="0.25">
      <c r="B6694" s="294">
        <v>6629</v>
      </c>
      <c r="C6694" s="295">
        <v>136.80194578501971</v>
      </c>
    </row>
    <row r="6695" spans="2:3" x14ac:dyDescent="0.25">
      <c r="B6695" s="294">
        <v>6630</v>
      </c>
      <c r="C6695" s="295">
        <v>175.06499964375439</v>
      </c>
    </row>
    <row r="6696" spans="2:3" x14ac:dyDescent="0.25">
      <c r="B6696" s="294">
        <v>6631</v>
      </c>
      <c r="C6696" s="295">
        <v>152.20403946288195</v>
      </c>
    </row>
    <row r="6697" spans="2:3" x14ac:dyDescent="0.25">
      <c r="B6697" s="294">
        <v>6632</v>
      </c>
      <c r="C6697" s="295">
        <v>112.90241485774797</v>
      </c>
    </row>
    <row r="6698" spans="2:3" x14ac:dyDescent="0.25">
      <c r="B6698" s="294">
        <v>6633</v>
      </c>
      <c r="C6698" s="295">
        <v>112.08155989024814</v>
      </c>
    </row>
    <row r="6699" spans="2:3" x14ac:dyDescent="0.25">
      <c r="B6699" s="294">
        <v>6634</v>
      </c>
      <c r="C6699" s="295">
        <v>84.890810680788462</v>
      </c>
    </row>
    <row r="6700" spans="2:3" x14ac:dyDescent="0.25">
      <c r="B6700" s="294">
        <v>6635</v>
      </c>
      <c r="C6700" s="295">
        <v>122.63680681336832</v>
      </c>
    </row>
    <row r="6701" spans="2:3" x14ac:dyDescent="0.25">
      <c r="B6701" s="294">
        <v>6636</v>
      </c>
      <c r="C6701" s="295">
        <v>129.4075785996346</v>
      </c>
    </row>
    <row r="6702" spans="2:3" x14ac:dyDescent="0.25">
      <c r="B6702" s="294">
        <v>6637</v>
      </c>
      <c r="C6702" s="295">
        <v>103.47123578188194</v>
      </c>
    </row>
    <row r="6703" spans="2:3" x14ac:dyDescent="0.25">
      <c r="B6703" s="294">
        <v>6638</v>
      </c>
      <c r="C6703" s="295">
        <v>116.46479985745097</v>
      </c>
    </row>
    <row r="6704" spans="2:3" x14ac:dyDescent="0.25">
      <c r="B6704" s="294">
        <v>6639</v>
      </c>
      <c r="C6704" s="295">
        <v>171.69212576711936</v>
      </c>
    </row>
    <row r="6705" spans="2:3" x14ac:dyDescent="0.25">
      <c r="B6705" s="294">
        <v>6640</v>
      </c>
      <c r="C6705" s="295">
        <v>74.499097036603771</v>
      </c>
    </row>
    <row r="6706" spans="2:3" x14ac:dyDescent="0.25">
      <c r="B6706" s="294">
        <v>6641</v>
      </c>
      <c r="C6706" s="295">
        <v>140.85717540110568</v>
      </c>
    </row>
    <row r="6707" spans="2:3" x14ac:dyDescent="0.25">
      <c r="B6707" s="294">
        <v>6642</v>
      </c>
      <c r="C6707" s="295">
        <v>111.09915298907042</v>
      </c>
    </row>
    <row r="6708" spans="2:3" x14ac:dyDescent="0.25">
      <c r="B6708" s="294">
        <v>6643</v>
      </c>
      <c r="C6708" s="295">
        <v>146.48317229285743</v>
      </c>
    </row>
    <row r="6709" spans="2:3" x14ac:dyDescent="0.25">
      <c r="B6709" s="294">
        <v>6644</v>
      </c>
      <c r="C6709" s="295">
        <v>106.5079419353259</v>
      </c>
    </row>
    <row r="6710" spans="2:3" x14ac:dyDescent="0.25">
      <c r="B6710" s="294">
        <v>6645</v>
      </c>
      <c r="C6710" s="295">
        <v>154.67278180319886</v>
      </c>
    </row>
    <row r="6711" spans="2:3" x14ac:dyDescent="0.25">
      <c r="B6711" s="294">
        <v>6646</v>
      </c>
      <c r="C6711" s="295">
        <v>106.03639097463083</v>
      </c>
    </row>
    <row r="6712" spans="2:3" x14ac:dyDescent="0.25">
      <c r="B6712" s="294">
        <v>6647</v>
      </c>
      <c r="C6712" s="295">
        <v>134.79840187799863</v>
      </c>
    </row>
    <row r="6713" spans="2:3" x14ac:dyDescent="0.25">
      <c r="B6713" s="294">
        <v>6648</v>
      </c>
      <c r="C6713" s="295">
        <v>152.06598623584381</v>
      </c>
    </row>
    <row r="6714" spans="2:3" x14ac:dyDescent="0.25">
      <c r="B6714" s="294">
        <v>6649</v>
      </c>
      <c r="C6714" s="295">
        <v>98.461003704486671</v>
      </c>
    </row>
    <row r="6715" spans="2:3" x14ac:dyDescent="0.25">
      <c r="B6715" s="294">
        <v>6650</v>
      </c>
      <c r="C6715" s="295">
        <v>133.79026374545074</v>
      </c>
    </row>
    <row r="6716" spans="2:3" x14ac:dyDescent="0.25">
      <c r="B6716" s="294">
        <v>6651</v>
      </c>
      <c r="C6716" s="295">
        <v>77.675402887584653</v>
      </c>
    </row>
    <row r="6717" spans="2:3" x14ac:dyDescent="0.25">
      <c r="B6717" s="294">
        <v>6652</v>
      </c>
      <c r="C6717" s="295">
        <v>154.76664074236811</v>
      </c>
    </row>
    <row r="6718" spans="2:3" x14ac:dyDescent="0.25">
      <c r="B6718" s="294">
        <v>6653</v>
      </c>
      <c r="C6718" s="295">
        <v>136.87878483342718</v>
      </c>
    </row>
    <row r="6719" spans="2:3" x14ac:dyDescent="0.25">
      <c r="B6719" s="294">
        <v>6654</v>
      </c>
      <c r="C6719" s="295">
        <v>176.42784567432244</v>
      </c>
    </row>
    <row r="6720" spans="2:3" x14ac:dyDescent="0.25">
      <c r="B6720" s="294">
        <v>6655</v>
      </c>
      <c r="C6720" s="295">
        <v>80.977302826373048</v>
      </c>
    </row>
    <row r="6721" spans="2:3" x14ac:dyDescent="0.25">
      <c r="B6721" s="294">
        <v>6656</v>
      </c>
      <c r="C6721" s="295">
        <v>99.806392210001462</v>
      </c>
    </row>
    <row r="6722" spans="2:3" x14ac:dyDescent="0.25">
      <c r="B6722" s="294">
        <v>6657</v>
      </c>
      <c r="C6722" s="295">
        <v>106.1924037103382</v>
      </c>
    </row>
    <row r="6723" spans="2:3" x14ac:dyDescent="0.25">
      <c r="B6723" s="294">
        <v>6658</v>
      </c>
      <c r="C6723" s="295">
        <v>129.15468387608735</v>
      </c>
    </row>
    <row r="6724" spans="2:3" x14ac:dyDescent="0.25">
      <c r="B6724" s="294">
        <v>6659</v>
      </c>
      <c r="C6724" s="295">
        <v>113.77012443875654</v>
      </c>
    </row>
    <row r="6725" spans="2:3" x14ac:dyDescent="0.25">
      <c r="B6725" s="294">
        <v>6660</v>
      </c>
      <c r="C6725" s="295">
        <v>82.468123526918561</v>
      </c>
    </row>
    <row r="6726" spans="2:3" x14ac:dyDescent="0.25">
      <c r="B6726" s="294">
        <v>6661</v>
      </c>
      <c r="C6726" s="295">
        <v>118.1255144059792</v>
      </c>
    </row>
    <row r="6727" spans="2:3" x14ac:dyDescent="0.25">
      <c r="B6727" s="294">
        <v>6662</v>
      </c>
      <c r="C6727" s="295">
        <v>160.69283687980683</v>
      </c>
    </row>
    <row r="6728" spans="2:3" x14ac:dyDescent="0.25">
      <c r="B6728" s="294">
        <v>6663</v>
      </c>
      <c r="C6728" s="295">
        <v>165.75173667436448</v>
      </c>
    </row>
    <row r="6729" spans="2:3" x14ac:dyDescent="0.25">
      <c r="B6729" s="294">
        <v>6664</v>
      </c>
      <c r="C6729" s="295">
        <v>85.686711176658463</v>
      </c>
    </row>
    <row r="6730" spans="2:3" x14ac:dyDescent="0.25">
      <c r="B6730" s="294">
        <v>6665</v>
      </c>
      <c r="C6730" s="295">
        <v>150.58199949802375</v>
      </c>
    </row>
    <row r="6731" spans="2:3" x14ac:dyDescent="0.25">
      <c r="B6731" s="294">
        <v>6666</v>
      </c>
      <c r="C6731" s="295">
        <v>128.65835610249536</v>
      </c>
    </row>
    <row r="6732" spans="2:3" x14ac:dyDescent="0.25">
      <c r="B6732" s="294">
        <v>6667</v>
      </c>
      <c r="C6732" s="295">
        <v>126.21201099109399</v>
      </c>
    </row>
    <row r="6733" spans="2:3" x14ac:dyDescent="0.25">
      <c r="B6733" s="294">
        <v>6668</v>
      </c>
      <c r="C6733" s="295">
        <v>108.19941315393086</v>
      </c>
    </row>
    <row r="6734" spans="2:3" x14ac:dyDescent="0.25">
      <c r="B6734" s="294">
        <v>6669</v>
      </c>
      <c r="C6734" s="295">
        <v>122.4707330607045</v>
      </c>
    </row>
    <row r="6735" spans="2:3" x14ac:dyDescent="0.25">
      <c r="B6735" s="294">
        <v>6670</v>
      </c>
      <c r="C6735" s="295">
        <v>112.80042086399166</v>
      </c>
    </row>
    <row r="6736" spans="2:3" x14ac:dyDescent="0.25">
      <c r="B6736" s="294">
        <v>6671</v>
      </c>
      <c r="C6736" s="295">
        <v>113.96470826885199</v>
      </c>
    </row>
    <row r="6737" spans="2:3" x14ac:dyDescent="0.25">
      <c r="B6737" s="294">
        <v>6672</v>
      </c>
      <c r="C6737" s="295">
        <v>211.42071270289193</v>
      </c>
    </row>
    <row r="6738" spans="2:3" x14ac:dyDescent="0.25">
      <c r="B6738" s="294">
        <v>6673</v>
      </c>
      <c r="C6738" s="295">
        <v>158.45633214923799</v>
      </c>
    </row>
    <row r="6739" spans="2:3" x14ac:dyDescent="0.25">
      <c r="B6739" s="294">
        <v>6674</v>
      </c>
      <c r="C6739" s="295">
        <v>180.29927524239952</v>
      </c>
    </row>
    <row r="6740" spans="2:3" x14ac:dyDescent="0.25">
      <c r="B6740" s="294">
        <v>6675</v>
      </c>
      <c r="C6740" s="295">
        <v>169.07741843699807</v>
      </c>
    </row>
    <row r="6741" spans="2:3" x14ac:dyDescent="0.25">
      <c r="B6741" s="294">
        <v>6676</v>
      </c>
      <c r="C6741" s="295">
        <v>168.43672252384232</v>
      </c>
    </row>
    <row r="6742" spans="2:3" x14ac:dyDescent="0.25">
      <c r="B6742" s="294">
        <v>6677</v>
      </c>
      <c r="C6742" s="295">
        <v>168.23204310448483</v>
      </c>
    </row>
    <row r="6743" spans="2:3" x14ac:dyDescent="0.25">
      <c r="B6743" s="294">
        <v>6678</v>
      </c>
      <c r="C6743" s="295">
        <v>147.48807478977369</v>
      </c>
    </row>
    <row r="6744" spans="2:3" x14ac:dyDescent="0.25">
      <c r="B6744" s="294">
        <v>6679</v>
      </c>
      <c r="C6744" s="295">
        <v>171.15927051652989</v>
      </c>
    </row>
    <row r="6745" spans="2:3" x14ac:dyDescent="0.25">
      <c r="B6745" s="294">
        <v>6680</v>
      </c>
      <c r="C6745" s="295">
        <v>98.139457217187356</v>
      </c>
    </row>
    <row r="6746" spans="2:3" x14ac:dyDescent="0.25">
      <c r="B6746" s="294">
        <v>6681</v>
      </c>
      <c r="C6746" s="295">
        <v>124.16954388655</v>
      </c>
    </row>
    <row r="6747" spans="2:3" x14ac:dyDescent="0.25">
      <c r="B6747" s="294">
        <v>6682</v>
      </c>
      <c r="C6747" s="295">
        <v>97.281272566785177</v>
      </c>
    </row>
    <row r="6748" spans="2:3" x14ac:dyDescent="0.25">
      <c r="B6748" s="294">
        <v>6683</v>
      </c>
      <c r="C6748" s="295">
        <v>101.07027497393085</v>
      </c>
    </row>
    <row r="6749" spans="2:3" x14ac:dyDescent="0.25">
      <c r="B6749" s="294">
        <v>6684</v>
      </c>
      <c r="C6749" s="295">
        <v>188.96068478475581</v>
      </c>
    </row>
    <row r="6750" spans="2:3" x14ac:dyDescent="0.25">
      <c r="B6750" s="294">
        <v>6685</v>
      </c>
      <c r="C6750" s="295">
        <v>138.34986566455001</v>
      </c>
    </row>
    <row r="6751" spans="2:3" x14ac:dyDescent="0.25">
      <c r="B6751" s="294">
        <v>6686</v>
      </c>
      <c r="C6751" s="295">
        <v>108.72287033929378</v>
      </c>
    </row>
    <row r="6752" spans="2:3" x14ac:dyDescent="0.25">
      <c r="B6752" s="294">
        <v>6687</v>
      </c>
      <c r="C6752" s="295">
        <v>79.397108360540528</v>
      </c>
    </row>
    <row r="6753" spans="2:3" x14ac:dyDescent="0.25">
      <c r="B6753" s="294">
        <v>6688</v>
      </c>
      <c r="C6753" s="295">
        <v>112.69515037835691</v>
      </c>
    </row>
    <row r="6754" spans="2:3" x14ac:dyDescent="0.25">
      <c r="B6754" s="294">
        <v>6689</v>
      </c>
      <c r="C6754" s="295">
        <v>157.97833068533987</v>
      </c>
    </row>
    <row r="6755" spans="2:3" x14ac:dyDescent="0.25">
      <c r="B6755" s="294">
        <v>6690</v>
      </c>
      <c r="C6755" s="295">
        <v>106.2254311067889</v>
      </c>
    </row>
    <row r="6756" spans="2:3" x14ac:dyDescent="0.25">
      <c r="B6756" s="294">
        <v>6691</v>
      </c>
      <c r="C6756" s="295">
        <v>110.81058833912414</v>
      </c>
    </row>
    <row r="6757" spans="2:3" x14ac:dyDescent="0.25">
      <c r="B6757" s="294">
        <v>6692</v>
      </c>
      <c r="C6757" s="295">
        <v>206.19388774231606</v>
      </c>
    </row>
    <row r="6758" spans="2:3" x14ac:dyDescent="0.25">
      <c r="B6758" s="294">
        <v>6693</v>
      </c>
      <c r="C6758" s="295">
        <v>120.40167236039495</v>
      </c>
    </row>
    <row r="6759" spans="2:3" x14ac:dyDescent="0.25">
      <c r="B6759" s="294">
        <v>6694</v>
      </c>
      <c r="C6759" s="295">
        <v>168.39884104160825</v>
      </c>
    </row>
    <row r="6760" spans="2:3" x14ac:dyDescent="0.25">
      <c r="B6760" s="294">
        <v>6695</v>
      </c>
      <c r="C6760" s="295">
        <v>105.45189184337994</v>
      </c>
    </row>
    <row r="6761" spans="2:3" x14ac:dyDescent="0.25">
      <c r="B6761" s="294">
        <v>6696</v>
      </c>
      <c r="C6761" s="295">
        <v>100.79605951825977</v>
      </c>
    </row>
    <row r="6762" spans="2:3" x14ac:dyDescent="0.25">
      <c r="B6762" s="294">
        <v>6697</v>
      </c>
      <c r="C6762" s="295">
        <v>210.3364889941862</v>
      </c>
    </row>
    <row r="6763" spans="2:3" x14ac:dyDescent="0.25">
      <c r="B6763" s="294">
        <v>6698</v>
      </c>
      <c r="C6763" s="295">
        <v>107.01064601895447</v>
      </c>
    </row>
    <row r="6764" spans="2:3" x14ac:dyDescent="0.25">
      <c r="B6764" s="294">
        <v>6699</v>
      </c>
      <c r="C6764" s="295">
        <v>92.558736987778161</v>
      </c>
    </row>
    <row r="6765" spans="2:3" x14ac:dyDescent="0.25">
      <c r="B6765" s="294">
        <v>6700</v>
      </c>
      <c r="C6765" s="295">
        <v>129.97653523238483</v>
      </c>
    </row>
    <row r="6766" spans="2:3" x14ac:dyDescent="0.25">
      <c r="B6766" s="294">
        <v>6701</v>
      </c>
      <c r="C6766" s="295">
        <v>94.04672742019946</v>
      </c>
    </row>
    <row r="6767" spans="2:3" x14ac:dyDescent="0.25">
      <c r="B6767" s="294">
        <v>6702</v>
      </c>
      <c r="C6767" s="295">
        <v>167.64571815059571</v>
      </c>
    </row>
    <row r="6768" spans="2:3" x14ac:dyDescent="0.25">
      <c r="B6768" s="294">
        <v>6703</v>
      </c>
      <c r="C6768" s="295">
        <v>206.58309022581196</v>
      </c>
    </row>
    <row r="6769" spans="2:3" x14ac:dyDescent="0.25">
      <c r="B6769" s="294">
        <v>6704</v>
      </c>
      <c r="C6769" s="295">
        <v>159.24129544392656</v>
      </c>
    </row>
    <row r="6770" spans="2:3" x14ac:dyDescent="0.25">
      <c r="B6770" s="294">
        <v>6705</v>
      </c>
      <c r="C6770" s="295">
        <v>100.69374567830201</v>
      </c>
    </row>
    <row r="6771" spans="2:3" x14ac:dyDescent="0.25">
      <c r="B6771" s="294">
        <v>6706</v>
      </c>
      <c r="C6771" s="295">
        <v>158.37027590612436</v>
      </c>
    </row>
    <row r="6772" spans="2:3" x14ac:dyDescent="0.25">
      <c r="B6772" s="294">
        <v>6707</v>
      </c>
      <c r="C6772" s="295">
        <v>96.517006138309995</v>
      </c>
    </row>
    <row r="6773" spans="2:3" x14ac:dyDescent="0.25">
      <c r="B6773" s="294">
        <v>6708</v>
      </c>
      <c r="C6773" s="295">
        <v>118.49463869209811</v>
      </c>
    </row>
    <row r="6774" spans="2:3" x14ac:dyDescent="0.25">
      <c r="B6774" s="294">
        <v>6709</v>
      </c>
      <c r="C6774" s="295">
        <v>103.3464997309224</v>
      </c>
    </row>
    <row r="6775" spans="2:3" x14ac:dyDescent="0.25">
      <c r="B6775" s="294">
        <v>6710</v>
      </c>
      <c r="C6775" s="295">
        <v>181.3740057455239</v>
      </c>
    </row>
    <row r="6776" spans="2:3" x14ac:dyDescent="0.25">
      <c r="B6776" s="294">
        <v>6711</v>
      </c>
      <c r="C6776" s="295">
        <v>151.21163045938192</v>
      </c>
    </row>
    <row r="6777" spans="2:3" x14ac:dyDescent="0.25">
      <c r="B6777" s="294">
        <v>6712</v>
      </c>
      <c r="C6777" s="295">
        <v>150.51875913562665</v>
      </c>
    </row>
    <row r="6778" spans="2:3" x14ac:dyDescent="0.25">
      <c r="B6778" s="294">
        <v>6713</v>
      </c>
      <c r="C6778" s="295">
        <v>189.14478736019973</v>
      </c>
    </row>
    <row r="6779" spans="2:3" x14ac:dyDescent="0.25">
      <c r="B6779" s="294">
        <v>6714</v>
      </c>
      <c r="C6779" s="295">
        <v>117.49448313001666</v>
      </c>
    </row>
    <row r="6780" spans="2:3" x14ac:dyDescent="0.25">
      <c r="B6780" s="294">
        <v>6715</v>
      </c>
      <c r="C6780" s="295">
        <v>83.506298501208533</v>
      </c>
    </row>
    <row r="6781" spans="2:3" x14ac:dyDescent="0.25">
      <c r="B6781" s="294">
        <v>6716</v>
      </c>
      <c r="C6781" s="295">
        <v>96.742248112464182</v>
      </c>
    </row>
    <row r="6782" spans="2:3" x14ac:dyDescent="0.25">
      <c r="B6782" s="294">
        <v>6717</v>
      </c>
      <c r="C6782" s="295">
        <v>153.82569967918232</v>
      </c>
    </row>
    <row r="6783" spans="2:3" x14ac:dyDescent="0.25">
      <c r="B6783" s="294">
        <v>6718</v>
      </c>
      <c r="C6783" s="295">
        <v>131.86064962623567</v>
      </c>
    </row>
    <row r="6784" spans="2:3" x14ac:dyDescent="0.25">
      <c r="B6784" s="294">
        <v>6719</v>
      </c>
      <c r="C6784" s="295">
        <v>119.52701175292623</v>
      </c>
    </row>
    <row r="6785" spans="2:3" x14ac:dyDescent="0.25">
      <c r="B6785" s="294">
        <v>6720</v>
      </c>
      <c r="C6785" s="295">
        <v>155.26737700915504</v>
      </c>
    </row>
    <row r="6786" spans="2:3" x14ac:dyDescent="0.25">
      <c r="B6786" s="294">
        <v>6721</v>
      </c>
      <c r="C6786" s="295">
        <v>88.367333012655223</v>
      </c>
    </row>
    <row r="6787" spans="2:3" x14ac:dyDescent="0.25">
      <c r="B6787" s="294">
        <v>6722</v>
      </c>
      <c r="C6787" s="295">
        <v>141.42932713591745</v>
      </c>
    </row>
    <row r="6788" spans="2:3" x14ac:dyDescent="0.25">
      <c r="B6788" s="294">
        <v>6723</v>
      </c>
      <c r="C6788" s="295">
        <v>82.63043190025796</v>
      </c>
    </row>
    <row r="6789" spans="2:3" x14ac:dyDescent="0.25">
      <c r="B6789" s="294">
        <v>6724</v>
      </c>
      <c r="C6789" s="295">
        <v>73.063125982757441</v>
      </c>
    </row>
    <row r="6790" spans="2:3" x14ac:dyDescent="0.25">
      <c r="B6790" s="294">
        <v>6725</v>
      </c>
      <c r="C6790" s="295">
        <v>102.56965170144447</v>
      </c>
    </row>
    <row r="6791" spans="2:3" x14ac:dyDescent="0.25">
      <c r="B6791" s="294">
        <v>6726</v>
      </c>
      <c r="C6791" s="295">
        <v>129.7776620833223</v>
      </c>
    </row>
    <row r="6792" spans="2:3" x14ac:dyDescent="0.25">
      <c r="B6792" s="294">
        <v>6727</v>
      </c>
      <c r="C6792" s="295">
        <v>130.06176938290633</v>
      </c>
    </row>
    <row r="6793" spans="2:3" x14ac:dyDescent="0.25">
      <c r="B6793" s="294">
        <v>6728</v>
      </c>
      <c r="C6793" s="295">
        <v>85.262904866747789</v>
      </c>
    </row>
    <row r="6794" spans="2:3" x14ac:dyDescent="0.25">
      <c r="B6794" s="294">
        <v>6729</v>
      </c>
      <c r="C6794" s="295">
        <v>87.13300801293758</v>
      </c>
    </row>
    <row r="6795" spans="2:3" x14ac:dyDescent="0.25">
      <c r="B6795" s="294">
        <v>6730</v>
      </c>
      <c r="C6795" s="295">
        <v>93.73552122738262</v>
      </c>
    </row>
    <row r="6796" spans="2:3" x14ac:dyDescent="0.25">
      <c r="B6796" s="294">
        <v>6731</v>
      </c>
      <c r="C6796" s="295">
        <v>110.48312590165054</v>
      </c>
    </row>
    <row r="6797" spans="2:3" x14ac:dyDescent="0.25">
      <c r="B6797" s="294">
        <v>6732</v>
      </c>
      <c r="C6797" s="295">
        <v>124.11406630177304</v>
      </c>
    </row>
    <row r="6798" spans="2:3" x14ac:dyDescent="0.25">
      <c r="B6798" s="294">
        <v>6733</v>
      </c>
      <c r="C6798" s="295">
        <v>114.76770784594399</v>
      </c>
    </row>
    <row r="6799" spans="2:3" x14ac:dyDescent="0.25">
      <c r="B6799" s="294">
        <v>6734</v>
      </c>
      <c r="C6799" s="295">
        <v>149.22046515247837</v>
      </c>
    </row>
    <row r="6800" spans="2:3" x14ac:dyDescent="0.25">
      <c r="B6800" s="294">
        <v>6735</v>
      </c>
      <c r="C6800" s="295">
        <v>80.782661166188035</v>
      </c>
    </row>
    <row r="6801" spans="2:3" x14ac:dyDescent="0.25">
      <c r="B6801" s="294">
        <v>6736</v>
      </c>
      <c r="C6801" s="295">
        <v>95.801961968285013</v>
      </c>
    </row>
    <row r="6802" spans="2:3" x14ac:dyDescent="0.25">
      <c r="B6802" s="294">
        <v>6737</v>
      </c>
      <c r="C6802" s="295">
        <v>90.315355026973265</v>
      </c>
    </row>
    <row r="6803" spans="2:3" x14ac:dyDescent="0.25">
      <c r="B6803" s="294">
        <v>6738</v>
      </c>
      <c r="C6803" s="295">
        <v>173.03262028151954</v>
      </c>
    </row>
    <row r="6804" spans="2:3" x14ac:dyDescent="0.25">
      <c r="B6804" s="294">
        <v>6739</v>
      </c>
      <c r="C6804" s="295">
        <v>110.26184653662619</v>
      </c>
    </row>
    <row r="6805" spans="2:3" x14ac:dyDescent="0.25">
      <c r="B6805" s="294">
        <v>6740</v>
      </c>
      <c r="C6805" s="295">
        <v>161.79127286220427</v>
      </c>
    </row>
    <row r="6806" spans="2:3" x14ac:dyDescent="0.25">
      <c r="B6806" s="294">
        <v>6741</v>
      </c>
      <c r="C6806" s="295">
        <v>147.39650626693006</v>
      </c>
    </row>
    <row r="6807" spans="2:3" x14ac:dyDescent="0.25">
      <c r="B6807" s="294">
        <v>6742</v>
      </c>
      <c r="C6807" s="295">
        <v>127.02905906390534</v>
      </c>
    </row>
    <row r="6808" spans="2:3" x14ac:dyDescent="0.25">
      <c r="B6808" s="294">
        <v>6743</v>
      </c>
      <c r="C6808" s="295">
        <v>149.54483692326423</v>
      </c>
    </row>
    <row r="6809" spans="2:3" x14ac:dyDescent="0.25">
      <c r="B6809" s="294">
        <v>6744</v>
      </c>
      <c r="C6809" s="295">
        <v>97.919484311334145</v>
      </c>
    </row>
    <row r="6810" spans="2:3" x14ac:dyDescent="0.25">
      <c r="B6810" s="294">
        <v>6745</v>
      </c>
      <c r="C6810" s="295">
        <v>182.54049636670715</v>
      </c>
    </row>
    <row r="6811" spans="2:3" x14ac:dyDescent="0.25">
      <c r="B6811" s="294">
        <v>6746</v>
      </c>
      <c r="C6811" s="295">
        <v>78.508718442651357</v>
      </c>
    </row>
    <row r="6812" spans="2:3" x14ac:dyDescent="0.25">
      <c r="B6812" s="294">
        <v>6747</v>
      </c>
      <c r="C6812" s="295">
        <v>153.57978955224021</v>
      </c>
    </row>
    <row r="6813" spans="2:3" x14ac:dyDescent="0.25">
      <c r="B6813" s="294">
        <v>6748</v>
      </c>
      <c r="C6813" s="295">
        <v>174.0451103622795</v>
      </c>
    </row>
    <row r="6814" spans="2:3" x14ac:dyDescent="0.25">
      <c r="B6814" s="294">
        <v>6749</v>
      </c>
      <c r="C6814" s="295">
        <v>103.35223141083064</v>
      </c>
    </row>
    <row r="6815" spans="2:3" x14ac:dyDescent="0.25">
      <c r="B6815" s="294">
        <v>6750</v>
      </c>
      <c r="C6815" s="295">
        <v>147.16714989662447</v>
      </c>
    </row>
    <row r="6816" spans="2:3" x14ac:dyDescent="0.25">
      <c r="B6816" s="294">
        <v>6751</v>
      </c>
      <c r="C6816" s="295">
        <v>131.73147479833804</v>
      </c>
    </row>
    <row r="6817" spans="2:3" x14ac:dyDescent="0.25">
      <c r="B6817" s="294">
        <v>6752</v>
      </c>
      <c r="C6817" s="295">
        <v>191.23572687939856</v>
      </c>
    </row>
    <row r="6818" spans="2:3" x14ac:dyDescent="0.25">
      <c r="B6818" s="294">
        <v>6753</v>
      </c>
      <c r="C6818" s="295">
        <v>111.52175821989835</v>
      </c>
    </row>
    <row r="6819" spans="2:3" x14ac:dyDescent="0.25">
      <c r="B6819" s="294">
        <v>6754</v>
      </c>
      <c r="C6819" s="295">
        <v>98.972938730804401</v>
      </c>
    </row>
    <row r="6820" spans="2:3" x14ac:dyDescent="0.25">
      <c r="B6820" s="294">
        <v>6755</v>
      </c>
      <c r="C6820" s="295">
        <v>146.8784088585009</v>
      </c>
    </row>
    <row r="6821" spans="2:3" x14ac:dyDescent="0.25">
      <c r="B6821" s="294">
        <v>6756</v>
      </c>
      <c r="C6821" s="295">
        <v>88.976078582771066</v>
      </c>
    </row>
    <row r="6822" spans="2:3" x14ac:dyDescent="0.25">
      <c r="B6822" s="294">
        <v>6757</v>
      </c>
      <c r="C6822" s="295">
        <v>99.949588383917614</v>
      </c>
    </row>
    <row r="6823" spans="2:3" x14ac:dyDescent="0.25">
      <c r="B6823" s="294">
        <v>6758</v>
      </c>
      <c r="C6823" s="295">
        <v>154.35708309301123</v>
      </c>
    </row>
    <row r="6824" spans="2:3" x14ac:dyDescent="0.25">
      <c r="B6824" s="294">
        <v>6759</v>
      </c>
      <c r="C6824" s="295">
        <v>102.60728757279389</v>
      </c>
    </row>
    <row r="6825" spans="2:3" x14ac:dyDescent="0.25">
      <c r="B6825" s="294">
        <v>6760</v>
      </c>
      <c r="C6825" s="295">
        <v>140.93034961647288</v>
      </c>
    </row>
    <row r="6826" spans="2:3" x14ac:dyDescent="0.25">
      <c r="B6826" s="294">
        <v>6761</v>
      </c>
      <c r="C6826" s="295">
        <v>163.33135244703055</v>
      </c>
    </row>
    <row r="6827" spans="2:3" x14ac:dyDescent="0.25">
      <c r="B6827" s="294">
        <v>6762</v>
      </c>
      <c r="C6827" s="295">
        <v>97.740318657336246</v>
      </c>
    </row>
    <row r="6828" spans="2:3" x14ac:dyDescent="0.25">
      <c r="B6828" s="294">
        <v>6763</v>
      </c>
      <c r="C6828" s="295">
        <v>129.4311884840337</v>
      </c>
    </row>
    <row r="6829" spans="2:3" x14ac:dyDescent="0.25">
      <c r="B6829" s="294">
        <v>6764</v>
      </c>
      <c r="C6829" s="295">
        <v>135.11763922537236</v>
      </c>
    </row>
    <row r="6830" spans="2:3" x14ac:dyDescent="0.25">
      <c r="B6830" s="294">
        <v>6765</v>
      </c>
      <c r="C6830" s="295">
        <v>112.25251760178077</v>
      </c>
    </row>
    <row r="6831" spans="2:3" x14ac:dyDescent="0.25">
      <c r="B6831" s="294">
        <v>6766</v>
      </c>
      <c r="C6831" s="295">
        <v>113.00210546040404</v>
      </c>
    </row>
    <row r="6832" spans="2:3" x14ac:dyDescent="0.25">
      <c r="B6832" s="294">
        <v>6767</v>
      </c>
      <c r="C6832" s="295">
        <v>85.69129264308296</v>
      </c>
    </row>
    <row r="6833" spans="2:3" x14ac:dyDescent="0.25">
      <c r="B6833" s="294">
        <v>6768</v>
      </c>
      <c r="C6833" s="295">
        <v>134.34731403734838</v>
      </c>
    </row>
    <row r="6834" spans="2:3" x14ac:dyDescent="0.25">
      <c r="B6834" s="294">
        <v>6769</v>
      </c>
      <c r="C6834" s="295">
        <v>113.98320262818515</v>
      </c>
    </row>
    <row r="6835" spans="2:3" x14ac:dyDescent="0.25">
      <c r="B6835" s="294">
        <v>6770</v>
      </c>
      <c r="C6835" s="295">
        <v>113.76382242688672</v>
      </c>
    </row>
    <row r="6836" spans="2:3" x14ac:dyDescent="0.25">
      <c r="B6836" s="294">
        <v>6771</v>
      </c>
      <c r="C6836" s="295">
        <v>113.65976369148197</v>
      </c>
    </row>
    <row r="6837" spans="2:3" x14ac:dyDescent="0.25">
      <c r="B6837" s="294">
        <v>6772</v>
      </c>
      <c r="C6837" s="295">
        <v>88.363719176073573</v>
      </c>
    </row>
    <row r="6838" spans="2:3" x14ac:dyDescent="0.25">
      <c r="B6838" s="294">
        <v>6773</v>
      </c>
      <c r="C6838" s="295">
        <v>99.140793710849124</v>
      </c>
    </row>
    <row r="6839" spans="2:3" x14ac:dyDescent="0.25">
      <c r="B6839" s="294">
        <v>6774</v>
      </c>
      <c r="C6839" s="295">
        <v>80.60147136074356</v>
      </c>
    </row>
    <row r="6840" spans="2:3" x14ac:dyDescent="0.25">
      <c r="B6840" s="294">
        <v>6775</v>
      </c>
      <c r="C6840" s="295">
        <v>169.69215381782396</v>
      </c>
    </row>
    <row r="6841" spans="2:3" x14ac:dyDescent="0.25">
      <c r="B6841" s="294">
        <v>6776</v>
      </c>
      <c r="C6841" s="295">
        <v>81.416268948579244</v>
      </c>
    </row>
    <row r="6842" spans="2:3" x14ac:dyDescent="0.25">
      <c r="B6842" s="294">
        <v>6777</v>
      </c>
      <c r="C6842" s="295">
        <v>165.1872173800746</v>
      </c>
    </row>
    <row r="6843" spans="2:3" x14ac:dyDescent="0.25">
      <c r="B6843" s="294">
        <v>6778</v>
      </c>
      <c r="C6843" s="295">
        <v>132.70342615484719</v>
      </c>
    </row>
    <row r="6844" spans="2:3" x14ac:dyDescent="0.25">
      <c r="B6844" s="294">
        <v>6779</v>
      </c>
      <c r="C6844" s="295">
        <v>115.84911346983509</v>
      </c>
    </row>
    <row r="6845" spans="2:3" x14ac:dyDescent="0.25">
      <c r="B6845" s="294">
        <v>6780</v>
      </c>
      <c r="C6845" s="295">
        <v>177.01545126680787</v>
      </c>
    </row>
    <row r="6846" spans="2:3" x14ac:dyDescent="0.25">
      <c r="B6846" s="294">
        <v>6781</v>
      </c>
      <c r="C6846" s="295">
        <v>140.64884016292928</v>
      </c>
    </row>
    <row r="6847" spans="2:3" x14ac:dyDescent="0.25">
      <c r="B6847" s="294">
        <v>6782</v>
      </c>
      <c r="C6847" s="295">
        <v>121.07672883274819</v>
      </c>
    </row>
    <row r="6848" spans="2:3" x14ac:dyDescent="0.25">
      <c r="B6848" s="294">
        <v>6783</v>
      </c>
      <c r="C6848" s="295">
        <v>160.3078526503777</v>
      </c>
    </row>
    <row r="6849" spans="2:3" x14ac:dyDescent="0.25">
      <c r="B6849" s="294">
        <v>6784</v>
      </c>
      <c r="C6849" s="295">
        <v>101.11800449159907</v>
      </c>
    </row>
    <row r="6850" spans="2:3" x14ac:dyDescent="0.25">
      <c r="B6850" s="294">
        <v>6785</v>
      </c>
      <c r="C6850" s="295">
        <v>125.88992644188262</v>
      </c>
    </row>
    <row r="6851" spans="2:3" x14ac:dyDescent="0.25">
      <c r="B6851" s="294">
        <v>6786</v>
      </c>
      <c r="C6851" s="295">
        <v>205.56963321092184</v>
      </c>
    </row>
    <row r="6852" spans="2:3" x14ac:dyDescent="0.25">
      <c r="B6852" s="294">
        <v>6787</v>
      </c>
      <c r="C6852" s="295">
        <v>80.716780062561838</v>
      </c>
    </row>
    <row r="6853" spans="2:3" x14ac:dyDescent="0.25">
      <c r="B6853" s="294">
        <v>6788</v>
      </c>
      <c r="C6853" s="295">
        <v>202.84398777234961</v>
      </c>
    </row>
    <row r="6854" spans="2:3" x14ac:dyDescent="0.25">
      <c r="B6854" s="294">
        <v>6789</v>
      </c>
      <c r="C6854" s="295">
        <v>155.35367041188471</v>
      </c>
    </row>
    <row r="6855" spans="2:3" x14ac:dyDescent="0.25">
      <c r="B6855" s="294">
        <v>6790</v>
      </c>
      <c r="C6855" s="295">
        <v>166.39321588326231</v>
      </c>
    </row>
    <row r="6856" spans="2:3" x14ac:dyDescent="0.25">
      <c r="B6856" s="294">
        <v>6791</v>
      </c>
      <c r="C6856" s="295">
        <v>136.86116258472572</v>
      </c>
    </row>
    <row r="6857" spans="2:3" x14ac:dyDescent="0.25">
      <c r="B6857" s="294">
        <v>6792</v>
      </c>
      <c r="C6857" s="295">
        <v>137.30102595487324</v>
      </c>
    </row>
    <row r="6858" spans="2:3" x14ac:dyDescent="0.25">
      <c r="B6858" s="294">
        <v>6793</v>
      </c>
      <c r="C6858" s="295">
        <v>147.58490471918759</v>
      </c>
    </row>
    <row r="6859" spans="2:3" x14ac:dyDescent="0.25">
      <c r="B6859" s="294">
        <v>6794</v>
      </c>
      <c r="C6859" s="295">
        <v>72.509379380832598</v>
      </c>
    </row>
    <row r="6860" spans="2:3" x14ac:dyDescent="0.25">
      <c r="B6860" s="294">
        <v>6795</v>
      </c>
      <c r="C6860" s="295">
        <v>170.7769353353892</v>
      </c>
    </row>
    <row r="6861" spans="2:3" x14ac:dyDescent="0.25">
      <c r="B6861" s="294">
        <v>6796</v>
      </c>
      <c r="C6861" s="295">
        <v>94.418126927182726</v>
      </c>
    </row>
    <row r="6862" spans="2:3" x14ac:dyDescent="0.25">
      <c r="B6862" s="294">
        <v>6797</v>
      </c>
      <c r="C6862" s="295">
        <v>79.52768052141208</v>
      </c>
    </row>
    <row r="6863" spans="2:3" x14ac:dyDescent="0.25">
      <c r="B6863" s="294">
        <v>6798</v>
      </c>
      <c r="C6863" s="295">
        <v>111.81529190952642</v>
      </c>
    </row>
    <row r="6864" spans="2:3" x14ac:dyDescent="0.25">
      <c r="B6864" s="294">
        <v>6799</v>
      </c>
      <c r="C6864" s="295">
        <v>140.82937413413813</v>
      </c>
    </row>
    <row r="6865" spans="2:3" x14ac:dyDescent="0.25">
      <c r="B6865" s="294">
        <v>6800</v>
      </c>
      <c r="C6865" s="295">
        <v>105.97003708226666</v>
      </c>
    </row>
    <row r="6866" spans="2:3" x14ac:dyDescent="0.25">
      <c r="B6866" s="294">
        <v>6801</v>
      </c>
      <c r="C6866" s="295">
        <v>140.90373006191084</v>
      </c>
    </row>
    <row r="6867" spans="2:3" x14ac:dyDescent="0.25">
      <c r="B6867" s="294">
        <v>6802</v>
      </c>
      <c r="C6867" s="295">
        <v>113.94286961357194</v>
      </c>
    </row>
    <row r="6868" spans="2:3" x14ac:dyDescent="0.25">
      <c r="B6868" s="294">
        <v>6803</v>
      </c>
      <c r="C6868" s="295">
        <v>134.14074530445453</v>
      </c>
    </row>
    <row r="6869" spans="2:3" x14ac:dyDescent="0.25">
      <c r="B6869" s="294">
        <v>6804</v>
      </c>
      <c r="C6869" s="295">
        <v>160.0095945581142</v>
      </c>
    </row>
    <row r="6870" spans="2:3" x14ac:dyDescent="0.25">
      <c r="B6870" s="294">
        <v>6805</v>
      </c>
      <c r="C6870" s="295">
        <v>116.74926936800421</v>
      </c>
    </row>
    <row r="6871" spans="2:3" x14ac:dyDescent="0.25">
      <c r="B6871" s="294">
        <v>6806</v>
      </c>
      <c r="C6871" s="295">
        <v>120.45148380291022</v>
      </c>
    </row>
    <row r="6872" spans="2:3" x14ac:dyDescent="0.25">
      <c r="B6872" s="294">
        <v>6807</v>
      </c>
      <c r="C6872" s="295">
        <v>89.206714874539031</v>
      </c>
    </row>
    <row r="6873" spans="2:3" x14ac:dyDescent="0.25">
      <c r="B6873" s="294">
        <v>6808</v>
      </c>
      <c r="C6873" s="295">
        <v>83.295618533776192</v>
      </c>
    </row>
    <row r="6874" spans="2:3" x14ac:dyDescent="0.25">
      <c r="B6874" s="294">
        <v>6809</v>
      </c>
      <c r="C6874" s="295">
        <v>117.99142151568583</v>
      </c>
    </row>
    <row r="6875" spans="2:3" x14ac:dyDescent="0.25">
      <c r="B6875" s="294">
        <v>6810</v>
      </c>
      <c r="C6875" s="295">
        <v>145.68963403780816</v>
      </c>
    </row>
    <row r="6876" spans="2:3" x14ac:dyDescent="0.25">
      <c r="B6876" s="294">
        <v>6811</v>
      </c>
      <c r="C6876" s="295">
        <v>115.26664115849977</v>
      </c>
    </row>
    <row r="6877" spans="2:3" x14ac:dyDescent="0.25">
      <c r="B6877" s="294">
        <v>6812</v>
      </c>
      <c r="C6877" s="295">
        <v>144.53880626132451</v>
      </c>
    </row>
    <row r="6878" spans="2:3" x14ac:dyDescent="0.25">
      <c r="B6878" s="294">
        <v>6813</v>
      </c>
      <c r="C6878" s="295">
        <v>89.188195561510824</v>
      </c>
    </row>
    <row r="6879" spans="2:3" x14ac:dyDescent="0.25">
      <c r="B6879" s="294">
        <v>6814</v>
      </c>
      <c r="C6879" s="295">
        <v>127.83682901148144</v>
      </c>
    </row>
    <row r="6880" spans="2:3" x14ac:dyDescent="0.25">
      <c r="B6880" s="294">
        <v>6815</v>
      </c>
      <c r="C6880" s="295">
        <v>89.063647024830601</v>
      </c>
    </row>
    <row r="6881" spans="2:3" x14ac:dyDescent="0.25">
      <c r="B6881" s="294">
        <v>6816</v>
      </c>
      <c r="C6881" s="295">
        <v>104.56674599321383</v>
      </c>
    </row>
    <row r="6882" spans="2:3" x14ac:dyDescent="0.25">
      <c r="B6882" s="294">
        <v>6817</v>
      </c>
      <c r="C6882" s="295">
        <v>147.01215563251324</v>
      </c>
    </row>
    <row r="6883" spans="2:3" x14ac:dyDescent="0.25">
      <c r="B6883" s="294">
        <v>6818</v>
      </c>
      <c r="C6883" s="295">
        <v>95.56436651774203</v>
      </c>
    </row>
    <row r="6884" spans="2:3" x14ac:dyDescent="0.25">
      <c r="B6884" s="294">
        <v>6819</v>
      </c>
      <c r="C6884" s="295">
        <v>164.72573267613083</v>
      </c>
    </row>
    <row r="6885" spans="2:3" x14ac:dyDescent="0.25">
      <c r="B6885" s="294">
        <v>6820</v>
      </c>
      <c r="C6885" s="295">
        <v>137.14691684194759</v>
      </c>
    </row>
    <row r="6886" spans="2:3" x14ac:dyDescent="0.25">
      <c r="B6886" s="294">
        <v>6821</v>
      </c>
      <c r="C6886" s="295">
        <v>119.85596521464529</v>
      </c>
    </row>
    <row r="6887" spans="2:3" x14ac:dyDescent="0.25">
      <c r="B6887" s="294">
        <v>6822</v>
      </c>
      <c r="C6887" s="295">
        <v>95.069952640741889</v>
      </c>
    </row>
    <row r="6888" spans="2:3" x14ac:dyDescent="0.25">
      <c r="B6888" s="294">
        <v>6823</v>
      </c>
      <c r="C6888" s="295">
        <v>79.153029868028611</v>
      </c>
    </row>
    <row r="6889" spans="2:3" x14ac:dyDescent="0.25">
      <c r="B6889" s="294">
        <v>6824</v>
      </c>
      <c r="C6889" s="295">
        <v>91.445946790293576</v>
      </c>
    </row>
    <row r="6890" spans="2:3" x14ac:dyDescent="0.25">
      <c r="B6890" s="294">
        <v>6825</v>
      </c>
      <c r="C6890" s="295">
        <v>139.70475324731314</v>
      </c>
    </row>
    <row r="6891" spans="2:3" x14ac:dyDescent="0.25">
      <c r="B6891" s="294">
        <v>6826</v>
      </c>
      <c r="C6891" s="295">
        <v>140.34171319889208</v>
      </c>
    </row>
    <row r="6892" spans="2:3" x14ac:dyDescent="0.25">
      <c r="B6892" s="294">
        <v>6827</v>
      </c>
      <c r="C6892" s="295">
        <v>108.77275986613634</v>
      </c>
    </row>
    <row r="6893" spans="2:3" x14ac:dyDescent="0.25">
      <c r="B6893" s="294">
        <v>6828</v>
      </c>
      <c r="C6893" s="295">
        <v>87.540711435030204</v>
      </c>
    </row>
    <row r="6894" spans="2:3" x14ac:dyDescent="0.25">
      <c r="B6894" s="294">
        <v>6829</v>
      </c>
      <c r="C6894" s="295">
        <v>107.00473713258506</v>
      </c>
    </row>
    <row r="6895" spans="2:3" x14ac:dyDescent="0.25">
      <c r="B6895" s="294">
        <v>6830</v>
      </c>
      <c r="C6895" s="295">
        <v>89.067283455703716</v>
      </c>
    </row>
    <row r="6896" spans="2:3" x14ac:dyDescent="0.25">
      <c r="B6896" s="294">
        <v>6831</v>
      </c>
      <c r="C6896" s="295">
        <v>93.978735367311316</v>
      </c>
    </row>
    <row r="6897" spans="2:3" x14ac:dyDescent="0.25">
      <c r="B6897" s="294">
        <v>6832</v>
      </c>
      <c r="C6897" s="295">
        <v>98.457690920085767</v>
      </c>
    </row>
    <row r="6898" spans="2:3" x14ac:dyDescent="0.25">
      <c r="B6898" s="294">
        <v>6833</v>
      </c>
      <c r="C6898" s="295">
        <v>163.37503264780668</v>
      </c>
    </row>
    <row r="6899" spans="2:3" x14ac:dyDescent="0.25">
      <c r="B6899" s="294">
        <v>6834</v>
      </c>
      <c r="C6899" s="295">
        <v>175.73711551460633</v>
      </c>
    </row>
    <row r="6900" spans="2:3" x14ac:dyDescent="0.25">
      <c r="B6900" s="294">
        <v>6835</v>
      </c>
      <c r="C6900" s="295">
        <v>70.439812457202947</v>
      </c>
    </row>
    <row r="6901" spans="2:3" x14ac:dyDescent="0.25">
      <c r="B6901" s="294">
        <v>6836</v>
      </c>
      <c r="C6901" s="295">
        <v>161.00861079005503</v>
      </c>
    </row>
    <row r="6902" spans="2:3" x14ac:dyDescent="0.25">
      <c r="B6902" s="294">
        <v>6837</v>
      </c>
      <c r="C6902" s="295">
        <v>105.34262369658535</v>
      </c>
    </row>
    <row r="6903" spans="2:3" x14ac:dyDescent="0.25">
      <c r="B6903" s="294">
        <v>6838</v>
      </c>
      <c r="C6903" s="295">
        <v>85.335533336479344</v>
      </c>
    </row>
    <row r="6904" spans="2:3" x14ac:dyDescent="0.25">
      <c r="B6904" s="294">
        <v>6839</v>
      </c>
      <c r="C6904" s="295">
        <v>108.70357580932256</v>
      </c>
    </row>
    <row r="6905" spans="2:3" x14ac:dyDescent="0.25">
      <c r="B6905" s="294">
        <v>6840</v>
      </c>
      <c r="C6905" s="295">
        <v>122.45548962720639</v>
      </c>
    </row>
    <row r="6906" spans="2:3" x14ac:dyDescent="0.25">
      <c r="B6906" s="294">
        <v>6841</v>
      </c>
      <c r="C6906" s="295">
        <v>136.86961676812899</v>
      </c>
    </row>
    <row r="6907" spans="2:3" x14ac:dyDescent="0.25">
      <c r="B6907" s="294">
        <v>6842</v>
      </c>
      <c r="C6907" s="295">
        <v>146.11641228691008</v>
      </c>
    </row>
    <row r="6908" spans="2:3" x14ac:dyDescent="0.25">
      <c r="B6908" s="294">
        <v>6843</v>
      </c>
      <c r="C6908" s="295">
        <v>145.7648320856411</v>
      </c>
    </row>
    <row r="6909" spans="2:3" x14ac:dyDescent="0.25">
      <c r="B6909" s="294">
        <v>6844</v>
      </c>
      <c r="C6909" s="295">
        <v>164.71960189121805</v>
      </c>
    </row>
    <row r="6910" spans="2:3" x14ac:dyDescent="0.25">
      <c r="B6910" s="294">
        <v>6845</v>
      </c>
      <c r="C6910" s="295">
        <v>124.08986906141159</v>
      </c>
    </row>
    <row r="6911" spans="2:3" x14ac:dyDescent="0.25">
      <c r="B6911" s="294">
        <v>6846</v>
      </c>
      <c r="C6911" s="295">
        <v>145.23334958440859</v>
      </c>
    </row>
    <row r="6912" spans="2:3" x14ac:dyDescent="0.25">
      <c r="B6912" s="294">
        <v>6847</v>
      </c>
      <c r="C6912" s="295">
        <v>113.00880818116482</v>
      </c>
    </row>
    <row r="6913" spans="2:3" x14ac:dyDescent="0.25">
      <c r="B6913" s="294">
        <v>6848</v>
      </c>
      <c r="C6913" s="295">
        <v>106.61179892699786</v>
      </c>
    </row>
    <row r="6914" spans="2:3" x14ac:dyDescent="0.25">
      <c r="B6914" s="294">
        <v>6849</v>
      </c>
      <c r="C6914" s="295">
        <v>113.4325047244873</v>
      </c>
    </row>
    <row r="6915" spans="2:3" x14ac:dyDescent="0.25">
      <c r="B6915" s="294">
        <v>6850</v>
      </c>
      <c r="C6915" s="295">
        <v>120.2630332774371</v>
      </c>
    </row>
    <row r="6916" spans="2:3" x14ac:dyDescent="0.25">
      <c r="B6916" s="294">
        <v>6851</v>
      </c>
      <c r="C6916" s="295">
        <v>138.2459023372229</v>
      </c>
    </row>
    <row r="6917" spans="2:3" x14ac:dyDescent="0.25">
      <c r="B6917" s="294">
        <v>6852</v>
      </c>
      <c r="C6917" s="295">
        <v>149.59272939189088</v>
      </c>
    </row>
    <row r="6918" spans="2:3" x14ac:dyDescent="0.25">
      <c r="B6918" s="294">
        <v>6853</v>
      </c>
      <c r="C6918" s="295">
        <v>114.10970139986574</v>
      </c>
    </row>
    <row r="6919" spans="2:3" x14ac:dyDescent="0.25">
      <c r="B6919" s="294">
        <v>6854</v>
      </c>
      <c r="C6919" s="295">
        <v>144.3770577332831</v>
      </c>
    </row>
    <row r="6920" spans="2:3" x14ac:dyDescent="0.25">
      <c r="B6920" s="294">
        <v>6855</v>
      </c>
      <c r="C6920" s="295">
        <v>102.25253754523155</v>
      </c>
    </row>
    <row r="6921" spans="2:3" x14ac:dyDescent="0.25">
      <c r="B6921" s="294">
        <v>6856</v>
      </c>
      <c r="C6921" s="295">
        <v>127.47638757054909</v>
      </c>
    </row>
    <row r="6922" spans="2:3" x14ac:dyDescent="0.25">
      <c r="B6922" s="294">
        <v>6857</v>
      </c>
      <c r="C6922" s="295">
        <v>92.85185410041565</v>
      </c>
    </row>
    <row r="6923" spans="2:3" x14ac:dyDescent="0.25">
      <c r="B6923" s="294">
        <v>6858</v>
      </c>
      <c r="C6923" s="295">
        <v>115.49830042333741</v>
      </c>
    </row>
    <row r="6924" spans="2:3" x14ac:dyDescent="0.25">
      <c r="B6924" s="294">
        <v>6859</v>
      </c>
      <c r="C6924" s="295">
        <v>169.72332918096544</v>
      </c>
    </row>
    <row r="6925" spans="2:3" x14ac:dyDescent="0.25">
      <c r="B6925" s="294">
        <v>6860</v>
      </c>
      <c r="C6925" s="295">
        <v>133.10894378569969</v>
      </c>
    </row>
    <row r="6926" spans="2:3" x14ac:dyDescent="0.25">
      <c r="B6926" s="294">
        <v>6861</v>
      </c>
      <c r="C6926" s="295">
        <v>121.29738323675292</v>
      </c>
    </row>
    <row r="6927" spans="2:3" x14ac:dyDescent="0.25">
      <c r="B6927" s="294">
        <v>6862</v>
      </c>
      <c r="C6927" s="295">
        <v>90.296304572169419</v>
      </c>
    </row>
    <row r="6928" spans="2:3" x14ac:dyDescent="0.25">
      <c r="B6928" s="294">
        <v>6863</v>
      </c>
      <c r="C6928" s="295">
        <v>117.45573782973338</v>
      </c>
    </row>
    <row r="6929" spans="2:3" x14ac:dyDescent="0.25">
      <c r="B6929" s="294">
        <v>6864</v>
      </c>
      <c r="C6929" s="295">
        <v>104.51473168646574</v>
      </c>
    </row>
    <row r="6930" spans="2:3" x14ac:dyDescent="0.25">
      <c r="B6930" s="294">
        <v>6865</v>
      </c>
      <c r="C6930" s="295">
        <v>120.51629798218872</v>
      </c>
    </row>
    <row r="6931" spans="2:3" x14ac:dyDescent="0.25">
      <c r="B6931" s="294">
        <v>6866</v>
      </c>
      <c r="C6931" s="295">
        <v>98.718205881545543</v>
      </c>
    </row>
    <row r="6932" spans="2:3" x14ac:dyDescent="0.25">
      <c r="B6932" s="294">
        <v>6867</v>
      </c>
      <c r="C6932" s="295">
        <v>149.99252485957612</v>
      </c>
    </row>
    <row r="6933" spans="2:3" x14ac:dyDescent="0.25">
      <c r="B6933" s="294">
        <v>6868</v>
      </c>
      <c r="C6933" s="295">
        <v>109.87548206122489</v>
      </c>
    </row>
    <row r="6934" spans="2:3" x14ac:dyDescent="0.25">
      <c r="B6934" s="294">
        <v>6869</v>
      </c>
      <c r="C6934" s="295">
        <v>150.74707247802615</v>
      </c>
    </row>
    <row r="6935" spans="2:3" x14ac:dyDescent="0.25">
      <c r="B6935" s="294">
        <v>6870</v>
      </c>
      <c r="C6935" s="295">
        <v>144.54743732236648</v>
      </c>
    </row>
    <row r="6936" spans="2:3" x14ac:dyDescent="0.25">
      <c r="B6936" s="294">
        <v>6871</v>
      </c>
      <c r="C6936" s="295">
        <v>130.35779778020151</v>
      </c>
    </row>
    <row r="6937" spans="2:3" x14ac:dyDescent="0.25">
      <c r="B6937" s="294">
        <v>6872</v>
      </c>
      <c r="C6937" s="295">
        <v>163.30698444313191</v>
      </c>
    </row>
    <row r="6938" spans="2:3" x14ac:dyDescent="0.25">
      <c r="B6938" s="294">
        <v>6873</v>
      </c>
      <c r="C6938" s="295">
        <v>156.88972214919875</v>
      </c>
    </row>
    <row r="6939" spans="2:3" x14ac:dyDescent="0.25">
      <c r="B6939" s="294">
        <v>6874</v>
      </c>
      <c r="C6939" s="295">
        <v>83.372147214169729</v>
      </c>
    </row>
    <row r="6940" spans="2:3" x14ac:dyDescent="0.25">
      <c r="B6940" s="294">
        <v>6875</v>
      </c>
      <c r="C6940" s="295">
        <v>109.49044907975043</v>
      </c>
    </row>
    <row r="6941" spans="2:3" x14ac:dyDescent="0.25">
      <c r="B6941" s="294">
        <v>6876</v>
      </c>
      <c r="C6941" s="295">
        <v>158.07398923773658</v>
      </c>
    </row>
    <row r="6942" spans="2:3" x14ac:dyDescent="0.25">
      <c r="B6942" s="294">
        <v>6877</v>
      </c>
      <c r="C6942" s="295">
        <v>144.35414038635918</v>
      </c>
    </row>
    <row r="6943" spans="2:3" x14ac:dyDescent="0.25">
      <c r="B6943" s="294">
        <v>6878</v>
      </c>
      <c r="C6943" s="295">
        <v>128.3552887445511</v>
      </c>
    </row>
    <row r="6944" spans="2:3" x14ac:dyDescent="0.25">
      <c r="B6944" s="294">
        <v>6879</v>
      </c>
      <c r="C6944" s="295">
        <v>115.05821648647409</v>
      </c>
    </row>
    <row r="6945" spans="2:3" x14ac:dyDescent="0.25">
      <c r="B6945" s="294">
        <v>6880</v>
      </c>
      <c r="C6945" s="295">
        <v>192.22240267666891</v>
      </c>
    </row>
    <row r="6946" spans="2:3" x14ac:dyDescent="0.25">
      <c r="B6946" s="294">
        <v>6881</v>
      </c>
      <c r="C6946" s="295">
        <v>186.64891134452395</v>
      </c>
    </row>
    <row r="6947" spans="2:3" x14ac:dyDescent="0.25">
      <c r="B6947" s="294">
        <v>6882</v>
      </c>
      <c r="C6947" s="295">
        <v>116.3071601567535</v>
      </c>
    </row>
    <row r="6948" spans="2:3" x14ac:dyDescent="0.25">
      <c r="B6948" s="294">
        <v>6883</v>
      </c>
      <c r="C6948" s="295">
        <v>147.88236901126839</v>
      </c>
    </row>
    <row r="6949" spans="2:3" x14ac:dyDescent="0.25">
      <c r="B6949" s="294">
        <v>6884</v>
      </c>
      <c r="C6949" s="295">
        <v>145.70527603553452</v>
      </c>
    </row>
    <row r="6950" spans="2:3" x14ac:dyDescent="0.25">
      <c r="B6950" s="294">
        <v>6885</v>
      </c>
      <c r="C6950" s="295">
        <v>107.92586225022083</v>
      </c>
    </row>
    <row r="6951" spans="2:3" x14ac:dyDescent="0.25">
      <c r="B6951" s="294">
        <v>6886</v>
      </c>
      <c r="C6951" s="295">
        <v>97.812859796537623</v>
      </c>
    </row>
    <row r="6952" spans="2:3" x14ac:dyDescent="0.25">
      <c r="B6952" s="294">
        <v>6887</v>
      </c>
      <c r="C6952" s="295">
        <v>152.32076034567621</v>
      </c>
    </row>
    <row r="6953" spans="2:3" x14ac:dyDescent="0.25">
      <c r="B6953" s="294">
        <v>6888</v>
      </c>
      <c r="C6953" s="295">
        <v>170.50378847182503</v>
      </c>
    </row>
    <row r="6954" spans="2:3" x14ac:dyDescent="0.25">
      <c r="B6954" s="294">
        <v>6889</v>
      </c>
      <c r="C6954" s="295">
        <v>77.910962153823164</v>
      </c>
    </row>
    <row r="6955" spans="2:3" x14ac:dyDescent="0.25">
      <c r="B6955" s="294">
        <v>6890</v>
      </c>
      <c r="C6955" s="295">
        <v>159.95477469438191</v>
      </c>
    </row>
    <row r="6956" spans="2:3" x14ac:dyDescent="0.25">
      <c r="B6956" s="294">
        <v>6891</v>
      </c>
      <c r="C6956" s="295">
        <v>145.1111929579119</v>
      </c>
    </row>
    <row r="6957" spans="2:3" x14ac:dyDescent="0.25">
      <c r="B6957" s="294">
        <v>6892</v>
      </c>
      <c r="C6957" s="295">
        <v>92.066887355038205</v>
      </c>
    </row>
    <row r="6958" spans="2:3" x14ac:dyDescent="0.25">
      <c r="B6958" s="294">
        <v>6893</v>
      </c>
      <c r="C6958" s="295">
        <v>194.86772955180905</v>
      </c>
    </row>
    <row r="6959" spans="2:3" x14ac:dyDescent="0.25">
      <c r="B6959" s="294">
        <v>6894</v>
      </c>
      <c r="C6959" s="295">
        <v>179.39332015998556</v>
      </c>
    </row>
    <row r="6960" spans="2:3" x14ac:dyDescent="0.25">
      <c r="B6960" s="294">
        <v>6895</v>
      </c>
      <c r="C6960" s="295">
        <v>168.28768496683108</v>
      </c>
    </row>
    <row r="6961" spans="2:3" x14ac:dyDescent="0.25">
      <c r="B6961" s="294">
        <v>6896</v>
      </c>
      <c r="C6961" s="295">
        <v>108.30579533271751</v>
      </c>
    </row>
    <row r="6962" spans="2:3" x14ac:dyDescent="0.25">
      <c r="B6962" s="294">
        <v>6897</v>
      </c>
      <c r="C6962" s="295">
        <v>103.69664358539583</v>
      </c>
    </row>
    <row r="6963" spans="2:3" x14ac:dyDescent="0.25">
      <c r="B6963" s="294">
        <v>6898</v>
      </c>
      <c r="C6963" s="295">
        <v>75.857537086908025</v>
      </c>
    </row>
    <row r="6964" spans="2:3" x14ac:dyDescent="0.25">
      <c r="B6964" s="294">
        <v>6899</v>
      </c>
      <c r="C6964" s="295">
        <v>117.22717606990128</v>
      </c>
    </row>
    <row r="6965" spans="2:3" x14ac:dyDescent="0.25">
      <c r="B6965" s="294">
        <v>6900</v>
      </c>
      <c r="C6965" s="295">
        <v>115.4074428469454</v>
      </c>
    </row>
    <row r="6966" spans="2:3" x14ac:dyDescent="0.25">
      <c r="B6966" s="294">
        <v>6901</v>
      </c>
      <c r="C6966" s="295">
        <v>109.32374381566541</v>
      </c>
    </row>
    <row r="6967" spans="2:3" x14ac:dyDescent="0.25">
      <c r="B6967" s="294">
        <v>6902</v>
      </c>
      <c r="C6967" s="295">
        <v>170.34021928553872</v>
      </c>
    </row>
    <row r="6968" spans="2:3" x14ac:dyDescent="0.25">
      <c r="B6968" s="294">
        <v>6903</v>
      </c>
      <c r="C6968" s="295">
        <v>112.45983115763549</v>
      </c>
    </row>
    <row r="6969" spans="2:3" x14ac:dyDescent="0.25">
      <c r="B6969" s="294">
        <v>6904</v>
      </c>
      <c r="C6969" s="295">
        <v>121.9063416025176</v>
      </c>
    </row>
    <row r="6970" spans="2:3" x14ac:dyDescent="0.25">
      <c r="B6970" s="294">
        <v>6905</v>
      </c>
      <c r="C6970" s="295">
        <v>172.34933639148528</v>
      </c>
    </row>
    <row r="6971" spans="2:3" x14ac:dyDescent="0.25">
      <c r="B6971" s="294">
        <v>6906</v>
      </c>
      <c r="C6971" s="295">
        <v>73.758702816315733</v>
      </c>
    </row>
    <row r="6972" spans="2:3" x14ac:dyDescent="0.25">
      <c r="B6972" s="294">
        <v>6907</v>
      </c>
      <c r="C6972" s="295">
        <v>97.567445143591755</v>
      </c>
    </row>
    <row r="6973" spans="2:3" x14ac:dyDescent="0.25">
      <c r="B6973" s="294">
        <v>6908</v>
      </c>
      <c r="C6973" s="295">
        <v>131.26046463492696</v>
      </c>
    </row>
    <row r="6974" spans="2:3" x14ac:dyDescent="0.25">
      <c r="B6974" s="294">
        <v>6909</v>
      </c>
      <c r="C6974" s="295">
        <v>120.45296258343492</v>
      </c>
    </row>
    <row r="6975" spans="2:3" x14ac:dyDescent="0.25">
      <c r="B6975" s="294">
        <v>6910</v>
      </c>
      <c r="C6975" s="295">
        <v>75.760936502469988</v>
      </c>
    </row>
    <row r="6976" spans="2:3" x14ac:dyDescent="0.25">
      <c r="B6976" s="294">
        <v>6911</v>
      </c>
      <c r="C6976" s="295">
        <v>144.940614108886</v>
      </c>
    </row>
    <row r="6977" spans="2:3" x14ac:dyDescent="0.25">
      <c r="B6977" s="294">
        <v>6912</v>
      </c>
      <c r="C6977" s="295">
        <v>124.55231182256597</v>
      </c>
    </row>
    <row r="6978" spans="2:3" x14ac:dyDescent="0.25">
      <c r="B6978" s="294">
        <v>6913</v>
      </c>
      <c r="C6978" s="295">
        <v>101.55570209011344</v>
      </c>
    </row>
    <row r="6979" spans="2:3" x14ac:dyDescent="0.25">
      <c r="B6979" s="294">
        <v>6914</v>
      </c>
      <c r="C6979" s="295">
        <v>108.39343925146807</v>
      </c>
    </row>
    <row r="6980" spans="2:3" x14ac:dyDescent="0.25">
      <c r="B6980" s="294">
        <v>6915</v>
      </c>
      <c r="C6980" s="295">
        <v>110.9050890167464</v>
      </c>
    </row>
    <row r="6981" spans="2:3" x14ac:dyDescent="0.25">
      <c r="B6981" s="294">
        <v>6916</v>
      </c>
      <c r="C6981" s="295">
        <v>70.853453782883136</v>
      </c>
    </row>
    <row r="6982" spans="2:3" x14ac:dyDescent="0.25">
      <c r="B6982" s="294">
        <v>6917</v>
      </c>
      <c r="C6982" s="295">
        <v>120.78104999059073</v>
      </c>
    </row>
    <row r="6983" spans="2:3" x14ac:dyDescent="0.25">
      <c r="B6983" s="294">
        <v>6918</v>
      </c>
      <c r="C6983" s="295">
        <v>149.07024164864833</v>
      </c>
    </row>
    <row r="6984" spans="2:3" x14ac:dyDescent="0.25">
      <c r="B6984" s="294">
        <v>6919</v>
      </c>
      <c r="C6984" s="295">
        <v>174.08864499705746</v>
      </c>
    </row>
    <row r="6985" spans="2:3" x14ac:dyDescent="0.25">
      <c r="B6985" s="294">
        <v>6920</v>
      </c>
      <c r="C6985" s="295">
        <v>93.703834057570958</v>
      </c>
    </row>
    <row r="6986" spans="2:3" x14ac:dyDescent="0.25">
      <c r="B6986" s="294">
        <v>6921</v>
      </c>
      <c r="C6986" s="295">
        <v>115.19596684709272</v>
      </c>
    </row>
    <row r="6987" spans="2:3" x14ac:dyDescent="0.25">
      <c r="B6987" s="294">
        <v>6922</v>
      </c>
      <c r="C6987" s="295">
        <v>129.3589839465161</v>
      </c>
    </row>
    <row r="6988" spans="2:3" x14ac:dyDescent="0.25">
      <c r="B6988" s="294">
        <v>6923</v>
      </c>
      <c r="C6988" s="295">
        <v>141.24227674256443</v>
      </c>
    </row>
    <row r="6989" spans="2:3" x14ac:dyDescent="0.25">
      <c r="B6989" s="294">
        <v>6924</v>
      </c>
      <c r="C6989" s="295">
        <v>95.511068329075016</v>
      </c>
    </row>
    <row r="6990" spans="2:3" x14ac:dyDescent="0.25">
      <c r="B6990" s="294">
        <v>6925</v>
      </c>
      <c r="C6990" s="295">
        <v>145.37059798775198</v>
      </c>
    </row>
    <row r="6991" spans="2:3" x14ac:dyDescent="0.25">
      <c r="B6991" s="294">
        <v>6926</v>
      </c>
      <c r="C6991" s="295">
        <v>118.00016022795876</v>
      </c>
    </row>
    <row r="6992" spans="2:3" x14ac:dyDescent="0.25">
      <c r="B6992" s="294">
        <v>6927</v>
      </c>
      <c r="C6992" s="295">
        <v>121.45349003987872</v>
      </c>
    </row>
    <row r="6993" spans="2:3" x14ac:dyDescent="0.25">
      <c r="B6993" s="294">
        <v>6928</v>
      </c>
      <c r="C6993" s="295">
        <v>144.17062003285042</v>
      </c>
    </row>
    <row r="6994" spans="2:3" x14ac:dyDescent="0.25">
      <c r="B6994" s="294">
        <v>6929</v>
      </c>
      <c r="C6994" s="295">
        <v>199.8311154239808</v>
      </c>
    </row>
    <row r="6995" spans="2:3" x14ac:dyDescent="0.25">
      <c r="B6995" s="294">
        <v>6930</v>
      </c>
      <c r="C6995" s="295">
        <v>150.32532096467935</v>
      </c>
    </row>
    <row r="6996" spans="2:3" x14ac:dyDescent="0.25">
      <c r="B6996" s="294">
        <v>6931</v>
      </c>
      <c r="C6996" s="295">
        <v>209.12891138276143</v>
      </c>
    </row>
    <row r="6997" spans="2:3" x14ac:dyDescent="0.25">
      <c r="B6997" s="294">
        <v>6932</v>
      </c>
      <c r="C6997" s="295">
        <v>137.52311318566319</v>
      </c>
    </row>
    <row r="6998" spans="2:3" x14ac:dyDescent="0.25">
      <c r="B6998" s="294">
        <v>6933</v>
      </c>
      <c r="C6998" s="295">
        <v>127.05949111643724</v>
      </c>
    </row>
    <row r="6999" spans="2:3" x14ac:dyDescent="0.25">
      <c r="B6999" s="294">
        <v>6934</v>
      </c>
      <c r="C6999" s="295">
        <v>107.32979042342095</v>
      </c>
    </row>
    <row r="7000" spans="2:3" x14ac:dyDescent="0.25">
      <c r="B7000" s="294">
        <v>6935</v>
      </c>
      <c r="C7000" s="295">
        <v>136.46225619826967</v>
      </c>
    </row>
    <row r="7001" spans="2:3" x14ac:dyDescent="0.25">
      <c r="B7001" s="294">
        <v>6936</v>
      </c>
      <c r="C7001" s="295">
        <v>88.166644580784364</v>
      </c>
    </row>
    <row r="7002" spans="2:3" x14ac:dyDescent="0.25">
      <c r="B7002" s="294">
        <v>6937</v>
      </c>
      <c r="C7002" s="295">
        <v>118.54142794411297</v>
      </c>
    </row>
    <row r="7003" spans="2:3" x14ac:dyDescent="0.25">
      <c r="B7003" s="294">
        <v>6938</v>
      </c>
      <c r="C7003" s="295">
        <v>117.9240504626099</v>
      </c>
    </row>
    <row r="7004" spans="2:3" x14ac:dyDescent="0.25">
      <c r="B7004" s="294">
        <v>6939</v>
      </c>
      <c r="C7004" s="295">
        <v>143.8747730646765</v>
      </c>
    </row>
    <row r="7005" spans="2:3" x14ac:dyDescent="0.25">
      <c r="B7005" s="294">
        <v>6940</v>
      </c>
      <c r="C7005" s="295">
        <v>153.74049160268123</v>
      </c>
    </row>
    <row r="7006" spans="2:3" x14ac:dyDescent="0.25">
      <c r="B7006" s="294">
        <v>6941</v>
      </c>
      <c r="C7006" s="295">
        <v>102.23896441749902</v>
      </c>
    </row>
    <row r="7007" spans="2:3" x14ac:dyDescent="0.25">
      <c r="B7007" s="294">
        <v>6942</v>
      </c>
      <c r="C7007" s="295">
        <v>119.72025802655838</v>
      </c>
    </row>
    <row r="7008" spans="2:3" x14ac:dyDescent="0.25">
      <c r="B7008" s="294">
        <v>6943</v>
      </c>
      <c r="C7008" s="295">
        <v>149.40386510412475</v>
      </c>
    </row>
    <row r="7009" spans="2:3" x14ac:dyDescent="0.25">
      <c r="B7009" s="294">
        <v>6944</v>
      </c>
      <c r="C7009" s="295">
        <v>109.62082083730823</v>
      </c>
    </row>
    <row r="7010" spans="2:3" x14ac:dyDescent="0.25">
      <c r="B7010" s="294">
        <v>6945</v>
      </c>
      <c r="C7010" s="295">
        <v>177.18945273303535</v>
      </c>
    </row>
    <row r="7011" spans="2:3" x14ac:dyDescent="0.25">
      <c r="B7011" s="294">
        <v>6946</v>
      </c>
      <c r="C7011" s="295">
        <v>126.56046615185673</v>
      </c>
    </row>
    <row r="7012" spans="2:3" x14ac:dyDescent="0.25">
      <c r="B7012" s="294">
        <v>6947</v>
      </c>
      <c r="C7012" s="295">
        <v>163.07535504656482</v>
      </c>
    </row>
    <row r="7013" spans="2:3" x14ac:dyDescent="0.25">
      <c r="B7013" s="294">
        <v>6948</v>
      </c>
      <c r="C7013" s="295">
        <v>118.15115727042703</v>
      </c>
    </row>
    <row r="7014" spans="2:3" x14ac:dyDescent="0.25">
      <c r="B7014" s="294">
        <v>6949</v>
      </c>
      <c r="C7014" s="295">
        <v>181.62559541308542</v>
      </c>
    </row>
    <row r="7015" spans="2:3" x14ac:dyDescent="0.25">
      <c r="B7015" s="294">
        <v>6950</v>
      </c>
      <c r="C7015" s="295">
        <v>148.48891272487427</v>
      </c>
    </row>
    <row r="7016" spans="2:3" x14ac:dyDescent="0.25">
      <c r="B7016" s="294">
        <v>6951</v>
      </c>
      <c r="C7016" s="295">
        <v>138.88351321857243</v>
      </c>
    </row>
    <row r="7017" spans="2:3" x14ac:dyDescent="0.25">
      <c r="B7017" s="294">
        <v>6952</v>
      </c>
      <c r="C7017" s="295">
        <v>102.65102750576446</v>
      </c>
    </row>
    <row r="7018" spans="2:3" x14ac:dyDescent="0.25">
      <c r="B7018" s="294">
        <v>6953</v>
      </c>
      <c r="C7018" s="295">
        <v>113.58798421448537</v>
      </c>
    </row>
    <row r="7019" spans="2:3" x14ac:dyDescent="0.25">
      <c r="B7019" s="294">
        <v>6954</v>
      </c>
      <c r="C7019" s="295">
        <v>119.8426447102116</v>
      </c>
    </row>
    <row r="7020" spans="2:3" x14ac:dyDescent="0.25">
      <c r="B7020" s="294">
        <v>6955</v>
      </c>
      <c r="C7020" s="295">
        <v>81.249663663300709</v>
      </c>
    </row>
    <row r="7021" spans="2:3" x14ac:dyDescent="0.25">
      <c r="B7021" s="294">
        <v>6956</v>
      </c>
      <c r="C7021" s="295">
        <v>102.34464432326806</v>
      </c>
    </row>
    <row r="7022" spans="2:3" x14ac:dyDescent="0.25">
      <c r="B7022" s="294">
        <v>6957</v>
      </c>
      <c r="C7022" s="295">
        <v>146.29142598800803</v>
      </c>
    </row>
    <row r="7023" spans="2:3" x14ac:dyDescent="0.25">
      <c r="B7023" s="294">
        <v>6958</v>
      </c>
      <c r="C7023" s="295">
        <v>110.20364203910476</v>
      </c>
    </row>
    <row r="7024" spans="2:3" x14ac:dyDescent="0.25">
      <c r="B7024" s="294">
        <v>6959</v>
      </c>
      <c r="C7024" s="295">
        <v>92.982676111527184</v>
      </c>
    </row>
    <row r="7025" spans="2:3" x14ac:dyDescent="0.25">
      <c r="B7025" s="294">
        <v>6960</v>
      </c>
      <c r="C7025" s="295">
        <v>146.56198341207903</v>
      </c>
    </row>
    <row r="7026" spans="2:3" x14ac:dyDescent="0.25">
      <c r="B7026" s="294">
        <v>6961</v>
      </c>
      <c r="C7026" s="295">
        <v>127.32442100391955</v>
      </c>
    </row>
    <row r="7027" spans="2:3" x14ac:dyDescent="0.25">
      <c r="B7027" s="294">
        <v>6962</v>
      </c>
      <c r="C7027" s="295">
        <v>120.95548570249038</v>
      </c>
    </row>
    <row r="7028" spans="2:3" x14ac:dyDescent="0.25">
      <c r="B7028" s="294">
        <v>6963</v>
      </c>
      <c r="C7028" s="295">
        <v>88.227809017278872</v>
      </c>
    </row>
    <row r="7029" spans="2:3" x14ac:dyDescent="0.25">
      <c r="B7029" s="294">
        <v>6964</v>
      </c>
      <c r="C7029" s="295">
        <v>111.68974108911955</v>
      </c>
    </row>
    <row r="7030" spans="2:3" x14ac:dyDescent="0.25">
      <c r="B7030" s="294">
        <v>6965</v>
      </c>
      <c r="C7030" s="295">
        <v>90.767009688809395</v>
      </c>
    </row>
    <row r="7031" spans="2:3" x14ac:dyDescent="0.25">
      <c r="B7031" s="294">
        <v>6966</v>
      </c>
      <c r="C7031" s="295">
        <v>118.37682989710183</v>
      </c>
    </row>
    <row r="7032" spans="2:3" x14ac:dyDescent="0.25">
      <c r="B7032" s="294">
        <v>6967</v>
      </c>
      <c r="C7032" s="295">
        <v>158.23408413529938</v>
      </c>
    </row>
    <row r="7033" spans="2:3" x14ac:dyDescent="0.25">
      <c r="B7033" s="294">
        <v>6968</v>
      </c>
      <c r="C7033" s="295">
        <v>93.209881997916398</v>
      </c>
    </row>
    <row r="7034" spans="2:3" x14ac:dyDescent="0.25">
      <c r="B7034" s="294">
        <v>6969</v>
      </c>
      <c r="C7034" s="295">
        <v>181.55235254743332</v>
      </c>
    </row>
    <row r="7035" spans="2:3" x14ac:dyDescent="0.25">
      <c r="B7035" s="294">
        <v>6970</v>
      </c>
      <c r="C7035" s="295">
        <v>129.5172116852917</v>
      </c>
    </row>
    <row r="7036" spans="2:3" x14ac:dyDescent="0.25">
      <c r="B7036" s="294">
        <v>6971</v>
      </c>
      <c r="C7036" s="295">
        <v>105.16540520274879</v>
      </c>
    </row>
    <row r="7037" spans="2:3" x14ac:dyDescent="0.25">
      <c r="B7037" s="294">
        <v>6972</v>
      </c>
      <c r="C7037" s="295">
        <v>118.54072601422837</v>
      </c>
    </row>
    <row r="7038" spans="2:3" x14ac:dyDescent="0.25">
      <c r="B7038" s="294">
        <v>6973</v>
      </c>
      <c r="C7038" s="295">
        <v>123.43784799477999</v>
      </c>
    </row>
    <row r="7039" spans="2:3" x14ac:dyDescent="0.25">
      <c r="B7039" s="294">
        <v>6974</v>
      </c>
      <c r="C7039" s="295">
        <v>134.77768889295442</v>
      </c>
    </row>
    <row r="7040" spans="2:3" x14ac:dyDescent="0.25">
      <c r="B7040" s="294">
        <v>6975</v>
      </c>
      <c r="C7040" s="295">
        <v>160.38363543076736</v>
      </c>
    </row>
    <row r="7041" spans="2:3" x14ac:dyDescent="0.25">
      <c r="B7041" s="294">
        <v>6976</v>
      </c>
      <c r="C7041" s="295">
        <v>90.778953587522224</v>
      </c>
    </row>
    <row r="7042" spans="2:3" x14ac:dyDescent="0.25">
      <c r="B7042" s="294">
        <v>6977</v>
      </c>
      <c r="C7042" s="295">
        <v>130.81999234818866</v>
      </c>
    </row>
    <row r="7043" spans="2:3" x14ac:dyDescent="0.25">
      <c r="B7043" s="294">
        <v>6978</v>
      </c>
      <c r="C7043" s="295">
        <v>127.97581323329716</v>
      </c>
    </row>
    <row r="7044" spans="2:3" x14ac:dyDescent="0.25">
      <c r="B7044" s="294">
        <v>6979</v>
      </c>
      <c r="C7044" s="295">
        <v>71.125159475006939</v>
      </c>
    </row>
    <row r="7045" spans="2:3" x14ac:dyDescent="0.25">
      <c r="B7045" s="294">
        <v>6980</v>
      </c>
      <c r="C7045" s="295">
        <v>143.72923117321332</v>
      </c>
    </row>
    <row r="7046" spans="2:3" x14ac:dyDescent="0.25">
      <c r="B7046" s="294">
        <v>6981</v>
      </c>
      <c r="C7046" s="295">
        <v>133.98609321517227</v>
      </c>
    </row>
    <row r="7047" spans="2:3" x14ac:dyDescent="0.25">
      <c r="B7047" s="294">
        <v>6982</v>
      </c>
      <c r="C7047" s="295">
        <v>105.06777478775319</v>
      </c>
    </row>
    <row r="7048" spans="2:3" x14ac:dyDescent="0.25">
      <c r="B7048" s="294">
        <v>6983</v>
      </c>
      <c r="C7048" s="295">
        <v>156.68084175140422</v>
      </c>
    </row>
    <row r="7049" spans="2:3" x14ac:dyDescent="0.25">
      <c r="B7049" s="294">
        <v>6984</v>
      </c>
      <c r="C7049" s="295">
        <v>126.8148277696792</v>
      </c>
    </row>
    <row r="7050" spans="2:3" x14ac:dyDescent="0.25">
      <c r="B7050" s="294">
        <v>6985</v>
      </c>
      <c r="C7050" s="295">
        <v>79.598198178825726</v>
      </c>
    </row>
    <row r="7051" spans="2:3" x14ac:dyDescent="0.25">
      <c r="B7051" s="294">
        <v>6986</v>
      </c>
      <c r="C7051" s="295">
        <v>96.534002131705591</v>
      </c>
    </row>
    <row r="7052" spans="2:3" x14ac:dyDescent="0.25">
      <c r="B7052" s="294">
        <v>6987</v>
      </c>
      <c r="C7052" s="295">
        <v>152.61278285138673</v>
      </c>
    </row>
    <row r="7053" spans="2:3" x14ac:dyDescent="0.25">
      <c r="B7053" s="294">
        <v>6988</v>
      </c>
      <c r="C7053" s="295">
        <v>188.24512899911059</v>
      </c>
    </row>
    <row r="7054" spans="2:3" x14ac:dyDescent="0.25">
      <c r="B7054" s="294">
        <v>6989</v>
      </c>
      <c r="C7054" s="295">
        <v>180.66367358763182</v>
      </c>
    </row>
    <row r="7055" spans="2:3" x14ac:dyDescent="0.25">
      <c r="B7055" s="294">
        <v>6990</v>
      </c>
      <c r="C7055" s="295">
        <v>156.29000112219632</v>
      </c>
    </row>
    <row r="7056" spans="2:3" x14ac:dyDescent="0.25">
      <c r="B7056" s="294">
        <v>6991</v>
      </c>
      <c r="C7056" s="295">
        <v>182.20328763291738</v>
      </c>
    </row>
    <row r="7057" spans="2:3" x14ac:dyDescent="0.25">
      <c r="B7057" s="294">
        <v>6992</v>
      </c>
      <c r="C7057" s="295">
        <v>101.12318731715166</v>
      </c>
    </row>
    <row r="7058" spans="2:3" x14ac:dyDescent="0.25">
      <c r="B7058" s="294">
        <v>6993</v>
      </c>
      <c r="C7058" s="295">
        <v>115.53957493135124</v>
      </c>
    </row>
    <row r="7059" spans="2:3" x14ac:dyDescent="0.25">
      <c r="B7059" s="294">
        <v>6994</v>
      </c>
      <c r="C7059" s="295">
        <v>155.39855745311053</v>
      </c>
    </row>
    <row r="7060" spans="2:3" x14ac:dyDescent="0.25">
      <c r="B7060" s="294">
        <v>6995</v>
      </c>
      <c r="C7060" s="295">
        <v>150.8178422769939</v>
      </c>
    </row>
    <row r="7061" spans="2:3" x14ac:dyDescent="0.25">
      <c r="B7061" s="294">
        <v>6996</v>
      </c>
      <c r="C7061" s="295">
        <v>158.11446688504333</v>
      </c>
    </row>
    <row r="7062" spans="2:3" x14ac:dyDescent="0.25">
      <c r="B7062" s="294">
        <v>6997</v>
      </c>
      <c r="C7062" s="295">
        <v>114.32660353883968</v>
      </c>
    </row>
    <row r="7063" spans="2:3" x14ac:dyDescent="0.25">
      <c r="B7063" s="294">
        <v>6998</v>
      </c>
      <c r="C7063" s="295">
        <v>134.09604725929029</v>
      </c>
    </row>
    <row r="7064" spans="2:3" x14ac:dyDescent="0.25">
      <c r="B7064" s="294">
        <v>6999</v>
      </c>
      <c r="C7064" s="295">
        <v>110.11838820379459</v>
      </c>
    </row>
    <row r="7065" spans="2:3" x14ac:dyDescent="0.25">
      <c r="B7065" s="294">
        <v>7000</v>
      </c>
      <c r="C7065" s="295">
        <v>153.33843251789881</v>
      </c>
    </row>
    <row r="7066" spans="2:3" x14ac:dyDescent="0.25">
      <c r="B7066" s="294">
        <v>7001</v>
      </c>
      <c r="C7066" s="295">
        <v>123.99584198192095</v>
      </c>
    </row>
    <row r="7067" spans="2:3" x14ac:dyDescent="0.25">
      <c r="B7067" s="294">
        <v>7002</v>
      </c>
      <c r="C7067" s="295">
        <v>176.10358711515147</v>
      </c>
    </row>
    <row r="7068" spans="2:3" x14ac:dyDescent="0.25">
      <c r="B7068" s="294">
        <v>7003</v>
      </c>
      <c r="C7068" s="295">
        <v>162.77119644241873</v>
      </c>
    </row>
    <row r="7069" spans="2:3" x14ac:dyDescent="0.25">
      <c r="B7069" s="294">
        <v>7004</v>
      </c>
      <c r="C7069" s="295">
        <v>175.65437618697902</v>
      </c>
    </row>
    <row r="7070" spans="2:3" x14ac:dyDescent="0.25">
      <c r="B7070" s="294">
        <v>7005</v>
      </c>
      <c r="C7070" s="295">
        <v>107.18939612492062</v>
      </c>
    </row>
    <row r="7071" spans="2:3" x14ac:dyDescent="0.25">
      <c r="B7071" s="294">
        <v>7006</v>
      </c>
      <c r="C7071" s="295">
        <v>154.56555092283566</v>
      </c>
    </row>
    <row r="7072" spans="2:3" x14ac:dyDescent="0.25">
      <c r="B7072" s="294">
        <v>7007</v>
      </c>
      <c r="C7072" s="295">
        <v>147.24902865488303</v>
      </c>
    </row>
    <row r="7073" spans="2:3" x14ac:dyDescent="0.25">
      <c r="B7073" s="294">
        <v>7008</v>
      </c>
      <c r="C7073" s="295">
        <v>157.47789887406108</v>
      </c>
    </row>
    <row r="7074" spans="2:3" x14ac:dyDescent="0.25">
      <c r="B7074" s="294">
        <v>7009</v>
      </c>
      <c r="C7074" s="295">
        <v>168.99579687348114</v>
      </c>
    </row>
    <row r="7075" spans="2:3" x14ac:dyDescent="0.25">
      <c r="B7075" s="294">
        <v>7010</v>
      </c>
      <c r="C7075" s="295">
        <v>147.85010502072745</v>
      </c>
    </row>
    <row r="7076" spans="2:3" x14ac:dyDescent="0.25">
      <c r="B7076" s="294">
        <v>7011</v>
      </c>
      <c r="C7076" s="295">
        <v>144.28813258165934</v>
      </c>
    </row>
    <row r="7077" spans="2:3" x14ac:dyDescent="0.25">
      <c r="B7077" s="294">
        <v>7012</v>
      </c>
      <c r="C7077" s="295">
        <v>147.54098444587703</v>
      </c>
    </row>
    <row r="7078" spans="2:3" x14ac:dyDescent="0.25">
      <c r="B7078" s="294">
        <v>7013</v>
      </c>
      <c r="C7078" s="295">
        <v>83.082366044672682</v>
      </c>
    </row>
    <row r="7079" spans="2:3" x14ac:dyDescent="0.25">
      <c r="B7079" s="294">
        <v>7014</v>
      </c>
      <c r="C7079" s="295">
        <v>74.745931838953908</v>
      </c>
    </row>
    <row r="7080" spans="2:3" x14ac:dyDescent="0.25">
      <c r="B7080" s="294">
        <v>7015</v>
      </c>
      <c r="C7080" s="295">
        <v>170.25669773798296</v>
      </c>
    </row>
    <row r="7081" spans="2:3" x14ac:dyDescent="0.25">
      <c r="B7081" s="294">
        <v>7016</v>
      </c>
      <c r="C7081" s="295">
        <v>82.349614073001618</v>
      </c>
    </row>
    <row r="7082" spans="2:3" x14ac:dyDescent="0.25">
      <c r="B7082" s="294">
        <v>7017</v>
      </c>
      <c r="C7082" s="295">
        <v>96.301755064619257</v>
      </c>
    </row>
    <row r="7083" spans="2:3" x14ac:dyDescent="0.25">
      <c r="B7083" s="294">
        <v>7018</v>
      </c>
      <c r="C7083" s="295">
        <v>88.02823214740566</v>
      </c>
    </row>
    <row r="7084" spans="2:3" x14ac:dyDescent="0.25">
      <c r="B7084" s="294">
        <v>7019</v>
      </c>
      <c r="C7084" s="295">
        <v>143.04504183948936</v>
      </c>
    </row>
    <row r="7085" spans="2:3" x14ac:dyDescent="0.25">
      <c r="B7085" s="294">
        <v>7020</v>
      </c>
      <c r="C7085" s="295">
        <v>128.01970587970783</v>
      </c>
    </row>
    <row r="7086" spans="2:3" x14ac:dyDescent="0.25">
      <c r="B7086" s="294">
        <v>7021</v>
      </c>
      <c r="C7086" s="295">
        <v>106.97184864033711</v>
      </c>
    </row>
    <row r="7087" spans="2:3" x14ac:dyDescent="0.25">
      <c r="B7087" s="294">
        <v>7022</v>
      </c>
      <c r="C7087" s="295">
        <v>192.69093636810609</v>
      </c>
    </row>
    <row r="7088" spans="2:3" x14ac:dyDescent="0.25">
      <c r="B7088" s="294">
        <v>7023</v>
      </c>
      <c r="C7088" s="295">
        <v>116.8332119176286</v>
      </c>
    </row>
    <row r="7089" spans="2:3" x14ac:dyDescent="0.25">
      <c r="B7089" s="294">
        <v>7024</v>
      </c>
      <c r="C7089" s="295">
        <v>163.77755541948352</v>
      </c>
    </row>
    <row r="7090" spans="2:3" x14ac:dyDescent="0.25">
      <c r="B7090" s="294">
        <v>7025</v>
      </c>
      <c r="C7090" s="295">
        <v>142.14697182595756</v>
      </c>
    </row>
    <row r="7091" spans="2:3" x14ac:dyDescent="0.25">
      <c r="B7091" s="294">
        <v>7026</v>
      </c>
      <c r="C7091" s="295">
        <v>107.53954882702698</v>
      </c>
    </row>
    <row r="7092" spans="2:3" x14ac:dyDescent="0.25">
      <c r="B7092" s="294">
        <v>7027</v>
      </c>
      <c r="C7092" s="295">
        <v>150.96010941027535</v>
      </c>
    </row>
    <row r="7093" spans="2:3" x14ac:dyDescent="0.25">
      <c r="B7093" s="294">
        <v>7028</v>
      </c>
      <c r="C7093" s="295">
        <v>63.696315207705325</v>
      </c>
    </row>
    <row r="7094" spans="2:3" x14ac:dyDescent="0.25">
      <c r="B7094" s="294">
        <v>7029</v>
      </c>
      <c r="C7094" s="295">
        <v>153.85209568593143</v>
      </c>
    </row>
    <row r="7095" spans="2:3" x14ac:dyDescent="0.25">
      <c r="B7095" s="294">
        <v>7030</v>
      </c>
      <c r="C7095" s="295">
        <v>93.358397604169511</v>
      </c>
    </row>
    <row r="7096" spans="2:3" x14ac:dyDescent="0.25">
      <c r="B7096" s="294">
        <v>7031</v>
      </c>
      <c r="C7096" s="295">
        <v>146.32558963496837</v>
      </c>
    </row>
    <row r="7097" spans="2:3" x14ac:dyDescent="0.25">
      <c r="B7097" s="294">
        <v>7032</v>
      </c>
      <c r="C7097" s="295">
        <v>159.33852866497799</v>
      </c>
    </row>
    <row r="7098" spans="2:3" x14ac:dyDescent="0.25">
      <c r="B7098" s="294">
        <v>7033</v>
      </c>
      <c r="C7098" s="295">
        <v>116.53043828067244</v>
      </c>
    </row>
    <row r="7099" spans="2:3" x14ac:dyDescent="0.25">
      <c r="B7099" s="294">
        <v>7034</v>
      </c>
      <c r="C7099" s="295">
        <v>101.19125268656701</v>
      </c>
    </row>
    <row r="7100" spans="2:3" x14ac:dyDescent="0.25">
      <c r="B7100" s="294">
        <v>7035</v>
      </c>
      <c r="C7100" s="295">
        <v>101.803802754798</v>
      </c>
    </row>
    <row r="7101" spans="2:3" x14ac:dyDescent="0.25">
      <c r="B7101" s="294">
        <v>7036</v>
      </c>
      <c r="C7101" s="295">
        <v>139.58417065318707</v>
      </c>
    </row>
    <row r="7102" spans="2:3" x14ac:dyDescent="0.25">
      <c r="B7102" s="294">
        <v>7037</v>
      </c>
      <c r="C7102" s="295">
        <v>84.166399845033453</v>
      </c>
    </row>
    <row r="7103" spans="2:3" x14ac:dyDescent="0.25">
      <c r="B7103" s="294">
        <v>7038</v>
      </c>
      <c r="C7103" s="295">
        <v>167.5691104376933</v>
      </c>
    </row>
    <row r="7104" spans="2:3" x14ac:dyDescent="0.25">
      <c r="B7104" s="294">
        <v>7039</v>
      </c>
      <c r="C7104" s="295">
        <v>158.9331704194654</v>
      </c>
    </row>
    <row r="7105" spans="2:3" x14ac:dyDescent="0.25">
      <c r="B7105" s="294">
        <v>7040</v>
      </c>
      <c r="C7105" s="295">
        <v>147.23236463662806</v>
      </c>
    </row>
    <row r="7106" spans="2:3" x14ac:dyDescent="0.25">
      <c r="B7106" s="294">
        <v>7041</v>
      </c>
      <c r="C7106" s="295">
        <v>86.043089762596594</v>
      </c>
    </row>
    <row r="7107" spans="2:3" x14ac:dyDescent="0.25">
      <c r="B7107" s="294">
        <v>7042</v>
      </c>
      <c r="C7107" s="295">
        <v>87.033185385283474</v>
      </c>
    </row>
    <row r="7108" spans="2:3" x14ac:dyDescent="0.25">
      <c r="B7108" s="294">
        <v>7043</v>
      </c>
      <c r="C7108" s="295">
        <v>107.03677796747505</v>
      </c>
    </row>
    <row r="7109" spans="2:3" x14ac:dyDescent="0.25">
      <c r="B7109" s="294">
        <v>7044</v>
      </c>
      <c r="C7109" s="295">
        <v>172.60206738491377</v>
      </c>
    </row>
    <row r="7110" spans="2:3" x14ac:dyDescent="0.25">
      <c r="B7110" s="294">
        <v>7045</v>
      </c>
      <c r="C7110" s="295">
        <v>111.30958682938805</v>
      </c>
    </row>
    <row r="7111" spans="2:3" x14ac:dyDescent="0.25">
      <c r="B7111" s="294">
        <v>7046</v>
      </c>
      <c r="C7111" s="295">
        <v>95.244766893940977</v>
      </c>
    </row>
    <row r="7112" spans="2:3" x14ac:dyDescent="0.25">
      <c r="B7112" s="294">
        <v>7047</v>
      </c>
      <c r="C7112" s="295">
        <v>117.15829152712752</v>
      </c>
    </row>
    <row r="7113" spans="2:3" x14ac:dyDescent="0.25">
      <c r="B7113" s="294">
        <v>7048</v>
      </c>
      <c r="C7113" s="295">
        <v>159.18952185855505</v>
      </c>
    </row>
    <row r="7114" spans="2:3" x14ac:dyDescent="0.25">
      <c r="B7114" s="294">
        <v>7049</v>
      </c>
      <c r="C7114" s="295">
        <v>202.02009799290875</v>
      </c>
    </row>
    <row r="7115" spans="2:3" x14ac:dyDescent="0.25">
      <c r="B7115" s="294">
        <v>7050</v>
      </c>
      <c r="C7115" s="295">
        <v>130.16923325419486</v>
      </c>
    </row>
    <row r="7116" spans="2:3" x14ac:dyDescent="0.25">
      <c r="B7116" s="294">
        <v>7051</v>
      </c>
      <c r="C7116" s="295">
        <v>111.85642590195184</v>
      </c>
    </row>
    <row r="7117" spans="2:3" x14ac:dyDescent="0.25">
      <c r="B7117" s="294">
        <v>7052</v>
      </c>
      <c r="C7117" s="295">
        <v>94.679306616642293</v>
      </c>
    </row>
    <row r="7118" spans="2:3" x14ac:dyDescent="0.25">
      <c r="B7118" s="294">
        <v>7053</v>
      </c>
      <c r="C7118" s="295">
        <v>171.06591224622298</v>
      </c>
    </row>
    <row r="7119" spans="2:3" x14ac:dyDescent="0.25">
      <c r="B7119" s="294">
        <v>7054</v>
      </c>
      <c r="C7119" s="295">
        <v>157.37013391294346</v>
      </c>
    </row>
    <row r="7120" spans="2:3" x14ac:dyDescent="0.25">
      <c r="B7120" s="294">
        <v>7055</v>
      </c>
      <c r="C7120" s="295">
        <v>156.86073586298286</v>
      </c>
    </row>
    <row r="7121" spans="2:3" x14ac:dyDescent="0.25">
      <c r="B7121" s="294">
        <v>7056</v>
      </c>
      <c r="C7121" s="295">
        <v>107.99279106510346</v>
      </c>
    </row>
    <row r="7122" spans="2:3" x14ac:dyDescent="0.25">
      <c r="B7122" s="294">
        <v>7057</v>
      </c>
      <c r="C7122" s="295">
        <v>178.08685522480846</v>
      </c>
    </row>
    <row r="7123" spans="2:3" x14ac:dyDescent="0.25">
      <c r="B7123" s="294">
        <v>7058</v>
      </c>
      <c r="C7123" s="295">
        <v>117.35062852880046</v>
      </c>
    </row>
    <row r="7124" spans="2:3" x14ac:dyDescent="0.25">
      <c r="B7124" s="294">
        <v>7059</v>
      </c>
      <c r="C7124" s="295">
        <v>145.09569818202408</v>
      </c>
    </row>
    <row r="7125" spans="2:3" x14ac:dyDescent="0.25">
      <c r="B7125" s="294">
        <v>7060</v>
      </c>
      <c r="C7125" s="295">
        <v>102.67910751590115</v>
      </c>
    </row>
    <row r="7126" spans="2:3" x14ac:dyDescent="0.25">
      <c r="B7126" s="294">
        <v>7061</v>
      </c>
      <c r="C7126" s="295">
        <v>131.030380212713</v>
      </c>
    </row>
    <row r="7127" spans="2:3" x14ac:dyDescent="0.25">
      <c r="B7127" s="294">
        <v>7062</v>
      </c>
      <c r="C7127" s="295">
        <v>148.64247812984701</v>
      </c>
    </row>
    <row r="7128" spans="2:3" x14ac:dyDescent="0.25">
      <c r="B7128" s="294">
        <v>7063</v>
      </c>
      <c r="C7128" s="295">
        <v>77.689920510319126</v>
      </c>
    </row>
    <row r="7129" spans="2:3" x14ac:dyDescent="0.25">
      <c r="B7129" s="294">
        <v>7064</v>
      </c>
      <c r="C7129" s="295">
        <v>162.6176027877203</v>
      </c>
    </row>
    <row r="7130" spans="2:3" x14ac:dyDescent="0.25">
      <c r="B7130" s="294">
        <v>7065</v>
      </c>
      <c r="C7130" s="295">
        <v>182.83953006887441</v>
      </c>
    </row>
    <row r="7131" spans="2:3" x14ac:dyDescent="0.25">
      <c r="B7131" s="294">
        <v>7066</v>
      </c>
      <c r="C7131" s="295">
        <v>166.59983160195361</v>
      </c>
    </row>
    <row r="7132" spans="2:3" x14ac:dyDescent="0.25">
      <c r="B7132" s="294">
        <v>7067</v>
      </c>
      <c r="C7132" s="295">
        <v>115.22467132954264</v>
      </c>
    </row>
    <row r="7133" spans="2:3" x14ac:dyDescent="0.25">
      <c r="B7133" s="294">
        <v>7068</v>
      </c>
      <c r="C7133" s="295">
        <v>186.36172034594097</v>
      </c>
    </row>
    <row r="7134" spans="2:3" x14ac:dyDescent="0.25">
      <c r="B7134" s="294">
        <v>7069</v>
      </c>
      <c r="C7134" s="295">
        <v>116.68843012784491</v>
      </c>
    </row>
    <row r="7135" spans="2:3" x14ac:dyDescent="0.25">
      <c r="B7135" s="294">
        <v>7070</v>
      </c>
      <c r="C7135" s="295">
        <v>94.162530775156455</v>
      </c>
    </row>
    <row r="7136" spans="2:3" x14ac:dyDescent="0.25">
      <c r="B7136" s="294">
        <v>7071</v>
      </c>
      <c r="C7136" s="295">
        <v>150.9211195833868</v>
      </c>
    </row>
    <row r="7137" spans="2:3" x14ac:dyDescent="0.25">
      <c r="B7137" s="294">
        <v>7072</v>
      </c>
      <c r="C7137" s="295">
        <v>121.34017802138411</v>
      </c>
    </row>
    <row r="7138" spans="2:3" x14ac:dyDescent="0.25">
      <c r="B7138" s="294">
        <v>7073</v>
      </c>
      <c r="C7138" s="295">
        <v>147.01727495244404</v>
      </c>
    </row>
    <row r="7139" spans="2:3" x14ac:dyDescent="0.25">
      <c r="B7139" s="294">
        <v>7074</v>
      </c>
      <c r="C7139" s="295">
        <v>96.22095123439621</v>
      </c>
    </row>
    <row r="7140" spans="2:3" x14ac:dyDescent="0.25">
      <c r="B7140" s="294">
        <v>7075</v>
      </c>
      <c r="C7140" s="295">
        <v>107.02991201272602</v>
      </c>
    </row>
    <row r="7141" spans="2:3" x14ac:dyDescent="0.25">
      <c r="B7141" s="294">
        <v>7076</v>
      </c>
      <c r="C7141" s="295">
        <v>103.5176622216962</v>
      </c>
    </row>
    <row r="7142" spans="2:3" x14ac:dyDescent="0.25">
      <c r="B7142" s="294">
        <v>7077</v>
      </c>
      <c r="C7142" s="295">
        <v>138.64298206558084</v>
      </c>
    </row>
    <row r="7143" spans="2:3" x14ac:dyDescent="0.25">
      <c r="B7143" s="294">
        <v>7078</v>
      </c>
      <c r="C7143" s="295">
        <v>77.525149961939888</v>
      </c>
    </row>
    <row r="7144" spans="2:3" x14ac:dyDescent="0.25">
      <c r="B7144" s="294">
        <v>7079</v>
      </c>
      <c r="C7144" s="295">
        <v>146.84062782821334</v>
      </c>
    </row>
    <row r="7145" spans="2:3" x14ac:dyDescent="0.25">
      <c r="B7145" s="294">
        <v>7080</v>
      </c>
      <c r="C7145" s="295">
        <v>166.4459961218235</v>
      </c>
    </row>
    <row r="7146" spans="2:3" x14ac:dyDescent="0.25">
      <c r="B7146" s="294">
        <v>7081</v>
      </c>
      <c r="C7146" s="295">
        <v>169.71640993542744</v>
      </c>
    </row>
    <row r="7147" spans="2:3" x14ac:dyDescent="0.25">
      <c r="B7147" s="294">
        <v>7082</v>
      </c>
      <c r="C7147" s="295">
        <v>136.37612667397656</v>
      </c>
    </row>
    <row r="7148" spans="2:3" x14ac:dyDescent="0.25">
      <c r="B7148" s="294">
        <v>7083</v>
      </c>
      <c r="C7148" s="295">
        <v>77.982350149099176</v>
      </c>
    </row>
    <row r="7149" spans="2:3" x14ac:dyDescent="0.25">
      <c r="B7149" s="294">
        <v>7084</v>
      </c>
      <c r="C7149" s="295">
        <v>122.38910685283811</v>
      </c>
    </row>
    <row r="7150" spans="2:3" x14ac:dyDescent="0.25">
      <c r="B7150" s="294">
        <v>7085</v>
      </c>
      <c r="C7150" s="295">
        <v>159.44378071507364</v>
      </c>
    </row>
    <row r="7151" spans="2:3" x14ac:dyDescent="0.25">
      <c r="B7151" s="294">
        <v>7086</v>
      </c>
      <c r="C7151" s="295">
        <v>129.45028477993026</v>
      </c>
    </row>
    <row r="7152" spans="2:3" x14ac:dyDescent="0.25">
      <c r="B7152" s="294">
        <v>7087</v>
      </c>
      <c r="C7152" s="295">
        <v>72.81867205146105</v>
      </c>
    </row>
    <row r="7153" spans="2:3" x14ac:dyDescent="0.25">
      <c r="B7153" s="294">
        <v>7088</v>
      </c>
      <c r="C7153" s="295">
        <v>155.37688071476413</v>
      </c>
    </row>
    <row r="7154" spans="2:3" x14ac:dyDescent="0.25">
      <c r="B7154" s="294">
        <v>7089</v>
      </c>
      <c r="C7154" s="295">
        <v>74.376606971647476</v>
      </c>
    </row>
    <row r="7155" spans="2:3" x14ac:dyDescent="0.25">
      <c r="B7155" s="294">
        <v>7090</v>
      </c>
      <c r="C7155" s="295">
        <v>80.079170660249375</v>
      </c>
    </row>
    <row r="7156" spans="2:3" x14ac:dyDescent="0.25">
      <c r="B7156" s="294">
        <v>7091</v>
      </c>
      <c r="C7156" s="295">
        <v>131.577706029898</v>
      </c>
    </row>
    <row r="7157" spans="2:3" x14ac:dyDescent="0.25">
      <c r="B7157" s="294">
        <v>7092</v>
      </c>
      <c r="C7157" s="295">
        <v>104.39147319271251</v>
      </c>
    </row>
    <row r="7158" spans="2:3" x14ac:dyDescent="0.25">
      <c r="B7158" s="294">
        <v>7093</v>
      </c>
      <c r="C7158" s="295">
        <v>168.50120093475545</v>
      </c>
    </row>
    <row r="7159" spans="2:3" x14ac:dyDescent="0.25">
      <c r="B7159" s="294">
        <v>7094</v>
      </c>
      <c r="C7159" s="295">
        <v>130.96263046589075</v>
      </c>
    </row>
    <row r="7160" spans="2:3" x14ac:dyDescent="0.25">
      <c r="B7160" s="294">
        <v>7095</v>
      </c>
      <c r="C7160" s="295">
        <v>86.750124537453701</v>
      </c>
    </row>
    <row r="7161" spans="2:3" x14ac:dyDescent="0.25">
      <c r="B7161" s="294">
        <v>7096</v>
      </c>
      <c r="C7161" s="295">
        <v>101.43666904607245</v>
      </c>
    </row>
    <row r="7162" spans="2:3" x14ac:dyDescent="0.25">
      <c r="B7162" s="294">
        <v>7097</v>
      </c>
      <c r="C7162" s="295">
        <v>115.69198628663472</v>
      </c>
    </row>
    <row r="7163" spans="2:3" x14ac:dyDescent="0.25">
      <c r="B7163" s="294">
        <v>7098</v>
      </c>
      <c r="C7163" s="295">
        <v>109.98241324732732</v>
      </c>
    </row>
    <row r="7164" spans="2:3" x14ac:dyDescent="0.25">
      <c r="B7164" s="294">
        <v>7099</v>
      </c>
      <c r="C7164" s="295">
        <v>214.23693165345509</v>
      </c>
    </row>
    <row r="7165" spans="2:3" x14ac:dyDescent="0.25">
      <c r="B7165" s="294">
        <v>7100</v>
      </c>
      <c r="C7165" s="295">
        <v>123.48257921807249</v>
      </c>
    </row>
    <row r="7166" spans="2:3" x14ac:dyDescent="0.25">
      <c r="B7166" s="294">
        <v>7101</v>
      </c>
      <c r="C7166" s="295">
        <v>106.22135004491591</v>
      </c>
    </row>
    <row r="7167" spans="2:3" x14ac:dyDescent="0.25">
      <c r="B7167" s="294">
        <v>7102</v>
      </c>
      <c r="C7167" s="295">
        <v>182.686677296982</v>
      </c>
    </row>
    <row r="7168" spans="2:3" x14ac:dyDescent="0.25">
      <c r="B7168" s="294">
        <v>7103</v>
      </c>
      <c r="C7168" s="295">
        <v>72.424155261732295</v>
      </c>
    </row>
    <row r="7169" spans="2:3" x14ac:dyDescent="0.25">
      <c r="B7169" s="294">
        <v>7104</v>
      </c>
      <c r="C7169" s="295">
        <v>112.62856032664635</v>
      </c>
    </row>
    <row r="7170" spans="2:3" x14ac:dyDescent="0.25">
      <c r="B7170" s="294">
        <v>7105</v>
      </c>
      <c r="C7170" s="295">
        <v>92.265658554761615</v>
      </c>
    </row>
    <row r="7171" spans="2:3" x14ac:dyDescent="0.25">
      <c r="B7171" s="294">
        <v>7106</v>
      </c>
      <c r="C7171" s="295">
        <v>161.94179184191063</v>
      </c>
    </row>
    <row r="7172" spans="2:3" x14ac:dyDescent="0.25">
      <c r="B7172" s="294">
        <v>7107</v>
      </c>
      <c r="C7172" s="295">
        <v>178.02196810494132</v>
      </c>
    </row>
    <row r="7173" spans="2:3" x14ac:dyDescent="0.25">
      <c r="B7173" s="294">
        <v>7108</v>
      </c>
      <c r="C7173" s="295">
        <v>68.01998473403701</v>
      </c>
    </row>
    <row r="7174" spans="2:3" x14ac:dyDescent="0.25">
      <c r="B7174" s="294">
        <v>7109</v>
      </c>
      <c r="C7174" s="295">
        <v>121.51205952849942</v>
      </c>
    </row>
    <row r="7175" spans="2:3" x14ac:dyDescent="0.25">
      <c r="B7175" s="294">
        <v>7110</v>
      </c>
      <c r="C7175" s="295">
        <v>161.0195542029951</v>
      </c>
    </row>
    <row r="7176" spans="2:3" x14ac:dyDescent="0.25">
      <c r="B7176" s="294">
        <v>7111</v>
      </c>
      <c r="C7176" s="295">
        <v>117.79302936449383</v>
      </c>
    </row>
    <row r="7177" spans="2:3" x14ac:dyDescent="0.25">
      <c r="B7177" s="294">
        <v>7112</v>
      </c>
      <c r="C7177" s="295">
        <v>107.54328951987652</v>
      </c>
    </row>
    <row r="7178" spans="2:3" x14ac:dyDescent="0.25">
      <c r="B7178" s="294">
        <v>7113</v>
      </c>
      <c r="C7178" s="295">
        <v>114.21801804689196</v>
      </c>
    </row>
    <row r="7179" spans="2:3" x14ac:dyDescent="0.25">
      <c r="B7179" s="294">
        <v>7114</v>
      </c>
      <c r="C7179" s="295">
        <v>91.031602130923105</v>
      </c>
    </row>
    <row r="7180" spans="2:3" x14ac:dyDescent="0.25">
      <c r="B7180" s="294">
        <v>7115</v>
      </c>
      <c r="C7180" s="295">
        <v>91.60446389986609</v>
      </c>
    </row>
    <row r="7181" spans="2:3" x14ac:dyDescent="0.25">
      <c r="B7181" s="294">
        <v>7116</v>
      </c>
      <c r="C7181" s="295">
        <v>141.97312908501115</v>
      </c>
    </row>
    <row r="7182" spans="2:3" x14ac:dyDescent="0.25">
      <c r="B7182" s="294">
        <v>7117</v>
      </c>
      <c r="C7182" s="295">
        <v>107.59687257186786</v>
      </c>
    </row>
    <row r="7183" spans="2:3" x14ac:dyDescent="0.25">
      <c r="B7183" s="294">
        <v>7118</v>
      </c>
      <c r="C7183" s="295">
        <v>96.257455519224777</v>
      </c>
    </row>
    <row r="7184" spans="2:3" x14ac:dyDescent="0.25">
      <c r="B7184" s="294">
        <v>7119</v>
      </c>
      <c r="C7184" s="295">
        <v>100.39405426821072</v>
      </c>
    </row>
    <row r="7185" spans="2:3" x14ac:dyDescent="0.25">
      <c r="B7185" s="294">
        <v>7120</v>
      </c>
      <c r="C7185" s="295">
        <v>140.5944633191113</v>
      </c>
    </row>
    <row r="7186" spans="2:3" x14ac:dyDescent="0.25">
      <c r="B7186" s="294">
        <v>7121</v>
      </c>
      <c r="C7186" s="295">
        <v>95.894455143711639</v>
      </c>
    </row>
    <row r="7187" spans="2:3" x14ac:dyDescent="0.25">
      <c r="B7187" s="294">
        <v>7122</v>
      </c>
      <c r="C7187" s="295">
        <v>127.42617262360976</v>
      </c>
    </row>
    <row r="7188" spans="2:3" x14ac:dyDescent="0.25">
      <c r="B7188" s="294">
        <v>7123</v>
      </c>
      <c r="C7188" s="295">
        <v>109.18978816864956</v>
      </c>
    </row>
    <row r="7189" spans="2:3" x14ac:dyDescent="0.25">
      <c r="B7189" s="294">
        <v>7124</v>
      </c>
      <c r="C7189" s="295">
        <v>79.584656950936676</v>
      </c>
    </row>
    <row r="7190" spans="2:3" x14ac:dyDescent="0.25">
      <c r="B7190" s="294">
        <v>7125</v>
      </c>
      <c r="C7190" s="295">
        <v>104.63632758425086</v>
      </c>
    </row>
    <row r="7191" spans="2:3" x14ac:dyDescent="0.25">
      <c r="B7191" s="294">
        <v>7126</v>
      </c>
      <c r="C7191" s="295">
        <v>88.506158173766636</v>
      </c>
    </row>
    <row r="7192" spans="2:3" x14ac:dyDescent="0.25">
      <c r="B7192" s="294">
        <v>7127</v>
      </c>
      <c r="C7192" s="295">
        <v>164.54404873397584</v>
      </c>
    </row>
    <row r="7193" spans="2:3" x14ac:dyDescent="0.25">
      <c r="B7193" s="294">
        <v>7128</v>
      </c>
      <c r="C7193" s="295">
        <v>79.803672828620805</v>
      </c>
    </row>
    <row r="7194" spans="2:3" x14ac:dyDescent="0.25">
      <c r="B7194" s="294">
        <v>7129</v>
      </c>
      <c r="C7194" s="295">
        <v>94.417752487552889</v>
      </c>
    </row>
    <row r="7195" spans="2:3" x14ac:dyDescent="0.25">
      <c r="B7195" s="294">
        <v>7130</v>
      </c>
      <c r="C7195" s="295">
        <v>84.847739910586697</v>
      </c>
    </row>
    <row r="7196" spans="2:3" x14ac:dyDescent="0.25">
      <c r="B7196" s="294">
        <v>7131</v>
      </c>
      <c r="C7196" s="295">
        <v>105.3157646561983</v>
      </c>
    </row>
    <row r="7197" spans="2:3" x14ac:dyDescent="0.25">
      <c r="B7197" s="294">
        <v>7132</v>
      </c>
      <c r="C7197" s="295">
        <v>174.80409165142021</v>
      </c>
    </row>
    <row r="7198" spans="2:3" x14ac:dyDescent="0.25">
      <c r="B7198" s="294">
        <v>7133</v>
      </c>
      <c r="C7198" s="295">
        <v>92.202887669949249</v>
      </c>
    </row>
    <row r="7199" spans="2:3" x14ac:dyDescent="0.25">
      <c r="B7199" s="294">
        <v>7134</v>
      </c>
      <c r="C7199" s="295">
        <v>146.37500307665601</v>
      </c>
    </row>
    <row r="7200" spans="2:3" x14ac:dyDescent="0.25">
      <c r="B7200" s="294">
        <v>7135</v>
      </c>
      <c r="C7200" s="295">
        <v>133.54956779194586</v>
      </c>
    </row>
    <row r="7201" spans="2:3" x14ac:dyDescent="0.25">
      <c r="B7201" s="294">
        <v>7136</v>
      </c>
      <c r="C7201" s="295">
        <v>159.86664248890253</v>
      </c>
    </row>
    <row r="7202" spans="2:3" x14ac:dyDescent="0.25">
      <c r="B7202" s="294">
        <v>7137</v>
      </c>
      <c r="C7202" s="295">
        <v>126.51684473395956</v>
      </c>
    </row>
    <row r="7203" spans="2:3" x14ac:dyDescent="0.25">
      <c r="B7203" s="294">
        <v>7138</v>
      </c>
      <c r="C7203" s="295">
        <v>147.21641587319328</v>
      </c>
    </row>
    <row r="7204" spans="2:3" x14ac:dyDescent="0.25">
      <c r="B7204" s="294">
        <v>7139</v>
      </c>
      <c r="C7204" s="295">
        <v>93.456736815876013</v>
      </c>
    </row>
    <row r="7205" spans="2:3" x14ac:dyDescent="0.25">
      <c r="B7205" s="294">
        <v>7140</v>
      </c>
      <c r="C7205" s="295">
        <v>129.3493886138985</v>
      </c>
    </row>
    <row r="7206" spans="2:3" x14ac:dyDescent="0.25">
      <c r="B7206" s="294">
        <v>7141</v>
      </c>
      <c r="C7206" s="295">
        <v>120.46179867352214</v>
      </c>
    </row>
    <row r="7207" spans="2:3" x14ac:dyDescent="0.25">
      <c r="B7207" s="294">
        <v>7142</v>
      </c>
      <c r="C7207" s="295">
        <v>169.82990694413587</v>
      </c>
    </row>
    <row r="7208" spans="2:3" x14ac:dyDescent="0.25">
      <c r="B7208" s="294">
        <v>7143</v>
      </c>
      <c r="C7208" s="295">
        <v>135.86747359671131</v>
      </c>
    </row>
    <row r="7209" spans="2:3" x14ac:dyDescent="0.25">
      <c r="B7209" s="294">
        <v>7144</v>
      </c>
      <c r="C7209" s="295">
        <v>193.61312676765797</v>
      </c>
    </row>
    <row r="7210" spans="2:3" x14ac:dyDescent="0.25">
      <c r="B7210" s="294">
        <v>7145</v>
      </c>
      <c r="C7210" s="295">
        <v>101.69489289529288</v>
      </c>
    </row>
    <row r="7211" spans="2:3" x14ac:dyDescent="0.25">
      <c r="B7211" s="294">
        <v>7146</v>
      </c>
      <c r="C7211" s="295">
        <v>126.54471149917674</v>
      </c>
    </row>
    <row r="7212" spans="2:3" x14ac:dyDescent="0.25">
      <c r="B7212" s="294">
        <v>7147</v>
      </c>
      <c r="C7212" s="295">
        <v>152.58713075458496</v>
      </c>
    </row>
    <row r="7213" spans="2:3" x14ac:dyDescent="0.25">
      <c r="B7213" s="294">
        <v>7148</v>
      </c>
      <c r="C7213" s="295">
        <v>134.36530012373959</v>
      </c>
    </row>
    <row r="7214" spans="2:3" x14ac:dyDescent="0.25">
      <c r="B7214" s="294">
        <v>7149</v>
      </c>
      <c r="C7214" s="295">
        <v>163.02844117125045</v>
      </c>
    </row>
    <row r="7215" spans="2:3" x14ac:dyDescent="0.25">
      <c r="B7215" s="294">
        <v>7150</v>
      </c>
      <c r="C7215" s="295">
        <v>188.26415754365877</v>
      </c>
    </row>
    <row r="7216" spans="2:3" x14ac:dyDescent="0.25">
      <c r="B7216" s="294">
        <v>7151</v>
      </c>
      <c r="C7216" s="295">
        <v>150.22282533168703</v>
      </c>
    </row>
    <row r="7217" spans="2:3" x14ac:dyDescent="0.25">
      <c r="B7217" s="294">
        <v>7152</v>
      </c>
      <c r="C7217" s="295">
        <v>137.85471073137981</v>
      </c>
    </row>
    <row r="7218" spans="2:3" x14ac:dyDescent="0.25">
      <c r="B7218" s="294">
        <v>7153</v>
      </c>
      <c r="C7218" s="295">
        <v>124.85040979758821</v>
      </c>
    </row>
    <row r="7219" spans="2:3" x14ac:dyDescent="0.25">
      <c r="B7219" s="294">
        <v>7154</v>
      </c>
      <c r="C7219" s="295">
        <v>142.26279830731511</v>
      </c>
    </row>
    <row r="7220" spans="2:3" x14ac:dyDescent="0.25">
      <c r="B7220" s="294">
        <v>7155</v>
      </c>
      <c r="C7220" s="295">
        <v>179.14606519262068</v>
      </c>
    </row>
    <row r="7221" spans="2:3" x14ac:dyDescent="0.25">
      <c r="B7221" s="294">
        <v>7156</v>
      </c>
      <c r="C7221" s="295">
        <v>138.73125324458837</v>
      </c>
    </row>
    <row r="7222" spans="2:3" x14ac:dyDescent="0.25">
      <c r="B7222" s="294">
        <v>7157</v>
      </c>
      <c r="C7222" s="295">
        <v>82.985379101071587</v>
      </c>
    </row>
    <row r="7223" spans="2:3" x14ac:dyDescent="0.25">
      <c r="B7223" s="294">
        <v>7158</v>
      </c>
      <c r="C7223" s="295">
        <v>164.14572113171428</v>
      </c>
    </row>
    <row r="7224" spans="2:3" x14ac:dyDescent="0.25">
      <c r="B7224" s="294">
        <v>7159</v>
      </c>
      <c r="C7224" s="295">
        <v>150.74337029240661</v>
      </c>
    </row>
    <row r="7225" spans="2:3" x14ac:dyDescent="0.25">
      <c r="B7225" s="294">
        <v>7160</v>
      </c>
      <c r="C7225" s="295">
        <v>91.338561274277609</v>
      </c>
    </row>
    <row r="7226" spans="2:3" x14ac:dyDescent="0.25">
      <c r="B7226" s="294">
        <v>7161</v>
      </c>
      <c r="C7226" s="295">
        <v>102.0164377312171</v>
      </c>
    </row>
    <row r="7227" spans="2:3" x14ac:dyDescent="0.25">
      <c r="B7227" s="294">
        <v>7162</v>
      </c>
      <c r="C7227" s="295">
        <v>113.67331108694728</v>
      </c>
    </row>
    <row r="7228" spans="2:3" x14ac:dyDescent="0.25">
      <c r="B7228" s="294">
        <v>7163</v>
      </c>
      <c r="C7228" s="295">
        <v>160.38306351932528</v>
      </c>
    </row>
    <row r="7229" spans="2:3" x14ac:dyDescent="0.25">
      <c r="B7229" s="294">
        <v>7164</v>
      </c>
      <c r="C7229" s="295">
        <v>81.76666143668615</v>
      </c>
    </row>
    <row r="7230" spans="2:3" x14ac:dyDescent="0.25">
      <c r="B7230" s="294">
        <v>7165</v>
      </c>
      <c r="C7230" s="295">
        <v>155.28212528807029</v>
      </c>
    </row>
    <row r="7231" spans="2:3" x14ac:dyDescent="0.25">
      <c r="B7231" s="294">
        <v>7166</v>
      </c>
      <c r="C7231" s="295">
        <v>96.92691815069054</v>
      </c>
    </row>
    <row r="7232" spans="2:3" x14ac:dyDescent="0.25">
      <c r="B7232" s="294">
        <v>7167</v>
      </c>
      <c r="C7232" s="295">
        <v>95.340131649855152</v>
      </c>
    </row>
    <row r="7233" spans="2:3" x14ac:dyDescent="0.25">
      <c r="B7233" s="294">
        <v>7168</v>
      </c>
      <c r="C7233" s="295">
        <v>98.723004498920233</v>
      </c>
    </row>
    <row r="7234" spans="2:3" x14ac:dyDescent="0.25">
      <c r="B7234" s="294">
        <v>7169</v>
      </c>
      <c r="C7234" s="295">
        <v>113.41078376899549</v>
      </c>
    </row>
    <row r="7235" spans="2:3" x14ac:dyDescent="0.25">
      <c r="B7235" s="294">
        <v>7170</v>
      </c>
      <c r="C7235" s="295">
        <v>138.33288825701015</v>
      </c>
    </row>
    <row r="7236" spans="2:3" x14ac:dyDescent="0.25">
      <c r="B7236" s="294">
        <v>7171</v>
      </c>
      <c r="C7236" s="295">
        <v>90.659846365293888</v>
      </c>
    </row>
    <row r="7237" spans="2:3" x14ac:dyDescent="0.25">
      <c r="B7237" s="294">
        <v>7172</v>
      </c>
      <c r="C7237" s="295">
        <v>141.52871093698786</v>
      </c>
    </row>
    <row r="7238" spans="2:3" x14ac:dyDescent="0.25">
      <c r="B7238" s="294">
        <v>7173</v>
      </c>
      <c r="C7238" s="295">
        <v>147.5558044854908</v>
      </c>
    </row>
    <row r="7239" spans="2:3" x14ac:dyDescent="0.25">
      <c r="B7239" s="294">
        <v>7174</v>
      </c>
      <c r="C7239" s="295">
        <v>80.51265466915639</v>
      </c>
    </row>
    <row r="7240" spans="2:3" x14ac:dyDescent="0.25">
      <c r="B7240" s="294">
        <v>7175</v>
      </c>
      <c r="C7240" s="295">
        <v>99.625111137242868</v>
      </c>
    </row>
    <row r="7241" spans="2:3" x14ac:dyDescent="0.25">
      <c r="B7241" s="294">
        <v>7176</v>
      </c>
      <c r="C7241" s="295">
        <v>103.54961482846794</v>
      </c>
    </row>
    <row r="7242" spans="2:3" x14ac:dyDescent="0.25">
      <c r="B7242" s="294">
        <v>7177</v>
      </c>
      <c r="C7242" s="295">
        <v>155.15079239523101</v>
      </c>
    </row>
    <row r="7243" spans="2:3" x14ac:dyDescent="0.25">
      <c r="B7243" s="294">
        <v>7178</v>
      </c>
      <c r="C7243" s="295">
        <v>137.5497340623406</v>
      </c>
    </row>
    <row r="7244" spans="2:3" x14ac:dyDescent="0.25">
      <c r="B7244" s="294">
        <v>7179</v>
      </c>
      <c r="C7244" s="295">
        <v>134.10035252890364</v>
      </c>
    </row>
    <row r="7245" spans="2:3" x14ac:dyDescent="0.25">
      <c r="B7245" s="294">
        <v>7180</v>
      </c>
      <c r="C7245" s="295">
        <v>219.70265872145399</v>
      </c>
    </row>
    <row r="7246" spans="2:3" x14ac:dyDescent="0.25">
      <c r="B7246" s="294">
        <v>7181</v>
      </c>
      <c r="C7246" s="295">
        <v>130.42540422562811</v>
      </c>
    </row>
    <row r="7247" spans="2:3" x14ac:dyDescent="0.25">
      <c r="B7247" s="294">
        <v>7182</v>
      </c>
      <c r="C7247" s="295">
        <v>71.097387087053178</v>
      </c>
    </row>
    <row r="7248" spans="2:3" x14ac:dyDescent="0.25">
      <c r="B7248" s="294">
        <v>7183</v>
      </c>
      <c r="C7248" s="295">
        <v>183.36984324926942</v>
      </c>
    </row>
    <row r="7249" spans="2:3" x14ac:dyDescent="0.25">
      <c r="B7249" s="294">
        <v>7184</v>
      </c>
      <c r="C7249" s="295">
        <v>108.73604344083142</v>
      </c>
    </row>
    <row r="7250" spans="2:3" x14ac:dyDescent="0.25">
      <c r="B7250" s="294">
        <v>7185</v>
      </c>
      <c r="C7250" s="295">
        <v>148.59846695237857</v>
      </c>
    </row>
    <row r="7251" spans="2:3" x14ac:dyDescent="0.25">
      <c r="B7251" s="294">
        <v>7186</v>
      </c>
      <c r="C7251" s="295">
        <v>123.18233075258919</v>
      </c>
    </row>
    <row r="7252" spans="2:3" x14ac:dyDescent="0.25">
      <c r="B7252" s="294">
        <v>7187</v>
      </c>
      <c r="C7252" s="295">
        <v>130.87587031579324</v>
      </c>
    </row>
    <row r="7253" spans="2:3" x14ac:dyDescent="0.25">
      <c r="B7253" s="294">
        <v>7188</v>
      </c>
      <c r="C7253" s="295">
        <v>114.21797412624704</v>
      </c>
    </row>
    <row r="7254" spans="2:3" x14ac:dyDescent="0.25">
      <c r="B7254" s="294">
        <v>7189</v>
      </c>
      <c r="C7254" s="295">
        <v>114.79978366127881</v>
      </c>
    </row>
    <row r="7255" spans="2:3" x14ac:dyDescent="0.25">
      <c r="B7255" s="294">
        <v>7190</v>
      </c>
      <c r="C7255" s="295">
        <v>167.98258601829798</v>
      </c>
    </row>
    <row r="7256" spans="2:3" x14ac:dyDescent="0.25">
      <c r="B7256" s="294">
        <v>7191</v>
      </c>
      <c r="C7256" s="295">
        <v>129.6862282043592</v>
      </c>
    </row>
    <row r="7257" spans="2:3" x14ac:dyDescent="0.25">
      <c r="B7257" s="294">
        <v>7192</v>
      </c>
      <c r="C7257" s="295">
        <v>157.83545971641524</v>
      </c>
    </row>
    <row r="7258" spans="2:3" x14ac:dyDescent="0.25">
      <c r="B7258" s="294">
        <v>7193</v>
      </c>
      <c r="C7258" s="295">
        <v>133.64186561519131</v>
      </c>
    </row>
    <row r="7259" spans="2:3" x14ac:dyDescent="0.25">
      <c r="B7259" s="294">
        <v>7194</v>
      </c>
      <c r="C7259" s="295">
        <v>181.55521197946223</v>
      </c>
    </row>
    <row r="7260" spans="2:3" x14ac:dyDescent="0.25">
      <c r="B7260" s="294">
        <v>7195</v>
      </c>
      <c r="C7260" s="295">
        <v>126.10167310707962</v>
      </c>
    </row>
    <row r="7261" spans="2:3" x14ac:dyDescent="0.25">
      <c r="B7261" s="294">
        <v>7196</v>
      </c>
      <c r="C7261" s="295">
        <v>141.51945667891763</v>
      </c>
    </row>
    <row r="7262" spans="2:3" x14ac:dyDescent="0.25">
      <c r="B7262" s="294">
        <v>7197</v>
      </c>
      <c r="C7262" s="295">
        <v>135.27885271550457</v>
      </c>
    </row>
    <row r="7263" spans="2:3" x14ac:dyDescent="0.25">
      <c r="B7263" s="294">
        <v>7198</v>
      </c>
      <c r="C7263" s="295">
        <v>73.899792708991967</v>
      </c>
    </row>
    <row r="7264" spans="2:3" x14ac:dyDescent="0.25">
      <c r="B7264" s="294">
        <v>7199</v>
      </c>
      <c r="C7264" s="295">
        <v>162.14223182750476</v>
      </c>
    </row>
    <row r="7265" spans="2:3" x14ac:dyDescent="0.25">
      <c r="B7265" s="294">
        <v>7200</v>
      </c>
      <c r="C7265" s="295">
        <v>128.40648275698891</v>
      </c>
    </row>
    <row r="7266" spans="2:3" x14ac:dyDescent="0.25">
      <c r="B7266" s="294">
        <v>7201</v>
      </c>
      <c r="C7266" s="295">
        <v>125.72403618067813</v>
      </c>
    </row>
    <row r="7267" spans="2:3" x14ac:dyDescent="0.25">
      <c r="B7267" s="294">
        <v>7202</v>
      </c>
      <c r="C7267" s="295">
        <v>83.617146070407358</v>
      </c>
    </row>
    <row r="7268" spans="2:3" x14ac:dyDescent="0.25">
      <c r="B7268" s="294">
        <v>7203</v>
      </c>
      <c r="C7268" s="295">
        <v>135.03198663425275</v>
      </c>
    </row>
    <row r="7269" spans="2:3" x14ac:dyDescent="0.25">
      <c r="B7269" s="294">
        <v>7204</v>
      </c>
      <c r="C7269" s="295">
        <v>110.37021113077054</v>
      </c>
    </row>
    <row r="7270" spans="2:3" x14ac:dyDescent="0.25">
      <c r="B7270" s="294">
        <v>7205</v>
      </c>
      <c r="C7270" s="295">
        <v>118.12502651003516</v>
      </c>
    </row>
    <row r="7271" spans="2:3" x14ac:dyDescent="0.25">
      <c r="B7271" s="294">
        <v>7206</v>
      </c>
      <c r="C7271" s="295">
        <v>150.32784961059156</v>
      </c>
    </row>
    <row r="7272" spans="2:3" x14ac:dyDescent="0.25">
      <c r="B7272" s="294">
        <v>7207</v>
      </c>
      <c r="C7272" s="295">
        <v>143.30615986811625</v>
      </c>
    </row>
    <row r="7273" spans="2:3" x14ac:dyDescent="0.25">
      <c r="B7273" s="294">
        <v>7208</v>
      </c>
      <c r="C7273" s="295">
        <v>77.3780150237463</v>
      </c>
    </row>
    <row r="7274" spans="2:3" x14ac:dyDescent="0.25">
      <c r="B7274" s="294">
        <v>7209</v>
      </c>
      <c r="C7274" s="295">
        <v>104.02219002958758</v>
      </c>
    </row>
    <row r="7275" spans="2:3" x14ac:dyDescent="0.25">
      <c r="B7275" s="294">
        <v>7210</v>
      </c>
      <c r="C7275" s="295">
        <v>72.979053905245721</v>
      </c>
    </row>
    <row r="7276" spans="2:3" x14ac:dyDescent="0.25">
      <c r="B7276" s="294">
        <v>7211</v>
      </c>
      <c r="C7276" s="295">
        <v>121.33553406088643</v>
      </c>
    </row>
    <row r="7277" spans="2:3" x14ac:dyDescent="0.25">
      <c r="B7277" s="294">
        <v>7212</v>
      </c>
      <c r="C7277" s="295">
        <v>108.66937097365903</v>
      </c>
    </row>
    <row r="7278" spans="2:3" x14ac:dyDescent="0.25">
      <c r="B7278" s="294">
        <v>7213</v>
      </c>
      <c r="C7278" s="295">
        <v>166.99491765746831</v>
      </c>
    </row>
    <row r="7279" spans="2:3" x14ac:dyDescent="0.25">
      <c r="B7279" s="294">
        <v>7214</v>
      </c>
      <c r="C7279" s="295">
        <v>178.23912172565514</v>
      </c>
    </row>
    <row r="7280" spans="2:3" x14ac:dyDescent="0.25">
      <c r="B7280" s="294">
        <v>7215</v>
      </c>
      <c r="C7280" s="295">
        <v>157.3575632923974</v>
      </c>
    </row>
    <row r="7281" spans="2:3" x14ac:dyDescent="0.25">
      <c r="B7281" s="294">
        <v>7216</v>
      </c>
      <c r="C7281" s="295">
        <v>79.110360809513168</v>
      </c>
    </row>
    <row r="7282" spans="2:3" x14ac:dyDescent="0.25">
      <c r="B7282" s="294">
        <v>7217</v>
      </c>
      <c r="C7282" s="295">
        <v>147.25657448110627</v>
      </c>
    </row>
    <row r="7283" spans="2:3" x14ac:dyDescent="0.25">
      <c r="B7283" s="294">
        <v>7218</v>
      </c>
      <c r="C7283" s="295">
        <v>114.93880020390165</v>
      </c>
    </row>
    <row r="7284" spans="2:3" x14ac:dyDescent="0.25">
      <c r="B7284" s="294">
        <v>7219</v>
      </c>
      <c r="C7284" s="295">
        <v>79.696832360409019</v>
      </c>
    </row>
    <row r="7285" spans="2:3" x14ac:dyDescent="0.25">
      <c r="B7285" s="294">
        <v>7220</v>
      </c>
      <c r="C7285" s="295">
        <v>125.25747780545841</v>
      </c>
    </row>
    <row r="7286" spans="2:3" x14ac:dyDescent="0.25">
      <c r="B7286" s="294">
        <v>7221</v>
      </c>
      <c r="C7286" s="295">
        <v>88.711179504445852</v>
      </c>
    </row>
    <row r="7287" spans="2:3" x14ac:dyDescent="0.25">
      <c r="B7287" s="294">
        <v>7222</v>
      </c>
      <c r="C7287" s="295">
        <v>149.83065657669968</v>
      </c>
    </row>
    <row r="7288" spans="2:3" x14ac:dyDescent="0.25">
      <c r="B7288" s="294">
        <v>7223</v>
      </c>
      <c r="C7288" s="295">
        <v>133.2242531012935</v>
      </c>
    </row>
    <row r="7289" spans="2:3" x14ac:dyDescent="0.25">
      <c r="B7289" s="294">
        <v>7224</v>
      </c>
      <c r="C7289" s="295">
        <v>136.12815868862009</v>
      </c>
    </row>
    <row r="7290" spans="2:3" x14ac:dyDescent="0.25">
      <c r="B7290" s="294">
        <v>7225</v>
      </c>
      <c r="C7290" s="295">
        <v>167.84190918290625</v>
      </c>
    </row>
    <row r="7291" spans="2:3" x14ac:dyDescent="0.25">
      <c r="B7291" s="294">
        <v>7226</v>
      </c>
      <c r="C7291" s="295">
        <v>130.44614003117499</v>
      </c>
    </row>
    <row r="7292" spans="2:3" x14ac:dyDescent="0.25">
      <c r="B7292" s="294">
        <v>7227</v>
      </c>
      <c r="C7292" s="295">
        <v>194.40130719080111</v>
      </c>
    </row>
    <row r="7293" spans="2:3" x14ac:dyDescent="0.25">
      <c r="B7293" s="294">
        <v>7228</v>
      </c>
      <c r="C7293" s="295">
        <v>65.548316663197625</v>
      </c>
    </row>
    <row r="7294" spans="2:3" x14ac:dyDescent="0.25">
      <c r="B7294" s="294">
        <v>7229</v>
      </c>
      <c r="C7294" s="295">
        <v>78.711990601591722</v>
      </c>
    </row>
    <row r="7295" spans="2:3" x14ac:dyDescent="0.25">
      <c r="B7295" s="294">
        <v>7230</v>
      </c>
      <c r="C7295" s="295">
        <v>124.89686161777516</v>
      </c>
    </row>
    <row r="7296" spans="2:3" x14ac:dyDescent="0.25">
      <c r="B7296" s="294">
        <v>7231</v>
      </c>
      <c r="C7296" s="295">
        <v>137.04942830927752</v>
      </c>
    </row>
    <row r="7297" spans="2:3" x14ac:dyDescent="0.25">
      <c r="B7297" s="294">
        <v>7232</v>
      </c>
      <c r="C7297" s="295">
        <v>128.52980871184121</v>
      </c>
    </row>
    <row r="7298" spans="2:3" x14ac:dyDescent="0.25">
      <c r="B7298" s="294">
        <v>7233</v>
      </c>
      <c r="C7298" s="295">
        <v>129.37781913764712</v>
      </c>
    </row>
    <row r="7299" spans="2:3" x14ac:dyDescent="0.25">
      <c r="B7299" s="294">
        <v>7234</v>
      </c>
      <c r="C7299" s="295">
        <v>100.78567678167684</v>
      </c>
    </row>
    <row r="7300" spans="2:3" x14ac:dyDescent="0.25">
      <c r="B7300" s="294">
        <v>7235</v>
      </c>
      <c r="C7300" s="295">
        <v>117.939927507131</v>
      </c>
    </row>
    <row r="7301" spans="2:3" x14ac:dyDescent="0.25">
      <c r="B7301" s="294">
        <v>7236</v>
      </c>
      <c r="C7301" s="295">
        <v>99.138394344371051</v>
      </c>
    </row>
    <row r="7302" spans="2:3" x14ac:dyDescent="0.25">
      <c r="B7302" s="294">
        <v>7237</v>
      </c>
      <c r="C7302" s="295">
        <v>183.00733196289568</v>
      </c>
    </row>
    <row r="7303" spans="2:3" x14ac:dyDescent="0.25">
      <c r="B7303" s="294">
        <v>7238</v>
      </c>
      <c r="C7303" s="295">
        <v>94.185886993625374</v>
      </c>
    </row>
    <row r="7304" spans="2:3" x14ac:dyDescent="0.25">
      <c r="B7304" s="294">
        <v>7239</v>
      </c>
      <c r="C7304" s="295">
        <v>95.600029657352479</v>
      </c>
    </row>
    <row r="7305" spans="2:3" x14ac:dyDescent="0.25">
      <c r="B7305" s="294">
        <v>7240</v>
      </c>
      <c r="C7305" s="295">
        <v>188.7865905714342</v>
      </c>
    </row>
    <row r="7306" spans="2:3" x14ac:dyDescent="0.25">
      <c r="B7306" s="294">
        <v>7241</v>
      </c>
      <c r="C7306" s="295">
        <v>153.64252501375682</v>
      </c>
    </row>
    <row r="7307" spans="2:3" x14ac:dyDescent="0.25">
      <c r="B7307" s="294">
        <v>7242</v>
      </c>
      <c r="C7307" s="295">
        <v>167.92670447147486</v>
      </c>
    </row>
    <row r="7308" spans="2:3" x14ac:dyDescent="0.25">
      <c r="B7308" s="294">
        <v>7243</v>
      </c>
      <c r="C7308" s="295">
        <v>96.677930832489636</v>
      </c>
    </row>
    <row r="7309" spans="2:3" x14ac:dyDescent="0.25">
      <c r="B7309" s="294">
        <v>7244</v>
      </c>
      <c r="C7309" s="295">
        <v>78.479496234791469</v>
      </c>
    </row>
    <row r="7310" spans="2:3" x14ac:dyDescent="0.25">
      <c r="B7310" s="294">
        <v>7245</v>
      </c>
      <c r="C7310" s="295">
        <v>158.68729693880744</v>
      </c>
    </row>
    <row r="7311" spans="2:3" x14ac:dyDescent="0.25">
      <c r="B7311" s="294">
        <v>7246</v>
      </c>
      <c r="C7311" s="295">
        <v>176.42963875683648</v>
      </c>
    </row>
    <row r="7312" spans="2:3" x14ac:dyDescent="0.25">
      <c r="B7312" s="294">
        <v>7247</v>
      </c>
      <c r="C7312" s="295">
        <v>121.10145052817219</v>
      </c>
    </row>
    <row r="7313" spans="2:3" x14ac:dyDescent="0.25">
      <c r="B7313" s="294">
        <v>7248</v>
      </c>
      <c r="C7313" s="295">
        <v>80.31613819030045</v>
      </c>
    </row>
    <row r="7314" spans="2:3" x14ac:dyDescent="0.25">
      <c r="B7314" s="294">
        <v>7249</v>
      </c>
      <c r="C7314" s="295">
        <v>157.50044875446281</v>
      </c>
    </row>
    <row r="7315" spans="2:3" x14ac:dyDescent="0.25">
      <c r="B7315" s="294">
        <v>7250</v>
      </c>
      <c r="C7315" s="295">
        <v>108.22622985801789</v>
      </c>
    </row>
    <row r="7316" spans="2:3" x14ac:dyDescent="0.25">
      <c r="B7316" s="294">
        <v>7251</v>
      </c>
      <c r="C7316" s="295">
        <v>118.02063495651323</v>
      </c>
    </row>
    <row r="7317" spans="2:3" x14ac:dyDescent="0.25">
      <c r="B7317" s="294">
        <v>7252</v>
      </c>
      <c r="C7317" s="295">
        <v>110.85940619325987</v>
      </c>
    </row>
    <row r="7318" spans="2:3" x14ac:dyDescent="0.25">
      <c r="B7318" s="294">
        <v>7253</v>
      </c>
      <c r="C7318" s="295">
        <v>144.97952192734039</v>
      </c>
    </row>
    <row r="7319" spans="2:3" x14ac:dyDescent="0.25">
      <c r="B7319" s="294">
        <v>7254</v>
      </c>
      <c r="C7319" s="295">
        <v>81.558793713387374</v>
      </c>
    </row>
    <row r="7320" spans="2:3" x14ac:dyDescent="0.25">
      <c r="B7320" s="294">
        <v>7255</v>
      </c>
      <c r="C7320" s="295">
        <v>99.448318530908082</v>
      </c>
    </row>
    <row r="7321" spans="2:3" x14ac:dyDescent="0.25">
      <c r="B7321" s="294">
        <v>7256</v>
      </c>
      <c r="C7321" s="295">
        <v>94.064358080470925</v>
      </c>
    </row>
    <row r="7322" spans="2:3" x14ac:dyDescent="0.25">
      <c r="B7322" s="294">
        <v>7257</v>
      </c>
      <c r="C7322" s="295">
        <v>135.32144379044558</v>
      </c>
    </row>
    <row r="7323" spans="2:3" x14ac:dyDescent="0.25">
      <c r="B7323" s="294">
        <v>7258</v>
      </c>
      <c r="C7323" s="295">
        <v>110.84756168406128</v>
      </c>
    </row>
    <row r="7324" spans="2:3" x14ac:dyDescent="0.25">
      <c r="B7324" s="294">
        <v>7259</v>
      </c>
      <c r="C7324" s="295">
        <v>120.84361742654704</v>
      </c>
    </row>
    <row r="7325" spans="2:3" x14ac:dyDescent="0.25">
      <c r="B7325" s="294">
        <v>7260</v>
      </c>
      <c r="C7325" s="295">
        <v>171.316148138389</v>
      </c>
    </row>
    <row r="7326" spans="2:3" x14ac:dyDescent="0.25">
      <c r="B7326" s="294">
        <v>7261</v>
      </c>
      <c r="C7326" s="295">
        <v>104.05956409767344</v>
      </c>
    </row>
    <row r="7327" spans="2:3" x14ac:dyDescent="0.25">
      <c r="B7327" s="294">
        <v>7262</v>
      </c>
      <c r="C7327" s="295">
        <v>128.86839280524489</v>
      </c>
    </row>
    <row r="7328" spans="2:3" x14ac:dyDescent="0.25">
      <c r="B7328" s="294">
        <v>7263</v>
      </c>
      <c r="C7328" s="295">
        <v>112.60857512796338</v>
      </c>
    </row>
    <row r="7329" spans="2:3" x14ac:dyDescent="0.25">
      <c r="B7329" s="294">
        <v>7264</v>
      </c>
      <c r="C7329" s="295">
        <v>111.22730487629704</v>
      </c>
    </row>
    <row r="7330" spans="2:3" x14ac:dyDescent="0.25">
      <c r="B7330" s="294">
        <v>7265</v>
      </c>
      <c r="C7330" s="295">
        <v>165.86451977389908</v>
      </c>
    </row>
    <row r="7331" spans="2:3" x14ac:dyDescent="0.25">
      <c r="B7331" s="294">
        <v>7266</v>
      </c>
      <c r="C7331" s="295">
        <v>133.847036500179</v>
      </c>
    </row>
    <row r="7332" spans="2:3" x14ac:dyDescent="0.25">
      <c r="B7332" s="294">
        <v>7267</v>
      </c>
      <c r="C7332" s="295">
        <v>165.85134690220289</v>
      </c>
    </row>
    <row r="7333" spans="2:3" x14ac:dyDescent="0.25">
      <c r="B7333" s="294">
        <v>7268</v>
      </c>
      <c r="C7333" s="295">
        <v>166.89866492090874</v>
      </c>
    </row>
    <row r="7334" spans="2:3" x14ac:dyDescent="0.25">
      <c r="B7334" s="294">
        <v>7269</v>
      </c>
      <c r="C7334" s="295">
        <v>173.22741326279842</v>
      </c>
    </row>
    <row r="7335" spans="2:3" x14ac:dyDescent="0.25">
      <c r="B7335" s="294">
        <v>7270</v>
      </c>
      <c r="C7335" s="295">
        <v>157.40975069266833</v>
      </c>
    </row>
    <row r="7336" spans="2:3" x14ac:dyDescent="0.25">
      <c r="B7336" s="294">
        <v>7271</v>
      </c>
      <c r="C7336" s="295">
        <v>156.58162175115004</v>
      </c>
    </row>
    <row r="7337" spans="2:3" x14ac:dyDescent="0.25">
      <c r="B7337" s="294">
        <v>7272</v>
      </c>
      <c r="C7337" s="295">
        <v>141.43222446877064</v>
      </c>
    </row>
    <row r="7338" spans="2:3" x14ac:dyDescent="0.25">
      <c r="B7338" s="294">
        <v>7273</v>
      </c>
      <c r="C7338" s="295">
        <v>90.481646180487857</v>
      </c>
    </row>
    <row r="7339" spans="2:3" x14ac:dyDescent="0.25">
      <c r="B7339" s="294">
        <v>7274</v>
      </c>
      <c r="C7339" s="295">
        <v>123.80769825608823</v>
      </c>
    </row>
    <row r="7340" spans="2:3" x14ac:dyDescent="0.25">
      <c r="B7340" s="294">
        <v>7275</v>
      </c>
      <c r="C7340" s="295">
        <v>144.6738325639424</v>
      </c>
    </row>
    <row r="7341" spans="2:3" x14ac:dyDescent="0.25">
      <c r="B7341" s="294">
        <v>7276</v>
      </c>
      <c r="C7341" s="295">
        <v>124.80049528482886</v>
      </c>
    </row>
    <row r="7342" spans="2:3" x14ac:dyDescent="0.25">
      <c r="B7342" s="294">
        <v>7277</v>
      </c>
      <c r="C7342" s="295">
        <v>138.85677922335026</v>
      </c>
    </row>
    <row r="7343" spans="2:3" x14ac:dyDescent="0.25">
      <c r="B7343" s="294">
        <v>7278</v>
      </c>
      <c r="C7343" s="295">
        <v>103.27250115758221</v>
      </c>
    </row>
    <row r="7344" spans="2:3" x14ac:dyDescent="0.25">
      <c r="B7344" s="294">
        <v>7279</v>
      </c>
      <c r="C7344" s="295">
        <v>81.755059305166697</v>
      </c>
    </row>
    <row r="7345" spans="2:3" x14ac:dyDescent="0.25">
      <c r="B7345" s="294">
        <v>7280</v>
      </c>
      <c r="C7345" s="295">
        <v>67.287202575356872</v>
      </c>
    </row>
    <row r="7346" spans="2:3" x14ac:dyDescent="0.25">
      <c r="B7346" s="294">
        <v>7281</v>
      </c>
      <c r="C7346" s="295">
        <v>118.75424483816994</v>
      </c>
    </row>
    <row r="7347" spans="2:3" x14ac:dyDescent="0.25">
      <c r="B7347" s="294">
        <v>7282</v>
      </c>
      <c r="C7347" s="295">
        <v>98.497445028676907</v>
      </c>
    </row>
    <row r="7348" spans="2:3" x14ac:dyDescent="0.25">
      <c r="B7348" s="294">
        <v>7283</v>
      </c>
      <c r="C7348" s="295">
        <v>121.31623662460279</v>
      </c>
    </row>
    <row r="7349" spans="2:3" x14ac:dyDescent="0.25">
      <c r="B7349" s="294">
        <v>7284</v>
      </c>
      <c r="C7349" s="295">
        <v>124.45930834162913</v>
      </c>
    </row>
    <row r="7350" spans="2:3" x14ac:dyDescent="0.25">
      <c r="B7350" s="294">
        <v>7285</v>
      </c>
      <c r="C7350" s="295">
        <v>106.65007814859214</v>
      </c>
    </row>
    <row r="7351" spans="2:3" x14ac:dyDescent="0.25">
      <c r="B7351" s="294">
        <v>7286</v>
      </c>
      <c r="C7351" s="295">
        <v>118.45599917799326</v>
      </c>
    </row>
    <row r="7352" spans="2:3" x14ac:dyDescent="0.25">
      <c r="B7352" s="294">
        <v>7287</v>
      </c>
      <c r="C7352" s="295">
        <v>74.675234942820126</v>
      </c>
    </row>
    <row r="7353" spans="2:3" x14ac:dyDescent="0.25">
      <c r="B7353" s="294">
        <v>7288</v>
      </c>
      <c r="C7353" s="295">
        <v>132.20579994371153</v>
      </c>
    </row>
    <row r="7354" spans="2:3" x14ac:dyDescent="0.25">
      <c r="B7354" s="294">
        <v>7289</v>
      </c>
      <c r="C7354" s="295">
        <v>115.86548393454622</v>
      </c>
    </row>
    <row r="7355" spans="2:3" x14ac:dyDescent="0.25">
      <c r="B7355" s="294">
        <v>7290</v>
      </c>
      <c r="C7355" s="295">
        <v>132.11904093579409</v>
      </c>
    </row>
    <row r="7356" spans="2:3" x14ac:dyDescent="0.25">
      <c r="B7356" s="294">
        <v>7291</v>
      </c>
      <c r="C7356" s="295">
        <v>189.64640052861273</v>
      </c>
    </row>
    <row r="7357" spans="2:3" x14ac:dyDescent="0.25">
      <c r="B7357" s="294">
        <v>7292</v>
      </c>
      <c r="C7357" s="295">
        <v>139.80731814382662</v>
      </c>
    </row>
    <row r="7358" spans="2:3" x14ac:dyDescent="0.25">
      <c r="B7358" s="294">
        <v>7293</v>
      </c>
      <c r="C7358" s="295">
        <v>137.95856874309811</v>
      </c>
    </row>
    <row r="7359" spans="2:3" x14ac:dyDescent="0.25">
      <c r="B7359" s="294">
        <v>7294</v>
      </c>
      <c r="C7359" s="295">
        <v>142.12817163614622</v>
      </c>
    </row>
    <row r="7360" spans="2:3" x14ac:dyDescent="0.25">
      <c r="B7360" s="294">
        <v>7295</v>
      </c>
      <c r="C7360" s="295">
        <v>100.59286673104805</v>
      </c>
    </row>
    <row r="7361" spans="2:3" x14ac:dyDescent="0.25">
      <c r="B7361" s="294">
        <v>7296</v>
      </c>
      <c r="C7361" s="295">
        <v>126.14297120340927</v>
      </c>
    </row>
    <row r="7362" spans="2:3" x14ac:dyDescent="0.25">
      <c r="B7362" s="294">
        <v>7297</v>
      </c>
      <c r="C7362" s="295">
        <v>82.642033935636988</v>
      </c>
    </row>
    <row r="7363" spans="2:3" x14ac:dyDescent="0.25">
      <c r="B7363" s="294">
        <v>7298</v>
      </c>
      <c r="C7363" s="295">
        <v>93.375421582093352</v>
      </c>
    </row>
    <row r="7364" spans="2:3" x14ac:dyDescent="0.25">
      <c r="B7364" s="294">
        <v>7299</v>
      </c>
      <c r="C7364" s="295">
        <v>112.29748944412849</v>
      </c>
    </row>
    <row r="7365" spans="2:3" x14ac:dyDescent="0.25">
      <c r="B7365" s="294">
        <v>7300</v>
      </c>
      <c r="C7365" s="295">
        <v>157.68299754669772</v>
      </c>
    </row>
    <row r="7366" spans="2:3" x14ac:dyDescent="0.25">
      <c r="B7366" s="294">
        <v>7301</v>
      </c>
      <c r="C7366" s="295">
        <v>131.06268135655665</v>
      </c>
    </row>
    <row r="7367" spans="2:3" x14ac:dyDescent="0.25">
      <c r="B7367" s="294">
        <v>7302</v>
      </c>
      <c r="C7367" s="295">
        <v>175.37236976110916</v>
      </c>
    </row>
    <row r="7368" spans="2:3" x14ac:dyDescent="0.25">
      <c r="B7368" s="294">
        <v>7303</v>
      </c>
      <c r="C7368" s="295">
        <v>175.17639800985665</v>
      </c>
    </row>
    <row r="7369" spans="2:3" x14ac:dyDescent="0.25">
      <c r="B7369" s="294">
        <v>7304</v>
      </c>
      <c r="C7369" s="295">
        <v>158.62094269253174</v>
      </c>
    </row>
    <row r="7370" spans="2:3" x14ac:dyDescent="0.25">
      <c r="B7370" s="294">
        <v>7305</v>
      </c>
      <c r="C7370" s="295">
        <v>188.03756467134008</v>
      </c>
    </row>
    <row r="7371" spans="2:3" x14ac:dyDescent="0.25">
      <c r="B7371" s="294">
        <v>7306</v>
      </c>
      <c r="C7371" s="295">
        <v>88.358045564031272</v>
      </c>
    </row>
    <row r="7372" spans="2:3" x14ac:dyDescent="0.25">
      <c r="B7372" s="294">
        <v>7307</v>
      </c>
      <c r="C7372" s="295">
        <v>151.05729910847458</v>
      </c>
    </row>
    <row r="7373" spans="2:3" x14ac:dyDescent="0.25">
      <c r="B7373" s="294">
        <v>7308</v>
      </c>
      <c r="C7373" s="295">
        <v>80.796581999788302</v>
      </c>
    </row>
    <row r="7374" spans="2:3" x14ac:dyDescent="0.25">
      <c r="B7374" s="294">
        <v>7309</v>
      </c>
      <c r="C7374" s="295">
        <v>88.070164736580125</v>
      </c>
    </row>
    <row r="7375" spans="2:3" x14ac:dyDescent="0.25">
      <c r="B7375" s="294">
        <v>7310</v>
      </c>
      <c r="C7375" s="295">
        <v>152.39481741166557</v>
      </c>
    </row>
    <row r="7376" spans="2:3" x14ac:dyDescent="0.25">
      <c r="B7376" s="294">
        <v>7311</v>
      </c>
      <c r="C7376" s="295">
        <v>172.62574666111507</v>
      </c>
    </row>
    <row r="7377" spans="2:3" x14ac:dyDescent="0.25">
      <c r="B7377" s="294">
        <v>7312</v>
      </c>
      <c r="C7377" s="295">
        <v>118.98886389393294</v>
      </c>
    </row>
    <row r="7378" spans="2:3" x14ac:dyDescent="0.25">
      <c r="B7378" s="294">
        <v>7313</v>
      </c>
      <c r="C7378" s="295">
        <v>107.47767849167462</v>
      </c>
    </row>
    <row r="7379" spans="2:3" x14ac:dyDescent="0.25">
      <c r="B7379" s="294">
        <v>7314</v>
      </c>
      <c r="C7379" s="295">
        <v>212.35612768995748</v>
      </c>
    </row>
    <row r="7380" spans="2:3" x14ac:dyDescent="0.25">
      <c r="B7380" s="294">
        <v>7315</v>
      </c>
      <c r="C7380" s="295">
        <v>170.60884840945357</v>
      </c>
    </row>
    <row r="7381" spans="2:3" x14ac:dyDescent="0.25">
      <c r="B7381" s="294">
        <v>7316</v>
      </c>
      <c r="C7381" s="295">
        <v>137.84581837468284</v>
      </c>
    </row>
    <row r="7382" spans="2:3" x14ac:dyDescent="0.25">
      <c r="B7382" s="294">
        <v>7317</v>
      </c>
      <c r="C7382" s="295">
        <v>83.739465043268098</v>
      </c>
    </row>
    <row r="7383" spans="2:3" x14ac:dyDescent="0.25">
      <c r="B7383" s="294">
        <v>7318</v>
      </c>
      <c r="C7383" s="295">
        <v>138.10163211087615</v>
      </c>
    </row>
    <row r="7384" spans="2:3" x14ac:dyDescent="0.25">
      <c r="B7384" s="294">
        <v>7319</v>
      </c>
      <c r="C7384" s="295">
        <v>150.16992590159046</v>
      </c>
    </row>
    <row r="7385" spans="2:3" x14ac:dyDescent="0.25">
      <c r="B7385" s="294">
        <v>7320</v>
      </c>
      <c r="C7385" s="295">
        <v>74.403767437768323</v>
      </c>
    </row>
    <row r="7386" spans="2:3" x14ac:dyDescent="0.25">
      <c r="B7386" s="294">
        <v>7321</v>
      </c>
      <c r="C7386" s="295">
        <v>100.27597594961154</v>
      </c>
    </row>
    <row r="7387" spans="2:3" x14ac:dyDescent="0.25">
      <c r="B7387" s="294">
        <v>7322</v>
      </c>
      <c r="C7387" s="295">
        <v>144.33537776869377</v>
      </c>
    </row>
    <row r="7388" spans="2:3" x14ac:dyDescent="0.25">
      <c r="B7388" s="294">
        <v>7323</v>
      </c>
      <c r="C7388" s="295">
        <v>123.3039405291121</v>
      </c>
    </row>
    <row r="7389" spans="2:3" x14ac:dyDescent="0.25">
      <c r="B7389" s="294">
        <v>7324</v>
      </c>
      <c r="C7389" s="295">
        <v>186.8510538645881</v>
      </c>
    </row>
    <row r="7390" spans="2:3" x14ac:dyDescent="0.25">
      <c r="B7390" s="294">
        <v>7325</v>
      </c>
      <c r="C7390" s="295">
        <v>104.43367711064508</v>
      </c>
    </row>
    <row r="7391" spans="2:3" x14ac:dyDescent="0.25">
      <c r="B7391" s="294">
        <v>7326</v>
      </c>
      <c r="C7391" s="295">
        <v>123.66925011321294</v>
      </c>
    </row>
    <row r="7392" spans="2:3" x14ac:dyDescent="0.25">
      <c r="B7392" s="294">
        <v>7327</v>
      </c>
      <c r="C7392" s="295">
        <v>180.62143584449598</v>
      </c>
    </row>
    <row r="7393" spans="2:3" x14ac:dyDescent="0.25">
      <c r="B7393" s="294">
        <v>7328</v>
      </c>
      <c r="C7393" s="295">
        <v>179.85028122700655</v>
      </c>
    </row>
    <row r="7394" spans="2:3" x14ac:dyDescent="0.25">
      <c r="B7394" s="294">
        <v>7329</v>
      </c>
      <c r="C7394" s="295">
        <v>99.433545995187586</v>
      </c>
    </row>
    <row r="7395" spans="2:3" x14ac:dyDescent="0.25">
      <c r="B7395" s="294">
        <v>7330</v>
      </c>
      <c r="C7395" s="295">
        <v>135.01828381300137</v>
      </c>
    </row>
    <row r="7396" spans="2:3" x14ac:dyDescent="0.25">
      <c r="B7396" s="294">
        <v>7331</v>
      </c>
      <c r="C7396" s="295">
        <v>110.15314905286728</v>
      </c>
    </row>
    <row r="7397" spans="2:3" x14ac:dyDescent="0.25">
      <c r="B7397" s="294">
        <v>7332</v>
      </c>
      <c r="C7397" s="295">
        <v>159.08886645814576</v>
      </c>
    </row>
    <row r="7398" spans="2:3" x14ac:dyDescent="0.25">
      <c r="B7398" s="294">
        <v>7333</v>
      </c>
      <c r="C7398" s="295">
        <v>129.42342299752909</v>
      </c>
    </row>
    <row r="7399" spans="2:3" x14ac:dyDescent="0.25">
      <c r="B7399" s="294">
        <v>7334</v>
      </c>
      <c r="C7399" s="295">
        <v>105.97865719917797</v>
      </c>
    </row>
    <row r="7400" spans="2:3" x14ac:dyDescent="0.25">
      <c r="B7400" s="294">
        <v>7335</v>
      </c>
      <c r="C7400" s="295">
        <v>147.74855039306811</v>
      </c>
    </row>
    <row r="7401" spans="2:3" x14ac:dyDescent="0.25">
      <c r="B7401" s="294">
        <v>7336</v>
      </c>
      <c r="C7401" s="295">
        <v>82.937278414832974</v>
      </c>
    </row>
    <row r="7402" spans="2:3" x14ac:dyDescent="0.25">
      <c r="B7402" s="294">
        <v>7337</v>
      </c>
      <c r="C7402" s="295">
        <v>134.63886538968131</v>
      </c>
    </row>
    <row r="7403" spans="2:3" x14ac:dyDescent="0.25">
      <c r="B7403" s="294">
        <v>7338</v>
      </c>
      <c r="C7403" s="295">
        <v>112.03659884012808</v>
      </c>
    </row>
    <row r="7404" spans="2:3" x14ac:dyDescent="0.25">
      <c r="B7404" s="294">
        <v>7339</v>
      </c>
      <c r="C7404" s="295">
        <v>69.977360644075404</v>
      </c>
    </row>
    <row r="7405" spans="2:3" x14ac:dyDescent="0.25">
      <c r="B7405" s="294">
        <v>7340</v>
      </c>
      <c r="C7405" s="295">
        <v>131.76935590144672</v>
      </c>
    </row>
    <row r="7406" spans="2:3" x14ac:dyDescent="0.25">
      <c r="B7406" s="294">
        <v>7341</v>
      </c>
      <c r="C7406" s="295">
        <v>110.99640557571558</v>
      </c>
    </row>
    <row r="7407" spans="2:3" x14ac:dyDescent="0.25">
      <c r="B7407" s="294">
        <v>7342</v>
      </c>
      <c r="C7407" s="295">
        <v>107.27567665447435</v>
      </c>
    </row>
    <row r="7408" spans="2:3" x14ac:dyDescent="0.25">
      <c r="B7408" s="294">
        <v>7343</v>
      </c>
      <c r="C7408" s="295">
        <v>163.21512339486384</v>
      </c>
    </row>
    <row r="7409" spans="2:3" x14ac:dyDescent="0.25">
      <c r="B7409" s="294">
        <v>7344</v>
      </c>
      <c r="C7409" s="295">
        <v>105.68940753429129</v>
      </c>
    </row>
    <row r="7410" spans="2:3" x14ac:dyDescent="0.25">
      <c r="B7410" s="294">
        <v>7345</v>
      </c>
      <c r="C7410" s="295">
        <v>128.1611135958986</v>
      </c>
    </row>
    <row r="7411" spans="2:3" x14ac:dyDescent="0.25">
      <c r="B7411" s="294">
        <v>7346</v>
      </c>
      <c r="C7411" s="295">
        <v>116.27939352580057</v>
      </c>
    </row>
    <row r="7412" spans="2:3" x14ac:dyDescent="0.25">
      <c r="B7412" s="294">
        <v>7347</v>
      </c>
      <c r="C7412" s="295">
        <v>155.32121073549976</v>
      </c>
    </row>
    <row r="7413" spans="2:3" x14ac:dyDescent="0.25">
      <c r="B7413" s="294">
        <v>7348</v>
      </c>
      <c r="C7413" s="295">
        <v>109.54803244634832</v>
      </c>
    </row>
    <row r="7414" spans="2:3" x14ac:dyDescent="0.25">
      <c r="B7414" s="294">
        <v>7349</v>
      </c>
      <c r="C7414" s="295">
        <v>138.77470964039549</v>
      </c>
    </row>
    <row r="7415" spans="2:3" x14ac:dyDescent="0.25">
      <c r="B7415" s="294">
        <v>7350</v>
      </c>
      <c r="C7415" s="295">
        <v>186.78710985731664</v>
      </c>
    </row>
    <row r="7416" spans="2:3" x14ac:dyDescent="0.25">
      <c r="B7416" s="294">
        <v>7351</v>
      </c>
      <c r="C7416" s="295">
        <v>84.216862578269044</v>
      </c>
    </row>
    <row r="7417" spans="2:3" x14ac:dyDescent="0.25">
      <c r="B7417" s="294">
        <v>7352</v>
      </c>
      <c r="C7417" s="295">
        <v>99.287870971252389</v>
      </c>
    </row>
    <row r="7418" spans="2:3" x14ac:dyDescent="0.25">
      <c r="B7418" s="294">
        <v>7353</v>
      </c>
      <c r="C7418" s="295">
        <v>100.08966763102352</v>
      </c>
    </row>
    <row r="7419" spans="2:3" x14ac:dyDescent="0.25">
      <c r="B7419" s="294">
        <v>7354</v>
      </c>
      <c r="C7419" s="295">
        <v>137.05562370731911</v>
      </c>
    </row>
    <row r="7420" spans="2:3" x14ac:dyDescent="0.25">
      <c r="B7420" s="294">
        <v>7355</v>
      </c>
      <c r="C7420" s="295">
        <v>80.26232383533484</v>
      </c>
    </row>
    <row r="7421" spans="2:3" x14ac:dyDescent="0.25">
      <c r="B7421" s="294">
        <v>7356</v>
      </c>
      <c r="C7421" s="295">
        <v>126.04194192550679</v>
      </c>
    </row>
    <row r="7422" spans="2:3" x14ac:dyDescent="0.25">
      <c r="B7422" s="294">
        <v>7357</v>
      </c>
      <c r="C7422" s="295">
        <v>143.62732472347145</v>
      </c>
    </row>
    <row r="7423" spans="2:3" x14ac:dyDescent="0.25">
      <c r="B7423" s="294">
        <v>7358</v>
      </c>
      <c r="C7423" s="295">
        <v>179.95225574699634</v>
      </c>
    </row>
    <row r="7424" spans="2:3" x14ac:dyDescent="0.25">
      <c r="B7424" s="294">
        <v>7359</v>
      </c>
      <c r="C7424" s="295">
        <v>128.1850985841337</v>
      </c>
    </row>
    <row r="7425" spans="2:3" x14ac:dyDescent="0.25">
      <c r="B7425" s="294">
        <v>7360</v>
      </c>
      <c r="C7425" s="295">
        <v>139.26109270898388</v>
      </c>
    </row>
    <row r="7426" spans="2:3" x14ac:dyDescent="0.25">
      <c r="B7426" s="294">
        <v>7361</v>
      </c>
      <c r="C7426" s="295">
        <v>107.9493525997961</v>
      </c>
    </row>
    <row r="7427" spans="2:3" x14ac:dyDescent="0.25">
      <c r="B7427" s="294">
        <v>7362</v>
      </c>
      <c r="C7427" s="295">
        <v>104.01185636274973</v>
      </c>
    </row>
    <row r="7428" spans="2:3" x14ac:dyDescent="0.25">
      <c r="B7428" s="294">
        <v>7363</v>
      </c>
      <c r="C7428" s="295">
        <v>153.85039650366377</v>
      </c>
    </row>
    <row r="7429" spans="2:3" x14ac:dyDescent="0.25">
      <c r="B7429" s="294">
        <v>7364</v>
      </c>
      <c r="C7429" s="295">
        <v>123.456287158602</v>
      </c>
    </row>
    <row r="7430" spans="2:3" x14ac:dyDescent="0.25">
      <c r="B7430" s="294">
        <v>7365</v>
      </c>
      <c r="C7430" s="295">
        <v>123.22079714215073</v>
      </c>
    </row>
    <row r="7431" spans="2:3" x14ac:dyDescent="0.25">
      <c r="B7431" s="294">
        <v>7366</v>
      </c>
      <c r="C7431" s="295">
        <v>132.25298302393628</v>
      </c>
    </row>
    <row r="7432" spans="2:3" x14ac:dyDescent="0.25">
      <c r="B7432" s="294">
        <v>7367</v>
      </c>
      <c r="C7432" s="295">
        <v>148.82172300168793</v>
      </c>
    </row>
    <row r="7433" spans="2:3" x14ac:dyDescent="0.25">
      <c r="B7433" s="294">
        <v>7368</v>
      </c>
      <c r="C7433" s="295">
        <v>120.7610889922116</v>
      </c>
    </row>
    <row r="7434" spans="2:3" x14ac:dyDescent="0.25">
      <c r="B7434" s="294">
        <v>7369</v>
      </c>
      <c r="C7434" s="295">
        <v>90.883824150189398</v>
      </c>
    </row>
    <row r="7435" spans="2:3" x14ac:dyDescent="0.25">
      <c r="B7435" s="294">
        <v>7370</v>
      </c>
      <c r="C7435" s="295">
        <v>189.30630008066126</v>
      </c>
    </row>
    <row r="7436" spans="2:3" x14ac:dyDescent="0.25">
      <c r="B7436" s="294">
        <v>7371</v>
      </c>
      <c r="C7436" s="295">
        <v>137.18504839087353</v>
      </c>
    </row>
    <row r="7437" spans="2:3" x14ac:dyDescent="0.25">
      <c r="B7437" s="294">
        <v>7372</v>
      </c>
      <c r="C7437" s="295">
        <v>131.21639855360621</v>
      </c>
    </row>
    <row r="7438" spans="2:3" x14ac:dyDescent="0.25">
      <c r="B7438" s="294">
        <v>7373</v>
      </c>
      <c r="C7438" s="295">
        <v>141.93081447405689</v>
      </c>
    </row>
    <row r="7439" spans="2:3" x14ac:dyDescent="0.25">
      <c r="B7439" s="294">
        <v>7374</v>
      </c>
      <c r="C7439" s="295">
        <v>142.95132108940555</v>
      </c>
    </row>
    <row r="7440" spans="2:3" x14ac:dyDescent="0.25">
      <c r="B7440" s="294">
        <v>7375</v>
      </c>
      <c r="C7440" s="295">
        <v>108.41533683271021</v>
      </c>
    </row>
    <row r="7441" spans="2:3" x14ac:dyDescent="0.25">
      <c r="B7441" s="294">
        <v>7376</v>
      </c>
      <c r="C7441" s="295">
        <v>84.776775346235169</v>
      </c>
    </row>
    <row r="7442" spans="2:3" x14ac:dyDescent="0.25">
      <c r="B7442" s="294">
        <v>7377</v>
      </c>
      <c r="C7442" s="295">
        <v>144.76735334794108</v>
      </c>
    </row>
    <row r="7443" spans="2:3" x14ac:dyDescent="0.25">
      <c r="B7443" s="294">
        <v>7378</v>
      </c>
      <c r="C7443" s="295">
        <v>144.51527040063235</v>
      </c>
    </row>
    <row r="7444" spans="2:3" x14ac:dyDescent="0.25">
      <c r="B7444" s="294">
        <v>7379</v>
      </c>
      <c r="C7444" s="295">
        <v>136.19881638573423</v>
      </c>
    </row>
    <row r="7445" spans="2:3" x14ac:dyDescent="0.25">
      <c r="B7445" s="294">
        <v>7380</v>
      </c>
      <c r="C7445" s="295">
        <v>140.9703470177173</v>
      </c>
    </row>
    <row r="7446" spans="2:3" x14ac:dyDescent="0.25">
      <c r="B7446" s="294">
        <v>7381</v>
      </c>
      <c r="C7446" s="295">
        <v>149.09804906039338</v>
      </c>
    </row>
    <row r="7447" spans="2:3" x14ac:dyDescent="0.25">
      <c r="B7447" s="294">
        <v>7382</v>
      </c>
      <c r="C7447" s="295">
        <v>149.9838205883633</v>
      </c>
    </row>
    <row r="7448" spans="2:3" x14ac:dyDescent="0.25">
      <c r="B7448" s="294">
        <v>7383</v>
      </c>
      <c r="C7448" s="295">
        <v>121.26802392845522</v>
      </c>
    </row>
    <row r="7449" spans="2:3" x14ac:dyDescent="0.25">
      <c r="B7449" s="294">
        <v>7384</v>
      </c>
      <c r="C7449" s="295">
        <v>138.84406718294497</v>
      </c>
    </row>
    <row r="7450" spans="2:3" x14ac:dyDescent="0.25">
      <c r="B7450" s="294">
        <v>7385</v>
      </c>
      <c r="C7450" s="295">
        <v>111.53363284076983</v>
      </c>
    </row>
    <row r="7451" spans="2:3" x14ac:dyDescent="0.25">
      <c r="B7451" s="294">
        <v>7386</v>
      </c>
      <c r="C7451" s="295">
        <v>148.96723077992436</v>
      </c>
    </row>
    <row r="7452" spans="2:3" x14ac:dyDescent="0.25">
      <c r="B7452" s="294">
        <v>7387</v>
      </c>
      <c r="C7452" s="295">
        <v>126.12246973482458</v>
      </c>
    </row>
    <row r="7453" spans="2:3" x14ac:dyDescent="0.25">
      <c r="B7453" s="294">
        <v>7388</v>
      </c>
      <c r="C7453" s="295">
        <v>114.60381787915931</v>
      </c>
    </row>
    <row r="7454" spans="2:3" x14ac:dyDescent="0.25">
      <c r="B7454" s="294">
        <v>7389</v>
      </c>
      <c r="C7454" s="295">
        <v>159.23340143866506</v>
      </c>
    </row>
    <row r="7455" spans="2:3" x14ac:dyDescent="0.25">
      <c r="B7455" s="294">
        <v>7390</v>
      </c>
      <c r="C7455" s="295">
        <v>123.23006562262742</v>
      </c>
    </row>
    <row r="7456" spans="2:3" x14ac:dyDescent="0.25">
      <c r="B7456" s="294">
        <v>7391</v>
      </c>
      <c r="C7456" s="295">
        <v>67.049463314469847</v>
      </c>
    </row>
    <row r="7457" spans="2:3" x14ac:dyDescent="0.25">
      <c r="B7457" s="294">
        <v>7392</v>
      </c>
      <c r="C7457" s="295">
        <v>97.484518419469481</v>
      </c>
    </row>
    <row r="7458" spans="2:3" x14ac:dyDescent="0.25">
      <c r="B7458" s="294">
        <v>7393</v>
      </c>
      <c r="C7458" s="295">
        <v>96.913060181541937</v>
      </c>
    </row>
    <row r="7459" spans="2:3" x14ac:dyDescent="0.25">
      <c r="B7459" s="294">
        <v>7394</v>
      </c>
      <c r="C7459" s="295">
        <v>152.51415268242727</v>
      </c>
    </row>
    <row r="7460" spans="2:3" x14ac:dyDescent="0.25">
      <c r="B7460" s="294">
        <v>7395</v>
      </c>
      <c r="C7460" s="295">
        <v>91.537346093419274</v>
      </c>
    </row>
    <row r="7461" spans="2:3" x14ac:dyDescent="0.25">
      <c r="B7461" s="294">
        <v>7396</v>
      </c>
      <c r="C7461" s="295">
        <v>92.999334630983157</v>
      </c>
    </row>
    <row r="7462" spans="2:3" x14ac:dyDescent="0.25">
      <c r="B7462" s="294">
        <v>7397</v>
      </c>
      <c r="C7462" s="295">
        <v>176.24632246266077</v>
      </c>
    </row>
    <row r="7463" spans="2:3" x14ac:dyDescent="0.25">
      <c r="B7463" s="294">
        <v>7398</v>
      </c>
      <c r="C7463" s="295">
        <v>73.435493649701641</v>
      </c>
    </row>
    <row r="7464" spans="2:3" x14ac:dyDescent="0.25">
      <c r="B7464" s="294">
        <v>7399</v>
      </c>
      <c r="C7464" s="295">
        <v>117.45858472297127</v>
      </c>
    </row>
    <row r="7465" spans="2:3" x14ac:dyDescent="0.25">
      <c r="B7465" s="294">
        <v>7400</v>
      </c>
      <c r="C7465" s="295">
        <v>127.24646646892099</v>
      </c>
    </row>
    <row r="7466" spans="2:3" x14ac:dyDescent="0.25">
      <c r="B7466" s="294">
        <v>7401</v>
      </c>
      <c r="C7466" s="295">
        <v>190.28010706297292</v>
      </c>
    </row>
    <row r="7467" spans="2:3" x14ac:dyDescent="0.25">
      <c r="B7467" s="294">
        <v>7402</v>
      </c>
      <c r="C7467" s="295">
        <v>120.3432036725504</v>
      </c>
    </row>
    <row r="7468" spans="2:3" x14ac:dyDescent="0.25">
      <c r="B7468" s="294">
        <v>7403</v>
      </c>
      <c r="C7468" s="295">
        <v>97.179934754424735</v>
      </c>
    </row>
    <row r="7469" spans="2:3" x14ac:dyDescent="0.25">
      <c r="B7469" s="294">
        <v>7404</v>
      </c>
      <c r="C7469" s="295">
        <v>140.26687677466415</v>
      </c>
    </row>
    <row r="7470" spans="2:3" x14ac:dyDescent="0.25">
      <c r="B7470" s="294">
        <v>7405</v>
      </c>
      <c r="C7470" s="295">
        <v>77.851557939553587</v>
      </c>
    </row>
    <row r="7471" spans="2:3" x14ac:dyDescent="0.25">
      <c r="B7471" s="294">
        <v>7406</v>
      </c>
      <c r="C7471" s="295">
        <v>97.27224434648079</v>
      </c>
    </row>
    <row r="7472" spans="2:3" x14ac:dyDescent="0.25">
      <c r="B7472" s="294">
        <v>7407</v>
      </c>
      <c r="C7472" s="295">
        <v>117.64572886182769</v>
      </c>
    </row>
    <row r="7473" spans="2:3" x14ac:dyDescent="0.25">
      <c r="B7473" s="294">
        <v>7408</v>
      </c>
      <c r="C7473" s="295">
        <v>125.65319476051582</v>
      </c>
    </row>
    <row r="7474" spans="2:3" x14ac:dyDescent="0.25">
      <c r="B7474" s="294">
        <v>7409</v>
      </c>
      <c r="C7474" s="295">
        <v>157.86504494058158</v>
      </c>
    </row>
    <row r="7475" spans="2:3" x14ac:dyDescent="0.25">
      <c r="B7475" s="294">
        <v>7410</v>
      </c>
      <c r="C7475" s="295">
        <v>162.85772759796504</v>
      </c>
    </row>
    <row r="7476" spans="2:3" x14ac:dyDescent="0.25">
      <c r="B7476" s="294">
        <v>7411</v>
      </c>
      <c r="C7476" s="295">
        <v>156.4247189914999</v>
      </c>
    </row>
    <row r="7477" spans="2:3" x14ac:dyDescent="0.25">
      <c r="B7477" s="294">
        <v>7412</v>
      </c>
      <c r="C7477" s="295">
        <v>128.79245274098668</v>
      </c>
    </row>
    <row r="7478" spans="2:3" x14ac:dyDescent="0.25">
      <c r="B7478" s="294">
        <v>7413</v>
      </c>
      <c r="C7478" s="295">
        <v>100.42159722330283</v>
      </c>
    </row>
    <row r="7479" spans="2:3" x14ac:dyDescent="0.25">
      <c r="B7479" s="294">
        <v>7414</v>
      </c>
      <c r="C7479" s="295">
        <v>143.76388454565688</v>
      </c>
    </row>
    <row r="7480" spans="2:3" x14ac:dyDescent="0.25">
      <c r="B7480" s="294">
        <v>7415</v>
      </c>
      <c r="C7480" s="295">
        <v>113.4475287894233</v>
      </c>
    </row>
    <row r="7481" spans="2:3" x14ac:dyDescent="0.25">
      <c r="B7481" s="294">
        <v>7416</v>
      </c>
      <c r="C7481" s="295">
        <v>156.78670614382384</v>
      </c>
    </row>
    <row r="7482" spans="2:3" x14ac:dyDescent="0.25">
      <c r="B7482" s="294">
        <v>7417</v>
      </c>
      <c r="C7482" s="295">
        <v>108.05433772880558</v>
      </c>
    </row>
    <row r="7483" spans="2:3" x14ac:dyDescent="0.25">
      <c r="B7483" s="294">
        <v>7418</v>
      </c>
      <c r="C7483" s="295">
        <v>115.09532511137084</v>
      </c>
    </row>
    <row r="7484" spans="2:3" x14ac:dyDescent="0.25">
      <c r="B7484" s="294">
        <v>7419</v>
      </c>
      <c r="C7484" s="295">
        <v>145.80203974744725</v>
      </c>
    </row>
    <row r="7485" spans="2:3" x14ac:dyDescent="0.25">
      <c r="B7485" s="294">
        <v>7420</v>
      </c>
      <c r="C7485" s="295">
        <v>147.99324357661339</v>
      </c>
    </row>
    <row r="7486" spans="2:3" x14ac:dyDescent="0.25">
      <c r="B7486" s="294">
        <v>7421</v>
      </c>
      <c r="C7486" s="295">
        <v>112.37668136363052</v>
      </c>
    </row>
    <row r="7487" spans="2:3" x14ac:dyDescent="0.25">
      <c r="B7487" s="294">
        <v>7422</v>
      </c>
      <c r="C7487" s="295">
        <v>162.50825454488941</v>
      </c>
    </row>
    <row r="7488" spans="2:3" x14ac:dyDescent="0.25">
      <c r="B7488" s="294">
        <v>7423</v>
      </c>
      <c r="C7488" s="295">
        <v>136.69924419054155</v>
      </c>
    </row>
    <row r="7489" spans="2:3" x14ac:dyDescent="0.25">
      <c r="B7489" s="294">
        <v>7424</v>
      </c>
      <c r="C7489" s="295">
        <v>120.85812120511085</v>
      </c>
    </row>
    <row r="7490" spans="2:3" x14ac:dyDescent="0.25">
      <c r="B7490" s="294">
        <v>7425</v>
      </c>
      <c r="C7490" s="295">
        <v>183.58310430146895</v>
      </c>
    </row>
    <row r="7491" spans="2:3" x14ac:dyDescent="0.25">
      <c r="B7491" s="294">
        <v>7426</v>
      </c>
      <c r="C7491" s="295">
        <v>89.957754166227602</v>
      </c>
    </row>
    <row r="7492" spans="2:3" x14ac:dyDescent="0.25">
      <c r="B7492" s="294">
        <v>7427</v>
      </c>
      <c r="C7492" s="295">
        <v>109.78181309887502</v>
      </c>
    </row>
    <row r="7493" spans="2:3" x14ac:dyDescent="0.25">
      <c r="B7493" s="294">
        <v>7428</v>
      </c>
      <c r="C7493" s="295">
        <v>115.21500125907491</v>
      </c>
    </row>
    <row r="7494" spans="2:3" x14ac:dyDescent="0.25">
      <c r="B7494" s="294">
        <v>7429</v>
      </c>
      <c r="C7494" s="295">
        <v>103.21295867458426</v>
      </c>
    </row>
    <row r="7495" spans="2:3" x14ac:dyDescent="0.25">
      <c r="B7495" s="294">
        <v>7430</v>
      </c>
      <c r="C7495" s="295">
        <v>130.59652238439097</v>
      </c>
    </row>
    <row r="7496" spans="2:3" x14ac:dyDescent="0.25">
      <c r="B7496" s="294">
        <v>7431</v>
      </c>
      <c r="C7496" s="295">
        <v>172.6736991147603</v>
      </c>
    </row>
    <row r="7497" spans="2:3" x14ac:dyDescent="0.25">
      <c r="B7497" s="294">
        <v>7432</v>
      </c>
      <c r="C7497" s="295">
        <v>144.70845097813486</v>
      </c>
    </row>
    <row r="7498" spans="2:3" x14ac:dyDescent="0.25">
      <c r="B7498" s="294">
        <v>7433</v>
      </c>
      <c r="C7498" s="295">
        <v>132.93427972772707</v>
      </c>
    </row>
    <row r="7499" spans="2:3" x14ac:dyDescent="0.25">
      <c r="B7499" s="294">
        <v>7434</v>
      </c>
      <c r="C7499" s="295">
        <v>171.34939980319055</v>
      </c>
    </row>
    <row r="7500" spans="2:3" x14ac:dyDescent="0.25">
      <c r="B7500" s="294">
        <v>7435</v>
      </c>
      <c r="C7500" s="295">
        <v>156.19543457072092</v>
      </c>
    </row>
    <row r="7501" spans="2:3" x14ac:dyDescent="0.25">
      <c r="B7501" s="294">
        <v>7436</v>
      </c>
      <c r="C7501" s="295">
        <v>190.45075553274617</v>
      </c>
    </row>
    <row r="7502" spans="2:3" x14ac:dyDescent="0.25">
      <c r="B7502" s="294">
        <v>7437</v>
      </c>
      <c r="C7502" s="295">
        <v>154.20055791402933</v>
      </c>
    </row>
    <row r="7503" spans="2:3" x14ac:dyDescent="0.25">
      <c r="B7503" s="294">
        <v>7438</v>
      </c>
      <c r="C7503" s="295">
        <v>110.43138645181799</v>
      </c>
    </row>
    <row r="7504" spans="2:3" x14ac:dyDescent="0.25">
      <c r="B7504" s="294">
        <v>7439</v>
      </c>
      <c r="C7504" s="295">
        <v>90.973385722626261</v>
      </c>
    </row>
    <row r="7505" spans="2:3" x14ac:dyDescent="0.25">
      <c r="B7505" s="294">
        <v>7440</v>
      </c>
      <c r="C7505" s="295">
        <v>191.85053604602655</v>
      </c>
    </row>
    <row r="7506" spans="2:3" x14ac:dyDescent="0.25">
      <c r="B7506" s="294">
        <v>7441</v>
      </c>
      <c r="C7506" s="295">
        <v>124.13332310781944</v>
      </c>
    </row>
    <row r="7507" spans="2:3" x14ac:dyDescent="0.25">
      <c r="B7507" s="294">
        <v>7442</v>
      </c>
      <c r="C7507" s="295">
        <v>110.28115649541445</v>
      </c>
    </row>
    <row r="7508" spans="2:3" x14ac:dyDescent="0.25">
      <c r="B7508" s="294">
        <v>7443</v>
      </c>
      <c r="C7508" s="295">
        <v>116.84009012936528</v>
      </c>
    </row>
    <row r="7509" spans="2:3" x14ac:dyDescent="0.25">
      <c r="B7509" s="294">
        <v>7444</v>
      </c>
      <c r="C7509" s="295">
        <v>124.11879813691141</v>
      </c>
    </row>
    <row r="7510" spans="2:3" x14ac:dyDescent="0.25">
      <c r="B7510" s="294">
        <v>7445</v>
      </c>
      <c r="C7510" s="295">
        <v>141.71126845745073</v>
      </c>
    </row>
    <row r="7511" spans="2:3" x14ac:dyDescent="0.25">
      <c r="B7511" s="294">
        <v>7446</v>
      </c>
      <c r="C7511" s="295">
        <v>87.077380733866974</v>
      </c>
    </row>
    <row r="7512" spans="2:3" x14ac:dyDescent="0.25">
      <c r="B7512" s="294">
        <v>7447</v>
      </c>
      <c r="C7512" s="295">
        <v>115.24745146200016</v>
      </c>
    </row>
    <row r="7513" spans="2:3" x14ac:dyDescent="0.25">
      <c r="B7513" s="294">
        <v>7448</v>
      </c>
      <c r="C7513" s="295">
        <v>148.94940952281794</v>
      </c>
    </row>
    <row r="7514" spans="2:3" x14ac:dyDescent="0.25">
      <c r="B7514" s="294">
        <v>7449</v>
      </c>
      <c r="C7514" s="295">
        <v>93.496019274729505</v>
      </c>
    </row>
    <row r="7515" spans="2:3" x14ac:dyDescent="0.25">
      <c r="B7515" s="294">
        <v>7450</v>
      </c>
      <c r="C7515" s="295">
        <v>163.25464071183404</v>
      </c>
    </row>
    <row r="7516" spans="2:3" x14ac:dyDescent="0.25">
      <c r="B7516" s="294">
        <v>7451</v>
      </c>
      <c r="C7516" s="295">
        <v>122.14119737494582</v>
      </c>
    </row>
    <row r="7517" spans="2:3" x14ac:dyDescent="0.25">
      <c r="B7517" s="294">
        <v>7452</v>
      </c>
      <c r="C7517" s="295">
        <v>172.37416887772173</v>
      </c>
    </row>
    <row r="7518" spans="2:3" x14ac:dyDescent="0.25">
      <c r="B7518" s="294">
        <v>7453</v>
      </c>
      <c r="C7518" s="295">
        <v>102.69174762935671</v>
      </c>
    </row>
    <row r="7519" spans="2:3" x14ac:dyDescent="0.25">
      <c r="B7519" s="294">
        <v>7454</v>
      </c>
      <c r="C7519" s="295">
        <v>98.726048247516985</v>
      </c>
    </row>
    <row r="7520" spans="2:3" x14ac:dyDescent="0.25">
      <c r="B7520" s="294">
        <v>7455</v>
      </c>
      <c r="C7520" s="295">
        <v>204.44650077810013</v>
      </c>
    </row>
    <row r="7521" spans="2:3" x14ac:dyDescent="0.25">
      <c r="B7521" s="294">
        <v>7456</v>
      </c>
      <c r="C7521" s="295">
        <v>123.55734530302598</v>
      </c>
    </row>
    <row r="7522" spans="2:3" x14ac:dyDescent="0.25">
      <c r="B7522" s="294">
        <v>7457</v>
      </c>
      <c r="C7522" s="295">
        <v>147.76453532506721</v>
      </c>
    </row>
    <row r="7523" spans="2:3" x14ac:dyDescent="0.25">
      <c r="B7523" s="294">
        <v>7458</v>
      </c>
      <c r="C7523" s="295">
        <v>133.20272729014113</v>
      </c>
    </row>
    <row r="7524" spans="2:3" x14ac:dyDescent="0.25">
      <c r="B7524" s="294">
        <v>7459</v>
      </c>
      <c r="C7524" s="295">
        <v>141.33608552839337</v>
      </c>
    </row>
    <row r="7525" spans="2:3" x14ac:dyDescent="0.25">
      <c r="B7525" s="294">
        <v>7460</v>
      </c>
      <c r="C7525" s="295">
        <v>97.205143311050307</v>
      </c>
    </row>
    <row r="7526" spans="2:3" x14ac:dyDescent="0.25">
      <c r="B7526" s="294">
        <v>7461</v>
      </c>
      <c r="C7526" s="295">
        <v>136.07750423686568</v>
      </c>
    </row>
    <row r="7527" spans="2:3" x14ac:dyDescent="0.25">
      <c r="B7527" s="294">
        <v>7462</v>
      </c>
      <c r="C7527" s="295">
        <v>85.757598780142857</v>
      </c>
    </row>
    <row r="7528" spans="2:3" x14ac:dyDescent="0.25">
      <c r="B7528" s="294">
        <v>7463</v>
      </c>
      <c r="C7528" s="295">
        <v>148.14611085969335</v>
      </c>
    </row>
    <row r="7529" spans="2:3" x14ac:dyDescent="0.25">
      <c r="B7529" s="294">
        <v>7464</v>
      </c>
      <c r="C7529" s="295">
        <v>131.44514264563949</v>
      </c>
    </row>
    <row r="7530" spans="2:3" x14ac:dyDescent="0.25">
      <c r="B7530" s="294">
        <v>7465</v>
      </c>
      <c r="C7530" s="295">
        <v>89.528337515698595</v>
      </c>
    </row>
    <row r="7531" spans="2:3" x14ac:dyDescent="0.25">
      <c r="B7531" s="294">
        <v>7466</v>
      </c>
      <c r="C7531" s="295">
        <v>149.99098528328236</v>
      </c>
    </row>
    <row r="7532" spans="2:3" x14ac:dyDescent="0.25">
      <c r="B7532" s="294">
        <v>7467</v>
      </c>
      <c r="C7532" s="295">
        <v>95.437996740601548</v>
      </c>
    </row>
    <row r="7533" spans="2:3" x14ac:dyDescent="0.25">
      <c r="B7533" s="294">
        <v>7468</v>
      </c>
      <c r="C7533" s="295">
        <v>128.68901989279638</v>
      </c>
    </row>
    <row r="7534" spans="2:3" x14ac:dyDescent="0.25">
      <c r="B7534" s="294">
        <v>7469</v>
      </c>
      <c r="C7534" s="295">
        <v>149.52157446333214</v>
      </c>
    </row>
    <row r="7535" spans="2:3" x14ac:dyDescent="0.25">
      <c r="B7535" s="294">
        <v>7470</v>
      </c>
      <c r="C7535" s="295">
        <v>144.07538519830237</v>
      </c>
    </row>
    <row r="7536" spans="2:3" x14ac:dyDescent="0.25">
      <c r="B7536" s="294">
        <v>7471</v>
      </c>
      <c r="C7536" s="295">
        <v>147.00072131530095</v>
      </c>
    </row>
    <row r="7537" spans="2:3" x14ac:dyDescent="0.25">
      <c r="B7537" s="294">
        <v>7472</v>
      </c>
      <c r="C7537" s="295">
        <v>175.53822952508611</v>
      </c>
    </row>
    <row r="7538" spans="2:3" x14ac:dyDescent="0.25">
      <c r="B7538" s="294">
        <v>7473</v>
      </c>
      <c r="C7538" s="295">
        <v>182.06142417170264</v>
      </c>
    </row>
    <row r="7539" spans="2:3" x14ac:dyDescent="0.25">
      <c r="B7539" s="294">
        <v>7474</v>
      </c>
      <c r="C7539" s="295">
        <v>85.041438573209263</v>
      </c>
    </row>
    <row r="7540" spans="2:3" x14ac:dyDescent="0.25">
      <c r="B7540" s="294">
        <v>7475</v>
      </c>
      <c r="C7540" s="295">
        <v>84.566519333569133</v>
      </c>
    </row>
    <row r="7541" spans="2:3" x14ac:dyDescent="0.25">
      <c r="B7541" s="294">
        <v>7476</v>
      </c>
      <c r="C7541" s="295">
        <v>101.67104771055742</v>
      </c>
    </row>
    <row r="7542" spans="2:3" x14ac:dyDescent="0.25">
      <c r="B7542" s="294">
        <v>7477</v>
      </c>
      <c r="C7542" s="295">
        <v>98.119779778974703</v>
      </c>
    </row>
    <row r="7543" spans="2:3" x14ac:dyDescent="0.25">
      <c r="B7543" s="294">
        <v>7478</v>
      </c>
      <c r="C7543" s="295">
        <v>156.99076400511564</v>
      </c>
    </row>
    <row r="7544" spans="2:3" x14ac:dyDescent="0.25">
      <c r="B7544" s="294">
        <v>7479</v>
      </c>
      <c r="C7544" s="295">
        <v>186.11528218864942</v>
      </c>
    </row>
    <row r="7545" spans="2:3" x14ac:dyDescent="0.25">
      <c r="B7545" s="294">
        <v>7480</v>
      </c>
      <c r="C7545" s="295">
        <v>121.78389511487806</v>
      </c>
    </row>
    <row r="7546" spans="2:3" x14ac:dyDescent="0.25">
      <c r="B7546" s="294">
        <v>7481</v>
      </c>
      <c r="C7546" s="295">
        <v>121.31981521431925</v>
      </c>
    </row>
    <row r="7547" spans="2:3" x14ac:dyDescent="0.25">
      <c r="B7547" s="294">
        <v>7482</v>
      </c>
      <c r="C7547" s="295">
        <v>137.40440854724235</v>
      </c>
    </row>
    <row r="7548" spans="2:3" x14ac:dyDescent="0.25">
      <c r="B7548" s="294">
        <v>7483</v>
      </c>
      <c r="C7548" s="295">
        <v>121.44921104650805</v>
      </c>
    </row>
    <row r="7549" spans="2:3" x14ac:dyDescent="0.25">
      <c r="B7549" s="294">
        <v>7484</v>
      </c>
      <c r="C7549" s="295">
        <v>122.22459591945096</v>
      </c>
    </row>
    <row r="7550" spans="2:3" x14ac:dyDescent="0.25">
      <c r="B7550" s="294">
        <v>7485</v>
      </c>
      <c r="C7550" s="295">
        <v>175.42115415076836</v>
      </c>
    </row>
    <row r="7551" spans="2:3" x14ac:dyDescent="0.25">
      <c r="B7551" s="294">
        <v>7486</v>
      </c>
      <c r="C7551" s="295">
        <v>141.28658416673593</v>
      </c>
    </row>
    <row r="7552" spans="2:3" x14ac:dyDescent="0.25">
      <c r="B7552" s="294">
        <v>7487</v>
      </c>
      <c r="C7552" s="295">
        <v>145.89894269134473</v>
      </c>
    </row>
    <row r="7553" spans="2:3" x14ac:dyDescent="0.25">
      <c r="B7553" s="294">
        <v>7488</v>
      </c>
      <c r="C7553" s="295">
        <v>98.928095341334512</v>
      </c>
    </row>
    <row r="7554" spans="2:3" x14ac:dyDescent="0.25">
      <c r="B7554" s="294">
        <v>7489</v>
      </c>
      <c r="C7554" s="295">
        <v>112.99785372787247</v>
      </c>
    </row>
    <row r="7555" spans="2:3" x14ac:dyDescent="0.25">
      <c r="B7555" s="294">
        <v>7490</v>
      </c>
      <c r="C7555" s="295">
        <v>77.834683994342001</v>
      </c>
    </row>
    <row r="7556" spans="2:3" x14ac:dyDescent="0.25">
      <c r="B7556" s="294">
        <v>7491</v>
      </c>
      <c r="C7556" s="295">
        <v>89.446151193699478</v>
      </c>
    </row>
    <row r="7557" spans="2:3" x14ac:dyDescent="0.25">
      <c r="B7557" s="294">
        <v>7492</v>
      </c>
      <c r="C7557" s="295">
        <v>104.77218717198821</v>
      </c>
    </row>
    <row r="7558" spans="2:3" x14ac:dyDescent="0.25">
      <c r="B7558" s="294">
        <v>7493</v>
      </c>
      <c r="C7558" s="295">
        <v>135.15910631193208</v>
      </c>
    </row>
    <row r="7559" spans="2:3" x14ac:dyDescent="0.25">
      <c r="B7559" s="294">
        <v>7494</v>
      </c>
      <c r="C7559" s="295">
        <v>161.38797235908226</v>
      </c>
    </row>
    <row r="7560" spans="2:3" x14ac:dyDescent="0.25">
      <c r="B7560" s="294">
        <v>7495</v>
      </c>
      <c r="C7560" s="295">
        <v>135.89319870684375</v>
      </c>
    </row>
    <row r="7561" spans="2:3" x14ac:dyDescent="0.25">
      <c r="B7561" s="294">
        <v>7496</v>
      </c>
      <c r="C7561" s="295">
        <v>106.4035403382552</v>
      </c>
    </row>
    <row r="7562" spans="2:3" x14ac:dyDescent="0.25">
      <c r="B7562" s="294">
        <v>7497</v>
      </c>
      <c r="C7562" s="295">
        <v>107.63321249501843</v>
      </c>
    </row>
    <row r="7563" spans="2:3" x14ac:dyDescent="0.25">
      <c r="B7563" s="294">
        <v>7498</v>
      </c>
      <c r="C7563" s="295">
        <v>130.90884917978627</v>
      </c>
    </row>
    <row r="7564" spans="2:3" x14ac:dyDescent="0.25">
      <c r="B7564" s="294">
        <v>7499</v>
      </c>
      <c r="C7564" s="295">
        <v>125.56004607349901</v>
      </c>
    </row>
    <row r="7565" spans="2:3" x14ac:dyDescent="0.25">
      <c r="B7565" s="294">
        <v>7500</v>
      </c>
      <c r="C7565" s="295">
        <v>129.69166927279471</v>
      </c>
    </row>
    <row r="7566" spans="2:3" x14ac:dyDescent="0.25">
      <c r="B7566" s="294">
        <v>7501</v>
      </c>
      <c r="C7566" s="295">
        <v>124.80659768516439</v>
      </c>
    </row>
    <row r="7567" spans="2:3" x14ac:dyDescent="0.25">
      <c r="B7567" s="294">
        <v>7502</v>
      </c>
      <c r="C7567" s="295">
        <v>87.10019379938646</v>
      </c>
    </row>
    <row r="7568" spans="2:3" x14ac:dyDescent="0.25">
      <c r="B7568" s="294">
        <v>7503</v>
      </c>
      <c r="C7568" s="295">
        <v>148.84864126843593</v>
      </c>
    </row>
    <row r="7569" spans="2:3" x14ac:dyDescent="0.25">
      <c r="B7569" s="294">
        <v>7504</v>
      </c>
      <c r="C7569" s="295">
        <v>149.31832441918817</v>
      </c>
    </row>
    <row r="7570" spans="2:3" x14ac:dyDescent="0.25">
      <c r="B7570" s="294">
        <v>7505</v>
      </c>
      <c r="C7570" s="295">
        <v>128.3584021674825</v>
      </c>
    </row>
    <row r="7571" spans="2:3" x14ac:dyDescent="0.25">
      <c r="B7571" s="294">
        <v>7506</v>
      </c>
      <c r="C7571" s="295">
        <v>197.22789392285785</v>
      </c>
    </row>
    <row r="7572" spans="2:3" x14ac:dyDescent="0.25">
      <c r="B7572" s="294">
        <v>7507</v>
      </c>
      <c r="C7572" s="295">
        <v>78.928892980159219</v>
      </c>
    </row>
    <row r="7573" spans="2:3" x14ac:dyDescent="0.25">
      <c r="B7573" s="294">
        <v>7508</v>
      </c>
      <c r="C7573" s="295">
        <v>168.37691994975432</v>
      </c>
    </row>
    <row r="7574" spans="2:3" x14ac:dyDescent="0.25">
      <c r="B7574" s="294">
        <v>7509</v>
      </c>
      <c r="C7574" s="295">
        <v>79.702175439194974</v>
      </c>
    </row>
    <row r="7575" spans="2:3" x14ac:dyDescent="0.25">
      <c r="B7575" s="294">
        <v>7510</v>
      </c>
      <c r="C7575" s="295">
        <v>141.66434082067101</v>
      </c>
    </row>
    <row r="7576" spans="2:3" x14ac:dyDescent="0.25">
      <c r="B7576" s="294">
        <v>7511</v>
      </c>
      <c r="C7576" s="295">
        <v>190.7207012973472</v>
      </c>
    </row>
    <row r="7577" spans="2:3" x14ac:dyDescent="0.25">
      <c r="B7577" s="294">
        <v>7512</v>
      </c>
      <c r="C7577" s="295">
        <v>188.69046855236647</v>
      </c>
    </row>
    <row r="7578" spans="2:3" x14ac:dyDescent="0.25">
      <c r="B7578" s="294">
        <v>7513</v>
      </c>
      <c r="C7578" s="295">
        <v>97.743687551179264</v>
      </c>
    </row>
    <row r="7579" spans="2:3" x14ac:dyDescent="0.25">
      <c r="B7579" s="294">
        <v>7514</v>
      </c>
      <c r="C7579" s="295">
        <v>117.32657711931977</v>
      </c>
    </row>
    <row r="7580" spans="2:3" x14ac:dyDescent="0.25">
      <c r="B7580" s="294">
        <v>7515</v>
      </c>
      <c r="C7580" s="295">
        <v>146.61782433148164</v>
      </c>
    </row>
    <row r="7581" spans="2:3" x14ac:dyDescent="0.25">
      <c r="B7581" s="294">
        <v>7516</v>
      </c>
      <c r="C7581" s="295">
        <v>97.413317646085801</v>
      </c>
    </row>
    <row r="7582" spans="2:3" x14ac:dyDescent="0.25">
      <c r="B7582" s="294">
        <v>7517</v>
      </c>
      <c r="C7582" s="295">
        <v>137.90108930408462</v>
      </c>
    </row>
    <row r="7583" spans="2:3" x14ac:dyDescent="0.25">
      <c r="B7583" s="294">
        <v>7518</v>
      </c>
      <c r="C7583" s="295">
        <v>172.36892224446817</v>
      </c>
    </row>
    <row r="7584" spans="2:3" x14ac:dyDescent="0.25">
      <c r="B7584" s="294">
        <v>7519</v>
      </c>
      <c r="C7584" s="295">
        <v>150.20275710953399</v>
      </c>
    </row>
    <row r="7585" spans="2:3" x14ac:dyDescent="0.25">
      <c r="B7585" s="294">
        <v>7520</v>
      </c>
      <c r="C7585" s="295">
        <v>113.74559844192714</v>
      </c>
    </row>
    <row r="7586" spans="2:3" x14ac:dyDescent="0.25">
      <c r="B7586" s="294">
        <v>7521</v>
      </c>
      <c r="C7586" s="295">
        <v>111.28823260460777</v>
      </c>
    </row>
    <row r="7587" spans="2:3" x14ac:dyDescent="0.25">
      <c r="B7587" s="294">
        <v>7522</v>
      </c>
      <c r="C7587" s="295">
        <v>81.97168986158519</v>
      </c>
    </row>
    <row r="7588" spans="2:3" x14ac:dyDescent="0.25">
      <c r="B7588" s="294">
        <v>7523</v>
      </c>
      <c r="C7588" s="295">
        <v>183.81069971280385</v>
      </c>
    </row>
    <row r="7589" spans="2:3" x14ac:dyDescent="0.25">
      <c r="B7589" s="294">
        <v>7524</v>
      </c>
      <c r="C7589" s="295">
        <v>127.36616909706645</v>
      </c>
    </row>
    <row r="7590" spans="2:3" x14ac:dyDescent="0.25">
      <c r="B7590" s="294">
        <v>7525</v>
      </c>
      <c r="C7590" s="295">
        <v>105.51676341909075</v>
      </c>
    </row>
    <row r="7591" spans="2:3" x14ac:dyDescent="0.25">
      <c r="B7591" s="294">
        <v>7526</v>
      </c>
      <c r="C7591" s="295">
        <v>99.814145264367369</v>
      </c>
    </row>
    <row r="7592" spans="2:3" x14ac:dyDescent="0.25">
      <c r="B7592" s="294">
        <v>7527</v>
      </c>
      <c r="C7592" s="295">
        <v>92.117454940099393</v>
      </c>
    </row>
    <row r="7593" spans="2:3" x14ac:dyDescent="0.25">
      <c r="B7593" s="294">
        <v>7528</v>
      </c>
      <c r="C7593" s="295">
        <v>98.070328300081684</v>
      </c>
    </row>
    <row r="7594" spans="2:3" x14ac:dyDescent="0.25">
      <c r="B7594" s="294">
        <v>7529</v>
      </c>
      <c r="C7594" s="295">
        <v>118.20857442898574</v>
      </c>
    </row>
    <row r="7595" spans="2:3" x14ac:dyDescent="0.25">
      <c r="B7595" s="294">
        <v>7530</v>
      </c>
      <c r="C7595" s="295">
        <v>109.46812916359301</v>
      </c>
    </row>
    <row r="7596" spans="2:3" x14ac:dyDescent="0.25">
      <c r="B7596" s="294">
        <v>7531</v>
      </c>
      <c r="C7596" s="295">
        <v>118.63366707759774</v>
      </c>
    </row>
    <row r="7597" spans="2:3" x14ac:dyDescent="0.25">
      <c r="B7597" s="294">
        <v>7532</v>
      </c>
      <c r="C7597" s="295">
        <v>141.57890378141087</v>
      </c>
    </row>
    <row r="7598" spans="2:3" x14ac:dyDescent="0.25">
      <c r="B7598" s="294">
        <v>7533</v>
      </c>
      <c r="C7598" s="295">
        <v>119.02597162675632</v>
      </c>
    </row>
    <row r="7599" spans="2:3" x14ac:dyDescent="0.25">
      <c r="B7599" s="294">
        <v>7534</v>
      </c>
      <c r="C7599" s="295">
        <v>160.54386123415162</v>
      </c>
    </row>
    <row r="7600" spans="2:3" x14ac:dyDescent="0.25">
      <c r="B7600" s="294">
        <v>7535</v>
      </c>
      <c r="C7600" s="295">
        <v>187.97739070718038</v>
      </c>
    </row>
    <row r="7601" spans="2:3" x14ac:dyDescent="0.25">
      <c r="B7601" s="294">
        <v>7536</v>
      </c>
      <c r="C7601" s="295">
        <v>157.17437450440627</v>
      </c>
    </row>
    <row r="7602" spans="2:3" x14ac:dyDescent="0.25">
      <c r="B7602" s="294">
        <v>7537</v>
      </c>
      <c r="C7602" s="295">
        <v>80.51471927111298</v>
      </c>
    </row>
    <row r="7603" spans="2:3" x14ac:dyDescent="0.25">
      <c r="B7603" s="294">
        <v>7538</v>
      </c>
      <c r="C7603" s="295">
        <v>202.01698036301653</v>
      </c>
    </row>
    <row r="7604" spans="2:3" x14ac:dyDescent="0.25">
      <c r="B7604" s="294">
        <v>7539</v>
      </c>
      <c r="C7604" s="295">
        <v>80.965319764854556</v>
      </c>
    </row>
    <row r="7605" spans="2:3" x14ac:dyDescent="0.25">
      <c r="B7605" s="294">
        <v>7540</v>
      </c>
      <c r="C7605" s="295">
        <v>110.52255610715285</v>
      </c>
    </row>
    <row r="7606" spans="2:3" x14ac:dyDescent="0.25">
      <c r="B7606" s="294">
        <v>7541</v>
      </c>
      <c r="C7606" s="295">
        <v>153.40960405749445</v>
      </c>
    </row>
    <row r="7607" spans="2:3" x14ac:dyDescent="0.25">
      <c r="B7607" s="294">
        <v>7542</v>
      </c>
      <c r="C7607" s="295">
        <v>190.56819591259338</v>
      </c>
    </row>
    <row r="7608" spans="2:3" x14ac:dyDescent="0.25">
      <c r="B7608" s="294">
        <v>7543</v>
      </c>
      <c r="C7608" s="295">
        <v>74.589927226764573</v>
      </c>
    </row>
    <row r="7609" spans="2:3" x14ac:dyDescent="0.25">
      <c r="B7609" s="294">
        <v>7544</v>
      </c>
      <c r="C7609" s="295">
        <v>135.2056002058448</v>
      </c>
    </row>
    <row r="7610" spans="2:3" x14ac:dyDescent="0.25">
      <c r="B7610" s="294">
        <v>7545</v>
      </c>
      <c r="C7610" s="295">
        <v>106.73488617683719</v>
      </c>
    </row>
    <row r="7611" spans="2:3" x14ac:dyDescent="0.25">
      <c r="B7611" s="294">
        <v>7546</v>
      </c>
      <c r="C7611" s="295">
        <v>160.2672422378626</v>
      </c>
    </row>
    <row r="7612" spans="2:3" x14ac:dyDescent="0.25">
      <c r="B7612" s="294">
        <v>7547</v>
      </c>
      <c r="C7612" s="295">
        <v>163.25978950027059</v>
      </c>
    </row>
    <row r="7613" spans="2:3" x14ac:dyDescent="0.25">
      <c r="B7613" s="294">
        <v>7548</v>
      </c>
      <c r="C7613" s="295">
        <v>125.09157543567362</v>
      </c>
    </row>
    <row r="7614" spans="2:3" x14ac:dyDescent="0.25">
      <c r="B7614" s="294">
        <v>7549</v>
      </c>
      <c r="C7614" s="295">
        <v>121.76952841122558</v>
      </c>
    </row>
    <row r="7615" spans="2:3" x14ac:dyDescent="0.25">
      <c r="B7615" s="294">
        <v>7550</v>
      </c>
      <c r="C7615" s="295">
        <v>143.65260395838436</v>
      </c>
    </row>
    <row r="7616" spans="2:3" x14ac:dyDescent="0.25">
      <c r="B7616" s="294">
        <v>7551</v>
      </c>
      <c r="C7616" s="295">
        <v>96.238978640703152</v>
      </c>
    </row>
    <row r="7617" spans="2:3" x14ac:dyDescent="0.25">
      <c r="B7617" s="294">
        <v>7552</v>
      </c>
      <c r="C7617" s="295">
        <v>172.61635872712424</v>
      </c>
    </row>
    <row r="7618" spans="2:3" x14ac:dyDescent="0.25">
      <c r="B7618" s="294">
        <v>7553</v>
      </c>
      <c r="C7618" s="295">
        <v>126.12450246237998</v>
      </c>
    </row>
    <row r="7619" spans="2:3" x14ac:dyDescent="0.25">
      <c r="B7619" s="294">
        <v>7554</v>
      </c>
      <c r="C7619" s="295">
        <v>162.42175491607773</v>
      </c>
    </row>
    <row r="7620" spans="2:3" x14ac:dyDescent="0.25">
      <c r="B7620" s="294">
        <v>7555</v>
      </c>
      <c r="C7620" s="295">
        <v>111.35574610357476</v>
      </c>
    </row>
    <row r="7621" spans="2:3" x14ac:dyDescent="0.25">
      <c r="B7621" s="294">
        <v>7556</v>
      </c>
      <c r="C7621" s="295">
        <v>142.69243420705456</v>
      </c>
    </row>
    <row r="7622" spans="2:3" x14ac:dyDescent="0.25">
      <c r="B7622" s="294">
        <v>7557</v>
      </c>
      <c r="C7622" s="295">
        <v>117.39961713848945</v>
      </c>
    </row>
    <row r="7623" spans="2:3" x14ac:dyDescent="0.25">
      <c r="B7623" s="294">
        <v>7558</v>
      </c>
      <c r="C7623" s="295">
        <v>124.42568830456436</v>
      </c>
    </row>
    <row r="7624" spans="2:3" x14ac:dyDescent="0.25">
      <c r="B7624" s="294">
        <v>7559</v>
      </c>
      <c r="C7624" s="295">
        <v>116.0889498103476</v>
      </c>
    </row>
    <row r="7625" spans="2:3" x14ac:dyDescent="0.25">
      <c r="B7625" s="294">
        <v>7560</v>
      </c>
      <c r="C7625" s="295">
        <v>169.15337832873459</v>
      </c>
    </row>
    <row r="7626" spans="2:3" x14ac:dyDescent="0.25">
      <c r="B7626" s="294">
        <v>7561</v>
      </c>
      <c r="C7626" s="295">
        <v>139.97188907759136</v>
      </c>
    </row>
    <row r="7627" spans="2:3" x14ac:dyDescent="0.25">
      <c r="B7627" s="294">
        <v>7562</v>
      </c>
      <c r="C7627" s="295">
        <v>156.06414797822785</v>
      </c>
    </row>
    <row r="7628" spans="2:3" x14ac:dyDescent="0.25">
      <c r="B7628" s="294">
        <v>7563</v>
      </c>
      <c r="C7628" s="295">
        <v>110.77297214145102</v>
      </c>
    </row>
    <row r="7629" spans="2:3" x14ac:dyDescent="0.25">
      <c r="B7629" s="294">
        <v>7564</v>
      </c>
      <c r="C7629" s="295">
        <v>78.851918006137765</v>
      </c>
    </row>
    <row r="7630" spans="2:3" x14ac:dyDescent="0.25">
      <c r="B7630" s="294">
        <v>7565</v>
      </c>
      <c r="C7630" s="295">
        <v>134.267686824365</v>
      </c>
    </row>
    <row r="7631" spans="2:3" x14ac:dyDescent="0.25">
      <c r="B7631" s="294">
        <v>7566</v>
      </c>
      <c r="C7631" s="295">
        <v>176.72047075617203</v>
      </c>
    </row>
    <row r="7632" spans="2:3" x14ac:dyDescent="0.25">
      <c r="B7632" s="294">
        <v>7567</v>
      </c>
      <c r="C7632" s="295">
        <v>81.258080864697632</v>
      </c>
    </row>
    <row r="7633" spans="2:3" x14ac:dyDescent="0.25">
      <c r="B7633" s="294">
        <v>7568</v>
      </c>
      <c r="C7633" s="295">
        <v>110.59885060487412</v>
      </c>
    </row>
    <row r="7634" spans="2:3" x14ac:dyDescent="0.25">
      <c r="B7634" s="294">
        <v>7569</v>
      </c>
      <c r="C7634" s="295">
        <v>83.789985271286952</v>
      </c>
    </row>
    <row r="7635" spans="2:3" x14ac:dyDescent="0.25">
      <c r="B7635" s="294">
        <v>7570</v>
      </c>
      <c r="C7635" s="295">
        <v>93.394707138035329</v>
      </c>
    </row>
    <row r="7636" spans="2:3" x14ac:dyDescent="0.25">
      <c r="B7636" s="294">
        <v>7571</v>
      </c>
      <c r="C7636" s="295">
        <v>90.340478356133318</v>
      </c>
    </row>
    <row r="7637" spans="2:3" x14ac:dyDescent="0.25">
      <c r="B7637" s="294">
        <v>7572</v>
      </c>
      <c r="C7637" s="295">
        <v>94.004987092721422</v>
      </c>
    </row>
    <row r="7638" spans="2:3" x14ac:dyDescent="0.25">
      <c r="B7638" s="294">
        <v>7573</v>
      </c>
      <c r="C7638" s="295">
        <v>125.51468096625861</v>
      </c>
    </row>
    <row r="7639" spans="2:3" x14ac:dyDescent="0.25">
      <c r="B7639" s="294">
        <v>7574</v>
      </c>
      <c r="C7639" s="295">
        <v>133.51731732945774</v>
      </c>
    </row>
    <row r="7640" spans="2:3" x14ac:dyDescent="0.25">
      <c r="B7640" s="294">
        <v>7575</v>
      </c>
      <c r="C7640" s="295">
        <v>96.354655690849484</v>
      </c>
    </row>
    <row r="7641" spans="2:3" x14ac:dyDescent="0.25">
      <c r="B7641" s="294">
        <v>7576</v>
      </c>
      <c r="C7641" s="295">
        <v>94.83771696253487</v>
      </c>
    </row>
    <row r="7642" spans="2:3" x14ac:dyDescent="0.25">
      <c r="B7642" s="294">
        <v>7577</v>
      </c>
      <c r="C7642" s="295">
        <v>85.309451756533676</v>
      </c>
    </row>
    <row r="7643" spans="2:3" x14ac:dyDescent="0.25">
      <c r="B7643" s="294">
        <v>7578</v>
      </c>
      <c r="C7643" s="295">
        <v>93.537844164421557</v>
      </c>
    </row>
    <row r="7644" spans="2:3" x14ac:dyDescent="0.25">
      <c r="B7644" s="294">
        <v>7579</v>
      </c>
      <c r="C7644" s="295">
        <v>67.848250940176484</v>
      </c>
    </row>
    <row r="7645" spans="2:3" x14ac:dyDescent="0.25">
      <c r="B7645" s="294">
        <v>7580</v>
      </c>
      <c r="C7645" s="295">
        <v>187.4421892741442</v>
      </c>
    </row>
    <row r="7646" spans="2:3" x14ac:dyDescent="0.25">
      <c r="B7646" s="294">
        <v>7581</v>
      </c>
      <c r="C7646" s="295">
        <v>136.66272745896606</v>
      </c>
    </row>
    <row r="7647" spans="2:3" x14ac:dyDescent="0.25">
      <c r="B7647" s="294">
        <v>7582</v>
      </c>
      <c r="C7647" s="295">
        <v>113.89680472244356</v>
      </c>
    </row>
    <row r="7648" spans="2:3" x14ac:dyDescent="0.25">
      <c r="B7648" s="294">
        <v>7583</v>
      </c>
      <c r="C7648" s="295">
        <v>103.57800333320603</v>
      </c>
    </row>
    <row r="7649" spans="2:3" x14ac:dyDescent="0.25">
      <c r="B7649" s="294">
        <v>7584</v>
      </c>
      <c r="C7649" s="295">
        <v>170.12286114431703</v>
      </c>
    </row>
    <row r="7650" spans="2:3" x14ac:dyDescent="0.25">
      <c r="B7650" s="294">
        <v>7585</v>
      </c>
      <c r="C7650" s="295">
        <v>168.69542092936274</v>
      </c>
    </row>
    <row r="7651" spans="2:3" x14ac:dyDescent="0.25">
      <c r="B7651" s="294">
        <v>7586</v>
      </c>
      <c r="C7651" s="295">
        <v>123.28508632447003</v>
      </c>
    </row>
    <row r="7652" spans="2:3" x14ac:dyDescent="0.25">
      <c r="B7652" s="294">
        <v>7587</v>
      </c>
      <c r="C7652" s="295">
        <v>104.19660976245348</v>
      </c>
    </row>
    <row r="7653" spans="2:3" x14ac:dyDescent="0.25">
      <c r="B7653" s="294">
        <v>7588</v>
      </c>
      <c r="C7653" s="295">
        <v>98.8151003572749</v>
      </c>
    </row>
    <row r="7654" spans="2:3" x14ac:dyDescent="0.25">
      <c r="B7654" s="294">
        <v>7589</v>
      </c>
      <c r="C7654" s="295">
        <v>179.59203214820022</v>
      </c>
    </row>
    <row r="7655" spans="2:3" x14ac:dyDescent="0.25">
      <c r="B7655" s="294">
        <v>7590</v>
      </c>
      <c r="C7655" s="295">
        <v>122.82556095316984</v>
      </c>
    </row>
    <row r="7656" spans="2:3" x14ac:dyDescent="0.25">
      <c r="B7656" s="294">
        <v>7591</v>
      </c>
      <c r="C7656" s="295">
        <v>163.56775976671946</v>
      </c>
    </row>
    <row r="7657" spans="2:3" x14ac:dyDescent="0.25">
      <c r="B7657" s="294">
        <v>7592</v>
      </c>
      <c r="C7657" s="295">
        <v>177.27277930609512</v>
      </c>
    </row>
    <row r="7658" spans="2:3" x14ac:dyDescent="0.25">
      <c r="B7658" s="294">
        <v>7593</v>
      </c>
      <c r="C7658" s="295">
        <v>131.3100368569774</v>
      </c>
    </row>
    <row r="7659" spans="2:3" x14ac:dyDescent="0.25">
      <c r="B7659" s="294">
        <v>7594</v>
      </c>
      <c r="C7659" s="295">
        <v>87.588416842255384</v>
      </c>
    </row>
    <row r="7660" spans="2:3" x14ac:dyDescent="0.25">
      <c r="B7660" s="294">
        <v>7595</v>
      </c>
      <c r="C7660" s="295">
        <v>98.755528219577926</v>
      </c>
    </row>
    <row r="7661" spans="2:3" x14ac:dyDescent="0.25">
      <c r="B7661" s="294">
        <v>7596</v>
      </c>
      <c r="C7661" s="295">
        <v>86.558318988075499</v>
      </c>
    </row>
    <row r="7662" spans="2:3" x14ac:dyDescent="0.25">
      <c r="B7662" s="294">
        <v>7597</v>
      </c>
      <c r="C7662" s="295">
        <v>88.267988076289356</v>
      </c>
    </row>
    <row r="7663" spans="2:3" x14ac:dyDescent="0.25">
      <c r="B7663" s="294">
        <v>7598</v>
      </c>
      <c r="C7663" s="295">
        <v>104.60220305508044</v>
      </c>
    </row>
    <row r="7664" spans="2:3" x14ac:dyDescent="0.25">
      <c r="B7664" s="294">
        <v>7599</v>
      </c>
      <c r="C7664" s="295">
        <v>103.8364174615603</v>
      </c>
    </row>
    <row r="7665" spans="2:3" x14ac:dyDescent="0.25">
      <c r="B7665" s="294">
        <v>7600</v>
      </c>
      <c r="C7665" s="295">
        <v>137.96710109145394</v>
      </c>
    </row>
    <row r="7666" spans="2:3" x14ac:dyDescent="0.25">
      <c r="B7666" s="294">
        <v>7601</v>
      </c>
      <c r="C7666" s="295">
        <v>137.98009580335963</v>
      </c>
    </row>
    <row r="7667" spans="2:3" x14ac:dyDescent="0.25">
      <c r="B7667" s="294">
        <v>7602</v>
      </c>
      <c r="C7667" s="295">
        <v>135.40859753543714</v>
      </c>
    </row>
    <row r="7668" spans="2:3" x14ac:dyDescent="0.25">
      <c r="B7668" s="294">
        <v>7603</v>
      </c>
      <c r="C7668" s="295">
        <v>120.33697794750231</v>
      </c>
    </row>
    <row r="7669" spans="2:3" x14ac:dyDescent="0.25">
      <c r="B7669" s="294">
        <v>7604</v>
      </c>
      <c r="C7669" s="295">
        <v>187.05160398619142</v>
      </c>
    </row>
    <row r="7670" spans="2:3" x14ac:dyDescent="0.25">
      <c r="B7670" s="294">
        <v>7605</v>
      </c>
      <c r="C7670" s="295">
        <v>163.82669729211017</v>
      </c>
    </row>
    <row r="7671" spans="2:3" x14ac:dyDescent="0.25">
      <c r="B7671" s="294">
        <v>7606</v>
      </c>
      <c r="C7671" s="295">
        <v>175.66658675782031</v>
      </c>
    </row>
    <row r="7672" spans="2:3" x14ac:dyDescent="0.25">
      <c r="B7672" s="294">
        <v>7607</v>
      </c>
      <c r="C7672" s="295">
        <v>225.48273117844673</v>
      </c>
    </row>
    <row r="7673" spans="2:3" x14ac:dyDescent="0.25">
      <c r="B7673" s="294">
        <v>7608</v>
      </c>
      <c r="C7673" s="295">
        <v>115.01491732671137</v>
      </c>
    </row>
    <row r="7674" spans="2:3" x14ac:dyDescent="0.25">
      <c r="B7674" s="294">
        <v>7609</v>
      </c>
      <c r="C7674" s="295">
        <v>120.63811924515736</v>
      </c>
    </row>
    <row r="7675" spans="2:3" x14ac:dyDescent="0.25">
      <c r="B7675" s="294">
        <v>7610</v>
      </c>
      <c r="C7675" s="295">
        <v>141.42108764782398</v>
      </c>
    </row>
    <row r="7676" spans="2:3" x14ac:dyDescent="0.25">
      <c r="B7676" s="294">
        <v>7611</v>
      </c>
      <c r="C7676" s="295">
        <v>138.29175019882547</v>
      </c>
    </row>
    <row r="7677" spans="2:3" x14ac:dyDescent="0.25">
      <c r="B7677" s="294">
        <v>7612</v>
      </c>
      <c r="C7677" s="295">
        <v>182.70373161722173</v>
      </c>
    </row>
    <row r="7678" spans="2:3" x14ac:dyDescent="0.25">
      <c r="B7678" s="294">
        <v>7613</v>
      </c>
      <c r="C7678" s="295">
        <v>128.78279607649907</v>
      </c>
    </row>
    <row r="7679" spans="2:3" x14ac:dyDescent="0.25">
      <c r="B7679" s="294">
        <v>7614</v>
      </c>
      <c r="C7679" s="295">
        <v>125.32545031972269</v>
      </c>
    </row>
    <row r="7680" spans="2:3" x14ac:dyDescent="0.25">
      <c r="B7680" s="294">
        <v>7615</v>
      </c>
      <c r="C7680" s="295">
        <v>106.60265388444742</v>
      </c>
    </row>
    <row r="7681" spans="2:3" x14ac:dyDescent="0.25">
      <c r="B7681" s="294">
        <v>7616</v>
      </c>
      <c r="C7681" s="295">
        <v>116.96049329035158</v>
      </c>
    </row>
    <row r="7682" spans="2:3" x14ac:dyDescent="0.25">
      <c r="B7682" s="294">
        <v>7617</v>
      </c>
      <c r="C7682" s="295">
        <v>211.10601259500618</v>
      </c>
    </row>
    <row r="7683" spans="2:3" x14ac:dyDescent="0.25">
      <c r="B7683" s="294">
        <v>7618</v>
      </c>
      <c r="C7683" s="295">
        <v>103.34077922537831</v>
      </c>
    </row>
    <row r="7684" spans="2:3" x14ac:dyDescent="0.25">
      <c r="B7684" s="294">
        <v>7619</v>
      </c>
      <c r="C7684" s="295">
        <v>160.01336782825337</v>
      </c>
    </row>
    <row r="7685" spans="2:3" x14ac:dyDescent="0.25">
      <c r="B7685" s="294">
        <v>7620</v>
      </c>
      <c r="C7685" s="295">
        <v>168.2087593622943</v>
      </c>
    </row>
    <row r="7686" spans="2:3" x14ac:dyDescent="0.25">
      <c r="B7686" s="294">
        <v>7621</v>
      </c>
      <c r="C7686" s="295">
        <v>104.34181332487989</v>
      </c>
    </row>
    <row r="7687" spans="2:3" x14ac:dyDescent="0.25">
      <c r="B7687" s="294">
        <v>7622</v>
      </c>
      <c r="C7687" s="295">
        <v>114.27336190666682</v>
      </c>
    </row>
    <row r="7688" spans="2:3" x14ac:dyDescent="0.25">
      <c r="B7688" s="294">
        <v>7623</v>
      </c>
      <c r="C7688" s="295">
        <v>137.20600870276354</v>
      </c>
    </row>
    <row r="7689" spans="2:3" x14ac:dyDescent="0.25">
      <c r="B7689" s="294">
        <v>7624</v>
      </c>
      <c r="C7689" s="295">
        <v>91.975107027958984</v>
      </c>
    </row>
    <row r="7690" spans="2:3" x14ac:dyDescent="0.25">
      <c r="B7690" s="294">
        <v>7625</v>
      </c>
      <c r="C7690" s="295">
        <v>178.45188866678848</v>
      </c>
    </row>
    <row r="7691" spans="2:3" x14ac:dyDescent="0.25">
      <c r="B7691" s="294">
        <v>7626</v>
      </c>
      <c r="C7691" s="295">
        <v>154.04518809814533</v>
      </c>
    </row>
    <row r="7692" spans="2:3" x14ac:dyDescent="0.25">
      <c r="B7692" s="294">
        <v>7627</v>
      </c>
      <c r="C7692" s="295">
        <v>105.28881408346811</v>
      </c>
    </row>
    <row r="7693" spans="2:3" x14ac:dyDescent="0.25">
      <c r="B7693" s="294">
        <v>7628</v>
      </c>
      <c r="C7693" s="295">
        <v>134.13612750411403</v>
      </c>
    </row>
    <row r="7694" spans="2:3" x14ac:dyDescent="0.25">
      <c r="B7694" s="294">
        <v>7629</v>
      </c>
      <c r="C7694" s="295">
        <v>110.45312823266008</v>
      </c>
    </row>
    <row r="7695" spans="2:3" x14ac:dyDescent="0.25">
      <c r="B7695" s="294">
        <v>7630</v>
      </c>
      <c r="C7695" s="295">
        <v>129.33948538184075</v>
      </c>
    </row>
    <row r="7696" spans="2:3" x14ac:dyDescent="0.25">
      <c r="B7696" s="294">
        <v>7631</v>
      </c>
      <c r="C7696" s="295">
        <v>147.48514348223654</v>
      </c>
    </row>
    <row r="7697" spans="2:3" x14ac:dyDescent="0.25">
      <c r="B7697" s="294">
        <v>7632</v>
      </c>
      <c r="C7697" s="295">
        <v>166.10297707318762</v>
      </c>
    </row>
    <row r="7698" spans="2:3" x14ac:dyDescent="0.25">
      <c r="B7698" s="294">
        <v>7633</v>
      </c>
      <c r="C7698" s="295">
        <v>151.49779162503825</v>
      </c>
    </row>
    <row r="7699" spans="2:3" x14ac:dyDescent="0.25">
      <c r="B7699" s="294">
        <v>7634</v>
      </c>
      <c r="C7699" s="295">
        <v>109.29976369849247</v>
      </c>
    </row>
    <row r="7700" spans="2:3" x14ac:dyDescent="0.25">
      <c r="B7700" s="294">
        <v>7635</v>
      </c>
      <c r="C7700" s="295">
        <v>133.11043885351367</v>
      </c>
    </row>
    <row r="7701" spans="2:3" x14ac:dyDescent="0.25">
      <c r="B7701" s="294">
        <v>7636</v>
      </c>
      <c r="C7701" s="295">
        <v>142.60235769119916</v>
      </c>
    </row>
    <row r="7702" spans="2:3" x14ac:dyDescent="0.25">
      <c r="B7702" s="294">
        <v>7637</v>
      </c>
      <c r="C7702" s="295">
        <v>149.83384849981263</v>
      </c>
    </row>
    <row r="7703" spans="2:3" x14ac:dyDescent="0.25">
      <c r="B7703" s="294">
        <v>7638</v>
      </c>
      <c r="C7703" s="295">
        <v>175.30871063238155</v>
      </c>
    </row>
    <row r="7704" spans="2:3" x14ac:dyDescent="0.25">
      <c r="B7704" s="294">
        <v>7639</v>
      </c>
      <c r="C7704" s="295">
        <v>120.41421098280475</v>
      </c>
    </row>
    <row r="7705" spans="2:3" x14ac:dyDescent="0.25">
      <c r="B7705" s="294">
        <v>7640</v>
      </c>
      <c r="C7705" s="295">
        <v>150.15276964800233</v>
      </c>
    </row>
    <row r="7706" spans="2:3" x14ac:dyDescent="0.25">
      <c r="B7706" s="294">
        <v>7641</v>
      </c>
      <c r="C7706" s="295">
        <v>101.24590955807682</v>
      </c>
    </row>
    <row r="7707" spans="2:3" x14ac:dyDescent="0.25">
      <c r="B7707" s="294">
        <v>7642</v>
      </c>
      <c r="C7707" s="295">
        <v>119.36802450180605</v>
      </c>
    </row>
    <row r="7708" spans="2:3" x14ac:dyDescent="0.25">
      <c r="B7708" s="294">
        <v>7643</v>
      </c>
      <c r="C7708" s="295">
        <v>114.71579470797823</v>
      </c>
    </row>
    <row r="7709" spans="2:3" x14ac:dyDescent="0.25">
      <c r="B7709" s="294">
        <v>7644</v>
      </c>
      <c r="C7709" s="295">
        <v>89.891850945947141</v>
      </c>
    </row>
    <row r="7710" spans="2:3" x14ac:dyDescent="0.25">
      <c r="B7710" s="294">
        <v>7645</v>
      </c>
      <c r="C7710" s="295">
        <v>143.21142436782532</v>
      </c>
    </row>
    <row r="7711" spans="2:3" x14ac:dyDescent="0.25">
      <c r="B7711" s="294">
        <v>7646</v>
      </c>
      <c r="C7711" s="295">
        <v>76.273670418865322</v>
      </c>
    </row>
    <row r="7712" spans="2:3" x14ac:dyDescent="0.25">
      <c r="B7712" s="294">
        <v>7647</v>
      </c>
      <c r="C7712" s="295">
        <v>158.62166325775712</v>
      </c>
    </row>
    <row r="7713" spans="2:3" x14ac:dyDescent="0.25">
      <c r="B7713" s="294">
        <v>7648</v>
      </c>
      <c r="C7713" s="295">
        <v>145.12635449471304</v>
      </c>
    </row>
    <row r="7714" spans="2:3" x14ac:dyDescent="0.25">
      <c r="B7714" s="294">
        <v>7649</v>
      </c>
      <c r="C7714" s="295">
        <v>151.96638687936672</v>
      </c>
    </row>
    <row r="7715" spans="2:3" x14ac:dyDescent="0.25">
      <c r="B7715" s="294">
        <v>7650</v>
      </c>
      <c r="C7715" s="295">
        <v>112.04512883829034</v>
      </c>
    </row>
    <row r="7716" spans="2:3" x14ac:dyDescent="0.25">
      <c r="B7716" s="294">
        <v>7651</v>
      </c>
      <c r="C7716" s="295">
        <v>73.296672066290469</v>
      </c>
    </row>
    <row r="7717" spans="2:3" x14ac:dyDescent="0.25">
      <c r="B7717" s="294">
        <v>7652</v>
      </c>
      <c r="C7717" s="295">
        <v>169.04651603486823</v>
      </c>
    </row>
    <row r="7718" spans="2:3" x14ac:dyDescent="0.25">
      <c r="B7718" s="294">
        <v>7653</v>
      </c>
      <c r="C7718" s="295">
        <v>189.63368351723389</v>
      </c>
    </row>
    <row r="7719" spans="2:3" x14ac:dyDescent="0.25">
      <c r="B7719" s="294">
        <v>7654</v>
      </c>
      <c r="C7719" s="295">
        <v>144.30874314453507</v>
      </c>
    </row>
    <row r="7720" spans="2:3" x14ac:dyDescent="0.25">
      <c r="B7720" s="294">
        <v>7655</v>
      </c>
      <c r="C7720" s="295">
        <v>156.12895629685735</v>
      </c>
    </row>
    <row r="7721" spans="2:3" x14ac:dyDescent="0.25">
      <c r="B7721" s="294">
        <v>7656</v>
      </c>
      <c r="C7721" s="295">
        <v>161.45448830070768</v>
      </c>
    </row>
    <row r="7722" spans="2:3" x14ac:dyDescent="0.25">
      <c r="B7722" s="294">
        <v>7657</v>
      </c>
      <c r="C7722" s="295">
        <v>120.96341454279289</v>
      </c>
    </row>
    <row r="7723" spans="2:3" x14ac:dyDescent="0.25">
      <c r="B7723" s="294">
        <v>7658</v>
      </c>
      <c r="C7723" s="295">
        <v>184.17565794895199</v>
      </c>
    </row>
    <row r="7724" spans="2:3" x14ac:dyDescent="0.25">
      <c r="B7724" s="294">
        <v>7659</v>
      </c>
      <c r="C7724" s="295">
        <v>136.04773525804057</v>
      </c>
    </row>
    <row r="7725" spans="2:3" x14ac:dyDescent="0.25">
      <c r="B7725" s="294">
        <v>7660</v>
      </c>
      <c r="C7725" s="295">
        <v>118.3067632856243</v>
      </c>
    </row>
    <row r="7726" spans="2:3" x14ac:dyDescent="0.25">
      <c r="B7726" s="294">
        <v>7661</v>
      </c>
      <c r="C7726" s="295">
        <v>159.76098859813521</v>
      </c>
    </row>
    <row r="7727" spans="2:3" x14ac:dyDescent="0.25">
      <c r="B7727" s="294">
        <v>7662</v>
      </c>
      <c r="C7727" s="295">
        <v>85.511267205975571</v>
      </c>
    </row>
    <row r="7728" spans="2:3" x14ac:dyDescent="0.25">
      <c r="B7728" s="294">
        <v>7663</v>
      </c>
      <c r="C7728" s="295">
        <v>119.64923559459415</v>
      </c>
    </row>
    <row r="7729" spans="2:3" x14ac:dyDescent="0.25">
      <c r="B7729" s="294">
        <v>7664</v>
      </c>
      <c r="C7729" s="295">
        <v>122.31834691223295</v>
      </c>
    </row>
    <row r="7730" spans="2:3" x14ac:dyDescent="0.25">
      <c r="B7730" s="294">
        <v>7665</v>
      </c>
      <c r="C7730" s="295">
        <v>105.77628193196213</v>
      </c>
    </row>
    <row r="7731" spans="2:3" x14ac:dyDescent="0.25">
      <c r="B7731" s="294">
        <v>7666</v>
      </c>
      <c r="C7731" s="295">
        <v>86.48973923667802</v>
      </c>
    </row>
    <row r="7732" spans="2:3" x14ac:dyDescent="0.25">
      <c r="B7732" s="294">
        <v>7667</v>
      </c>
      <c r="C7732" s="295">
        <v>178.36168547136884</v>
      </c>
    </row>
    <row r="7733" spans="2:3" x14ac:dyDescent="0.25">
      <c r="B7733" s="294">
        <v>7668</v>
      </c>
      <c r="C7733" s="295">
        <v>140.46096896391023</v>
      </c>
    </row>
    <row r="7734" spans="2:3" x14ac:dyDescent="0.25">
      <c r="B7734" s="294">
        <v>7669</v>
      </c>
      <c r="C7734" s="295">
        <v>88.690732579655474</v>
      </c>
    </row>
    <row r="7735" spans="2:3" x14ac:dyDescent="0.25">
      <c r="B7735" s="294">
        <v>7670</v>
      </c>
      <c r="C7735" s="295">
        <v>194.55915777718616</v>
      </c>
    </row>
    <row r="7736" spans="2:3" x14ac:dyDescent="0.25">
      <c r="B7736" s="294">
        <v>7671</v>
      </c>
      <c r="C7736" s="295">
        <v>103.44415778883433</v>
      </c>
    </row>
    <row r="7737" spans="2:3" x14ac:dyDescent="0.25">
      <c r="B7737" s="294">
        <v>7672</v>
      </c>
      <c r="C7737" s="295">
        <v>184.66863206174216</v>
      </c>
    </row>
    <row r="7738" spans="2:3" x14ac:dyDescent="0.25">
      <c r="B7738" s="294">
        <v>7673</v>
      </c>
      <c r="C7738" s="295">
        <v>126.6013401941842</v>
      </c>
    </row>
    <row r="7739" spans="2:3" x14ac:dyDescent="0.25">
      <c r="B7739" s="294">
        <v>7674</v>
      </c>
      <c r="C7739" s="295">
        <v>79.396954879817002</v>
      </c>
    </row>
    <row r="7740" spans="2:3" x14ac:dyDescent="0.25">
      <c r="B7740" s="294">
        <v>7675</v>
      </c>
      <c r="C7740" s="295">
        <v>136.08904702465233</v>
      </c>
    </row>
    <row r="7741" spans="2:3" x14ac:dyDescent="0.25">
      <c r="B7741" s="294">
        <v>7676</v>
      </c>
      <c r="C7741" s="295">
        <v>131.01157425175245</v>
      </c>
    </row>
    <row r="7742" spans="2:3" x14ac:dyDescent="0.25">
      <c r="B7742" s="294">
        <v>7677</v>
      </c>
      <c r="C7742" s="295">
        <v>104.50679166758016</v>
      </c>
    </row>
    <row r="7743" spans="2:3" x14ac:dyDescent="0.25">
      <c r="B7743" s="294">
        <v>7678</v>
      </c>
      <c r="C7743" s="295">
        <v>100.43189364168558</v>
      </c>
    </row>
    <row r="7744" spans="2:3" x14ac:dyDescent="0.25">
      <c r="B7744" s="294">
        <v>7679</v>
      </c>
      <c r="C7744" s="295">
        <v>155.60328172674969</v>
      </c>
    </row>
    <row r="7745" spans="2:3" x14ac:dyDescent="0.25">
      <c r="B7745" s="294">
        <v>7680</v>
      </c>
      <c r="C7745" s="295">
        <v>80.140179953982923</v>
      </c>
    </row>
    <row r="7746" spans="2:3" x14ac:dyDescent="0.25">
      <c r="B7746" s="294">
        <v>7681</v>
      </c>
      <c r="C7746" s="295">
        <v>127.81199213585884</v>
      </c>
    </row>
    <row r="7747" spans="2:3" x14ac:dyDescent="0.25">
      <c r="B7747" s="294">
        <v>7682</v>
      </c>
      <c r="C7747" s="295">
        <v>212.60193292619519</v>
      </c>
    </row>
    <row r="7748" spans="2:3" x14ac:dyDescent="0.25">
      <c r="B7748" s="294">
        <v>7683</v>
      </c>
      <c r="C7748" s="295">
        <v>119.11763074242394</v>
      </c>
    </row>
    <row r="7749" spans="2:3" x14ac:dyDescent="0.25">
      <c r="B7749" s="294">
        <v>7684</v>
      </c>
      <c r="C7749" s="295">
        <v>173.75961884106175</v>
      </c>
    </row>
    <row r="7750" spans="2:3" x14ac:dyDescent="0.25">
      <c r="B7750" s="294">
        <v>7685</v>
      </c>
      <c r="C7750" s="295">
        <v>69.549246810904734</v>
      </c>
    </row>
    <row r="7751" spans="2:3" x14ac:dyDescent="0.25">
      <c r="B7751" s="294">
        <v>7686</v>
      </c>
      <c r="C7751" s="295">
        <v>175.35583132282301</v>
      </c>
    </row>
    <row r="7752" spans="2:3" x14ac:dyDescent="0.25">
      <c r="B7752" s="294">
        <v>7687</v>
      </c>
      <c r="C7752" s="295">
        <v>162.44257692904284</v>
      </c>
    </row>
    <row r="7753" spans="2:3" x14ac:dyDescent="0.25">
      <c r="B7753" s="294">
        <v>7688</v>
      </c>
      <c r="C7753" s="295">
        <v>171.51085462688098</v>
      </c>
    </row>
    <row r="7754" spans="2:3" x14ac:dyDescent="0.25">
      <c r="B7754" s="294">
        <v>7689</v>
      </c>
      <c r="C7754" s="295">
        <v>131.31366860874277</v>
      </c>
    </row>
    <row r="7755" spans="2:3" x14ac:dyDescent="0.25">
      <c r="B7755" s="294">
        <v>7690</v>
      </c>
      <c r="C7755" s="295">
        <v>113.56852425687968</v>
      </c>
    </row>
    <row r="7756" spans="2:3" x14ac:dyDescent="0.25">
      <c r="B7756" s="294">
        <v>7691</v>
      </c>
      <c r="C7756" s="295">
        <v>96.875210561494256</v>
      </c>
    </row>
    <row r="7757" spans="2:3" x14ac:dyDescent="0.25">
      <c r="B7757" s="294">
        <v>7692</v>
      </c>
      <c r="C7757" s="295">
        <v>142.50481656599061</v>
      </c>
    </row>
    <row r="7758" spans="2:3" x14ac:dyDescent="0.25">
      <c r="B7758" s="294">
        <v>7693</v>
      </c>
      <c r="C7758" s="295">
        <v>103.54826976108134</v>
      </c>
    </row>
    <row r="7759" spans="2:3" x14ac:dyDescent="0.25">
      <c r="B7759" s="294">
        <v>7694</v>
      </c>
      <c r="C7759" s="295">
        <v>106.79463775182126</v>
      </c>
    </row>
    <row r="7760" spans="2:3" x14ac:dyDescent="0.25">
      <c r="B7760" s="294">
        <v>7695</v>
      </c>
      <c r="C7760" s="295">
        <v>177.27346410745557</v>
      </c>
    </row>
    <row r="7761" spans="2:3" x14ac:dyDescent="0.25">
      <c r="B7761" s="294">
        <v>7696</v>
      </c>
      <c r="C7761" s="295">
        <v>143.55330851414288</v>
      </c>
    </row>
    <row r="7762" spans="2:3" x14ac:dyDescent="0.25">
      <c r="B7762" s="294">
        <v>7697</v>
      </c>
      <c r="C7762" s="295">
        <v>108.21090028794566</v>
      </c>
    </row>
    <row r="7763" spans="2:3" x14ac:dyDescent="0.25">
      <c r="B7763" s="294">
        <v>7698</v>
      </c>
      <c r="C7763" s="295">
        <v>100.09519073274512</v>
      </c>
    </row>
    <row r="7764" spans="2:3" x14ac:dyDescent="0.25">
      <c r="B7764" s="294">
        <v>7699</v>
      </c>
      <c r="C7764" s="295">
        <v>149.6900589174991</v>
      </c>
    </row>
    <row r="7765" spans="2:3" x14ac:dyDescent="0.25">
      <c r="B7765" s="294">
        <v>7700</v>
      </c>
      <c r="C7765" s="295">
        <v>117.83474282154818</v>
      </c>
    </row>
    <row r="7766" spans="2:3" x14ac:dyDescent="0.25">
      <c r="B7766" s="294">
        <v>7701</v>
      </c>
      <c r="C7766" s="295">
        <v>176.71093506541598</v>
      </c>
    </row>
    <row r="7767" spans="2:3" x14ac:dyDescent="0.25">
      <c r="B7767" s="294">
        <v>7702</v>
      </c>
      <c r="C7767" s="295">
        <v>156.53866115605456</v>
      </c>
    </row>
    <row r="7768" spans="2:3" x14ac:dyDescent="0.25">
      <c r="B7768" s="294">
        <v>7703</v>
      </c>
      <c r="C7768" s="295">
        <v>166.98659092762108</v>
      </c>
    </row>
    <row r="7769" spans="2:3" x14ac:dyDescent="0.25">
      <c r="B7769" s="294">
        <v>7704</v>
      </c>
      <c r="C7769" s="295">
        <v>113.80296346659873</v>
      </c>
    </row>
    <row r="7770" spans="2:3" x14ac:dyDescent="0.25">
      <c r="B7770" s="294">
        <v>7705</v>
      </c>
      <c r="C7770" s="295">
        <v>92.364844975255082</v>
      </c>
    </row>
    <row r="7771" spans="2:3" x14ac:dyDescent="0.25">
      <c r="B7771" s="294">
        <v>7706</v>
      </c>
      <c r="C7771" s="295">
        <v>98.841544678441522</v>
      </c>
    </row>
    <row r="7772" spans="2:3" x14ac:dyDescent="0.25">
      <c r="B7772" s="294">
        <v>7707</v>
      </c>
      <c r="C7772" s="295">
        <v>119.09187875974928</v>
      </c>
    </row>
    <row r="7773" spans="2:3" x14ac:dyDescent="0.25">
      <c r="B7773" s="294">
        <v>7708</v>
      </c>
      <c r="C7773" s="295">
        <v>150.15467657227907</v>
      </c>
    </row>
    <row r="7774" spans="2:3" x14ac:dyDescent="0.25">
      <c r="B7774" s="294">
        <v>7709</v>
      </c>
      <c r="C7774" s="295">
        <v>70.01502089357011</v>
      </c>
    </row>
    <row r="7775" spans="2:3" x14ac:dyDescent="0.25">
      <c r="B7775" s="294">
        <v>7710</v>
      </c>
      <c r="C7775" s="295">
        <v>110.22558666370387</v>
      </c>
    </row>
    <row r="7776" spans="2:3" x14ac:dyDescent="0.25">
      <c r="B7776" s="294">
        <v>7711</v>
      </c>
      <c r="C7776" s="295">
        <v>171.17055161343433</v>
      </c>
    </row>
    <row r="7777" spans="2:3" x14ac:dyDescent="0.25">
      <c r="B7777" s="294">
        <v>7712</v>
      </c>
      <c r="C7777" s="295">
        <v>90.618795015462084</v>
      </c>
    </row>
    <row r="7778" spans="2:3" x14ac:dyDescent="0.25">
      <c r="B7778" s="294">
        <v>7713</v>
      </c>
      <c r="C7778" s="295">
        <v>148.5376353225607</v>
      </c>
    </row>
    <row r="7779" spans="2:3" x14ac:dyDescent="0.25">
      <c r="B7779" s="294">
        <v>7714</v>
      </c>
      <c r="C7779" s="295">
        <v>119.72708606266053</v>
      </c>
    </row>
    <row r="7780" spans="2:3" x14ac:dyDescent="0.25">
      <c r="B7780" s="294">
        <v>7715</v>
      </c>
      <c r="C7780" s="295">
        <v>191.17415724843883</v>
      </c>
    </row>
    <row r="7781" spans="2:3" x14ac:dyDescent="0.25">
      <c r="B7781" s="294">
        <v>7716</v>
      </c>
      <c r="C7781" s="295">
        <v>86.256909262865094</v>
      </c>
    </row>
    <row r="7782" spans="2:3" x14ac:dyDescent="0.25">
      <c r="B7782" s="294">
        <v>7717</v>
      </c>
      <c r="C7782" s="295">
        <v>143.95931570484552</v>
      </c>
    </row>
    <row r="7783" spans="2:3" x14ac:dyDescent="0.25">
      <c r="B7783" s="294">
        <v>7718</v>
      </c>
      <c r="C7783" s="295">
        <v>105.6171878754797</v>
      </c>
    </row>
    <row r="7784" spans="2:3" x14ac:dyDescent="0.25">
      <c r="B7784" s="294">
        <v>7719</v>
      </c>
      <c r="C7784" s="295">
        <v>144.64053435428116</v>
      </c>
    </row>
    <row r="7785" spans="2:3" x14ac:dyDescent="0.25">
      <c r="B7785" s="294">
        <v>7720</v>
      </c>
      <c r="C7785" s="295">
        <v>147.63910556045789</v>
      </c>
    </row>
    <row r="7786" spans="2:3" x14ac:dyDescent="0.25">
      <c r="B7786" s="294">
        <v>7721</v>
      </c>
      <c r="C7786" s="295">
        <v>144.87112071360858</v>
      </c>
    </row>
    <row r="7787" spans="2:3" x14ac:dyDescent="0.25">
      <c r="B7787" s="294">
        <v>7722</v>
      </c>
      <c r="C7787" s="295">
        <v>124.36339817455656</v>
      </c>
    </row>
    <row r="7788" spans="2:3" x14ac:dyDescent="0.25">
      <c r="B7788" s="294">
        <v>7723</v>
      </c>
      <c r="C7788" s="295">
        <v>103.24225043248319</v>
      </c>
    </row>
    <row r="7789" spans="2:3" x14ac:dyDescent="0.25">
      <c r="B7789" s="294">
        <v>7724</v>
      </c>
      <c r="C7789" s="295">
        <v>104.36458819245007</v>
      </c>
    </row>
    <row r="7790" spans="2:3" x14ac:dyDescent="0.25">
      <c r="B7790" s="294">
        <v>7725</v>
      </c>
      <c r="C7790" s="295">
        <v>89.632152104551196</v>
      </c>
    </row>
    <row r="7791" spans="2:3" x14ac:dyDescent="0.25">
      <c r="B7791" s="294">
        <v>7726</v>
      </c>
      <c r="C7791" s="295">
        <v>155.03827540614583</v>
      </c>
    </row>
    <row r="7792" spans="2:3" x14ac:dyDescent="0.25">
      <c r="B7792" s="294">
        <v>7727</v>
      </c>
      <c r="C7792" s="295">
        <v>140.86213367813974</v>
      </c>
    </row>
    <row r="7793" spans="2:3" x14ac:dyDescent="0.25">
      <c r="B7793" s="294">
        <v>7728</v>
      </c>
      <c r="C7793" s="295">
        <v>186.15392293353452</v>
      </c>
    </row>
    <row r="7794" spans="2:3" x14ac:dyDescent="0.25">
      <c r="B7794" s="294">
        <v>7729</v>
      </c>
      <c r="C7794" s="295">
        <v>134.34353362104576</v>
      </c>
    </row>
    <row r="7795" spans="2:3" x14ac:dyDescent="0.25">
      <c r="B7795" s="294">
        <v>7730</v>
      </c>
      <c r="C7795" s="295">
        <v>124.58014297543107</v>
      </c>
    </row>
    <row r="7796" spans="2:3" x14ac:dyDescent="0.25">
      <c r="B7796" s="294">
        <v>7731</v>
      </c>
      <c r="C7796" s="295">
        <v>100.26221006217374</v>
      </c>
    </row>
    <row r="7797" spans="2:3" x14ac:dyDescent="0.25">
      <c r="B7797" s="294">
        <v>7732</v>
      </c>
      <c r="C7797" s="295">
        <v>159.90092305304964</v>
      </c>
    </row>
    <row r="7798" spans="2:3" x14ac:dyDescent="0.25">
      <c r="B7798" s="294">
        <v>7733</v>
      </c>
      <c r="C7798" s="295">
        <v>156.09952119799897</v>
      </c>
    </row>
    <row r="7799" spans="2:3" x14ac:dyDescent="0.25">
      <c r="B7799" s="294">
        <v>7734</v>
      </c>
      <c r="C7799" s="295">
        <v>151.26600621993327</v>
      </c>
    </row>
    <row r="7800" spans="2:3" x14ac:dyDescent="0.25">
      <c r="B7800" s="294">
        <v>7735</v>
      </c>
      <c r="C7800" s="295">
        <v>176.52266413447427</v>
      </c>
    </row>
    <row r="7801" spans="2:3" x14ac:dyDescent="0.25">
      <c r="B7801" s="294">
        <v>7736</v>
      </c>
      <c r="C7801" s="295">
        <v>123.25923933656124</v>
      </c>
    </row>
    <row r="7802" spans="2:3" x14ac:dyDescent="0.25">
      <c r="B7802" s="294">
        <v>7737</v>
      </c>
      <c r="C7802" s="295">
        <v>111.17370644482125</v>
      </c>
    </row>
    <row r="7803" spans="2:3" x14ac:dyDescent="0.25">
      <c r="B7803" s="294">
        <v>7738</v>
      </c>
      <c r="C7803" s="295">
        <v>106.22571002835949</v>
      </c>
    </row>
    <row r="7804" spans="2:3" x14ac:dyDescent="0.25">
      <c r="B7804" s="294">
        <v>7739</v>
      </c>
      <c r="C7804" s="295">
        <v>89.883201555571048</v>
      </c>
    </row>
    <row r="7805" spans="2:3" x14ac:dyDescent="0.25">
      <c r="B7805" s="294">
        <v>7740</v>
      </c>
      <c r="C7805" s="295">
        <v>90.379075609681692</v>
      </c>
    </row>
    <row r="7806" spans="2:3" x14ac:dyDescent="0.25">
      <c r="B7806" s="294">
        <v>7741</v>
      </c>
      <c r="C7806" s="295">
        <v>118.49544810535421</v>
      </c>
    </row>
    <row r="7807" spans="2:3" x14ac:dyDescent="0.25">
      <c r="B7807" s="294">
        <v>7742</v>
      </c>
      <c r="C7807" s="295">
        <v>141.18542702314213</v>
      </c>
    </row>
    <row r="7808" spans="2:3" x14ac:dyDescent="0.25">
      <c r="B7808" s="294">
        <v>7743</v>
      </c>
      <c r="C7808" s="295">
        <v>113.59611192863093</v>
      </c>
    </row>
    <row r="7809" spans="2:3" x14ac:dyDescent="0.25">
      <c r="B7809" s="294">
        <v>7744</v>
      </c>
      <c r="C7809" s="295">
        <v>164.41067241875794</v>
      </c>
    </row>
    <row r="7810" spans="2:3" x14ac:dyDescent="0.25">
      <c r="B7810" s="294">
        <v>7745</v>
      </c>
      <c r="C7810" s="295">
        <v>154.81892326024166</v>
      </c>
    </row>
    <row r="7811" spans="2:3" x14ac:dyDescent="0.25">
      <c r="B7811" s="294">
        <v>7746</v>
      </c>
      <c r="C7811" s="295">
        <v>135.00750980945486</v>
      </c>
    </row>
    <row r="7812" spans="2:3" x14ac:dyDescent="0.25">
      <c r="B7812" s="294">
        <v>7747</v>
      </c>
      <c r="C7812" s="295">
        <v>111.94301052435108</v>
      </c>
    </row>
    <row r="7813" spans="2:3" x14ac:dyDescent="0.25">
      <c r="B7813" s="294">
        <v>7748</v>
      </c>
      <c r="C7813" s="295">
        <v>93.854423529323839</v>
      </c>
    </row>
    <row r="7814" spans="2:3" x14ac:dyDescent="0.25">
      <c r="B7814" s="294">
        <v>7749</v>
      </c>
      <c r="C7814" s="295">
        <v>144.14902759210634</v>
      </c>
    </row>
    <row r="7815" spans="2:3" x14ac:dyDescent="0.25">
      <c r="B7815" s="294">
        <v>7750</v>
      </c>
      <c r="C7815" s="295">
        <v>106.85469067265126</v>
      </c>
    </row>
    <row r="7816" spans="2:3" x14ac:dyDescent="0.25">
      <c r="B7816" s="294">
        <v>7751</v>
      </c>
      <c r="C7816" s="295">
        <v>84.622477701945115</v>
      </c>
    </row>
    <row r="7817" spans="2:3" x14ac:dyDescent="0.25">
      <c r="B7817" s="294">
        <v>7752</v>
      </c>
      <c r="C7817" s="295">
        <v>81.929184314070966</v>
      </c>
    </row>
    <row r="7818" spans="2:3" x14ac:dyDescent="0.25">
      <c r="B7818" s="294">
        <v>7753</v>
      </c>
      <c r="C7818" s="295">
        <v>111.95770644832609</v>
      </c>
    </row>
    <row r="7819" spans="2:3" x14ac:dyDescent="0.25">
      <c r="B7819" s="294">
        <v>7754</v>
      </c>
      <c r="C7819" s="295">
        <v>165.12143925610982</v>
      </c>
    </row>
    <row r="7820" spans="2:3" x14ac:dyDescent="0.25">
      <c r="B7820" s="294">
        <v>7755</v>
      </c>
      <c r="C7820" s="295">
        <v>145.11164574776566</v>
      </c>
    </row>
    <row r="7821" spans="2:3" x14ac:dyDescent="0.25">
      <c r="B7821" s="294">
        <v>7756</v>
      </c>
      <c r="C7821" s="295">
        <v>120.55262913698135</v>
      </c>
    </row>
    <row r="7822" spans="2:3" x14ac:dyDescent="0.25">
      <c r="B7822" s="294">
        <v>7757</v>
      </c>
      <c r="C7822" s="295">
        <v>100.13480257648686</v>
      </c>
    </row>
    <row r="7823" spans="2:3" x14ac:dyDescent="0.25">
      <c r="B7823" s="294">
        <v>7758</v>
      </c>
      <c r="C7823" s="295">
        <v>123.98000061035411</v>
      </c>
    </row>
    <row r="7824" spans="2:3" x14ac:dyDescent="0.25">
      <c r="B7824" s="294">
        <v>7759</v>
      </c>
      <c r="C7824" s="295">
        <v>122.5707207088948</v>
      </c>
    </row>
    <row r="7825" spans="2:3" x14ac:dyDescent="0.25">
      <c r="B7825" s="294">
        <v>7760</v>
      </c>
      <c r="C7825" s="295">
        <v>189.14686333466886</v>
      </c>
    </row>
    <row r="7826" spans="2:3" x14ac:dyDescent="0.25">
      <c r="B7826" s="294">
        <v>7761</v>
      </c>
      <c r="C7826" s="295">
        <v>157.89303249237526</v>
      </c>
    </row>
    <row r="7827" spans="2:3" x14ac:dyDescent="0.25">
      <c r="B7827" s="294">
        <v>7762</v>
      </c>
      <c r="C7827" s="295">
        <v>158.16003622925092</v>
      </c>
    </row>
    <row r="7828" spans="2:3" x14ac:dyDescent="0.25">
      <c r="B7828" s="294">
        <v>7763</v>
      </c>
      <c r="C7828" s="295">
        <v>80.336257954618006</v>
      </c>
    </row>
    <row r="7829" spans="2:3" x14ac:dyDescent="0.25">
      <c r="B7829" s="294">
        <v>7764</v>
      </c>
      <c r="C7829" s="295">
        <v>104.84826007086056</v>
      </c>
    </row>
    <row r="7830" spans="2:3" x14ac:dyDescent="0.25">
      <c r="B7830" s="294">
        <v>7765</v>
      </c>
      <c r="C7830" s="295">
        <v>118.90425488596114</v>
      </c>
    </row>
    <row r="7831" spans="2:3" x14ac:dyDescent="0.25">
      <c r="B7831" s="294">
        <v>7766</v>
      </c>
      <c r="C7831" s="295">
        <v>123.39771892266477</v>
      </c>
    </row>
    <row r="7832" spans="2:3" x14ac:dyDescent="0.25">
      <c r="B7832" s="294">
        <v>7767</v>
      </c>
      <c r="C7832" s="295">
        <v>99.853757598859659</v>
      </c>
    </row>
    <row r="7833" spans="2:3" x14ac:dyDescent="0.25">
      <c r="B7833" s="294">
        <v>7768</v>
      </c>
      <c r="C7833" s="295">
        <v>113.33244004612169</v>
      </c>
    </row>
    <row r="7834" spans="2:3" x14ac:dyDescent="0.25">
      <c r="B7834" s="294">
        <v>7769</v>
      </c>
      <c r="C7834" s="295">
        <v>82.258609766957989</v>
      </c>
    </row>
    <row r="7835" spans="2:3" x14ac:dyDescent="0.25">
      <c r="B7835" s="294">
        <v>7770</v>
      </c>
      <c r="C7835" s="295">
        <v>81.428909200596877</v>
      </c>
    </row>
    <row r="7836" spans="2:3" x14ac:dyDescent="0.25">
      <c r="B7836" s="294">
        <v>7771</v>
      </c>
      <c r="C7836" s="295">
        <v>151.33617576596794</v>
      </c>
    </row>
    <row r="7837" spans="2:3" x14ac:dyDescent="0.25">
      <c r="B7837" s="294">
        <v>7772</v>
      </c>
      <c r="C7837" s="295">
        <v>109.42063189008785</v>
      </c>
    </row>
    <row r="7838" spans="2:3" x14ac:dyDescent="0.25">
      <c r="B7838" s="294">
        <v>7773</v>
      </c>
      <c r="C7838" s="295">
        <v>87.234824144667712</v>
      </c>
    </row>
    <row r="7839" spans="2:3" x14ac:dyDescent="0.25">
      <c r="B7839" s="294">
        <v>7774</v>
      </c>
      <c r="C7839" s="295">
        <v>183.9054740147449</v>
      </c>
    </row>
    <row r="7840" spans="2:3" x14ac:dyDescent="0.25">
      <c r="B7840" s="294">
        <v>7775</v>
      </c>
      <c r="C7840" s="295">
        <v>167.97603195022668</v>
      </c>
    </row>
    <row r="7841" spans="2:3" x14ac:dyDescent="0.25">
      <c r="B7841" s="294">
        <v>7776</v>
      </c>
      <c r="C7841" s="295">
        <v>98.754357316246825</v>
      </c>
    </row>
    <row r="7842" spans="2:3" x14ac:dyDescent="0.25">
      <c r="B7842" s="294">
        <v>7777</v>
      </c>
      <c r="C7842" s="295">
        <v>167.99115150734636</v>
      </c>
    </row>
    <row r="7843" spans="2:3" x14ac:dyDescent="0.25">
      <c r="B7843" s="294">
        <v>7778</v>
      </c>
      <c r="C7843" s="295">
        <v>116.57723811505272</v>
      </c>
    </row>
    <row r="7844" spans="2:3" x14ac:dyDescent="0.25">
      <c r="B7844" s="294">
        <v>7779</v>
      </c>
      <c r="C7844" s="295">
        <v>166.48387623794625</v>
      </c>
    </row>
    <row r="7845" spans="2:3" x14ac:dyDescent="0.25">
      <c r="B7845" s="294">
        <v>7780</v>
      </c>
      <c r="C7845" s="295">
        <v>162.30449107063839</v>
      </c>
    </row>
    <row r="7846" spans="2:3" x14ac:dyDescent="0.25">
      <c r="B7846" s="294">
        <v>7781</v>
      </c>
      <c r="C7846" s="295">
        <v>109.75706887238414</v>
      </c>
    </row>
    <row r="7847" spans="2:3" x14ac:dyDescent="0.25">
      <c r="B7847" s="294">
        <v>7782</v>
      </c>
      <c r="C7847" s="295">
        <v>85.476299582245829</v>
      </c>
    </row>
    <row r="7848" spans="2:3" x14ac:dyDescent="0.25">
      <c r="B7848" s="294">
        <v>7783</v>
      </c>
      <c r="C7848" s="295">
        <v>136.22367686031907</v>
      </c>
    </row>
    <row r="7849" spans="2:3" x14ac:dyDescent="0.25">
      <c r="B7849" s="294">
        <v>7784</v>
      </c>
      <c r="C7849" s="295">
        <v>174.04918943557948</v>
      </c>
    </row>
    <row r="7850" spans="2:3" x14ac:dyDescent="0.25">
      <c r="B7850" s="294">
        <v>7785</v>
      </c>
      <c r="C7850" s="295">
        <v>101.18625956931135</v>
      </c>
    </row>
    <row r="7851" spans="2:3" x14ac:dyDescent="0.25">
      <c r="B7851" s="294">
        <v>7786</v>
      </c>
      <c r="C7851" s="295">
        <v>202.84069843582711</v>
      </c>
    </row>
    <row r="7852" spans="2:3" x14ac:dyDescent="0.25">
      <c r="B7852" s="294">
        <v>7787</v>
      </c>
      <c r="C7852" s="295">
        <v>157.85190891528106</v>
      </c>
    </row>
    <row r="7853" spans="2:3" x14ac:dyDescent="0.25">
      <c r="B7853" s="294">
        <v>7788</v>
      </c>
      <c r="C7853" s="295">
        <v>102.95317609679543</v>
      </c>
    </row>
    <row r="7854" spans="2:3" x14ac:dyDescent="0.25">
      <c r="B7854" s="294">
        <v>7789</v>
      </c>
      <c r="C7854" s="295">
        <v>84.107850708575327</v>
      </c>
    </row>
    <row r="7855" spans="2:3" x14ac:dyDescent="0.25">
      <c r="B7855" s="294">
        <v>7790</v>
      </c>
      <c r="C7855" s="295">
        <v>104.64909595002092</v>
      </c>
    </row>
    <row r="7856" spans="2:3" x14ac:dyDescent="0.25">
      <c r="B7856" s="294">
        <v>7791</v>
      </c>
      <c r="C7856" s="295">
        <v>100.9851664734</v>
      </c>
    </row>
    <row r="7857" spans="2:3" x14ac:dyDescent="0.25">
      <c r="B7857" s="294">
        <v>7792</v>
      </c>
      <c r="C7857" s="295">
        <v>140.80015640801489</v>
      </c>
    </row>
    <row r="7858" spans="2:3" x14ac:dyDescent="0.25">
      <c r="B7858" s="294">
        <v>7793</v>
      </c>
      <c r="C7858" s="295">
        <v>112.98452163105</v>
      </c>
    </row>
    <row r="7859" spans="2:3" x14ac:dyDescent="0.25">
      <c r="B7859" s="294">
        <v>7794</v>
      </c>
      <c r="C7859" s="295">
        <v>88.028098829608524</v>
      </c>
    </row>
    <row r="7860" spans="2:3" x14ac:dyDescent="0.25">
      <c r="B7860" s="294">
        <v>7795</v>
      </c>
      <c r="C7860" s="295">
        <v>111.8463049522836</v>
      </c>
    </row>
    <row r="7861" spans="2:3" x14ac:dyDescent="0.25">
      <c r="B7861" s="294">
        <v>7796</v>
      </c>
      <c r="C7861" s="295">
        <v>166.10309807900825</v>
      </c>
    </row>
    <row r="7862" spans="2:3" x14ac:dyDescent="0.25">
      <c r="B7862" s="294">
        <v>7797</v>
      </c>
      <c r="C7862" s="295">
        <v>170.48474083582207</v>
      </c>
    </row>
    <row r="7863" spans="2:3" x14ac:dyDescent="0.25">
      <c r="B7863" s="294">
        <v>7798</v>
      </c>
      <c r="C7863" s="295">
        <v>148.49331369696341</v>
      </c>
    </row>
    <row r="7864" spans="2:3" x14ac:dyDescent="0.25">
      <c r="B7864" s="294">
        <v>7799</v>
      </c>
      <c r="C7864" s="295">
        <v>87.252927242116556</v>
      </c>
    </row>
    <row r="7865" spans="2:3" x14ac:dyDescent="0.25">
      <c r="B7865" s="294">
        <v>7800</v>
      </c>
      <c r="C7865" s="295">
        <v>127.99201742988986</v>
      </c>
    </row>
    <row r="7866" spans="2:3" x14ac:dyDescent="0.25">
      <c r="B7866" s="294">
        <v>7801</v>
      </c>
      <c r="C7866" s="295">
        <v>93.640019687176192</v>
      </c>
    </row>
    <row r="7867" spans="2:3" x14ac:dyDescent="0.25">
      <c r="B7867" s="294">
        <v>7802</v>
      </c>
      <c r="C7867" s="295">
        <v>199.65669382548504</v>
      </c>
    </row>
    <row r="7868" spans="2:3" x14ac:dyDescent="0.25">
      <c r="B7868" s="294">
        <v>7803</v>
      </c>
      <c r="C7868" s="295">
        <v>187.3262881643173</v>
      </c>
    </row>
    <row r="7869" spans="2:3" x14ac:dyDescent="0.25">
      <c r="B7869" s="294">
        <v>7804</v>
      </c>
      <c r="C7869" s="295">
        <v>109.22502824598195</v>
      </c>
    </row>
    <row r="7870" spans="2:3" x14ac:dyDescent="0.25">
      <c r="B7870" s="294">
        <v>7805</v>
      </c>
      <c r="C7870" s="295">
        <v>147.73949690896546</v>
      </c>
    </row>
    <row r="7871" spans="2:3" x14ac:dyDescent="0.25">
      <c r="B7871" s="294">
        <v>7806</v>
      </c>
      <c r="C7871" s="295">
        <v>97.011210540744628</v>
      </c>
    </row>
    <row r="7872" spans="2:3" x14ac:dyDescent="0.25">
      <c r="B7872" s="294">
        <v>7807</v>
      </c>
      <c r="C7872" s="295">
        <v>165.05412123425765</v>
      </c>
    </row>
    <row r="7873" spans="2:3" x14ac:dyDescent="0.25">
      <c r="B7873" s="294">
        <v>7808</v>
      </c>
      <c r="C7873" s="295">
        <v>121.83740359519392</v>
      </c>
    </row>
    <row r="7874" spans="2:3" x14ac:dyDescent="0.25">
      <c r="B7874" s="294">
        <v>7809</v>
      </c>
      <c r="C7874" s="295">
        <v>122.54636272237246</v>
      </c>
    </row>
    <row r="7875" spans="2:3" x14ac:dyDescent="0.25">
      <c r="B7875" s="294">
        <v>7810</v>
      </c>
      <c r="C7875" s="295">
        <v>102.13111681378184</v>
      </c>
    </row>
    <row r="7876" spans="2:3" x14ac:dyDescent="0.25">
      <c r="B7876" s="294">
        <v>7811</v>
      </c>
      <c r="C7876" s="295">
        <v>104.55281749895514</v>
      </c>
    </row>
    <row r="7877" spans="2:3" x14ac:dyDescent="0.25">
      <c r="B7877" s="294">
        <v>7812</v>
      </c>
      <c r="C7877" s="295">
        <v>148.44566762731978</v>
      </c>
    </row>
    <row r="7878" spans="2:3" x14ac:dyDescent="0.25">
      <c r="B7878" s="294">
        <v>7813</v>
      </c>
      <c r="C7878" s="295">
        <v>115.30243368565846</v>
      </c>
    </row>
    <row r="7879" spans="2:3" x14ac:dyDescent="0.25">
      <c r="B7879" s="294">
        <v>7814</v>
      </c>
      <c r="C7879" s="295">
        <v>121.98322853329505</v>
      </c>
    </row>
    <row r="7880" spans="2:3" x14ac:dyDescent="0.25">
      <c r="B7880" s="294">
        <v>7815</v>
      </c>
      <c r="C7880" s="295">
        <v>127.01250152561876</v>
      </c>
    </row>
    <row r="7881" spans="2:3" x14ac:dyDescent="0.25">
      <c r="B7881" s="294">
        <v>7816</v>
      </c>
      <c r="C7881" s="295">
        <v>88.776229071928384</v>
      </c>
    </row>
    <row r="7882" spans="2:3" x14ac:dyDescent="0.25">
      <c r="B7882" s="294">
        <v>7817</v>
      </c>
      <c r="C7882" s="295">
        <v>158.19926058027875</v>
      </c>
    </row>
    <row r="7883" spans="2:3" x14ac:dyDescent="0.25">
      <c r="B7883" s="294">
        <v>7818</v>
      </c>
      <c r="C7883" s="295">
        <v>109.09617924416921</v>
      </c>
    </row>
    <row r="7884" spans="2:3" x14ac:dyDescent="0.25">
      <c r="B7884" s="294">
        <v>7819</v>
      </c>
      <c r="C7884" s="295">
        <v>148.21606681906061</v>
      </c>
    </row>
    <row r="7885" spans="2:3" x14ac:dyDescent="0.25">
      <c r="B7885" s="294">
        <v>7820</v>
      </c>
      <c r="C7885" s="295">
        <v>116.9796243095107</v>
      </c>
    </row>
    <row r="7886" spans="2:3" x14ac:dyDescent="0.25">
      <c r="B7886" s="294">
        <v>7821</v>
      </c>
      <c r="C7886" s="295">
        <v>114.16610135910055</v>
      </c>
    </row>
    <row r="7887" spans="2:3" x14ac:dyDescent="0.25">
      <c r="B7887" s="294">
        <v>7822</v>
      </c>
      <c r="C7887" s="295">
        <v>186.22155960434225</v>
      </c>
    </row>
    <row r="7888" spans="2:3" x14ac:dyDescent="0.25">
      <c r="B7888" s="294">
        <v>7823</v>
      </c>
      <c r="C7888" s="295">
        <v>92.283943481699993</v>
      </c>
    </row>
    <row r="7889" spans="2:3" x14ac:dyDescent="0.25">
      <c r="B7889" s="294">
        <v>7824</v>
      </c>
      <c r="C7889" s="295">
        <v>143.79581665567952</v>
      </c>
    </row>
    <row r="7890" spans="2:3" x14ac:dyDescent="0.25">
      <c r="B7890" s="294">
        <v>7825</v>
      </c>
      <c r="C7890" s="295">
        <v>101.87601535654612</v>
      </c>
    </row>
    <row r="7891" spans="2:3" x14ac:dyDescent="0.25">
      <c r="B7891" s="294">
        <v>7826</v>
      </c>
      <c r="C7891" s="295">
        <v>136.11336877283338</v>
      </c>
    </row>
    <row r="7892" spans="2:3" x14ac:dyDescent="0.25">
      <c r="B7892" s="294">
        <v>7827</v>
      </c>
      <c r="C7892" s="295">
        <v>148.69155009135756</v>
      </c>
    </row>
    <row r="7893" spans="2:3" x14ac:dyDescent="0.25">
      <c r="B7893" s="294">
        <v>7828</v>
      </c>
      <c r="C7893" s="295">
        <v>156.59991925308765</v>
      </c>
    </row>
    <row r="7894" spans="2:3" x14ac:dyDescent="0.25">
      <c r="B7894" s="294">
        <v>7829</v>
      </c>
      <c r="C7894" s="295">
        <v>156.50911374322172</v>
      </c>
    </row>
    <row r="7895" spans="2:3" x14ac:dyDescent="0.25">
      <c r="B7895" s="294">
        <v>7830</v>
      </c>
      <c r="C7895" s="295">
        <v>134.17555475338241</v>
      </c>
    </row>
    <row r="7896" spans="2:3" x14ac:dyDescent="0.25">
      <c r="B7896" s="294">
        <v>7831</v>
      </c>
      <c r="C7896" s="295">
        <v>170.3140753114431</v>
      </c>
    </row>
    <row r="7897" spans="2:3" x14ac:dyDescent="0.25">
      <c r="B7897" s="294">
        <v>7832</v>
      </c>
      <c r="C7897" s="295">
        <v>120.23703904082183</v>
      </c>
    </row>
    <row r="7898" spans="2:3" x14ac:dyDescent="0.25">
      <c r="B7898" s="294">
        <v>7833</v>
      </c>
      <c r="C7898" s="295">
        <v>145.35382673661988</v>
      </c>
    </row>
    <row r="7899" spans="2:3" x14ac:dyDescent="0.25">
      <c r="B7899" s="294">
        <v>7834</v>
      </c>
      <c r="C7899" s="295">
        <v>168.84909851077364</v>
      </c>
    </row>
    <row r="7900" spans="2:3" x14ac:dyDescent="0.25">
      <c r="B7900" s="294">
        <v>7835</v>
      </c>
      <c r="C7900" s="295">
        <v>104.24704526550721</v>
      </c>
    </row>
    <row r="7901" spans="2:3" x14ac:dyDescent="0.25">
      <c r="B7901" s="294">
        <v>7836</v>
      </c>
      <c r="C7901" s="295">
        <v>106.63771656513582</v>
      </c>
    </row>
    <row r="7902" spans="2:3" x14ac:dyDescent="0.25">
      <c r="B7902" s="294">
        <v>7837</v>
      </c>
      <c r="C7902" s="295">
        <v>106.00007447157269</v>
      </c>
    </row>
    <row r="7903" spans="2:3" x14ac:dyDescent="0.25">
      <c r="B7903" s="294">
        <v>7838</v>
      </c>
      <c r="C7903" s="295">
        <v>129.4821268777219</v>
      </c>
    </row>
    <row r="7904" spans="2:3" x14ac:dyDescent="0.25">
      <c r="B7904" s="294">
        <v>7839</v>
      </c>
      <c r="C7904" s="295">
        <v>170.2420184922386</v>
      </c>
    </row>
    <row r="7905" spans="2:3" x14ac:dyDescent="0.25">
      <c r="B7905" s="294">
        <v>7840</v>
      </c>
      <c r="C7905" s="295">
        <v>108.12703338335319</v>
      </c>
    </row>
    <row r="7906" spans="2:3" x14ac:dyDescent="0.25">
      <c r="B7906" s="294">
        <v>7841</v>
      </c>
      <c r="C7906" s="295">
        <v>90.127024374751898</v>
      </c>
    </row>
    <row r="7907" spans="2:3" x14ac:dyDescent="0.25">
      <c r="B7907" s="294">
        <v>7842</v>
      </c>
      <c r="C7907" s="295">
        <v>116.6192954527246</v>
      </c>
    </row>
    <row r="7908" spans="2:3" x14ac:dyDescent="0.25">
      <c r="B7908" s="294">
        <v>7843</v>
      </c>
      <c r="C7908" s="295">
        <v>136.54870474596319</v>
      </c>
    </row>
    <row r="7909" spans="2:3" x14ac:dyDescent="0.25">
      <c r="B7909" s="294">
        <v>7844</v>
      </c>
      <c r="C7909" s="295">
        <v>157.62805267536504</v>
      </c>
    </row>
    <row r="7910" spans="2:3" x14ac:dyDescent="0.25">
      <c r="B7910" s="294">
        <v>7845</v>
      </c>
      <c r="C7910" s="295">
        <v>177.33434543602033</v>
      </c>
    </row>
    <row r="7911" spans="2:3" x14ac:dyDescent="0.25">
      <c r="B7911" s="294">
        <v>7846</v>
      </c>
      <c r="C7911" s="295">
        <v>116.46802688799886</v>
      </c>
    </row>
    <row r="7912" spans="2:3" x14ac:dyDescent="0.25">
      <c r="B7912" s="294">
        <v>7847</v>
      </c>
      <c r="C7912" s="295">
        <v>94.620570066508776</v>
      </c>
    </row>
    <row r="7913" spans="2:3" x14ac:dyDescent="0.25">
      <c r="B7913" s="294">
        <v>7848</v>
      </c>
      <c r="C7913" s="295">
        <v>130.16948579619839</v>
      </c>
    </row>
    <row r="7914" spans="2:3" x14ac:dyDescent="0.25">
      <c r="B7914" s="294">
        <v>7849</v>
      </c>
      <c r="C7914" s="295">
        <v>101.75913841107888</v>
      </c>
    </row>
    <row r="7915" spans="2:3" x14ac:dyDescent="0.25">
      <c r="B7915" s="294">
        <v>7850</v>
      </c>
      <c r="C7915" s="295">
        <v>170.3005588162768</v>
      </c>
    </row>
    <row r="7916" spans="2:3" x14ac:dyDescent="0.25">
      <c r="B7916" s="294">
        <v>7851</v>
      </c>
      <c r="C7916" s="295">
        <v>178.65947354236113</v>
      </c>
    </row>
    <row r="7917" spans="2:3" x14ac:dyDescent="0.25">
      <c r="B7917" s="294">
        <v>7852</v>
      </c>
      <c r="C7917" s="295">
        <v>92.219673218132442</v>
      </c>
    </row>
    <row r="7918" spans="2:3" x14ac:dyDescent="0.25">
      <c r="B7918" s="294">
        <v>7853</v>
      </c>
      <c r="C7918" s="295">
        <v>147.99529702335059</v>
      </c>
    </row>
    <row r="7919" spans="2:3" x14ac:dyDescent="0.25">
      <c r="B7919" s="294">
        <v>7854</v>
      </c>
      <c r="C7919" s="295">
        <v>131.45091973563271</v>
      </c>
    </row>
    <row r="7920" spans="2:3" x14ac:dyDescent="0.25">
      <c r="B7920" s="294">
        <v>7855</v>
      </c>
      <c r="C7920" s="295">
        <v>162.98972602593346</v>
      </c>
    </row>
    <row r="7921" spans="2:3" x14ac:dyDescent="0.25">
      <c r="B7921" s="294">
        <v>7856</v>
      </c>
      <c r="C7921" s="295">
        <v>108.29481916942146</v>
      </c>
    </row>
    <row r="7922" spans="2:3" x14ac:dyDescent="0.25">
      <c r="B7922" s="294">
        <v>7857</v>
      </c>
      <c r="C7922" s="295">
        <v>166.00220980753849</v>
      </c>
    </row>
    <row r="7923" spans="2:3" x14ac:dyDescent="0.25">
      <c r="B7923" s="294">
        <v>7858</v>
      </c>
      <c r="C7923" s="295">
        <v>182.49717077985594</v>
      </c>
    </row>
    <row r="7924" spans="2:3" x14ac:dyDescent="0.25">
      <c r="B7924" s="294">
        <v>7859</v>
      </c>
      <c r="C7924" s="295">
        <v>89.618191983821646</v>
      </c>
    </row>
    <row r="7925" spans="2:3" x14ac:dyDescent="0.25">
      <c r="B7925" s="294">
        <v>7860</v>
      </c>
      <c r="C7925" s="295">
        <v>112.18459242304043</v>
      </c>
    </row>
    <row r="7926" spans="2:3" x14ac:dyDescent="0.25">
      <c r="B7926" s="294">
        <v>7861</v>
      </c>
      <c r="C7926" s="295">
        <v>79.576930831157227</v>
      </c>
    </row>
    <row r="7927" spans="2:3" x14ac:dyDescent="0.25">
      <c r="B7927" s="294">
        <v>7862</v>
      </c>
      <c r="C7927" s="295">
        <v>170.9814785354996</v>
      </c>
    </row>
    <row r="7928" spans="2:3" x14ac:dyDescent="0.25">
      <c r="B7928" s="294">
        <v>7863</v>
      </c>
      <c r="C7928" s="295">
        <v>98.524836954692631</v>
      </c>
    </row>
    <row r="7929" spans="2:3" x14ac:dyDescent="0.25">
      <c r="B7929" s="294">
        <v>7864</v>
      </c>
      <c r="C7929" s="295">
        <v>96.445458904246891</v>
      </c>
    </row>
    <row r="7930" spans="2:3" x14ac:dyDescent="0.25">
      <c r="B7930" s="294">
        <v>7865</v>
      </c>
      <c r="C7930" s="295">
        <v>150.31545885064804</v>
      </c>
    </row>
    <row r="7931" spans="2:3" x14ac:dyDescent="0.25">
      <c r="B7931" s="294">
        <v>7866</v>
      </c>
      <c r="C7931" s="295">
        <v>120.88133633610161</v>
      </c>
    </row>
    <row r="7932" spans="2:3" x14ac:dyDescent="0.25">
      <c r="B7932" s="294">
        <v>7867</v>
      </c>
      <c r="C7932" s="295">
        <v>113.15758576401805</v>
      </c>
    </row>
    <row r="7933" spans="2:3" x14ac:dyDescent="0.25">
      <c r="B7933" s="294">
        <v>7868</v>
      </c>
      <c r="C7933" s="295">
        <v>120.83597221882417</v>
      </c>
    </row>
    <row r="7934" spans="2:3" x14ac:dyDescent="0.25">
      <c r="B7934" s="294">
        <v>7869</v>
      </c>
      <c r="C7934" s="295">
        <v>151.89910612437848</v>
      </c>
    </row>
    <row r="7935" spans="2:3" x14ac:dyDescent="0.25">
      <c r="B7935" s="294">
        <v>7870</v>
      </c>
      <c r="C7935" s="295">
        <v>174.22095959270456</v>
      </c>
    </row>
    <row r="7936" spans="2:3" x14ac:dyDescent="0.25">
      <c r="B7936" s="294">
        <v>7871</v>
      </c>
      <c r="C7936" s="295">
        <v>118.01709004173256</v>
      </c>
    </row>
    <row r="7937" spans="2:3" x14ac:dyDescent="0.25">
      <c r="B7937" s="294">
        <v>7872</v>
      </c>
      <c r="C7937" s="295">
        <v>116.47049568778189</v>
      </c>
    </row>
    <row r="7938" spans="2:3" x14ac:dyDescent="0.25">
      <c r="B7938" s="294">
        <v>7873</v>
      </c>
      <c r="C7938" s="295">
        <v>111.96838761069455</v>
      </c>
    </row>
    <row r="7939" spans="2:3" x14ac:dyDescent="0.25">
      <c r="B7939" s="294">
        <v>7874</v>
      </c>
      <c r="C7939" s="295">
        <v>177.30986345389641</v>
      </c>
    </row>
    <row r="7940" spans="2:3" x14ac:dyDescent="0.25">
      <c r="B7940" s="294">
        <v>7875</v>
      </c>
      <c r="C7940" s="295">
        <v>128.52707806957875</v>
      </c>
    </row>
    <row r="7941" spans="2:3" x14ac:dyDescent="0.25">
      <c r="B7941" s="294">
        <v>7876</v>
      </c>
      <c r="C7941" s="295">
        <v>191.30806086395012</v>
      </c>
    </row>
    <row r="7942" spans="2:3" x14ac:dyDescent="0.25">
      <c r="B7942" s="294">
        <v>7877</v>
      </c>
      <c r="C7942" s="295">
        <v>108.66345405318521</v>
      </c>
    </row>
    <row r="7943" spans="2:3" x14ac:dyDescent="0.25">
      <c r="B7943" s="294">
        <v>7878</v>
      </c>
      <c r="C7943" s="295">
        <v>127.91450624189737</v>
      </c>
    </row>
    <row r="7944" spans="2:3" x14ac:dyDescent="0.25">
      <c r="B7944" s="294">
        <v>7879</v>
      </c>
      <c r="C7944" s="295">
        <v>111.86362018446727</v>
      </c>
    </row>
    <row r="7945" spans="2:3" x14ac:dyDescent="0.25">
      <c r="B7945" s="294">
        <v>7880</v>
      </c>
      <c r="C7945" s="295">
        <v>127.80070613008581</v>
      </c>
    </row>
    <row r="7946" spans="2:3" x14ac:dyDescent="0.25">
      <c r="B7946" s="294">
        <v>7881</v>
      </c>
      <c r="C7946" s="295">
        <v>119.31569486142268</v>
      </c>
    </row>
    <row r="7947" spans="2:3" x14ac:dyDescent="0.25">
      <c r="B7947" s="294">
        <v>7882</v>
      </c>
      <c r="C7947" s="295">
        <v>123.6024527620006</v>
      </c>
    </row>
    <row r="7948" spans="2:3" x14ac:dyDescent="0.25">
      <c r="B7948" s="294">
        <v>7883</v>
      </c>
      <c r="C7948" s="295">
        <v>113.4592700432965</v>
      </c>
    </row>
    <row r="7949" spans="2:3" x14ac:dyDescent="0.25">
      <c r="B7949" s="294">
        <v>7884</v>
      </c>
      <c r="C7949" s="295">
        <v>144.59304926194039</v>
      </c>
    </row>
    <row r="7950" spans="2:3" x14ac:dyDescent="0.25">
      <c r="B7950" s="294">
        <v>7885</v>
      </c>
      <c r="C7950" s="295">
        <v>68.822697638883611</v>
      </c>
    </row>
    <row r="7951" spans="2:3" x14ac:dyDescent="0.25">
      <c r="B7951" s="294">
        <v>7886</v>
      </c>
      <c r="C7951" s="295">
        <v>94.068246114042296</v>
      </c>
    </row>
    <row r="7952" spans="2:3" x14ac:dyDescent="0.25">
      <c r="B7952" s="294">
        <v>7887</v>
      </c>
      <c r="C7952" s="295">
        <v>115.27085131086977</v>
      </c>
    </row>
    <row r="7953" spans="2:3" x14ac:dyDescent="0.25">
      <c r="B7953" s="294">
        <v>7888</v>
      </c>
      <c r="C7953" s="295">
        <v>112.78935262821129</v>
      </c>
    </row>
    <row r="7954" spans="2:3" x14ac:dyDescent="0.25">
      <c r="B7954" s="294">
        <v>7889</v>
      </c>
      <c r="C7954" s="295">
        <v>164.47481540611972</v>
      </c>
    </row>
    <row r="7955" spans="2:3" x14ac:dyDescent="0.25">
      <c r="B7955" s="294">
        <v>7890</v>
      </c>
      <c r="C7955" s="295">
        <v>165.23765986375901</v>
      </c>
    </row>
    <row r="7956" spans="2:3" x14ac:dyDescent="0.25">
      <c r="B7956" s="294">
        <v>7891</v>
      </c>
      <c r="C7956" s="295">
        <v>125.57720481503704</v>
      </c>
    </row>
    <row r="7957" spans="2:3" x14ac:dyDescent="0.25">
      <c r="B7957" s="294">
        <v>7892</v>
      </c>
      <c r="C7957" s="295">
        <v>109.32312819595623</v>
      </c>
    </row>
    <row r="7958" spans="2:3" x14ac:dyDescent="0.25">
      <c r="B7958" s="294">
        <v>7893</v>
      </c>
      <c r="C7958" s="295">
        <v>108.1927451038359</v>
      </c>
    </row>
    <row r="7959" spans="2:3" x14ac:dyDescent="0.25">
      <c r="B7959" s="294">
        <v>7894</v>
      </c>
      <c r="C7959" s="295">
        <v>113.28901584995299</v>
      </c>
    </row>
    <row r="7960" spans="2:3" x14ac:dyDescent="0.25">
      <c r="B7960" s="294">
        <v>7895</v>
      </c>
      <c r="C7960" s="295">
        <v>155.20018024743081</v>
      </c>
    </row>
    <row r="7961" spans="2:3" x14ac:dyDescent="0.25">
      <c r="B7961" s="294">
        <v>7896</v>
      </c>
      <c r="C7961" s="295">
        <v>127.93108190251398</v>
      </c>
    </row>
    <row r="7962" spans="2:3" x14ac:dyDescent="0.25">
      <c r="B7962" s="294">
        <v>7897</v>
      </c>
      <c r="C7962" s="295">
        <v>156.4138906961029</v>
      </c>
    </row>
    <row r="7963" spans="2:3" x14ac:dyDescent="0.25">
      <c r="B7963" s="294">
        <v>7898</v>
      </c>
      <c r="C7963" s="295">
        <v>152.23021281184654</v>
      </c>
    </row>
    <row r="7964" spans="2:3" x14ac:dyDescent="0.25">
      <c r="B7964" s="294">
        <v>7899</v>
      </c>
      <c r="C7964" s="295">
        <v>126.59398611550399</v>
      </c>
    </row>
    <row r="7965" spans="2:3" x14ac:dyDescent="0.25">
      <c r="B7965" s="294">
        <v>7900</v>
      </c>
      <c r="C7965" s="295">
        <v>185.52773163808661</v>
      </c>
    </row>
    <row r="7966" spans="2:3" x14ac:dyDescent="0.25">
      <c r="B7966" s="294">
        <v>7901</v>
      </c>
      <c r="C7966" s="295">
        <v>130.60312470266598</v>
      </c>
    </row>
    <row r="7967" spans="2:3" x14ac:dyDescent="0.25">
      <c r="B7967" s="294">
        <v>7902</v>
      </c>
      <c r="C7967" s="295">
        <v>154.8775473814093</v>
      </c>
    </row>
    <row r="7968" spans="2:3" x14ac:dyDescent="0.25">
      <c r="B7968" s="294">
        <v>7903</v>
      </c>
      <c r="C7968" s="295">
        <v>105.07798575655862</v>
      </c>
    </row>
    <row r="7969" spans="2:3" x14ac:dyDescent="0.25">
      <c r="B7969" s="294">
        <v>7904</v>
      </c>
      <c r="C7969" s="295">
        <v>118.46233385524408</v>
      </c>
    </row>
    <row r="7970" spans="2:3" x14ac:dyDescent="0.25">
      <c r="B7970" s="294">
        <v>7905</v>
      </c>
      <c r="C7970" s="295">
        <v>136.78062603679257</v>
      </c>
    </row>
    <row r="7971" spans="2:3" x14ac:dyDescent="0.25">
      <c r="B7971" s="294">
        <v>7906</v>
      </c>
      <c r="C7971" s="295">
        <v>132.7707575192602</v>
      </c>
    </row>
    <row r="7972" spans="2:3" x14ac:dyDescent="0.25">
      <c r="B7972" s="294">
        <v>7907</v>
      </c>
      <c r="C7972" s="295">
        <v>178.61173107850027</v>
      </c>
    </row>
    <row r="7973" spans="2:3" x14ac:dyDescent="0.25">
      <c r="B7973" s="294">
        <v>7908</v>
      </c>
      <c r="C7973" s="295">
        <v>142.22351712860527</v>
      </c>
    </row>
    <row r="7974" spans="2:3" x14ac:dyDescent="0.25">
      <c r="B7974" s="294">
        <v>7909</v>
      </c>
      <c r="C7974" s="295">
        <v>149.6301317556223</v>
      </c>
    </row>
    <row r="7975" spans="2:3" x14ac:dyDescent="0.25">
      <c r="B7975" s="294">
        <v>7910</v>
      </c>
      <c r="C7975" s="295">
        <v>102.64695450947423</v>
      </c>
    </row>
    <row r="7976" spans="2:3" x14ac:dyDescent="0.25">
      <c r="B7976" s="294">
        <v>7911</v>
      </c>
      <c r="C7976" s="295">
        <v>173.20874565372623</v>
      </c>
    </row>
    <row r="7977" spans="2:3" x14ac:dyDescent="0.25">
      <c r="B7977" s="294">
        <v>7912</v>
      </c>
      <c r="C7977" s="295">
        <v>153.58991529484007</v>
      </c>
    </row>
    <row r="7978" spans="2:3" x14ac:dyDescent="0.25">
      <c r="B7978" s="294">
        <v>7913</v>
      </c>
      <c r="C7978" s="295">
        <v>212.89391249098693</v>
      </c>
    </row>
    <row r="7979" spans="2:3" x14ac:dyDescent="0.25">
      <c r="B7979" s="294">
        <v>7914</v>
      </c>
      <c r="C7979" s="295">
        <v>126.79260389946808</v>
      </c>
    </row>
    <row r="7980" spans="2:3" x14ac:dyDescent="0.25">
      <c r="B7980" s="294">
        <v>7915</v>
      </c>
      <c r="C7980" s="295">
        <v>115.4078981504403</v>
      </c>
    </row>
    <row r="7981" spans="2:3" x14ac:dyDescent="0.25">
      <c r="B7981" s="294">
        <v>7916</v>
      </c>
      <c r="C7981" s="295">
        <v>158.76644792862834</v>
      </c>
    </row>
    <row r="7982" spans="2:3" x14ac:dyDescent="0.25">
      <c r="B7982" s="294">
        <v>7917</v>
      </c>
      <c r="C7982" s="295">
        <v>163.24742477973066</v>
      </c>
    </row>
    <row r="7983" spans="2:3" x14ac:dyDescent="0.25">
      <c r="B7983" s="294">
        <v>7918</v>
      </c>
      <c r="C7983" s="295">
        <v>180.64596652850835</v>
      </c>
    </row>
    <row r="7984" spans="2:3" x14ac:dyDescent="0.25">
      <c r="B7984" s="294">
        <v>7919</v>
      </c>
      <c r="C7984" s="295">
        <v>73.482590687938981</v>
      </c>
    </row>
    <row r="7985" spans="2:3" x14ac:dyDescent="0.25">
      <c r="B7985" s="294">
        <v>7920</v>
      </c>
      <c r="C7985" s="295">
        <v>194.16146243426229</v>
      </c>
    </row>
    <row r="7986" spans="2:3" x14ac:dyDescent="0.25">
      <c r="B7986" s="294">
        <v>7921</v>
      </c>
      <c r="C7986" s="295">
        <v>134.2516064234772</v>
      </c>
    </row>
    <row r="7987" spans="2:3" x14ac:dyDescent="0.25">
      <c r="B7987" s="294">
        <v>7922</v>
      </c>
      <c r="C7987" s="295">
        <v>111.67627654222464</v>
      </c>
    </row>
    <row r="7988" spans="2:3" x14ac:dyDescent="0.25">
      <c r="B7988" s="294">
        <v>7923</v>
      </c>
      <c r="C7988" s="295">
        <v>105.65490093195058</v>
      </c>
    </row>
    <row r="7989" spans="2:3" x14ac:dyDescent="0.25">
      <c r="B7989" s="294">
        <v>7924</v>
      </c>
      <c r="C7989" s="295">
        <v>84.56728671822178</v>
      </c>
    </row>
    <row r="7990" spans="2:3" x14ac:dyDescent="0.25">
      <c r="B7990" s="294">
        <v>7925</v>
      </c>
      <c r="C7990" s="295">
        <v>109.93768795933639</v>
      </c>
    </row>
    <row r="7991" spans="2:3" x14ac:dyDescent="0.25">
      <c r="B7991" s="294">
        <v>7926</v>
      </c>
      <c r="C7991" s="295">
        <v>112.1344416206107</v>
      </c>
    </row>
    <row r="7992" spans="2:3" x14ac:dyDescent="0.25">
      <c r="B7992" s="294">
        <v>7927</v>
      </c>
      <c r="C7992" s="295">
        <v>163.3499941118294</v>
      </c>
    </row>
    <row r="7993" spans="2:3" x14ac:dyDescent="0.25">
      <c r="B7993" s="294">
        <v>7928</v>
      </c>
      <c r="C7993" s="295">
        <v>95.046722442586287</v>
      </c>
    </row>
    <row r="7994" spans="2:3" x14ac:dyDescent="0.25">
      <c r="B7994" s="294">
        <v>7929</v>
      </c>
      <c r="C7994" s="295">
        <v>133.61096967309351</v>
      </c>
    </row>
    <row r="7995" spans="2:3" x14ac:dyDescent="0.25">
      <c r="B7995" s="294">
        <v>7930</v>
      </c>
      <c r="C7995" s="295">
        <v>196.41323045730766</v>
      </c>
    </row>
    <row r="7996" spans="2:3" x14ac:dyDescent="0.25">
      <c r="B7996" s="294">
        <v>7931</v>
      </c>
      <c r="C7996" s="295">
        <v>84.704007832586015</v>
      </c>
    </row>
    <row r="7997" spans="2:3" x14ac:dyDescent="0.25">
      <c r="B7997" s="294">
        <v>7932</v>
      </c>
      <c r="C7997" s="295">
        <v>96.658400790864619</v>
      </c>
    </row>
    <row r="7998" spans="2:3" x14ac:dyDescent="0.25">
      <c r="B7998" s="294">
        <v>7933</v>
      </c>
      <c r="C7998" s="295">
        <v>114.36336769446434</v>
      </c>
    </row>
    <row r="7999" spans="2:3" x14ac:dyDescent="0.25">
      <c r="B7999" s="294">
        <v>7934</v>
      </c>
      <c r="C7999" s="295">
        <v>105.01762628746953</v>
      </c>
    </row>
    <row r="8000" spans="2:3" x14ac:dyDescent="0.25">
      <c r="B8000" s="294">
        <v>7935</v>
      </c>
      <c r="C8000" s="295">
        <v>122.45858970314261</v>
      </c>
    </row>
    <row r="8001" spans="2:3" x14ac:dyDescent="0.25">
      <c r="B8001" s="294">
        <v>7936</v>
      </c>
      <c r="C8001" s="295">
        <v>155.42836776226059</v>
      </c>
    </row>
    <row r="8002" spans="2:3" x14ac:dyDescent="0.25">
      <c r="B8002" s="294">
        <v>7937</v>
      </c>
      <c r="C8002" s="295">
        <v>119.95467280879208</v>
      </c>
    </row>
    <row r="8003" spans="2:3" x14ac:dyDescent="0.25">
      <c r="B8003" s="294">
        <v>7938</v>
      </c>
      <c r="C8003" s="295">
        <v>155.51052145903498</v>
      </c>
    </row>
    <row r="8004" spans="2:3" x14ac:dyDescent="0.25">
      <c r="B8004" s="294">
        <v>7939</v>
      </c>
      <c r="C8004" s="295">
        <v>100.93114340604255</v>
      </c>
    </row>
    <row r="8005" spans="2:3" x14ac:dyDescent="0.25">
      <c r="B8005" s="294">
        <v>7940</v>
      </c>
      <c r="C8005" s="295">
        <v>109.54617634313814</v>
      </c>
    </row>
    <row r="8006" spans="2:3" x14ac:dyDescent="0.25">
      <c r="B8006" s="294">
        <v>7941</v>
      </c>
      <c r="C8006" s="295">
        <v>192.57801821436519</v>
      </c>
    </row>
    <row r="8007" spans="2:3" x14ac:dyDescent="0.25">
      <c r="B8007" s="294">
        <v>7942</v>
      </c>
      <c r="C8007" s="295">
        <v>100.0535608404459</v>
      </c>
    </row>
    <row r="8008" spans="2:3" x14ac:dyDescent="0.25">
      <c r="B8008" s="294">
        <v>7943</v>
      </c>
      <c r="C8008" s="295">
        <v>123.98075194290317</v>
      </c>
    </row>
    <row r="8009" spans="2:3" x14ac:dyDescent="0.25">
      <c r="B8009" s="294">
        <v>7944</v>
      </c>
      <c r="C8009" s="295">
        <v>86.655807441452311</v>
      </c>
    </row>
    <row r="8010" spans="2:3" x14ac:dyDescent="0.25">
      <c r="B8010" s="294">
        <v>7945</v>
      </c>
      <c r="C8010" s="295">
        <v>155.77204230438218</v>
      </c>
    </row>
    <row r="8011" spans="2:3" x14ac:dyDescent="0.25">
      <c r="B8011" s="294">
        <v>7946</v>
      </c>
      <c r="C8011" s="295">
        <v>95.012328279504416</v>
      </c>
    </row>
    <row r="8012" spans="2:3" x14ac:dyDescent="0.25">
      <c r="B8012" s="294">
        <v>7947</v>
      </c>
      <c r="C8012" s="295">
        <v>172.98263707755879</v>
      </c>
    </row>
    <row r="8013" spans="2:3" x14ac:dyDescent="0.25">
      <c r="B8013" s="294">
        <v>7948</v>
      </c>
      <c r="C8013" s="295">
        <v>135.71319118518625</v>
      </c>
    </row>
    <row r="8014" spans="2:3" x14ac:dyDescent="0.25">
      <c r="B8014" s="294">
        <v>7949</v>
      </c>
      <c r="C8014" s="295">
        <v>71.791404038135568</v>
      </c>
    </row>
    <row r="8015" spans="2:3" x14ac:dyDescent="0.25">
      <c r="B8015" s="294">
        <v>7950</v>
      </c>
      <c r="C8015" s="295">
        <v>102.11365201220696</v>
      </c>
    </row>
    <row r="8016" spans="2:3" x14ac:dyDescent="0.25">
      <c r="B8016" s="294">
        <v>7951</v>
      </c>
      <c r="C8016" s="295">
        <v>153.98602148576066</v>
      </c>
    </row>
    <row r="8017" spans="2:3" x14ac:dyDescent="0.25">
      <c r="B8017" s="294">
        <v>7952</v>
      </c>
      <c r="C8017" s="295">
        <v>117.34819331120812</v>
      </c>
    </row>
    <row r="8018" spans="2:3" x14ac:dyDescent="0.25">
      <c r="B8018" s="294">
        <v>7953</v>
      </c>
      <c r="C8018" s="295">
        <v>168.7463054075734</v>
      </c>
    </row>
    <row r="8019" spans="2:3" x14ac:dyDescent="0.25">
      <c r="B8019" s="294">
        <v>7954</v>
      </c>
      <c r="C8019" s="295">
        <v>115.46721450630801</v>
      </c>
    </row>
    <row r="8020" spans="2:3" x14ac:dyDescent="0.25">
      <c r="B8020" s="294">
        <v>7955</v>
      </c>
      <c r="C8020" s="295">
        <v>113.20111386846222</v>
      </c>
    </row>
    <row r="8021" spans="2:3" x14ac:dyDescent="0.25">
      <c r="B8021" s="294">
        <v>7956</v>
      </c>
      <c r="C8021" s="295">
        <v>110.70665412763688</v>
      </c>
    </row>
    <row r="8022" spans="2:3" x14ac:dyDescent="0.25">
      <c r="B8022" s="294">
        <v>7957</v>
      </c>
      <c r="C8022" s="295">
        <v>161.52841560327749</v>
      </c>
    </row>
    <row r="8023" spans="2:3" x14ac:dyDescent="0.25">
      <c r="B8023" s="294">
        <v>7958</v>
      </c>
      <c r="C8023" s="295">
        <v>112.01696218076262</v>
      </c>
    </row>
    <row r="8024" spans="2:3" x14ac:dyDescent="0.25">
      <c r="B8024" s="294">
        <v>7959</v>
      </c>
      <c r="C8024" s="295">
        <v>130.53224267223078</v>
      </c>
    </row>
    <row r="8025" spans="2:3" x14ac:dyDescent="0.25">
      <c r="B8025" s="294">
        <v>7960</v>
      </c>
      <c r="C8025" s="295">
        <v>155.91075670802459</v>
      </c>
    </row>
    <row r="8026" spans="2:3" x14ac:dyDescent="0.25">
      <c r="B8026" s="294">
        <v>7961</v>
      </c>
      <c r="C8026" s="295">
        <v>76.599646207111661</v>
      </c>
    </row>
    <row r="8027" spans="2:3" x14ac:dyDescent="0.25">
      <c r="B8027" s="294">
        <v>7962</v>
      </c>
      <c r="C8027" s="295">
        <v>100.69780728672572</v>
      </c>
    </row>
    <row r="8028" spans="2:3" x14ac:dyDescent="0.25">
      <c r="B8028" s="294">
        <v>7963</v>
      </c>
      <c r="C8028" s="295">
        <v>93.734891833612181</v>
      </c>
    </row>
    <row r="8029" spans="2:3" x14ac:dyDescent="0.25">
      <c r="B8029" s="294">
        <v>7964</v>
      </c>
      <c r="C8029" s="295">
        <v>178.57154943591075</v>
      </c>
    </row>
    <row r="8030" spans="2:3" x14ac:dyDescent="0.25">
      <c r="B8030" s="294">
        <v>7965</v>
      </c>
      <c r="C8030" s="295">
        <v>99.294793747522391</v>
      </c>
    </row>
    <row r="8031" spans="2:3" x14ac:dyDescent="0.25">
      <c r="B8031" s="294">
        <v>7966</v>
      </c>
      <c r="C8031" s="295">
        <v>127.85322170996125</v>
      </c>
    </row>
    <row r="8032" spans="2:3" x14ac:dyDescent="0.25">
      <c r="B8032" s="294">
        <v>7967</v>
      </c>
      <c r="C8032" s="295">
        <v>98.333113957536909</v>
      </c>
    </row>
    <row r="8033" spans="2:3" x14ac:dyDescent="0.25">
      <c r="B8033" s="294">
        <v>7968</v>
      </c>
      <c r="C8033" s="295">
        <v>203.95654749650396</v>
      </c>
    </row>
    <row r="8034" spans="2:3" x14ac:dyDescent="0.25">
      <c r="B8034" s="294">
        <v>7969</v>
      </c>
      <c r="C8034" s="295">
        <v>145.79732787246019</v>
      </c>
    </row>
    <row r="8035" spans="2:3" x14ac:dyDescent="0.25">
      <c r="B8035" s="294">
        <v>7970</v>
      </c>
      <c r="C8035" s="295">
        <v>81.247790298855392</v>
      </c>
    </row>
    <row r="8036" spans="2:3" x14ac:dyDescent="0.25">
      <c r="B8036" s="294">
        <v>7971</v>
      </c>
      <c r="C8036" s="295">
        <v>134.05145148939675</v>
      </c>
    </row>
    <row r="8037" spans="2:3" x14ac:dyDescent="0.25">
      <c r="B8037" s="294">
        <v>7972</v>
      </c>
      <c r="C8037" s="295">
        <v>148.05750279578621</v>
      </c>
    </row>
    <row r="8038" spans="2:3" x14ac:dyDescent="0.25">
      <c r="B8038" s="294">
        <v>7973</v>
      </c>
      <c r="C8038" s="295">
        <v>131.29646443299958</v>
      </c>
    </row>
    <row r="8039" spans="2:3" x14ac:dyDescent="0.25">
      <c r="B8039" s="294">
        <v>7974</v>
      </c>
      <c r="C8039" s="295">
        <v>134.0539385353897</v>
      </c>
    </row>
    <row r="8040" spans="2:3" x14ac:dyDescent="0.25">
      <c r="B8040" s="294">
        <v>7975</v>
      </c>
      <c r="C8040" s="295">
        <v>175.89905737376927</v>
      </c>
    </row>
    <row r="8041" spans="2:3" x14ac:dyDescent="0.25">
      <c r="B8041" s="294">
        <v>7976</v>
      </c>
      <c r="C8041" s="295">
        <v>103.26354137632308</v>
      </c>
    </row>
    <row r="8042" spans="2:3" x14ac:dyDescent="0.25">
      <c r="B8042" s="294">
        <v>7977</v>
      </c>
      <c r="C8042" s="295">
        <v>119.1266744556537</v>
      </c>
    </row>
    <row r="8043" spans="2:3" x14ac:dyDescent="0.25">
      <c r="B8043" s="294">
        <v>7978</v>
      </c>
      <c r="C8043" s="295">
        <v>169.33507847232505</v>
      </c>
    </row>
    <row r="8044" spans="2:3" x14ac:dyDescent="0.25">
      <c r="B8044" s="294">
        <v>7979</v>
      </c>
      <c r="C8044" s="295">
        <v>140.35421812938682</v>
      </c>
    </row>
    <row r="8045" spans="2:3" x14ac:dyDescent="0.25">
      <c r="B8045" s="294">
        <v>7980</v>
      </c>
      <c r="C8045" s="295">
        <v>144.59925600551463</v>
      </c>
    </row>
    <row r="8046" spans="2:3" x14ac:dyDescent="0.25">
      <c r="B8046" s="294">
        <v>7981</v>
      </c>
      <c r="C8046" s="295">
        <v>67.508142324189876</v>
      </c>
    </row>
    <row r="8047" spans="2:3" x14ac:dyDescent="0.25">
      <c r="B8047" s="294">
        <v>7982</v>
      </c>
      <c r="C8047" s="295">
        <v>177.06916167653338</v>
      </c>
    </row>
    <row r="8048" spans="2:3" x14ac:dyDescent="0.25">
      <c r="B8048" s="294">
        <v>7983</v>
      </c>
      <c r="C8048" s="295">
        <v>117.84804425731832</v>
      </c>
    </row>
    <row r="8049" spans="2:3" x14ac:dyDescent="0.25">
      <c r="B8049" s="294">
        <v>7984</v>
      </c>
      <c r="C8049" s="295">
        <v>135.92996385985788</v>
      </c>
    </row>
    <row r="8050" spans="2:3" x14ac:dyDescent="0.25">
      <c r="B8050" s="294">
        <v>7985</v>
      </c>
      <c r="C8050" s="295">
        <v>98.217868039226573</v>
      </c>
    </row>
    <row r="8051" spans="2:3" x14ac:dyDescent="0.25">
      <c r="B8051" s="294">
        <v>7986</v>
      </c>
      <c r="C8051" s="295">
        <v>168.8340880570438</v>
      </c>
    </row>
    <row r="8052" spans="2:3" x14ac:dyDescent="0.25">
      <c r="B8052" s="294">
        <v>7987</v>
      </c>
      <c r="C8052" s="295">
        <v>172.48495791823959</v>
      </c>
    </row>
    <row r="8053" spans="2:3" x14ac:dyDescent="0.25">
      <c r="B8053" s="294">
        <v>7988</v>
      </c>
      <c r="C8053" s="295">
        <v>102.72319565380073</v>
      </c>
    </row>
    <row r="8054" spans="2:3" x14ac:dyDescent="0.25">
      <c r="B8054" s="294">
        <v>7989</v>
      </c>
      <c r="C8054" s="295">
        <v>194.55259701841129</v>
      </c>
    </row>
    <row r="8055" spans="2:3" x14ac:dyDescent="0.25">
      <c r="B8055" s="294">
        <v>7990</v>
      </c>
      <c r="C8055" s="295">
        <v>97.314744646866913</v>
      </c>
    </row>
    <row r="8056" spans="2:3" x14ac:dyDescent="0.25">
      <c r="B8056" s="294">
        <v>7991</v>
      </c>
      <c r="C8056" s="295">
        <v>119.98289259329931</v>
      </c>
    </row>
    <row r="8057" spans="2:3" x14ac:dyDescent="0.25">
      <c r="B8057" s="294">
        <v>7992</v>
      </c>
      <c r="C8057" s="295">
        <v>176.66830799904432</v>
      </c>
    </row>
    <row r="8058" spans="2:3" x14ac:dyDescent="0.25">
      <c r="B8058" s="294">
        <v>7993</v>
      </c>
      <c r="C8058" s="295">
        <v>94.109725392637131</v>
      </c>
    </row>
    <row r="8059" spans="2:3" x14ac:dyDescent="0.25">
      <c r="B8059" s="294">
        <v>7994</v>
      </c>
      <c r="C8059" s="295">
        <v>91.357472720249291</v>
      </c>
    </row>
    <row r="8060" spans="2:3" x14ac:dyDescent="0.25">
      <c r="B8060" s="294">
        <v>7995</v>
      </c>
      <c r="C8060" s="295">
        <v>149.97517645151228</v>
      </c>
    </row>
    <row r="8061" spans="2:3" x14ac:dyDescent="0.25">
      <c r="B8061" s="294">
        <v>7996</v>
      </c>
      <c r="C8061" s="295">
        <v>87.756444093011041</v>
      </c>
    </row>
    <row r="8062" spans="2:3" x14ac:dyDescent="0.25">
      <c r="B8062" s="294">
        <v>7997</v>
      </c>
      <c r="C8062" s="295">
        <v>168.65978991736654</v>
      </c>
    </row>
    <row r="8063" spans="2:3" x14ac:dyDescent="0.25">
      <c r="B8063" s="294">
        <v>7998</v>
      </c>
      <c r="C8063" s="295">
        <v>111.46361653542519</v>
      </c>
    </row>
    <row r="8064" spans="2:3" x14ac:dyDescent="0.25">
      <c r="B8064" s="294">
        <v>7999</v>
      </c>
      <c r="C8064" s="295">
        <v>140.41586700018158</v>
      </c>
    </row>
    <row r="8065" spans="2:3" x14ac:dyDescent="0.25">
      <c r="B8065" s="294">
        <v>8000</v>
      </c>
      <c r="C8065" s="295">
        <v>137.1281485995674</v>
      </c>
    </row>
    <row r="8066" spans="2:3" x14ac:dyDescent="0.25">
      <c r="B8066" s="294">
        <v>8001</v>
      </c>
      <c r="C8066" s="295">
        <v>116.18415983415674</v>
      </c>
    </row>
    <row r="8067" spans="2:3" x14ac:dyDescent="0.25">
      <c r="B8067" s="294">
        <v>8002</v>
      </c>
      <c r="C8067" s="295">
        <v>151.59380909807118</v>
      </c>
    </row>
    <row r="8068" spans="2:3" x14ac:dyDescent="0.25">
      <c r="B8068" s="294">
        <v>8003</v>
      </c>
      <c r="C8068" s="295">
        <v>115.37569273623292</v>
      </c>
    </row>
    <row r="8069" spans="2:3" x14ac:dyDescent="0.25">
      <c r="B8069" s="294">
        <v>8004</v>
      </c>
      <c r="C8069" s="295">
        <v>79.823172324562051</v>
      </c>
    </row>
    <row r="8070" spans="2:3" x14ac:dyDescent="0.25">
      <c r="B8070" s="294">
        <v>8005</v>
      </c>
      <c r="C8070" s="295">
        <v>87.606937487649517</v>
      </c>
    </row>
    <row r="8071" spans="2:3" x14ac:dyDescent="0.25">
      <c r="B8071" s="294">
        <v>8006</v>
      </c>
      <c r="C8071" s="295">
        <v>86.984159697741617</v>
      </c>
    </row>
    <row r="8072" spans="2:3" x14ac:dyDescent="0.25">
      <c r="B8072" s="294">
        <v>8007</v>
      </c>
      <c r="C8072" s="295">
        <v>106.8775871908057</v>
      </c>
    </row>
    <row r="8073" spans="2:3" x14ac:dyDescent="0.25">
      <c r="B8073" s="294">
        <v>8008</v>
      </c>
      <c r="C8073" s="295">
        <v>135.28068174797414</v>
      </c>
    </row>
    <row r="8074" spans="2:3" x14ac:dyDescent="0.25">
      <c r="B8074" s="294">
        <v>8009</v>
      </c>
      <c r="C8074" s="295">
        <v>194.84138746696783</v>
      </c>
    </row>
    <row r="8075" spans="2:3" x14ac:dyDescent="0.25">
      <c r="B8075" s="294">
        <v>8010</v>
      </c>
      <c r="C8075" s="295">
        <v>136.62995786481957</v>
      </c>
    </row>
    <row r="8076" spans="2:3" x14ac:dyDescent="0.25">
      <c r="B8076" s="294">
        <v>8011</v>
      </c>
      <c r="C8076" s="295">
        <v>122.45976805678512</v>
      </c>
    </row>
    <row r="8077" spans="2:3" x14ac:dyDescent="0.25">
      <c r="B8077" s="294">
        <v>8012</v>
      </c>
      <c r="C8077" s="295">
        <v>152.37104705952527</v>
      </c>
    </row>
    <row r="8078" spans="2:3" x14ac:dyDescent="0.25">
      <c r="B8078" s="294">
        <v>8013</v>
      </c>
      <c r="C8078" s="295">
        <v>91.101366063189772</v>
      </c>
    </row>
    <row r="8079" spans="2:3" x14ac:dyDescent="0.25">
      <c r="B8079" s="294">
        <v>8014</v>
      </c>
      <c r="C8079" s="295">
        <v>131.6752540993748</v>
      </c>
    </row>
    <row r="8080" spans="2:3" x14ac:dyDescent="0.25">
      <c r="B8080" s="294">
        <v>8015</v>
      </c>
      <c r="C8080" s="295">
        <v>99.950972773094279</v>
      </c>
    </row>
    <row r="8081" spans="2:3" x14ac:dyDescent="0.25">
      <c r="B8081" s="294">
        <v>8016</v>
      </c>
      <c r="C8081" s="295">
        <v>138.63725673795835</v>
      </c>
    </row>
    <row r="8082" spans="2:3" x14ac:dyDescent="0.25">
      <c r="B8082" s="294">
        <v>8017</v>
      </c>
      <c r="C8082" s="295">
        <v>71.253478317088181</v>
      </c>
    </row>
    <row r="8083" spans="2:3" x14ac:dyDescent="0.25">
      <c r="B8083" s="294">
        <v>8018</v>
      </c>
      <c r="C8083" s="295">
        <v>85.659649546276142</v>
      </c>
    </row>
    <row r="8084" spans="2:3" x14ac:dyDescent="0.25">
      <c r="B8084" s="294">
        <v>8019</v>
      </c>
      <c r="C8084" s="295">
        <v>182.49879900982859</v>
      </c>
    </row>
    <row r="8085" spans="2:3" x14ac:dyDescent="0.25">
      <c r="B8085" s="294">
        <v>8020</v>
      </c>
      <c r="C8085" s="295">
        <v>189.43060906944581</v>
      </c>
    </row>
    <row r="8086" spans="2:3" x14ac:dyDescent="0.25">
      <c r="B8086" s="294">
        <v>8021</v>
      </c>
      <c r="C8086" s="295">
        <v>102.72727996306949</v>
      </c>
    </row>
    <row r="8087" spans="2:3" x14ac:dyDescent="0.25">
      <c r="B8087" s="294">
        <v>8022</v>
      </c>
      <c r="C8087" s="295">
        <v>137.94178671525486</v>
      </c>
    </row>
    <row r="8088" spans="2:3" x14ac:dyDescent="0.25">
      <c r="B8088" s="294">
        <v>8023</v>
      </c>
      <c r="C8088" s="295">
        <v>145.48561145762744</v>
      </c>
    </row>
    <row r="8089" spans="2:3" x14ac:dyDescent="0.25">
      <c r="B8089" s="294">
        <v>8024</v>
      </c>
      <c r="C8089" s="295">
        <v>129.81485993069896</v>
      </c>
    </row>
    <row r="8090" spans="2:3" x14ac:dyDescent="0.25">
      <c r="B8090" s="294">
        <v>8025</v>
      </c>
      <c r="C8090" s="295">
        <v>83.774104532297727</v>
      </c>
    </row>
    <row r="8091" spans="2:3" x14ac:dyDescent="0.25">
      <c r="B8091" s="294">
        <v>8026</v>
      </c>
      <c r="C8091" s="295">
        <v>115.57165521640707</v>
      </c>
    </row>
    <row r="8092" spans="2:3" x14ac:dyDescent="0.25">
      <c r="B8092" s="294">
        <v>8027</v>
      </c>
      <c r="C8092" s="295">
        <v>115.31103931273037</v>
      </c>
    </row>
    <row r="8093" spans="2:3" x14ac:dyDescent="0.25">
      <c r="B8093" s="294">
        <v>8028</v>
      </c>
      <c r="C8093" s="295">
        <v>150.16357230266965</v>
      </c>
    </row>
    <row r="8094" spans="2:3" x14ac:dyDescent="0.25">
      <c r="B8094" s="294">
        <v>8029</v>
      </c>
      <c r="C8094" s="295">
        <v>141.28403391930274</v>
      </c>
    </row>
    <row r="8095" spans="2:3" x14ac:dyDescent="0.25">
      <c r="B8095" s="294">
        <v>8030</v>
      </c>
      <c r="C8095" s="295">
        <v>114.86198705313396</v>
      </c>
    </row>
    <row r="8096" spans="2:3" x14ac:dyDescent="0.25">
      <c r="B8096" s="294">
        <v>8031</v>
      </c>
      <c r="C8096" s="295">
        <v>110.1393580381699</v>
      </c>
    </row>
    <row r="8097" spans="2:3" x14ac:dyDescent="0.25">
      <c r="B8097" s="294">
        <v>8032</v>
      </c>
      <c r="C8097" s="295">
        <v>152.62480400858794</v>
      </c>
    </row>
    <row r="8098" spans="2:3" x14ac:dyDescent="0.25">
      <c r="B8098" s="294">
        <v>8033</v>
      </c>
      <c r="C8098" s="295">
        <v>115.88995903820783</v>
      </c>
    </row>
    <row r="8099" spans="2:3" x14ac:dyDescent="0.25">
      <c r="B8099" s="294">
        <v>8034</v>
      </c>
      <c r="C8099" s="295">
        <v>74.107309695575637</v>
      </c>
    </row>
    <row r="8100" spans="2:3" x14ac:dyDescent="0.25">
      <c r="B8100" s="294">
        <v>8035</v>
      </c>
      <c r="C8100" s="295">
        <v>193.71349201342608</v>
      </c>
    </row>
    <row r="8101" spans="2:3" x14ac:dyDescent="0.25">
      <c r="B8101" s="294">
        <v>8036</v>
      </c>
      <c r="C8101" s="295">
        <v>125.57862923058696</v>
      </c>
    </row>
    <row r="8102" spans="2:3" x14ac:dyDescent="0.25">
      <c r="B8102" s="294">
        <v>8037</v>
      </c>
      <c r="C8102" s="295">
        <v>108.57830517724827</v>
      </c>
    </row>
    <row r="8103" spans="2:3" x14ac:dyDescent="0.25">
      <c r="B8103" s="294">
        <v>8038</v>
      </c>
      <c r="C8103" s="295">
        <v>123.23537150043042</v>
      </c>
    </row>
    <row r="8104" spans="2:3" x14ac:dyDescent="0.25">
      <c r="B8104" s="294">
        <v>8039</v>
      </c>
      <c r="C8104" s="295">
        <v>105.64910165971308</v>
      </c>
    </row>
    <row r="8105" spans="2:3" x14ac:dyDescent="0.25">
      <c r="B8105" s="294">
        <v>8040</v>
      </c>
      <c r="C8105" s="295">
        <v>192.10626971934263</v>
      </c>
    </row>
    <row r="8106" spans="2:3" x14ac:dyDescent="0.25">
      <c r="B8106" s="294">
        <v>8041</v>
      </c>
      <c r="C8106" s="295">
        <v>176.03629275232021</v>
      </c>
    </row>
    <row r="8107" spans="2:3" x14ac:dyDescent="0.25">
      <c r="B8107" s="294">
        <v>8042</v>
      </c>
      <c r="C8107" s="295">
        <v>107.97249675380598</v>
      </c>
    </row>
    <row r="8108" spans="2:3" x14ac:dyDescent="0.25">
      <c r="B8108" s="294">
        <v>8043</v>
      </c>
      <c r="C8108" s="295">
        <v>76.587708673699893</v>
      </c>
    </row>
    <row r="8109" spans="2:3" x14ac:dyDescent="0.25">
      <c r="B8109" s="294">
        <v>8044</v>
      </c>
      <c r="C8109" s="295">
        <v>170.42568457005666</v>
      </c>
    </row>
    <row r="8110" spans="2:3" x14ac:dyDescent="0.25">
      <c r="B8110" s="294">
        <v>8045</v>
      </c>
      <c r="C8110" s="295">
        <v>173.13240529028312</v>
      </c>
    </row>
    <row r="8111" spans="2:3" x14ac:dyDescent="0.25">
      <c r="B8111" s="294">
        <v>8046</v>
      </c>
      <c r="C8111" s="295">
        <v>76.365163377067901</v>
      </c>
    </row>
    <row r="8112" spans="2:3" x14ac:dyDescent="0.25">
      <c r="B8112" s="294">
        <v>8047</v>
      </c>
      <c r="C8112" s="295">
        <v>150.44322402369301</v>
      </c>
    </row>
    <row r="8113" spans="2:3" x14ac:dyDescent="0.25">
      <c r="B8113" s="294">
        <v>8048</v>
      </c>
      <c r="C8113" s="295">
        <v>118.56419291014947</v>
      </c>
    </row>
    <row r="8114" spans="2:3" x14ac:dyDescent="0.25">
      <c r="B8114" s="294">
        <v>8049</v>
      </c>
      <c r="C8114" s="295">
        <v>133.63927585672675</v>
      </c>
    </row>
    <row r="8115" spans="2:3" x14ac:dyDescent="0.25">
      <c r="B8115" s="294">
        <v>8050</v>
      </c>
      <c r="C8115" s="295">
        <v>117.49505635384241</v>
      </c>
    </row>
    <row r="8116" spans="2:3" x14ac:dyDescent="0.25">
      <c r="B8116" s="294">
        <v>8051</v>
      </c>
      <c r="C8116" s="295">
        <v>121.90264643611255</v>
      </c>
    </row>
    <row r="8117" spans="2:3" x14ac:dyDescent="0.25">
      <c r="B8117" s="294">
        <v>8052</v>
      </c>
      <c r="C8117" s="295">
        <v>151.86379903729326</v>
      </c>
    </row>
    <row r="8118" spans="2:3" x14ac:dyDescent="0.25">
      <c r="B8118" s="294">
        <v>8053</v>
      </c>
      <c r="C8118" s="295">
        <v>217.06199793184865</v>
      </c>
    </row>
    <row r="8119" spans="2:3" x14ac:dyDescent="0.25">
      <c r="B8119" s="294">
        <v>8054</v>
      </c>
      <c r="C8119" s="295">
        <v>98.440076544687599</v>
      </c>
    </row>
    <row r="8120" spans="2:3" x14ac:dyDescent="0.25">
      <c r="B8120" s="294">
        <v>8055</v>
      </c>
      <c r="C8120" s="295">
        <v>151.26104917275711</v>
      </c>
    </row>
    <row r="8121" spans="2:3" x14ac:dyDescent="0.25">
      <c r="B8121" s="294">
        <v>8056</v>
      </c>
      <c r="C8121" s="295">
        <v>82.872879248330833</v>
      </c>
    </row>
    <row r="8122" spans="2:3" x14ac:dyDescent="0.25">
      <c r="B8122" s="294">
        <v>8057</v>
      </c>
      <c r="C8122" s="295">
        <v>127.65393279739276</v>
      </c>
    </row>
    <row r="8123" spans="2:3" x14ac:dyDescent="0.25">
      <c r="B8123" s="294">
        <v>8058</v>
      </c>
      <c r="C8123" s="295">
        <v>91.13521364602606</v>
      </c>
    </row>
    <row r="8124" spans="2:3" x14ac:dyDescent="0.25">
      <c r="B8124" s="294">
        <v>8059</v>
      </c>
      <c r="C8124" s="295">
        <v>146.36011735484794</v>
      </c>
    </row>
    <row r="8125" spans="2:3" x14ac:dyDescent="0.25">
      <c r="B8125" s="294">
        <v>8060</v>
      </c>
      <c r="C8125" s="295">
        <v>162.99039108286294</v>
      </c>
    </row>
    <row r="8126" spans="2:3" x14ac:dyDescent="0.25">
      <c r="B8126" s="294">
        <v>8061</v>
      </c>
      <c r="C8126" s="295">
        <v>140.72507940590683</v>
      </c>
    </row>
    <row r="8127" spans="2:3" x14ac:dyDescent="0.25">
      <c r="B8127" s="294">
        <v>8062</v>
      </c>
      <c r="C8127" s="295">
        <v>133.19893464344358</v>
      </c>
    </row>
    <row r="8128" spans="2:3" x14ac:dyDescent="0.25">
      <c r="B8128" s="294">
        <v>8063</v>
      </c>
      <c r="C8128" s="295">
        <v>221.82401097378192</v>
      </c>
    </row>
    <row r="8129" spans="2:3" x14ac:dyDescent="0.25">
      <c r="B8129" s="294">
        <v>8064</v>
      </c>
      <c r="C8129" s="295">
        <v>98.24950805061934</v>
      </c>
    </row>
    <row r="8130" spans="2:3" x14ac:dyDescent="0.25">
      <c r="B8130" s="294">
        <v>8065</v>
      </c>
      <c r="C8130" s="295">
        <v>161.92012129496402</v>
      </c>
    </row>
    <row r="8131" spans="2:3" x14ac:dyDescent="0.25">
      <c r="B8131" s="294">
        <v>8066</v>
      </c>
      <c r="C8131" s="295">
        <v>99.156904924796407</v>
      </c>
    </row>
    <row r="8132" spans="2:3" x14ac:dyDescent="0.25">
      <c r="B8132" s="294">
        <v>8067</v>
      </c>
      <c r="C8132" s="295">
        <v>144.97592238400017</v>
      </c>
    </row>
    <row r="8133" spans="2:3" x14ac:dyDescent="0.25">
      <c r="B8133" s="294">
        <v>8068</v>
      </c>
      <c r="C8133" s="295">
        <v>156.07674763727988</v>
      </c>
    </row>
    <row r="8134" spans="2:3" x14ac:dyDescent="0.25">
      <c r="B8134" s="294">
        <v>8069</v>
      </c>
      <c r="C8134" s="295">
        <v>167.68653388220878</v>
      </c>
    </row>
    <row r="8135" spans="2:3" x14ac:dyDescent="0.25">
      <c r="B8135" s="294">
        <v>8070</v>
      </c>
      <c r="C8135" s="295">
        <v>200.12158729627299</v>
      </c>
    </row>
    <row r="8136" spans="2:3" x14ac:dyDescent="0.25">
      <c r="B8136" s="294">
        <v>8071</v>
      </c>
      <c r="C8136" s="295">
        <v>175.39081058615238</v>
      </c>
    </row>
    <row r="8137" spans="2:3" x14ac:dyDescent="0.25">
      <c r="B8137" s="294">
        <v>8072</v>
      </c>
      <c r="C8137" s="295">
        <v>102.81374312212748</v>
      </c>
    </row>
    <row r="8138" spans="2:3" x14ac:dyDescent="0.25">
      <c r="B8138" s="294">
        <v>8073</v>
      </c>
      <c r="C8138" s="295">
        <v>162.41526456282116</v>
      </c>
    </row>
    <row r="8139" spans="2:3" x14ac:dyDescent="0.25">
      <c r="B8139" s="294">
        <v>8074</v>
      </c>
      <c r="C8139" s="295">
        <v>93.195340273752819</v>
      </c>
    </row>
    <row r="8140" spans="2:3" x14ac:dyDescent="0.25">
      <c r="B8140" s="294">
        <v>8075</v>
      </c>
      <c r="C8140" s="295">
        <v>110.14651893853458</v>
      </c>
    </row>
    <row r="8141" spans="2:3" x14ac:dyDescent="0.25">
      <c r="B8141" s="294">
        <v>8076</v>
      </c>
      <c r="C8141" s="295">
        <v>204.25419966278534</v>
      </c>
    </row>
    <row r="8142" spans="2:3" x14ac:dyDescent="0.25">
      <c r="B8142" s="294">
        <v>8077</v>
      </c>
      <c r="C8142" s="295">
        <v>114.18680745736629</v>
      </c>
    </row>
    <row r="8143" spans="2:3" x14ac:dyDescent="0.25">
      <c r="B8143" s="294">
        <v>8078</v>
      </c>
      <c r="C8143" s="295">
        <v>163.00166067524464</v>
      </c>
    </row>
    <row r="8144" spans="2:3" x14ac:dyDescent="0.25">
      <c r="B8144" s="294">
        <v>8079</v>
      </c>
      <c r="C8144" s="295">
        <v>145.1168477313567</v>
      </c>
    </row>
    <row r="8145" spans="2:3" x14ac:dyDescent="0.25">
      <c r="B8145" s="294">
        <v>8080</v>
      </c>
      <c r="C8145" s="295">
        <v>199.62732466535653</v>
      </c>
    </row>
    <row r="8146" spans="2:3" x14ac:dyDescent="0.25">
      <c r="B8146" s="294">
        <v>8081</v>
      </c>
      <c r="C8146" s="295">
        <v>98.723450382489432</v>
      </c>
    </row>
    <row r="8147" spans="2:3" x14ac:dyDescent="0.25">
      <c r="B8147" s="294">
        <v>8082</v>
      </c>
      <c r="C8147" s="295">
        <v>113.64717272788903</v>
      </c>
    </row>
    <row r="8148" spans="2:3" x14ac:dyDescent="0.25">
      <c r="B8148" s="294">
        <v>8083</v>
      </c>
      <c r="C8148" s="295">
        <v>192.93384281391076</v>
      </c>
    </row>
    <row r="8149" spans="2:3" x14ac:dyDescent="0.25">
      <c r="B8149" s="294">
        <v>8084</v>
      </c>
      <c r="C8149" s="295">
        <v>149.62371812298807</v>
      </c>
    </row>
    <row r="8150" spans="2:3" x14ac:dyDescent="0.25">
      <c r="B8150" s="294">
        <v>8085</v>
      </c>
      <c r="C8150" s="295">
        <v>162.04921926070602</v>
      </c>
    </row>
    <row r="8151" spans="2:3" x14ac:dyDescent="0.25">
      <c r="B8151" s="294">
        <v>8086</v>
      </c>
      <c r="C8151" s="295">
        <v>198.99905906206229</v>
      </c>
    </row>
    <row r="8152" spans="2:3" x14ac:dyDescent="0.25">
      <c r="B8152" s="294">
        <v>8087</v>
      </c>
      <c r="C8152" s="295">
        <v>128.326212106556</v>
      </c>
    </row>
    <row r="8153" spans="2:3" x14ac:dyDescent="0.25">
      <c r="B8153" s="294">
        <v>8088</v>
      </c>
      <c r="C8153" s="295">
        <v>150.74772712401108</v>
      </c>
    </row>
    <row r="8154" spans="2:3" x14ac:dyDescent="0.25">
      <c r="B8154" s="294">
        <v>8089</v>
      </c>
      <c r="C8154" s="295">
        <v>126.83466105513916</v>
      </c>
    </row>
    <row r="8155" spans="2:3" x14ac:dyDescent="0.25">
      <c r="B8155" s="294">
        <v>8090</v>
      </c>
      <c r="C8155" s="295">
        <v>102.31411997063253</v>
      </c>
    </row>
    <row r="8156" spans="2:3" x14ac:dyDescent="0.25">
      <c r="B8156" s="294">
        <v>8091</v>
      </c>
      <c r="C8156" s="295">
        <v>208.55568754871791</v>
      </c>
    </row>
    <row r="8157" spans="2:3" x14ac:dyDescent="0.25">
      <c r="B8157" s="294">
        <v>8092</v>
      </c>
      <c r="C8157" s="295">
        <v>148.93350789433961</v>
      </c>
    </row>
    <row r="8158" spans="2:3" x14ac:dyDescent="0.25">
      <c r="B8158" s="294">
        <v>8093</v>
      </c>
      <c r="C8158" s="295">
        <v>159.32831722314825</v>
      </c>
    </row>
    <row r="8159" spans="2:3" x14ac:dyDescent="0.25">
      <c r="B8159" s="294">
        <v>8094</v>
      </c>
      <c r="C8159" s="295">
        <v>127.77012672191469</v>
      </c>
    </row>
    <row r="8160" spans="2:3" x14ac:dyDescent="0.25">
      <c r="B8160" s="294">
        <v>8095</v>
      </c>
      <c r="C8160" s="295">
        <v>167.10055229570719</v>
      </c>
    </row>
    <row r="8161" spans="2:3" x14ac:dyDescent="0.25">
      <c r="B8161" s="294">
        <v>8096</v>
      </c>
      <c r="C8161" s="295">
        <v>133.86964024071244</v>
      </c>
    </row>
    <row r="8162" spans="2:3" x14ac:dyDescent="0.25">
      <c r="B8162" s="294">
        <v>8097</v>
      </c>
      <c r="C8162" s="295">
        <v>138.88664982916004</v>
      </c>
    </row>
    <row r="8163" spans="2:3" x14ac:dyDescent="0.25">
      <c r="B8163" s="294">
        <v>8098</v>
      </c>
      <c r="C8163" s="295">
        <v>147.67586835307733</v>
      </c>
    </row>
    <row r="8164" spans="2:3" x14ac:dyDescent="0.25">
      <c r="B8164" s="294">
        <v>8099</v>
      </c>
      <c r="C8164" s="295">
        <v>137.32085679396101</v>
      </c>
    </row>
    <row r="8165" spans="2:3" x14ac:dyDescent="0.25">
      <c r="B8165" s="294">
        <v>8100</v>
      </c>
      <c r="C8165" s="295">
        <v>136.17544941643092</v>
      </c>
    </row>
    <row r="8166" spans="2:3" x14ac:dyDescent="0.25">
      <c r="B8166" s="294">
        <v>8101</v>
      </c>
      <c r="C8166" s="295">
        <v>151.04009039876439</v>
      </c>
    </row>
    <row r="8167" spans="2:3" x14ac:dyDescent="0.25">
      <c r="B8167" s="294">
        <v>8102</v>
      </c>
      <c r="C8167" s="295">
        <v>89.601784778598869</v>
      </c>
    </row>
    <row r="8168" spans="2:3" x14ac:dyDescent="0.25">
      <c r="B8168" s="294">
        <v>8103</v>
      </c>
      <c r="C8168" s="295">
        <v>143.59768660217986</v>
      </c>
    </row>
    <row r="8169" spans="2:3" x14ac:dyDescent="0.25">
      <c r="B8169" s="294">
        <v>8104</v>
      </c>
      <c r="C8169" s="295">
        <v>138.62462936098856</v>
      </c>
    </row>
    <row r="8170" spans="2:3" x14ac:dyDescent="0.25">
      <c r="B8170" s="294">
        <v>8105</v>
      </c>
      <c r="C8170" s="295">
        <v>123.65307992458182</v>
      </c>
    </row>
    <row r="8171" spans="2:3" x14ac:dyDescent="0.25">
      <c r="B8171" s="294">
        <v>8106</v>
      </c>
      <c r="C8171" s="295">
        <v>170.34349446970796</v>
      </c>
    </row>
    <row r="8172" spans="2:3" x14ac:dyDescent="0.25">
      <c r="B8172" s="294">
        <v>8107</v>
      </c>
      <c r="C8172" s="295">
        <v>109.48709855736637</v>
      </c>
    </row>
    <row r="8173" spans="2:3" x14ac:dyDescent="0.25">
      <c r="B8173" s="294">
        <v>8108</v>
      </c>
      <c r="C8173" s="295">
        <v>122.56109585317274</v>
      </c>
    </row>
    <row r="8174" spans="2:3" x14ac:dyDescent="0.25">
      <c r="B8174" s="294">
        <v>8109</v>
      </c>
      <c r="C8174" s="295">
        <v>156.93948358938468</v>
      </c>
    </row>
    <row r="8175" spans="2:3" x14ac:dyDescent="0.25">
      <c r="B8175" s="294">
        <v>8110</v>
      </c>
      <c r="C8175" s="295">
        <v>103.13261474605025</v>
      </c>
    </row>
    <row r="8176" spans="2:3" x14ac:dyDescent="0.25">
      <c r="B8176" s="294">
        <v>8111</v>
      </c>
      <c r="C8176" s="295">
        <v>105.41570483839222</v>
      </c>
    </row>
    <row r="8177" spans="2:3" x14ac:dyDescent="0.25">
      <c r="B8177" s="294">
        <v>8112</v>
      </c>
      <c r="C8177" s="295">
        <v>163.81944168999968</v>
      </c>
    </row>
    <row r="8178" spans="2:3" x14ac:dyDescent="0.25">
      <c r="B8178" s="294">
        <v>8113</v>
      </c>
      <c r="C8178" s="295">
        <v>123.43189476166026</v>
      </c>
    </row>
    <row r="8179" spans="2:3" x14ac:dyDescent="0.25">
      <c r="B8179" s="294">
        <v>8114</v>
      </c>
      <c r="C8179" s="295">
        <v>137.19471806328735</v>
      </c>
    </row>
    <row r="8180" spans="2:3" x14ac:dyDescent="0.25">
      <c r="B8180" s="294">
        <v>8115</v>
      </c>
      <c r="C8180" s="295">
        <v>158.52888078362344</v>
      </c>
    </row>
    <row r="8181" spans="2:3" x14ac:dyDescent="0.25">
      <c r="B8181" s="294">
        <v>8116</v>
      </c>
      <c r="C8181" s="295">
        <v>130.54946415818927</v>
      </c>
    </row>
    <row r="8182" spans="2:3" x14ac:dyDescent="0.25">
      <c r="B8182" s="294">
        <v>8117</v>
      </c>
      <c r="C8182" s="295">
        <v>126.17041906351598</v>
      </c>
    </row>
    <row r="8183" spans="2:3" x14ac:dyDescent="0.25">
      <c r="B8183" s="294">
        <v>8118</v>
      </c>
      <c r="C8183" s="295">
        <v>169.21175226288159</v>
      </c>
    </row>
    <row r="8184" spans="2:3" x14ac:dyDescent="0.25">
      <c r="B8184" s="294">
        <v>8119</v>
      </c>
      <c r="C8184" s="295">
        <v>123.73863640699609</v>
      </c>
    </row>
    <row r="8185" spans="2:3" x14ac:dyDescent="0.25">
      <c r="B8185" s="294">
        <v>8120</v>
      </c>
      <c r="C8185" s="295">
        <v>104.06595271872038</v>
      </c>
    </row>
    <row r="8186" spans="2:3" x14ac:dyDescent="0.25">
      <c r="B8186" s="294">
        <v>8121</v>
      </c>
      <c r="C8186" s="295">
        <v>187.94427932761414</v>
      </c>
    </row>
    <row r="8187" spans="2:3" x14ac:dyDescent="0.25">
      <c r="B8187" s="294">
        <v>8122</v>
      </c>
      <c r="C8187" s="295">
        <v>113.16828367379802</v>
      </c>
    </row>
    <row r="8188" spans="2:3" x14ac:dyDescent="0.25">
      <c r="B8188" s="294">
        <v>8123</v>
      </c>
      <c r="C8188" s="295">
        <v>102.76692315409448</v>
      </c>
    </row>
    <row r="8189" spans="2:3" x14ac:dyDescent="0.25">
      <c r="B8189" s="294">
        <v>8124</v>
      </c>
      <c r="C8189" s="295">
        <v>91.993894917037537</v>
      </c>
    </row>
    <row r="8190" spans="2:3" x14ac:dyDescent="0.25">
      <c r="B8190" s="294">
        <v>8125</v>
      </c>
      <c r="C8190" s="295">
        <v>122.21178861407427</v>
      </c>
    </row>
    <row r="8191" spans="2:3" x14ac:dyDescent="0.25">
      <c r="B8191" s="294">
        <v>8126</v>
      </c>
      <c r="C8191" s="295">
        <v>91.465239470533277</v>
      </c>
    </row>
    <row r="8192" spans="2:3" x14ac:dyDescent="0.25">
      <c r="B8192" s="294">
        <v>8127</v>
      </c>
      <c r="C8192" s="295">
        <v>143.92021648047384</v>
      </c>
    </row>
    <row r="8193" spans="2:3" x14ac:dyDescent="0.25">
      <c r="B8193" s="294">
        <v>8128</v>
      </c>
      <c r="C8193" s="295">
        <v>219.35388651427755</v>
      </c>
    </row>
    <row r="8194" spans="2:3" x14ac:dyDescent="0.25">
      <c r="B8194" s="294">
        <v>8129</v>
      </c>
      <c r="C8194" s="295">
        <v>176.01020606719553</v>
      </c>
    </row>
    <row r="8195" spans="2:3" x14ac:dyDescent="0.25">
      <c r="B8195" s="294">
        <v>8130</v>
      </c>
      <c r="C8195" s="295">
        <v>191.70118392662098</v>
      </c>
    </row>
    <row r="8196" spans="2:3" x14ac:dyDescent="0.25">
      <c r="B8196" s="294">
        <v>8131</v>
      </c>
      <c r="C8196" s="295">
        <v>163.05816445426436</v>
      </c>
    </row>
    <row r="8197" spans="2:3" x14ac:dyDescent="0.25">
      <c r="B8197" s="294">
        <v>8132</v>
      </c>
      <c r="C8197" s="295">
        <v>92.820439493299659</v>
      </c>
    </row>
    <row r="8198" spans="2:3" x14ac:dyDescent="0.25">
      <c r="B8198" s="294">
        <v>8133</v>
      </c>
      <c r="C8198" s="295">
        <v>164.86307421755066</v>
      </c>
    </row>
    <row r="8199" spans="2:3" x14ac:dyDescent="0.25">
      <c r="B8199" s="294">
        <v>8134</v>
      </c>
      <c r="C8199" s="295">
        <v>131.56958544319809</v>
      </c>
    </row>
    <row r="8200" spans="2:3" x14ac:dyDescent="0.25">
      <c r="B8200" s="294">
        <v>8135</v>
      </c>
      <c r="C8200" s="295">
        <v>185.56493122492131</v>
      </c>
    </row>
    <row r="8201" spans="2:3" x14ac:dyDescent="0.25">
      <c r="B8201" s="294">
        <v>8136</v>
      </c>
      <c r="C8201" s="295">
        <v>149.61156004042189</v>
      </c>
    </row>
    <row r="8202" spans="2:3" x14ac:dyDescent="0.25">
      <c r="B8202" s="294">
        <v>8137</v>
      </c>
      <c r="C8202" s="295">
        <v>95.486571940672235</v>
      </c>
    </row>
    <row r="8203" spans="2:3" x14ac:dyDescent="0.25">
      <c r="B8203" s="294">
        <v>8138</v>
      </c>
      <c r="C8203" s="295">
        <v>112.90982879735115</v>
      </c>
    </row>
    <row r="8204" spans="2:3" x14ac:dyDescent="0.25">
      <c r="B8204" s="294">
        <v>8139</v>
      </c>
      <c r="C8204" s="295">
        <v>102.60656498669735</v>
      </c>
    </row>
    <row r="8205" spans="2:3" x14ac:dyDescent="0.25">
      <c r="B8205" s="294">
        <v>8140</v>
      </c>
      <c r="C8205" s="295">
        <v>157.35076757792913</v>
      </c>
    </row>
    <row r="8206" spans="2:3" x14ac:dyDescent="0.25">
      <c r="B8206" s="294">
        <v>8141</v>
      </c>
      <c r="C8206" s="295">
        <v>102.38322519163638</v>
      </c>
    </row>
    <row r="8207" spans="2:3" x14ac:dyDescent="0.25">
      <c r="B8207" s="294">
        <v>8142</v>
      </c>
      <c r="C8207" s="295">
        <v>135.70709640280666</v>
      </c>
    </row>
    <row r="8208" spans="2:3" x14ac:dyDescent="0.25">
      <c r="B8208" s="294">
        <v>8143</v>
      </c>
      <c r="C8208" s="295">
        <v>162.0944097885785</v>
      </c>
    </row>
    <row r="8209" spans="2:3" x14ac:dyDescent="0.25">
      <c r="B8209" s="294">
        <v>8144</v>
      </c>
      <c r="C8209" s="295">
        <v>109.753163236586</v>
      </c>
    </row>
    <row r="8210" spans="2:3" x14ac:dyDescent="0.25">
      <c r="B8210" s="294">
        <v>8145</v>
      </c>
      <c r="C8210" s="295">
        <v>119.62088879763019</v>
      </c>
    </row>
    <row r="8211" spans="2:3" x14ac:dyDescent="0.25">
      <c r="B8211" s="294">
        <v>8146</v>
      </c>
      <c r="C8211" s="295">
        <v>108.31417756036288</v>
      </c>
    </row>
    <row r="8212" spans="2:3" x14ac:dyDescent="0.25">
      <c r="B8212" s="294">
        <v>8147</v>
      </c>
      <c r="C8212" s="295">
        <v>182.42369026620597</v>
      </c>
    </row>
    <row r="8213" spans="2:3" x14ac:dyDescent="0.25">
      <c r="B8213" s="294">
        <v>8148</v>
      </c>
      <c r="C8213" s="295">
        <v>131.23073871816166</v>
      </c>
    </row>
    <row r="8214" spans="2:3" x14ac:dyDescent="0.25">
      <c r="B8214" s="294">
        <v>8149</v>
      </c>
      <c r="C8214" s="295">
        <v>132.9790067828157</v>
      </c>
    </row>
    <row r="8215" spans="2:3" x14ac:dyDescent="0.25">
      <c r="B8215" s="294">
        <v>8150</v>
      </c>
      <c r="C8215" s="295">
        <v>144.52823240990313</v>
      </c>
    </row>
    <row r="8216" spans="2:3" x14ac:dyDescent="0.25">
      <c r="B8216" s="294">
        <v>8151</v>
      </c>
      <c r="C8216" s="295">
        <v>92.440636206173082</v>
      </c>
    </row>
    <row r="8217" spans="2:3" x14ac:dyDescent="0.25">
      <c r="B8217" s="294">
        <v>8152</v>
      </c>
      <c r="C8217" s="295">
        <v>137.25289774415697</v>
      </c>
    </row>
    <row r="8218" spans="2:3" x14ac:dyDescent="0.25">
      <c r="B8218" s="294">
        <v>8153</v>
      </c>
      <c r="C8218" s="295">
        <v>112.10064337247454</v>
      </c>
    </row>
    <row r="8219" spans="2:3" x14ac:dyDescent="0.25">
      <c r="B8219" s="294">
        <v>8154</v>
      </c>
      <c r="C8219" s="295">
        <v>90.289365691144823</v>
      </c>
    </row>
    <row r="8220" spans="2:3" x14ac:dyDescent="0.25">
      <c r="B8220" s="294">
        <v>8155</v>
      </c>
      <c r="C8220" s="295">
        <v>100.43777635738118</v>
      </c>
    </row>
    <row r="8221" spans="2:3" x14ac:dyDescent="0.25">
      <c r="B8221" s="294">
        <v>8156</v>
      </c>
      <c r="C8221" s="295">
        <v>97.318636092709681</v>
      </c>
    </row>
    <row r="8222" spans="2:3" x14ac:dyDescent="0.25">
      <c r="B8222" s="294">
        <v>8157</v>
      </c>
      <c r="C8222" s="295">
        <v>106.87448413309085</v>
      </c>
    </row>
    <row r="8223" spans="2:3" x14ac:dyDescent="0.25">
      <c r="B8223" s="294">
        <v>8158</v>
      </c>
      <c r="C8223" s="295">
        <v>153.23342623048825</v>
      </c>
    </row>
    <row r="8224" spans="2:3" x14ac:dyDescent="0.25">
      <c r="B8224" s="294">
        <v>8159</v>
      </c>
      <c r="C8224" s="295">
        <v>112.60842022449189</v>
      </c>
    </row>
    <row r="8225" spans="2:3" x14ac:dyDescent="0.25">
      <c r="B8225" s="294">
        <v>8160</v>
      </c>
      <c r="C8225" s="295">
        <v>209.26980287466344</v>
      </c>
    </row>
    <row r="8226" spans="2:3" x14ac:dyDescent="0.25">
      <c r="B8226" s="294">
        <v>8161</v>
      </c>
      <c r="C8226" s="295">
        <v>89.804201833848225</v>
      </c>
    </row>
    <row r="8227" spans="2:3" x14ac:dyDescent="0.25">
      <c r="B8227" s="294">
        <v>8162</v>
      </c>
      <c r="C8227" s="295">
        <v>116.53811614553534</v>
      </c>
    </row>
    <row r="8228" spans="2:3" x14ac:dyDescent="0.25">
      <c r="B8228" s="294">
        <v>8163</v>
      </c>
      <c r="C8228" s="295">
        <v>106.16308093727349</v>
      </c>
    </row>
    <row r="8229" spans="2:3" x14ac:dyDescent="0.25">
      <c r="B8229" s="294">
        <v>8164</v>
      </c>
      <c r="C8229" s="295">
        <v>103.21462807733229</v>
      </c>
    </row>
    <row r="8230" spans="2:3" x14ac:dyDescent="0.25">
      <c r="B8230" s="294">
        <v>8165</v>
      </c>
      <c r="C8230" s="295">
        <v>131.90278396665897</v>
      </c>
    </row>
    <row r="8231" spans="2:3" x14ac:dyDescent="0.25">
      <c r="B8231" s="294">
        <v>8166</v>
      </c>
      <c r="C8231" s="295">
        <v>159.41609731547607</v>
      </c>
    </row>
    <row r="8232" spans="2:3" x14ac:dyDescent="0.25">
      <c r="B8232" s="294">
        <v>8167</v>
      </c>
      <c r="C8232" s="295">
        <v>165.36558352582972</v>
      </c>
    </row>
    <row r="8233" spans="2:3" x14ac:dyDescent="0.25">
      <c r="B8233" s="294">
        <v>8168</v>
      </c>
      <c r="C8233" s="295">
        <v>99.591168358261541</v>
      </c>
    </row>
    <row r="8234" spans="2:3" x14ac:dyDescent="0.25">
      <c r="B8234" s="294">
        <v>8169</v>
      </c>
      <c r="C8234" s="295">
        <v>137.21864428157215</v>
      </c>
    </row>
    <row r="8235" spans="2:3" x14ac:dyDescent="0.25">
      <c r="B8235" s="294">
        <v>8170</v>
      </c>
      <c r="C8235" s="295">
        <v>137.18612896551392</v>
      </c>
    </row>
    <row r="8236" spans="2:3" x14ac:dyDescent="0.25">
      <c r="B8236" s="294">
        <v>8171</v>
      </c>
      <c r="C8236" s="295">
        <v>181.89796173031203</v>
      </c>
    </row>
    <row r="8237" spans="2:3" x14ac:dyDescent="0.25">
      <c r="B8237" s="294">
        <v>8172</v>
      </c>
      <c r="C8237" s="295">
        <v>181.39660242951499</v>
      </c>
    </row>
    <row r="8238" spans="2:3" x14ac:dyDescent="0.25">
      <c r="B8238" s="294">
        <v>8173</v>
      </c>
      <c r="C8238" s="295">
        <v>88.841437732517264</v>
      </c>
    </row>
    <row r="8239" spans="2:3" x14ac:dyDescent="0.25">
      <c r="B8239" s="294">
        <v>8174</v>
      </c>
      <c r="C8239" s="295">
        <v>110.96320333847785</v>
      </c>
    </row>
    <row r="8240" spans="2:3" x14ac:dyDescent="0.25">
      <c r="B8240" s="294">
        <v>8175</v>
      </c>
      <c r="C8240" s="295">
        <v>111.22538344124855</v>
      </c>
    </row>
    <row r="8241" spans="2:3" x14ac:dyDescent="0.25">
      <c r="B8241" s="294">
        <v>8176</v>
      </c>
      <c r="C8241" s="295">
        <v>168.08268127220714</v>
      </c>
    </row>
    <row r="8242" spans="2:3" x14ac:dyDescent="0.25">
      <c r="B8242" s="294">
        <v>8177</v>
      </c>
      <c r="C8242" s="295">
        <v>88.095881690988335</v>
      </c>
    </row>
    <row r="8243" spans="2:3" x14ac:dyDescent="0.25">
      <c r="B8243" s="294">
        <v>8178</v>
      </c>
      <c r="C8243" s="295">
        <v>131.12362599455065</v>
      </c>
    </row>
    <row r="8244" spans="2:3" x14ac:dyDescent="0.25">
      <c r="B8244" s="294">
        <v>8179</v>
      </c>
      <c r="C8244" s="295">
        <v>96.01758177533037</v>
      </c>
    </row>
    <row r="8245" spans="2:3" x14ac:dyDescent="0.25">
      <c r="B8245" s="294">
        <v>8180</v>
      </c>
      <c r="C8245" s="295">
        <v>106.73768921885619</v>
      </c>
    </row>
    <row r="8246" spans="2:3" x14ac:dyDescent="0.25">
      <c r="B8246" s="294">
        <v>8181</v>
      </c>
      <c r="C8246" s="295">
        <v>135.49779744822914</v>
      </c>
    </row>
    <row r="8247" spans="2:3" x14ac:dyDescent="0.25">
      <c r="B8247" s="294">
        <v>8182</v>
      </c>
      <c r="C8247" s="295">
        <v>90.396209485990369</v>
      </c>
    </row>
    <row r="8248" spans="2:3" x14ac:dyDescent="0.25">
      <c r="B8248" s="294">
        <v>8183</v>
      </c>
      <c r="C8248" s="295">
        <v>103.77519477747367</v>
      </c>
    </row>
    <row r="8249" spans="2:3" x14ac:dyDescent="0.25">
      <c r="B8249" s="294">
        <v>8184</v>
      </c>
      <c r="C8249" s="295">
        <v>127.55160690707463</v>
      </c>
    </row>
    <row r="8250" spans="2:3" x14ac:dyDescent="0.25">
      <c r="B8250" s="294">
        <v>8185</v>
      </c>
      <c r="C8250" s="295">
        <v>85.343919479783111</v>
      </c>
    </row>
    <row r="8251" spans="2:3" x14ac:dyDescent="0.25">
      <c r="B8251" s="294">
        <v>8186</v>
      </c>
      <c r="C8251" s="295">
        <v>125.38303843016379</v>
      </c>
    </row>
    <row r="8252" spans="2:3" x14ac:dyDescent="0.25">
      <c r="B8252" s="294">
        <v>8187</v>
      </c>
      <c r="C8252" s="295">
        <v>148.87738950942452</v>
      </c>
    </row>
    <row r="8253" spans="2:3" x14ac:dyDescent="0.25">
      <c r="B8253" s="294">
        <v>8188</v>
      </c>
      <c r="C8253" s="295">
        <v>120.30373259956957</v>
      </c>
    </row>
    <row r="8254" spans="2:3" x14ac:dyDescent="0.25">
      <c r="B8254" s="294">
        <v>8189</v>
      </c>
      <c r="C8254" s="295">
        <v>128.21828851309354</v>
      </c>
    </row>
    <row r="8255" spans="2:3" x14ac:dyDescent="0.25">
      <c r="B8255" s="294">
        <v>8190</v>
      </c>
      <c r="C8255" s="295">
        <v>76.00095594917488</v>
      </c>
    </row>
    <row r="8256" spans="2:3" x14ac:dyDescent="0.25">
      <c r="B8256" s="294">
        <v>8191</v>
      </c>
      <c r="C8256" s="295">
        <v>113.09019417519202</v>
      </c>
    </row>
    <row r="8257" spans="2:3" x14ac:dyDescent="0.25">
      <c r="B8257" s="294">
        <v>8192</v>
      </c>
      <c r="C8257" s="295">
        <v>114.96626700441819</v>
      </c>
    </row>
    <row r="8258" spans="2:3" x14ac:dyDescent="0.25">
      <c r="B8258" s="294">
        <v>8193</v>
      </c>
      <c r="C8258" s="295">
        <v>119.37716748226794</v>
      </c>
    </row>
    <row r="8259" spans="2:3" x14ac:dyDescent="0.25">
      <c r="B8259" s="294">
        <v>8194</v>
      </c>
      <c r="C8259" s="295">
        <v>108.97740362084798</v>
      </c>
    </row>
    <row r="8260" spans="2:3" x14ac:dyDescent="0.25">
      <c r="B8260" s="294">
        <v>8195</v>
      </c>
      <c r="C8260" s="295">
        <v>193.69726836661857</v>
      </c>
    </row>
    <row r="8261" spans="2:3" x14ac:dyDescent="0.25">
      <c r="B8261" s="294">
        <v>8196</v>
      </c>
      <c r="C8261" s="295">
        <v>132.79632210505554</v>
      </c>
    </row>
    <row r="8262" spans="2:3" x14ac:dyDescent="0.25">
      <c r="B8262" s="294">
        <v>8197</v>
      </c>
      <c r="C8262" s="295">
        <v>118.14956166696462</v>
      </c>
    </row>
    <row r="8263" spans="2:3" x14ac:dyDescent="0.25">
      <c r="B8263" s="294">
        <v>8198</v>
      </c>
      <c r="C8263" s="295">
        <v>143.44698706004829</v>
      </c>
    </row>
    <row r="8264" spans="2:3" x14ac:dyDescent="0.25">
      <c r="B8264" s="294">
        <v>8199</v>
      </c>
      <c r="C8264" s="295">
        <v>106.25418156111715</v>
      </c>
    </row>
    <row r="8265" spans="2:3" x14ac:dyDescent="0.25">
      <c r="B8265" s="294">
        <v>8200</v>
      </c>
      <c r="C8265" s="295">
        <v>96.137998410689903</v>
      </c>
    </row>
    <row r="8266" spans="2:3" x14ac:dyDescent="0.25">
      <c r="B8266" s="294">
        <v>8201</v>
      </c>
      <c r="C8266" s="295">
        <v>107.79713204877001</v>
      </c>
    </row>
    <row r="8267" spans="2:3" x14ac:dyDescent="0.25">
      <c r="B8267" s="294">
        <v>8202</v>
      </c>
      <c r="C8267" s="295">
        <v>168.3385782662574</v>
      </c>
    </row>
    <row r="8268" spans="2:3" x14ac:dyDescent="0.25">
      <c r="B8268" s="294">
        <v>8203</v>
      </c>
      <c r="C8268" s="295">
        <v>156.05949242363175</v>
      </c>
    </row>
    <row r="8269" spans="2:3" x14ac:dyDescent="0.25">
      <c r="B8269" s="294">
        <v>8204</v>
      </c>
      <c r="C8269" s="295">
        <v>114.0055372710363</v>
      </c>
    </row>
    <row r="8270" spans="2:3" x14ac:dyDescent="0.25">
      <c r="B8270" s="294">
        <v>8205</v>
      </c>
      <c r="C8270" s="295">
        <v>116.17743997889136</v>
      </c>
    </row>
    <row r="8271" spans="2:3" x14ac:dyDescent="0.25">
      <c r="B8271" s="294">
        <v>8206</v>
      </c>
      <c r="C8271" s="295">
        <v>113.74288723326927</v>
      </c>
    </row>
    <row r="8272" spans="2:3" x14ac:dyDescent="0.25">
      <c r="B8272" s="294">
        <v>8207</v>
      </c>
      <c r="C8272" s="295">
        <v>119.60372055524979</v>
      </c>
    </row>
    <row r="8273" spans="2:3" x14ac:dyDescent="0.25">
      <c r="B8273" s="294">
        <v>8208</v>
      </c>
      <c r="C8273" s="295">
        <v>122.87671183806239</v>
      </c>
    </row>
    <row r="8274" spans="2:3" x14ac:dyDescent="0.25">
      <c r="B8274" s="294">
        <v>8209</v>
      </c>
      <c r="C8274" s="295">
        <v>96.067538778082366</v>
      </c>
    </row>
    <row r="8275" spans="2:3" x14ac:dyDescent="0.25">
      <c r="B8275" s="294">
        <v>8210</v>
      </c>
      <c r="C8275" s="295">
        <v>179.42074571726789</v>
      </c>
    </row>
    <row r="8276" spans="2:3" x14ac:dyDescent="0.25">
      <c r="B8276" s="294">
        <v>8211</v>
      </c>
      <c r="C8276" s="295">
        <v>125.82211858210148</v>
      </c>
    </row>
    <row r="8277" spans="2:3" x14ac:dyDescent="0.25">
      <c r="B8277" s="294">
        <v>8212</v>
      </c>
      <c r="C8277" s="295">
        <v>141.48409618451311</v>
      </c>
    </row>
    <row r="8278" spans="2:3" x14ac:dyDescent="0.25">
      <c r="B8278" s="294">
        <v>8213</v>
      </c>
      <c r="C8278" s="295">
        <v>127.45822578167537</v>
      </c>
    </row>
    <row r="8279" spans="2:3" x14ac:dyDescent="0.25">
      <c r="B8279" s="294">
        <v>8214</v>
      </c>
      <c r="C8279" s="295">
        <v>172.24635176294947</v>
      </c>
    </row>
    <row r="8280" spans="2:3" x14ac:dyDescent="0.25">
      <c r="B8280" s="294">
        <v>8215</v>
      </c>
      <c r="C8280" s="295">
        <v>124.20162550251365</v>
      </c>
    </row>
    <row r="8281" spans="2:3" x14ac:dyDescent="0.25">
      <c r="B8281" s="294">
        <v>8216</v>
      </c>
      <c r="C8281" s="295">
        <v>144.89992159935068</v>
      </c>
    </row>
    <row r="8282" spans="2:3" x14ac:dyDescent="0.25">
      <c r="B8282" s="294">
        <v>8217</v>
      </c>
      <c r="C8282" s="295">
        <v>95.081365422723664</v>
      </c>
    </row>
    <row r="8283" spans="2:3" x14ac:dyDescent="0.25">
      <c r="B8283" s="294">
        <v>8218</v>
      </c>
      <c r="C8283" s="295">
        <v>152.44382026443435</v>
      </c>
    </row>
    <row r="8284" spans="2:3" x14ac:dyDescent="0.25">
      <c r="B8284" s="294">
        <v>8219</v>
      </c>
      <c r="C8284" s="295">
        <v>143.20949494337913</v>
      </c>
    </row>
    <row r="8285" spans="2:3" x14ac:dyDescent="0.25">
      <c r="B8285" s="294">
        <v>8220</v>
      </c>
      <c r="C8285" s="295">
        <v>132.33525315245925</v>
      </c>
    </row>
    <row r="8286" spans="2:3" x14ac:dyDescent="0.25">
      <c r="B8286" s="294">
        <v>8221</v>
      </c>
      <c r="C8286" s="295">
        <v>113.36615242849425</v>
      </c>
    </row>
    <row r="8287" spans="2:3" x14ac:dyDescent="0.25">
      <c r="B8287" s="294">
        <v>8222</v>
      </c>
      <c r="C8287" s="295">
        <v>94.052390091154706</v>
      </c>
    </row>
    <row r="8288" spans="2:3" x14ac:dyDescent="0.25">
      <c r="B8288" s="294">
        <v>8223</v>
      </c>
      <c r="C8288" s="295">
        <v>105.74710680131685</v>
      </c>
    </row>
    <row r="8289" spans="2:3" x14ac:dyDescent="0.25">
      <c r="B8289" s="294">
        <v>8224</v>
      </c>
      <c r="C8289" s="295">
        <v>155.39636750466565</v>
      </c>
    </row>
    <row r="8290" spans="2:3" x14ac:dyDescent="0.25">
      <c r="B8290" s="294">
        <v>8225</v>
      </c>
      <c r="C8290" s="295">
        <v>122.61940924274374</v>
      </c>
    </row>
    <row r="8291" spans="2:3" x14ac:dyDescent="0.25">
      <c r="B8291" s="294">
        <v>8226</v>
      </c>
      <c r="C8291" s="295">
        <v>106.58905940170638</v>
      </c>
    </row>
    <row r="8292" spans="2:3" x14ac:dyDescent="0.25">
      <c r="B8292" s="294">
        <v>8227</v>
      </c>
      <c r="C8292" s="295">
        <v>113.63089322553243</v>
      </c>
    </row>
    <row r="8293" spans="2:3" x14ac:dyDescent="0.25">
      <c r="B8293" s="294">
        <v>8228</v>
      </c>
      <c r="C8293" s="295">
        <v>135.78765468773452</v>
      </c>
    </row>
    <row r="8294" spans="2:3" x14ac:dyDescent="0.25">
      <c r="B8294" s="294">
        <v>8229</v>
      </c>
      <c r="C8294" s="295">
        <v>179.63567297738422</v>
      </c>
    </row>
    <row r="8295" spans="2:3" x14ac:dyDescent="0.25">
      <c r="B8295" s="294">
        <v>8230</v>
      </c>
      <c r="C8295" s="295">
        <v>119.01362066185993</v>
      </c>
    </row>
    <row r="8296" spans="2:3" x14ac:dyDescent="0.25">
      <c r="B8296" s="294">
        <v>8231</v>
      </c>
      <c r="C8296" s="295">
        <v>188.50621893554012</v>
      </c>
    </row>
    <row r="8297" spans="2:3" x14ac:dyDescent="0.25">
      <c r="B8297" s="294">
        <v>8232</v>
      </c>
      <c r="C8297" s="295">
        <v>162.1277718197415</v>
      </c>
    </row>
    <row r="8298" spans="2:3" x14ac:dyDescent="0.25">
      <c r="B8298" s="294">
        <v>8233</v>
      </c>
      <c r="C8298" s="295">
        <v>180.55583157291849</v>
      </c>
    </row>
    <row r="8299" spans="2:3" x14ac:dyDescent="0.25">
      <c r="B8299" s="294">
        <v>8234</v>
      </c>
      <c r="C8299" s="295">
        <v>167.17978220150184</v>
      </c>
    </row>
    <row r="8300" spans="2:3" x14ac:dyDescent="0.25">
      <c r="B8300" s="294">
        <v>8235</v>
      </c>
      <c r="C8300" s="295">
        <v>109.52585588957527</v>
      </c>
    </row>
    <row r="8301" spans="2:3" x14ac:dyDescent="0.25">
      <c r="B8301" s="294">
        <v>8236</v>
      </c>
      <c r="C8301" s="295">
        <v>112.34729772582361</v>
      </c>
    </row>
    <row r="8302" spans="2:3" x14ac:dyDescent="0.25">
      <c r="B8302" s="294">
        <v>8237</v>
      </c>
      <c r="C8302" s="295">
        <v>86.93604647192997</v>
      </c>
    </row>
    <row r="8303" spans="2:3" x14ac:dyDescent="0.25">
      <c r="B8303" s="294">
        <v>8238</v>
      </c>
      <c r="C8303" s="295">
        <v>112.49983791783526</v>
      </c>
    </row>
    <row r="8304" spans="2:3" x14ac:dyDescent="0.25">
      <c r="B8304" s="294">
        <v>8239</v>
      </c>
      <c r="C8304" s="295">
        <v>188.12878836479211</v>
      </c>
    </row>
    <row r="8305" spans="2:3" x14ac:dyDescent="0.25">
      <c r="B8305" s="294">
        <v>8240</v>
      </c>
      <c r="C8305" s="295">
        <v>113.95611071264699</v>
      </c>
    </row>
    <row r="8306" spans="2:3" x14ac:dyDescent="0.25">
      <c r="B8306" s="294">
        <v>8241</v>
      </c>
      <c r="C8306" s="295">
        <v>184.99630762962019</v>
      </c>
    </row>
    <row r="8307" spans="2:3" x14ac:dyDescent="0.25">
      <c r="B8307" s="294">
        <v>8242</v>
      </c>
      <c r="C8307" s="295">
        <v>138.54275390506183</v>
      </c>
    </row>
    <row r="8308" spans="2:3" x14ac:dyDescent="0.25">
      <c r="B8308" s="294">
        <v>8243</v>
      </c>
      <c r="C8308" s="295">
        <v>81.375868053361984</v>
      </c>
    </row>
    <row r="8309" spans="2:3" x14ac:dyDescent="0.25">
      <c r="B8309" s="294">
        <v>8244</v>
      </c>
      <c r="C8309" s="295">
        <v>176.21302358888676</v>
      </c>
    </row>
    <row r="8310" spans="2:3" x14ac:dyDescent="0.25">
      <c r="B8310" s="294">
        <v>8245</v>
      </c>
      <c r="C8310" s="295">
        <v>176.04719770401783</v>
      </c>
    </row>
    <row r="8311" spans="2:3" x14ac:dyDescent="0.25">
      <c r="B8311" s="294">
        <v>8246</v>
      </c>
      <c r="C8311" s="295">
        <v>127.9379183651623</v>
      </c>
    </row>
    <row r="8312" spans="2:3" x14ac:dyDescent="0.25">
      <c r="B8312" s="294">
        <v>8247</v>
      </c>
      <c r="C8312" s="295">
        <v>135.21899799348714</v>
      </c>
    </row>
    <row r="8313" spans="2:3" x14ac:dyDescent="0.25">
      <c r="B8313" s="294">
        <v>8248</v>
      </c>
      <c r="C8313" s="295">
        <v>167.09260518981344</v>
      </c>
    </row>
    <row r="8314" spans="2:3" x14ac:dyDescent="0.25">
      <c r="B8314" s="294">
        <v>8249</v>
      </c>
      <c r="C8314" s="295">
        <v>79.476599272508267</v>
      </c>
    </row>
    <row r="8315" spans="2:3" x14ac:dyDescent="0.25">
      <c r="B8315" s="294">
        <v>8250</v>
      </c>
      <c r="C8315" s="295">
        <v>147.45960574233118</v>
      </c>
    </row>
    <row r="8316" spans="2:3" x14ac:dyDescent="0.25">
      <c r="B8316" s="294">
        <v>8251</v>
      </c>
      <c r="C8316" s="295">
        <v>128.8254559337494</v>
      </c>
    </row>
    <row r="8317" spans="2:3" x14ac:dyDescent="0.25">
      <c r="B8317" s="294">
        <v>8252</v>
      </c>
      <c r="C8317" s="295">
        <v>104.52247221842669</v>
      </c>
    </row>
    <row r="8318" spans="2:3" x14ac:dyDescent="0.25">
      <c r="B8318" s="294">
        <v>8253</v>
      </c>
      <c r="C8318" s="295">
        <v>110.48971088059254</v>
      </c>
    </row>
    <row r="8319" spans="2:3" x14ac:dyDescent="0.25">
      <c r="B8319" s="294">
        <v>8254</v>
      </c>
      <c r="C8319" s="295">
        <v>83.425402370546124</v>
      </c>
    </row>
    <row r="8320" spans="2:3" x14ac:dyDescent="0.25">
      <c r="B8320" s="294">
        <v>8255</v>
      </c>
      <c r="C8320" s="295">
        <v>91.501458140403344</v>
      </c>
    </row>
    <row r="8321" spans="2:3" x14ac:dyDescent="0.25">
      <c r="B8321" s="294">
        <v>8256</v>
      </c>
      <c r="C8321" s="295">
        <v>116.97764207478727</v>
      </c>
    </row>
    <row r="8322" spans="2:3" x14ac:dyDescent="0.25">
      <c r="B8322" s="294">
        <v>8257</v>
      </c>
      <c r="C8322" s="295">
        <v>164.8834264918539</v>
      </c>
    </row>
    <row r="8323" spans="2:3" x14ac:dyDescent="0.25">
      <c r="B8323" s="294">
        <v>8258</v>
      </c>
      <c r="C8323" s="295">
        <v>151.31877088122923</v>
      </c>
    </row>
    <row r="8324" spans="2:3" x14ac:dyDescent="0.25">
      <c r="B8324" s="294">
        <v>8259</v>
      </c>
      <c r="C8324" s="295">
        <v>129.25597192403586</v>
      </c>
    </row>
    <row r="8325" spans="2:3" x14ac:dyDescent="0.25">
      <c r="B8325" s="294">
        <v>8260</v>
      </c>
      <c r="C8325" s="295">
        <v>142.3134964494821</v>
      </c>
    </row>
    <row r="8326" spans="2:3" x14ac:dyDescent="0.25">
      <c r="B8326" s="294">
        <v>8261</v>
      </c>
      <c r="C8326" s="295">
        <v>140.20246545274136</v>
      </c>
    </row>
    <row r="8327" spans="2:3" x14ac:dyDescent="0.25">
      <c r="B8327" s="294">
        <v>8262</v>
      </c>
      <c r="C8327" s="295">
        <v>101.78109295346263</v>
      </c>
    </row>
    <row r="8328" spans="2:3" x14ac:dyDescent="0.25">
      <c r="B8328" s="294">
        <v>8263</v>
      </c>
      <c r="C8328" s="295">
        <v>103.42851836572247</v>
      </c>
    </row>
    <row r="8329" spans="2:3" x14ac:dyDescent="0.25">
      <c r="B8329" s="294">
        <v>8264</v>
      </c>
      <c r="C8329" s="295">
        <v>104.36434706871482</v>
      </c>
    </row>
    <row r="8330" spans="2:3" x14ac:dyDescent="0.25">
      <c r="B8330" s="294">
        <v>8265</v>
      </c>
      <c r="C8330" s="295">
        <v>92.836081974487442</v>
      </c>
    </row>
    <row r="8331" spans="2:3" x14ac:dyDescent="0.25">
      <c r="B8331" s="294">
        <v>8266</v>
      </c>
      <c r="C8331" s="295">
        <v>176.78588689355826</v>
      </c>
    </row>
    <row r="8332" spans="2:3" x14ac:dyDescent="0.25">
      <c r="B8332" s="294">
        <v>8267</v>
      </c>
      <c r="C8332" s="295">
        <v>123.8667306934837</v>
      </c>
    </row>
    <row r="8333" spans="2:3" x14ac:dyDescent="0.25">
      <c r="B8333" s="294">
        <v>8268</v>
      </c>
      <c r="C8333" s="295">
        <v>102.21971449129583</v>
      </c>
    </row>
    <row r="8334" spans="2:3" x14ac:dyDescent="0.25">
      <c r="B8334" s="294">
        <v>8269</v>
      </c>
      <c r="C8334" s="295">
        <v>67.276944133422575</v>
      </c>
    </row>
    <row r="8335" spans="2:3" x14ac:dyDescent="0.25">
      <c r="B8335" s="294">
        <v>8270</v>
      </c>
      <c r="C8335" s="295">
        <v>133.4991422370083</v>
      </c>
    </row>
    <row r="8336" spans="2:3" x14ac:dyDescent="0.25">
      <c r="B8336" s="294">
        <v>8271</v>
      </c>
      <c r="C8336" s="295">
        <v>131.367795830955</v>
      </c>
    </row>
    <row r="8337" spans="2:3" x14ac:dyDescent="0.25">
      <c r="B8337" s="294">
        <v>8272</v>
      </c>
      <c r="C8337" s="295">
        <v>104.68851630281655</v>
      </c>
    </row>
    <row r="8338" spans="2:3" x14ac:dyDescent="0.25">
      <c r="B8338" s="294">
        <v>8273</v>
      </c>
      <c r="C8338" s="295">
        <v>135.15677974743761</v>
      </c>
    </row>
    <row r="8339" spans="2:3" x14ac:dyDescent="0.25">
      <c r="B8339" s="294">
        <v>8274</v>
      </c>
      <c r="C8339" s="295">
        <v>104.91493545497863</v>
      </c>
    </row>
    <row r="8340" spans="2:3" x14ac:dyDescent="0.25">
      <c r="B8340" s="294">
        <v>8275</v>
      </c>
      <c r="C8340" s="295">
        <v>84.559633102979291</v>
      </c>
    </row>
    <row r="8341" spans="2:3" x14ac:dyDescent="0.25">
      <c r="B8341" s="294">
        <v>8276</v>
      </c>
      <c r="C8341" s="295">
        <v>157.9795899074893</v>
      </c>
    </row>
    <row r="8342" spans="2:3" x14ac:dyDescent="0.25">
      <c r="B8342" s="294">
        <v>8277</v>
      </c>
      <c r="C8342" s="295">
        <v>174.57522629188713</v>
      </c>
    </row>
    <row r="8343" spans="2:3" x14ac:dyDescent="0.25">
      <c r="B8343" s="294">
        <v>8278</v>
      </c>
      <c r="C8343" s="295">
        <v>91.941448156147686</v>
      </c>
    </row>
    <row r="8344" spans="2:3" x14ac:dyDescent="0.25">
      <c r="B8344" s="294">
        <v>8279</v>
      </c>
      <c r="C8344" s="295">
        <v>147.57824876180695</v>
      </c>
    </row>
    <row r="8345" spans="2:3" x14ac:dyDescent="0.25">
      <c r="B8345" s="294">
        <v>8280</v>
      </c>
      <c r="C8345" s="295">
        <v>84.488873087289505</v>
      </c>
    </row>
    <row r="8346" spans="2:3" x14ac:dyDescent="0.25">
      <c r="B8346" s="294">
        <v>8281</v>
      </c>
      <c r="C8346" s="295">
        <v>103.81533890384691</v>
      </c>
    </row>
    <row r="8347" spans="2:3" x14ac:dyDescent="0.25">
      <c r="B8347" s="294">
        <v>8282</v>
      </c>
      <c r="C8347" s="295">
        <v>195.01280847128572</v>
      </c>
    </row>
    <row r="8348" spans="2:3" x14ac:dyDescent="0.25">
      <c r="B8348" s="294">
        <v>8283</v>
      </c>
      <c r="C8348" s="295">
        <v>91.120320410990729</v>
      </c>
    </row>
    <row r="8349" spans="2:3" x14ac:dyDescent="0.25">
      <c r="B8349" s="294">
        <v>8284</v>
      </c>
      <c r="C8349" s="295">
        <v>136.76475084272596</v>
      </c>
    </row>
    <row r="8350" spans="2:3" x14ac:dyDescent="0.25">
      <c r="B8350" s="294">
        <v>8285</v>
      </c>
      <c r="C8350" s="295">
        <v>100.16767498925242</v>
      </c>
    </row>
    <row r="8351" spans="2:3" x14ac:dyDescent="0.25">
      <c r="B8351" s="294">
        <v>8286</v>
      </c>
      <c r="C8351" s="295">
        <v>84.357926479915847</v>
      </c>
    </row>
    <row r="8352" spans="2:3" x14ac:dyDescent="0.25">
      <c r="B8352" s="294">
        <v>8287</v>
      </c>
      <c r="C8352" s="295">
        <v>101.26603027752149</v>
      </c>
    </row>
    <row r="8353" spans="2:3" x14ac:dyDescent="0.25">
      <c r="B8353" s="294">
        <v>8288</v>
      </c>
      <c r="C8353" s="295">
        <v>117.40070483686762</v>
      </c>
    </row>
    <row r="8354" spans="2:3" x14ac:dyDescent="0.25">
      <c r="B8354" s="294">
        <v>8289</v>
      </c>
      <c r="C8354" s="295">
        <v>136.04554906807365</v>
      </c>
    </row>
    <row r="8355" spans="2:3" x14ac:dyDescent="0.25">
      <c r="B8355" s="294">
        <v>8290</v>
      </c>
      <c r="C8355" s="295">
        <v>172.76473557070696</v>
      </c>
    </row>
    <row r="8356" spans="2:3" x14ac:dyDescent="0.25">
      <c r="B8356" s="294">
        <v>8291</v>
      </c>
      <c r="C8356" s="295">
        <v>162.77253928774763</v>
      </c>
    </row>
    <row r="8357" spans="2:3" x14ac:dyDescent="0.25">
      <c r="B8357" s="294">
        <v>8292</v>
      </c>
      <c r="C8357" s="295">
        <v>128.56708398786003</v>
      </c>
    </row>
    <row r="8358" spans="2:3" x14ac:dyDescent="0.25">
      <c r="B8358" s="294">
        <v>8293</v>
      </c>
      <c r="C8358" s="295">
        <v>185.72035599165</v>
      </c>
    </row>
    <row r="8359" spans="2:3" x14ac:dyDescent="0.25">
      <c r="B8359" s="294">
        <v>8294</v>
      </c>
      <c r="C8359" s="295">
        <v>169.46777399141152</v>
      </c>
    </row>
    <row r="8360" spans="2:3" x14ac:dyDescent="0.25">
      <c r="B8360" s="294">
        <v>8295</v>
      </c>
      <c r="C8360" s="295">
        <v>73.071084727268072</v>
      </c>
    </row>
    <row r="8361" spans="2:3" x14ac:dyDescent="0.25">
      <c r="B8361" s="294">
        <v>8296</v>
      </c>
      <c r="C8361" s="295">
        <v>85.228230604212527</v>
      </c>
    </row>
    <row r="8362" spans="2:3" x14ac:dyDescent="0.25">
      <c r="B8362" s="294">
        <v>8297</v>
      </c>
      <c r="C8362" s="295">
        <v>127.50872432772027</v>
      </c>
    </row>
    <row r="8363" spans="2:3" x14ac:dyDescent="0.25">
      <c r="B8363" s="294">
        <v>8298</v>
      </c>
      <c r="C8363" s="295">
        <v>141.15809311971594</v>
      </c>
    </row>
    <row r="8364" spans="2:3" x14ac:dyDescent="0.25">
      <c r="B8364" s="294">
        <v>8299</v>
      </c>
      <c r="C8364" s="295">
        <v>102.80085407827349</v>
      </c>
    </row>
    <row r="8365" spans="2:3" x14ac:dyDescent="0.25">
      <c r="B8365" s="294">
        <v>8300</v>
      </c>
      <c r="C8365" s="295">
        <v>119.10951855152976</v>
      </c>
    </row>
    <row r="8366" spans="2:3" x14ac:dyDescent="0.25">
      <c r="B8366" s="294">
        <v>8301</v>
      </c>
      <c r="C8366" s="295">
        <v>117.50436272403893</v>
      </c>
    </row>
    <row r="8367" spans="2:3" x14ac:dyDescent="0.25">
      <c r="B8367" s="294">
        <v>8302</v>
      </c>
      <c r="C8367" s="295">
        <v>176.17756034067568</v>
      </c>
    </row>
    <row r="8368" spans="2:3" x14ac:dyDescent="0.25">
      <c r="B8368" s="294">
        <v>8303</v>
      </c>
      <c r="C8368" s="295">
        <v>129.57808963071315</v>
      </c>
    </row>
    <row r="8369" spans="2:3" x14ac:dyDescent="0.25">
      <c r="B8369" s="294">
        <v>8304</v>
      </c>
      <c r="C8369" s="295">
        <v>119.20331495301359</v>
      </c>
    </row>
    <row r="8370" spans="2:3" x14ac:dyDescent="0.25">
      <c r="B8370" s="294">
        <v>8305</v>
      </c>
      <c r="C8370" s="295">
        <v>114.80347478568743</v>
      </c>
    </row>
    <row r="8371" spans="2:3" x14ac:dyDescent="0.25">
      <c r="B8371" s="294">
        <v>8306</v>
      </c>
      <c r="C8371" s="295">
        <v>109.45966395712338</v>
      </c>
    </row>
    <row r="8372" spans="2:3" x14ac:dyDescent="0.25">
      <c r="B8372" s="294">
        <v>8307</v>
      </c>
      <c r="C8372" s="295">
        <v>121.82728555401185</v>
      </c>
    </row>
    <row r="8373" spans="2:3" x14ac:dyDescent="0.25">
      <c r="B8373" s="294">
        <v>8308</v>
      </c>
      <c r="C8373" s="295">
        <v>82.824117344872093</v>
      </c>
    </row>
    <row r="8374" spans="2:3" x14ac:dyDescent="0.25">
      <c r="B8374" s="294">
        <v>8309</v>
      </c>
      <c r="C8374" s="295">
        <v>185.29155534530264</v>
      </c>
    </row>
    <row r="8375" spans="2:3" x14ac:dyDescent="0.25">
      <c r="B8375" s="294">
        <v>8310</v>
      </c>
      <c r="C8375" s="295">
        <v>186.73009525403069</v>
      </c>
    </row>
    <row r="8376" spans="2:3" x14ac:dyDescent="0.25">
      <c r="B8376" s="294">
        <v>8311</v>
      </c>
      <c r="C8376" s="295">
        <v>97.816335673738649</v>
      </c>
    </row>
    <row r="8377" spans="2:3" x14ac:dyDescent="0.25">
      <c r="B8377" s="294">
        <v>8312</v>
      </c>
      <c r="C8377" s="295">
        <v>109.81536383334085</v>
      </c>
    </row>
    <row r="8378" spans="2:3" x14ac:dyDescent="0.25">
      <c r="B8378" s="294">
        <v>8313</v>
      </c>
      <c r="C8378" s="295">
        <v>120.41187681846401</v>
      </c>
    </row>
    <row r="8379" spans="2:3" x14ac:dyDescent="0.25">
      <c r="B8379" s="294">
        <v>8314</v>
      </c>
      <c r="C8379" s="295">
        <v>182.80617064296061</v>
      </c>
    </row>
    <row r="8380" spans="2:3" x14ac:dyDescent="0.25">
      <c r="B8380" s="294">
        <v>8315</v>
      </c>
      <c r="C8380" s="295">
        <v>181.83447087777762</v>
      </c>
    </row>
    <row r="8381" spans="2:3" x14ac:dyDescent="0.25">
      <c r="B8381" s="294">
        <v>8316</v>
      </c>
      <c r="C8381" s="295">
        <v>97.852579714278647</v>
      </c>
    </row>
    <row r="8382" spans="2:3" x14ac:dyDescent="0.25">
      <c r="B8382" s="294">
        <v>8317</v>
      </c>
      <c r="C8382" s="295">
        <v>153.73166586748596</v>
      </c>
    </row>
    <row r="8383" spans="2:3" x14ac:dyDescent="0.25">
      <c r="B8383" s="294">
        <v>8318</v>
      </c>
      <c r="C8383" s="295">
        <v>175.65696841574808</v>
      </c>
    </row>
    <row r="8384" spans="2:3" x14ac:dyDescent="0.25">
      <c r="B8384" s="294">
        <v>8319</v>
      </c>
      <c r="C8384" s="295">
        <v>96.116308831439284</v>
      </c>
    </row>
    <row r="8385" spans="2:3" x14ac:dyDescent="0.25">
      <c r="B8385" s="294">
        <v>8320</v>
      </c>
      <c r="C8385" s="295">
        <v>99.822560726465227</v>
      </c>
    </row>
    <row r="8386" spans="2:3" x14ac:dyDescent="0.25">
      <c r="B8386" s="294">
        <v>8321</v>
      </c>
      <c r="C8386" s="295">
        <v>197.65047195913806</v>
      </c>
    </row>
    <row r="8387" spans="2:3" x14ac:dyDescent="0.25">
      <c r="B8387" s="294">
        <v>8322</v>
      </c>
      <c r="C8387" s="295">
        <v>107.10365895797406</v>
      </c>
    </row>
    <row r="8388" spans="2:3" x14ac:dyDescent="0.25">
      <c r="B8388" s="294">
        <v>8323</v>
      </c>
      <c r="C8388" s="295">
        <v>101.06886053264218</v>
      </c>
    </row>
    <row r="8389" spans="2:3" x14ac:dyDescent="0.25">
      <c r="B8389" s="294">
        <v>8324</v>
      </c>
      <c r="C8389" s="295">
        <v>125.9074520148997</v>
      </c>
    </row>
    <row r="8390" spans="2:3" x14ac:dyDescent="0.25">
      <c r="B8390" s="294">
        <v>8325</v>
      </c>
      <c r="C8390" s="295">
        <v>194.82267452638757</v>
      </c>
    </row>
    <row r="8391" spans="2:3" x14ac:dyDescent="0.25">
      <c r="B8391" s="294">
        <v>8326</v>
      </c>
      <c r="C8391" s="295">
        <v>125.18437074114152</v>
      </c>
    </row>
    <row r="8392" spans="2:3" x14ac:dyDescent="0.25">
      <c r="B8392" s="294">
        <v>8327</v>
      </c>
      <c r="C8392" s="295">
        <v>149.48014870242272</v>
      </c>
    </row>
    <row r="8393" spans="2:3" x14ac:dyDescent="0.25">
      <c r="B8393" s="294">
        <v>8328</v>
      </c>
      <c r="C8393" s="295">
        <v>95.966187063529077</v>
      </c>
    </row>
    <row r="8394" spans="2:3" x14ac:dyDescent="0.25">
      <c r="B8394" s="294">
        <v>8329</v>
      </c>
      <c r="C8394" s="295">
        <v>90.474759087954936</v>
      </c>
    </row>
    <row r="8395" spans="2:3" x14ac:dyDescent="0.25">
      <c r="B8395" s="294">
        <v>8330</v>
      </c>
      <c r="C8395" s="295">
        <v>161.26323278154896</v>
      </c>
    </row>
    <row r="8396" spans="2:3" x14ac:dyDescent="0.25">
      <c r="B8396" s="294">
        <v>8331</v>
      </c>
      <c r="C8396" s="295">
        <v>142.20794620593313</v>
      </c>
    </row>
    <row r="8397" spans="2:3" x14ac:dyDescent="0.25">
      <c r="B8397" s="294">
        <v>8332</v>
      </c>
      <c r="C8397" s="295">
        <v>81.707160579995318</v>
      </c>
    </row>
    <row r="8398" spans="2:3" x14ac:dyDescent="0.25">
      <c r="B8398" s="294">
        <v>8333</v>
      </c>
      <c r="C8398" s="295">
        <v>108.01557518269802</v>
      </c>
    </row>
    <row r="8399" spans="2:3" x14ac:dyDescent="0.25">
      <c r="B8399" s="294">
        <v>8334</v>
      </c>
      <c r="C8399" s="295">
        <v>180.13570165964757</v>
      </c>
    </row>
    <row r="8400" spans="2:3" x14ac:dyDescent="0.25">
      <c r="B8400" s="294">
        <v>8335</v>
      </c>
      <c r="C8400" s="295">
        <v>170.14967708622112</v>
      </c>
    </row>
    <row r="8401" spans="2:3" x14ac:dyDescent="0.25">
      <c r="B8401" s="294">
        <v>8336</v>
      </c>
      <c r="C8401" s="295">
        <v>102.17120830183001</v>
      </c>
    </row>
    <row r="8402" spans="2:3" x14ac:dyDescent="0.25">
      <c r="B8402" s="294">
        <v>8337</v>
      </c>
      <c r="C8402" s="295">
        <v>109.35692960691868</v>
      </c>
    </row>
    <row r="8403" spans="2:3" x14ac:dyDescent="0.25">
      <c r="B8403" s="294">
        <v>8338</v>
      </c>
      <c r="C8403" s="295">
        <v>145.97523571019474</v>
      </c>
    </row>
    <row r="8404" spans="2:3" x14ac:dyDescent="0.25">
      <c r="B8404" s="294">
        <v>8339</v>
      </c>
      <c r="C8404" s="295">
        <v>142.56396177002284</v>
      </c>
    </row>
    <row r="8405" spans="2:3" x14ac:dyDescent="0.25">
      <c r="B8405" s="294">
        <v>8340</v>
      </c>
      <c r="C8405" s="295">
        <v>110.45679212940655</v>
      </c>
    </row>
    <row r="8406" spans="2:3" x14ac:dyDescent="0.25">
      <c r="B8406" s="294">
        <v>8341</v>
      </c>
      <c r="C8406" s="295">
        <v>134.65076798815278</v>
      </c>
    </row>
    <row r="8407" spans="2:3" x14ac:dyDescent="0.25">
      <c r="B8407" s="294">
        <v>8342</v>
      </c>
      <c r="C8407" s="295">
        <v>149.41425118729603</v>
      </c>
    </row>
    <row r="8408" spans="2:3" x14ac:dyDescent="0.25">
      <c r="B8408" s="294">
        <v>8343</v>
      </c>
      <c r="C8408" s="295">
        <v>81.369350198183952</v>
      </c>
    </row>
    <row r="8409" spans="2:3" x14ac:dyDescent="0.25">
      <c r="B8409" s="294">
        <v>8344</v>
      </c>
      <c r="C8409" s="295">
        <v>138.33724374905663</v>
      </c>
    </row>
    <row r="8410" spans="2:3" x14ac:dyDescent="0.25">
      <c r="B8410" s="294">
        <v>8345</v>
      </c>
      <c r="C8410" s="295">
        <v>170.9370692823673</v>
      </c>
    </row>
    <row r="8411" spans="2:3" x14ac:dyDescent="0.25">
      <c r="B8411" s="294">
        <v>8346</v>
      </c>
      <c r="C8411" s="295">
        <v>91.327084740485617</v>
      </c>
    </row>
    <row r="8412" spans="2:3" x14ac:dyDescent="0.25">
      <c r="B8412" s="294">
        <v>8347</v>
      </c>
      <c r="C8412" s="295">
        <v>190.09990270241155</v>
      </c>
    </row>
    <row r="8413" spans="2:3" x14ac:dyDescent="0.25">
      <c r="B8413" s="294">
        <v>8348</v>
      </c>
      <c r="C8413" s="295">
        <v>97.506485678922886</v>
      </c>
    </row>
    <row r="8414" spans="2:3" x14ac:dyDescent="0.25">
      <c r="B8414" s="294">
        <v>8349</v>
      </c>
      <c r="C8414" s="295">
        <v>154.96787560403297</v>
      </c>
    </row>
    <row r="8415" spans="2:3" x14ac:dyDescent="0.25">
      <c r="B8415" s="294">
        <v>8350</v>
      </c>
      <c r="C8415" s="295">
        <v>102.19007481152381</v>
      </c>
    </row>
    <row r="8416" spans="2:3" x14ac:dyDescent="0.25">
      <c r="B8416" s="294">
        <v>8351</v>
      </c>
      <c r="C8416" s="295">
        <v>174.05860767709549</v>
      </c>
    </row>
    <row r="8417" spans="2:3" x14ac:dyDescent="0.25">
      <c r="B8417" s="294">
        <v>8352</v>
      </c>
      <c r="C8417" s="295">
        <v>148.13879686219389</v>
      </c>
    </row>
    <row r="8418" spans="2:3" x14ac:dyDescent="0.25">
      <c r="B8418" s="294">
        <v>8353</v>
      </c>
      <c r="C8418" s="295">
        <v>138.89224166823044</v>
      </c>
    </row>
    <row r="8419" spans="2:3" x14ac:dyDescent="0.25">
      <c r="B8419" s="294">
        <v>8354</v>
      </c>
      <c r="C8419" s="295">
        <v>106.14561715959712</v>
      </c>
    </row>
    <row r="8420" spans="2:3" x14ac:dyDescent="0.25">
      <c r="B8420" s="294">
        <v>8355</v>
      </c>
      <c r="C8420" s="295">
        <v>179.92319670790476</v>
      </c>
    </row>
    <row r="8421" spans="2:3" x14ac:dyDescent="0.25">
      <c r="B8421" s="294">
        <v>8356</v>
      </c>
      <c r="C8421" s="295">
        <v>194.984881947871</v>
      </c>
    </row>
    <row r="8422" spans="2:3" x14ac:dyDescent="0.25">
      <c r="B8422" s="294">
        <v>8357</v>
      </c>
      <c r="C8422" s="295">
        <v>73.346242228216738</v>
      </c>
    </row>
    <row r="8423" spans="2:3" x14ac:dyDescent="0.25">
      <c r="B8423" s="294">
        <v>8358</v>
      </c>
      <c r="C8423" s="295">
        <v>90.561565071360633</v>
      </c>
    </row>
    <row r="8424" spans="2:3" x14ac:dyDescent="0.25">
      <c r="B8424" s="294">
        <v>8359</v>
      </c>
      <c r="C8424" s="295">
        <v>165.48804235060541</v>
      </c>
    </row>
    <row r="8425" spans="2:3" x14ac:dyDescent="0.25">
      <c r="B8425" s="294">
        <v>8360</v>
      </c>
      <c r="C8425" s="295">
        <v>128.86319377621527</v>
      </c>
    </row>
    <row r="8426" spans="2:3" x14ac:dyDescent="0.25">
      <c r="B8426" s="294">
        <v>8361</v>
      </c>
      <c r="C8426" s="295">
        <v>133.73370564072926</v>
      </c>
    </row>
    <row r="8427" spans="2:3" x14ac:dyDescent="0.25">
      <c r="B8427" s="294">
        <v>8362</v>
      </c>
      <c r="C8427" s="295">
        <v>142.44231584930753</v>
      </c>
    </row>
    <row r="8428" spans="2:3" x14ac:dyDescent="0.25">
      <c r="B8428" s="294">
        <v>8363</v>
      </c>
      <c r="C8428" s="295">
        <v>127.48328215866594</v>
      </c>
    </row>
    <row r="8429" spans="2:3" x14ac:dyDescent="0.25">
      <c r="B8429" s="294">
        <v>8364</v>
      </c>
      <c r="C8429" s="295">
        <v>108.52722467915493</v>
      </c>
    </row>
    <row r="8430" spans="2:3" x14ac:dyDescent="0.25">
      <c r="B8430" s="294">
        <v>8365</v>
      </c>
      <c r="C8430" s="295">
        <v>106.64987115394683</v>
      </c>
    </row>
    <row r="8431" spans="2:3" x14ac:dyDescent="0.25">
      <c r="B8431" s="294">
        <v>8366</v>
      </c>
      <c r="C8431" s="295">
        <v>118.83461126244109</v>
      </c>
    </row>
    <row r="8432" spans="2:3" x14ac:dyDescent="0.25">
      <c r="B8432" s="294">
        <v>8367</v>
      </c>
      <c r="C8432" s="295">
        <v>118.92414390462621</v>
      </c>
    </row>
    <row r="8433" spans="2:3" x14ac:dyDescent="0.25">
      <c r="B8433" s="294">
        <v>8368</v>
      </c>
      <c r="C8433" s="295">
        <v>200.74973252745139</v>
      </c>
    </row>
    <row r="8434" spans="2:3" x14ac:dyDescent="0.25">
      <c r="B8434" s="294">
        <v>8369</v>
      </c>
      <c r="C8434" s="295">
        <v>144.40059223138462</v>
      </c>
    </row>
    <row r="8435" spans="2:3" x14ac:dyDescent="0.25">
      <c r="B8435" s="294">
        <v>8370</v>
      </c>
      <c r="C8435" s="295">
        <v>82.786462544876585</v>
      </c>
    </row>
    <row r="8436" spans="2:3" x14ac:dyDescent="0.25">
      <c r="B8436" s="294">
        <v>8371</v>
      </c>
      <c r="C8436" s="295">
        <v>174.20888523401419</v>
      </c>
    </row>
    <row r="8437" spans="2:3" x14ac:dyDescent="0.25">
      <c r="B8437" s="294">
        <v>8372</v>
      </c>
      <c r="C8437" s="295">
        <v>114.73579145597795</v>
      </c>
    </row>
    <row r="8438" spans="2:3" x14ac:dyDescent="0.25">
      <c r="B8438" s="294">
        <v>8373</v>
      </c>
      <c r="C8438" s="295">
        <v>80.938075285290608</v>
      </c>
    </row>
    <row r="8439" spans="2:3" x14ac:dyDescent="0.25">
      <c r="B8439" s="294">
        <v>8374</v>
      </c>
      <c r="C8439" s="295">
        <v>146.89148097766511</v>
      </c>
    </row>
    <row r="8440" spans="2:3" x14ac:dyDescent="0.25">
      <c r="B8440" s="294">
        <v>8375</v>
      </c>
      <c r="C8440" s="295">
        <v>125.74160196860338</v>
      </c>
    </row>
    <row r="8441" spans="2:3" x14ac:dyDescent="0.25">
      <c r="B8441" s="294">
        <v>8376</v>
      </c>
      <c r="C8441" s="295">
        <v>96.789336212619844</v>
      </c>
    </row>
    <row r="8442" spans="2:3" x14ac:dyDescent="0.25">
      <c r="B8442" s="294">
        <v>8377</v>
      </c>
      <c r="C8442" s="295">
        <v>115.5042230383976</v>
      </c>
    </row>
    <row r="8443" spans="2:3" x14ac:dyDescent="0.25">
      <c r="B8443" s="294">
        <v>8378</v>
      </c>
      <c r="C8443" s="295">
        <v>183.73187816714108</v>
      </c>
    </row>
    <row r="8444" spans="2:3" x14ac:dyDescent="0.25">
      <c r="B8444" s="294">
        <v>8379</v>
      </c>
      <c r="C8444" s="295">
        <v>113.25822283257028</v>
      </c>
    </row>
    <row r="8445" spans="2:3" x14ac:dyDescent="0.25">
      <c r="B8445" s="294">
        <v>8380</v>
      </c>
      <c r="C8445" s="295">
        <v>135.21316568767813</v>
      </c>
    </row>
    <row r="8446" spans="2:3" x14ac:dyDescent="0.25">
      <c r="B8446" s="294">
        <v>8381</v>
      </c>
      <c r="C8446" s="295">
        <v>162.6421711529278</v>
      </c>
    </row>
    <row r="8447" spans="2:3" x14ac:dyDescent="0.25">
      <c r="B8447" s="294">
        <v>8382</v>
      </c>
      <c r="C8447" s="295">
        <v>153.85974202807967</v>
      </c>
    </row>
    <row r="8448" spans="2:3" x14ac:dyDescent="0.25">
      <c r="B8448" s="294">
        <v>8383</v>
      </c>
      <c r="C8448" s="295">
        <v>148.92160953353476</v>
      </c>
    </row>
    <row r="8449" spans="2:3" x14ac:dyDescent="0.25">
      <c r="B8449" s="294">
        <v>8384</v>
      </c>
      <c r="C8449" s="295">
        <v>80.996571390812974</v>
      </c>
    </row>
    <row r="8450" spans="2:3" x14ac:dyDescent="0.25">
      <c r="B8450" s="294">
        <v>8385</v>
      </c>
      <c r="C8450" s="295">
        <v>173.81389379531146</v>
      </c>
    </row>
    <row r="8451" spans="2:3" x14ac:dyDescent="0.25">
      <c r="B8451" s="294">
        <v>8386</v>
      </c>
      <c r="C8451" s="295">
        <v>102.8512948205083</v>
      </c>
    </row>
    <row r="8452" spans="2:3" x14ac:dyDescent="0.25">
      <c r="B8452" s="294">
        <v>8387</v>
      </c>
      <c r="C8452" s="295">
        <v>120.80171753853391</v>
      </c>
    </row>
    <row r="8453" spans="2:3" x14ac:dyDescent="0.25">
      <c r="B8453" s="294">
        <v>8388</v>
      </c>
      <c r="C8453" s="295">
        <v>167.72337189109709</v>
      </c>
    </row>
    <row r="8454" spans="2:3" x14ac:dyDescent="0.25">
      <c r="B8454" s="294">
        <v>8389</v>
      </c>
      <c r="C8454" s="295">
        <v>81.59925338302611</v>
      </c>
    </row>
    <row r="8455" spans="2:3" x14ac:dyDescent="0.25">
      <c r="B8455" s="294">
        <v>8390</v>
      </c>
      <c r="C8455" s="295">
        <v>129.18193501976941</v>
      </c>
    </row>
    <row r="8456" spans="2:3" x14ac:dyDescent="0.25">
      <c r="B8456" s="294">
        <v>8391</v>
      </c>
      <c r="C8456" s="295">
        <v>87.178903184267483</v>
      </c>
    </row>
    <row r="8457" spans="2:3" x14ac:dyDescent="0.25">
      <c r="B8457" s="294">
        <v>8392</v>
      </c>
      <c r="C8457" s="295">
        <v>138.06368628047912</v>
      </c>
    </row>
    <row r="8458" spans="2:3" x14ac:dyDescent="0.25">
      <c r="B8458" s="294">
        <v>8393</v>
      </c>
      <c r="C8458" s="295">
        <v>135.44228020441034</v>
      </c>
    </row>
    <row r="8459" spans="2:3" x14ac:dyDescent="0.25">
      <c r="B8459" s="294">
        <v>8394</v>
      </c>
      <c r="C8459" s="295">
        <v>77.164558635148367</v>
      </c>
    </row>
    <row r="8460" spans="2:3" x14ac:dyDescent="0.25">
      <c r="B8460" s="294">
        <v>8395</v>
      </c>
      <c r="C8460" s="295">
        <v>80.100078323473383</v>
      </c>
    </row>
    <row r="8461" spans="2:3" x14ac:dyDescent="0.25">
      <c r="B8461" s="294">
        <v>8396</v>
      </c>
      <c r="C8461" s="295">
        <v>158.76871612666827</v>
      </c>
    </row>
    <row r="8462" spans="2:3" x14ac:dyDescent="0.25">
      <c r="B8462" s="294">
        <v>8397</v>
      </c>
      <c r="C8462" s="295">
        <v>182.91713145361564</v>
      </c>
    </row>
    <row r="8463" spans="2:3" x14ac:dyDescent="0.25">
      <c r="B8463" s="294">
        <v>8398</v>
      </c>
      <c r="C8463" s="295">
        <v>107.13269827068488</v>
      </c>
    </row>
    <row r="8464" spans="2:3" x14ac:dyDescent="0.25">
      <c r="B8464" s="294">
        <v>8399</v>
      </c>
      <c r="C8464" s="295">
        <v>137.3160008308127</v>
      </c>
    </row>
    <row r="8465" spans="2:3" x14ac:dyDescent="0.25">
      <c r="B8465" s="294">
        <v>8400</v>
      </c>
      <c r="C8465" s="295">
        <v>152.95451192662847</v>
      </c>
    </row>
    <row r="8466" spans="2:3" x14ac:dyDescent="0.25">
      <c r="B8466" s="294">
        <v>8401</v>
      </c>
      <c r="C8466" s="295">
        <v>85.744958435488485</v>
      </c>
    </row>
    <row r="8467" spans="2:3" x14ac:dyDescent="0.25">
      <c r="B8467" s="294">
        <v>8402</v>
      </c>
      <c r="C8467" s="295">
        <v>148.19638669184872</v>
      </c>
    </row>
    <row r="8468" spans="2:3" x14ac:dyDescent="0.25">
      <c r="B8468" s="294">
        <v>8403</v>
      </c>
      <c r="C8468" s="295">
        <v>124.17569277186243</v>
      </c>
    </row>
    <row r="8469" spans="2:3" x14ac:dyDescent="0.25">
      <c r="B8469" s="294">
        <v>8404</v>
      </c>
      <c r="C8469" s="295">
        <v>95.898591852839701</v>
      </c>
    </row>
    <row r="8470" spans="2:3" x14ac:dyDescent="0.25">
      <c r="B8470" s="294">
        <v>8405</v>
      </c>
      <c r="C8470" s="295">
        <v>115.95270872959946</v>
      </c>
    </row>
    <row r="8471" spans="2:3" x14ac:dyDescent="0.25">
      <c r="B8471" s="294">
        <v>8406</v>
      </c>
      <c r="C8471" s="295">
        <v>108.94355529470279</v>
      </c>
    </row>
    <row r="8472" spans="2:3" x14ac:dyDescent="0.25">
      <c r="B8472" s="294">
        <v>8407</v>
      </c>
      <c r="C8472" s="295">
        <v>89.481999481631703</v>
      </c>
    </row>
    <row r="8473" spans="2:3" x14ac:dyDescent="0.25">
      <c r="B8473" s="294">
        <v>8408</v>
      </c>
      <c r="C8473" s="295">
        <v>130.64103156165686</v>
      </c>
    </row>
    <row r="8474" spans="2:3" x14ac:dyDescent="0.25">
      <c r="B8474" s="294">
        <v>8409</v>
      </c>
      <c r="C8474" s="295">
        <v>102.51833998505137</v>
      </c>
    </row>
    <row r="8475" spans="2:3" x14ac:dyDescent="0.25">
      <c r="B8475" s="294">
        <v>8410</v>
      </c>
      <c r="C8475" s="295">
        <v>147.09098068021524</v>
      </c>
    </row>
    <row r="8476" spans="2:3" x14ac:dyDescent="0.25">
      <c r="B8476" s="294">
        <v>8411</v>
      </c>
      <c r="C8476" s="295">
        <v>140.27116242389556</v>
      </c>
    </row>
    <row r="8477" spans="2:3" x14ac:dyDescent="0.25">
      <c r="B8477" s="294">
        <v>8412</v>
      </c>
      <c r="C8477" s="295">
        <v>131.97114607438249</v>
      </c>
    </row>
    <row r="8478" spans="2:3" x14ac:dyDescent="0.25">
      <c r="B8478" s="294">
        <v>8413</v>
      </c>
      <c r="C8478" s="295">
        <v>138.22049845565206</v>
      </c>
    </row>
    <row r="8479" spans="2:3" x14ac:dyDescent="0.25">
      <c r="B8479" s="294">
        <v>8414</v>
      </c>
      <c r="C8479" s="295">
        <v>72.817157247079933</v>
      </c>
    </row>
    <row r="8480" spans="2:3" x14ac:dyDescent="0.25">
      <c r="B8480" s="294">
        <v>8415</v>
      </c>
      <c r="C8480" s="295">
        <v>170.18405710914746</v>
      </c>
    </row>
    <row r="8481" spans="2:3" x14ac:dyDescent="0.25">
      <c r="B8481" s="294">
        <v>8416</v>
      </c>
      <c r="C8481" s="295">
        <v>135.1586980647678</v>
      </c>
    </row>
    <row r="8482" spans="2:3" x14ac:dyDescent="0.25">
      <c r="B8482" s="294">
        <v>8417</v>
      </c>
      <c r="C8482" s="295">
        <v>171.76287497663373</v>
      </c>
    </row>
    <row r="8483" spans="2:3" x14ac:dyDescent="0.25">
      <c r="B8483" s="294">
        <v>8418</v>
      </c>
      <c r="C8483" s="295">
        <v>81.703734590980091</v>
      </c>
    </row>
    <row r="8484" spans="2:3" x14ac:dyDescent="0.25">
      <c r="B8484" s="294">
        <v>8419</v>
      </c>
      <c r="C8484" s="295">
        <v>71.535401484741243</v>
      </c>
    </row>
    <row r="8485" spans="2:3" x14ac:dyDescent="0.25">
      <c r="B8485" s="294">
        <v>8420</v>
      </c>
      <c r="C8485" s="295">
        <v>165.2179617485462</v>
      </c>
    </row>
    <row r="8486" spans="2:3" x14ac:dyDescent="0.25">
      <c r="B8486" s="294">
        <v>8421</v>
      </c>
      <c r="C8486" s="295">
        <v>78.862781863408927</v>
      </c>
    </row>
    <row r="8487" spans="2:3" x14ac:dyDescent="0.25">
      <c r="B8487" s="294">
        <v>8422</v>
      </c>
      <c r="C8487" s="295">
        <v>136.58810369106592</v>
      </c>
    </row>
    <row r="8488" spans="2:3" x14ac:dyDescent="0.25">
      <c r="B8488" s="294">
        <v>8423</v>
      </c>
      <c r="C8488" s="295">
        <v>94.006886255284712</v>
      </c>
    </row>
    <row r="8489" spans="2:3" x14ac:dyDescent="0.25">
      <c r="B8489" s="294">
        <v>8424</v>
      </c>
      <c r="C8489" s="295">
        <v>202.73681553750714</v>
      </c>
    </row>
    <row r="8490" spans="2:3" x14ac:dyDescent="0.25">
      <c r="B8490" s="294">
        <v>8425</v>
      </c>
      <c r="C8490" s="295">
        <v>113.89426305829325</v>
      </c>
    </row>
    <row r="8491" spans="2:3" x14ac:dyDescent="0.25">
      <c r="B8491" s="294">
        <v>8426</v>
      </c>
      <c r="C8491" s="295">
        <v>193.08968807897116</v>
      </c>
    </row>
    <row r="8492" spans="2:3" x14ac:dyDescent="0.25">
      <c r="B8492" s="294">
        <v>8427</v>
      </c>
      <c r="C8492" s="295">
        <v>85.138012745734429</v>
      </c>
    </row>
    <row r="8493" spans="2:3" x14ac:dyDescent="0.25">
      <c r="B8493" s="294">
        <v>8428</v>
      </c>
      <c r="C8493" s="295">
        <v>109.63991232415195</v>
      </c>
    </row>
    <row r="8494" spans="2:3" x14ac:dyDescent="0.25">
      <c r="B8494" s="294">
        <v>8429</v>
      </c>
      <c r="C8494" s="295">
        <v>159.48023148583445</v>
      </c>
    </row>
    <row r="8495" spans="2:3" x14ac:dyDescent="0.25">
      <c r="B8495" s="294">
        <v>8430</v>
      </c>
      <c r="C8495" s="295">
        <v>159.61009325733164</v>
      </c>
    </row>
    <row r="8496" spans="2:3" x14ac:dyDescent="0.25">
      <c r="B8496" s="294">
        <v>8431</v>
      </c>
      <c r="C8496" s="295">
        <v>77.274906539258296</v>
      </c>
    </row>
    <row r="8497" spans="2:3" x14ac:dyDescent="0.25">
      <c r="B8497" s="294">
        <v>8432</v>
      </c>
      <c r="C8497" s="295">
        <v>91.825516145631099</v>
      </c>
    </row>
    <row r="8498" spans="2:3" x14ac:dyDescent="0.25">
      <c r="B8498" s="294">
        <v>8433</v>
      </c>
      <c r="C8498" s="295">
        <v>105.17552814018995</v>
      </c>
    </row>
    <row r="8499" spans="2:3" x14ac:dyDescent="0.25">
      <c r="B8499" s="294">
        <v>8434</v>
      </c>
      <c r="C8499" s="295">
        <v>96.694056797840972</v>
      </c>
    </row>
    <row r="8500" spans="2:3" x14ac:dyDescent="0.25">
      <c r="B8500" s="294">
        <v>8435</v>
      </c>
      <c r="C8500" s="295">
        <v>77.991941548577202</v>
      </c>
    </row>
    <row r="8501" spans="2:3" x14ac:dyDescent="0.25">
      <c r="B8501" s="294">
        <v>8436</v>
      </c>
      <c r="C8501" s="295">
        <v>104.52809436815247</v>
      </c>
    </row>
    <row r="8502" spans="2:3" x14ac:dyDescent="0.25">
      <c r="B8502" s="294">
        <v>8437</v>
      </c>
      <c r="C8502" s="295">
        <v>127.12661236405589</v>
      </c>
    </row>
    <row r="8503" spans="2:3" x14ac:dyDescent="0.25">
      <c r="B8503" s="294">
        <v>8438</v>
      </c>
      <c r="C8503" s="295">
        <v>132.89297139643642</v>
      </c>
    </row>
    <row r="8504" spans="2:3" x14ac:dyDescent="0.25">
      <c r="B8504" s="294">
        <v>8439</v>
      </c>
      <c r="C8504" s="295">
        <v>130.23164352472298</v>
      </c>
    </row>
    <row r="8505" spans="2:3" x14ac:dyDescent="0.25">
      <c r="B8505" s="294">
        <v>8440</v>
      </c>
      <c r="C8505" s="295">
        <v>94.674194709821194</v>
      </c>
    </row>
    <row r="8506" spans="2:3" x14ac:dyDescent="0.25">
      <c r="B8506" s="294">
        <v>8441</v>
      </c>
      <c r="C8506" s="295">
        <v>159.65339272479571</v>
      </c>
    </row>
    <row r="8507" spans="2:3" x14ac:dyDescent="0.25">
      <c r="B8507" s="294">
        <v>8442</v>
      </c>
      <c r="C8507" s="295">
        <v>141.52503488859691</v>
      </c>
    </row>
    <row r="8508" spans="2:3" x14ac:dyDescent="0.25">
      <c r="B8508" s="294">
        <v>8443</v>
      </c>
      <c r="C8508" s="295">
        <v>94.203181225238751</v>
      </c>
    </row>
    <row r="8509" spans="2:3" x14ac:dyDescent="0.25">
      <c r="B8509" s="294">
        <v>8444</v>
      </c>
      <c r="C8509" s="295">
        <v>165.83199432679194</v>
      </c>
    </row>
    <row r="8510" spans="2:3" x14ac:dyDescent="0.25">
      <c r="B8510" s="294">
        <v>8445</v>
      </c>
      <c r="C8510" s="295">
        <v>165.62068229672363</v>
      </c>
    </row>
    <row r="8511" spans="2:3" x14ac:dyDescent="0.25">
      <c r="B8511" s="294">
        <v>8446</v>
      </c>
      <c r="C8511" s="295">
        <v>161.41203082006427</v>
      </c>
    </row>
    <row r="8512" spans="2:3" x14ac:dyDescent="0.25">
      <c r="B8512" s="294">
        <v>8447</v>
      </c>
      <c r="C8512" s="295">
        <v>187.04816734663305</v>
      </c>
    </row>
    <row r="8513" spans="2:3" x14ac:dyDescent="0.25">
      <c r="B8513" s="294">
        <v>8448</v>
      </c>
      <c r="C8513" s="295">
        <v>119.93316203891052</v>
      </c>
    </row>
    <row r="8514" spans="2:3" x14ac:dyDescent="0.25">
      <c r="B8514" s="294">
        <v>8449</v>
      </c>
      <c r="C8514" s="295">
        <v>192.46324002385367</v>
      </c>
    </row>
    <row r="8515" spans="2:3" x14ac:dyDescent="0.25">
      <c r="B8515" s="294">
        <v>8450</v>
      </c>
      <c r="C8515" s="295">
        <v>100.89795373393602</v>
      </c>
    </row>
    <row r="8516" spans="2:3" x14ac:dyDescent="0.25">
      <c r="B8516" s="294">
        <v>8451</v>
      </c>
      <c r="C8516" s="295">
        <v>117.53955183799164</v>
      </c>
    </row>
    <row r="8517" spans="2:3" x14ac:dyDescent="0.25">
      <c r="B8517" s="294">
        <v>8452</v>
      </c>
      <c r="C8517" s="295">
        <v>136.9786730803435</v>
      </c>
    </row>
    <row r="8518" spans="2:3" x14ac:dyDescent="0.25">
      <c r="B8518" s="294">
        <v>8453</v>
      </c>
      <c r="C8518" s="295">
        <v>188.79822828202904</v>
      </c>
    </row>
    <row r="8519" spans="2:3" x14ac:dyDescent="0.25">
      <c r="B8519" s="294">
        <v>8454</v>
      </c>
      <c r="C8519" s="295">
        <v>97.705945177631605</v>
      </c>
    </row>
    <row r="8520" spans="2:3" x14ac:dyDescent="0.25">
      <c r="B8520" s="294">
        <v>8455</v>
      </c>
      <c r="C8520" s="295">
        <v>147.65994826358377</v>
      </c>
    </row>
    <row r="8521" spans="2:3" x14ac:dyDescent="0.25">
      <c r="B8521" s="294">
        <v>8456</v>
      </c>
      <c r="C8521" s="295">
        <v>211.44145351582077</v>
      </c>
    </row>
    <row r="8522" spans="2:3" x14ac:dyDescent="0.25">
      <c r="B8522" s="294">
        <v>8457</v>
      </c>
      <c r="C8522" s="295">
        <v>89.366914761674209</v>
      </c>
    </row>
    <row r="8523" spans="2:3" x14ac:dyDescent="0.25">
      <c r="B8523" s="294">
        <v>8458</v>
      </c>
      <c r="C8523" s="295">
        <v>126.37099273449965</v>
      </c>
    </row>
    <row r="8524" spans="2:3" x14ac:dyDescent="0.25">
      <c r="B8524" s="294">
        <v>8459</v>
      </c>
      <c r="C8524" s="295">
        <v>135.53636932782553</v>
      </c>
    </row>
    <row r="8525" spans="2:3" x14ac:dyDescent="0.25">
      <c r="B8525" s="294">
        <v>8460</v>
      </c>
      <c r="C8525" s="295">
        <v>150.14884900053752</v>
      </c>
    </row>
    <row r="8526" spans="2:3" x14ac:dyDescent="0.25">
      <c r="B8526" s="294">
        <v>8461</v>
      </c>
      <c r="C8526" s="295">
        <v>105.70964012700635</v>
      </c>
    </row>
    <row r="8527" spans="2:3" x14ac:dyDescent="0.25">
      <c r="B8527" s="294">
        <v>8462</v>
      </c>
      <c r="C8527" s="295">
        <v>139.83280300084658</v>
      </c>
    </row>
    <row r="8528" spans="2:3" x14ac:dyDescent="0.25">
      <c r="B8528" s="294">
        <v>8463</v>
      </c>
      <c r="C8528" s="295">
        <v>127.18452597813122</v>
      </c>
    </row>
    <row r="8529" spans="2:3" x14ac:dyDescent="0.25">
      <c r="B8529" s="294">
        <v>8464</v>
      </c>
      <c r="C8529" s="295">
        <v>158.32767577957924</v>
      </c>
    </row>
    <row r="8530" spans="2:3" x14ac:dyDescent="0.25">
      <c r="B8530" s="294">
        <v>8465</v>
      </c>
      <c r="C8530" s="295">
        <v>92.509494207447929</v>
      </c>
    </row>
    <row r="8531" spans="2:3" x14ac:dyDescent="0.25">
      <c r="B8531" s="294">
        <v>8466</v>
      </c>
      <c r="C8531" s="295">
        <v>174.09169535702773</v>
      </c>
    </row>
    <row r="8532" spans="2:3" x14ac:dyDescent="0.25">
      <c r="B8532" s="294">
        <v>8467</v>
      </c>
      <c r="C8532" s="295">
        <v>167.01487520617695</v>
      </c>
    </row>
    <row r="8533" spans="2:3" x14ac:dyDescent="0.25">
      <c r="B8533" s="294">
        <v>8468</v>
      </c>
      <c r="C8533" s="295">
        <v>152.79955374459473</v>
      </c>
    </row>
    <row r="8534" spans="2:3" x14ac:dyDescent="0.25">
      <c r="B8534" s="294">
        <v>8469</v>
      </c>
      <c r="C8534" s="295">
        <v>107.55570625034665</v>
      </c>
    </row>
    <row r="8535" spans="2:3" x14ac:dyDescent="0.25">
      <c r="B8535" s="294">
        <v>8470</v>
      </c>
      <c r="C8535" s="295">
        <v>151.5617378347624</v>
      </c>
    </row>
    <row r="8536" spans="2:3" x14ac:dyDescent="0.25">
      <c r="B8536" s="294">
        <v>8471</v>
      </c>
      <c r="C8536" s="295">
        <v>171.55843231447261</v>
      </c>
    </row>
    <row r="8537" spans="2:3" x14ac:dyDescent="0.25">
      <c r="B8537" s="294">
        <v>8472</v>
      </c>
      <c r="C8537" s="295">
        <v>89.539306534699904</v>
      </c>
    </row>
    <row r="8538" spans="2:3" x14ac:dyDescent="0.25">
      <c r="B8538" s="294">
        <v>8473</v>
      </c>
      <c r="C8538" s="295">
        <v>103.16515870430206</v>
      </c>
    </row>
    <row r="8539" spans="2:3" x14ac:dyDescent="0.25">
      <c r="B8539" s="294">
        <v>8474</v>
      </c>
      <c r="C8539" s="295">
        <v>109.78983221889787</v>
      </c>
    </row>
    <row r="8540" spans="2:3" x14ac:dyDescent="0.25">
      <c r="B8540" s="294">
        <v>8475</v>
      </c>
      <c r="C8540" s="295">
        <v>122.94416218705744</v>
      </c>
    </row>
    <row r="8541" spans="2:3" x14ac:dyDescent="0.25">
      <c r="B8541" s="294">
        <v>8476</v>
      </c>
      <c r="C8541" s="295">
        <v>214.99990918176934</v>
      </c>
    </row>
    <row r="8542" spans="2:3" x14ac:dyDescent="0.25">
      <c r="B8542" s="294">
        <v>8477</v>
      </c>
      <c r="C8542" s="295">
        <v>64.65469975605258</v>
      </c>
    </row>
    <row r="8543" spans="2:3" x14ac:dyDescent="0.25">
      <c r="B8543" s="294">
        <v>8478</v>
      </c>
      <c r="C8543" s="295">
        <v>118.13784012727305</v>
      </c>
    </row>
    <row r="8544" spans="2:3" x14ac:dyDescent="0.25">
      <c r="B8544" s="294">
        <v>8479</v>
      </c>
      <c r="C8544" s="295">
        <v>125.06593188701186</v>
      </c>
    </row>
    <row r="8545" spans="2:3" x14ac:dyDescent="0.25">
      <c r="B8545" s="294">
        <v>8480</v>
      </c>
      <c r="C8545" s="295">
        <v>106.95269715147828</v>
      </c>
    </row>
    <row r="8546" spans="2:3" x14ac:dyDescent="0.25">
      <c r="B8546" s="294">
        <v>8481</v>
      </c>
      <c r="C8546" s="295">
        <v>176.5308601342538</v>
      </c>
    </row>
    <row r="8547" spans="2:3" x14ac:dyDescent="0.25">
      <c r="B8547" s="294">
        <v>8482</v>
      </c>
      <c r="C8547" s="295">
        <v>109.39112771344007</v>
      </c>
    </row>
    <row r="8548" spans="2:3" x14ac:dyDescent="0.25">
      <c r="B8548" s="294">
        <v>8483</v>
      </c>
      <c r="C8548" s="295">
        <v>66.78044249460811</v>
      </c>
    </row>
    <row r="8549" spans="2:3" x14ac:dyDescent="0.25">
      <c r="B8549" s="294">
        <v>8484</v>
      </c>
      <c r="C8549" s="295">
        <v>153.33443337906408</v>
      </c>
    </row>
    <row r="8550" spans="2:3" x14ac:dyDescent="0.25">
      <c r="B8550" s="294">
        <v>8485</v>
      </c>
      <c r="C8550" s="295">
        <v>118.71473702804055</v>
      </c>
    </row>
    <row r="8551" spans="2:3" x14ac:dyDescent="0.25">
      <c r="B8551" s="294">
        <v>8486</v>
      </c>
      <c r="C8551" s="295">
        <v>146.48500284519665</v>
      </c>
    </row>
    <row r="8552" spans="2:3" x14ac:dyDescent="0.25">
      <c r="B8552" s="294">
        <v>8487</v>
      </c>
      <c r="C8552" s="295">
        <v>104.12053004371151</v>
      </c>
    </row>
    <row r="8553" spans="2:3" x14ac:dyDescent="0.25">
      <c r="B8553" s="294">
        <v>8488</v>
      </c>
      <c r="C8553" s="295">
        <v>103.41284516549507</v>
      </c>
    </row>
    <row r="8554" spans="2:3" x14ac:dyDescent="0.25">
      <c r="B8554" s="294">
        <v>8489</v>
      </c>
      <c r="C8554" s="295">
        <v>183.91361227800704</v>
      </c>
    </row>
    <row r="8555" spans="2:3" x14ac:dyDescent="0.25">
      <c r="B8555" s="294">
        <v>8490</v>
      </c>
      <c r="C8555" s="295">
        <v>77.109096998650642</v>
      </c>
    </row>
    <row r="8556" spans="2:3" x14ac:dyDescent="0.25">
      <c r="B8556" s="294">
        <v>8491</v>
      </c>
      <c r="C8556" s="295">
        <v>89.714976294344453</v>
      </c>
    </row>
    <row r="8557" spans="2:3" x14ac:dyDescent="0.25">
      <c r="B8557" s="294">
        <v>8492</v>
      </c>
      <c r="C8557" s="295">
        <v>113.36064189924024</v>
      </c>
    </row>
    <row r="8558" spans="2:3" x14ac:dyDescent="0.25">
      <c r="B8558" s="294">
        <v>8493</v>
      </c>
      <c r="C8558" s="295">
        <v>133.96518833668762</v>
      </c>
    </row>
    <row r="8559" spans="2:3" x14ac:dyDescent="0.25">
      <c r="B8559" s="294">
        <v>8494</v>
      </c>
      <c r="C8559" s="295">
        <v>157.24630642200304</v>
      </c>
    </row>
    <row r="8560" spans="2:3" x14ac:dyDescent="0.25">
      <c r="B8560" s="294">
        <v>8495</v>
      </c>
      <c r="C8560" s="295">
        <v>110.16907811869717</v>
      </c>
    </row>
    <row r="8561" spans="2:3" x14ac:dyDescent="0.25">
      <c r="B8561" s="294">
        <v>8496</v>
      </c>
      <c r="C8561" s="295">
        <v>114.60133770052123</v>
      </c>
    </row>
    <row r="8562" spans="2:3" x14ac:dyDescent="0.25">
      <c r="B8562" s="294">
        <v>8497</v>
      </c>
      <c r="C8562" s="295">
        <v>161.30946780888007</v>
      </c>
    </row>
    <row r="8563" spans="2:3" x14ac:dyDescent="0.25">
      <c r="B8563" s="294">
        <v>8498</v>
      </c>
      <c r="C8563" s="295">
        <v>117.46516799107276</v>
      </c>
    </row>
    <row r="8564" spans="2:3" x14ac:dyDescent="0.25">
      <c r="B8564" s="294">
        <v>8499</v>
      </c>
      <c r="C8564" s="295">
        <v>164.67790396897237</v>
      </c>
    </row>
    <row r="8565" spans="2:3" x14ac:dyDescent="0.25">
      <c r="B8565" s="294">
        <v>8500</v>
      </c>
      <c r="C8565" s="295">
        <v>120.5848394887044</v>
      </c>
    </row>
    <row r="8566" spans="2:3" x14ac:dyDescent="0.25">
      <c r="B8566" s="294">
        <v>8501</v>
      </c>
      <c r="C8566" s="295">
        <v>161.38213827767845</v>
      </c>
    </row>
    <row r="8567" spans="2:3" x14ac:dyDescent="0.25">
      <c r="B8567" s="294">
        <v>8502</v>
      </c>
      <c r="C8567" s="295">
        <v>151.58512067391359</v>
      </c>
    </row>
    <row r="8568" spans="2:3" x14ac:dyDescent="0.25">
      <c r="B8568" s="294">
        <v>8503</v>
      </c>
      <c r="C8568" s="295">
        <v>124.92332274939049</v>
      </c>
    </row>
    <row r="8569" spans="2:3" x14ac:dyDescent="0.25">
      <c r="B8569" s="294">
        <v>8504</v>
      </c>
      <c r="C8569" s="295">
        <v>137.79939609687608</v>
      </c>
    </row>
    <row r="8570" spans="2:3" x14ac:dyDescent="0.25">
      <c r="B8570" s="294">
        <v>8505</v>
      </c>
      <c r="C8570" s="295">
        <v>80.99618042130065</v>
      </c>
    </row>
    <row r="8571" spans="2:3" x14ac:dyDescent="0.25">
      <c r="B8571" s="294">
        <v>8506</v>
      </c>
      <c r="C8571" s="295">
        <v>99.61600711321708</v>
      </c>
    </row>
    <row r="8572" spans="2:3" x14ac:dyDescent="0.25">
      <c r="B8572" s="294">
        <v>8507</v>
      </c>
      <c r="C8572" s="295">
        <v>101.04804835263289</v>
      </c>
    </row>
    <row r="8573" spans="2:3" x14ac:dyDescent="0.25">
      <c r="B8573" s="294">
        <v>8508</v>
      </c>
      <c r="C8573" s="295">
        <v>193.31155863085493</v>
      </c>
    </row>
    <row r="8574" spans="2:3" x14ac:dyDescent="0.25">
      <c r="B8574" s="294">
        <v>8509</v>
      </c>
      <c r="C8574" s="295">
        <v>129.1645495823237</v>
      </c>
    </row>
    <row r="8575" spans="2:3" x14ac:dyDescent="0.25">
      <c r="B8575" s="294">
        <v>8510</v>
      </c>
      <c r="C8575" s="295">
        <v>103.15901867362382</v>
      </c>
    </row>
    <row r="8576" spans="2:3" x14ac:dyDescent="0.25">
      <c r="B8576" s="294">
        <v>8511</v>
      </c>
      <c r="C8576" s="295">
        <v>161.43665698081116</v>
      </c>
    </row>
    <row r="8577" spans="2:3" x14ac:dyDescent="0.25">
      <c r="B8577" s="294">
        <v>8512</v>
      </c>
      <c r="C8577" s="295">
        <v>166.66444783090236</v>
      </c>
    </row>
    <row r="8578" spans="2:3" x14ac:dyDescent="0.25">
      <c r="B8578" s="294">
        <v>8513</v>
      </c>
      <c r="C8578" s="295">
        <v>174.72482009008201</v>
      </c>
    </row>
    <row r="8579" spans="2:3" x14ac:dyDescent="0.25">
      <c r="B8579" s="294">
        <v>8514</v>
      </c>
      <c r="C8579" s="295">
        <v>101.6127969608761</v>
      </c>
    </row>
    <row r="8580" spans="2:3" x14ac:dyDescent="0.25">
      <c r="B8580" s="294">
        <v>8515</v>
      </c>
      <c r="C8580" s="295">
        <v>123.0514476092625</v>
      </c>
    </row>
    <row r="8581" spans="2:3" x14ac:dyDescent="0.25">
      <c r="B8581" s="294">
        <v>8516</v>
      </c>
      <c r="C8581" s="295">
        <v>116.59884162606224</v>
      </c>
    </row>
    <row r="8582" spans="2:3" x14ac:dyDescent="0.25">
      <c r="B8582" s="294">
        <v>8517</v>
      </c>
      <c r="C8582" s="295">
        <v>83.646892095423851</v>
      </c>
    </row>
    <row r="8583" spans="2:3" x14ac:dyDescent="0.25">
      <c r="B8583" s="294">
        <v>8518</v>
      </c>
      <c r="C8583" s="295">
        <v>99.847646275551426</v>
      </c>
    </row>
    <row r="8584" spans="2:3" x14ac:dyDescent="0.25">
      <c r="B8584" s="294">
        <v>8519</v>
      </c>
      <c r="C8584" s="295">
        <v>203.1999282743777</v>
      </c>
    </row>
    <row r="8585" spans="2:3" x14ac:dyDescent="0.25">
      <c r="B8585" s="294">
        <v>8520</v>
      </c>
      <c r="C8585" s="295">
        <v>130.57065776532795</v>
      </c>
    </row>
    <row r="8586" spans="2:3" x14ac:dyDescent="0.25">
      <c r="B8586" s="294">
        <v>8521</v>
      </c>
      <c r="C8586" s="295">
        <v>102.1581327557416</v>
      </c>
    </row>
    <row r="8587" spans="2:3" x14ac:dyDescent="0.25">
      <c r="B8587" s="294">
        <v>8522</v>
      </c>
      <c r="C8587" s="295">
        <v>164.72821629860124</v>
      </c>
    </row>
    <row r="8588" spans="2:3" x14ac:dyDescent="0.25">
      <c r="B8588" s="294">
        <v>8523</v>
      </c>
      <c r="C8588" s="295">
        <v>117.1654864841704</v>
      </c>
    </row>
    <row r="8589" spans="2:3" x14ac:dyDescent="0.25">
      <c r="B8589" s="294">
        <v>8524</v>
      </c>
      <c r="C8589" s="295">
        <v>170.92552068174547</v>
      </c>
    </row>
    <row r="8590" spans="2:3" x14ac:dyDescent="0.25">
      <c r="B8590" s="294">
        <v>8525</v>
      </c>
      <c r="C8590" s="295">
        <v>157.09761152974085</v>
      </c>
    </row>
    <row r="8591" spans="2:3" x14ac:dyDescent="0.25">
      <c r="B8591" s="294">
        <v>8526</v>
      </c>
      <c r="C8591" s="295">
        <v>150.72345553785772</v>
      </c>
    </row>
    <row r="8592" spans="2:3" x14ac:dyDescent="0.25">
      <c r="B8592" s="294">
        <v>8527</v>
      </c>
      <c r="C8592" s="295">
        <v>130.94469215086048</v>
      </c>
    </row>
    <row r="8593" spans="2:3" x14ac:dyDescent="0.25">
      <c r="B8593" s="294">
        <v>8528</v>
      </c>
      <c r="C8593" s="295">
        <v>121.09872906856822</v>
      </c>
    </row>
    <row r="8594" spans="2:3" x14ac:dyDescent="0.25">
      <c r="B8594" s="294">
        <v>8529</v>
      </c>
      <c r="C8594" s="295">
        <v>146.36860098173133</v>
      </c>
    </row>
    <row r="8595" spans="2:3" x14ac:dyDescent="0.25">
      <c r="B8595" s="294">
        <v>8530</v>
      </c>
      <c r="C8595" s="295">
        <v>121.99132675079352</v>
      </c>
    </row>
    <row r="8596" spans="2:3" x14ac:dyDescent="0.25">
      <c r="B8596" s="294">
        <v>8531</v>
      </c>
      <c r="C8596" s="295">
        <v>102.43832336755821</v>
      </c>
    </row>
    <row r="8597" spans="2:3" x14ac:dyDescent="0.25">
      <c r="B8597" s="294">
        <v>8532</v>
      </c>
      <c r="C8597" s="295">
        <v>111.907395901027</v>
      </c>
    </row>
    <row r="8598" spans="2:3" x14ac:dyDescent="0.25">
      <c r="B8598" s="294">
        <v>8533</v>
      </c>
      <c r="C8598" s="295">
        <v>89.33166011096975</v>
      </c>
    </row>
    <row r="8599" spans="2:3" x14ac:dyDescent="0.25">
      <c r="B8599" s="294">
        <v>8534</v>
      </c>
      <c r="C8599" s="295">
        <v>97.754473192977656</v>
      </c>
    </row>
    <row r="8600" spans="2:3" x14ac:dyDescent="0.25">
      <c r="B8600" s="294">
        <v>8535</v>
      </c>
      <c r="C8600" s="295">
        <v>154.13888194038259</v>
      </c>
    </row>
    <row r="8601" spans="2:3" x14ac:dyDescent="0.25">
      <c r="B8601" s="294">
        <v>8536</v>
      </c>
      <c r="C8601" s="295">
        <v>143.62177715863754</v>
      </c>
    </row>
    <row r="8602" spans="2:3" x14ac:dyDescent="0.25">
      <c r="B8602" s="294">
        <v>8537</v>
      </c>
      <c r="C8602" s="295">
        <v>114.06581280537027</v>
      </c>
    </row>
    <row r="8603" spans="2:3" x14ac:dyDescent="0.25">
      <c r="B8603" s="294">
        <v>8538</v>
      </c>
      <c r="C8603" s="295">
        <v>104.38264565587755</v>
      </c>
    </row>
    <row r="8604" spans="2:3" x14ac:dyDescent="0.25">
      <c r="B8604" s="294">
        <v>8539</v>
      </c>
      <c r="C8604" s="295">
        <v>155.17140906278402</v>
      </c>
    </row>
    <row r="8605" spans="2:3" x14ac:dyDescent="0.25">
      <c r="B8605" s="294">
        <v>8540</v>
      </c>
      <c r="C8605" s="295">
        <v>151.63338444692053</v>
      </c>
    </row>
    <row r="8606" spans="2:3" x14ac:dyDescent="0.25">
      <c r="B8606" s="294">
        <v>8541</v>
      </c>
      <c r="C8606" s="295">
        <v>90.50086446344379</v>
      </c>
    </row>
    <row r="8607" spans="2:3" x14ac:dyDescent="0.25">
      <c r="B8607" s="294">
        <v>8542</v>
      </c>
      <c r="C8607" s="295">
        <v>87.350559870265002</v>
      </c>
    </row>
    <row r="8608" spans="2:3" x14ac:dyDescent="0.25">
      <c r="B8608" s="294">
        <v>8543</v>
      </c>
      <c r="C8608" s="295">
        <v>96.401528781794923</v>
      </c>
    </row>
    <row r="8609" spans="2:3" x14ac:dyDescent="0.25">
      <c r="B8609" s="294">
        <v>8544</v>
      </c>
      <c r="C8609" s="295">
        <v>103.87973401405058</v>
      </c>
    </row>
    <row r="8610" spans="2:3" x14ac:dyDescent="0.25">
      <c r="B8610" s="294">
        <v>8545</v>
      </c>
      <c r="C8610" s="295">
        <v>111.15509960937764</v>
      </c>
    </row>
    <row r="8611" spans="2:3" x14ac:dyDescent="0.25">
      <c r="B8611" s="294">
        <v>8546</v>
      </c>
      <c r="C8611" s="295">
        <v>121.38649792374554</v>
      </c>
    </row>
    <row r="8612" spans="2:3" x14ac:dyDescent="0.25">
      <c r="B8612" s="294">
        <v>8547</v>
      </c>
      <c r="C8612" s="295">
        <v>110.30276051317404</v>
      </c>
    </row>
    <row r="8613" spans="2:3" x14ac:dyDescent="0.25">
      <c r="B8613" s="294">
        <v>8548</v>
      </c>
      <c r="C8613" s="295">
        <v>158.03053482751642</v>
      </c>
    </row>
    <row r="8614" spans="2:3" x14ac:dyDescent="0.25">
      <c r="B8614" s="294">
        <v>8549</v>
      </c>
      <c r="C8614" s="295">
        <v>171.76985935258492</v>
      </c>
    </row>
    <row r="8615" spans="2:3" x14ac:dyDescent="0.25">
      <c r="B8615" s="294">
        <v>8550</v>
      </c>
      <c r="C8615" s="295">
        <v>103.58168740526385</v>
      </c>
    </row>
    <row r="8616" spans="2:3" x14ac:dyDescent="0.25">
      <c r="B8616" s="294">
        <v>8551</v>
      </c>
      <c r="C8616" s="295">
        <v>108.5229875277778</v>
      </c>
    </row>
    <row r="8617" spans="2:3" x14ac:dyDescent="0.25">
      <c r="B8617" s="294">
        <v>8552</v>
      </c>
      <c r="C8617" s="295">
        <v>124.76494395705514</v>
      </c>
    </row>
    <row r="8618" spans="2:3" x14ac:dyDescent="0.25">
      <c r="B8618" s="294">
        <v>8553</v>
      </c>
      <c r="C8618" s="295">
        <v>139.57968005557603</v>
      </c>
    </row>
    <row r="8619" spans="2:3" x14ac:dyDescent="0.25">
      <c r="B8619" s="294">
        <v>8554</v>
      </c>
      <c r="C8619" s="295">
        <v>121.3295487661902</v>
      </c>
    </row>
    <row r="8620" spans="2:3" x14ac:dyDescent="0.25">
      <c r="B8620" s="294">
        <v>8555</v>
      </c>
      <c r="C8620" s="295">
        <v>157.44876362555786</v>
      </c>
    </row>
    <row r="8621" spans="2:3" x14ac:dyDescent="0.25">
      <c r="B8621" s="294">
        <v>8556</v>
      </c>
      <c r="C8621" s="295">
        <v>86.526823465438667</v>
      </c>
    </row>
    <row r="8622" spans="2:3" x14ac:dyDescent="0.25">
      <c r="B8622" s="294">
        <v>8557</v>
      </c>
      <c r="C8622" s="295">
        <v>169.49101248736594</v>
      </c>
    </row>
    <row r="8623" spans="2:3" x14ac:dyDescent="0.25">
      <c r="B8623" s="294">
        <v>8558</v>
      </c>
      <c r="C8623" s="295">
        <v>104.64361330073939</v>
      </c>
    </row>
    <row r="8624" spans="2:3" x14ac:dyDescent="0.25">
      <c r="B8624" s="294">
        <v>8559</v>
      </c>
      <c r="C8624" s="295">
        <v>154.83603203238346</v>
      </c>
    </row>
    <row r="8625" spans="2:3" x14ac:dyDescent="0.25">
      <c r="B8625" s="294">
        <v>8560</v>
      </c>
      <c r="C8625" s="295">
        <v>158.18328278144531</v>
      </c>
    </row>
    <row r="8626" spans="2:3" x14ac:dyDescent="0.25">
      <c r="B8626" s="294">
        <v>8561</v>
      </c>
      <c r="C8626" s="295">
        <v>101.93236144916573</v>
      </c>
    </row>
    <row r="8627" spans="2:3" x14ac:dyDescent="0.25">
      <c r="B8627" s="294">
        <v>8562</v>
      </c>
      <c r="C8627" s="295">
        <v>105.6281995200855</v>
      </c>
    </row>
    <row r="8628" spans="2:3" x14ac:dyDescent="0.25">
      <c r="B8628" s="294">
        <v>8563</v>
      </c>
      <c r="C8628" s="295">
        <v>69.507437586049164</v>
      </c>
    </row>
    <row r="8629" spans="2:3" x14ac:dyDescent="0.25">
      <c r="B8629" s="294">
        <v>8564</v>
      </c>
      <c r="C8629" s="295">
        <v>193.52275674673066</v>
      </c>
    </row>
    <row r="8630" spans="2:3" x14ac:dyDescent="0.25">
      <c r="B8630" s="294">
        <v>8565</v>
      </c>
      <c r="C8630" s="295">
        <v>122.12858868871758</v>
      </c>
    </row>
    <row r="8631" spans="2:3" x14ac:dyDescent="0.25">
      <c r="B8631" s="294">
        <v>8566</v>
      </c>
      <c r="C8631" s="295">
        <v>137.30316926108617</v>
      </c>
    </row>
    <row r="8632" spans="2:3" x14ac:dyDescent="0.25">
      <c r="B8632" s="294">
        <v>8567</v>
      </c>
      <c r="C8632" s="295">
        <v>91.466934534590337</v>
      </c>
    </row>
    <row r="8633" spans="2:3" x14ac:dyDescent="0.25">
      <c r="B8633" s="294">
        <v>8568</v>
      </c>
      <c r="C8633" s="295">
        <v>151.26763941742843</v>
      </c>
    </row>
    <row r="8634" spans="2:3" x14ac:dyDescent="0.25">
      <c r="B8634" s="294">
        <v>8569</v>
      </c>
      <c r="C8634" s="295">
        <v>144.39835740042656</v>
      </c>
    </row>
    <row r="8635" spans="2:3" x14ac:dyDescent="0.25">
      <c r="B8635" s="294">
        <v>8570</v>
      </c>
      <c r="C8635" s="295">
        <v>158.97458091615124</v>
      </c>
    </row>
    <row r="8636" spans="2:3" x14ac:dyDescent="0.25">
      <c r="B8636" s="294">
        <v>8571</v>
      </c>
      <c r="C8636" s="295">
        <v>162.91455728894903</v>
      </c>
    </row>
    <row r="8637" spans="2:3" x14ac:dyDescent="0.25">
      <c r="B8637" s="294">
        <v>8572</v>
      </c>
      <c r="C8637" s="295">
        <v>179.85628721078672</v>
      </c>
    </row>
    <row r="8638" spans="2:3" x14ac:dyDescent="0.25">
      <c r="B8638" s="294">
        <v>8573</v>
      </c>
      <c r="C8638" s="295">
        <v>95.181098423401835</v>
      </c>
    </row>
    <row r="8639" spans="2:3" x14ac:dyDescent="0.25">
      <c r="B8639" s="294">
        <v>8574</v>
      </c>
      <c r="C8639" s="295">
        <v>117.80397301756295</v>
      </c>
    </row>
    <row r="8640" spans="2:3" x14ac:dyDescent="0.25">
      <c r="B8640" s="294">
        <v>8575</v>
      </c>
      <c r="C8640" s="295">
        <v>163.93733884118308</v>
      </c>
    </row>
    <row r="8641" spans="2:3" x14ac:dyDescent="0.25">
      <c r="B8641" s="294">
        <v>8576</v>
      </c>
      <c r="C8641" s="295">
        <v>124.49552395920887</v>
      </c>
    </row>
    <row r="8642" spans="2:3" x14ac:dyDescent="0.25">
      <c r="B8642" s="294">
        <v>8577</v>
      </c>
      <c r="C8642" s="295">
        <v>126.01679019420708</v>
      </c>
    </row>
    <row r="8643" spans="2:3" x14ac:dyDescent="0.25">
      <c r="B8643" s="294">
        <v>8578</v>
      </c>
      <c r="C8643" s="295">
        <v>88.370695291689458</v>
      </c>
    </row>
    <row r="8644" spans="2:3" x14ac:dyDescent="0.25">
      <c r="B8644" s="294">
        <v>8579</v>
      </c>
      <c r="C8644" s="295">
        <v>121.89618041301739</v>
      </c>
    </row>
    <row r="8645" spans="2:3" x14ac:dyDescent="0.25">
      <c r="B8645" s="294">
        <v>8580</v>
      </c>
      <c r="C8645" s="295">
        <v>103.33165162448634</v>
      </c>
    </row>
    <row r="8646" spans="2:3" x14ac:dyDescent="0.25">
      <c r="B8646" s="294">
        <v>8581</v>
      </c>
      <c r="C8646" s="295">
        <v>164.78220083232111</v>
      </c>
    </row>
    <row r="8647" spans="2:3" x14ac:dyDescent="0.25">
      <c r="B8647" s="294">
        <v>8582</v>
      </c>
      <c r="C8647" s="295">
        <v>118.65620897146178</v>
      </c>
    </row>
    <row r="8648" spans="2:3" x14ac:dyDescent="0.25">
      <c r="B8648" s="294">
        <v>8583</v>
      </c>
      <c r="C8648" s="295">
        <v>87.797583663547528</v>
      </c>
    </row>
    <row r="8649" spans="2:3" x14ac:dyDescent="0.25">
      <c r="B8649" s="294">
        <v>8584</v>
      </c>
      <c r="C8649" s="295">
        <v>152.70504845021853</v>
      </c>
    </row>
    <row r="8650" spans="2:3" x14ac:dyDescent="0.25">
      <c r="B8650" s="294">
        <v>8585</v>
      </c>
      <c r="C8650" s="295">
        <v>137.10291854982211</v>
      </c>
    </row>
    <row r="8651" spans="2:3" x14ac:dyDescent="0.25">
      <c r="B8651" s="294">
        <v>8586</v>
      </c>
      <c r="C8651" s="295">
        <v>130.23343461019593</v>
      </c>
    </row>
    <row r="8652" spans="2:3" x14ac:dyDescent="0.25">
      <c r="B8652" s="294">
        <v>8587</v>
      </c>
      <c r="C8652" s="295">
        <v>184.80973607863365</v>
      </c>
    </row>
    <row r="8653" spans="2:3" x14ac:dyDescent="0.25">
      <c r="B8653" s="294">
        <v>8588</v>
      </c>
      <c r="C8653" s="295">
        <v>116.32289715676956</v>
      </c>
    </row>
    <row r="8654" spans="2:3" x14ac:dyDescent="0.25">
      <c r="B8654" s="294">
        <v>8589</v>
      </c>
      <c r="C8654" s="295">
        <v>88.570149298018464</v>
      </c>
    </row>
    <row r="8655" spans="2:3" x14ac:dyDescent="0.25">
      <c r="B8655" s="294">
        <v>8590</v>
      </c>
      <c r="C8655" s="295">
        <v>116.01051308410376</v>
      </c>
    </row>
    <row r="8656" spans="2:3" x14ac:dyDescent="0.25">
      <c r="B8656" s="294">
        <v>8591</v>
      </c>
      <c r="C8656" s="295">
        <v>105.9769807311291</v>
      </c>
    </row>
    <row r="8657" spans="2:3" x14ac:dyDescent="0.25">
      <c r="B8657" s="294">
        <v>8592</v>
      </c>
      <c r="C8657" s="295">
        <v>123.50192121198288</v>
      </c>
    </row>
    <row r="8658" spans="2:3" x14ac:dyDescent="0.25">
      <c r="B8658" s="294">
        <v>8593</v>
      </c>
      <c r="C8658" s="295">
        <v>122.1908836766506</v>
      </c>
    </row>
    <row r="8659" spans="2:3" x14ac:dyDescent="0.25">
      <c r="B8659" s="294">
        <v>8594</v>
      </c>
      <c r="C8659" s="295">
        <v>137.53561374381127</v>
      </c>
    </row>
    <row r="8660" spans="2:3" x14ac:dyDescent="0.25">
      <c r="B8660" s="294">
        <v>8595</v>
      </c>
      <c r="C8660" s="295">
        <v>92.150266442471178</v>
      </c>
    </row>
    <row r="8661" spans="2:3" x14ac:dyDescent="0.25">
      <c r="B8661" s="294">
        <v>8596</v>
      </c>
      <c r="C8661" s="295">
        <v>145.89009825866748</v>
      </c>
    </row>
    <row r="8662" spans="2:3" x14ac:dyDescent="0.25">
      <c r="B8662" s="294">
        <v>8597</v>
      </c>
      <c r="C8662" s="295">
        <v>111.89035844995429</v>
      </c>
    </row>
    <row r="8663" spans="2:3" x14ac:dyDescent="0.25">
      <c r="B8663" s="294">
        <v>8598</v>
      </c>
      <c r="C8663" s="295">
        <v>116.33615770842162</v>
      </c>
    </row>
    <row r="8664" spans="2:3" x14ac:dyDescent="0.25">
      <c r="B8664" s="294">
        <v>8599</v>
      </c>
      <c r="C8664" s="295">
        <v>133.63283820341158</v>
      </c>
    </row>
    <row r="8665" spans="2:3" x14ac:dyDescent="0.25">
      <c r="B8665" s="294">
        <v>8600</v>
      </c>
      <c r="C8665" s="295">
        <v>83.3089255320549</v>
      </c>
    </row>
    <row r="8666" spans="2:3" x14ac:dyDescent="0.25">
      <c r="B8666" s="294">
        <v>8601</v>
      </c>
      <c r="C8666" s="295">
        <v>82.750750599360458</v>
      </c>
    </row>
    <row r="8667" spans="2:3" x14ac:dyDescent="0.25">
      <c r="B8667" s="294">
        <v>8602</v>
      </c>
      <c r="C8667" s="295">
        <v>200.82331440084437</v>
      </c>
    </row>
    <row r="8668" spans="2:3" x14ac:dyDescent="0.25">
      <c r="B8668" s="294">
        <v>8603</v>
      </c>
      <c r="C8668" s="295">
        <v>100.91454810490232</v>
      </c>
    </row>
    <row r="8669" spans="2:3" x14ac:dyDescent="0.25">
      <c r="B8669" s="294">
        <v>8604</v>
      </c>
      <c r="C8669" s="295">
        <v>129.63864209584597</v>
      </c>
    </row>
    <row r="8670" spans="2:3" x14ac:dyDescent="0.25">
      <c r="B8670" s="294">
        <v>8605</v>
      </c>
      <c r="C8670" s="295">
        <v>193.4378305504757</v>
      </c>
    </row>
    <row r="8671" spans="2:3" x14ac:dyDescent="0.25">
      <c r="B8671" s="294">
        <v>8606</v>
      </c>
      <c r="C8671" s="295">
        <v>122.83871633812259</v>
      </c>
    </row>
    <row r="8672" spans="2:3" x14ac:dyDescent="0.25">
      <c r="B8672" s="294">
        <v>8607</v>
      </c>
      <c r="C8672" s="295">
        <v>111.75289970599806</v>
      </c>
    </row>
    <row r="8673" spans="2:3" x14ac:dyDescent="0.25">
      <c r="B8673" s="294">
        <v>8608</v>
      </c>
      <c r="C8673" s="295">
        <v>95.326681665496807</v>
      </c>
    </row>
    <row r="8674" spans="2:3" x14ac:dyDescent="0.25">
      <c r="B8674" s="294">
        <v>8609</v>
      </c>
      <c r="C8674" s="295">
        <v>140.3691686211032</v>
      </c>
    </row>
    <row r="8675" spans="2:3" x14ac:dyDescent="0.25">
      <c r="B8675" s="294">
        <v>8610</v>
      </c>
      <c r="C8675" s="295">
        <v>109.92692607565664</v>
      </c>
    </row>
    <row r="8676" spans="2:3" x14ac:dyDescent="0.25">
      <c r="B8676" s="294">
        <v>8611</v>
      </c>
      <c r="C8676" s="295">
        <v>120.93087892447998</v>
      </c>
    </row>
    <row r="8677" spans="2:3" x14ac:dyDescent="0.25">
      <c r="B8677" s="294">
        <v>8612</v>
      </c>
      <c r="C8677" s="295">
        <v>144.6889926900916</v>
      </c>
    </row>
    <row r="8678" spans="2:3" x14ac:dyDescent="0.25">
      <c r="B8678" s="294">
        <v>8613</v>
      </c>
      <c r="C8678" s="295">
        <v>113.59175583811457</v>
      </c>
    </row>
    <row r="8679" spans="2:3" x14ac:dyDescent="0.25">
      <c r="B8679" s="294">
        <v>8614</v>
      </c>
      <c r="C8679" s="295">
        <v>124.11992667589297</v>
      </c>
    </row>
    <row r="8680" spans="2:3" x14ac:dyDescent="0.25">
      <c r="B8680" s="294">
        <v>8615</v>
      </c>
      <c r="C8680" s="295">
        <v>160.94055760502755</v>
      </c>
    </row>
    <row r="8681" spans="2:3" x14ac:dyDescent="0.25">
      <c r="B8681" s="294">
        <v>8616</v>
      </c>
      <c r="C8681" s="295">
        <v>106.8930591532976</v>
      </c>
    </row>
    <row r="8682" spans="2:3" x14ac:dyDescent="0.25">
      <c r="B8682" s="294">
        <v>8617</v>
      </c>
      <c r="C8682" s="295">
        <v>143.35810221630663</v>
      </c>
    </row>
    <row r="8683" spans="2:3" x14ac:dyDescent="0.25">
      <c r="B8683" s="294">
        <v>8618</v>
      </c>
      <c r="C8683" s="295">
        <v>112.82552521137239</v>
      </c>
    </row>
    <row r="8684" spans="2:3" x14ac:dyDescent="0.25">
      <c r="B8684" s="294">
        <v>8619</v>
      </c>
      <c r="C8684" s="295">
        <v>92.221913297561372</v>
      </c>
    </row>
    <row r="8685" spans="2:3" x14ac:dyDescent="0.25">
      <c r="B8685" s="294">
        <v>8620</v>
      </c>
      <c r="C8685" s="295">
        <v>104.89966204914657</v>
      </c>
    </row>
    <row r="8686" spans="2:3" x14ac:dyDescent="0.25">
      <c r="B8686" s="294">
        <v>8621</v>
      </c>
      <c r="C8686" s="295">
        <v>157.89481025841951</v>
      </c>
    </row>
    <row r="8687" spans="2:3" x14ac:dyDescent="0.25">
      <c r="B8687" s="294">
        <v>8622</v>
      </c>
      <c r="C8687" s="295">
        <v>111.98527074760777</v>
      </c>
    </row>
    <row r="8688" spans="2:3" x14ac:dyDescent="0.25">
      <c r="B8688" s="294">
        <v>8623</v>
      </c>
      <c r="C8688" s="295">
        <v>113.42444200736008</v>
      </c>
    </row>
    <row r="8689" spans="2:3" x14ac:dyDescent="0.25">
      <c r="B8689" s="294">
        <v>8624</v>
      </c>
      <c r="C8689" s="295">
        <v>170.84888247320282</v>
      </c>
    </row>
    <row r="8690" spans="2:3" x14ac:dyDescent="0.25">
      <c r="B8690" s="294">
        <v>8625</v>
      </c>
      <c r="C8690" s="295">
        <v>66.140739133960224</v>
      </c>
    </row>
    <row r="8691" spans="2:3" x14ac:dyDescent="0.25">
      <c r="B8691" s="294">
        <v>8626</v>
      </c>
      <c r="C8691" s="295">
        <v>112.5532971887789</v>
      </c>
    </row>
    <row r="8692" spans="2:3" x14ac:dyDescent="0.25">
      <c r="B8692" s="294">
        <v>8627</v>
      </c>
      <c r="C8692" s="295">
        <v>158.02483421312684</v>
      </c>
    </row>
    <row r="8693" spans="2:3" x14ac:dyDescent="0.25">
      <c r="B8693" s="294">
        <v>8628</v>
      </c>
      <c r="C8693" s="295">
        <v>102.54748925928467</v>
      </c>
    </row>
    <row r="8694" spans="2:3" x14ac:dyDescent="0.25">
      <c r="B8694" s="294">
        <v>8629</v>
      </c>
      <c r="C8694" s="295">
        <v>122.44576072270985</v>
      </c>
    </row>
    <row r="8695" spans="2:3" x14ac:dyDescent="0.25">
      <c r="B8695" s="294">
        <v>8630</v>
      </c>
      <c r="C8695" s="295">
        <v>95.309699541657636</v>
      </c>
    </row>
    <row r="8696" spans="2:3" x14ac:dyDescent="0.25">
      <c r="B8696" s="294">
        <v>8631</v>
      </c>
      <c r="C8696" s="295">
        <v>140.61597221407459</v>
      </c>
    </row>
    <row r="8697" spans="2:3" x14ac:dyDescent="0.25">
      <c r="B8697" s="294">
        <v>8632</v>
      </c>
      <c r="C8697" s="295">
        <v>132.96288355912725</v>
      </c>
    </row>
    <row r="8698" spans="2:3" x14ac:dyDescent="0.25">
      <c r="B8698" s="294">
        <v>8633</v>
      </c>
      <c r="C8698" s="295">
        <v>105.55379453508574</v>
      </c>
    </row>
    <row r="8699" spans="2:3" x14ac:dyDescent="0.25">
      <c r="B8699" s="294">
        <v>8634</v>
      </c>
      <c r="C8699" s="295">
        <v>136.30342229392747</v>
      </c>
    </row>
    <row r="8700" spans="2:3" x14ac:dyDescent="0.25">
      <c r="B8700" s="294">
        <v>8635</v>
      </c>
      <c r="C8700" s="295">
        <v>114.41661501597996</v>
      </c>
    </row>
    <row r="8701" spans="2:3" x14ac:dyDescent="0.25">
      <c r="B8701" s="294">
        <v>8636</v>
      </c>
      <c r="C8701" s="295">
        <v>193.41323252852007</v>
      </c>
    </row>
    <row r="8702" spans="2:3" x14ac:dyDescent="0.25">
      <c r="B8702" s="294">
        <v>8637</v>
      </c>
      <c r="C8702" s="295">
        <v>141.25007937749547</v>
      </c>
    </row>
    <row r="8703" spans="2:3" x14ac:dyDescent="0.25">
      <c r="B8703" s="294">
        <v>8638</v>
      </c>
      <c r="C8703" s="295">
        <v>159.93411952114121</v>
      </c>
    </row>
    <row r="8704" spans="2:3" x14ac:dyDescent="0.25">
      <c r="B8704" s="294">
        <v>8639</v>
      </c>
      <c r="C8704" s="295">
        <v>106.97493451472461</v>
      </c>
    </row>
    <row r="8705" spans="2:3" x14ac:dyDescent="0.25">
      <c r="B8705" s="294">
        <v>8640</v>
      </c>
      <c r="C8705" s="295">
        <v>127.22497458898299</v>
      </c>
    </row>
    <row r="8706" spans="2:3" x14ac:dyDescent="0.25">
      <c r="B8706" s="294">
        <v>8641</v>
      </c>
      <c r="C8706" s="295">
        <v>98.13631347347166</v>
      </c>
    </row>
    <row r="8707" spans="2:3" x14ac:dyDescent="0.25">
      <c r="B8707" s="294">
        <v>8642</v>
      </c>
      <c r="C8707" s="295">
        <v>90.970390225447261</v>
      </c>
    </row>
    <row r="8708" spans="2:3" x14ac:dyDescent="0.25">
      <c r="B8708" s="294">
        <v>8643</v>
      </c>
      <c r="C8708" s="295">
        <v>144.23131203314836</v>
      </c>
    </row>
    <row r="8709" spans="2:3" x14ac:dyDescent="0.25">
      <c r="B8709" s="294">
        <v>8644</v>
      </c>
      <c r="C8709" s="295">
        <v>92.618099042722534</v>
      </c>
    </row>
    <row r="8710" spans="2:3" x14ac:dyDescent="0.25">
      <c r="B8710" s="294">
        <v>8645</v>
      </c>
      <c r="C8710" s="295">
        <v>117.17809829987256</v>
      </c>
    </row>
    <row r="8711" spans="2:3" x14ac:dyDescent="0.25">
      <c r="B8711" s="294">
        <v>8646</v>
      </c>
      <c r="C8711" s="295">
        <v>118.6590732452531</v>
      </c>
    </row>
    <row r="8712" spans="2:3" x14ac:dyDescent="0.25">
      <c r="B8712" s="294">
        <v>8647</v>
      </c>
      <c r="C8712" s="295">
        <v>77.213914017929369</v>
      </c>
    </row>
    <row r="8713" spans="2:3" x14ac:dyDescent="0.25">
      <c r="B8713" s="294">
        <v>8648</v>
      </c>
      <c r="C8713" s="295">
        <v>118.49993496424042</v>
      </c>
    </row>
    <row r="8714" spans="2:3" x14ac:dyDescent="0.25">
      <c r="B8714" s="294">
        <v>8649</v>
      </c>
      <c r="C8714" s="295">
        <v>105.65913953822417</v>
      </c>
    </row>
    <row r="8715" spans="2:3" x14ac:dyDescent="0.25">
      <c r="B8715" s="294">
        <v>8650</v>
      </c>
      <c r="C8715" s="295">
        <v>132.27088264447065</v>
      </c>
    </row>
    <row r="8716" spans="2:3" x14ac:dyDescent="0.25">
      <c r="B8716" s="294">
        <v>8651</v>
      </c>
      <c r="C8716" s="295">
        <v>158.70352276850247</v>
      </c>
    </row>
    <row r="8717" spans="2:3" x14ac:dyDescent="0.25">
      <c r="B8717" s="294">
        <v>8652</v>
      </c>
      <c r="C8717" s="295">
        <v>150.00693608178798</v>
      </c>
    </row>
    <row r="8718" spans="2:3" x14ac:dyDescent="0.25">
      <c r="B8718" s="294">
        <v>8653</v>
      </c>
      <c r="C8718" s="295">
        <v>182.45102078487955</v>
      </c>
    </row>
    <row r="8719" spans="2:3" x14ac:dyDescent="0.25">
      <c r="B8719" s="294">
        <v>8654</v>
      </c>
      <c r="C8719" s="295">
        <v>139.7956600685651</v>
      </c>
    </row>
    <row r="8720" spans="2:3" x14ac:dyDescent="0.25">
      <c r="B8720" s="294">
        <v>8655</v>
      </c>
      <c r="C8720" s="295">
        <v>106.39949038956519</v>
      </c>
    </row>
    <row r="8721" spans="2:3" x14ac:dyDescent="0.25">
      <c r="B8721" s="294">
        <v>8656</v>
      </c>
      <c r="C8721" s="295">
        <v>137.17921398430815</v>
      </c>
    </row>
    <row r="8722" spans="2:3" x14ac:dyDescent="0.25">
      <c r="B8722" s="294">
        <v>8657</v>
      </c>
      <c r="C8722" s="295">
        <v>87.693872740549821</v>
      </c>
    </row>
    <row r="8723" spans="2:3" x14ac:dyDescent="0.25">
      <c r="B8723" s="294">
        <v>8658</v>
      </c>
      <c r="C8723" s="295">
        <v>88.698166687533728</v>
      </c>
    </row>
    <row r="8724" spans="2:3" x14ac:dyDescent="0.25">
      <c r="B8724" s="294">
        <v>8659</v>
      </c>
      <c r="C8724" s="295">
        <v>109.91342677438715</v>
      </c>
    </row>
    <row r="8725" spans="2:3" x14ac:dyDescent="0.25">
      <c r="B8725" s="294">
        <v>8660</v>
      </c>
      <c r="C8725" s="295">
        <v>155.51486245635465</v>
      </c>
    </row>
    <row r="8726" spans="2:3" x14ac:dyDescent="0.25">
      <c r="B8726" s="294">
        <v>8661</v>
      </c>
      <c r="C8726" s="295">
        <v>109.15373188297067</v>
      </c>
    </row>
    <row r="8727" spans="2:3" x14ac:dyDescent="0.25">
      <c r="B8727" s="294">
        <v>8662</v>
      </c>
      <c r="C8727" s="295">
        <v>138.97396576889361</v>
      </c>
    </row>
    <row r="8728" spans="2:3" x14ac:dyDescent="0.25">
      <c r="B8728" s="294">
        <v>8663</v>
      </c>
      <c r="C8728" s="295">
        <v>159.75162788112115</v>
      </c>
    </row>
    <row r="8729" spans="2:3" x14ac:dyDescent="0.25">
      <c r="B8729" s="294">
        <v>8664</v>
      </c>
      <c r="C8729" s="295">
        <v>97.726025300026578</v>
      </c>
    </row>
    <row r="8730" spans="2:3" x14ac:dyDescent="0.25">
      <c r="B8730" s="294">
        <v>8665</v>
      </c>
      <c r="C8730" s="295">
        <v>95.90550864896224</v>
      </c>
    </row>
    <row r="8731" spans="2:3" x14ac:dyDescent="0.25">
      <c r="B8731" s="294">
        <v>8666</v>
      </c>
      <c r="C8731" s="295">
        <v>142.61651952969109</v>
      </c>
    </row>
    <row r="8732" spans="2:3" x14ac:dyDescent="0.25">
      <c r="B8732" s="294">
        <v>8667</v>
      </c>
      <c r="C8732" s="295">
        <v>167.78858177944988</v>
      </c>
    </row>
    <row r="8733" spans="2:3" x14ac:dyDescent="0.25">
      <c r="B8733" s="294">
        <v>8668</v>
      </c>
      <c r="C8733" s="295">
        <v>131.42714245638547</v>
      </c>
    </row>
    <row r="8734" spans="2:3" x14ac:dyDescent="0.25">
      <c r="B8734" s="294">
        <v>8669</v>
      </c>
      <c r="C8734" s="295">
        <v>202.06831185510626</v>
      </c>
    </row>
    <row r="8735" spans="2:3" x14ac:dyDescent="0.25">
      <c r="B8735" s="294">
        <v>8670</v>
      </c>
      <c r="C8735" s="295">
        <v>93.53109896748542</v>
      </c>
    </row>
    <row r="8736" spans="2:3" x14ac:dyDescent="0.25">
      <c r="B8736" s="294">
        <v>8671</v>
      </c>
      <c r="C8736" s="295">
        <v>102.06285529290722</v>
      </c>
    </row>
    <row r="8737" spans="2:3" x14ac:dyDescent="0.25">
      <c r="B8737" s="294">
        <v>8672</v>
      </c>
      <c r="C8737" s="295">
        <v>108.52786457912769</v>
      </c>
    </row>
    <row r="8738" spans="2:3" x14ac:dyDescent="0.25">
      <c r="B8738" s="294">
        <v>8673</v>
      </c>
      <c r="C8738" s="295">
        <v>164.74972098791679</v>
      </c>
    </row>
    <row r="8739" spans="2:3" x14ac:dyDescent="0.25">
      <c r="B8739" s="294">
        <v>8674</v>
      </c>
      <c r="C8739" s="295">
        <v>136.18939320799325</v>
      </c>
    </row>
    <row r="8740" spans="2:3" x14ac:dyDescent="0.25">
      <c r="B8740" s="294">
        <v>8675</v>
      </c>
      <c r="C8740" s="295">
        <v>68.036208279066756</v>
      </c>
    </row>
    <row r="8741" spans="2:3" x14ac:dyDescent="0.25">
      <c r="B8741" s="294">
        <v>8676</v>
      </c>
      <c r="C8741" s="295">
        <v>101.53929079718421</v>
      </c>
    </row>
    <row r="8742" spans="2:3" x14ac:dyDescent="0.25">
      <c r="B8742" s="294">
        <v>8677</v>
      </c>
      <c r="C8742" s="295">
        <v>140.87178559876929</v>
      </c>
    </row>
    <row r="8743" spans="2:3" x14ac:dyDescent="0.25">
      <c r="B8743" s="294">
        <v>8678</v>
      </c>
      <c r="C8743" s="295">
        <v>93.095621537861817</v>
      </c>
    </row>
    <row r="8744" spans="2:3" x14ac:dyDescent="0.25">
      <c r="B8744" s="294">
        <v>8679</v>
      </c>
      <c r="C8744" s="295">
        <v>148.78921858531754</v>
      </c>
    </row>
    <row r="8745" spans="2:3" x14ac:dyDescent="0.25">
      <c r="B8745" s="294">
        <v>8680</v>
      </c>
      <c r="C8745" s="295">
        <v>73.712583986856117</v>
      </c>
    </row>
    <row r="8746" spans="2:3" x14ac:dyDescent="0.25">
      <c r="B8746" s="294">
        <v>8681</v>
      </c>
      <c r="C8746" s="295">
        <v>146.81100222747241</v>
      </c>
    </row>
    <row r="8747" spans="2:3" x14ac:dyDescent="0.25">
      <c r="B8747" s="294">
        <v>8682</v>
      </c>
      <c r="C8747" s="295">
        <v>156.35223858477599</v>
      </c>
    </row>
    <row r="8748" spans="2:3" x14ac:dyDescent="0.25">
      <c r="B8748" s="294">
        <v>8683</v>
      </c>
      <c r="C8748" s="295">
        <v>169.29024198171749</v>
      </c>
    </row>
    <row r="8749" spans="2:3" x14ac:dyDescent="0.25">
      <c r="B8749" s="294">
        <v>8684</v>
      </c>
      <c r="C8749" s="295">
        <v>146.57798907370142</v>
      </c>
    </row>
    <row r="8750" spans="2:3" x14ac:dyDescent="0.25">
      <c r="B8750" s="294">
        <v>8685</v>
      </c>
      <c r="C8750" s="295">
        <v>168.81593061831745</v>
      </c>
    </row>
    <row r="8751" spans="2:3" x14ac:dyDescent="0.25">
      <c r="B8751" s="294">
        <v>8686</v>
      </c>
      <c r="C8751" s="295">
        <v>128.37789153502092</v>
      </c>
    </row>
    <row r="8752" spans="2:3" x14ac:dyDescent="0.25">
      <c r="B8752" s="294">
        <v>8687</v>
      </c>
      <c r="C8752" s="295">
        <v>116.73345936667957</v>
      </c>
    </row>
    <row r="8753" spans="2:3" x14ac:dyDescent="0.25">
      <c r="B8753" s="294">
        <v>8688</v>
      </c>
      <c r="C8753" s="295">
        <v>114.87940278966246</v>
      </c>
    </row>
    <row r="8754" spans="2:3" x14ac:dyDescent="0.25">
      <c r="B8754" s="294">
        <v>8689</v>
      </c>
      <c r="C8754" s="295">
        <v>145.48007379622825</v>
      </c>
    </row>
    <row r="8755" spans="2:3" x14ac:dyDescent="0.25">
      <c r="B8755" s="294">
        <v>8690</v>
      </c>
      <c r="C8755" s="295">
        <v>89.411735393704504</v>
      </c>
    </row>
    <row r="8756" spans="2:3" x14ac:dyDescent="0.25">
      <c r="B8756" s="294">
        <v>8691</v>
      </c>
      <c r="C8756" s="295">
        <v>184.99506105754114</v>
      </c>
    </row>
    <row r="8757" spans="2:3" x14ac:dyDescent="0.25">
      <c r="B8757" s="294">
        <v>8692</v>
      </c>
      <c r="C8757" s="295">
        <v>104.42897220900002</v>
      </c>
    </row>
    <row r="8758" spans="2:3" x14ac:dyDescent="0.25">
      <c r="B8758" s="294">
        <v>8693</v>
      </c>
      <c r="C8758" s="295">
        <v>128.51379279576841</v>
      </c>
    </row>
    <row r="8759" spans="2:3" x14ac:dyDescent="0.25">
      <c r="B8759" s="294">
        <v>8694</v>
      </c>
      <c r="C8759" s="295">
        <v>153.63481427791208</v>
      </c>
    </row>
    <row r="8760" spans="2:3" x14ac:dyDescent="0.25">
      <c r="B8760" s="294">
        <v>8695</v>
      </c>
      <c r="C8760" s="295">
        <v>110.71930991006306</v>
      </c>
    </row>
    <row r="8761" spans="2:3" x14ac:dyDescent="0.25">
      <c r="B8761" s="294">
        <v>8696</v>
      </c>
      <c r="C8761" s="295">
        <v>161.10100301966804</v>
      </c>
    </row>
    <row r="8762" spans="2:3" x14ac:dyDescent="0.25">
      <c r="B8762" s="294">
        <v>8697</v>
      </c>
      <c r="C8762" s="295">
        <v>158.18457453083988</v>
      </c>
    </row>
    <row r="8763" spans="2:3" x14ac:dyDescent="0.25">
      <c r="B8763" s="294">
        <v>8698</v>
      </c>
      <c r="C8763" s="295">
        <v>133.48955443170664</v>
      </c>
    </row>
    <row r="8764" spans="2:3" x14ac:dyDescent="0.25">
      <c r="B8764" s="294">
        <v>8699</v>
      </c>
      <c r="C8764" s="295">
        <v>158.41172333366228</v>
      </c>
    </row>
    <row r="8765" spans="2:3" x14ac:dyDescent="0.25">
      <c r="B8765" s="294">
        <v>8700</v>
      </c>
      <c r="C8765" s="295">
        <v>165.71891734239961</v>
      </c>
    </row>
    <row r="8766" spans="2:3" x14ac:dyDescent="0.25">
      <c r="B8766" s="294">
        <v>8701</v>
      </c>
      <c r="C8766" s="295">
        <v>102.04631039073487</v>
      </c>
    </row>
    <row r="8767" spans="2:3" x14ac:dyDescent="0.25">
      <c r="B8767" s="294">
        <v>8702</v>
      </c>
      <c r="C8767" s="295">
        <v>114.72874440414085</v>
      </c>
    </row>
    <row r="8768" spans="2:3" x14ac:dyDescent="0.25">
      <c r="B8768" s="294">
        <v>8703</v>
      </c>
      <c r="C8768" s="295">
        <v>89.389051016696442</v>
      </c>
    </row>
    <row r="8769" spans="2:3" x14ac:dyDescent="0.25">
      <c r="B8769" s="294">
        <v>8704</v>
      </c>
      <c r="C8769" s="295">
        <v>196.41436558391371</v>
      </c>
    </row>
    <row r="8770" spans="2:3" x14ac:dyDescent="0.25">
      <c r="B8770" s="294">
        <v>8705</v>
      </c>
      <c r="C8770" s="295">
        <v>91.144971844662493</v>
      </c>
    </row>
    <row r="8771" spans="2:3" x14ac:dyDescent="0.25">
      <c r="B8771" s="294">
        <v>8706</v>
      </c>
      <c r="C8771" s="295">
        <v>125.82774976852218</v>
      </c>
    </row>
    <row r="8772" spans="2:3" x14ac:dyDescent="0.25">
      <c r="B8772" s="294">
        <v>8707</v>
      </c>
      <c r="C8772" s="295">
        <v>151.37765210348954</v>
      </c>
    </row>
    <row r="8773" spans="2:3" x14ac:dyDescent="0.25">
      <c r="B8773" s="294">
        <v>8708</v>
      </c>
      <c r="C8773" s="295">
        <v>136.45652106903049</v>
      </c>
    </row>
    <row r="8774" spans="2:3" x14ac:dyDescent="0.25">
      <c r="B8774" s="294">
        <v>8709</v>
      </c>
      <c r="C8774" s="295">
        <v>108.14263535837506</v>
      </c>
    </row>
    <row r="8775" spans="2:3" x14ac:dyDescent="0.25">
      <c r="B8775" s="294">
        <v>8710</v>
      </c>
      <c r="C8775" s="295">
        <v>115.02558652508269</v>
      </c>
    </row>
    <row r="8776" spans="2:3" x14ac:dyDescent="0.25">
      <c r="B8776" s="294">
        <v>8711</v>
      </c>
      <c r="C8776" s="295">
        <v>115.87017075724248</v>
      </c>
    </row>
    <row r="8777" spans="2:3" x14ac:dyDescent="0.25">
      <c r="B8777" s="294">
        <v>8712</v>
      </c>
      <c r="C8777" s="295">
        <v>176.66400908428369</v>
      </c>
    </row>
    <row r="8778" spans="2:3" x14ac:dyDescent="0.25">
      <c r="B8778" s="294">
        <v>8713</v>
      </c>
      <c r="C8778" s="295">
        <v>178.33133780566496</v>
      </c>
    </row>
    <row r="8779" spans="2:3" x14ac:dyDescent="0.25">
      <c r="B8779" s="294">
        <v>8714</v>
      </c>
      <c r="C8779" s="295">
        <v>130.81333847090974</v>
      </c>
    </row>
    <row r="8780" spans="2:3" x14ac:dyDescent="0.25">
      <c r="B8780" s="294">
        <v>8715</v>
      </c>
      <c r="C8780" s="295">
        <v>140.45022810887849</v>
      </c>
    </row>
    <row r="8781" spans="2:3" x14ac:dyDescent="0.25">
      <c r="B8781" s="294">
        <v>8716</v>
      </c>
      <c r="C8781" s="295">
        <v>83.06824612539819</v>
      </c>
    </row>
    <row r="8782" spans="2:3" x14ac:dyDescent="0.25">
      <c r="B8782" s="294">
        <v>8717</v>
      </c>
      <c r="C8782" s="295">
        <v>164.26655265178675</v>
      </c>
    </row>
    <row r="8783" spans="2:3" x14ac:dyDescent="0.25">
      <c r="B8783" s="294">
        <v>8718</v>
      </c>
      <c r="C8783" s="295">
        <v>106.13737226680728</v>
      </c>
    </row>
    <row r="8784" spans="2:3" x14ac:dyDescent="0.25">
      <c r="B8784" s="294">
        <v>8719</v>
      </c>
      <c r="C8784" s="295">
        <v>122.27667700263336</v>
      </c>
    </row>
    <row r="8785" spans="2:3" x14ac:dyDescent="0.25">
      <c r="B8785" s="294">
        <v>8720</v>
      </c>
      <c r="C8785" s="295">
        <v>98.774034417570988</v>
      </c>
    </row>
    <row r="8786" spans="2:3" x14ac:dyDescent="0.25">
      <c r="B8786" s="294">
        <v>8721</v>
      </c>
      <c r="C8786" s="295">
        <v>143.37196159853113</v>
      </c>
    </row>
    <row r="8787" spans="2:3" x14ac:dyDescent="0.25">
      <c r="B8787" s="294">
        <v>8722</v>
      </c>
      <c r="C8787" s="295">
        <v>122.63196939603971</v>
      </c>
    </row>
    <row r="8788" spans="2:3" x14ac:dyDescent="0.25">
      <c r="B8788" s="294">
        <v>8723</v>
      </c>
      <c r="C8788" s="295">
        <v>161.51833459033847</v>
      </c>
    </row>
    <row r="8789" spans="2:3" x14ac:dyDescent="0.25">
      <c r="B8789" s="294">
        <v>8724</v>
      </c>
      <c r="C8789" s="295">
        <v>158.73492019391205</v>
      </c>
    </row>
    <row r="8790" spans="2:3" x14ac:dyDescent="0.25">
      <c r="B8790" s="294">
        <v>8725</v>
      </c>
      <c r="C8790" s="295">
        <v>81.484211825951036</v>
      </c>
    </row>
    <row r="8791" spans="2:3" x14ac:dyDescent="0.25">
      <c r="B8791" s="294">
        <v>8726</v>
      </c>
      <c r="C8791" s="295">
        <v>80.126566373936384</v>
      </c>
    </row>
    <row r="8792" spans="2:3" x14ac:dyDescent="0.25">
      <c r="B8792" s="294">
        <v>8727</v>
      </c>
      <c r="C8792" s="295">
        <v>101.75151997370673</v>
      </c>
    </row>
    <row r="8793" spans="2:3" x14ac:dyDescent="0.25">
      <c r="B8793" s="294">
        <v>8728</v>
      </c>
      <c r="C8793" s="295">
        <v>89.031158607179592</v>
      </c>
    </row>
    <row r="8794" spans="2:3" x14ac:dyDescent="0.25">
      <c r="B8794" s="294">
        <v>8729</v>
      </c>
      <c r="C8794" s="295">
        <v>116.72647905245498</v>
      </c>
    </row>
    <row r="8795" spans="2:3" x14ac:dyDescent="0.25">
      <c r="B8795" s="294">
        <v>8730</v>
      </c>
      <c r="C8795" s="295">
        <v>120.2051634202405</v>
      </c>
    </row>
    <row r="8796" spans="2:3" x14ac:dyDescent="0.25">
      <c r="B8796" s="294">
        <v>8731</v>
      </c>
      <c r="C8796" s="295">
        <v>136.99724350690087</v>
      </c>
    </row>
    <row r="8797" spans="2:3" x14ac:dyDescent="0.25">
      <c r="B8797" s="294">
        <v>8732</v>
      </c>
      <c r="C8797" s="295">
        <v>153.03062569828404</v>
      </c>
    </row>
    <row r="8798" spans="2:3" x14ac:dyDescent="0.25">
      <c r="B8798" s="294">
        <v>8733</v>
      </c>
      <c r="C8798" s="295">
        <v>181.96798526568298</v>
      </c>
    </row>
    <row r="8799" spans="2:3" x14ac:dyDescent="0.25">
      <c r="B8799" s="294">
        <v>8734</v>
      </c>
      <c r="C8799" s="295">
        <v>140.71030029778797</v>
      </c>
    </row>
    <row r="8800" spans="2:3" x14ac:dyDescent="0.25">
      <c r="B8800" s="294">
        <v>8735</v>
      </c>
      <c r="C8800" s="295">
        <v>89.573990952305081</v>
      </c>
    </row>
    <row r="8801" spans="2:3" x14ac:dyDescent="0.25">
      <c r="B8801" s="294">
        <v>8736</v>
      </c>
      <c r="C8801" s="295">
        <v>177.71177268730517</v>
      </c>
    </row>
    <row r="8802" spans="2:3" x14ac:dyDescent="0.25">
      <c r="B8802" s="294">
        <v>8737</v>
      </c>
      <c r="C8802" s="295">
        <v>149.90381642463853</v>
      </c>
    </row>
    <row r="8803" spans="2:3" x14ac:dyDescent="0.25">
      <c r="B8803" s="294">
        <v>8738</v>
      </c>
      <c r="C8803" s="295">
        <v>72.040771875685394</v>
      </c>
    </row>
    <row r="8804" spans="2:3" x14ac:dyDescent="0.25">
      <c r="B8804" s="294">
        <v>8739</v>
      </c>
      <c r="C8804" s="295">
        <v>101.29952459713448</v>
      </c>
    </row>
    <row r="8805" spans="2:3" x14ac:dyDescent="0.25">
      <c r="B8805" s="294">
        <v>8740</v>
      </c>
      <c r="C8805" s="295">
        <v>169.67207396696301</v>
      </c>
    </row>
    <row r="8806" spans="2:3" x14ac:dyDescent="0.25">
      <c r="B8806" s="294">
        <v>8741</v>
      </c>
      <c r="C8806" s="295">
        <v>143.80379320372333</v>
      </c>
    </row>
    <row r="8807" spans="2:3" x14ac:dyDescent="0.25">
      <c r="B8807" s="294">
        <v>8742</v>
      </c>
      <c r="C8807" s="295">
        <v>83.467987786182206</v>
      </c>
    </row>
    <row r="8808" spans="2:3" x14ac:dyDescent="0.25">
      <c r="B8808" s="294">
        <v>8743</v>
      </c>
      <c r="C8808" s="295">
        <v>214.96064781506976</v>
      </c>
    </row>
    <row r="8809" spans="2:3" x14ac:dyDescent="0.25">
      <c r="B8809" s="294">
        <v>8744</v>
      </c>
      <c r="C8809" s="295">
        <v>80.873533379987208</v>
      </c>
    </row>
    <row r="8810" spans="2:3" x14ac:dyDescent="0.25">
      <c r="B8810" s="294">
        <v>8745</v>
      </c>
      <c r="C8810" s="295">
        <v>149.51228010311991</v>
      </c>
    </row>
    <row r="8811" spans="2:3" x14ac:dyDescent="0.25">
      <c r="B8811" s="294">
        <v>8746</v>
      </c>
      <c r="C8811" s="295">
        <v>161.60286009089859</v>
      </c>
    </row>
    <row r="8812" spans="2:3" x14ac:dyDescent="0.25">
      <c r="B8812" s="294">
        <v>8747</v>
      </c>
      <c r="C8812" s="295">
        <v>117.14813953589641</v>
      </c>
    </row>
    <row r="8813" spans="2:3" x14ac:dyDescent="0.25">
      <c r="B8813" s="294">
        <v>8748</v>
      </c>
      <c r="C8813" s="295">
        <v>204.62536113146385</v>
      </c>
    </row>
    <row r="8814" spans="2:3" x14ac:dyDescent="0.25">
      <c r="B8814" s="294">
        <v>8749</v>
      </c>
      <c r="C8814" s="295">
        <v>159.90832505600585</v>
      </c>
    </row>
    <row r="8815" spans="2:3" x14ac:dyDescent="0.25">
      <c r="B8815" s="294">
        <v>8750</v>
      </c>
      <c r="C8815" s="295">
        <v>113.05695577905638</v>
      </c>
    </row>
    <row r="8816" spans="2:3" x14ac:dyDescent="0.25">
      <c r="B8816" s="294">
        <v>8751</v>
      </c>
      <c r="C8816" s="295">
        <v>94.681104569393767</v>
      </c>
    </row>
    <row r="8817" spans="2:3" x14ac:dyDescent="0.25">
      <c r="B8817" s="294">
        <v>8752</v>
      </c>
      <c r="C8817" s="295">
        <v>87.737848113323636</v>
      </c>
    </row>
    <row r="8818" spans="2:3" x14ac:dyDescent="0.25">
      <c r="B8818" s="294">
        <v>8753</v>
      </c>
      <c r="C8818" s="295">
        <v>215.46717327485268</v>
      </c>
    </row>
    <row r="8819" spans="2:3" x14ac:dyDescent="0.25">
      <c r="B8819" s="294">
        <v>8754</v>
      </c>
      <c r="C8819" s="295">
        <v>92.611791630969918</v>
      </c>
    </row>
    <row r="8820" spans="2:3" x14ac:dyDescent="0.25">
      <c r="B8820" s="294">
        <v>8755</v>
      </c>
      <c r="C8820" s="295">
        <v>115.30219758255609</v>
      </c>
    </row>
    <row r="8821" spans="2:3" x14ac:dyDescent="0.25">
      <c r="B8821" s="294">
        <v>8756</v>
      </c>
      <c r="C8821" s="295">
        <v>202.77244287088649</v>
      </c>
    </row>
    <row r="8822" spans="2:3" x14ac:dyDescent="0.25">
      <c r="B8822" s="294">
        <v>8757</v>
      </c>
      <c r="C8822" s="295">
        <v>75.375560255070383</v>
      </c>
    </row>
    <row r="8823" spans="2:3" x14ac:dyDescent="0.25">
      <c r="B8823" s="294">
        <v>8758</v>
      </c>
      <c r="C8823" s="295">
        <v>173.70735578585226</v>
      </c>
    </row>
    <row r="8824" spans="2:3" x14ac:dyDescent="0.25">
      <c r="B8824" s="294">
        <v>8759</v>
      </c>
      <c r="C8824" s="295">
        <v>214.60160072480036</v>
      </c>
    </row>
    <row r="8825" spans="2:3" x14ac:dyDescent="0.25">
      <c r="B8825" s="294">
        <v>8760</v>
      </c>
      <c r="C8825" s="295">
        <v>190.42177309760496</v>
      </c>
    </row>
    <row r="8826" spans="2:3" x14ac:dyDescent="0.25">
      <c r="B8826" s="294">
        <v>8761</v>
      </c>
      <c r="C8826" s="295">
        <v>86.096534773018348</v>
      </c>
    </row>
    <row r="8827" spans="2:3" x14ac:dyDescent="0.25">
      <c r="B8827" s="294">
        <v>8762</v>
      </c>
      <c r="C8827" s="295">
        <v>165.54788882535323</v>
      </c>
    </row>
    <row r="8828" spans="2:3" x14ac:dyDescent="0.25">
      <c r="B8828" s="294">
        <v>8763</v>
      </c>
      <c r="C8828" s="295">
        <v>64.475037445558229</v>
      </c>
    </row>
    <row r="8829" spans="2:3" x14ac:dyDescent="0.25">
      <c r="B8829" s="294">
        <v>8764</v>
      </c>
      <c r="C8829" s="295">
        <v>90.875241565192027</v>
      </c>
    </row>
    <row r="8830" spans="2:3" x14ac:dyDescent="0.25">
      <c r="B8830" s="294">
        <v>8765</v>
      </c>
      <c r="C8830" s="295">
        <v>166.92283472553993</v>
      </c>
    </row>
    <row r="8831" spans="2:3" x14ac:dyDescent="0.25">
      <c r="B8831" s="294">
        <v>8766</v>
      </c>
      <c r="C8831" s="295">
        <v>154.43197265173035</v>
      </c>
    </row>
    <row r="8832" spans="2:3" x14ac:dyDescent="0.25">
      <c r="B8832" s="294">
        <v>8767</v>
      </c>
      <c r="C8832" s="295">
        <v>142.50886590371982</v>
      </c>
    </row>
    <row r="8833" spans="2:3" x14ac:dyDescent="0.25">
      <c r="B8833" s="294">
        <v>8768</v>
      </c>
      <c r="C8833" s="295">
        <v>196.41676420887862</v>
      </c>
    </row>
    <row r="8834" spans="2:3" x14ac:dyDescent="0.25">
      <c r="B8834" s="294">
        <v>8769</v>
      </c>
      <c r="C8834" s="295">
        <v>129.48269265283065</v>
      </c>
    </row>
    <row r="8835" spans="2:3" x14ac:dyDescent="0.25">
      <c r="B8835" s="294">
        <v>8770</v>
      </c>
      <c r="C8835" s="295">
        <v>95.101108900696403</v>
      </c>
    </row>
    <row r="8836" spans="2:3" x14ac:dyDescent="0.25">
      <c r="B8836" s="294">
        <v>8771</v>
      </c>
      <c r="C8836" s="295">
        <v>184.73697183611455</v>
      </c>
    </row>
    <row r="8837" spans="2:3" x14ac:dyDescent="0.25">
      <c r="B8837" s="294">
        <v>8772</v>
      </c>
      <c r="C8837" s="295">
        <v>121.82941523865688</v>
      </c>
    </row>
    <row r="8838" spans="2:3" x14ac:dyDescent="0.25">
      <c r="B8838" s="294">
        <v>8773</v>
      </c>
      <c r="C8838" s="295">
        <v>163.77765489244911</v>
      </c>
    </row>
    <row r="8839" spans="2:3" x14ac:dyDescent="0.25">
      <c r="B8839" s="294">
        <v>8774</v>
      </c>
      <c r="C8839" s="295">
        <v>81.986277728373622</v>
      </c>
    </row>
    <row r="8840" spans="2:3" x14ac:dyDescent="0.25">
      <c r="B8840" s="294">
        <v>8775</v>
      </c>
      <c r="C8840" s="295">
        <v>89.798817109026203</v>
      </c>
    </row>
    <row r="8841" spans="2:3" x14ac:dyDescent="0.25">
      <c r="B8841" s="294">
        <v>8776</v>
      </c>
      <c r="C8841" s="295">
        <v>128.72754908482062</v>
      </c>
    </row>
    <row r="8842" spans="2:3" x14ac:dyDescent="0.25">
      <c r="B8842" s="294">
        <v>8777</v>
      </c>
      <c r="C8842" s="295">
        <v>104.83822978065191</v>
      </c>
    </row>
    <row r="8843" spans="2:3" x14ac:dyDescent="0.25">
      <c r="B8843" s="294">
        <v>8778</v>
      </c>
      <c r="C8843" s="295">
        <v>95.108279486588174</v>
      </c>
    </row>
    <row r="8844" spans="2:3" x14ac:dyDescent="0.25">
      <c r="B8844" s="294">
        <v>8779</v>
      </c>
      <c r="C8844" s="295">
        <v>125.35828029057558</v>
      </c>
    </row>
    <row r="8845" spans="2:3" x14ac:dyDescent="0.25">
      <c r="B8845" s="294">
        <v>8780</v>
      </c>
      <c r="C8845" s="295">
        <v>104.17322464699095</v>
      </c>
    </row>
    <row r="8846" spans="2:3" x14ac:dyDescent="0.25">
      <c r="B8846" s="294">
        <v>8781</v>
      </c>
      <c r="C8846" s="295">
        <v>100.88360920841713</v>
      </c>
    </row>
    <row r="8847" spans="2:3" x14ac:dyDescent="0.25">
      <c r="B8847" s="294">
        <v>8782</v>
      </c>
      <c r="C8847" s="295">
        <v>193.07034244261013</v>
      </c>
    </row>
    <row r="8848" spans="2:3" x14ac:dyDescent="0.25">
      <c r="B8848" s="294">
        <v>8783</v>
      </c>
      <c r="C8848" s="295">
        <v>110.90428400616349</v>
      </c>
    </row>
    <row r="8849" spans="2:3" x14ac:dyDescent="0.25">
      <c r="B8849" s="294">
        <v>8784</v>
      </c>
      <c r="C8849" s="295">
        <v>102.44658160172806</v>
      </c>
    </row>
    <row r="8850" spans="2:3" x14ac:dyDescent="0.25">
      <c r="B8850" s="294">
        <v>8785</v>
      </c>
      <c r="C8850" s="295">
        <v>132.3973812392309</v>
      </c>
    </row>
    <row r="8851" spans="2:3" x14ac:dyDescent="0.25">
      <c r="B8851" s="294">
        <v>8786</v>
      </c>
      <c r="C8851" s="295">
        <v>133.85035216561468</v>
      </c>
    </row>
    <row r="8852" spans="2:3" x14ac:dyDescent="0.25">
      <c r="B8852" s="294">
        <v>8787</v>
      </c>
      <c r="C8852" s="295">
        <v>144.69772086124985</v>
      </c>
    </row>
    <row r="8853" spans="2:3" x14ac:dyDescent="0.25">
      <c r="B8853" s="294">
        <v>8788</v>
      </c>
      <c r="C8853" s="295">
        <v>187.35553119103884</v>
      </c>
    </row>
    <row r="8854" spans="2:3" x14ac:dyDescent="0.25">
      <c r="B8854" s="294">
        <v>8789</v>
      </c>
      <c r="C8854" s="295">
        <v>106.76910926122342</v>
      </c>
    </row>
    <row r="8855" spans="2:3" x14ac:dyDescent="0.25">
      <c r="B8855" s="294">
        <v>8790</v>
      </c>
      <c r="C8855" s="295">
        <v>107.61365136380488</v>
      </c>
    </row>
    <row r="8856" spans="2:3" x14ac:dyDescent="0.25">
      <c r="B8856" s="294">
        <v>8791</v>
      </c>
      <c r="C8856" s="295">
        <v>121.96315613507767</v>
      </c>
    </row>
    <row r="8857" spans="2:3" x14ac:dyDescent="0.25">
      <c r="B8857" s="294">
        <v>8792</v>
      </c>
      <c r="C8857" s="295">
        <v>132.38896051572993</v>
      </c>
    </row>
    <row r="8858" spans="2:3" x14ac:dyDescent="0.25">
      <c r="B8858" s="294">
        <v>8793</v>
      </c>
      <c r="C8858" s="295">
        <v>146.24464720979199</v>
      </c>
    </row>
    <row r="8859" spans="2:3" x14ac:dyDescent="0.25">
      <c r="B8859" s="294">
        <v>8794</v>
      </c>
      <c r="C8859" s="295">
        <v>105.66633590956287</v>
      </c>
    </row>
    <row r="8860" spans="2:3" x14ac:dyDescent="0.25">
      <c r="B8860" s="294">
        <v>8795</v>
      </c>
      <c r="C8860" s="295">
        <v>116.64290553427995</v>
      </c>
    </row>
    <row r="8861" spans="2:3" x14ac:dyDescent="0.25">
      <c r="B8861" s="294">
        <v>8796</v>
      </c>
      <c r="C8861" s="295">
        <v>118.23260235181053</v>
      </c>
    </row>
    <row r="8862" spans="2:3" x14ac:dyDescent="0.25">
      <c r="B8862" s="294">
        <v>8797</v>
      </c>
      <c r="C8862" s="295">
        <v>97.92312872533725</v>
      </c>
    </row>
    <row r="8863" spans="2:3" x14ac:dyDescent="0.25">
      <c r="B8863" s="294">
        <v>8798</v>
      </c>
      <c r="C8863" s="295">
        <v>111.78281080421067</v>
      </c>
    </row>
    <row r="8864" spans="2:3" x14ac:dyDescent="0.25">
      <c r="B8864" s="294">
        <v>8799</v>
      </c>
      <c r="C8864" s="295">
        <v>161.48542393576943</v>
      </c>
    </row>
    <row r="8865" spans="2:3" x14ac:dyDescent="0.25">
      <c r="B8865" s="294">
        <v>8800</v>
      </c>
      <c r="C8865" s="295">
        <v>126.24128522171195</v>
      </c>
    </row>
    <row r="8866" spans="2:3" x14ac:dyDescent="0.25">
      <c r="B8866" s="294">
        <v>8801</v>
      </c>
      <c r="C8866" s="295">
        <v>71.039215451926481</v>
      </c>
    </row>
    <row r="8867" spans="2:3" x14ac:dyDescent="0.25">
      <c r="B8867" s="294">
        <v>8802</v>
      </c>
      <c r="C8867" s="295">
        <v>134.63667218370426</v>
      </c>
    </row>
    <row r="8868" spans="2:3" x14ac:dyDescent="0.25">
      <c r="B8868" s="294">
        <v>8803</v>
      </c>
      <c r="C8868" s="295">
        <v>118.06792888969439</v>
      </c>
    </row>
    <row r="8869" spans="2:3" x14ac:dyDescent="0.25">
      <c r="B8869" s="294">
        <v>8804</v>
      </c>
      <c r="C8869" s="295">
        <v>121.01225463198683</v>
      </c>
    </row>
    <row r="8870" spans="2:3" x14ac:dyDescent="0.25">
      <c r="B8870" s="294">
        <v>8805</v>
      </c>
      <c r="C8870" s="295">
        <v>175.07285915061695</v>
      </c>
    </row>
    <row r="8871" spans="2:3" x14ac:dyDescent="0.25">
      <c r="B8871" s="294">
        <v>8806</v>
      </c>
      <c r="C8871" s="295">
        <v>174.85717177520661</v>
      </c>
    </row>
    <row r="8872" spans="2:3" x14ac:dyDescent="0.25">
      <c r="B8872" s="294">
        <v>8807</v>
      </c>
      <c r="C8872" s="295">
        <v>106.13517349553467</v>
      </c>
    </row>
    <row r="8873" spans="2:3" x14ac:dyDescent="0.25">
      <c r="B8873" s="294">
        <v>8808</v>
      </c>
      <c r="C8873" s="295">
        <v>106.20461591227495</v>
      </c>
    </row>
    <row r="8874" spans="2:3" x14ac:dyDescent="0.25">
      <c r="B8874" s="294">
        <v>8809</v>
      </c>
      <c r="C8874" s="295">
        <v>143.84598734262886</v>
      </c>
    </row>
    <row r="8875" spans="2:3" x14ac:dyDescent="0.25">
      <c r="B8875" s="294">
        <v>8810</v>
      </c>
      <c r="C8875" s="295">
        <v>131.93505184402642</v>
      </c>
    </row>
    <row r="8876" spans="2:3" x14ac:dyDescent="0.25">
      <c r="B8876" s="294">
        <v>8811</v>
      </c>
      <c r="C8876" s="295">
        <v>99.282130530731493</v>
      </c>
    </row>
    <row r="8877" spans="2:3" x14ac:dyDescent="0.25">
      <c r="B8877" s="294">
        <v>8812</v>
      </c>
      <c r="C8877" s="295">
        <v>134.86012622631932</v>
      </c>
    </row>
    <row r="8878" spans="2:3" x14ac:dyDescent="0.25">
      <c r="B8878" s="294">
        <v>8813</v>
      </c>
      <c r="C8878" s="295">
        <v>103.24065263930085</v>
      </c>
    </row>
    <row r="8879" spans="2:3" x14ac:dyDescent="0.25">
      <c r="B8879" s="294">
        <v>8814</v>
      </c>
      <c r="C8879" s="295">
        <v>107.71748981831567</v>
      </c>
    </row>
    <row r="8880" spans="2:3" x14ac:dyDescent="0.25">
      <c r="B8880" s="294">
        <v>8815</v>
      </c>
      <c r="C8880" s="295">
        <v>88.623322837867107</v>
      </c>
    </row>
    <row r="8881" spans="2:3" x14ac:dyDescent="0.25">
      <c r="B8881" s="294">
        <v>8816</v>
      </c>
      <c r="C8881" s="295">
        <v>142.41491237888607</v>
      </c>
    </row>
    <row r="8882" spans="2:3" x14ac:dyDescent="0.25">
      <c r="B8882" s="294">
        <v>8817</v>
      </c>
      <c r="C8882" s="295">
        <v>88.954068439792493</v>
      </c>
    </row>
    <row r="8883" spans="2:3" x14ac:dyDescent="0.25">
      <c r="B8883" s="294">
        <v>8818</v>
      </c>
      <c r="C8883" s="295">
        <v>199.18485340796059</v>
      </c>
    </row>
    <row r="8884" spans="2:3" x14ac:dyDescent="0.25">
      <c r="B8884" s="294">
        <v>8819</v>
      </c>
      <c r="C8884" s="295">
        <v>188.97880763579684</v>
      </c>
    </row>
    <row r="8885" spans="2:3" x14ac:dyDescent="0.25">
      <c r="B8885" s="294">
        <v>8820</v>
      </c>
      <c r="C8885" s="295">
        <v>172.24355724644681</v>
      </c>
    </row>
    <row r="8886" spans="2:3" x14ac:dyDescent="0.25">
      <c r="B8886" s="294">
        <v>8821</v>
      </c>
      <c r="C8886" s="295">
        <v>114.92127763969957</v>
      </c>
    </row>
    <row r="8887" spans="2:3" x14ac:dyDescent="0.25">
      <c r="B8887" s="294">
        <v>8822</v>
      </c>
      <c r="C8887" s="295">
        <v>117.26960794907444</v>
      </c>
    </row>
    <row r="8888" spans="2:3" x14ac:dyDescent="0.25">
      <c r="B8888" s="294">
        <v>8823</v>
      </c>
      <c r="C8888" s="295">
        <v>139.524543754712</v>
      </c>
    </row>
    <row r="8889" spans="2:3" x14ac:dyDescent="0.25">
      <c r="B8889" s="294">
        <v>8824</v>
      </c>
      <c r="C8889" s="295">
        <v>99.043323510839201</v>
      </c>
    </row>
    <row r="8890" spans="2:3" x14ac:dyDescent="0.25">
      <c r="B8890" s="294">
        <v>8825</v>
      </c>
      <c r="C8890" s="295">
        <v>132.78478324434604</v>
      </c>
    </row>
    <row r="8891" spans="2:3" x14ac:dyDescent="0.25">
      <c r="B8891" s="294">
        <v>8826</v>
      </c>
      <c r="C8891" s="295">
        <v>151.63311208049072</v>
      </c>
    </row>
    <row r="8892" spans="2:3" x14ac:dyDescent="0.25">
      <c r="B8892" s="294">
        <v>8827</v>
      </c>
      <c r="C8892" s="295">
        <v>125.16527507633658</v>
      </c>
    </row>
    <row r="8893" spans="2:3" x14ac:dyDescent="0.25">
      <c r="B8893" s="294">
        <v>8828</v>
      </c>
      <c r="C8893" s="295">
        <v>142.12604288768728</v>
      </c>
    </row>
    <row r="8894" spans="2:3" x14ac:dyDescent="0.25">
      <c r="B8894" s="294">
        <v>8829</v>
      </c>
      <c r="C8894" s="295">
        <v>128.60261959894953</v>
      </c>
    </row>
    <row r="8895" spans="2:3" x14ac:dyDescent="0.25">
      <c r="B8895" s="294">
        <v>8830</v>
      </c>
      <c r="C8895" s="295">
        <v>124.50071731036654</v>
      </c>
    </row>
    <row r="8896" spans="2:3" x14ac:dyDescent="0.25">
      <c r="B8896" s="294">
        <v>8831</v>
      </c>
      <c r="C8896" s="295">
        <v>81.396099708678705</v>
      </c>
    </row>
    <row r="8897" spans="2:3" x14ac:dyDescent="0.25">
      <c r="B8897" s="294">
        <v>8832</v>
      </c>
      <c r="C8897" s="295">
        <v>69.836190613241413</v>
      </c>
    </row>
    <row r="8898" spans="2:3" x14ac:dyDescent="0.25">
      <c r="B8898" s="294">
        <v>8833</v>
      </c>
      <c r="C8898" s="295">
        <v>175.15750484553001</v>
      </c>
    </row>
    <row r="8899" spans="2:3" x14ac:dyDescent="0.25">
      <c r="B8899" s="294">
        <v>8834</v>
      </c>
      <c r="C8899" s="295">
        <v>127.02830581749548</v>
      </c>
    </row>
    <row r="8900" spans="2:3" x14ac:dyDescent="0.25">
      <c r="B8900" s="294">
        <v>8835</v>
      </c>
      <c r="C8900" s="295">
        <v>221.66358088707159</v>
      </c>
    </row>
    <row r="8901" spans="2:3" x14ac:dyDescent="0.25">
      <c r="B8901" s="294">
        <v>8836</v>
      </c>
      <c r="C8901" s="295">
        <v>118.78026165712524</v>
      </c>
    </row>
    <row r="8902" spans="2:3" x14ac:dyDescent="0.25">
      <c r="B8902" s="294">
        <v>8837</v>
      </c>
      <c r="C8902" s="295">
        <v>139.31398228548846</v>
      </c>
    </row>
    <row r="8903" spans="2:3" x14ac:dyDescent="0.25">
      <c r="B8903" s="294">
        <v>8838</v>
      </c>
      <c r="C8903" s="295">
        <v>135.55419076717442</v>
      </c>
    </row>
    <row r="8904" spans="2:3" x14ac:dyDescent="0.25">
      <c r="B8904" s="294">
        <v>8839</v>
      </c>
      <c r="C8904" s="295">
        <v>116.35931177406657</v>
      </c>
    </row>
    <row r="8905" spans="2:3" x14ac:dyDescent="0.25">
      <c r="B8905" s="294">
        <v>8840</v>
      </c>
      <c r="C8905" s="295">
        <v>188.5498096215704</v>
      </c>
    </row>
    <row r="8906" spans="2:3" x14ac:dyDescent="0.25">
      <c r="B8906" s="294">
        <v>8841</v>
      </c>
      <c r="C8906" s="295">
        <v>136.52126516872937</v>
      </c>
    </row>
    <row r="8907" spans="2:3" x14ac:dyDescent="0.25">
      <c r="B8907" s="294">
        <v>8842</v>
      </c>
      <c r="C8907" s="295">
        <v>101.02461986701911</v>
      </c>
    </row>
    <row r="8908" spans="2:3" x14ac:dyDescent="0.25">
      <c r="B8908" s="294">
        <v>8843</v>
      </c>
      <c r="C8908" s="295">
        <v>121.76700694186408</v>
      </c>
    </row>
    <row r="8909" spans="2:3" x14ac:dyDescent="0.25">
      <c r="B8909" s="294">
        <v>8844</v>
      </c>
      <c r="C8909" s="295">
        <v>138.0870988898829</v>
      </c>
    </row>
    <row r="8910" spans="2:3" x14ac:dyDescent="0.25">
      <c r="B8910" s="294">
        <v>8845</v>
      </c>
      <c r="C8910" s="295">
        <v>130.91660722351327</v>
      </c>
    </row>
    <row r="8911" spans="2:3" x14ac:dyDescent="0.25">
      <c r="B8911" s="294">
        <v>8846</v>
      </c>
      <c r="C8911" s="295">
        <v>160.88394630386944</v>
      </c>
    </row>
    <row r="8912" spans="2:3" x14ac:dyDescent="0.25">
      <c r="B8912" s="294">
        <v>8847</v>
      </c>
      <c r="C8912" s="295">
        <v>85.909753764900444</v>
      </c>
    </row>
    <row r="8913" spans="2:3" x14ac:dyDescent="0.25">
      <c r="B8913" s="294">
        <v>8848</v>
      </c>
      <c r="C8913" s="295">
        <v>153.98621719939064</v>
      </c>
    </row>
    <row r="8914" spans="2:3" x14ac:dyDescent="0.25">
      <c r="B8914" s="294">
        <v>8849</v>
      </c>
      <c r="C8914" s="295">
        <v>139.80419366015303</v>
      </c>
    </row>
    <row r="8915" spans="2:3" x14ac:dyDescent="0.25">
      <c r="B8915" s="294">
        <v>8850</v>
      </c>
      <c r="C8915" s="295">
        <v>89.230002866574864</v>
      </c>
    </row>
    <row r="8916" spans="2:3" x14ac:dyDescent="0.25">
      <c r="B8916" s="294">
        <v>8851</v>
      </c>
      <c r="C8916" s="295">
        <v>149.72911042002642</v>
      </c>
    </row>
    <row r="8917" spans="2:3" x14ac:dyDescent="0.25">
      <c r="B8917" s="294">
        <v>8852</v>
      </c>
      <c r="C8917" s="295">
        <v>159.56908873354965</v>
      </c>
    </row>
    <row r="8918" spans="2:3" x14ac:dyDescent="0.25">
      <c r="B8918" s="294">
        <v>8853</v>
      </c>
      <c r="C8918" s="295">
        <v>84.213958926974939</v>
      </c>
    </row>
    <row r="8919" spans="2:3" x14ac:dyDescent="0.25">
      <c r="B8919" s="294">
        <v>8854</v>
      </c>
      <c r="C8919" s="295">
        <v>183.13784882997913</v>
      </c>
    </row>
    <row r="8920" spans="2:3" x14ac:dyDescent="0.25">
      <c r="B8920" s="294">
        <v>8855</v>
      </c>
      <c r="C8920" s="295">
        <v>113.69684148853601</v>
      </c>
    </row>
    <row r="8921" spans="2:3" x14ac:dyDescent="0.25">
      <c r="B8921" s="294">
        <v>8856</v>
      </c>
      <c r="C8921" s="295">
        <v>94.939520032945296</v>
      </c>
    </row>
    <row r="8922" spans="2:3" x14ac:dyDescent="0.25">
      <c r="B8922" s="294">
        <v>8857</v>
      </c>
      <c r="C8922" s="295">
        <v>175.34103365222614</v>
      </c>
    </row>
    <row r="8923" spans="2:3" x14ac:dyDescent="0.25">
      <c r="B8923" s="294">
        <v>8858</v>
      </c>
      <c r="C8923" s="295">
        <v>125.59189194541077</v>
      </c>
    </row>
    <row r="8924" spans="2:3" x14ac:dyDescent="0.25">
      <c r="B8924" s="294">
        <v>8859</v>
      </c>
      <c r="C8924" s="295">
        <v>111.17107827333248</v>
      </c>
    </row>
    <row r="8925" spans="2:3" x14ac:dyDescent="0.25">
      <c r="B8925" s="294">
        <v>8860</v>
      </c>
      <c r="C8925" s="295">
        <v>97.122162037063248</v>
      </c>
    </row>
    <row r="8926" spans="2:3" x14ac:dyDescent="0.25">
      <c r="B8926" s="294">
        <v>8861</v>
      </c>
      <c r="C8926" s="295">
        <v>142.87224215386925</v>
      </c>
    </row>
    <row r="8927" spans="2:3" x14ac:dyDescent="0.25">
      <c r="B8927" s="294">
        <v>8862</v>
      </c>
      <c r="C8927" s="295">
        <v>82.196511310383869</v>
      </c>
    </row>
    <row r="8928" spans="2:3" x14ac:dyDescent="0.25">
      <c r="B8928" s="294">
        <v>8863</v>
      </c>
      <c r="C8928" s="295">
        <v>94.968479758345907</v>
      </c>
    </row>
    <row r="8929" spans="2:3" x14ac:dyDescent="0.25">
      <c r="B8929" s="294">
        <v>8864</v>
      </c>
      <c r="C8929" s="295">
        <v>189.23343162138849</v>
      </c>
    </row>
    <row r="8930" spans="2:3" x14ac:dyDescent="0.25">
      <c r="B8930" s="294">
        <v>8865</v>
      </c>
      <c r="C8930" s="295">
        <v>121.90273042963177</v>
      </c>
    </row>
    <row r="8931" spans="2:3" x14ac:dyDescent="0.25">
      <c r="B8931" s="294">
        <v>8866</v>
      </c>
      <c r="C8931" s="295">
        <v>92.138853183853428</v>
      </c>
    </row>
    <row r="8932" spans="2:3" x14ac:dyDescent="0.25">
      <c r="B8932" s="294">
        <v>8867</v>
      </c>
      <c r="C8932" s="295">
        <v>118.10578079485293</v>
      </c>
    </row>
    <row r="8933" spans="2:3" x14ac:dyDescent="0.25">
      <c r="B8933" s="294">
        <v>8868</v>
      </c>
      <c r="C8933" s="295">
        <v>117.3183788108603</v>
      </c>
    </row>
    <row r="8934" spans="2:3" x14ac:dyDescent="0.25">
      <c r="B8934" s="294">
        <v>8869</v>
      </c>
      <c r="C8934" s="295">
        <v>89.85086241404241</v>
      </c>
    </row>
    <row r="8935" spans="2:3" x14ac:dyDescent="0.25">
      <c r="B8935" s="294">
        <v>8870</v>
      </c>
      <c r="C8935" s="295">
        <v>149.37333050694065</v>
      </c>
    </row>
    <row r="8936" spans="2:3" x14ac:dyDescent="0.25">
      <c r="B8936" s="294">
        <v>8871</v>
      </c>
      <c r="C8936" s="295">
        <v>96.228043060613317</v>
      </c>
    </row>
    <row r="8937" spans="2:3" x14ac:dyDescent="0.25">
      <c r="B8937" s="294">
        <v>8872</v>
      </c>
      <c r="C8937" s="295">
        <v>97.869343347264888</v>
      </c>
    </row>
    <row r="8938" spans="2:3" x14ac:dyDescent="0.25">
      <c r="B8938" s="294">
        <v>8873</v>
      </c>
      <c r="C8938" s="295">
        <v>106.09045307881553</v>
      </c>
    </row>
    <row r="8939" spans="2:3" x14ac:dyDescent="0.25">
      <c r="B8939" s="294">
        <v>8874</v>
      </c>
      <c r="C8939" s="295">
        <v>145.35432508266393</v>
      </c>
    </row>
    <row r="8940" spans="2:3" x14ac:dyDescent="0.25">
      <c r="B8940" s="294">
        <v>8875</v>
      </c>
      <c r="C8940" s="295">
        <v>102.4965755040826</v>
      </c>
    </row>
    <row r="8941" spans="2:3" x14ac:dyDescent="0.25">
      <c r="B8941" s="294">
        <v>8876</v>
      </c>
      <c r="C8941" s="295">
        <v>124.9027984347991</v>
      </c>
    </row>
    <row r="8942" spans="2:3" x14ac:dyDescent="0.25">
      <c r="B8942" s="294">
        <v>8877</v>
      </c>
      <c r="C8942" s="295">
        <v>111.04480372384145</v>
      </c>
    </row>
    <row r="8943" spans="2:3" x14ac:dyDescent="0.25">
      <c r="B8943" s="294">
        <v>8878</v>
      </c>
      <c r="C8943" s="295">
        <v>155.27329233666063</v>
      </c>
    </row>
    <row r="8944" spans="2:3" x14ac:dyDescent="0.25">
      <c r="B8944" s="294">
        <v>8879</v>
      </c>
      <c r="C8944" s="295">
        <v>123.15631216377177</v>
      </c>
    </row>
    <row r="8945" spans="2:3" x14ac:dyDescent="0.25">
      <c r="B8945" s="294">
        <v>8880</v>
      </c>
      <c r="C8945" s="295">
        <v>95.684206956423509</v>
      </c>
    </row>
    <row r="8946" spans="2:3" x14ac:dyDescent="0.25">
      <c r="B8946" s="294">
        <v>8881</v>
      </c>
      <c r="C8946" s="295">
        <v>139.60253839249089</v>
      </c>
    </row>
    <row r="8947" spans="2:3" x14ac:dyDescent="0.25">
      <c r="B8947" s="294">
        <v>8882</v>
      </c>
      <c r="C8947" s="295">
        <v>108.64624650291194</v>
      </c>
    </row>
    <row r="8948" spans="2:3" x14ac:dyDescent="0.25">
      <c r="B8948" s="294">
        <v>8883</v>
      </c>
      <c r="C8948" s="295">
        <v>169.71496760499389</v>
      </c>
    </row>
    <row r="8949" spans="2:3" x14ac:dyDescent="0.25">
      <c r="B8949" s="294">
        <v>8884</v>
      </c>
      <c r="C8949" s="295">
        <v>118.0592410810967</v>
      </c>
    </row>
    <row r="8950" spans="2:3" x14ac:dyDescent="0.25">
      <c r="B8950" s="294">
        <v>8885</v>
      </c>
      <c r="C8950" s="295">
        <v>122.59413189801094</v>
      </c>
    </row>
    <row r="8951" spans="2:3" x14ac:dyDescent="0.25">
      <c r="B8951" s="294">
        <v>8886</v>
      </c>
      <c r="C8951" s="295">
        <v>119.4778309804244</v>
      </c>
    </row>
    <row r="8952" spans="2:3" x14ac:dyDescent="0.25">
      <c r="B8952" s="294">
        <v>8887</v>
      </c>
      <c r="C8952" s="295">
        <v>96.65496297190677</v>
      </c>
    </row>
    <row r="8953" spans="2:3" x14ac:dyDescent="0.25">
      <c r="B8953" s="294">
        <v>8888</v>
      </c>
      <c r="C8953" s="295">
        <v>81.24136882206021</v>
      </c>
    </row>
    <row r="8954" spans="2:3" x14ac:dyDescent="0.25">
      <c r="B8954" s="294">
        <v>8889</v>
      </c>
      <c r="C8954" s="295">
        <v>113.85720768572173</v>
      </c>
    </row>
    <row r="8955" spans="2:3" x14ac:dyDescent="0.25">
      <c r="B8955" s="294">
        <v>8890</v>
      </c>
      <c r="C8955" s="295">
        <v>108.72460892080852</v>
      </c>
    </row>
    <row r="8956" spans="2:3" x14ac:dyDescent="0.25">
      <c r="B8956" s="294">
        <v>8891</v>
      </c>
      <c r="C8956" s="295">
        <v>114.64650881931334</v>
      </c>
    </row>
    <row r="8957" spans="2:3" x14ac:dyDescent="0.25">
      <c r="B8957" s="294">
        <v>8892</v>
      </c>
      <c r="C8957" s="295">
        <v>98.24739786787552</v>
      </c>
    </row>
    <row r="8958" spans="2:3" x14ac:dyDescent="0.25">
      <c r="B8958" s="294">
        <v>8893</v>
      </c>
      <c r="C8958" s="295">
        <v>92.725731073344406</v>
      </c>
    </row>
    <row r="8959" spans="2:3" x14ac:dyDescent="0.25">
      <c r="B8959" s="294">
        <v>8894</v>
      </c>
      <c r="C8959" s="295">
        <v>126.10308992824817</v>
      </c>
    </row>
    <row r="8960" spans="2:3" x14ac:dyDescent="0.25">
      <c r="B8960" s="294">
        <v>8895</v>
      </c>
      <c r="C8960" s="295">
        <v>172.17803237923073</v>
      </c>
    </row>
    <row r="8961" spans="2:3" x14ac:dyDescent="0.25">
      <c r="B8961" s="294">
        <v>8896</v>
      </c>
      <c r="C8961" s="295">
        <v>102.07664282908149</v>
      </c>
    </row>
    <row r="8962" spans="2:3" x14ac:dyDescent="0.25">
      <c r="B8962" s="294">
        <v>8897</v>
      </c>
      <c r="C8962" s="295">
        <v>169.15153035772204</v>
      </c>
    </row>
    <row r="8963" spans="2:3" x14ac:dyDescent="0.25">
      <c r="B8963" s="294">
        <v>8898</v>
      </c>
      <c r="C8963" s="295">
        <v>137.12489886463374</v>
      </c>
    </row>
    <row r="8964" spans="2:3" x14ac:dyDescent="0.25">
      <c r="B8964" s="294">
        <v>8899</v>
      </c>
      <c r="C8964" s="295">
        <v>177.33754099920188</v>
      </c>
    </row>
    <row r="8965" spans="2:3" x14ac:dyDescent="0.25">
      <c r="B8965" s="294">
        <v>8900</v>
      </c>
      <c r="C8965" s="295">
        <v>126.20183071125086</v>
      </c>
    </row>
    <row r="8966" spans="2:3" x14ac:dyDescent="0.25">
      <c r="B8966" s="294">
        <v>8901</v>
      </c>
      <c r="C8966" s="295">
        <v>121.89380941131529</v>
      </c>
    </row>
    <row r="8967" spans="2:3" x14ac:dyDescent="0.25">
      <c r="B8967" s="294">
        <v>8902</v>
      </c>
      <c r="C8967" s="295">
        <v>147.71440709350131</v>
      </c>
    </row>
    <row r="8968" spans="2:3" x14ac:dyDescent="0.25">
      <c r="B8968" s="294">
        <v>8903</v>
      </c>
      <c r="C8968" s="295">
        <v>106.67281413934953</v>
      </c>
    </row>
    <row r="8969" spans="2:3" x14ac:dyDescent="0.25">
      <c r="B8969" s="294">
        <v>8904</v>
      </c>
      <c r="C8969" s="295">
        <v>84.322516259674757</v>
      </c>
    </row>
    <row r="8970" spans="2:3" x14ac:dyDescent="0.25">
      <c r="B8970" s="294">
        <v>8905</v>
      </c>
      <c r="C8970" s="295">
        <v>148.34886525478987</v>
      </c>
    </row>
    <row r="8971" spans="2:3" x14ac:dyDescent="0.25">
      <c r="B8971" s="294">
        <v>8906</v>
      </c>
      <c r="C8971" s="295">
        <v>150.76727060252375</v>
      </c>
    </row>
    <row r="8972" spans="2:3" x14ac:dyDescent="0.25">
      <c r="B8972" s="294">
        <v>8907</v>
      </c>
      <c r="C8972" s="295">
        <v>116.65681893871823</v>
      </c>
    </row>
    <row r="8973" spans="2:3" x14ac:dyDescent="0.25">
      <c r="B8973" s="294">
        <v>8908</v>
      </c>
      <c r="C8973" s="295">
        <v>96.770607471687882</v>
      </c>
    </row>
    <row r="8974" spans="2:3" x14ac:dyDescent="0.25">
      <c r="B8974" s="294">
        <v>8909</v>
      </c>
      <c r="C8974" s="295">
        <v>117.26303765757456</v>
      </c>
    </row>
    <row r="8975" spans="2:3" x14ac:dyDescent="0.25">
      <c r="B8975" s="294">
        <v>8910</v>
      </c>
      <c r="C8975" s="295">
        <v>100.80130310298007</v>
      </c>
    </row>
    <row r="8976" spans="2:3" x14ac:dyDescent="0.25">
      <c r="B8976" s="294">
        <v>8911</v>
      </c>
      <c r="C8976" s="295">
        <v>136.41227020973855</v>
      </c>
    </row>
    <row r="8977" spans="2:3" x14ac:dyDescent="0.25">
      <c r="B8977" s="294">
        <v>8912</v>
      </c>
      <c r="C8977" s="295">
        <v>108.53516382422828</v>
      </c>
    </row>
    <row r="8978" spans="2:3" x14ac:dyDescent="0.25">
      <c r="B8978" s="294">
        <v>8913</v>
      </c>
      <c r="C8978" s="295">
        <v>101.0867786289154</v>
      </c>
    </row>
    <row r="8979" spans="2:3" x14ac:dyDescent="0.25">
      <c r="B8979" s="294">
        <v>8914</v>
      </c>
      <c r="C8979" s="295">
        <v>125.55385793830847</v>
      </c>
    </row>
    <row r="8980" spans="2:3" x14ac:dyDescent="0.25">
      <c r="B8980" s="294">
        <v>8915</v>
      </c>
      <c r="C8980" s="295">
        <v>152.58496394552151</v>
      </c>
    </row>
    <row r="8981" spans="2:3" x14ac:dyDescent="0.25">
      <c r="B8981" s="294">
        <v>8916</v>
      </c>
      <c r="C8981" s="295">
        <v>102.06602830668238</v>
      </c>
    </row>
    <row r="8982" spans="2:3" x14ac:dyDescent="0.25">
      <c r="B8982" s="294">
        <v>8917</v>
      </c>
      <c r="C8982" s="295">
        <v>161.81198307207512</v>
      </c>
    </row>
    <row r="8983" spans="2:3" x14ac:dyDescent="0.25">
      <c r="B8983" s="294">
        <v>8918</v>
      </c>
      <c r="C8983" s="295">
        <v>105.58075084858669</v>
      </c>
    </row>
    <row r="8984" spans="2:3" x14ac:dyDescent="0.25">
      <c r="B8984" s="294">
        <v>8919</v>
      </c>
      <c r="C8984" s="295">
        <v>112.13152877226821</v>
      </c>
    </row>
    <row r="8985" spans="2:3" x14ac:dyDescent="0.25">
      <c r="B8985" s="294">
        <v>8920</v>
      </c>
      <c r="C8985" s="295">
        <v>189.96991500957645</v>
      </c>
    </row>
    <row r="8986" spans="2:3" x14ac:dyDescent="0.25">
      <c r="B8986" s="294">
        <v>8921</v>
      </c>
      <c r="C8986" s="295">
        <v>85.97501140834531</v>
      </c>
    </row>
    <row r="8987" spans="2:3" x14ac:dyDescent="0.25">
      <c r="B8987" s="294">
        <v>8922</v>
      </c>
      <c r="C8987" s="295">
        <v>136.67073151447906</v>
      </c>
    </row>
    <row r="8988" spans="2:3" x14ac:dyDescent="0.25">
      <c r="B8988" s="294">
        <v>8923</v>
      </c>
      <c r="C8988" s="295">
        <v>120.56300926623808</v>
      </c>
    </row>
    <row r="8989" spans="2:3" x14ac:dyDescent="0.25">
      <c r="B8989" s="294">
        <v>8924</v>
      </c>
      <c r="C8989" s="295">
        <v>117.3645121180208</v>
      </c>
    </row>
    <row r="8990" spans="2:3" x14ac:dyDescent="0.25">
      <c r="B8990" s="294">
        <v>8925</v>
      </c>
      <c r="C8990" s="295">
        <v>125.13457412897112</v>
      </c>
    </row>
    <row r="8991" spans="2:3" x14ac:dyDescent="0.25">
      <c r="B8991" s="294">
        <v>8926</v>
      </c>
      <c r="C8991" s="295">
        <v>110.79857845884031</v>
      </c>
    </row>
    <row r="8992" spans="2:3" x14ac:dyDescent="0.25">
      <c r="B8992" s="294">
        <v>8927</v>
      </c>
      <c r="C8992" s="295">
        <v>150.74465043479057</v>
      </c>
    </row>
    <row r="8993" spans="2:3" x14ac:dyDescent="0.25">
      <c r="B8993" s="294">
        <v>8928</v>
      </c>
      <c r="C8993" s="295">
        <v>96.855409958869416</v>
      </c>
    </row>
    <row r="8994" spans="2:3" x14ac:dyDescent="0.25">
      <c r="B8994" s="294">
        <v>8929</v>
      </c>
      <c r="C8994" s="295">
        <v>129.12972156621663</v>
      </c>
    </row>
    <row r="8995" spans="2:3" x14ac:dyDescent="0.25">
      <c r="B8995" s="294">
        <v>8930</v>
      </c>
      <c r="C8995" s="295">
        <v>136.98840067997412</v>
      </c>
    </row>
    <row r="8996" spans="2:3" x14ac:dyDescent="0.25">
      <c r="B8996" s="294">
        <v>8931</v>
      </c>
      <c r="C8996" s="295">
        <v>138.67059964239814</v>
      </c>
    </row>
    <row r="8997" spans="2:3" x14ac:dyDescent="0.25">
      <c r="B8997" s="294">
        <v>8932</v>
      </c>
      <c r="C8997" s="295">
        <v>153.55373082486469</v>
      </c>
    </row>
    <row r="8998" spans="2:3" x14ac:dyDescent="0.25">
      <c r="B8998" s="294">
        <v>8933</v>
      </c>
      <c r="C8998" s="295">
        <v>141.14940274287909</v>
      </c>
    </row>
    <row r="8999" spans="2:3" x14ac:dyDescent="0.25">
      <c r="B8999" s="294">
        <v>8934</v>
      </c>
      <c r="C8999" s="295">
        <v>156.70805299544497</v>
      </c>
    </row>
    <row r="9000" spans="2:3" x14ac:dyDescent="0.25">
      <c r="B9000" s="294">
        <v>8935</v>
      </c>
      <c r="C9000" s="295">
        <v>196.55909808140407</v>
      </c>
    </row>
    <row r="9001" spans="2:3" x14ac:dyDescent="0.25">
      <c r="B9001" s="294">
        <v>8936</v>
      </c>
      <c r="C9001" s="295">
        <v>78.389528040964947</v>
      </c>
    </row>
    <row r="9002" spans="2:3" x14ac:dyDescent="0.25">
      <c r="B9002" s="294">
        <v>8937</v>
      </c>
      <c r="C9002" s="295">
        <v>130.17951245650542</v>
      </c>
    </row>
    <row r="9003" spans="2:3" x14ac:dyDescent="0.25">
      <c r="B9003" s="294">
        <v>8938</v>
      </c>
      <c r="C9003" s="295">
        <v>169.18137065367921</v>
      </c>
    </row>
    <row r="9004" spans="2:3" x14ac:dyDescent="0.25">
      <c r="B9004" s="294">
        <v>8939</v>
      </c>
      <c r="C9004" s="295">
        <v>111.45804072198946</v>
      </c>
    </row>
    <row r="9005" spans="2:3" x14ac:dyDescent="0.25">
      <c r="B9005" s="294">
        <v>8940</v>
      </c>
      <c r="C9005" s="295">
        <v>173.6358874436138</v>
      </c>
    </row>
    <row r="9006" spans="2:3" x14ac:dyDescent="0.25">
      <c r="B9006" s="294">
        <v>8941</v>
      </c>
      <c r="C9006" s="295">
        <v>193.14920911191032</v>
      </c>
    </row>
    <row r="9007" spans="2:3" x14ac:dyDescent="0.25">
      <c r="B9007" s="294">
        <v>8942</v>
      </c>
      <c r="C9007" s="295">
        <v>114.08065447756773</v>
      </c>
    </row>
    <row r="9008" spans="2:3" x14ac:dyDescent="0.25">
      <c r="B9008" s="294">
        <v>8943</v>
      </c>
      <c r="C9008" s="295">
        <v>112.45419819908601</v>
      </c>
    </row>
    <row r="9009" spans="2:3" x14ac:dyDescent="0.25">
      <c r="B9009" s="294">
        <v>8944</v>
      </c>
      <c r="C9009" s="295">
        <v>193.44011746297474</v>
      </c>
    </row>
    <row r="9010" spans="2:3" x14ac:dyDescent="0.25">
      <c r="B9010" s="294">
        <v>8945</v>
      </c>
      <c r="C9010" s="295">
        <v>138.19980613866338</v>
      </c>
    </row>
    <row r="9011" spans="2:3" x14ac:dyDescent="0.25">
      <c r="B9011" s="294">
        <v>8946</v>
      </c>
      <c r="C9011" s="295">
        <v>132.01385323030212</v>
      </c>
    </row>
    <row r="9012" spans="2:3" x14ac:dyDescent="0.25">
      <c r="B9012" s="294">
        <v>8947</v>
      </c>
      <c r="C9012" s="295">
        <v>63.77814280203777</v>
      </c>
    </row>
    <row r="9013" spans="2:3" x14ac:dyDescent="0.25">
      <c r="B9013" s="294">
        <v>8948</v>
      </c>
      <c r="C9013" s="295">
        <v>183.66467087976253</v>
      </c>
    </row>
    <row r="9014" spans="2:3" x14ac:dyDescent="0.25">
      <c r="B9014" s="294">
        <v>8949</v>
      </c>
      <c r="C9014" s="295">
        <v>135.40569571836218</v>
      </c>
    </row>
    <row r="9015" spans="2:3" x14ac:dyDescent="0.25">
      <c r="B9015" s="294">
        <v>8950</v>
      </c>
      <c r="C9015" s="295">
        <v>121.62907082793893</v>
      </c>
    </row>
    <row r="9016" spans="2:3" x14ac:dyDescent="0.25">
      <c r="B9016" s="294">
        <v>8951</v>
      </c>
      <c r="C9016" s="295">
        <v>171.62299625456299</v>
      </c>
    </row>
    <row r="9017" spans="2:3" x14ac:dyDescent="0.25">
      <c r="B9017" s="294">
        <v>8952</v>
      </c>
      <c r="C9017" s="295">
        <v>151.81073707934286</v>
      </c>
    </row>
    <row r="9018" spans="2:3" x14ac:dyDescent="0.25">
      <c r="B9018" s="294">
        <v>8953</v>
      </c>
      <c r="C9018" s="295">
        <v>126.32698826248897</v>
      </c>
    </row>
    <row r="9019" spans="2:3" x14ac:dyDescent="0.25">
      <c r="B9019" s="294">
        <v>8954</v>
      </c>
      <c r="C9019" s="295">
        <v>198.90895542683486</v>
      </c>
    </row>
    <row r="9020" spans="2:3" x14ac:dyDescent="0.25">
      <c r="B9020" s="294">
        <v>8955</v>
      </c>
      <c r="C9020" s="295">
        <v>206.30183641867475</v>
      </c>
    </row>
    <row r="9021" spans="2:3" x14ac:dyDescent="0.25">
      <c r="B9021" s="294">
        <v>8956</v>
      </c>
      <c r="C9021" s="295">
        <v>109.85370077493464</v>
      </c>
    </row>
    <row r="9022" spans="2:3" x14ac:dyDescent="0.25">
      <c r="B9022" s="294">
        <v>8957</v>
      </c>
      <c r="C9022" s="295">
        <v>168.45257092734101</v>
      </c>
    </row>
    <row r="9023" spans="2:3" x14ac:dyDescent="0.25">
      <c r="B9023" s="294">
        <v>8958</v>
      </c>
      <c r="C9023" s="295">
        <v>95.469622914338558</v>
      </c>
    </row>
    <row r="9024" spans="2:3" x14ac:dyDescent="0.25">
      <c r="B9024" s="294">
        <v>8959</v>
      </c>
      <c r="C9024" s="295">
        <v>181.43370169503683</v>
      </c>
    </row>
    <row r="9025" spans="2:3" x14ac:dyDescent="0.25">
      <c r="B9025" s="294">
        <v>8960</v>
      </c>
      <c r="C9025" s="295">
        <v>124.87322590333858</v>
      </c>
    </row>
    <row r="9026" spans="2:3" x14ac:dyDescent="0.25">
      <c r="B9026" s="294">
        <v>8961</v>
      </c>
      <c r="C9026" s="295">
        <v>112.72666691443268</v>
      </c>
    </row>
    <row r="9027" spans="2:3" x14ac:dyDescent="0.25">
      <c r="B9027" s="294">
        <v>8962</v>
      </c>
      <c r="C9027" s="295">
        <v>168.134493592171</v>
      </c>
    </row>
    <row r="9028" spans="2:3" x14ac:dyDescent="0.25">
      <c r="B9028" s="294">
        <v>8963</v>
      </c>
      <c r="C9028" s="295">
        <v>149.71294775209947</v>
      </c>
    </row>
    <row r="9029" spans="2:3" x14ac:dyDescent="0.25">
      <c r="B9029" s="294">
        <v>8964</v>
      </c>
      <c r="C9029" s="295">
        <v>112.63381252602025</v>
      </c>
    </row>
    <row r="9030" spans="2:3" x14ac:dyDescent="0.25">
      <c r="B9030" s="294">
        <v>8965</v>
      </c>
      <c r="C9030" s="295">
        <v>97.083530315089348</v>
      </c>
    </row>
    <row r="9031" spans="2:3" x14ac:dyDescent="0.25">
      <c r="B9031" s="294">
        <v>8966</v>
      </c>
      <c r="C9031" s="295">
        <v>153.58170388731992</v>
      </c>
    </row>
    <row r="9032" spans="2:3" x14ac:dyDescent="0.25">
      <c r="B9032" s="294">
        <v>8967</v>
      </c>
      <c r="C9032" s="295">
        <v>143.11178238762869</v>
      </c>
    </row>
    <row r="9033" spans="2:3" x14ac:dyDescent="0.25">
      <c r="B9033" s="294">
        <v>8968</v>
      </c>
      <c r="C9033" s="295">
        <v>105.22453917136758</v>
      </c>
    </row>
    <row r="9034" spans="2:3" x14ac:dyDescent="0.25">
      <c r="B9034" s="294">
        <v>8969</v>
      </c>
      <c r="C9034" s="295">
        <v>139.97263685323941</v>
      </c>
    </row>
    <row r="9035" spans="2:3" x14ac:dyDescent="0.25">
      <c r="B9035" s="294">
        <v>8970</v>
      </c>
      <c r="C9035" s="295">
        <v>128.77074849309713</v>
      </c>
    </row>
    <row r="9036" spans="2:3" x14ac:dyDescent="0.25">
      <c r="B9036" s="294">
        <v>8971</v>
      </c>
      <c r="C9036" s="295">
        <v>90.460400434538883</v>
      </c>
    </row>
    <row r="9037" spans="2:3" x14ac:dyDescent="0.25">
      <c r="B9037" s="294">
        <v>8972</v>
      </c>
      <c r="C9037" s="295">
        <v>162.25772001442226</v>
      </c>
    </row>
    <row r="9038" spans="2:3" x14ac:dyDescent="0.25">
      <c r="B9038" s="294">
        <v>8973</v>
      </c>
      <c r="C9038" s="295">
        <v>147.60722877925292</v>
      </c>
    </row>
    <row r="9039" spans="2:3" x14ac:dyDescent="0.25">
      <c r="B9039" s="294">
        <v>8974</v>
      </c>
      <c r="C9039" s="295">
        <v>128.15915189866669</v>
      </c>
    </row>
    <row r="9040" spans="2:3" x14ac:dyDescent="0.25">
      <c r="B9040" s="294">
        <v>8975</v>
      </c>
      <c r="C9040" s="295">
        <v>105.61700055528571</v>
      </c>
    </row>
    <row r="9041" spans="2:3" x14ac:dyDescent="0.25">
      <c r="B9041" s="294">
        <v>8976</v>
      </c>
      <c r="C9041" s="295">
        <v>104.20527931611468</v>
      </c>
    </row>
    <row r="9042" spans="2:3" x14ac:dyDescent="0.25">
      <c r="B9042" s="294">
        <v>8977</v>
      </c>
      <c r="C9042" s="295">
        <v>117.43039050951589</v>
      </c>
    </row>
    <row r="9043" spans="2:3" x14ac:dyDescent="0.25">
      <c r="B9043" s="294">
        <v>8978</v>
      </c>
      <c r="C9043" s="295">
        <v>186.21039370866646</v>
      </c>
    </row>
    <row r="9044" spans="2:3" x14ac:dyDescent="0.25">
      <c r="B9044" s="294">
        <v>8979</v>
      </c>
      <c r="C9044" s="295">
        <v>154.0595015666126</v>
      </c>
    </row>
    <row r="9045" spans="2:3" x14ac:dyDescent="0.25">
      <c r="B9045" s="294">
        <v>8980</v>
      </c>
      <c r="C9045" s="295">
        <v>131.1405295605712</v>
      </c>
    </row>
    <row r="9046" spans="2:3" x14ac:dyDescent="0.25">
      <c r="B9046" s="294">
        <v>8981</v>
      </c>
      <c r="C9046" s="295">
        <v>132.4780352377054</v>
      </c>
    </row>
    <row r="9047" spans="2:3" x14ac:dyDescent="0.25">
      <c r="B9047" s="294">
        <v>8982</v>
      </c>
      <c r="C9047" s="295">
        <v>140.27318079754144</v>
      </c>
    </row>
    <row r="9048" spans="2:3" x14ac:dyDescent="0.25">
      <c r="B9048" s="294">
        <v>8983</v>
      </c>
      <c r="C9048" s="295">
        <v>188.75150433019542</v>
      </c>
    </row>
    <row r="9049" spans="2:3" x14ac:dyDescent="0.25">
      <c r="B9049" s="294">
        <v>8984</v>
      </c>
      <c r="C9049" s="295">
        <v>119.02196959779599</v>
      </c>
    </row>
    <row r="9050" spans="2:3" x14ac:dyDescent="0.25">
      <c r="B9050" s="294">
        <v>8985</v>
      </c>
      <c r="C9050" s="295">
        <v>136.69055306240861</v>
      </c>
    </row>
    <row r="9051" spans="2:3" x14ac:dyDescent="0.25">
      <c r="B9051" s="294">
        <v>8986</v>
      </c>
      <c r="C9051" s="295">
        <v>124.14672199787482</v>
      </c>
    </row>
    <row r="9052" spans="2:3" x14ac:dyDescent="0.25">
      <c r="B9052" s="294">
        <v>8987</v>
      </c>
      <c r="C9052" s="295">
        <v>99.269481874758895</v>
      </c>
    </row>
    <row r="9053" spans="2:3" x14ac:dyDescent="0.25">
      <c r="B9053" s="294">
        <v>8988</v>
      </c>
      <c r="C9053" s="295">
        <v>138.98620833867224</v>
      </c>
    </row>
    <row r="9054" spans="2:3" x14ac:dyDescent="0.25">
      <c r="B9054" s="294">
        <v>8989</v>
      </c>
      <c r="C9054" s="295">
        <v>108.83792086249832</v>
      </c>
    </row>
    <row r="9055" spans="2:3" x14ac:dyDescent="0.25">
      <c r="B9055" s="294">
        <v>8990</v>
      </c>
      <c r="C9055" s="295">
        <v>162.72040114150997</v>
      </c>
    </row>
    <row r="9056" spans="2:3" x14ac:dyDescent="0.25">
      <c r="B9056" s="294">
        <v>8991</v>
      </c>
      <c r="C9056" s="295">
        <v>154.36642582275607</v>
      </c>
    </row>
    <row r="9057" spans="2:3" x14ac:dyDescent="0.25">
      <c r="B9057" s="294">
        <v>8992</v>
      </c>
      <c r="C9057" s="295">
        <v>112.46845337659221</v>
      </c>
    </row>
    <row r="9058" spans="2:3" x14ac:dyDescent="0.25">
      <c r="B9058" s="294">
        <v>8993</v>
      </c>
      <c r="C9058" s="295">
        <v>67.981046697837385</v>
      </c>
    </row>
    <row r="9059" spans="2:3" x14ac:dyDescent="0.25">
      <c r="B9059" s="294">
        <v>8994</v>
      </c>
      <c r="C9059" s="295">
        <v>99.990436278450332</v>
      </c>
    </row>
    <row r="9060" spans="2:3" x14ac:dyDescent="0.25">
      <c r="B9060" s="294">
        <v>8995</v>
      </c>
      <c r="C9060" s="295">
        <v>92.128970551201746</v>
      </c>
    </row>
    <row r="9061" spans="2:3" x14ac:dyDescent="0.25">
      <c r="B9061" s="294">
        <v>8996</v>
      </c>
      <c r="C9061" s="295">
        <v>91.571130801636542</v>
      </c>
    </row>
    <row r="9062" spans="2:3" x14ac:dyDescent="0.25">
      <c r="B9062" s="294">
        <v>8997</v>
      </c>
      <c r="C9062" s="295">
        <v>89.722731404651341</v>
      </c>
    </row>
    <row r="9063" spans="2:3" x14ac:dyDescent="0.25">
      <c r="B9063" s="294">
        <v>8998</v>
      </c>
      <c r="C9063" s="295">
        <v>110.69106730651069</v>
      </c>
    </row>
    <row r="9064" spans="2:3" x14ac:dyDescent="0.25">
      <c r="B9064" s="294">
        <v>8999</v>
      </c>
      <c r="C9064" s="295">
        <v>134.54508316463409</v>
      </c>
    </row>
    <row r="9065" spans="2:3" x14ac:dyDescent="0.25">
      <c r="B9065" s="294">
        <v>9000</v>
      </c>
      <c r="C9065" s="295">
        <v>199.62976946528454</v>
      </c>
    </row>
    <row r="9066" spans="2:3" x14ac:dyDescent="0.25">
      <c r="B9066" s="294">
        <v>9001</v>
      </c>
      <c r="C9066" s="295">
        <v>179.55379666105171</v>
      </c>
    </row>
    <row r="9067" spans="2:3" x14ac:dyDescent="0.25">
      <c r="B9067" s="294">
        <v>9002</v>
      </c>
      <c r="C9067" s="295">
        <v>150.73795491346351</v>
      </c>
    </row>
    <row r="9068" spans="2:3" x14ac:dyDescent="0.25">
      <c r="B9068" s="294">
        <v>9003</v>
      </c>
      <c r="C9068" s="295">
        <v>119.77727393154922</v>
      </c>
    </row>
    <row r="9069" spans="2:3" x14ac:dyDescent="0.25">
      <c r="B9069" s="294">
        <v>9004</v>
      </c>
      <c r="C9069" s="295">
        <v>71.144412360591346</v>
      </c>
    </row>
    <row r="9070" spans="2:3" x14ac:dyDescent="0.25">
      <c r="B9070" s="294">
        <v>9005</v>
      </c>
      <c r="C9070" s="295">
        <v>130.9656579513773</v>
      </c>
    </row>
    <row r="9071" spans="2:3" x14ac:dyDescent="0.25">
      <c r="B9071" s="294">
        <v>9006</v>
      </c>
      <c r="C9071" s="295">
        <v>85.287667134161524</v>
      </c>
    </row>
    <row r="9072" spans="2:3" x14ac:dyDescent="0.25">
      <c r="B9072" s="294">
        <v>9007</v>
      </c>
      <c r="C9072" s="295">
        <v>89.379675698266027</v>
      </c>
    </row>
    <row r="9073" spans="2:3" x14ac:dyDescent="0.25">
      <c r="B9073" s="294">
        <v>9008</v>
      </c>
      <c r="C9073" s="295">
        <v>194.3672212642326</v>
      </c>
    </row>
    <row r="9074" spans="2:3" x14ac:dyDescent="0.25">
      <c r="B9074" s="294">
        <v>9009</v>
      </c>
      <c r="C9074" s="295">
        <v>115.8245055509245</v>
      </c>
    </row>
    <row r="9075" spans="2:3" x14ac:dyDescent="0.25">
      <c r="B9075" s="294">
        <v>9010</v>
      </c>
      <c r="C9075" s="295">
        <v>136.24769747429559</v>
      </c>
    </row>
    <row r="9076" spans="2:3" x14ac:dyDescent="0.25">
      <c r="B9076" s="294">
        <v>9011</v>
      </c>
      <c r="C9076" s="295">
        <v>141.7877722239659</v>
      </c>
    </row>
    <row r="9077" spans="2:3" x14ac:dyDescent="0.25">
      <c r="B9077" s="294">
        <v>9012</v>
      </c>
      <c r="C9077" s="295">
        <v>120.63823861036406</v>
      </c>
    </row>
    <row r="9078" spans="2:3" x14ac:dyDescent="0.25">
      <c r="B9078" s="294">
        <v>9013</v>
      </c>
      <c r="C9078" s="295">
        <v>102.53919856593434</v>
      </c>
    </row>
    <row r="9079" spans="2:3" x14ac:dyDescent="0.25">
      <c r="B9079" s="294">
        <v>9014</v>
      </c>
      <c r="C9079" s="295">
        <v>89.93529726303673</v>
      </c>
    </row>
    <row r="9080" spans="2:3" x14ac:dyDescent="0.25">
      <c r="B9080" s="294">
        <v>9015</v>
      </c>
      <c r="C9080" s="295">
        <v>162.17777632865284</v>
      </c>
    </row>
    <row r="9081" spans="2:3" x14ac:dyDescent="0.25">
      <c r="B9081" s="294">
        <v>9016</v>
      </c>
      <c r="C9081" s="295">
        <v>160.21600045352264</v>
      </c>
    </row>
    <row r="9082" spans="2:3" x14ac:dyDescent="0.25">
      <c r="B9082" s="294">
        <v>9017</v>
      </c>
      <c r="C9082" s="295">
        <v>94.633248982847789</v>
      </c>
    </row>
    <row r="9083" spans="2:3" x14ac:dyDescent="0.25">
      <c r="B9083" s="294">
        <v>9018</v>
      </c>
      <c r="C9083" s="295">
        <v>80.509041237230548</v>
      </c>
    </row>
    <row r="9084" spans="2:3" x14ac:dyDescent="0.25">
      <c r="B9084" s="294">
        <v>9019</v>
      </c>
      <c r="C9084" s="295">
        <v>180.36995156403464</v>
      </c>
    </row>
    <row r="9085" spans="2:3" x14ac:dyDescent="0.25">
      <c r="B9085" s="294">
        <v>9020</v>
      </c>
      <c r="C9085" s="295">
        <v>180.57784215863816</v>
      </c>
    </row>
    <row r="9086" spans="2:3" x14ac:dyDescent="0.25">
      <c r="B9086" s="294">
        <v>9021</v>
      </c>
      <c r="C9086" s="295">
        <v>162.70144234184812</v>
      </c>
    </row>
    <row r="9087" spans="2:3" x14ac:dyDescent="0.25">
      <c r="B9087" s="294">
        <v>9022</v>
      </c>
      <c r="C9087" s="295">
        <v>149.4536723963144</v>
      </c>
    </row>
    <row r="9088" spans="2:3" x14ac:dyDescent="0.25">
      <c r="B9088" s="294">
        <v>9023</v>
      </c>
      <c r="C9088" s="295">
        <v>104.15389820266591</v>
      </c>
    </row>
    <row r="9089" spans="2:3" x14ac:dyDescent="0.25">
      <c r="B9089" s="294">
        <v>9024</v>
      </c>
      <c r="C9089" s="295">
        <v>183.19041450718757</v>
      </c>
    </row>
    <row r="9090" spans="2:3" x14ac:dyDescent="0.25">
      <c r="B9090" s="294">
        <v>9025</v>
      </c>
      <c r="C9090" s="295">
        <v>112.40108983066877</v>
      </c>
    </row>
    <row r="9091" spans="2:3" x14ac:dyDescent="0.25">
      <c r="B9091" s="294">
        <v>9026</v>
      </c>
      <c r="C9091" s="295">
        <v>134.69088859903383</v>
      </c>
    </row>
    <row r="9092" spans="2:3" x14ac:dyDescent="0.25">
      <c r="B9092" s="294">
        <v>9027</v>
      </c>
      <c r="C9092" s="295">
        <v>156.10013473336727</v>
      </c>
    </row>
    <row r="9093" spans="2:3" x14ac:dyDescent="0.25">
      <c r="B9093" s="294">
        <v>9028</v>
      </c>
      <c r="C9093" s="295">
        <v>154.978058430375</v>
      </c>
    </row>
    <row r="9094" spans="2:3" x14ac:dyDescent="0.25">
      <c r="B9094" s="294">
        <v>9029</v>
      </c>
      <c r="C9094" s="295">
        <v>121.44853446468537</v>
      </c>
    </row>
    <row r="9095" spans="2:3" x14ac:dyDescent="0.25">
      <c r="B9095" s="294">
        <v>9030</v>
      </c>
      <c r="C9095" s="295">
        <v>172.51907139351374</v>
      </c>
    </row>
    <row r="9096" spans="2:3" x14ac:dyDescent="0.25">
      <c r="B9096" s="294">
        <v>9031</v>
      </c>
      <c r="C9096" s="295">
        <v>195.69168025953692</v>
      </c>
    </row>
    <row r="9097" spans="2:3" x14ac:dyDescent="0.25">
      <c r="B9097" s="294">
        <v>9032</v>
      </c>
      <c r="C9097" s="295">
        <v>125.17529259866529</v>
      </c>
    </row>
    <row r="9098" spans="2:3" x14ac:dyDescent="0.25">
      <c r="B9098" s="294">
        <v>9033</v>
      </c>
      <c r="C9098" s="295">
        <v>142.00359289966144</v>
      </c>
    </row>
    <row r="9099" spans="2:3" x14ac:dyDescent="0.25">
      <c r="B9099" s="294">
        <v>9034</v>
      </c>
      <c r="C9099" s="295">
        <v>162.58042278040347</v>
      </c>
    </row>
    <row r="9100" spans="2:3" x14ac:dyDescent="0.25">
      <c r="B9100" s="294">
        <v>9035</v>
      </c>
      <c r="C9100" s="295">
        <v>135.39821369995406</v>
      </c>
    </row>
    <row r="9101" spans="2:3" x14ac:dyDescent="0.25">
      <c r="B9101" s="294">
        <v>9036</v>
      </c>
      <c r="C9101" s="295">
        <v>112.69500299645922</v>
      </c>
    </row>
    <row r="9102" spans="2:3" x14ac:dyDescent="0.25">
      <c r="B9102" s="294">
        <v>9037</v>
      </c>
      <c r="C9102" s="295">
        <v>156.10340580443682</v>
      </c>
    </row>
    <row r="9103" spans="2:3" x14ac:dyDescent="0.25">
      <c r="B9103" s="294">
        <v>9038</v>
      </c>
      <c r="C9103" s="295">
        <v>124.96672678186766</v>
      </c>
    </row>
    <row r="9104" spans="2:3" x14ac:dyDescent="0.25">
      <c r="B9104" s="294">
        <v>9039</v>
      </c>
      <c r="C9104" s="295">
        <v>96.670450169456558</v>
      </c>
    </row>
    <row r="9105" spans="2:3" x14ac:dyDescent="0.25">
      <c r="B9105" s="294">
        <v>9040</v>
      </c>
      <c r="C9105" s="295">
        <v>103.53105761421168</v>
      </c>
    </row>
    <row r="9106" spans="2:3" x14ac:dyDescent="0.25">
      <c r="B9106" s="294">
        <v>9041</v>
      </c>
      <c r="C9106" s="295">
        <v>73.709683498207838</v>
      </c>
    </row>
    <row r="9107" spans="2:3" x14ac:dyDescent="0.25">
      <c r="B9107" s="294">
        <v>9042</v>
      </c>
      <c r="C9107" s="295">
        <v>185.82195155445049</v>
      </c>
    </row>
    <row r="9108" spans="2:3" x14ac:dyDescent="0.25">
      <c r="B9108" s="294">
        <v>9043</v>
      </c>
      <c r="C9108" s="295">
        <v>107.43930910299576</v>
      </c>
    </row>
    <row r="9109" spans="2:3" x14ac:dyDescent="0.25">
      <c r="B9109" s="294">
        <v>9044</v>
      </c>
      <c r="C9109" s="295">
        <v>170.62262169050501</v>
      </c>
    </row>
    <row r="9110" spans="2:3" x14ac:dyDescent="0.25">
      <c r="B9110" s="294">
        <v>9045</v>
      </c>
      <c r="C9110" s="295">
        <v>102.35753248402102</v>
      </c>
    </row>
    <row r="9111" spans="2:3" x14ac:dyDescent="0.25">
      <c r="B9111" s="294">
        <v>9046</v>
      </c>
      <c r="C9111" s="295">
        <v>121.12994432704713</v>
      </c>
    </row>
    <row r="9112" spans="2:3" x14ac:dyDescent="0.25">
      <c r="B9112" s="294">
        <v>9047</v>
      </c>
      <c r="C9112" s="295">
        <v>156.93705443192241</v>
      </c>
    </row>
    <row r="9113" spans="2:3" x14ac:dyDescent="0.25">
      <c r="B9113" s="294">
        <v>9048</v>
      </c>
      <c r="C9113" s="295">
        <v>138.87431597346006</v>
      </c>
    </row>
    <row r="9114" spans="2:3" x14ac:dyDescent="0.25">
      <c r="B9114" s="294">
        <v>9049</v>
      </c>
      <c r="C9114" s="295">
        <v>133.704099419822</v>
      </c>
    </row>
    <row r="9115" spans="2:3" x14ac:dyDescent="0.25">
      <c r="B9115" s="294">
        <v>9050</v>
      </c>
      <c r="C9115" s="295">
        <v>125.88053323614339</v>
      </c>
    </row>
    <row r="9116" spans="2:3" x14ac:dyDescent="0.25">
      <c r="B9116" s="294">
        <v>9051</v>
      </c>
      <c r="C9116" s="295">
        <v>108.09830455000409</v>
      </c>
    </row>
    <row r="9117" spans="2:3" x14ac:dyDescent="0.25">
      <c r="B9117" s="294">
        <v>9052</v>
      </c>
      <c r="C9117" s="295">
        <v>139.74701673931958</v>
      </c>
    </row>
    <row r="9118" spans="2:3" x14ac:dyDescent="0.25">
      <c r="B9118" s="294">
        <v>9053</v>
      </c>
      <c r="C9118" s="295">
        <v>133.4012457250069</v>
      </c>
    </row>
    <row r="9119" spans="2:3" x14ac:dyDescent="0.25">
      <c r="B9119" s="294">
        <v>9054</v>
      </c>
      <c r="C9119" s="295">
        <v>95.814715419650184</v>
      </c>
    </row>
    <row r="9120" spans="2:3" x14ac:dyDescent="0.25">
      <c r="B9120" s="294">
        <v>9055</v>
      </c>
      <c r="C9120" s="295">
        <v>171.26615327987366</v>
      </c>
    </row>
    <row r="9121" spans="2:3" x14ac:dyDescent="0.25">
      <c r="B9121" s="294">
        <v>9056</v>
      </c>
      <c r="C9121" s="295">
        <v>127.38525098383025</v>
      </c>
    </row>
    <row r="9122" spans="2:3" x14ac:dyDescent="0.25">
      <c r="B9122" s="294">
        <v>9057</v>
      </c>
      <c r="C9122" s="295">
        <v>214.16020073283707</v>
      </c>
    </row>
    <row r="9123" spans="2:3" x14ac:dyDescent="0.25">
      <c r="B9123" s="294">
        <v>9058</v>
      </c>
      <c r="C9123" s="295">
        <v>130.47260279141244</v>
      </c>
    </row>
    <row r="9124" spans="2:3" x14ac:dyDescent="0.25">
      <c r="B9124" s="294">
        <v>9059</v>
      </c>
      <c r="C9124" s="295">
        <v>133.15052791403599</v>
      </c>
    </row>
    <row r="9125" spans="2:3" x14ac:dyDescent="0.25">
      <c r="B9125" s="294">
        <v>9060</v>
      </c>
      <c r="C9125" s="295">
        <v>116.45289791413731</v>
      </c>
    </row>
    <row r="9126" spans="2:3" x14ac:dyDescent="0.25">
      <c r="B9126" s="294">
        <v>9061</v>
      </c>
      <c r="C9126" s="295">
        <v>102.86508349516068</v>
      </c>
    </row>
    <row r="9127" spans="2:3" x14ac:dyDescent="0.25">
      <c r="B9127" s="294">
        <v>9062</v>
      </c>
      <c r="C9127" s="295">
        <v>85.192023632290642</v>
      </c>
    </row>
    <row r="9128" spans="2:3" x14ac:dyDescent="0.25">
      <c r="B9128" s="294">
        <v>9063</v>
      </c>
      <c r="C9128" s="295">
        <v>178.14673823270311</v>
      </c>
    </row>
    <row r="9129" spans="2:3" x14ac:dyDescent="0.25">
      <c r="B9129" s="294">
        <v>9064</v>
      </c>
      <c r="C9129" s="295">
        <v>97.167177760753617</v>
      </c>
    </row>
    <row r="9130" spans="2:3" x14ac:dyDescent="0.25">
      <c r="B9130" s="294">
        <v>9065</v>
      </c>
      <c r="C9130" s="295">
        <v>136.83142682246742</v>
      </c>
    </row>
    <row r="9131" spans="2:3" x14ac:dyDescent="0.25">
      <c r="B9131" s="294">
        <v>9066</v>
      </c>
      <c r="C9131" s="295">
        <v>114.25401577777026</v>
      </c>
    </row>
    <row r="9132" spans="2:3" x14ac:dyDescent="0.25">
      <c r="B9132" s="294">
        <v>9067</v>
      </c>
      <c r="C9132" s="295">
        <v>179.0317685643405</v>
      </c>
    </row>
    <row r="9133" spans="2:3" x14ac:dyDescent="0.25">
      <c r="B9133" s="294">
        <v>9068</v>
      </c>
      <c r="C9133" s="295">
        <v>87.349654376274458</v>
      </c>
    </row>
    <row r="9134" spans="2:3" x14ac:dyDescent="0.25">
      <c r="B9134" s="294">
        <v>9069</v>
      </c>
      <c r="C9134" s="295">
        <v>109.0168983927759</v>
      </c>
    </row>
    <row r="9135" spans="2:3" x14ac:dyDescent="0.25">
      <c r="B9135" s="294">
        <v>9070</v>
      </c>
      <c r="C9135" s="295">
        <v>116.11030114725044</v>
      </c>
    </row>
    <row r="9136" spans="2:3" x14ac:dyDescent="0.25">
      <c r="B9136" s="294">
        <v>9071</v>
      </c>
      <c r="C9136" s="295">
        <v>139.9472968762862</v>
      </c>
    </row>
    <row r="9137" spans="2:3" x14ac:dyDescent="0.25">
      <c r="B9137" s="294">
        <v>9072</v>
      </c>
      <c r="C9137" s="295">
        <v>98.635277530186087</v>
      </c>
    </row>
    <row r="9138" spans="2:3" x14ac:dyDescent="0.25">
      <c r="B9138" s="294">
        <v>9073</v>
      </c>
      <c r="C9138" s="295">
        <v>105.48130949778776</v>
      </c>
    </row>
    <row r="9139" spans="2:3" x14ac:dyDescent="0.25">
      <c r="B9139" s="294">
        <v>9074</v>
      </c>
      <c r="C9139" s="295">
        <v>133.98718144900374</v>
      </c>
    </row>
    <row r="9140" spans="2:3" x14ac:dyDescent="0.25">
      <c r="B9140" s="294">
        <v>9075</v>
      </c>
      <c r="C9140" s="295">
        <v>140.92924622033132</v>
      </c>
    </row>
    <row r="9141" spans="2:3" x14ac:dyDescent="0.25">
      <c r="B9141" s="294">
        <v>9076</v>
      </c>
      <c r="C9141" s="295">
        <v>128.34511548164681</v>
      </c>
    </row>
    <row r="9142" spans="2:3" x14ac:dyDescent="0.25">
      <c r="B9142" s="294">
        <v>9077</v>
      </c>
      <c r="C9142" s="295">
        <v>100.10063155386764</v>
      </c>
    </row>
    <row r="9143" spans="2:3" x14ac:dyDescent="0.25">
      <c r="B9143" s="294">
        <v>9078</v>
      </c>
      <c r="C9143" s="295">
        <v>84.621450493392459</v>
      </c>
    </row>
    <row r="9144" spans="2:3" x14ac:dyDescent="0.25">
      <c r="B9144" s="294">
        <v>9079</v>
      </c>
      <c r="C9144" s="295">
        <v>154.13075919127712</v>
      </c>
    </row>
    <row r="9145" spans="2:3" x14ac:dyDescent="0.25">
      <c r="B9145" s="294">
        <v>9080</v>
      </c>
      <c r="C9145" s="295">
        <v>183.97175497130348</v>
      </c>
    </row>
    <row r="9146" spans="2:3" x14ac:dyDescent="0.25">
      <c r="B9146" s="294">
        <v>9081</v>
      </c>
      <c r="C9146" s="295">
        <v>65.271679855507585</v>
      </c>
    </row>
    <row r="9147" spans="2:3" x14ac:dyDescent="0.25">
      <c r="B9147" s="294">
        <v>9082</v>
      </c>
      <c r="C9147" s="295">
        <v>115.01564307358043</v>
      </c>
    </row>
    <row r="9148" spans="2:3" x14ac:dyDescent="0.25">
      <c r="B9148" s="294">
        <v>9083</v>
      </c>
      <c r="C9148" s="295">
        <v>130.77764962703338</v>
      </c>
    </row>
    <row r="9149" spans="2:3" x14ac:dyDescent="0.25">
      <c r="B9149" s="294">
        <v>9084</v>
      </c>
      <c r="C9149" s="295">
        <v>81.074144037379995</v>
      </c>
    </row>
    <row r="9150" spans="2:3" x14ac:dyDescent="0.25">
      <c r="B9150" s="294">
        <v>9085</v>
      </c>
      <c r="C9150" s="295">
        <v>119.50952491565457</v>
      </c>
    </row>
    <row r="9151" spans="2:3" x14ac:dyDescent="0.25">
      <c r="B9151" s="294">
        <v>9086</v>
      </c>
      <c r="C9151" s="295">
        <v>120.33908593099417</v>
      </c>
    </row>
    <row r="9152" spans="2:3" x14ac:dyDescent="0.25">
      <c r="B9152" s="294">
        <v>9087</v>
      </c>
      <c r="C9152" s="295">
        <v>160.14269389192629</v>
      </c>
    </row>
    <row r="9153" spans="2:3" x14ac:dyDescent="0.25">
      <c r="B9153" s="294">
        <v>9088</v>
      </c>
      <c r="C9153" s="295">
        <v>115.3503763339985</v>
      </c>
    </row>
    <row r="9154" spans="2:3" x14ac:dyDescent="0.25">
      <c r="B9154" s="294">
        <v>9089</v>
      </c>
      <c r="C9154" s="295">
        <v>99.996396993819928</v>
      </c>
    </row>
    <row r="9155" spans="2:3" x14ac:dyDescent="0.25">
      <c r="B9155" s="294">
        <v>9090</v>
      </c>
      <c r="C9155" s="295">
        <v>163.82391791375761</v>
      </c>
    </row>
    <row r="9156" spans="2:3" x14ac:dyDescent="0.25">
      <c r="B9156" s="294">
        <v>9091</v>
      </c>
      <c r="C9156" s="295">
        <v>132.69208788617698</v>
      </c>
    </row>
    <row r="9157" spans="2:3" x14ac:dyDescent="0.25">
      <c r="B9157" s="294">
        <v>9092</v>
      </c>
      <c r="C9157" s="295">
        <v>107.20108891040749</v>
      </c>
    </row>
    <row r="9158" spans="2:3" x14ac:dyDescent="0.25">
      <c r="B9158" s="294">
        <v>9093</v>
      </c>
      <c r="C9158" s="295">
        <v>111.84948635054002</v>
      </c>
    </row>
    <row r="9159" spans="2:3" x14ac:dyDescent="0.25">
      <c r="B9159" s="294">
        <v>9094</v>
      </c>
      <c r="C9159" s="295">
        <v>90.190017132031826</v>
      </c>
    </row>
    <row r="9160" spans="2:3" x14ac:dyDescent="0.25">
      <c r="B9160" s="294">
        <v>9095</v>
      </c>
      <c r="C9160" s="295">
        <v>105.49617533270217</v>
      </c>
    </row>
    <row r="9161" spans="2:3" x14ac:dyDescent="0.25">
      <c r="B9161" s="294">
        <v>9096</v>
      </c>
      <c r="C9161" s="295">
        <v>97.627835099802141</v>
      </c>
    </row>
    <row r="9162" spans="2:3" x14ac:dyDescent="0.25">
      <c r="B9162" s="294">
        <v>9097</v>
      </c>
      <c r="C9162" s="295">
        <v>148.76907042846261</v>
      </c>
    </row>
    <row r="9163" spans="2:3" x14ac:dyDescent="0.25">
      <c r="B9163" s="294">
        <v>9098</v>
      </c>
      <c r="C9163" s="295">
        <v>200.1704495973903</v>
      </c>
    </row>
    <row r="9164" spans="2:3" x14ac:dyDescent="0.25">
      <c r="B9164" s="294">
        <v>9099</v>
      </c>
      <c r="C9164" s="295">
        <v>164.00006492724665</v>
      </c>
    </row>
    <row r="9165" spans="2:3" x14ac:dyDescent="0.25">
      <c r="B9165" s="294">
        <v>9100</v>
      </c>
      <c r="C9165" s="295">
        <v>110.18156367255264</v>
      </c>
    </row>
    <row r="9166" spans="2:3" x14ac:dyDescent="0.25">
      <c r="B9166" s="294">
        <v>9101</v>
      </c>
      <c r="C9166" s="295">
        <v>113.13697516535484</v>
      </c>
    </row>
    <row r="9167" spans="2:3" x14ac:dyDescent="0.25">
      <c r="B9167" s="294">
        <v>9102</v>
      </c>
      <c r="C9167" s="295">
        <v>147.31793478016897</v>
      </c>
    </row>
    <row r="9168" spans="2:3" x14ac:dyDescent="0.25">
      <c r="B9168" s="294">
        <v>9103</v>
      </c>
      <c r="C9168" s="295">
        <v>108.41277128835615</v>
      </c>
    </row>
    <row r="9169" spans="2:3" x14ac:dyDescent="0.25">
      <c r="B9169" s="294">
        <v>9104</v>
      </c>
      <c r="C9169" s="295">
        <v>142.26259537733756</v>
      </c>
    </row>
    <row r="9170" spans="2:3" x14ac:dyDescent="0.25">
      <c r="B9170" s="294">
        <v>9105</v>
      </c>
      <c r="C9170" s="295">
        <v>97.83476414287334</v>
      </c>
    </row>
    <row r="9171" spans="2:3" x14ac:dyDescent="0.25">
      <c r="B9171" s="294">
        <v>9106</v>
      </c>
      <c r="C9171" s="295">
        <v>93.832562886735275</v>
      </c>
    </row>
    <row r="9172" spans="2:3" x14ac:dyDescent="0.25">
      <c r="B9172" s="294">
        <v>9107</v>
      </c>
      <c r="C9172" s="295">
        <v>145.75322690716331</v>
      </c>
    </row>
    <row r="9173" spans="2:3" x14ac:dyDescent="0.25">
      <c r="B9173" s="294">
        <v>9108</v>
      </c>
      <c r="C9173" s="295">
        <v>116.00718616777341</v>
      </c>
    </row>
    <row r="9174" spans="2:3" x14ac:dyDescent="0.25">
      <c r="B9174" s="294">
        <v>9109</v>
      </c>
      <c r="C9174" s="295">
        <v>133.56206687725373</v>
      </c>
    </row>
    <row r="9175" spans="2:3" x14ac:dyDescent="0.25">
      <c r="B9175" s="294">
        <v>9110</v>
      </c>
      <c r="C9175" s="295">
        <v>116.95647096812974</v>
      </c>
    </row>
    <row r="9176" spans="2:3" x14ac:dyDescent="0.25">
      <c r="B9176" s="294">
        <v>9111</v>
      </c>
      <c r="C9176" s="295">
        <v>117.1816271796317</v>
      </c>
    </row>
    <row r="9177" spans="2:3" x14ac:dyDescent="0.25">
      <c r="B9177" s="294">
        <v>9112</v>
      </c>
      <c r="C9177" s="295">
        <v>137.38273816008791</v>
      </c>
    </row>
    <row r="9178" spans="2:3" x14ac:dyDescent="0.25">
      <c r="B9178" s="294">
        <v>9113</v>
      </c>
      <c r="C9178" s="295">
        <v>98.750670571462791</v>
      </c>
    </row>
    <row r="9179" spans="2:3" x14ac:dyDescent="0.25">
      <c r="B9179" s="294">
        <v>9114</v>
      </c>
      <c r="C9179" s="295">
        <v>131.23291395355272</v>
      </c>
    </row>
    <row r="9180" spans="2:3" x14ac:dyDescent="0.25">
      <c r="B9180" s="294">
        <v>9115</v>
      </c>
      <c r="C9180" s="295">
        <v>129.29089981146092</v>
      </c>
    </row>
    <row r="9181" spans="2:3" x14ac:dyDescent="0.25">
      <c r="B9181" s="294">
        <v>9116</v>
      </c>
      <c r="C9181" s="295">
        <v>165.07828015336912</v>
      </c>
    </row>
    <row r="9182" spans="2:3" x14ac:dyDescent="0.25">
      <c r="B9182" s="294">
        <v>9117</v>
      </c>
      <c r="C9182" s="295">
        <v>124.47459837148175</v>
      </c>
    </row>
    <row r="9183" spans="2:3" x14ac:dyDescent="0.25">
      <c r="B9183" s="294">
        <v>9118</v>
      </c>
      <c r="C9183" s="295">
        <v>100.52123673759495</v>
      </c>
    </row>
    <row r="9184" spans="2:3" x14ac:dyDescent="0.25">
      <c r="B9184" s="294">
        <v>9119</v>
      </c>
      <c r="C9184" s="295">
        <v>162.63746590093717</v>
      </c>
    </row>
    <row r="9185" spans="2:3" x14ac:dyDescent="0.25">
      <c r="B9185" s="294">
        <v>9120</v>
      </c>
      <c r="C9185" s="295">
        <v>84.25176351269495</v>
      </c>
    </row>
    <row r="9186" spans="2:3" x14ac:dyDescent="0.25">
      <c r="B9186" s="294">
        <v>9121</v>
      </c>
      <c r="C9186" s="295">
        <v>138.36686483885438</v>
      </c>
    </row>
    <row r="9187" spans="2:3" x14ac:dyDescent="0.25">
      <c r="B9187" s="294">
        <v>9122</v>
      </c>
      <c r="C9187" s="295">
        <v>201.69574280728773</v>
      </c>
    </row>
    <row r="9188" spans="2:3" x14ac:dyDescent="0.25">
      <c r="B9188" s="294">
        <v>9123</v>
      </c>
      <c r="C9188" s="295">
        <v>146.9087573567142</v>
      </c>
    </row>
    <row r="9189" spans="2:3" x14ac:dyDescent="0.25">
      <c r="B9189" s="294">
        <v>9124</v>
      </c>
      <c r="C9189" s="295">
        <v>137.01243759735007</v>
      </c>
    </row>
    <row r="9190" spans="2:3" x14ac:dyDescent="0.25">
      <c r="B9190" s="294">
        <v>9125</v>
      </c>
      <c r="C9190" s="295">
        <v>113.28086334681404</v>
      </c>
    </row>
    <row r="9191" spans="2:3" x14ac:dyDescent="0.25">
      <c r="B9191" s="294">
        <v>9126</v>
      </c>
      <c r="C9191" s="295">
        <v>83.131419815002971</v>
      </c>
    </row>
    <row r="9192" spans="2:3" x14ac:dyDescent="0.25">
      <c r="B9192" s="294">
        <v>9127</v>
      </c>
      <c r="C9192" s="295">
        <v>139.75161651710908</v>
      </c>
    </row>
    <row r="9193" spans="2:3" x14ac:dyDescent="0.25">
      <c r="B9193" s="294">
        <v>9128</v>
      </c>
      <c r="C9193" s="295">
        <v>147.00889457384892</v>
      </c>
    </row>
    <row r="9194" spans="2:3" x14ac:dyDescent="0.25">
      <c r="B9194" s="294">
        <v>9129</v>
      </c>
      <c r="C9194" s="295">
        <v>82.956541007042489</v>
      </c>
    </row>
    <row r="9195" spans="2:3" x14ac:dyDescent="0.25">
      <c r="B9195" s="294">
        <v>9130</v>
      </c>
      <c r="C9195" s="295">
        <v>135.71395656429328</v>
      </c>
    </row>
    <row r="9196" spans="2:3" x14ac:dyDescent="0.25">
      <c r="B9196" s="294">
        <v>9131</v>
      </c>
      <c r="C9196" s="295">
        <v>148.70561579350172</v>
      </c>
    </row>
    <row r="9197" spans="2:3" x14ac:dyDescent="0.25">
      <c r="B9197" s="294">
        <v>9132</v>
      </c>
      <c r="C9197" s="295">
        <v>70.384024710794364</v>
      </c>
    </row>
    <row r="9198" spans="2:3" x14ac:dyDescent="0.25">
      <c r="B9198" s="294">
        <v>9133</v>
      </c>
      <c r="C9198" s="295">
        <v>107.77803788883358</v>
      </c>
    </row>
    <row r="9199" spans="2:3" x14ac:dyDescent="0.25">
      <c r="B9199" s="294">
        <v>9134</v>
      </c>
      <c r="C9199" s="295">
        <v>158.10719689548966</v>
      </c>
    </row>
    <row r="9200" spans="2:3" x14ac:dyDescent="0.25">
      <c r="B9200" s="294">
        <v>9135</v>
      </c>
      <c r="C9200" s="295">
        <v>75.303007931732566</v>
      </c>
    </row>
    <row r="9201" spans="2:3" x14ac:dyDescent="0.25">
      <c r="B9201" s="294">
        <v>9136</v>
      </c>
      <c r="C9201" s="295">
        <v>144.93162111006492</v>
      </c>
    </row>
    <row r="9202" spans="2:3" x14ac:dyDescent="0.25">
      <c r="B9202" s="294">
        <v>9137</v>
      </c>
      <c r="C9202" s="295">
        <v>94.978868753068213</v>
      </c>
    </row>
    <row r="9203" spans="2:3" x14ac:dyDescent="0.25">
      <c r="B9203" s="294">
        <v>9138</v>
      </c>
      <c r="C9203" s="295">
        <v>154.63726100246527</v>
      </c>
    </row>
    <row r="9204" spans="2:3" x14ac:dyDescent="0.25">
      <c r="B9204" s="294">
        <v>9139</v>
      </c>
      <c r="C9204" s="295">
        <v>128.56289607062004</v>
      </c>
    </row>
    <row r="9205" spans="2:3" x14ac:dyDescent="0.25">
      <c r="B9205" s="294">
        <v>9140</v>
      </c>
      <c r="C9205" s="295">
        <v>116.1656118750293</v>
      </c>
    </row>
    <row r="9206" spans="2:3" x14ac:dyDescent="0.25">
      <c r="B9206" s="294">
        <v>9141</v>
      </c>
      <c r="C9206" s="295">
        <v>135.5241821131836</v>
      </c>
    </row>
    <row r="9207" spans="2:3" x14ac:dyDescent="0.25">
      <c r="B9207" s="294">
        <v>9142</v>
      </c>
      <c r="C9207" s="295">
        <v>113.45262635450612</v>
      </c>
    </row>
    <row r="9208" spans="2:3" x14ac:dyDescent="0.25">
      <c r="B9208" s="294">
        <v>9143</v>
      </c>
      <c r="C9208" s="295">
        <v>174.22596406304615</v>
      </c>
    </row>
    <row r="9209" spans="2:3" x14ac:dyDescent="0.25">
      <c r="B9209" s="294">
        <v>9144</v>
      </c>
      <c r="C9209" s="295">
        <v>148.03308584473567</v>
      </c>
    </row>
    <row r="9210" spans="2:3" x14ac:dyDescent="0.25">
      <c r="B9210" s="294">
        <v>9145</v>
      </c>
      <c r="C9210" s="295">
        <v>146.69405929831061</v>
      </c>
    </row>
    <row r="9211" spans="2:3" x14ac:dyDescent="0.25">
      <c r="B9211" s="294">
        <v>9146</v>
      </c>
      <c r="C9211" s="295">
        <v>135.36850999853817</v>
      </c>
    </row>
    <row r="9212" spans="2:3" x14ac:dyDescent="0.25">
      <c r="B9212" s="294">
        <v>9147</v>
      </c>
      <c r="C9212" s="295">
        <v>100.03522827904004</v>
      </c>
    </row>
    <row r="9213" spans="2:3" x14ac:dyDescent="0.25">
      <c r="B9213" s="294">
        <v>9148</v>
      </c>
      <c r="C9213" s="295">
        <v>181.33334939538167</v>
      </c>
    </row>
    <row r="9214" spans="2:3" x14ac:dyDescent="0.25">
      <c r="B9214" s="294">
        <v>9149</v>
      </c>
      <c r="C9214" s="295">
        <v>113.63860300519148</v>
      </c>
    </row>
    <row r="9215" spans="2:3" x14ac:dyDescent="0.25">
      <c r="B9215" s="294">
        <v>9150</v>
      </c>
      <c r="C9215" s="295">
        <v>182.16787896405174</v>
      </c>
    </row>
    <row r="9216" spans="2:3" x14ac:dyDescent="0.25">
      <c r="B9216" s="294">
        <v>9151</v>
      </c>
      <c r="C9216" s="295">
        <v>101.28089882724326</v>
      </c>
    </row>
    <row r="9217" spans="2:3" x14ac:dyDescent="0.25">
      <c r="B9217" s="294">
        <v>9152</v>
      </c>
      <c r="C9217" s="295">
        <v>138.04610228863774</v>
      </c>
    </row>
    <row r="9218" spans="2:3" x14ac:dyDescent="0.25">
      <c r="B9218" s="294">
        <v>9153</v>
      </c>
      <c r="C9218" s="295">
        <v>154.55393245944975</v>
      </c>
    </row>
    <row r="9219" spans="2:3" x14ac:dyDescent="0.25">
      <c r="B9219" s="294">
        <v>9154</v>
      </c>
      <c r="C9219" s="295">
        <v>113.44574394459265</v>
      </c>
    </row>
    <row r="9220" spans="2:3" x14ac:dyDescent="0.25">
      <c r="B9220" s="294">
        <v>9155</v>
      </c>
      <c r="C9220" s="295">
        <v>128.13991471043249</v>
      </c>
    </row>
    <row r="9221" spans="2:3" x14ac:dyDescent="0.25">
      <c r="B9221" s="294">
        <v>9156</v>
      </c>
      <c r="C9221" s="295">
        <v>146.55708937967802</v>
      </c>
    </row>
    <row r="9222" spans="2:3" x14ac:dyDescent="0.25">
      <c r="B9222" s="294">
        <v>9157</v>
      </c>
      <c r="C9222" s="295">
        <v>149.53881245610239</v>
      </c>
    </row>
    <row r="9223" spans="2:3" x14ac:dyDescent="0.25">
      <c r="B9223" s="294">
        <v>9158</v>
      </c>
      <c r="C9223" s="295">
        <v>120.29348003558849</v>
      </c>
    </row>
    <row r="9224" spans="2:3" x14ac:dyDescent="0.25">
      <c r="B9224" s="294">
        <v>9159</v>
      </c>
      <c r="C9224" s="295">
        <v>163.94421032593709</v>
      </c>
    </row>
    <row r="9225" spans="2:3" x14ac:dyDescent="0.25">
      <c r="B9225" s="294">
        <v>9160</v>
      </c>
      <c r="C9225" s="295">
        <v>145.92048658188082</v>
      </c>
    </row>
    <row r="9226" spans="2:3" x14ac:dyDescent="0.25">
      <c r="B9226" s="294">
        <v>9161</v>
      </c>
      <c r="C9226" s="295">
        <v>120.13723510459315</v>
      </c>
    </row>
    <row r="9227" spans="2:3" x14ac:dyDescent="0.25">
      <c r="B9227" s="294">
        <v>9162</v>
      </c>
      <c r="C9227" s="295">
        <v>106.56281039774871</v>
      </c>
    </row>
    <row r="9228" spans="2:3" x14ac:dyDescent="0.25">
      <c r="B9228" s="294">
        <v>9163</v>
      </c>
      <c r="C9228" s="295">
        <v>75.575152170701372</v>
      </c>
    </row>
    <row r="9229" spans="2:3" x14ac:dyDescent="0.25">
      <c r="B9229" s="294">
        <v>9164</v>
      </c>
      <c r="C9229" s="295">
        <v>179.56109338063777</v>
      </c>
    </row>
    <row r="9230" spans="2:3" x14ac:dyDescent="0.25">
      <c r="B9230" s="294">
        <v>9165</v>
      </c>
      <c r="C9230" s="295">
        <v>93.800166017476258</v>
      </c>
    </row>
    <row r="9231" spans="2:3" x14ac:dyDescent="0.25">
      <c r="B9231" s="294">
        <v>9166</v>
      </c>
      <c r="C9231" s="295">
        <v>149.04410730505811</v>
      </c>
    </row>
    <row r="9232" spans="2:3" x14ac:dyDescent="0.25">
      <c r="B9232" s="294">
        <v>9167</v>
      </c>
      <c r="C9232" s="295">
        <v>139.04619729483284</v>
      </c>
    </row>
    <row r="9233" spans="2:3" x14ac:dyDescent="0.25">
      <c r="B9233" s="294">
        <v>9168</v>
      </c>
      <c r="C9233" s="295">
        <v>117.55277051464523</v>
      </c>
    </row>
    <row r="9234" spans="2:3" x14ac:dyDescent="0.25">
      <c r="B9234" s="294">
        <v>9169</v>
      </c>
      <c r="C9234" s="295">
        <v>147.45178567490552</v>
      </c>
    </row>
    <row r="9235" spans="2:3" x14ac:dyDescent="0.25">
      <c r="B9235" s="294">
        <v>9170</v>
      </c>
      <c r="C9235" s="295">
        <v>120.73811191341561</v>
      </c>
    </row>
    <row r="9236" spans="2:3" x14ac:dyDescent="0.25">
      <c r="B9236" s="294">
        <v>9171</v>
      </c>
      <c r="C9236" s="295">
        <v>139.57064371009517</v>
      </c>
    </row>
    <row r="9237" spans="2:3" x14ac:dyDescent="0.25">
      <c r="B9237" s="294">
        <v>9172</v>
      </c>
      <c r="C9237" s="295">
        <v>105.10926888333225</v>
      </c>
    </row>
    <row r="9238" spans="2:3" x14ac:dyDescent="0.25">
      <c r="B9238" s="294">
        <v>9173</v>
      </c>
      <c r="C9238" s="295">
        <v>113.99180444422717</v>
      </c>
    </row>
    <row r="9239" spans="2:3" x14ac:dyDescent="0.25">
      <c r="B9239" s="294">
        <v>9174</v>
      </c>
      <c r="C9239" s="295">
        <v>75.011530065392407</v>
      </c>
    </row>
    <row r="9240" spans="2:3" x14ac:dyDescent="0.25">
      <c r="B9240" s="294">
        <v>9175</v>
      </c>
      <c r="C9240" s="295">
        <v>136.9618332447574</v>
      </c>
    </row>
    <row r="9241" spans="2:3" x14ac:dyDescent="0.25">
      <c r="B9241" s="294">
        <v>9176</v>
      </c>
      <c r="C9241" s="295">
        <v>140.18557197924162</v>
      </c>
    </row>
    <row r="9242" spans="2:3" x14ac:dyDescent="0.25">
      <c r="B9242" s="294">
        <v>9177</v>
      </c>
      <c r="C9242" s="295">
        <v>113.58225978047459</v>
      </c>
    </row>
    <row r="9243" spans="2:3" x14ac:dyDescent="0.25">
      <c r="B9243" s="294">
        <v>9178</v>
      </c>
      <c r="C9243" s="295">
        <v>149.09130256159023</v>
      </c>
    </row>
    <row r="9244" spans="2:3" x14ac:dyDescent="0.25">
      <c r="B9244" s="294">
        <v>9179</v>
      </c>
      <c r="C9244" s="295">
        <v>107.91535051864528</v>
      </c>
    </row>
    <row r="9245" spans="2:3" x14ac:dyDescent="0.25">
      <c r="B9245" s="294">
        <v>9180</v>
      </c>
      <c r="C9245" s="295">
        <v>139.30112664434697</v>
      </c>
    </row>
    <row r="9246" spans="2:3" x14ac:dyDescent="0.25">
      <c r="B9246" s="294">
        <v>9181</v>
      </c>
      <c r="C9246" s="295">
        <v>138.34702836773067</v>
      </c>
    </row>
    <row r="9247" spans="2:3" x14ac:dyDescent="0.25">
      <c r="B9247" s="294">
        <v>9182</v>
      </c>
      <c r="C9247" s="295">
        <v>149.09390008989112</v>
      </c>
    </row>
    <row r="9248" spans="2:3" x14ac:dyDescent="0.25">
      <c r="B9248" s="294">
        <v>9183</v>
      </c>
      <c r="C9248" s="295">
        <v>129.04356809618889</v>
      </c>
    </row>
    <row r="9249" spans="2:3" x14ac:dyDescent="0.25">
      <c r="B9249" s="294">
        <v>9184</v>
      </c>
      <c r="C9249" s="295">
        <v>149.48574409470257</v>
      </c>
    </row>
    <row r="9250" spans="2:3" x14ac:dyDescent="0.25">
      <c r="B9250" s="294">
        <v>9185</v>
      </c>
      <c r="C9250" s="295">
        <v>218.16009752505812</v>
      </c>
    </row>
    <row r="9251" spans="2:3" x14ac:dyDescent="0.25">
      <c r="B9251" s="294">
        <v>9186</v>
      </c>
      <c r="C9251" s="295">
        <v>145.32041112585881</v>
      </c>
    </row>
    <row r="9252" spans="2:3" x14ac:dyDescent="0.25">
      <c r="B9252" s="294">
        <v>9187</v>
      </c>
      <c r="C9252" s="295">
        <v>160.73337082077541</v>
      </c>
    </row>
    <row r="9253" spans="2:3" x14ac:dyDescent="0.25">
      <c r="B9253" s="294">
        <v>9188</v>
      </c>
      <c r="C9253" s="295">
        <v>96.920834552307383</v>
      </c>
    </row>
    <row r="9254" spans="2:3" x14ac:dyDescent="0.25">
      <c r="B9254" s="294">
        <v>9189</v>
      </c>
      <c r="C9254" s="295">
        <v>192.43588920199591</v>
      </c>
    </row>
    <row r="9255" spans="2:3" x14ac:dyDescent="0.25">
      <c r="B9255" s="294">
        <v>9190</v>
      </c>
      <c r="C9255" s="295">
        <v>73.408163086211701</v>
      </c>
    </row>
    <row r="9256" spans="2:3" x14ac:dyDescent="0.25">
      <c r="B9256" s="294">
        <v>9191</v>
      </c>
      <c r="C9256" s="295">
        <v>114.09939507673135</v>
      </c>
    </row>
    <row r="9257" spans="2:3" x14ac:dyDescent="0.25">
      <c r="B9257" s="294">
        <v>9192</v>
      </c>
      <c r="C9257" s="295">
        <v>170.67135720834287</v>
      </c>
    </row>
    <row r="9258" spans="2:3" x14ac:dyDescent="0.25">
      <c r="B9258" s="294">
        <v>9193</v>
      </c>
      <c r="C9258" s="295">
        <v>99.24310028757715</v>
      </c>
    </row>
    <row r="9259" spans="2:3" x14ac:dyDescent="0.25">
      <c r="B9259" s="294">
        <v>9194</v>
      </c>
      <c r="C9259" s="295">
        <v>135.37064785840639</v>
      </c>
    </row>
    <row r="9260" spans="2:3" x14ac:dyDescent="0.25">
      <c r="B9260" s="294">
        <v>9195</v>
      </c>
      <c r="C9260" s="295">
        <v>123.48638482264462</v>
      </c>
    </row>
    <row r="9261" spans="2:3" x14ac:dyDescent="0.25">
      <c r="B9261" s="294">
        <v>9196</v>
      </c>
      <c r="C9261" s="295">
        <v>105.44355716589357</v>
      </c>
    </row>
    <row r="9262" spans="2:3" x14ac:dyDescent="0.25">
      <c r="B9262" s="294">
        <v>9197</v>
      </c>
      <c r="C9262" s="295">
        <v>155.80948707277494</v>
      </c>
    </row>
    <row r="9263" spans="2:3" x14ac:dyDescent="0.25">
      <c r="B9263" s="294">
        <v>9198</v>
      </c>
      <c r="C9263" s="295">
        <v>105.35063151744851</v>
      </c>
    </row>
    <row r="9264" spans="2:3" x14ac:dyDescent="0.25">
      <c r="B9264" s="294">
        <v>9199</v>
      </c>
      <c r="C9264" s="295">
        <v>121.79133261837737</v>
      </c>
    </row>
    <row r="9265" spans="2:3" x14ac:dyDescent="0.25">
      <c r="B9265" s="294">
        <v>9200</v>
      </c>
      <c r="C9265" s="295">
        <v>105.20954786488595</v>
      </c>
    </row>
    <row r="9266" spans="2:3" x14ac:dyDescent="0.25">
      <c r="B9266" s="294">
        <v>9201</v>
      </c>
      <c r="C9266" s="295">
        <v>118.05149237386161</v>
      </c>
    </row>
    <row r="9267" spans="2:3" x14ac:dyDescent="0.25">
      <c r="B9267" s="294">
        <v>9202</v>
      </c>
      <c r="C9267" s="295">
        <v>159.60982972875644</v>
      </c>
    </row>
    <row r="9268" spans="2:3" x14ac:dyDescent="0.25">
      <c r="B9268" s="294">
        <v>9203</v>
      </c>
      <c r="C9268" s="295">
        <v>137.06476631146904</v>
      </c>
    </row>
    <row r="9269" spans="2:3" x14ac:dyDescent="0.25">
      <c r="B9269" s="294">
        <v>9204</v>
      </c>
      <c r="C9269" s="295">
        <v>125.66702884397733</v>
      </c>
    </row>
    <row r="9270" spans="2:3" x14ac:dyDescent="0.25">
      <c r="B9270" s="294">
        <v>9205</v>
      </c>
      <c r="C9270" s="295">
        <v>137.1212934004289</v>
      </c>
    </row>
    <row r="9271" spans="2:3" x14ac:dyDescent="0.25">
      <c r="B9271" s="294">
        <v>9206</v>
      </c>
      <c r="C9271" s="295">
        <v>122.1064239219848</v>
      </c>
    </row>
    <row r="9272" spans="2:3" x14ac:dyDescent="0.25">
      <c r="B9272" s="294">
        <v>9207</v>
      </c>
      <c r="C9272" s="295">
        <v>174.37254625426974</v>
      </c>
    </row>
    <row r="9273" spans="2:3" x14ac:dyDescent="0.25">
      <c r="B9273" s="294">
        <v>9208</v>
      </c>
      <c r="C9273" s="295">
        <v>108.54287557607151</v>
      </c>
    </row>
    <row r="9274" spans="2:3" x14ac:dyDescent="0.25">
      <c r="B9274" s="294">
        <v>9209</v>
      </c>
      <c r="C9274" s="295">
        <v>94.719267163241028</v>
      </c>
    </row>
    <row r="9275" spans="2:3" x14ac:dyDescent="0.25">
      <c r="B9275" s="294">
        <v>9210</v>
      </c>
      <c r="C9275" s="295">
        <v>102.32696786920462</v>
      </c>
    </row>
    <row r="9276" spans="2:3" x14ac:dyDescent="0.25">
      <c r="B9276" s="294">
        <v>9211</v>
      </c>
      <c r="C9276" s="295">
        <v>170.09353584131111</v>
      </c>
    </row>
    <row r="9277" spans="2:3" x14ac:dyDescent="0.25">
      <c r="B9277" s="294">
        <v>9212</v>
      </c>
      <c r="C9277" s="295">
        <v>131.99303774833828</v>
      </c>
    </row>
    <row r="9278" spans="2:3" x14ac:dyDescent="0.25">
      <c r="B9278" s="294">
        <v>9213</v>
      </c>
      <c r="C9278" s="295">
        <v>131.84595562558974</v>
      </c>
    </row>
    <row r="9279" spans="2:3" x14ac:dyDescent="0.25">
      <c r="B9279" s="294">
        <v>9214</v>
      </c>
      <c r="C9279" s="295">
        <v>117.07476429723684</v>
      </c>
    </row>
    <row r="9280" spans="2:3" x14ac:dyDescent="0.25">
      <c r="B9280" s="294">
        <v>9215</v>
      </c>
      <c r="C9280" s="295">
        <v>99.877962852668531</v>
      </c>
    </row>
    <row r="9281" spans="2:3" x14ac:dyDescent="0.25">
      <c r="B9281" s="294">
        <v>9216</v>
      </c>
      <c r="C9281" s="295">
        <v>116.6743313788933</v>
      </c>
    </row>
    <row r="9282" spans="2:3" x14ac:dyDescent="0.25">
      <c r="B9282" s="294">
        <v>9217</v>
      </c>
      <c r="C9282" s="295">
        <v>149.05364739009568</v>
      </c>
    </row>
    <row r="9283" spans="2:3" x14ac:dyDescent="0.25">
      <c r="B9283" s="294">
        <v>9218</v>
      </c>
      <c r="C9283" s="295">
        <v>167.44383431891634</v>
      </c>
    </row>
    <row r="9284" spans="2:3" x14ac:dyDescent="0.25">
      <c r="B9284" s="294">
        <v>9219</v>
      </c>
      <c r="C9284" s="295">
        <v>125.60992072563191</v>
      </c>
    </row>
    <row r="9285" spans="2:3" x14ac:dyDescent="0.25">
      <c r="B9285" s="294">
        <v>9220</v>
      </c>
      <c r="C9285" s="295">
        <v>169.27844034316701</v>
      </c>
    </row>
    <row r="9286" spans="2:3" x14ac:dyDescent="0.25">
      <c r="B9286" s="294">
        <v>9221</v>
      </c>
      <c r="C9286" s="295">
        <v>112.72445672741291</v>
      </c>
    </row>
    <row r="9287" spans="2:3" x14ac:dyDescent="0.25">
      <c r="B9287" s="294">
        <v>9222</v>
      </c>
      <c r="C9287" s="295">
        <v>192.23406135812624</v>
      </c>
    </row>
    <row r="9288" spans="2:3" x14ac:dyDescent="0.25">
      <c r="B9288" s="294">
        <v>9223</v>
      </c>
      <c r="C9288" s="295">
        <v>122.11944525310848</v>
      </c>
    </row>
    <row r="9289" spans="2:3" x14ac:dyDescent="0.25">
      <c r="B9289" s="294">
        <v>9224</v>
      </c>
      <c r="C9289" s="295">
        <v>125.57114564878064</v>
      </c>
    </row>
    <row r="9290" spans="2:3" x14ac:dyDescent="0.25">
      <c r="B9290" s="294">
        <v>9225</v>
      </c>
      <c r="C9290" s="295">
        <v>171.34413914248086</v>
      </c>
    </row>
    <row r="9291" spans="2:3" x14ac:dyDescent="0.25">
      <c r="B9291" s="294">
        <v>9226</v>
      </c>
      <c r="C9291" s="295">
        <v>94.431684788800226</v>
      </c>
    </row>
    <row r="9292" spans="2:3" x14ac:dyDescent="0.25">
      <c r="B9292" s="294">
        <v>9227</v>
      </c>
      <c r="C9292" s="295">
        <v>137.73526832737159</v>
      </c>
    </row>
    <row r="9293" spans="2:3" x14ac:dyDescent="0.25">
      <c r="B9293" s="294">
        <v>9228</v>
      </c>
      <c r="C9293" s="295">
        <v>148.3034052159168</v>
      </c>
    </row>
    <row r="9294" spans="2:3" x14ac:dyDescent="0.25">
      <c r="B9294" s="294">
        <v>9229</v>
      </c>
      <c r="C9294" s="295">
        <v>151.71534661397646</v>
      </c>
    </row>
    <row r="9295" spans="2:3" x14ac:dyDescent="0.25">
      <c r="B9295" s="294">
        <v>9230</v>
      </c>
      <c r="C9295" s="295">
        <v>166.24994542957663</v>
      </c>
    </row>
    <row r="9296" spans="2:3" x14ac:dyDescent="0.25">
      <c r="B9296" s="294">
        <v>9231</v>
      </c>
      <c r="C9296" s="295">
        <v>160.40183545005328</v>
      </c>
    </row>
    <row r="9297" spans="2:3" x14ac:dyDescent="0.25">
      <c r="B9297" s="294">
        <v>9232</v>
      </c>
      <c r="C9297" s="295">
        <v>138.02579497473235</v>
      </c>
    </row>
    <row r="9298" spans="2:3" x14ac:dyDescent="0.25">
      <c r="B9298" s="294">
        <v>9233</v>
      </c>
      <c r="C9298" s="295">
        <v>115.89471225283077</v>
      </c>
    </row>
    <row r="9299" spans="2:3" x14ac:dyDescent="0.25">
      <c r="B9299" s="294">
        <v>9234</v>
      </c>
      <c r="C9299" s="295">
        <v>108.19540818759228</v>
      </c>
    </row>
    <row r="9300" spans="2:3" x14ac:dyDescent="0.25">
      <c r="B9300" s="294">
        <v>9235</v>
      </c>
      <c r="C9300" s="295">
        <v>118.86824351626422</v>
      </c>
    </row>
    <row r="9301" spans="2:3" x14ac:dyDescent="0.25">
      <c r="B9301" s="294">
        <v>9236</v>
      </c>
      <c r="C9301" s="295">
        <v>142.53342492966556</v>
      </c>
    </row>
    <row r="9302" spans="2:3" x14ac:dyDescent="0.25">
      <c r="B9302" s="294">
        <v>9237</v>
      </c>
      <c r="C9302" s="295">
        <v>71.561772636690065</v>
      </c>
    </row>
    <row r="9303" spans="2:3" x14ac:dyDescent="0.25">
      <c r="B9303" s="294">
        <v>9238</v>
      </c>
      <c r="C9303" s="295">
        <v>118.49975045828509</v>
      </c>
    </row>
    <row r="9304" spans="2:3" x14ac:dyDescent="0.25">
      <c r="B9304" s="294">
        <v>9239</v>
      </c>
      <c r="C9304" s="295">
        <v>133.96694100600394</v>
      </c>
    </row>
    <row r="9305" spans="2:3" x14ac:dyDescent="0.25">
      <c r="B9305" s="294">
        <v>9240</v>
      </c>
      <c r="C9305" s="295">
        <v>90.081609303821793</v>
      </c>
    </row>
    <row r="9306" spans="2:3" x14ac:dyDescent="0.25">
      <c r="B9306" s="294">
        <v>9241</v>
      </c>
      <c r="C9306" s="295">
        <v>74.686114393167486</v>
      </c>
    </row>
    <row r="9307" spans="2:3" x14ac:dyDescent="0.25">
      <c r="B9307" s="294">
        <v>9242</v>
      </c>
      <c r="C9307" s="295">
        <v>215.3022152070138</v>
      </c>
    </row>
    <row r="9308" spans="2:3" x14ac:dyDescent="0.25">
      <c r="B9308" s="294">
        <v>9243</v>
      </c>
      <c r="C9308" s="295">
        <v>82.47508811881498</v>
      </c>
    </row>
    <row r="9309" spans="2:3" x14ac:dyDescent="0.25">
      <c r="B9309" s="294">
        <v>9244</v>
      </c>
      <c r="C9309" s="295">
        <v>192.30555678325288</v>
      </c>
    </row>
    <row r="9310" spans="2:3" x14ac:dyDescent="0.25">
      <c r="B9310" s="294">
        <v>9245</v>
      </c>
      <c r="C9310" s="295">
        <v>146.07465889933076</v>
      </c>
    </row>
    <row r="9311" spans="2:3" x14ac:dyDescent="0.25">
      <c r="B9311" s="294">
        <v>9246</v>
      </c>
      <c r="C9311" s="295">
        <v>75.74634740275593</v>
      </c>
    </row>
    <row r="9312" spans="2:3" x14ac:dyDescent="0.25">
      <c r="B9312" s="294">
        <v>9247</v>
      </c>
      <c r="C9312" s="295">
        <v>188.11543655066157</v>
      </c>
    </row>
    <row r="9313" spans="2:3" x14ac:dyDescent="0.25">
      <c r="B9313" s="294">
        <v>9248</v>
      </c>
      <c r="C9313" s="295">
        <v>166.52015641618934</v>
      </c>
    </row>
    <row r="9314" spans="2:3" x14ac:dyDescent="0.25">
      <c r="B9314" s="294">
        <v>9249</v>
      </c>
      <c r="C9314" s="295">
        <v>119.30180057071837</v>
      </c>
    </row>
    <row r="9315" spans="2:3" x14ac:dyDescent="0.25">
      <c r="B9315" s="294">
        <v>9250</v>
      </c>
      <c r="C9315" s="295">
        <v>132.66243648836831</v>
      </c>
    </row>
    <row r="9316" spans="2:3" x14ac:dyDescent="0.25">
      <c r="B9316" s="294">
        <v>9251</v>
      </c>
      <c r="C9316" s="295">
        <v>104.22372014215765</v>
      </c>
    </row>
    <row r="9317" spans="2:3" x14ac:dyDescent="0.25">
      <c r="B9317" s="294">
        <v>9252</v>
      </c>
      <c r="C9317" s="295">
        <v>160.95386139501159</v>
      </c>
    </row>
    <row r="9318" spans="2:3" x14ac:dyDescent="0.25">
      <c r="B9318" s="294">
        <v>9253</v>
      </c>
      <c r="C9318" s="295">
        <v>106.54601921165951</v>
      </c>
    </row>
    <row r="9319" spans="2:3" x14ac:dyDescent="0.25">
      <c r="B9319" s="294">
        <v>9254</v>
      </c>
      <c r="C9319" s="295">
        <v>137.61231822475804</v>
      </c>
    </row>
    <row r="9320" spans="2:3" x14ac:dyDescent="0.25">
      <c r="B9320" s="294">
        <v>9255</v>
      </c>
      <c r="C9320" s="295">
        <v>147.38261379317336</v>
      </c>
    </row>
    <row r="9321" spans="2:3" x14ac:dyDescent="0.25">
      <c r="B9321" s="294">
        <v>9256</v>
      </c>
      <c r="C9321" s="295">
        <v>119.56502140436868</v>
      </c>
    </row>
    <row r="9322" spans="2:3" x14ac:dyDescent="0.25">
      <c r="B9322" s="294">
        <v>9257</v>
      </c>
      <c r="C9322" s="295">
        <v>164.10225640029287</v>
      </c>
    </row>
    <row r="9323" spans="2:3" x14ac:dyDescent="0.25">
      <c r="B9323" s="294">
        <v>9258</v>
      </c>
      <c r="C9323" s="295">
        <v>98.649729188188346</v>
      </c>
    </row>
    <row r="9324" spans="2:3" x14ac:dyDescent="0.25">
      <c r="B9324" s="294">
        <v>9259</v>
      </c>
      <c r="C9324" s="295">
        <v>79.9234514338998</v>
      </c>
    </row>
    <row r="9325" spans="2:3" x14ac:dyDescent="0.25">
      <c r="B9325" s="294">
        <v>9260</v>
      </c>
      <c r="C9325" s="295">
        <v>88.709034088153359</v>
      </c>
    </row>
    <row r="9326" spans="2:3" x14ac:dyDescent="0.25">
      <c r="B9326" s="294">
        <v>9261</v>
      </c>
      <c r="C9326" s="295">
        <v>140.02413646080635</v>
      </c>
    </row>
    <row r="9327" spans="2:3" x14ac:dyDescent="0.25">
      <c r="B9327" s="294">
        <v>9262</v>
      </c>
      <c r="C9327" s="295">
        <v>176.43372436500431</v>
      </c>
    </row>
    <row r="9328" spans="2:3" x14ac:dyDescent="0.25">
      <c r="B9328" s="294">
        <v>9263</v>
      </c>
      <c r="C9328" s="295">
        <v>137.90351214194595</v>
      </c>
    </row>
    <row r="9329" spans="2:3" x14ac:dyDescent="0.25">
      <c r="B9329" s="294">
        <v>9264</v>
      </c>
      <c r="C9329" s="295">
        <v>80.245515364955324</v>
      </c>
    </row>
    <row r="9330" spans="2:3" x14ac:dyDescent="0.25">
      <c r="B9330" s="294">
        <v>9265</v>
      </c>
      <c r="C9330" s="295">
        <v>128.36282871911081</v>
      </c>
    </row>
    <row r="9331" spans="2:3" x14ac:dyDescent="0.25">
      <c r="B9331" s="294">
        <v>9266</v>
      </c>
      <c r="C9331" s="295">
        <v>92.859262633091674</v>
      </c>
    </row>
    <row r="9332" spans="2:3" x14ac:dyDescent="0.25">
      <c r="B9332" s="294">
        <v>9267</v>
      </c>
      <c r="C9332" s="295">
        <v>155.39242010606264</v>
      </c>
    </row>
    <row r="9333" spans="2:3" x14ac:dyDescent="0.25">
      <c r="B9333" s="294">
        <v>9268</v>
      </c>
      <c r="C9333" s="295">
        <v>141.15866969953535</v>
      </c>
    </row>
    <row r="9334" spans="2:3" x14ac:dyDescent="0.25">
      <c r="B9334" s="294">
        <v>9269</v>
      </c>
      <c r="C9334" s="295">
        <v>191.40940881534635</v>
      </c>
    </row>
    <row r="9335" spans="2:3" x14ac:dyDescent="0.25">
      <c r="B9335" s="294">
        <v>9270</v>
      </c>
      <c r="C9335" s="295">
        <v>140.99281381232339</v>
      </c>
    </row>
    <row r="9336" spans="2:3" x14ac:dyDescent="0.25">
      <c r="B9336" s="294">
        <v>9271</v>
      </c>
      <c r="C9336" s="295">
        <v>145.2362125220518</v>
      </c>
    </row>
    <row r="9337" spans="2:3" x14ac:dyDescent="0.25">
      <c r="B9337" s="294">
        <v>9272</v>
      </c>
      <c r="C9337" s="295">
        <v>125.29739601426837</v>
      </c>
    </row>
    <row r="9338" spans="2:3" x14ac:dyDescent="0.25">
      <c r="B9338" s="294">
        <v>9273</v>
      </c>
      <c r="C9338" s="295">
        <v>84.057253068260735</v>
      </c>
    </row>
    <row r="9339" spans="2:3" x14ac:dyDescent="0.25">
      <c r="B9339" s="294">
        <v>9274</v>
      </c>
      <c r="C9339" s="295">
        <v>119.63393766353333</v>
      </c>
    </row>
    <row r="9340" spans="2:3" x14ac:dyDescent="0.25">
      <c r="B9340" s="294">
        <v>9275</v>
      </c>
      <c r="C9340" s="295">
        <v>76.514902766207825</v>
      </c>
    </row>
    <row r="9341" spans="2:3" x14ac:dyDescent="0.25">
      <c r="B9341" s="294">
        <v>9276</v>
      </c>
      <c r="C9341" s="295">
        <v>128.4886285909331</v>
      </c>
    </row>
    <row r="9342" spans="2:3" x14ac:dyDescent="0.25">
      <c r="B9342" s="294">
        <v>9277</v>
      </c>
      <c r="C9342" s="295">
        <v>113.47193694036011</v>
      </c>
    </row>
    <row r="9343" spans="2:3" x14ac:dyDescent="0.25">
      <c r="B9343" s="294">
        <v>9278</v>
      </c>
      <c r="C9343" s="295">
        <v>120.3118760452592</v>
      </c>
    </row>
    <row r="9344" spans="2:3" x14ac:dyDescent="0.25">
      <c r="B9344" s="294">
        <v>9279</v>
      </c>
      <c r="C9344" s="295">
        <v>163.01447573327181</v>
      </c>
    </row>
    <row r="9345" spans="2:3" x14ac:dyDescent="0.25">
      <c r="B9345" s="294">
        <v>9280</v>
      </c>
      <c r="C9345" s="295">
        <v>191.7019278541639</v>
      </c>
    </row>
    <row r="9346" spans="2:3" x14ac:dyDescent="0.25">
      <c r="B9346" s="294">
        <v>9281</v>
      </c>
      <c r="C9346" s="295">
        <v>194.45558449633975</v>
      </c>
    </row>
    <row r="9347" spans="2:3" x14ac:dyDescent="0.25">
      <c r="B9347" s="294">
        <v>9282</v>
      </c>
      <c r="C9347" s="295">
        <v>98.932315434075846</v>
      </c>
    </row>
    <row r="9348" spans="2:3" x14ac:dyDescent="0.25">
      <c r="B9348" s="294">
        <v>9283</v>
      </c>
      <c r="C9348" s="295">
        <v>116.97747927385484</v>
      </c>
    </row>
    <row r="9349" spans="2:3" x14ac:dyDescent="0.25">
      <c r="B9349" s="294">
        <v>9284</v>
      </c>
      <c r="C9349" s="295">
        <v>150.63542586838471</v>
      </c>
    </row>
    <row r="9350" spans="2:3" x14ac:dyDescent="0.25">
      <c r="B9350" s="294">
        <v>9285</v>
      </c>
      <c r="C9350" s="295">
        <v>132.25455993481683</v>
      </c>
    </row>
    <row r="9351" spans="2:3" x14ac:dyDescent="0.25">
      <c r="B9351" s="294">
        <v>9286</v>
      </c>
      <c r="C9351" s="295">
        <v>191.72073230816605</v>
      </c>
    </row>
    <row r="9352" spans="2:3" x14ac:dyDescent="0.25">
      <c r="B9352" s="294">
        <v>9287</v>
      </c>
      <c r="C9352" s="295">
        <v>107.04887204353113</v>
      </c>
    </row>
    <row r="9353" spans="2:3" x14ac:dyDescent="0.25">
      <c r="B9353" s="294">
        <v>9288</v>
      </c>
      <c r="C9353" s="295">
        <v>102.20893524985837</v>
      </c>
    </row>
    <row r="9354" spans="2:3" x14ac:dyDescent="0.25">
      <c r="B9354" s="294">
        <v>9289</v>
      </c>
      <c r="C9354" s="295">
        <v>127.14534968067912</v>
      </c>
    </row>
    <row r="9355" spans="2:3" x14ac:dyDescent="0.25">
      <c r="B9355" s="294">
        <v>9290</v>
      </c>
      <c r="C9355" s="295">
        <v>123.94981539669155</v>
      </c>
    </row>
    <row r="9356" spans="2:3" x14ac:dyDescent="0.25">
      <c r="B9356" s="294">
        <v>9291</v>
      </c>
      <c r="C9356" s="295">
        <v>130.33181713359153</v>
      </c>
    </row>
    <row r="9357" spans="2:3" x14ac:dyDescent="0.25">
      <c r="B9357" s="294">
        <v>9292</v>
      </c>
      <c r="C9357" s="295">
        <v>108.1730992083728</v>
      </c>
    </row>
    <row r="9358" spans="2:3" x14ac:dyDescent="0.25">
      <c r="B9358" s="294">
        <v>9293</v>
      </c>
      <c r="C9358" s="295">
        <v>112.65177256271784</v>
      </c>
    </row>
    <row r="9359" spans="2:3" x14ac:dyDescent="0.25">
      <c r="B9359" s="294">
        <v>9294</v>
      </c>
      <c r="C9359" s="295">
        <v>134.41065158896532</v>
      </c>
    </row>
    <row r="9360" spans="2:3" x14ac:dyDescent="0.25">
      <c r="B9360" s="294">
        <v>9295</v>
      </c>
      <c r="C9360" s="295">
        <v>96.55803258565949</v>
      </c>
    </row>
    <row r="9361" spans="2:3" x14ac:dyDescent="0.25">
      <c r="B9361" s="294">
        <v>9296</v>
      </c>
      <c r="C9361" s="295">
        <v>152.80288004968185</v>
      </c>
    </row>
    <row r="9362" spans="2:3" x14ac:dyDescent="0.25">
      <c r="B9362" s="294">
        <v>9297</v>
      </c>
      <c r="C9362" s="295">
        <v>129.91774529504579</v>
      </c>
    </row>
    <row r="9363" spans="2:3" x14ac:dyDescent="0.25">
      <c r="B9363" s="294">
        <v>9298</v>
      </c>
      <c r="C9363" s="295">
        <v>90.550897242702362</v>
      </c>
    </row>
    <row r="9364" spans="2:3" x14ac:dyDescent="0.25">
      <c r="B9364" s="294">
        <v>9299</v>
      </c>
      <c r="C9364" s="295">
        <v>155.65803442498284</v>
      </c>
    </row>
    <row r="9365" spans="2:3" x14ac:dyDescent="0.25">
      <c r="B9365" s="294">
        <v>9300</v>
      </c>
      <c r="C9365" s="295">
        <v>146.78377575475321</v>
      </c>
    </row>
    <row r="9366" spans="2:3" x14ac:dyDescent="0.25">
      <c r="B9366" s="294">
        <v>9301</v>
      </c>
      <c r="C9366" s="295">
        <v>191.55745905788396</v>
      </c>
    </row>
    <row r="9367" spans="2:3" x14ac:dyDescent="0.25">
      <c r="B9367" s="294">
        <v>9302</v>
      </c>
      <c r="C9367" s="295">
        <v>173.36112504630213</v>
      </c>
    </row>
    <row r="9368" spans="2:3" x14ac:dyDescent="0.25">
      <c r="B9368" s="294">
        <v>9303</v>
      </c>
      <c r="C9368" s="295">
        <v>132.15260037221469</v>
      </c>
    </row>
    <row r="9369" spans="2:3" x14ac:dyDescent="0.25">
      <c r="B9369" s="294">
        <v>9304</v>
      </c>
      <c r="C9369" s="295">
        <v>102.70563513671074</v>
      </c>
    </row>
    <row r="9370" spans="2:3" x14ac:dyDescent="0.25">
      <c r="B9370" s="294">
        <v>9305</v>
      </c>
      <c r="C9370" s="295">
        <v>117.01166985751604</v>
      </c>
    </row>
    <row r="9371" spans="2:3" x14ac:dyDescent="0.25">
      <c r="B9371" s="294">
        <v>9306</v>
      </c>
      <c r="C9371" s="295">
        <v>128.13501828075394</v>
      </c>
    </row>
    <row r="9372" spans="2:3" x14ac:dyDescent="0.25">
      <c r="B9372" s="294">
        <v>9307</v>
      </c>
      <c r="C9372" s="295">
        <v>111.76545357997114</v>
      </c>
    </row>
    <row r="9373" spans="2:3" x14ac:dyDescent="0.25">
      <c r="B9373" s="294">
        <v>9308</v>
      </c>
      <c r="C9373" s="295">
        <v>84.686505808095177</v>
      </c>
    </row>
    <row r="9374" spans="2:3" x14ac:dyDescent="0.25">
      <c r="B9374" s="294">
        <v>9309</v>
      </c>
      <c r="C9374" s="295">
        <v>206.3134802060886</v>
      </c>
    </row>
    <row r="9375" spans="2:3" x14ac:dyDescent="0.25">
      <c r="B9375" s="294">
        <v>9310</v>
      </c>
      <c r="C9375" s="295">
        <v>113.85359912397092</v>
      </c>
    </row>
    <row r="9376" spans="2:3" x14ac:dyDescent="0.25">
      <c r="B9376" s="294">
        <v>9311</v>
      </c>
      <c r="C9376" s="295">
        <v>115.8585829023781</v>
      </c>
    </row>
    <row r="9377" spans="2:3" x14ac:dyDescent="0.25">
      <c r="B9377" s="294">
        <v>9312</v>
      </c>
      <c r="C9377" s="295">
        <v>88.694409373843797</v>
      </c>
    </row>
    <row r="9378" spans="2:3" x14ac:dyDescent="0.25">
      <c r="B9378" s="294">
        <v>9313</v>
      </c>
      <c r="C9378" s="295">
        <v>123.23189763683133</v>
      </c>
    </row>
    <row r="9379" spans="2:3" x14ac:dyDescent="0.25">
      <c r="B9379" s="294">
        <v>9314</v>
      </c>
      <c r="C9379" s="295">
        <v>73.848787366944507</v>
      </c>
    </row>
    <row r="9380" spans="2:3" x14ac:dyDescent="0.25">
      <c r="B9380" s="294">
        <v>9315</v>
      </c>
      <c r="C9380" s="295">
        <v>157.00074696875291</v>
      </c>
    </row>
    <row r="9381" spans="2:3" x14ac:dyDescent="0.25">
      <c r="B9381" s="294">
        <v>9316</v>
      </c>
      <c r="C9381" s="295">
        <v>166.702560248613</v>
      </c>
    </row>
    <row r="9382" spans="2:3" x14ac:dyDescent="0.25">
      <c r="B9382" s="294">
        <v>9317</v>
      </c>
      <c r="C9382" s="295">
        <v>162.07039679861475</v>
      </c>
    </row>
    <row r="9383" spans="2:3" x14ac:dyDescent="0.25">
      <c r="B9383" s="294">
        <v>9318</v>
      </c>
      <c r="C9383" s="295">
        <v>69.257670990915869</v>
      </c>
    </row>
    <row r="9384" spans="2:3" x14ac:dyDescent="0.25">
      <c r="B9384" s="294">
        <v>9319</v>
      </c>
      <c r="C9384" s="295">
        <v>155.11795363118529</v>
      </c>
    </row>
    <row r="9385" spans="2:3" x14ac:dyDescent="0.25">
      <c r="B9385" s="294">
        <v>9320</v>
      </c>
      <c r="C9385" s="295">
        <v>154.41113059721243</v>
      </c>
    </row>
    <row r="9386" spans="2:3" x14ac:dyDescent="0.25">
      <c r="B9386" s="294">
        <v>9321</v>
      </c>
      <c r="C9386" s="295">
        <v>86.449579879093662</v>
      </c>
    </row>
    <row r="9387" spans="2:3" x14ac:dyDescent="0.25">
      <c r="B9387" s="294">
        <v>9322</v>
      </c>
      <c r="C9387" s="295">
        <v>116.6517499525672</v>
      </c>
    </row>
    <row r="9388" spans="2:3" x14ac:dyDescent="0.25">
      <c r="B9388" s="294">
        <v>9323</v>
      </c>
      <c r="C9388" s="295">
        <v>116.39111886156111</v>
      </c>
    </row>
    <row r="9389" spans="2:3" x14ac:dyDescent="0.25">
      <c r="B9389" s="294">
        <v>9324</v>
      </c>
      <c r="C9389" s="295">
        <v>153.64186175180666</v>
      </c>
    </row>
    <row r="9390" spans="2:3" x14ac:dyDescent="0.25">
      <c r="B9390" s="294">
        <v>9325</v>
      </c>
      <c r="C9390" s="295">
        <v>157.07375898819907</v>
      </c>
    </row>
    <row r="9391" spans="2:3" x14ac:dyDescent="0.25">
      <c r="B9391" s="294">
        <v>9326</v>
      </c>
      <c r="C9391" s="295">
        <v>135.68317942634962</v>
      </c>
    </row>
    <row r="9392" spans="2:3" x14ac:dyDescent="0.25">
      <c r="B9392" s="294">
        <v>9327</v>
      </c>
      <c r="C9392" s="295">
        <v>106.76174141771733</v>
      </c>
    </row>
    <row r="9393" spans="2:3" x14ac:dyDescent="0.25">
      <c r="B9393" s="294">
        <v>9328</v>
      </c>
      <c r="C9393" s="295">
        <v>104.14862668831435</v>
      </c>
    </row>
    <row r="9394" spans="2:3" x14ac:dyDescent="0.25">
      <c r="B9394" s="294">
        <v>9329</v>
      </c>
      <c r="C9394" s="295">
        <v>103.83122855648887</v>
      </c>
    </row>
    <row r="9395" spans="2:3" x14ac:dyDescent="0.25">
      <c r="B9395" s="294">
        <v>9330</v>
      </c>
      <c r="C9395" s="295">
        <v>82.115001384656452</v>
      </c>
    </row>
    <row r="9396" spans="2:3" x14ac:dyDescent="0.25">
      <c r="B9396" s="294">
        <v>9331</v>
      </c>
      <c r="C9396" s="295">
        <v>186.26224712127504</v>
      </c>
    </row>
    <row r="9397" spans="2:3" x14ac:dyDescent="0.25">
      <c r="B9397" s="294">
        <v>9332</v>
      </c>
      <c r="C9397" s="295">
        <v>123.97847862581787</v>
      </c>
    </row>
    <row r="9398" spans="2:3" x14ac:dyDescent="0.25">
      <c r="B9398" s="294">
        <v>9333</v>
      </c>
      <c r="C9398" s="295">
        <v>164.25253493544557</v>
      </c>
    </row>
    <row r="9399" spans="2:3" x14ac:dyDescent="0.25">
      <c r="B9399" s="294">
        <v>9334</v>
      </c>
      <c r="C9399" s="295">
        <v>80.89359314831438</v>
      </c>
    </row>
    <row r="9400" spans="2:3" x14ac:dyDescent="0.25">
      <c r="B9400" s="294">
        <v>9335</v>
      </c>
      <c r="C9400" s="295">
        <v>142.20549009362983</v>
      </c>
    </row>
    <row r="9401" spans="2:3" x14ac:dyDescent="0.25">
      <c r="B9401" s="294">
        <v>9336</v>
      </c>
      <c r="C9401" s="295">
        <v>137.467791787691</v>
      </c>
    </row>
    <row r="9402" spans="2:3" x14ac:dyDescent="0.25">
      <c r="B9402" s="294">
        <v>9337</v>
      </c>
      <c r="C9402" s="295">
        <v>126.82972378359554</v>
      </c>
    </row>
    <row r="9403" spans="2:3" x14ac:dyDescent="0.25">
      <c r="B9403" s="294">
        <v>9338</v>
      </c>
      <c r="C9403" s="295">
        <v>130.41860042044556</v>
      </c>
    </row>
    <row r="9404" spans="2:3" x14ac:dyDescent="0.25">
      <c r="B9404" s="294">
        <v>9339</v>
      </c>
      <c r="C9404" s="295">
        <v>106.73759657473171</v>
      </c>
    </row>
    <row r="9405" spans="2:3" x14ac:dyDescent="0.25">
      <c r="B9405" s="294">
        <v>9340</v>
      </c>
      <c r="C9405" s="295">
        <v>105.37531526953205</v>
      </c>
    </row>
    <row r="9406" spans="2:3" x14ac:dyDescent="0.25">
      <c r="B9406" s="294">
        <v>9341</v>
      </c>
      <c r="C9406" s="295">
        <v>119.13306379901107</v>
      </c>
    </row>
    <row r="9407" spans="2:3" x14ac:dyDescent="0.25">
      <c r="B9407" s="294">
        <v>9342</v>
      </c>
      <c r="C9407" s="295">
        <v>173.71561519655307</v>
      </c>
    </row>
    <row r="9408" spans="2:3" x14ac:dyDescent="0.25">
      <c r="B9408" s="294">
        <v>9343</v>
      </c>
      <c r="C9408" s="295">
        <v>148.94383746341501</v>
      </c>
    </row>
    <row r="9409" spans="2:3" x14ac:dyDescent="0.25">
      <c r="B9409" s="294">
        <v>9344</v>
      </c>
      <c r="C9409" s="295">
        <v>103.80320037037272</v>
      </c>
    </row>
    <row r="9410" spans="2:3" x14ac:dyDescent="0.25">
      <c r="B9410" s="294">
        <v>9345</v>
      </c>
      <c r="C9410" s="295">
        <v>182.04095156562164</v>
      </c>
    </row>
    <row r="9411" spans="2:3" x14ac:dyDescent="0.25">
      <c r="B9411" s="294">
        <v>9346</v>
      </c>
      <c r="C9411" s="295">
        <v>160.95252002344469</v>
      </c>
    </row>
    <row r="9412" spans="2:3" x14ac:dyDescent="0.25">
      <c r="B9412" s="294">
        <v>9347</v>
      </c>
      <c r="C9412" s="295">
        <v>91.914693788838591</v>
      </c>
    </row>
    <row r="9413" spans="2:3" x14ac:dyDescent="0.25">
      <c r="B9413" s="294">
        <v>9348</v>
      </c>
      <c r="C9413" s="295">
        <v>122.20631443635637</v>
      </c>
    </row>
    <row r="9414" spans="2:3" x14ac:dyDescent="0.25">
      <c r="B9414" s="294">
        <v>9349</v>
      </c>
      <c r="C9414" s="295">
        <v>217.32811148785348</v>
      </c>
    </row>
    <row r="9415" spans="2:3" x14ac:dyDescent="0.25">
      <c r="B9415" s="294">
        <v>9350</v>
      </c>
      <c r="C9415" s="295">
        <v>186.63833150005979</v>
      </c>
    </row>
    <row r="9416" spans="2:3" x14ac:dyDescent="0.25">
      <c r="B9416" s="294">
        <v>9351</v>
      </c>
      <c r="C9416" s="295">
        <v>163.54040637530437</v>
      </c>
    </row>
    <row r="9417" spans="2:3" x14ac:dyDescent="0.25">
      <c r="B9417" s="294">
        <v>9352</v>
      </c>
      <c r="C9417" s="295">
        <v>104.52208294134017</v>
      </c>
    </row>
    <row r="9418" spans="2:3" x14ac:dyDescent="0.25">
      <c r="B9418" s="294">
        <v>9353</v>
      </c>
      <c r="C9418" s="295">
        <v>192.10671409710858</v>
      </c>
    </row>
    <row r="9419" spans="2:3" x14ac:dyDescent="0.25">
      <c r="B9419" s="294">
        <v>9354</v>
      </c>
      <c r="C9419" s="295">
        <v>95.587451126172169</v>
      </c>
    </row>
    <row r="9420" spans="2:3" x14ac:dyDescent="0.25">
      <c r="B9420" s="294">
        <v>9355</v>
      </c>
      <c r="C9420" s="295">
        <v>135.86611549721221</v>
      </c>
    </row>
    <row r="9421" spans="2:3" x14ac:dyDescent="0.25">
      <c r="B9421" s="294">
        <v>9356</v>
      </c>
      <c r="C9421" s="295">
        <v>193.78312540927988</v>
      </c>
    </row>
    <row r="9422" spans="2:3" x14ac:dyDescent="0.25">
      <c r="B9422" s="294">
        <v>9357</v>
      </c>
      <c r="C9422" s="295">
        <v>108.71144067292485</v>
      </c>
    </row>
    <row r="9423" spans="2:3" x14ac:dyDescent="0.25">
      <c r="B9423" s="294">
        <v>9358</v>
      </c>
      <c r="C9423" s="295">
        <v>123.65957482813367</v>
      </c>
    </row>
    <row r="9424" spans="2:3" x14ac:dyDescent="0.25">
      <c r="B9424" s="294">
        <v>9359</v>
      </c>
      <c r="C9424" s="295">
        <v>92.725882075619083</v>
      </c>
    </row>
    <row r="9425" spans="2:3" x14ac:dyDescent="0.25">
      <c r="B9425" s="294">
        <v>9360</v>
      </c>
      <c r="C9425" s="295">
        <v>141.95918847119179</v>
      </c>
    </row>
    <row r="9426" spans="2:3" x14ac:dyDescent="0.25">
      <c r="B9426" s="294">
        <v>9361</v>
      </c>
      <c r="C9426" s="295">
        <v>71.786768484003815</v>
      </c>
    </row>
    <row r="9427" spans="2:3" x14ac:dyDescent="0.25">
      <c r="B9427" s="294">
        <v>9362</v>
      </c>
      <c r="C9427" s="295">
        <v>101.46997311359374</v>
      </c>
    </row>
    <row r="9428" spans="2:3" x14ac:dyDescent="0.25">
      <c r="B9428" s="294">
        <v>9363</v>
      </c>
      <c r="C9428" s="295">
        <v>108.73676048955332</v>
      </c>
    </row>
    <row r="9429" spans="2:3" x14ac:dyDescent="0.25">
      <c r="B9429" s="294">
        <v>9364</v>
      </c>
      <c r="C9429" s="295">
        <v>156.16552873463934</v>
      </c>
    </row>
    <row r="9430" spans="2:3" x14ac:dyDescent="0.25">
      <c r="B9430" s="294">
        <v>9365</v>
      </c>
      <c r="C9430" s="295">
        <v>169.61477558876874</v>
      </c>
    </row>
    <row r="9431" spans="2:3" x14ac:dyDescent="0.25">
      <c r="B9431" s="294">
        <v>9366</v>
      </c>
      <c r="C9431" s="295">
        <v>99.464799559347497</v>
      </c>
    </row>
    <row r="9432" spans="2:3" x14ac:dyDescent="0.25">
      <c r="B9432" s="294">
        <v>9367</v>
      </c>
      <c r="C9432" s="295">
        <v>93.496517650681909</v>
      </c>
    </row>
    <row r="9433" spans="2:3" x14ac:dyDescent="0.25">
      <c r="B9433" s="294">
        <v>9368</v>
      </c>
      <c r="C9433" s="295">
        <v>124.05946936173703</v>
      </c>
    </row>
    <row r="9434" spans="2:3" x14ac:dyDescent="0.25">
      <c r="B9434" s="294">
        <v>9369</v>
      </c>
      <c r="C9434" s="295">
        <v>97.883311875672604</v>
      </c>
    </row>
    <row r="9435" spans="2:3" x14ac:dyDescent="0.25">
      <c r="B9435" s="294">
        <v>9370</v>
      </c>
      <c r="C9435" s="295">
        <v>77.839192306005316</v>
      </c>
    </row>
    <row r="9436" spans="2:3" x14ac:dyDescent="0.25">
      <c r="B9436" s="294">
        <v>9371</v>
      </c>
      <c r="C9436" s="295">
        <v>138.02071078642444</v>
      </c>
    </row>
    <row r="9437" spans="2:3" x14ac:dyDescent="0.25">
      <c r="B9437" s="294">
        <v>9372</v>
      </c>
      <c r="C9437" s="295">
        <v>92.564738333819491</v>
      </c>
    </row>
    <row r="9438" spans="2:3" x14ac:dyDescent="0.25">
      <c r="B9438" s="294">
        <v>9373</v>
      </c>
      <c r="C9438" s="295">
        <v>117.71119062360572</v>
      </c>
    </row>
    <row r="9439" spans="2:3" x14ac:dyDescent="0.25">
      <c r="B9439" s="294">
        <v>9374</v>
      </c>
      <c r="C9439" s="295">
        <v>110.50828475571541</v>
      </c>
    </row>
    <row r="9440" spans="2:3" x14ac:dyDescent="0.25">
      <c r="B9440" s="294">
        <v>9375</v>
      </c>
      <c r="C9440" s="295">
        <v>138.60107477448264</v>
      </c>
    </row>
    <row r="9441" spans="2:3" x14ac:dyDescent="0.25">
      <c r="B9441" s="294">
        <v>9376</v>
      </c>
      <c r="C9441" s="295">
        <v>119.05741474099074</v>
      </c>
    </row>
    <row r="9442" spans="2:3" x14ac:dyDescent="0.25">
      <c r="B9442" s="294">
        <v>9377</v>
      </c>
      <c r="C9442" s="295">
        <v>155.96867049092722</v>
      </c>
    </row>
    <row r="9443" spans="2:3" x14ac:dyDescent="0.25">
      <c r="B9443" s="294">
        <v>9378</v>
      </c>
      <c r="C9443" s="295">
        <v>180.63136664149619</v>
      </c>
    </row>
    <row r="9444" spans="2:3" x14ac:dyDescent="0.25">
      <c r="B9444" s="294">
        <v>9379</v>
      </c>
      <c r="C9444" s="295">
        <v>151.33715602122169</v>
      </c>
    </row>
    <row r="9445" spans="2:3" x14ac:dyDescent="0.25">
      <c r="B9445" s="294">
        <v>9380</v>
      </c>
      <c r="C9445" s="295">
        <v>100.81347824318551</v>
      </c>
    </row>
    <row r="9446" spans="2:3" x14ac:dyDescent="0.25">
      <c r="B9446" s="294">
        <v>9381</v>
      </c>
      <c r="C9446" s="295">
        <v>88.858266425675367</v>
      </c>
    </row>
    <row r="9447" spans="2:3" x14ac:dyDescent="0.25">
      <c r="B9447" s="294">
        <v>9382</v>
      </c>
      <c r="C9447" s="295">
        <v>148.96245095240309</v>
      </c>
    </row>
    <row r="9448" spans="2:3" x14ac:dyDescent="0.25">
      <c r="B9448" s="294">
        <v>9383</v>
      </c>
      <c r="C9448" s="295">
        <v>113.13422281832547</v>
      </c>
    </row>
    <row r="9449" spans="2:3" x14ac:dyDescent="0.25">
      <c r="B9449" s="294">
        <v>9384</v>
      </c>
      <c r="C9449" s="295">
        <v>103.11723008173209</v>
      </c>
    </row>
    <row r="9450" spans="2:3" x14ac:dyDescent="0.25">
      <c r="B9450" s="294">
        <v>9385</v>
      </c>
      <c r="C9450" s="295">
        <v>134.099211771456</v>
      </c>
    </row>
    <row r="9451" spans="2:3" x14ac:dyDescent="0.25">
      <c r="B9451" s="294">
        <v>9386</v>
      </c>
      <c r="C9451" s="295">
        <v>114.28874727462858</v>
      </c>
    </row>
    <row r="9452" spans="2:3" x14ac:dyDescent="0.25">
      <c r="B9452" s="294">
        <v>9387</v>
      </c>
      <c r="C9452" s="295">
        <v>94.057904235822662</v>
      </c>
    </row>
    <row r="9453" spans="2:3" x14ac:dyDescent="0.25">
      <c r="B9453" s="294">
        <v>9388</v>
      </c>
      <c r="C9453" s="295">
        <v>151.64900717510972</v>
      </c>
    </row>
    <row r="9454" spans="2:3" x14ac:dyDescent="0.25">
      <c r="B9454" s="294">
        <v>9389</v>
      </c>
      <c r="C9454" s="295">
        <v>102.53759908495024</v>
      </c>
    </row>
    <row r="9455" spans="2:3" x14ac:dyDescent="0.25">
      <c r="B9455" s="294">
        <v>9390</v>
      </c>
      <c r="C9455" s="295">
        <v>104.57631517201064</v>
      </c>
    </row>
    <row r="9456" spans="2:3" x14ac:dyDescent="0.25">
      <c r="B9456" s="294">
        <v>9391</v>
      </c>
      <c r="C9456" s="295">
        <v>108.85260863726546</v>
      </c>
    </row>
    <row r="9457" spans="2:3" x14ac:dyDescent="0.25">
      <c r="B9457" s="294">
        <v>9392</v>
      </c>
      <c r="C9457" s="295">
        <v>86.135965079058963</v>
      </c>
    </row>
    <row r="9458" spans="2:3" x14ac:dyDescent="0.25">
      <c r="B9458" s="294">
        <v>9393</v>
      </c>
      <c r="C9458" s="295">
        <v>80.026574819754487</v>
      </c>
    </row>
    <row r="9459" spans="2:3" x14ac:dyDescent="0.25">
      <c r="B9459" s="294">
        <v>9394</v>
      </c>
      <c r="C9459" s="295">
        <v>122.75203856203427</v>
      </c>
    </row>
    <row r="9460" spans="2:3" x14ac:dyDescent="0.25">
      <c r="B9460" s="294">
        <v>9395</v>
      </c>
      <c r="C9460" s="295">
        <v>95.871928457505192</v>
      </c>
    </row>
    <row r="9461" spans="2:3" x14ac:dyDescent="0.25">
      <c r="B9461" s="294">
        <v>9396</v>
      </c>
      <c r="C9461" s="295">
        <v>94.677042981379429</v>
      </c>
    </row>
    <row r="9462" spans="2:3" x14ac:dyDescent="0.25">
      <c r="B9462" s="294">
        <v>9397</v>
      </c>
      <c r="C9462" s="295">
        <v>169.36416219329431</v>
      </c>
    </row>
    <row r="9463" spans="2:3" x14ac:dyDescent="0.25">
      <c r="B9463" s="294">
        <v>9398</v>
      </c>
      <c r="C9463" s="295">
        <v>148.03452128784454</v>
      </c>
    </row>
    <row r="9464" spans="2:3" x14ac:dyDescent="0.25">
      <c r="B9464" s="294">
        <v>9399</v>
      </c>
      <c r="C9464" s="295">
        <v>105.96887165631146</v>
      </c>
    </row>
    <row r="9465" spans="2:3" x14ac:dyDescent="0.25">
      <c r="B9465" s="294">
        <v>9400</v>
      </c>
      <c r="C9465" s="295">
        <v>97.295175926983831</v>
      </c>
    </row>
    <row r="9466" spans="2:3" x14ac:dyDescent="0.25">
      <c r="B9466" s="294">
        <v>9401</v>
      </c>
      <c r="C9466" s="295">
        <v>101.22452964073058</v>
      </c>
    </row>
    <row r="9467" spans="2:3" x14ac:dyDescent="0.25">
      <c r="B9467" s="294">
        <v>9402</v>
      </c>
      <c r="C9467" s="295">
        <v>191.91350083736916</v>
      </c>
    </row>
    <row r="9468" spans="2:3" x14ac:dyDescent="0.25">
      <c r="B9468" s="294">
        <v>9403</v>
      </c>
      <c r="C9468" s="295">
        <v>124.51877655700869</v>
      </c>
    </row>
    <row r="9469" spans="2:3" x14ac:dyDescent="0.25">
      <c r="B9469" s="294">
        <v>9404</v>
      </c>
      <c r="C9469" s="295">
        <v>128.24600663106895</v>
      </c>
    </row>
    <row r="9470" spans="2:3" x14ac:dyDescent="0.25">
      <c r="B9470" s="294">
        <v>9405</v>
      </c>
      <c r="C9470" s="295">
        <v>126.16676436368131</v>
      </c>
    </row>
    <row r="9471" spans="2:3" x14ac:dyDescent="0.25">
      <c r="B9471" s="294">
        <v>9406</v>
      </c>
      <c r="C9471" s="295">
        <v>126.44974063754211</v>
      </c>
    </row>
    <row r="9472" spans="2:3" x14ac:dyDescent="0.25">
      <c r="B9472" s="294">
        <v>9407</v>
      </c>
      <c r="C9472" s="295">
        <v>198.54227065814345</v>
      </c>
    </row>
    <row r="9473" spans="2:3" x14ac:dyDescent="0.25">
      <c r="B9473" s="294">
        <v>9408</v>
      </c>
      <c r="C9473" s="295">
        <v>106.52091606211047</v>
      </c>
    </row>
    <row r="9474" spans="2:3" x14ac:dyDescent="0.25">
      <c r="B9474" s="294">
        <v>9409</v>
      </c>
      <c r="C9474" s="295">
        <v>165.90531169280325</v>
      </c>
    </row>
    <row r="9475" spans="2:3" x14ac:dyDescent="0.25">
      <c r="B9475" s="294">
        <v>9410</v>
      </c>
      <c r="C9475" s="295">
        <v>201.31282469507741</v>
      </c>
    </row>
    <row r="9476" spans="2:3" x14ac:dyDescent="0.25">
      <c r="B9476" s="294">
        <v>9411</v>
      </c>
      <c r="C9476" s="295">
        <v>96.782982156974583</v>
      </c>
    </row>
    <row r="9477" spans="2:3" x14ac:dyDescent="0.25">
      <c r="B9477" s="294">
        <v>9412</v>
      </c>
      <c r="C9477" s="295">
        <v>139.01084907965458</v>
      </c>
    </row>
    <row r="9478" spans="2:3" x14ac:dyDescent="0.25">
      <c r="B9478" s="294">
        <v>9413</v>
      </c>
      <c r="C9478" s="295">
        <v>188.83132991874788</v>
      </c>
    </row>
    <row r="9479" spans="2:3" x14ac:dyDescent="0.25">
      <c r="B9479" s="294">
        <v>9414</v>
      </c>
      <c r="C9479" s="295">
        <v>115.80310244709467</v>
      </c>
    </row>
    <row r="9480" spans="2:3" x14ac:dyDescent="0.25">
      <c r="B9480" s="294">
        <v>9415</v>
      </c>
      <c r="C9480" s="295">
        <v>78.896351674687963</v>
      </c>
    </row>
    <row r="9481" spans="2:3" x14ac:dyDescent="0.25">
      <c r="B9481" s="294">
        <v>9416</v>
      </c>
      <c r="C9481" s="295">
        <v>155.92444970142216</v>
      </c>
    </row>
    <row r="9482" spans="2:3" x14ac:dyDescent="0.25">
      <c r="B9482" s="294">
        <v>9417</v>
      </c>
      <c r="C9482" s="295">
        <v>163.30511498086514</v>
      </c>
    </row>
    <row r="9483" spans="2:3" x14ac:dyDescent="0.25">
      <c r="B9483" s="294">
        <v>9418</v>
      </c>
      <c r="C9483" s="295">
        <v>100.68050240271259</v>
      </c>
    </row>
    <row r="9484" spans="2:3" x14ac:dyDescent="0.25">
      <c r="B9484" s="294">
        <v>9419</v>
      </c>
      <c r="C9484" s="295">
        <v>138.37926874536478</v>
      </c>
    </row>
    <row r="9485" spans="2:3" x14ac:dyDescent="0.25">
      <c r="B9485" s="294">
        <v>9420</v>
      </c>
      <c r="C9485" s="295">
        <v>179.82476345082659</v>
      </c>
    </row>
    <row r="9486" spans="2:3" x14ac:dyDescent="0.25">
      <c r="B9486" s="294">
        <v>9421</v>
      </c>
      <c r="C9486" s="295">
        <v>119.27056943933049</v>
      </c>
    </row>
    <row r="9487" spans="2:3" x14ac:dyDescent="0.25">
      <c r="B9487" s="294">
        <v>9422</v>
      </c>
      <c r="C9487" s="295">
        <v>109.62591033651958</v>
      </c>
    </row>
    <row r="9488" spans="2:3" x14ac:dyDescent="0.25">
      <c r="B9488" s="294">
        <v>9423</v>
      </c>
      <c r="C9488" s="295">
        <v>169.17712365009706</v>
      </c>
    </row>
    <row r="9489" spans="2:3" x14ac:dyDescent="0.25">
      <c r="B9489" s="294">
        <v>9424</v>
      </c>
      <c r="C9489" s="295">
        <v>162.39277703363112</v>
      </c>
    </row>
    <row r="9490" spans="2:3" x14ac:dyDescent="0.25">
      <c r="B9490" s="294">
        <v>9425</v>
      </c>
      <c r="C9490" s="295">
        <v>93.507664299500306</v>
      </c>
    </row>
    <row r="9491" spans="2:3" x14ac:dyDescent="0.25">
      <c r="B9491" s="294">
        <v>9426</v>
      </c>
      <c r="C9491" s="295">
        <v>111.32857785355667</v>
      </c>
    </row>
    <row r="9492" spans="2:3" x14ac:dyDescent="0.25">
      <c r="B9492" s="294">
        <v>9427</v>
      </c>
      <c r="C9492" s="295">
        <v>143.63270902150896</v>
      </c>
    </row>
    <row r="9493" spans="2:3" x14ac:dyDescent="0.25">
      <c r="B9493" s="294">
        <v>9428</v>
      </c>
      <c r="C9493" s="295">
        <v>92.765470363939443</v>
      </c>
    </row>
    <row r="9494" spans="2:3" x14ac:dyDescent="0.25">
      <c r="B9494" s="294">
        <v>9429</v>
      </c>
      <c r="C9494" s="295">
        <v>107.35236887884909</v>
      </c>
    </row>
    <row r="9495" spans="2:3" x14ac:dyDescent="0.25">
      <c r="B9495" s="294">
        <v>9430</v>
      </c>
      <c r="C9495" s="295">
        <v>204.32951048469033</v>
      </c>
    </row>
    <row r="9496" spans="2:3" x14ac:dyDescent="0.25">
      <c r="B9496" s="294">
        <v>9431</v>
      </c>
      <c r="C9496" s="295">
        <v>141.57468592004648</v>
      </c>
    </row>
    <row r="9497" spans="2:3" x14ac:dyDescent="0.25">
      <c r="B9497" s="294">
        <v>9432</v>
      </c>
      <c r="C9497" s="295">
        <v>142.54109614465531</v>
      </c>
    </row>
    <row r="9498" spans="2:3" x14ac:dyDescent="0.25">
      <c r="B9498" s="294">
        <v>9433</v>
      </c>
      <c r="C9498" s="295">
        <v>74.83691736623841</v>
      </c>
    </row>
    <row r="9499" spans="2:3" x14ac:dyDescent="0.25">
      <c r="B9499" s="294">
        <v>9434</v>
      </c>
      <c r="C9499" s="295">
        <v>78.394940829638003</v>
      </c>
    </row>
    <row r="9500" spans="2:3" x14ac:dyDescent="0.25">
      <c r="B9500" s="294">
        <v>9435</v>
      </c>
      <c r="C9500" s="295">
        <v>132.78097511373363</v>
      </c>
    </row>
    <row r="9501" spans="2:3" x14ac:dyDescent="0.25">
      <c r="B9501" s="294">
        <v>9436</v>
      </c>
      <c r="C9501" s="295">
        <v>142.76903785076001</v>
      </c>
    </row>
    <row r="9502" spans="2:3" x14ac:dyDescent="0.25">
      <c r="B9502" s="294">
        <v>9437</v>
      </c>
      <c r="C9502" s="295">
        <v>106.90549711341041</v>
      </c>
    </row>
    <row r="9503" spans="2:3" x14ac:dyDescent="0.25">
      <c r="B9503" s="294">
        <v>9438</v>
      </c>
      <c r="C9503" s="295">
        <v>109.79211494425772</v>
      </c>
    </row>
    <row r="9504" spans="2:3" x14ac:dyDescent="0.25">
      <c r="B9504" s="294">
        <v>9439</v>
      </c>
      <c r="C9504" s="295">
        <v>174.76156886078215</v>
      </c>
    </row>
    <row r="9505" spans="2:3" x14ac:dyDescent="0.25">
      <c r="B9505" s="294">
        <v>9440</v>
      </c>
      <c r="C9505" s="295">
        <v>104.35817281498895</v>
      </c>
    </row>
    <row r="9506" spans="2:3" x14ac:dyDescent="0.25">
      <c r="B9506" s="294">
        <v>9441</v>
      </c>
      <c r="C9506" s="295">
        <v>115.90936592102329</v>
      </c>
    </row>
    <row r="9507" spans="2:3" x14ac:dyDescent="0.25">
      <c r="B9507" s="294">
        <v>9442</v>
      </c>
      <c r="C9507" s="295">
        <v>106.09957653612639</v>
      </c>
    </row>
    <row r="9508" spans="2:3" x14ac:dyDescent="0.25">
      <c r="B9508" s="294">
        <v>9443</v>
      </c>
      <c r="C9508" s="295">
        <v>94.161718219681816</v>
      </c>
    </row>
    <row r="9509" spans="2:3" x14ac:dyDescent="0.25">
      <c r="B9509" s="294">
        <v>9444</v>
      </c>
      <c r="C9509" s="295">
        <v>145.0350404707994</v>
      </c>
    </row>
    <row r="9510" spans="2:3" x14ac:dyDescent="0.25">
      <c r="B9510" s="294">
        <v>9445</v>
      </c>
      <c r="C9510" s="295">
        <v>98.495458321318011</v>
      </c>
    </row>
    <row r="9511" spans="2:3" x14ac:dyDescent="0.25">
      <c r="B9511" s="294">
        <v>9446</v>
      </c>
      <c r="C9511" s="295">
        <v>145.30192242973294</v>
      </c>
    </row>
    <row r="9512" spans="2:3" x14ac:dyDescent="0.25">
      <c r="B9512" s="294">
        <v>9447</v>
      </c>
      <c r="C9512" s="295">
        <v>119.52104956231017</v>
      </c>
    </row>
    <row r="9513" spans="2:3" x14ac:dyDescent="0.25">
      <c r="B9513" s="294">
        <v>9448</v>
      </c>
      <c r="C9513" s="295">
        <v>139.34146559997936</v>
      </c>
    </row>
    <row r="9514" spans="2:3" x14ac:dyDescent="0.25">
      <c r="B9514" s="294">
        <v>9449</v>
      </c>
      <c r="C9514" s="295">
        <v>187.67129119385029</v>
      </c>
    </row>
    <row r="9515" spans="2:3" x14ac:dyDescent="0.25">
      <c r="B9515" s="294">
        <v>9450</v>
      </c>
      <c r="C9515" s="295">
        <v>147.22262012165925</v>
      </c>
    </row>
    <row r="9516" spans="2:3" x14ac:dyDescent="0.25">
      <c r="B9516" s="294">
        <v>9451</v>
      </c>
      <c r="C9516" s="295">
        <v>170.187766930322</v>
      </c>
    </row>
    <row r="9517" spans="2:3" x14ac:dyDescent="0.25">
      <c r="B9517" s="294">
        <v>9452</v>
      </c>
      <c r="C9517" s="295">
        <v>108.45316467903324</v>
      </c>
    </row>
    <row r="9518" spans="2:3" x14ac:dyDescent="0.25">
      <c r="B9518" s="294">
        <v>9453</v>
      </c>
      <c r="C9518" s="295">
        <v>134.84288645982178</v>
      </c>
    </row>
    <row r="9519" spans="2:3" x14ac:dyDescent="0.25">
      <c r="B9519" s="294">
        <v>9454</v>
      </c>
      <c r="C9519" s="295">
        <v>175.64833163109591</v>
      </c>
    </row>
    <row r="9520" spans="2:3" x14ac:dyDescent="0.25">
      <c r="B9520" s="294">
        <v>9455</v>
      </c>
      <c r="C9520" s="295">
        <v>174.2713645101548</v>
      </c>
    </row>
    <row r="9521" spans="2:3" x14ac:dyDescent="0.25">
      <c r="B9521" s="294">
        <v>9456</v>
      </c>
      <c r="C9521" s="295">
        <v>84.691620606374954</v>
      </c>
    </row>
    <row r="9522" spans="2:3" x14ac:dyDescent="0.25">
      <c r="B9522" s="294">
        <v>9457</v>
      </c>
      <c r="C9522" s="295">
        <v>64.927402090769803</v>
      </c>
    </row>
    <row r="9523" spans="2:3" x14ac:dyDescent="0.25">
      <c r="B9523" s="294">
        <v>9458</v>
      </c>
      <c r="C9523" s="295">
        <v>92.871540203360297</v>
      </c>
    </row>
    <row r="9524" spans="2:3" x14ac:dyDescent="0.25">
      <c r="B9524" s="294">
        <v>9459</v>
      </c>
      <c r="C9524" s="295">
        <v>162.58680699382549</v>
      </c>
    </row>
    <row r="9525" spans="2:3" x14ac:dyDescent="0.25">
      <c r="B9525" s="294">
        <v>9460</v>
      </c>
      <c r="C9525" s="295">
        <v>122.48745316348109</v>
      </c>
    </row>
    <row r="9526" spans="2:3" x14ac:dyDescent="0.25">
      <c r="B9526" s="294">
        <v>9461</v>
      </c>
      <c r="C9526" s="295">
        <v>100.36147032632709</v>
      </c>
    </row>
    <row r="9527" spans="2:3" x14ac:dyDescent="0.25">
      <c r="B9527" s="294">
        <v>9462</v>
      </c>
      <c r="C9527" s="295">
        <v>90.595004733290054</v>
      </c>
    </row>
    <row r="9528" spans="2:3" x14ac:dyDescent="0.25">
      <c r="B9528" s="294">
        <v>9463</v>
      </c>
      <c r="C9528" s="295">
        <v>160.28501369897214</v>
      </c>
    </row>
    <row r="9529" spans="2:3" x14ac:dyDescent="0.25">
      <c r="B9529" s="294">
        <v>9464</v>
      </c>
      <c r="C9529" s="295">
        <v>124.78146611210508</v>
      </c>
    </row>
    <row r="9530" spans="2:3" x14ac:dyDescent="0.25">
      <c r="B9530" s="294">
        <v>9465</v>
      </c>
      <c r="C9530" s="295">
        <v>96.221947102524396</v>
      </c>
    </row>
    <row r="9531" spans="2:3" x14ac:dyDescent="0.25">
      <c r="B9531" s="294">
        <v>9466</v>
      </c>
      <c r="C9531" s="295">
        <v>87.909664443382525</v>
      </c>
    </row>
    <row r="9532" spans="2:3" x14ac:dyDescent="0.25">
      <c r="B9532" s="294">
        <v>9467</v>
      </c>
      <c r="C9532" s="295">
        <v>158.77960696673398</v>
      </c>
    </row>
    <row r="9533" spans="2:3" x14ac:dyDescent="0.25">
      <c r="B9533" s="294">
        <v>9468</v>
      </c>
      <c r="C9533" s="295">
        <v>171.22762335361028</v>
      </c>
    </row>
    <row r="9534" spans="2:3" x14ac:dyDescent="0.25">
      <c r="B9534" s="294">
        <v>9469</v>
      </c>
      <c r="C9534" s="295">
        <v>94.670229824961197</v>
      </c>
    </row>
    <row r="9535" spans="2:3" x14ac:dyDescent="0.25">
      <c r="B9535" s="294">
        <v>9470</v>
      </c>
      <c r="C9535" s="295">
        <v>198.80125057796837</v>
      </c>
    </row>
    <row r="9536" spans="2:3" x14ac:dyDescent="0.25">
      <c r="B9536" s="294">
        <v>9471</v>
      </c>
      <c r="C9536" s="295">
        <v>144.95469970420385</v>
      </c>
    </row>
    <row r="9537" spans="2:3" x14ac:dyDescent="0.25">
      <c r="B9537" s="294">
        <v>9472</v>
      </c>
      <c r="C9537" s="295">
        <v>186.87813440564963</v>
      </c>
    </row>
    <row r="9538" spans="2:3" x14ac:dyDescent="0.25">
      <c r="B9538" s="294">
        <v>9473</v>
      </c>
      <c r="C9538" s="295">
        <v>142.09180204865743</v>
      </c>
    </row>
    <row r="9539" spans="2:3" x14ac:dyDescent="0.25">
      <c r="B9539" s="294">
        <v>9474</v>
      </c>
      <c r="C9539" s="295">
        <v>145.82757657616773</v>
      </c>
    </row>
    <row r="9540" spans="2:3" x14ac:dyDescent="0.25">
      <c r="B9540" s="294">
        <v>9475</v>
      </c>
      <c r="C9540" s="295">
        <v>105.24579861906591</v>
      </c>
    </row>
    <row r="9541" spans="2:3" x14ac:dyDescent="0.25">
      <c r="B9541" s="294">
        <v>9476</v>
      </c>
      <c r="C9541" s="295">
        <v>84.259550296438576</v>
      </c>
    </row>
    <row r="9542" spans="2:3" x14ac:dyDescent="0.25">
      <c r="B9542" s="294">
        <v>9477</v>
      </c>
      <c r="C9542" s="295">
        <v>121.71441950661398</v>
      </c>
    </row>
    <row r="9543" spans="2:3" x14ac:dyDescent="0.25">
      <c r="B9543" s="294">
        <v>9478</v>
      </c>
      <c r="C9543" s="295">
        <v>110.43039617653773</v>
      </c>
    </row>
    <row r="9544" spans="2:3" x14ac:dyDescent="0.25">
      <c r="B9544" s="294">
        <v>9479</v>
      </c>
      <c r="C9544" s="295">
        <v>121.45249259608488</v>
      </c>
    </row>
    <row r="9545" spans="2:3" x14ac:dyDescent="0.25">
      <c r="B9545" s="294">
        <v>9480</v>
      </c>
      <c r="C9545" s="295">
        <v>150.21527865142343</v>
      </c>
    </row>
    <row r="9546" spans="2:3" x14ac:dyDescent="0.25">
      <c r="B9546" s="294">
        <v>9481</v>
      </c>
      <c r="C9546" s="295">
        <v>83.773572597462618</v>
      </c>
    </row>
    <row r="9547" spans="2:3" x14ac:dyDescent="0.25">
      <c r="B9547" s="294">
        <v>9482</v>
      </c>
      <c r="C9547" s="295">
        <v>141.93132591330124</v>
      </c>
    </row>
    <row r="9548" spans="2:3" x14ac:dyDescent="0.25">
      <c r="B9548" s="294">
        <v>9483</v>
      </c>
      <c r="C9548" s="295">
        <v>194.56003357759883</v>
      </c>
    </row>
    <row r="9549" spans="2:3" x14ac:dyDescent="0.25">
      <c r="B9549" s="294">
        <v>9484</v>
      </c>
      <c r="C9549" s="295">
        <v>205.99444686504043</v>
      </c>
    </row>
    <row r="9550" spans="2:3" x14ac:dyDescent="0.25">
      <c r="B9550" s="294">
        <v>9485</v>
      </c>
      <c r="C9550" s="295">
        <v>83.566963419570186</v>
      </c>
    </row>
    <row r="9551" spans="2:3" x14ac:dyDescent="0.25">
      <c r="B9551" s="294">
        <v>9486</v>
      </c>
      <c r="C9551" s="295">
        <v>106.57145852905767</v>
      </c>
    </row>
    <row r="9552" spans="2:3" x14ac:dyDescent="0.25">
      <c r="B9552" s="294">
        <v>9487</v>
      </c>
      <c r="C9552" s="295">
        <v>181.73079064027451</v>
      </c>
    </row>
    <row r="9553" spans="2:3" x14ac:dyDescent="0.25">
      <c r="B9553" s="294">
        <v>9488</v>
      </c>
      <c r="C9553" s="295">
        <v>171.89039573424895</v>
      </c>
    </row>
    <row r="9554" spans="2:3" x14ac:dyDescent="0.25">
      <c r="B9554" s="294">
        <v>9489</v>
      </c>
      <c r="C9554" s="295">
        <v>153.45327595892041</v>
      </c>
    </row>
    <row r="9555" spans="2:3" x14ac:dyDescent="0.25">
      <c r="B9555" s="294">
        <v>9490</v>
      </c>
      <c r="C9555" s="295">
        <v>132.0704983230776</v>
      </c>
    </row>
    <row r="9556" spans="2:3" x14ac:dyDescent="0.25">
      <c r="B9556" s="294">
        <v>9491</v>
      </c>
      <c r="C9556" s="295">
        <v>159.5591784525003</v>
      </c>
    </row>
    <row r="9557" spans="2:3" x14ac:dyDescent="0.25">
      <c r="B9557" s="294">
        <v>9492</v>
      </c>
      <c r="C9557" s="295">
        <v>155.29154941895479</v>
      </c>
    </row>
    <row r="9558" spans="2:3" x14ac:dyDescent="0.25">
      <c r="B9558" s="294">
        <v>9493</v>
      </c>
      <c r="C9558" s="295">
        <v>184.58222768047474</v>
      </c>
    </row>
    <row r="9559" spans="2:3" x14ac:dyDescent="0.25">
      <c r="B9559" s="294">
        <v>9494</v>
      </c>
      <c r="C9559" s="295">
        <v>124.09536256166783</v>
      </c>
    </row>
    <row r="9560" spans="2:3" x14ac:dyDescent="0.25">
      <c r="B9560" s="294">
        <v>9495</v>
      </c>
      <c r="C9560" s="295">
        <v>109.53522456999991</v>
      </c>
    </row>
    <row r="9561" spans="2:3" x14ac:dyDescent="0.25">
      <c r="B9561" s="294">
        <v>9496</v>
      </c>
      <c r="C9561" s="295">
        <v>112.07297090347259</v>
      </c>
    </row>
    <row r="9562" spans="2:3" x14ac:dyDescent="0.25">
      <c r="B9562" s="294">
        <v>9497</v>
      </c>
      <c r="C9562" s="295">
        <v>155.41479230796401</v>
      </c>
    </row>
    <row r="9563" spans="2:3" x14ac:dyDescent="0.25">
      <c r="B9563" s="294">
        <v>9498</v>
      </c>
      <c r="C9563" s="295">
        <v>183.70752732159343</v>
      </c>
    </row>
    <row r="9564" spans="2:3" x14ac:dyDescent="0.25">
      <c r="B9564" s="294">
        <v>9499</v>
      </c>
      <c r="C9564" s="295">
        <v>173.71285088270497</v>
      </c>
    </row>
    <row r="9565" spans="2:3" x14ac:dyDescent="0.25">
      <c r="B9565" s="294">
        <v>9500</v>
      </c>
      <c r="C9565" s="295">
        <v>82.7072651745234</v>
      </c>
    </row>
    <row r="9566" spans="2:3" x14ac:dyDescent="0.25">
      <c r="B9566" s="294">
        <v>9501</v>
      </c>
      <c r="C9566" s="295">
        <v>97.57754490849311</v>
      </c>
    </row>
    <row r="9567" spans="2:3" x14ac:dyDescent="0.25">
      <c r="B9567" s="294">
        <v>9502</v>
      </c>
      <c r="C9567" s="295">
        <v>205.04128954182815</v>
      </c>
    </row>
    <row r="9568" spans="2:3" x14ac:dyDescent="0.25">
      <c r="B9568" s="294">
        <v>9503</v>
      </c>
      <c r="C9568" s="295">
        <v>120.60610542327716</v>
      </c>
    </row>
    <row r="9569" spans="2:3" x14ac:dyDescent="0.25">
      <c r="B9569" s="294">
        <v>9504</v>
      </c>
      <c r="C9569" s="295">
        <v>119.06957302505629</v>
      </c>
    </row>
    <row r="9570" spans="2:3" x14ac:dyDescent="0.25">
      <c r="B9570" s="294">
        <v>9505</v>
      </c>
      <c r="C9570" s="295">
        <v>113.0839391177058</v>
      </c>
    </row>
    <row r="9571" spans="2:3" x14ac:dyDescent="0.25">
      <c r="B9571" s="294">
        <v>9506</v>
      </c>
      <c r="C9571" s="295">
        <v>77.146686323077716</v>
      </c>
    </row>
    <row r="9572" spans="2:3" x14ac:dyDescent="0.25">
      <c r="B9572" s="294">
        <v>9507</v>
      </c>
      <c r="C9572" s="295">
        <v>170.05128954463652</v>
      </c>
    </row>
    <row r="9573" spans="2:3" x14ac:dyDescent="0.25">
      <c r="B9573" s="294">
        <v>9508</v>
      </c>
      <c r="C9573" s="295">
        <v>92.72664918743105</v>
      </c>
    </row>
    <row r="9574" spans="2:3" x14ac:dyDescent="0.25">
      <c r="B9574" s="294">
        <v>9509</v>
      </c>
      <c r="C9574" s="295">
        <v>148.29596169048193</v>
      </c>
    </row>
    <row r="9575" spans="2:3" x14ac:dyDescent="0.25">
      <c r="B9575" s="294">
        <v>9510</v>
      </c>
      <c r="C9575" s="295">
        <v>96.395880623677044</v>
      </c>
    </row>
    <row r="9576" spans="2:3" x14ac:dyDescent="0.25">
      <c r="B9576" s="294">
        <v>9511</v>
      </c>
      <c r="C9576" s="295">
        <v>75.311242626209165</v>
      </c>
    </row>
    <row r="9577" spans="2:3" x14ac:dyDescent="0.25">
      <c r="B9577" s="294">
        <v>9512</v>
      </c>
      <c r="C9577" s="295">
        <v>113.60798629726618</v>
      </c>
    </row>
    <row r="9578" spans="2:3" x14ac:dyDescent="0.25">
      <c r="B9578" s="294">
        <v>9513</v>
      </c>
      <c r="C9578" s="295">
        <v>194.45539465564067</v>
      </c>
    </row>
    <row r="9579" spans="2:3" x14ac:dyDescent="0.25">
      <c r="B9579" s="294">
        <v>9514</v>
      </c>
      <c r="C9579" s="295">
        <v>141.17081058062371</v>
      </c>
    </row>
    <row r="9580" spans="2:3" x14ac:dyDescent="0.25">
      <c r="B9580" s="294">
        <v>9515</v>
      </c>
      <c r="C9580" s="295">
        <v>140.55384952474887</v>
      </c>
    </row>
    <row r="9581" spans="2:3" x14ac:dyDescent="0.25">
      <c r="B9581" s="294">
        <v>9516</v>
      </c>
      <c r="C9581" s="295">
        <v>201.35485095053258</v>
      </c>
    </row>
    <row r="9582" spans="2:3" x14ac:dyDescent="0.25">
      <c r="B9582" s="294">
        <v>9517</v>
      </c>
      <c r="C9582" s="295">
        <v>82.903181292175788</v>
      </c>
    </row>
    <row r="9583" spans="2:3" x14ac:dyDescent="0.25">
      <c r="B9583" s="294">
        <v>9518</v>
      </c>
      <c r="C9583" s="295">
        <v>122.69424626645167</v>
      </c>
    </row>
    <row r="9584" spans="2:3" x14ac:dyDescent="0.25">
      <c r="B9584" s="294">
        <v>9519</v>
      </c>
      <c r="C9584" s="295">
        <v>90.335685139372544</v>
      </c>
    </row>
    <row r="9585" spans="2:3" x14ac:dyDescent="0.25">
      <c r="B9585" s="294">
        <v>9520</v>
      </c>
      <c r="C9585" s="295">
        <v>128.0261685596507</v>
      </c>
    </row>
    <row r="9586" spans="2:3" x14ac:dyDescent="0.25">
      <c r="B9586" s="294">
        <v>9521</v>
      </c>
      <c r="C9586" s="295">
        <v>138.57367951813603</v>
      </c>
    </row>
    <row r="9587" spans="2:3" x14ac:dyDescent="0.25">
      <c r="B9587" s="294">
        <v>9522</v>
      </c>
      <c r="C9587" s="295">
        <v>111.29472036906269</v>
      </c>
    </row>
    <row r="9588" spans="2:3" x14ac:dyDescent="0.25">
      <c r="B9588" s="294">
        <v>9523</v>
      </c>
      <c r="C9588" s="295">
        <v>165.54635081826396</v>
      </c>
    </row>
    <row r="9589" spans="2:3" x14ac:dyDescent="0.25">
      <c r="B9589" s="294">
        <v>9524</v>
      </c>
      <c r="C9589" s="295">
        <v>151.31173338364067</v>
      </c>
    </row>
    <row r="9590" spans="2:3" x14ac:dyDescent="0.25">
      <c r="B9590" s="294">
        <v>9525</v>
      </c>
      <c r="C9590" s="295">
        <v>155.10691386141258</v>
      </c>
    </row>
    <row r="9591" spans="2:3" x14ac:dyDescent="0.25">
      <c r="B9591" s="294">
        <v>9526</v>
      </c>
      <c r="C9591" s="295">
        <v>119.35005781398669</v>
      </c>
    </row>
    <row r="9592" spans="2:3" x14ac:dyDescent="0.25">
      <c r="B9592" s="294">
        <v>9527</v>
      </c>
      <c r="C9592" s="295">
        <v>139.49328121442704</v>
      </c>
    </row>
    <row r="9593" spans="2:3" x14ac:dyDescent="0.25">
      <c r="B9593" s="294">
        <v>9528</v>
      </c>
      <c r="C9593" s="295">
        <v>129.78548043183662</v>
      </c>
    </row>
    <row r="9594" spans="2:3" x14ac:dyDescent="0.25">
      <c r="B9594" s="294">
        <v>9529</v>
      </c>
      <c r="C9594" s="295">
        <v>96.938248576656719</v>
      </c>
    </row>
    <row r="9595" spans="2:3" x14ac:dyDescent="0.25">
      <c r="B9595" s="294">
        <v>9530</v>
      </c>
      <c r="C9595" s="295">
        <v>136.02334518014641</v>
      </c>
    </row>
    <row r="9596" spans="2:3" x14ac:dyDescent="0.25">
      <c r="B9596" s="294">
        <v>9531</v>
      </c>
      <c r="C9596" s="295">
        <v>122.41280464328189</v>
      </c>
    </row>
    <row r="9597" spans="2:3" x14ac:dyDescent="0.25">
      <c r="B9597" s="294">
        <v>9532</v>
      </c>
      <c r="C9597" s="295">
        <v>99.912234534489897</v>
      </c>
    </row>
    <row r="9598" spans="2:3" x14ac:dyDescent="0.25">
      <c r="B9598" s="294">
        <v>9533</v>
      </c>
      <c r="C9598" s="295">
        <v>83.5362387917897</v>
      </c>
    </row>
    <row r="9599" spans="2:3" x14ac:dyDescent="0.25">
      <c r="B9599" s="294">
        <v>9534</v>
      </c>
      <c r="C9599" s="295">
        <v>188.03436028760947</v>
      </c>
    </row>
    <row r="9600" spans="2:3" x14ac:dyDescent="0.25">
      <c r="B9600" s="294">
        <v>9535</v>
      </c>
      <c r="C9600" s="295">
        <v>104.60442275030081</v>
      </c>
    </row>
    <row r="9601" spans="2:3" x14ac:dyDescent="0.25">
      <c r="B9601" s="294">
        <v>9536</v>
      </c>
      <c r="C9601" s="295">
        <v>102.00823307829418</v>
      </c>
    </row>
    <row r="9602" spans="2:3" x14ac:dyDescent="0.25">
      <c r="B9602" s="294">
        <v>9537</v>
      </c>
      <c r="C9602" s="295">
        <v>134.53452562098607</v>
      </c>
    </row>
    <row r="9603" spans="2:3" x14ac:dyDescent="0.25">
      <c r="B9603" s="294">
        <v>9538</v>
      </c>
      <c r="C9603" s="295">
        <v>123.85082061161556</v>
      </c>
    </row>
    <row r="9604" spans="2:3" x14ac:dyDescent="0.25">
      <c r="B9604" s="294">
        <v>9539</v>
      </c>
      <c r="C9604" s="295">
        <v>104.58904968020352</v>
      </c>
    </row>
    <row r="9605" spans="2:3" x14ac:dyDescent="0.25">
      <c r="B9605" s="294">
        <v>9540</v>
      </c>
      <c r="C9605" s="295">
        <v>143.03923335172817</v>
      </c>
    </row>
    <row r="9606" spans="2:3" x14ac:dyDescent="0.25">
      <c r="B9606" s="294">
        <v>9541</v>
      </c>
      <c r="C9606" s="295">
        <v>101.11973561484041</v>
      </c>
    </row>
    <row r="9607" spans="2:3" x14ac:dyDescent="0.25">
      <c r="B9607" s="294">
        <v>9542</v>
      </c>
      <c r="C9607" s="295">
        <v>81.733488945330095</v>
      </c>
    </row>
    <row r="9608" spans="2:3" x14ac:dyDescent="0.25">
      <c r="B9608" s="294">
        <v>9543</v>
      </c>
      <c r="C9608" s="295">
        <v>107.24834026346767</v>
      </c>
    </row>
    <row r="9609" spans="2:3" x14ac:dyDescent="0.25">
      <c r="B9609" s="294">
        <v>9544</v>
      </c>
      <c r="C9609" s="295">
        <v>133.19171771328797</v>
      </c>
    </row>
    <row r="9610" spans="2:3" x14ac:dyDescent="0.25">
      <c r="B9610" s="294">
        <v>9545</v>
      </c>
      <c r="C9610" s="295">
        <v>186.55900880071445</v>
      </c>
    </row>
    <row r="9611" spans="2:3" x14ac:dyDescent="0.25">
      <c r="B9611" s="294">
        <v>9546</v>
      </c>
      <c r="C9611" s="295">
        <v>128.64020441737142</v>
      </c>
    </row>
    <row r="9612" spans="2:3" x14ac:dyDescent="0.25">
      <c r="B9612" s="294">
        <v>9547</v>
      </c>
      <c r="C9612" s="295">
        <v>100.50721408910283</v>
      </c>
    </row>
    <row r="9613" spans="2:3" x14ac:dyDescent="0.25">
      <c r="B9613" s="294">
        <v>9548</v>
      </c>
      <c r="C9613" s="295">
        <v>77.034660640826203</v>
      </c>
    </row>
    <row r="9614" spans="2:3" x14ac:dyDescent="0.25">
      <c r="B9614" s="294">
        <v>9549</v>
      </c>
      <c r="C9614" s="295">
        <v>123.94925802182229</v>
      </c>
    </row>
    <row r="9615" spans="2:3" x14ac:dyDescent="0.25">
      <c r="B9615" s="294">
        <v>9550</v>
      </c>
      <c r="C9615" s="295">
        <v>148.35194176649856</v>
      </c>
    </row>
    <row r="9616" spans="2:3" x14ac:dyDescent="0.25">
      <c r="B9616" s="294">
        <v>9551</v>
      </c>
      <c r="C9616" s="295">
        <v>142.08975241243786</v>
      </c>
    </row>
    <row r="9617" spans="2:3" x14ac:dyDescent="0.25">
      <c r="B9617" s="294">
        <v>9552</v>
      </c>
      <c r="C9617" s="295">
        <v>116.29397254499472</v>
      </c>
    </row>
    <row r="9618" spans="2:3" x14ac:dyDescent="0.25">
      <c r="B9618" s="294">
        <v>9553</v>
      </c>
      <c r="C9618" s="295">
        <v>167.8998348177131</v>
      </c>
    </row>
    <row r="9619" spans="2:3" x14ac:dyDescent="0.25">
      <c r="B9619" s="294">
        <v>9554</v>
      </c>
      <c r="C9619" s="295">
        <v>151.51664603638756</v>
      </c>
    </row>
    <row r="9620" spans="2:3" x14ac:dyDescent="0.25">
      <c r="B9620" s="294">
        <v>9555</v>
      </c>
      <c r="C9620" s="295">
        <v>134.42714222081173</v>
      </c>
    </row>
    <row r="9621" spans="2:3" x14ac:dyDescent="0.25">
      <c r="B9621" s="294">
        <v>9556</v>
      </c>
      <c r="C9621" s="295">
        <v>162.35117581882656</v>
      </c>
    </row>
    <row r="9622" spans="2:3" x14ac:dyDescent="0.25">
      <c r="B9622" s="294">
        <v>9557</v>
      </c>
      <c r="C9622" s="295">
        <v>166.25065367637038</v>
      </c>
    </row>
    <row r="9623" spans="2:3" x14ac:dyDescent="0.25">
      <c r="B9623" s="294">
        <v>9558</v>
      </c>
      <c r="C9623" s="295">
        <v>188.52725388415715</v>
      </c>
    </row>
    <row r="9624" spans="2:3" x14ac:dyDescent="0.25">
      <c r="B9624" s="294">
        <v>9559</v>
      </c>
      <c r="C9624" s="295">
        <v>64.608504846110662</v>
      </c>
    </row>
    <row r="9625" spans="2:3" x14ac:dyDescent="0.25">
      <c r="B9625" s="294">
        <v>9560</v>
      </c>
      <c r="C9625" s="295">
        <v>95.003069962140898</v>
      </c>
    </row>
    <row r="9626" spans="2:3" x14ac:dyDescent="0.25">
      <c r="B9626" s="294">
        <v>9561</v>
      </c>
      <c r="C9626" s="295">
        <v>144.51830803430857</v>
      </c>
    </row>
    <row r="9627" spans="2:3" x14ac:dyDescent="0.25">
      <c r="B9627" s="294">
        <v>9562</v>
      </c>
      <c r="C9627" s="295">
        <v>93.733547193251894</v>
      </c>
    </row>
    <row r="9628" spans="2:3" x14ac:dyDescent="0.25">
      <c r="B9628" s="294">
        <v>9563</v>
      </c>
      <c r="C9628" s="295">
        <v>156.03366605677303</v>
      </c>
    </row>
    <row r="9629" spans="2:3" x14ac:dyDescent="0.25">
      <c r="B9629" s="294">
        <v>9564</v>
      </c>
      <c r="C9629" s="295">
        <v>169.8190135847079</v>
      </c>
    </row>
    <row r="9630" spans="2:3" x14ac:dyDescent="0.25">
      <c r="B9630" s="294">
        <v>9565</v>
      </c>
      <c r="C9630" s="295">
        <v>140.17178207748884</v>
      </c>
    </row>
    <row r="9631" spans="2:3" x14ac:dyDescent="0.25">
      <c r="B9631" s="294">
        <v>9566</v>
      </c>
      <c r="C9631" s="295">
        <v>123.85422938751685</v>
      </c>
    </row>
    <row r="9632" spans="2:3" x14ac:dyDescent="0.25">
      <c r="B9632" s="294">
        <v>9567</v>
      </c>
      <c r="C9632" s="295">
        <v>149.61559961030918</v>
      </c>
    </row>
    <row r="9633" spans="2:3" x14ac:dyDescent="0.25">
      <c r="B9633" s="294">
        <v>9568</v>
      </c>
      <c r="C9633" s="295">
        <v>81.810482304843987</v>
      </c>
    </row>
    <row r="9634" spans="2:3" x14ac:dyDescent="0.25">
      <c r="B9634" s="294">
        <v>9569</v>
      </c>
      <c r="C9634" s="295">
        <v>75.263857886930822</v>
      </c>
    </row>
    <row r="9635" spans="2:3" x14ac:dyDescent="0.25">
      <c r="B9635" s="294">
        <v>9570</v>
      </c>
      <c r="C9635" s="295">
        <v>130.65296771421691</v>
      </c>
    </row>
    <row r="9636" spans="2:3" x14ac:dyDescent="0.25">
      <c r="B9636" s="294">
        <v>9571</v>
      </c>
      <c r="C9636" s="295">
        <v>127.12738577751968</v>
      </c>
    </row>
    <row r="9637" spans="2:3" x14ac:dyDescent="0.25">
      <c r="B9637" s="294">
        <v>9572</v>
      </c>
      <c r="C9637" s="295">
        <v>164.85918230141453</v>
      </c>
    </row>
    <row r="9638" spans="2:3" x14ac:dyDescent="0.25">
      <c r="B9638" s="294">
        <v>9573</v>
      </c>
      <c r="C9638" s="295">
        <v>104.9416718966271</v>
      </c>
    </row>
    <row r="9639" spans="2:3" x14ac:dyDescent="0.25">
      <c r="B9639" s="294">
        <v>9574</v>
      </c>
      <c r="C9639" s="295">
        <v>101.40175874922302</v>
      </c>
    </row>
    <row r="9640" spans="2:3" x14ac:dyDescent="0.25">
      <c r="B9640" s="294">
        <v>9575</v>
      </c>
      <c r="C9640" s="295">
        <v>155.35688748547244</v>
      </c>
    </row>
    <row r="9641" spans="2:3" x14ac:dyDescent="0.25">
      <c r="B9641" s="294">
        <v>9576</v>
      </c>
      <c r="C9641" s="295">
        <v>175.70213896094941</v>
      </c>
    </row>
    <row r="9642" spans="2:3" x14ac:dyDescent="0.25">
      <c r="B9642" s="294">
        <v>9577</v>
      </c>
      <c r="C9642" s="295">
        <v>169.64194384850003</v>
      </c>
    </row>
    <row r="9643" spans="2:3" x14ac:dyDescent="0.25">
      <c r="B9643" s="294">
        <v>9578</v>
      </c>
      <c r="C9643" s="295">
        <v>113.33126191286817</v>
      </c>
    </row>
    <row r="9644" spans="2:3" x14ac:dyDescent="0.25">
      <c r="B9644" s="294">
        <v>9579</v>
      </c>
      <c r="C9644" s="295">
        <v>149.63523652204537</v>
      </c>
    </row>
    <row r="9645" spans="2:3" x14ac:dyDescent="0.25">
      <c r="B9645" s="294">
        <v>9580</v>
      </c>
      <c r="C9645" s="295">
        <v>95.519747970086101</v>
      </c>
    </row>
    <row r="9646" spans="2:3" x14ac:dyDescent="0.25">
      <c r="B9646" s="294">
        <v>9581</v>
      </c>
      <c r="C9646" s="295">
        <v>141.80723719560024</v>
      </c>
    </row>
    <row r="9647" spans="2:3" x14ac:dyDescent="0.25">
      <c r="B9647" s="294">
        <v>9582</v>
      </c>
      <c r="C9647" s="295">
        <v>133.25881447802863</v>
      </c>
    </row>
    <row r="9648" spans="2:3" x14ac:dyDescent="0.25">
      <c r="B9648" s="294">
        <v>9583</v>
      </c>
      <c r="C9648" s="295">
        <v>134.57656503984157</v>
      </c>
    </row>
    <row r="9649" spans="2:3" x14ac:dyDescent="0.25">
      <c r="B9649" s="294">
        <v>9584</v>
      </c>
      <c r="C9649" s="295">
        <v>92.985930151572717</v>
      </c>
    </row>
    <row r="9650" spans="2:3" x14ac:dyDescent="0.25">
      <c r="B9650" s="294">
        <v>9585</v>
      </c>
      <c r="C9650" s="295">
        <v>149.17988014913527</v>
      </c>
    </row>
    <row r="9651" spans="2:3" x14ac:dyDescent="0.25">
      <c r="B9651" s="294">
        <v>9586</v>
      </c>
      <c r="C9651" s="295">
        <v>105.49938096153905</v>
      </c>
    </row>
    <row r="9652" spans="2:3" x14ac:dyDescent="0.25">
      <c r="B9652" s="294">
        <v>9587</v>
      </c>
      <c r="C9652" s="295">
        <v>127.42522233258723</v>
      </c>
    </row>
    <row r="9653" spans="2:3" x14ac:dyDescent="0.25">
      <c r="B9653" s="294">
        <v>9588</v>
      </c>
      <c r="C9653" s="295">
        <v>158.68343954251216</v>
      </c>
    </row>
    <row r="9654" spans="2:3" x14ac:dyDescent="0.25">
      <c r="B9654" s="294">
        <v>9589</v>
      </c>
      <c r="C9654" s="295">
        <v>96.367292146448563</v>
      </c>
    </row>
    <row r="9655" spans="2:3" x14ac:dyDescent="0.25">
      <c r="B9655" s="294">
        <v>9590</v>
      </c>
      <c r="C9655" s="295">
        <v>143.72636077467561</v>
      </c>
    </row>
    <row r="9656" spans="2:3" x14ac:dyDescent="0.25">
      <c r="B9656" s="294">
        <v>9591</v>
      </c>
      <c r="C9656" s="295">
        <v>118.74440080171033</v>
      </c>
    </row>
    <row r="9657" spans="2:3" x14ac:dyDescent="0.25">
      <c r="B9657" s="294">
        <v>9592</v>
      </c>
      <c r="C9657" s="295">
        <v>192.94720032923126</v>
      </c>
    </row>
    <row r="9658" spans="2:3" x14ac:dyDescent="0.25">
      <c r="B9658" s="294">
        <v>9593</v>
      </c>
      <c r="C9658" s="295">
        <v>126.83200935412258</v>
      </c>
    </row>
    <row r="9659" spans="2:3" x14ac:dyDescent="0.25">
      <c r="B9659" s="294">
        <v>9594</v>
      </c>
      <c r="C9659" s="295">
        <v>166.45816130837511</v>
      </c>
    </row>
    <row r="9660" spans="2:3" x14ac:dyDescent="0.25">
      <c r="B9660" s="294">
        <v>9595</v>
      </c>
      <c r="C9660" s="295">
        <v>138.3174754121585</v>
      </c>
    </row>
    <row r="9661" spans="2:3" x14ac:dyDescent="0.25">
      <c r="B9661" s="294">
        <v>9596</v>
      </c>
      <c r="C9661" s="295">
        <v>164.99534092635042</v>
      </c>
    </row>
    <row r="9662" spans="2:3" x14ac:dyDescent="0.25">
      <c r="B9662" s="294">
        <v>9597</v>
      </c>
      <c r="C9662" s="295">
        <v>149.10219531452634</v>
      </c>
    </row>
    <row r="9663" spans="2:3" x14ac:dyDescent="0.25">
      <c r="B9663" s="294">
        <v>9598</v>
      </c>
      <c r="C9663" s="295">
        <v>173.43052281444221</v>
      </c>
    </row>
    <row r="9664" spans="2:3" x14ac:dyDescent="0.25">
      <c r="B9664" s="294">
        <v>9599</v>
      </c>
      <c r="C9664" s="295">
        <v>110.11558998960682</v>
      </c>
    </row>
    <row r="9665" spans="2:3" x14ac:dyDescent="0.25">
      <c r="B9665" s="294">
        <v>9600</v>
      </c>
      <c r="C9665" s="295">
        <v>157.02140901851226</v>
      </c>
    </row>
    <row r="9666" spans="2:3" x14ac:dyDescent="0.25">
      <c r="B9666" s="294">
        <v>9601</v>
      </c>
      <c r="C9666" s="295">
        <v>196.02396386060073</v>
      </c>
    </row>
    <row r="9667" spans="2:3" x14ac:dyDescent="0.25">
      <c r="B9667" s="294">
        <v>9602</v>
      </c>
      <c r="C9667" s="295">
        <v>184.54252475614845</v>
      </c>
    </row>
    <row r="9668" spans="2:3" x14ac:dyDescent="0.25">
      <c r="B9668" s="294">
        <v>9603</v>
      </c>
      <c r="C9668" s="295">
        <v>73.736693742730594</v>
      </c>
    </row>
    <row r="9669" spans="2:3" x14ac:dyDescent="0.25">
      <c r="B9669" s="294">
        <v>9604</v>
      </c>
      <c r="C9669" s="295">
        <v>106.92226073990255</v>
      </c>
    </row>
    <row r="9670" spans="2:3" x14ac:dyDescent="0.25">
      <c r="B9670" s="294">
        <v>9605</v>
      </c>
      <c r="C9670" s="295">
        <v>98.266450365362999</v>
      </c>
    </row>
    <row r="9671" spans="2:3" x14ac:dyDescent="0.25">
      <c r="B9671" s="294">
        <v>9606</v>
      </c>
      <c r="C9671" s="295">
        <v>95.697681869318529</v>
      </c>
    </row>
    <row r="9672" spans="2:3" x14ac:dyDescent="0.25">
      <c r="B9672" s="294">
        <v>9607</v>
      </c>
      <c r="C9672" s="295">
        <v>109.0481478947641</v>
      </c>
    </row>
    <row r="9673" spans="2:3" x14ac:dyDescent="0.25">
      <c r="B9673" s="294">
        <v>9608</v>
      </c>
      <c r="C9673" s="295">
        <v>95.001700485674959</v>
      </c>
    </row>
    <row r="9674" spans="2:3" x14ac:dyDescent="0.25">
      <c r="B9674" s="294">
        <v>9609</v>
      </c>
      <c r="C9674" s="295">
        <v>145.59126475362422</v>
      </c>
    </row>
    <row r="9675" spans="2:3" x14ac:dyDescent="0.25">
      <c r="B9675" s="294">
        <v>9610</v>
      </c>
      <c r="C9675" s="295">
        <v>152.58778825230405</v>
      </c>
    </row>
    <row r="9676" spans="2:3" x14ac:dyDescent="0.25">
      <c r="B9676" s="294">
        <v>9611</v>
      </c>
      <c r="C9676" s="295">
        <v>100.89559969798977</v>
      </c>
    </row>
    <row r="9677" spans="2:3" x14ac:dyDescent="0.25">
      <c r="B9677" s="294">
        <v>9612</v>
      </c>
      <c r="C9677" s="295">
        <v>162.95572657915312</v>
      </c>
    </row>
    <row r="9678" spans="2:3" x14ac:dyDescent="0.25">
      <c r="B9678" s="294">
        <v>9613</v>
      </c>
      <c r="C9678" s="295">
        <v>206.82666313491504</v>
      </c>
    </row>
    <row r="9679" spans="2:3" x14ac:dyDescent="0.25">
      <c r="B9679" s="294">
        <v>9614</v>
      </c>
      <c r="C9679" s="295">
        <v>126.43416222415618</v>
      </c>
    </row>
    <row r="9680" spans="2:3" x14ac:dyDescent="0.25">
      <c r="B9680" s="294">
        <v>9615</v>
      </c>
      <c r="C9680" s="295">
        <v>110.8466930608712</v>
      </c>
    </row>
    <row r="9681" spans="2:3" x14ac:dyDescent="0.25">
      <c r="B9681" s="294">
        <v>9616</v>
      </c>
      <c r="C9681" s="295">
        <v>205.10046530996502</v>
      </c>
    </row>
    <row r="9682" spans="2:3" x14ac:dyDescent="0.25">
      <c r="B9682" s="294">
        <v>9617</v>
      </c>
      <c r="C9682" s="295">
        <v>159.22175976226552</v>
      </c>
    </row>
    <row r="9683" spans="2:3" x14ac:dyDescent="0.25">
      <c r="B9683" s="294">
        <v>9618</v>
      </c>
      <c r="C9683" s="295">
        <v>158.94377920658798</v>
      </c>
    </row>
    <row r="9684" spans="2:3" x14ac:dyDescent="0.25">
      <c r="B9684" s="294">
        <v>9619</v>
      </c>
      <c r="C9684" s="295">
        <v>106.30546308807729</v>
      </c>
    </row>
    <row r="9685" spans="2:3" x14ac:dyDescent="0.25">
      <c r="B9685" s="294">
        <v>9620</v>
      </c>
      <c r="C9685" s="295">
        <v>97.917337224372559</v>
      </c>
    </row>
    <row r="9686" spans="2:3" x14ac:dyDescent="0.25">
      <c r="B9686" s="294">
        <v>9621</v>
      </c>
      <c r="C9686" s="295">
        <v>144.05317152025526</v>
      </c>
    </row>
    <row r="9687" spans="2:3" x14ac:dyDescent="0.25">
      <c r="B9687" s="294">
        <v>9622</v>
      </c>
      <c r="C9687" s="295">
        <v>126.61635789896953</v>
      </c>
    </row>
    <row r="9688" spans="2:3" x14ac:dyDescent="0.25">
      <c r="B9688" s="294">
        <v>9623</v>
      </c>
      <c r="C9688" s="295">
        <v>193.91285042398584</v>
      </c>
    </row>
    <row r="9689" spans="2:3" x14ac:dyDescent="0.25">
      <c r="B9689" s="294">
        <v>9624</v>
      </c>
      <c r="C9689" s="295">
        <v>95.018222399369691</v>
      </c>
    </row>
    <row r="9690" spans="2:3" x14ac:dyDescent="0.25">
      <c r="B9690" s="294">
        <v>9625</v>
      </c>
      <c r="C9690" s="295">
        <v>90.806100809121901</v>
      </c>
    </row>
    <row r="9691" spans="2:3" x14ac:dyDescent="0.25">
      <c r="B9691" s="294">
        <v>9626</v>
      </c>
      <c r="C9691" s="295">
        <v>100.78355671174398</v>
      </c>
    </row>
    <row r="9692" spans="2:3" x14ac:dyDescent="0.25">
      <c r="B9692" s="294">
        <v>9627</v>
      </c>
      <c r="C9692" s="295">
        <v>126.91994043295779</v>
      </c>
    </row>
    <row r="9693" spans="2:3" x14ac:dyDescent="0.25">
      <c r="B9693" s="294">
        <v>9628</v>
      </c>
      <c r="C9693" s="295">
        <v>177.40904070230491</v>
      </c>
    </row>
    <row r="9694" spans="2:3" x14ac:dyDescent="0.25">
      <c r="B9694" s="294">
        <v>9629</v>
      </c>
      <c r="C9694" s="295">
        <v>118.3502399724494</v>
      </c>
    </row>
    <row r="9695" spans="2:3" x14ac:dyDescent="0.25">
      <c r="B9695" s="294">
        <v>9630</v>
      </c>
      <c r="C9695" s="295">
        <v>136.95088420193036</v>
      </c>
    </row>
    <row r="9696" spans="2:3" x14ac:dyDescent="0.25">
      <c r="B9696" s="294">
        <v>9631</v>
      </c>
      <c r="C9696" s="295">
        <v>132.64981500953365</v>
      </c>
    </row>
    <row r="9697" spans="2:3" x14ac:dyDescent="0.25">
      <c r="B9697" s="294">
        <v>9632</v>
      </c>
      <c r="C9697" s="295">
        <v>146.18886516158392</v>
      </c>
    </row>
    <row r="9698" spans="2:3" x14ac:dyDescent="0.25">
      <c r="B9698" s="294">
        <v>9633</v>
      </c>
      <c r="C9698" s="295">
        <v>134.45618692263423</v>
      </c>
    </row>
    <row r="9699" spans="2:3" x14ac:dyDescent="0.25">
      <c r="B9699" s="294">
        <v>9634</v>
      </c>
      <c r="C9699" s="295">
        <v>133.07754024263556</v>
      </c>
    </row>
    <row r="9700" spans="2:3" x14ac:dyDescent="0.25">
      <c r="B9700" s="294">
        <v>9635</v>
      </c>
      <c r="C9700" s="295">
        <v>96.931701129948152</v>
      </c>
    </row>
    <row r="9701" spans="2:3" x14ac:dyDescent="0.25">
      <c r="B9701" s="294">
        <v>9636</v>
      </c>
      <c r="C9701" s="295">
        <v>126.73316406813805</v>
      </c>
    </row>
    <row r="9702" spans="2:3" x14ac:dyDescent="0.25">
      <c r="B9702" s="294">
        <v>9637</v>
      </c>
      <c r="C9702" s="295">
        <v>121.08292190195273</v>
      </c>
    </row>
    <row r="9703" spans="2:3" x14ac:dyDescent="0.25">
      <c r="B9703" s="294">
        <v>9638</v>
      </c>
      <c r="C9703" s="295">
        <v>164.22773221489808</v>
      </c>
    </row>
    <row r="9704" spans="2:3" x14ac:dyDescent="0.25">
      <c r="B9704" s="294">
        <v>9639</v>
      </c>
      <c r="C9704" s="295">
        <v>199.55390827981091</v>
      </c>
    </row>
    <row r="9705" spans="2:3" x14ac:dyDescent="0.25">
      <c r="B9705" s="294">
        <v>9640</v>
      </c>
      <c r="C9705" s="295">
        <v>171.81597259320978</v>
      </c>
    </row>
    <row r="9706" spans="2:3" x14ac:dyDescent="0.25">
      <c r="B9706" s="294">
        <v>9641</v>
      </c>
      <c r="C9706" s="295">
        <v>136.89194052300431</v>
      </c>
    </row>
    <row r="9707" spans="2:3" x14ac:dyDescent="0.25">
      <c r="B9707" s="294">
        <v>9642</v>
      </c>
      <c r="C9707" s="295">
        <v>140.16757788882279</v>
      </c>
    </row>
    <row r="9708" spans="2:3" x14ac:dyDescent="0.25">
      <c r="B9708" s="294">
        <v>9643</v>
      </c>
      <c r="C9708" s="295">
        <v>169.46375459419593</v>
      </c>
    </row>
    <row r="9709" spans="2:3" x14ac:dyDescent="0.25">
      <c r="B9709" s="294">
        <v>9644</v>
      </c>
      <c r="C9709" s="295">
        <v>153.76455796871772</v>
      </c>
    </row>
    <row r="9710" spans="2:3" x14ac:dyDescent="0.25">
      <c r="B9710" s="294">
        <v>9645</v>
      </c>
      <c r="C9710" s="295">
        <v>124.16568457742279</v>
      </c>
    </row>
    <row r="9711" spans="2:3" x14ac:dyDescent="0.25">
      <c r="B9711" s="294">
        <v>9646</v>
      </c>
      <c r="C9711" s="295">
        <v>114.60850120291315</v>
      </c>
    </row>
    <row r="9712" spans="2:3" x14ac:dyDescent="0.25">
      <c r="B9712" s="294">
        <v>9647</v>
      </c>
      <c r="C9712" s="295">
        <v>90.508610975560487</v>
      </c>
    </row>
    <row r="9713" spans="2:3" x14ac:dyDescent="0.25">
      <c r="B9713" s="294">
        <v>9648</v>
      </c>
      <c r="C9713" s="295">
        <v>119.98418793867995</v>
      </c>
    </row>
    <row r="9714" spans="2:3" x14ac:dyDescent="0.25">
      <c r="B9714" s="294">
        <v>9649</v>
      </c>
      <c r="C9714" s="295">
        <v>157.96929011296368</v>
      </c>
    </row>
    <row r="9715" spans="2:3" x14ac:dyDescent="0.25">
      <c r="B9715" s="294">
        <v>9650</v>
      </c>
      <c r="C9715" s="295">
        <v>142.58931940295525</v>
      </c>
    </row>
    <row r="9716" spans="2:3" x14ac:dyDescent="0.25">
      <c r="B9716" s="294">
        <v>9651</v>
      </c>
      <c r="C9716" s="295">
        <v>132.81477239834834</v>
      </c>
    </row>
    <row r="9717" spans="2:3" x14ac:dyDescent="0.25">
      <c r="B9717" s="294">
        <v>9652</v>
      </c>
      <c r="C9717" s="295">
        <v>111.23384585178783</v>
      </c>
    </row>
    <row r="9718" spans="2:3" x14ac:dyDescent="0.25">
      <c r="B9718" s="294">
        <v>9653</v>
      </c>
      <c r="C9718" s="295">
        <v>118.19138611925186</v>
      </c>
    </row>
    <row r="9719" spans="2:3" x14ac:dyDescent="0.25">
      <c r="B9719" s="294">
        <v>9654</v>
      </c>
      <c r="C9719" s="295">
        <v>109.61266825947332</v>
      </c>
    </row>
    <row r="9720" spans="2:3" x14ac:dyDescent="0.25">
      <c r="B9720" s="294">
        <v>9655</v>
      </c>
      <c r="C9720" s="295">
        <v>144.52849690287746</v>
      </c>
    </row>
    <row r="9721" spans="2:3" x14ac:dyDescent="0.25">
      <c r="B9721" s="294">
        <v>9656</v>
      </c>
      <c r="C9721" s="295">
        <v>107.6460510840576</v>
      </c>
    </row>
    <row r="9722" spans="2:3" x14ac:dyDescent="0.25">
      <c r="B9722" s="294">
        <v>9657</v>
      </c>
      <c r="C9722" s="295">
        <v>172.09601655341817</v>
      </c>
    </row>
    <row r="9723" spans="2:3" x14ac:dyDescent="0.25">
      <c r="B9723" s="294">
        <v>9658</v>
      </c>
      <c r="C9723" s="295">
        <v>165.94599374547553</v>
      </c>
    </row>
    <row r="9724" spans="2:3" x14ac:dyDescent="0.25">
      <c r="B9724" s="294">
        <v>9659</v>
      </c>
      <c r="C9724" s="295">
        <v>113.09509056618694</v>
      </c>
    </row>
    <row r="9725" spans="2:3" x14ac:dyDescent="0.25">
      <c r="B9725" s="294">
        <v>9660</v>
      </c>
      <c r="C9725" s="295">
        <v>103.58740910565463</v>
      </c>
    </row>
    <row r="9726" spans="2:3" x14ac:dyDescent="0.25">
      <c r="B9726" s="294">
        <v>9661</v>
      </c>
      <c r="C9726" s="295">
        <v>98.916010136532847</v>
      </c>
    </row>
    <row r="9727" spans="2:3" x14ac:dyDescent="0.25">
      <c r="B9727" s="294">
        <v>9662</v>
      </c>
      <c r="C9727" s="295">
        <v>97.65978425496607</v>
      </c>
    </row>
    <row r="9728" spans="2:3" x14ac:dyDescent="0.25">
      <c r="B9728" s="294">
        <v>9663</v>
      </c>
      <c r="C9728" s="295">
        <v>94.911936564432295</v>
      </c>
    </row>
    <row r="9729" spans="2:3" x14ac:dyDescent="0.25">
      <c r="B9729" s="294">
        <v>9664</v>
      </c>
      <c r="C9729" s="295">
        <v>148.22463991507828</v>
      </c>
    </row>
    <row r="9730" spans="2:3" x14ac:dyDescent="0.25">
      <c r="B9730" s="294">
        <v>9665</v>
      </c>
      <c r="C9730" s="295">
        <v>141.04651290569302</v>
      </c>
    </row>
    <row r="9731" spans="2:3" x14ac:dyDescent="0.25">
      <c r="B9731" s="294">
        <v>9666</v>
      </c>
      <c r="C9731" s="295">
        <v>204.94050497659467</v>
      </c>
    </row>
    <row r="9732" spans="2:3" x14ac:dyDescent="0.25">
      <c r="B9732" s="294">
        <v>9667</v>
      </c>
      <c r="C9732" s="295">
        <v>115.42185024009754</v>
      </c>
    </row>
    <row r="9733" spans="2:3" x14ac:dyDescent="0.25">
      <c r="B9733" s="294">
        <v>9668</v>
      </c>
      <c r="C9733" s="295">
        <v>83.244104585854075</v>
      </c>
    </row>
    <row r="9734" spans="2:3" x14ac:dyDescent="0.25">
      <c r="B9734" s="294">
        <v>9669</v>
      </c>
      <c r="C9734" s="295">
        <v>115.04083261915046</v>
      </c>
    </row>
    <row r="9735" spans="2:3" x14ac:dyDescent="0.25">
      <c r="B9735" s="294">
        <v>9670</v>
      </c>
      <c r="C9735" s="295">
        <v>172.37134933740771</v>
      </c>
    </row>
    <row r="9736" spans="2:3" x14ac:dyDescent="0.25">
      <c r="B9736" s="294">
        <v>9671</v>
      </c>
      <c r="C9736" s="295">
        <v>96.030178405373675</v>
      </c>
    </row>
    <row r="9737" spans="2:3" x14ac:dyDescent="0.25">
      <c r="B9737" s="294">
        <v>9672</v>
      </c>
      <c r="C9737" s="295">
        <v>94.91446839397733</v>
      </c>
    </row>
    <row r="9738" spans="2:3" x14ac:dyDescent="0.25">
      <c r="B9738" s="294">
        <v>9673</v>
      </c>
      <c r="C9738" s="295">
        <v>107.92484876050963</v>
      </c>
    </row>
    <row r="9739" spans="2:3" x14ac:dyDescent="0.25">
      <c r="B9739" s="294">
        <v>9674</v>
      </c>
      <c r="C9739" s="295">
        <v>116.24665365279631</v>
      </c>
    </row>
    <row r="9740" spans="2:3" x14ac:dyDescent="0.25">
      <c r="B9740" s="294">
        <v>9675</v>
      </c>
      <c r="C9740" s="295">
        <v>217.95933061979247</v>
      </c>
    </row>
    <row r="9741" spans="2:3" x14ac:dyDescent="0.25">
      <c r="B9741" s="294">
        <v>9676</v>
      </c>
      <c r="C9741" s="295">
        <v>97.789242290638967</v>
      </c>
    </row>
    <row r="9742" spans="2:3" x14ac:dyDescent="0.25">
      <c r="B9742" s="294">
        <v>9677</v>
      </c>
      <c r="C9742" s="295">
        <v>135.97488582049567</v>
      </c>
    </row>
    <row r="9743" spans="2:3" x14ac:dyDescent="0.25">
      <c r="B9743" s="294">
        <v>9678</v>
      </c>
      <c r="C9743" s="295">
        <v>75.297601824111084</v>
      </c>
    </row>
    <row r="9744" spans="2:3" x14ac:dyDescent="0.25">
      <c r="B9744" s="294">
        <v>9679</v>
      </c>
      <c r="C9744" s="295">
        <v>123.50923908953125</v>
      </c>
    </row>
    <row r="9745" spans="2:3" x14ac:dyDescent="0.25">
      <c r="B9745" s="294">
        <v>9680</v>
      </c>
      <c r="C9745" s="295">
        <v>88.921176073338174</v>
      </c>
    </row>
    <row r="9746" spans="2:3" x14ac:dyDescent="0.25">
      <c r="B9746" s="294">
        <v>9681</v>
      </c>
      <c r="C9746" s="295">
        <v>115.26612026740813</v>
      </c>
    </row>
    <row r="9747" spans="2:3" x14ac:dyDescent="0.25">
      <c r="B9747" s="294">
        <v>9682</v>
      </c>
      <c r="C9747" s="295">
        <v>129.08808590371987</v>
      </c>
    </row>
    <row r="9748" spans="2:3" x14ac:dyDescent="0.25">
      <c r="B9748" s="294">
        <v>9683</v>
      </c>
      <c r="C9748" s="295">
        <v>94.955452143162375</v>
      </c>
    </row>
    <row r="9749" spans="2:3" x14ac:dyDescent="0.25">
      <c r="B9749" s="294">
        <v>9684</v>
      </c>
      <c r="C9749" s="295">
        <v>120.70689582379279</v>
      </c>
    </row>
    <row r="9750" spans="2:3" x14ac:dyDescent="0.25">
      <c r="B9750" s="294">
        <v>9685</v>
      </c>
      <c r="C9750" s="295">
        <v>181.52057913909721</v>
      </c>
    </row>
    <row r="9751" spans="2:3" x14ac:dyDescent="0.25">
      <c r="B9751" s="294">
        <v>9686</v>
      </c>
      <c r="C9751" s="295">
        <v>154.49160119820198</v>
      </c>
    </row>
    <row r="9752" spans="2:3" x14ac:dyDescent="0.25">
      <c r="B9752" s="294">
        <v>9687</v>
      </c>
      <c r="C9752" s="295">
        <v>124.79238636840314</v>
      </c>
    </row>
    <row r="9753" spans="2:3" x14ac:dyDescent="0.25">
      <c r="B9753" s="294">
        <v>9688</v>
      </c>
      <c r="C9753" s="295">
        <v>99.96044935331264</v>
      </c>
    </row>
    <row r="9754" spans="2:3" x14ac:dyDescent="0.25">
      <c r="B9754" s="294">
        <v>9689</v>
      </c>
      <c r="C9754" s="295">
        <v>168.32186605888205</v>
      </c>
    </row>
    <row r="9755" spans="2:3" x14ac:dyDescent="0.25">
      <c r="B9755" s="294">
        <v>9690</v>
      </c>
      <c r="C9755" s="295">
        <v>96.329523748993466</v>
      </c>
    </row>
    <row r="9756" spans="2:3" x14ac:dyDescent="0.25">
      <c r="B9756" s="294">
        <v>9691</v>
      </c>
      <c r="C9756" s="295">
        <v>93.636991623754525</v>
      </c>
    </row>
    <row r="9757" spans="2:3" x14ac:dyDescent="0.25">
      <c r="B9757" s="294">
        <v>9692</v>
      </c>
      <c r="C9757" s="295">
        <v>136.98101834076613</v>
      </c>
    </row>
    <row r="9758" spans="2:3" x14ac:dyDescent="0.25">
      <c r="B9758" s="294">
        <v>9693</v>
      </c>
      <c r="C9758" s="295">
        <v>179.70512637246924</v>
      </c>
    </row>
    <row r="9759" spans="2:3" x14ac:dyDescent="0.25">
      <c r="B9759" s="294">
        <v>9694</v>
      </c>
      <c r="C9759" s="295">
        <v>120.55358258880645</v>
      </c>
    </row>
    <row r="9760" spans="2:3" x14ac:dyDescent="0.25">
      <c r="B9760" s="294">
        <v>9695</v>
      </c>
      <c r="C9760" s="295">
        <v>151.55723612383827</v>
      </c>
    </row>
    <row r="9761" spans="2:3" x14ac:dyDescent="0.25">
      <c r="B9761" s="294">
        <v>9696</v>
      </c>
      <c r="C9761" s="295">
        <v>143.12587026628017</v>
      </c>
    </row>
    <row r="9762" spans="2:3" x14ac:dyDescent="0.25">
      <c r="B9762" s="294">
        <v>9697</v>
      </c>
      <c r="C9762" s="295">
        <v>116.3609620542762</v>
      </c>
    </row>
    <row r="9763" spans="2:3" x14ac:dyDescent="0.25">
      <c r="B9763" s="294">
        <v>9698</v>
      </c>
      <c r="C9763" s="295">
        <v>122.88250447144549</v>
      </c>
    </row>
    <row r="9764" spans="2:3" x14ac:dyDescent="0.25">
      <c r="B9764" s="294">
        <v>9699</v>
      </c>
      <c r="C9764" s="295">
        <v>147.2438348976506</v>
      </c>
    </row>
    <row r="9765" spans="2:3" x14ac:dyDescent="0.25">
      <c r="B9765" s="294">
        <v>9700</v>
      </c>
      <c r="C9765" s="295">
        <v>159.52472440035928</v>
      </c>
    </row>
    <row r="9766" spans="2:3" x14ac:dyDescent="0.25">
      <c r="B9766" s="294">
        <v>9701</v>
      </c>
      <c r="C9766" s="295">
        <v>67.125353800948389</v>
      </c>
    </row>
    <row r="9767" spans="2:3" x14ac:dyDescent="0.25">
      <c r="B9767" s="294">
        <v>9702</v>
      </c>
      <c r="C9767" s="295">
        <v>124.92170216814267</v>
      </c>
    </row>
    <row r="9768" spans="2:3" x14ac:dyDescent="0.25">
      <c r="B9768" s="294">
        <v>9703</v>
      </c>
      <c r="C9768" s="295">
        <v>157.04494996076562</v>
      </c>
    </row>
    <row r="9769" spans="2:3" x14ac:dyDescent="0.25">
      <c r="B9769" s="294">
        <v>9704</v>
      </c>
      <c r="C9769" s="295">
        <v>120.52307859146543</v>
      </c>
    </row>
    <row r="9770" spans="2:3" x14ac:dyDescent="0.25">
      <c r="B9770" s="294">
        <v>9705</v>
      </c>
      <c r="C9770" s="295">
        <v>79.756096061778081</v>
      </c>
    </row>
    <row r="9771" spans="2:3" x14ac:dyDescent="0.25">
      <c r="B9771" s="294">
        <v>9706</v>
      </c>
      <c r="C9771" s="295">
        <v>107.21988553083453</v>
      </c>
    </row>
    <row r="9772" spans="2:3" x14ac:dyDescent="0.25">
      <c r="B9772" s="294">
        <v>9707</v>
      </c>
      <c r="C9772" s="295">
        <v>144.55102654734276</v>
      </c>
    </row>
    <row r="9773" spans="2:3" x14ac:dyDescent="0.25">
      <c r="B9773" s="294">
        <v>9708</v>
      </c>
      <c r="C9773" s="295">
        <v>118.88792441013402</v>
      </c>
    </row>
    <row r="9774" spans="2:3" x14ac:dyDescent="0.25">
      <c r="B9774" s="294">
        <v>9709</v>
      </c>
      <c r="C9774" s="295">
        <v>120.55411914309779</v>
      </c>
    </row>
    <row r="9775" spans="2:3" x14ac:dyDescent="0.25">
      <c r="B9775" s="294">
        <v>9710</v>
      </c>
      <c r="C9775" s="295">
        <v>166.12643326964198</v>
      </c>
    </row>
    <row r="9776" spans="2:3" x14ac:dyDescent="0.25">
      <c r="B9776" s="294">
        <v>9711</v>
      </c>
      <c r="C9776" s="295">
        <v>147.81108434620776</v>
      </c>
    </row>
    <row r="9777" spans="2:3" x14ac:dyDescent="0.25">
      <c r="B9777" s="294">
        <v>9712</v>
      </c>
      <c r="C9777" s="295">
        <v>110.95352313936817</v>
      </c>
    </row>
    <row r="9778" spans="2:3" x14ac:dyDescent="0.25">
      <c r="B9778" s="294">
        <v>9713</v>
      </c>
      <c r="C9778" s="295">
        <v>119.88104542694356</v>
      </c>
    </row>
    <row r="9779" spans="2:3" x14ac:dyDescent="0.25">
      <c r="B9779" s="294">
        <v>9714</v>
      </c>
      <c r="C9779" s="295">
        <v>161.16463882935051</v>
      </c>
    </row>
    <row r="9780" spans="2:3" x14ac:dyDescent="0.25">
      <c r="B9780" s="294">
        <v>9715</v>
      </c>
      <c r="C9780" s="295">
        <v>164.92235433431972</v>
      </c>
    </row>
    <row r="9781" spans="2:3" x14ac:dyDescent="0.25">
      <c r="B9781" s="294">
        <v>9716</v>
      </c>
      <c r="C9781" s="295">
        <v>93.738982498563928</v>
      </c>
    </row>
    <row r="9782" spans="2:3" x14ac:dyDescent="0.25">
      <c r="B9782" s="294">
        <v>9717</v>
      </c>
      <c r="C9782" s="295">
        <v>183.30341116186926</v>
      </c>
    </row>
    <row r="9783" spans="2:3" x14ac:dyDescent="0.25">
      <c r="B9783" s="294">
        <v>9718</v>
      </c>
      <c r="C9783" s="295">
        <v>90.74081820839217</v>
      </c>
    </row>
    <row r="9784" spans="2:3" x14ac:dyDescent="0.25">
      <c r="B9784" s="294">
        <v>9719</v>
      </c>
      <c r="C9784" s="295">
        <v>170.37569720779544</v>
      </c>
    </row>
    <row r="9785" spans="2:3" x14ac:dyDescent="0.25">
      <c r="B9785" s="294">
        <v>9720</v>
      </c>
      <c r="C9785" s="295">
        <v>156.91723217681374</v>
      </c>
    </row>
    <row r="9786" spans="2:3" x14ac:dyDescent="0.25">
      <c r="B9786" s="294">
        <v>9721</v>
      </c>
      <c r="C9786" s="295">
        <v>144.26963389821472</v>
      </c>
    </row>
    <row r="9787" spans="2:3" x14ac:dyDescent="0.25">
      <c r="B9787" s="294">
        <v>9722</v>
      </c>
      <c r="C9787" s="295">
        <v>155.38784733789379</v>
      </c>
    </row>
    <row r="9788" spans="2:3" x14ac:dyDescent="0.25">
      <c r="B9788" s="294">
        <v>9723</v>
      </c>
      <c r="C9788" s="295">
        <v>80.117341170418115</v>
      </c>
    </row>
    <row r="9789" spans="2:3" x14ac:dyDescent="0.25">
      <c r="B9789" s="294">
        <v>9724</v>
      </c>
      <c r="C9789" s="295">
        <v>170.07189693204054</v>
      </c>
    </row>
    <row r="9790" spans="2:3" x14ac:dyDescent="0.25">
      <c r="B9790" s="294">
        <v>9725</v>
      </c>
      <c r="C9790" s="295">
        <v>136.15100436114221</v>
      </c>
    </row>
    <row r="9791" spans="2:3" x14ac:dyDescent="0.25">
      <c r="B9791" s="294">
        <v>9726</v>
      </c>
      <c r="C9791" s="295">
        <v>102.35468807023108</v>
      </c>
    </row>
    <row r="9792" spans="2:3" x14ac:dyDescent="0.25">
      <c r="B9792" s="294">
        <v>9727</v>
      </c>
      <c r="C9792" s="295">
        <v>155.26640309013604</v>
      </c>
    </row>
    <row r="9793" spans="2:3" x14ac:dyDescent="0.25">
      <c r="B9793" s="294">
        <v>9728</v>
      </c>
      <c r="C9793" s="295">
        <v>142.99203480623669</v>
      </c>
    </row>
    <row r="9794" spans="2:3" x14ac:dyDescent="0.25">
      <c r="B9794" s="294">
        <v>9729</v>
      </c>
      <c r="C9794" s="295">
        <v>103.50503914834108</v>
      </c>
    </row>
    <row r="9795" spans="2:3" x14ac:dyDescent="0.25">
      <c r="B9795" s="294">
        <v>9730</v>
      </c>
      <c r="C9795" s="295">
        <v>138.95289361453882</v>
      </c>
    </row>
    <row r="9796" spans="2:3" x14ac:dyDescent="0.25">
      <c r="B9796" s="294">
        <v>9731</v>
      </c>
      <c r="C9796" s="295">
        <v>112.43396938265755</v>
      </c>
    </row>
    <row r="9797" spans="2:3" x14ac:dyDescent="0.25">
      <c r="B9797" s="294">
        <v>9732</v>
      </c>
      <c r="C9797" s="295">
        <v>168.35762710085055</v>
      </c>
    </row>
    <row r="9798" spans="2:3" x14ac:dyDescent="0.25">
      <c r="B9798" s="294">
        <v>9733</v>
      </c>
      <c r="C9798" s="295">
        <v>103.77196530686561</v>
      </c>
    </row>
    <row r="9799" spans="2:3" x14ac:dyDescent="0.25">
      <c r="B9799" s="294">
        <v>9734</v>
      </c>
      <c r="C9799" s="295">
        <v>169.94702708615267</v>
      </c>
    </row>
    <row r="9800" spans="2:3" x14ac:dyDescent="0.25">
      <c r="B9800" s="294">
        <v>9735</v>
      </c>
      <c r="C9800" s="295">
        <v>107.83617407204673</v>
      </c>
    </row>
    <row r="9801" spans="2:3" x14ac:dyDescent="0.25">
      <c r="B9801" s="294">
        <v>9736</v>
      </c>
      <c r="C9801" s="295">
        <v>107.33519818459274</v>
      </c>
    </row>
    <row r="9802" spans="2:3" x14ac:dyDescent="0.25">
      <c r="B9802" s="294">
        <v>9737</v>
      </c>
      <c r="C9802" s="295">
        <v>162.85601434237597</v>
      </c>
    </row>
    <row r="9803" spans="2:3" x14ac:dyDescent="0.25">
      <c r="B9803" s="294">
        <v>9738</v>
      </c>
      <c r="C9803" s="295">
        <v>81.556168490881873</v>
      </c>
    </row>
    <row r="9804" spans="2:3" x14ac:dyDescent="0.25">
      <c r="B9804" s="294">
        <v>9739</v>
      </c>
      <c r="C9804" s="295">
        <v>117.30670754147367</v>
      </c>
    </row>
    <row r="9805" spans="2:3" x14ac:dyDescent="0.25">
      <c r="B9805" s="294">
        <v>9740</v>
      </c>
      <c r="C9805" s="295">
        <v>76.328827154057095</v>
      </c>
    </row>
    <row r="9806" spans="2:3" x14ac:dyDescent="0.25">
      <c r="B9806" s="294">
        <v>9741</v>
      </c>
      <c r="C9806" s="295">
        <v>89.884666333587376</v>
      </c>
    </row>
    <row r="9807" spans="2:3" x14ac:dyDescent="0.25">
      <c r="B9807" s="294">
        <v>9742</v>
      </c>
      <c r="C9807" s="295">
        <v>98.259505922092302</v>
      </c>
    </row>
    <row r="9808" spans="2:3" x14ac:dyDescent="0.25">
      <c r="B9808" s="294">
        <v>9743</v>
      </c>
      <c r="C9808" s="295">
        <v>83.48875131473882</v>
      </c>
    </row>
    <row r="9809" spans="2:3" x14ac:dyDescent="0.25">
      <c r="B9809" s="294">
        <v>9744</v>
      </c>
      <c r="C9809" s="295">
        <v>159.66373859892124</v>
      </c>
    </row>
    <row r="9810" spans="2:3" x14ac:dyDescent="0.25">
      <c r="B9810" s="294">
        <v>9745</v>
      </c>
      <c r="C9810" s="295">
        <v>158.61963113209856</v>
      </c>
    </row>
    <row r="9811" spans="2:3" x14ac:dyDescent="0.25">
      <c r="B9811" s="294">
        <v>9746</v>
      </c>
      <c r="C9811" s="295">
        <v>138.39341046502201</v>
      </c>
    </row>
    <row r="9812" spans="2:3" x14ac:dyDescent="0.25">
      <c r="B9812" s="294">
        <v>9747</v>
      </c>
      <c r="C9812" s="295">
        <v>118.76957887006189</v>
      </c>
    </row>
    <row r="9813" spans="2:3" x14ac:dyDescent="0.25">
      <c r="B9813" s="294">
        <v>9748</v>
      </c>
      <c r="C9813" s="295">
        <v>143.45357171299267</v>
      </c>
    </row>
    <row r="9814" spans="2:3" x14ac:dyDescent="0.25">
      <c r="B9814" s="294">
        <v>9749</v>
      </c>
      <c r="C9814" s="295">
        <v>162.227420429517</v>
      </c>
    </row>
    <row r="9815" spans="2:3" x14ac:dyDescent="0.25">
      <c r="B9815" s="294">
        <v>9750</v>
      </c>
      <c r="C9815" s="295">
        <v>119.99974861329456</v>
      </c>
    </row>
    <row r="9816" spans="2:3" x14ac:dyDescent="0.25">
      <c r="B9816" s="294">
        <v>9751</v>
      </c>
      <c r="C9816" s="295">
        <v>148.61481561708018</v>
      </c>
    </row>
    <row r="9817" spans="2:3" x14ac:dyDescent="0.25">
      <c r="B9817" s="294">
        <v>9752</v>
      </c>
      <c r="C9817" s="295">
        <v>103.54706463125626</v>
      </c>
    </row>
    <row r="9818" spans="2:3" x14ac:dyDescent="0.25">
      <c r="B9818" s="294">
        <v>9753</v>
      </c>
      <c r="C9818" s="295">
        <v>123.10551869597874</v>
      </c>
    </row>
    <row r="9819" spans="2:3" x14ac:dyDescent="0.25">
      <c r="B9819" s="294">
        <v>9754</v>
      </c>
      <c r="C9819" s="295">
        <v>143.27693370373041</v>
      </c>
    </row>
    <row r="9820" spans="2:3" x14ac:dyDescent="0.25">
      <c r="B9820" s="294">
        <v>9755</v>
      </c>
      <c r="C9820" s="295">
        <v>161.40756209277566</v>
      </c>
    </row>
    <row r="9821" spans="2:3" x14ac:dyDescent="0.25">
      <c r="B9821" s="294">
        <v>9756</v>
      </c>
      <c r="C9821" s="295">
        <v>158.89355149623617</v>
      </c>
    </row>
    <row r="9822" spans="2:3" x14ac:dyDescent="0.25">
      <c r="B9822" s="294">
        <v>9757</v>
      </c>
      <c r="C9822" s="295">
        <v>119.484066672273</v>
      </c>
    </row>
    <row r="9823" spans="2:3" x14ac:dyDescent="0.25">
      <c r="B9823" s="294">
        <v>9758</v>
      </c>
      <c r="C9823" s="295">
        <v>118.42228041039951</v>
      </c>
    </row>
    <row r="9824" spans="2:3" x14ac:dyDescent="0.25">
      <c r="B9824" s="294">
        <v>9759</v>
      </c>
      <c r="C9824" s="295">
        <v>81.949249325026884</v>
      </c>
    </row>
    <row r="9825" spans="2:3" x14ac:dyDescent="0.25">
      <c r="B9825" s="294">
        <v>9760</v>
      </c>
      <c r="C9825" s="295">
        <v>93.122624353054391</v>
      </c>
    </row>
    <row r="9826" spans="2:3" x14ac:dyDescent="0.25">
      <c r="B9826" s="294">
        <v>9761</v>
      </c>
      <c r="C9826" s="295">
        <v>169.00142588895898</v>
      </c>
    </row>
    <row r="9827" spans="2:3" x14ac:dyDescent="0.25">
      <c r="B9827" s="294">
        <v>9762</v>
      </c>
      <c r="C9827" s="295">
        <v>127.43862262590665</v>
      </c>
    </row>
    <row r="9828" spans="2:3" x14ac:dyDescent="0.25">
      <c r="B9828" s="294">
        <v>9763</v>
      </c>
      <c r="C9828" s="295">
        <v>122.168925342395</v>
      </c>
    </row>
    <row r="9829" spans="2:3" x14ac:dyDescent="0.25">
      <c r="B9829" s="294">
        <v>9764</v>
      </c>
      <c r="C9829" s="295">
        <v>140.49475374762147</v>
      </c>
    </row>
    <row r="9830" spans="2:3" x14ac:dyDescent="0.25">
      <c r="B9830" s="294">
        <v>9765</v>
      </c>
      <c r="C9830" s="295">
        <v>208.6863992205389</v>
      </c>
    </row>
    <row r="9831" spans="2:3" x14ac:dyDescent="0.25">
      <c r="B9831" s="294">
        <v>9766</v>
      </c>
      <c r="C9831" s="295">
        <v>80.45404088735026</v>
      </c>
    </row>
    <row r="9832" spans="2:3" x14ac:dyDescent="0.25">
      <c r="B9832" s="294">
        <v>9767</v>
      </c>
      <c r="C9832" s="295">
        <v>112.62865987013643</v>
      </c>
    </row>
    <row r="9833" spans="2:3" x14ac:dyDescent="0.25">
      <c r="B9833" s="294">
        <v>9768</v>
      </c>
      <c r="C9833" s="295">
        <v>166.42840180576326</v>
      </c>
    </row>
    <row r="9834" spans="2:3" x14ac:dyDescent="0.25">
      <c r="B9834" s="294">
        <v>9769</v>
      </c>
      <c r="C9834" s="295">
        <v>104.79618919562228</v>
      </c>
    </row>
    <row r="9835" spans="2:3" x14ac:dyDescent="0.25">
      <c r="B9835" s="294">
        <v>9770</v>
      </c>
      <c r="C9835" s="295">
        <v>91.555057095261773</v>
      </c>
    </row>
    <row r="9836" spans="2:3" x14ac:dyDescent="0.25">
      <c r="B9836" s="294">
        <v>9771</v>
      </c>
      <c r="C9836" s="295">
        <v>193.09166091527428</v>
      </c>
    </row>
    <row r="9837" spans="2:3" x14ac:dyDescent="0.25">
      <c r="B9837" s="294">
        <v>9772</v>
      </c>
      <c r="C9837" s="295">
        <v>107.69044211798391</v>
      </c>
    </row>
    <row r="9838" spans="2:3" x14ac:dyDescent="0.25">
      <c r="B9838" s="294">
        <v>9773</v>
      </c>
      <c r="C9838" s="295">
        <v>189.69880418484132</v>
      </c>
    </row>
    <row r="9839" spans="2:3" x14ac:dyDescent="0.25">
      <c r="B9839" s="294">
        <v>9774</v>
      </c>
      <c r="C9839" s="295">
        <v>175.31020240425158</v>
      </c>
    </row>
    <row r="9840" spans="2:3" x14ac:dyDescent="0.25">
      <c r="B9840" s="294">
        <v>9775</v>
      </c>
      <c r="C9840" s="295">
        <v>181.10412987987539</v>
      </c>
    </row>
    <row r="9841" spans="2:3" x14ac:dyDescent="0.25">
      <c r="B9841" s="294">
        <v>9776</v>
      </c>
      <c r="C9841" s="295">
        <v>180.16496598682124</v>
      </c>
    </row>
    <row r="9842" spans="2:3" x14ac:dyDescent="0.25">
      <c r="B9842" s="294">
        <v>9777</v>
      </c>
      <c r="C9842" s="295">
        <v>182.35381329893562</v>
      </c>
    </row>
    <row r="9843" spans="2:3" x14ac:dyDescent="0.25">
      <c r="B9843" s="294">
        <v>9778</v>
      </c>
      <c r="C9843" s="295">
        <v>98.122145878792253</v>
      </c>
    </row>
    <row r="9844" spans="2:3" x14ac:dyDescent="0.25">
      <c r="B9844" s="294">
        <v>9779</v>
      </c>
      <c r="C9844" s="295">
        <v>103.94572162625059</v>
      </c>
    </row>
    <row r="9845" spans="2:3" x14ac:dyDescent="0.25">
      <c r="B9845" s="294">
        <v>9780</v>
      </c>
      <c r="C9845" s="295">
        <v>105.58147947366825</v>
      </c>
    </row>
    <row r="9846" spans="2:3" x14ac:dyDescent="0.25">
      <c r="B9846" s="294">
        <v>9781</v>
      </c>
      <c r="C9846" s="295">
        <v>122.53432644469896</v>
      </c>
    </row>
    <row r="9847" spans="2:3" x14ac:dyDescent="0.25">
      <c r="B9847" s="294">
        <v>9782</v>
      </c>
      <c r="C9847" s="295">
        <v>114.72653863608116</v>
      </c>
    </row>
    <row r="9848" spans="2:3" x14ac:dyDescent="0.25">
      <c r="B9848" s="294">
        <v>9783</v>
      </c>
      <c r="C9848" s="295">
        <v>74.628281377437034</v>
      </c>
    </row>
    <row r="9849" spans="2:3" x14ac:dyDescent="0.25">
      <c r="B9849" s="294">
        <v>9784</v>
      </c>
      <c r="C9849" s="295">
        <v>114.75676565792465</v>
      </c>
    </row>
    <row r="9850" spans="2:3" x14ac:dyDescent="0.25">
      <c r="B9850" s="294">
        <v>9785</v>
      </c>
      <c r="C9850" s="295">
        <v>162.43695672427691</v>
      </c>
    </row>
    <row r="9851" spans="2:3" x14ac:dyDescent="0.25">
      <c r="B9851" s="294">
        <v>9786</v>
      </c>
      <c r="C9851" s="295">
        <v>112.6687936900139</v>
      </c>
    </row>
    <row r="9852" spans="2:3" x14ac:dyDescent="0.25">
      <c r="B9852" s="294">
        <v>9787</v>
      </c>
      <c r="C9852" s="295">
        <v>106.25223960730722</v>
      </c>
    </row>
    <row r="9853" spans="2:3" x14ac:dyDescent="0.25">
      <c r="B9853" s="294">
        <v>9788</v>
      </c>
      <c r="C9853" s="295">
        <v>151.833675519579</v>
      </c>
    </row>
    <row r="9854" spans="2:3" x14ac:dyDescent="0.25">
      <c r="B9854" s="294">
        <v>9789</v>
      </c>
      <c r="C9854" s="295">
        <v>93.210491477937964</v>
      </c>
    </row>
    <row r="9855" spans="2:3" x14ac:dyDescent="0.25">
      <c r="B9855" s="294">
        <v>9790</v>
      </c>
      <c r="C9855" s="295">
        <v>127.2674619993372</v>
      </c>
    </row>
    <row r="9856" spans="2:3" x14ac:dyDescent="0.25">
      <c r="B9856" s="294">
        <v>9791</v>
      </c>
      <c r="C9856" s="295">
        <v>153.82458727216647</v>
      </c>
    </row>
    <row r="9857" spans="2:3" x14ac:dyDescent="0.25">
      <c r="B9857" s="294">
        <v>9792</v>
      </c>
      <c r="C9857" s="295">
        <v>143.81391075597867</v>
      </c>
    </row>
    <row r="9858" spans="2:3" x14ac:dyDescent="0.25">
      <c r="B9858" s="294">
        <v>9793</v>
      </c>
      <c r="C9858" s="295">
        <v>96.337852949054934</v>
      </c>
    </row>
    <row r="9859" spans="2:3" x14ac:dyDescent="0.25">
      <c r="B9859" s="294">
        <v>9794</v>
      </c>
      <c r="C9859" s="295">
        <v>117.29753215760427</v>
      </c>
    </row>
    <row r="9860" spans="2:3" x14ac:dyDescent="0.25">
      <c r="B9860" s="294">
        <v>9795</v>
      </c>
      <c r="C9860" s="295">
        <v>151.17837303618447</v>
      </c>
    </row>
    <row r="9861" spans="2:3" x14ac:dyDescent="0.25">
      <c r="B9861" s="294">
        <v>9796</v>
      </c>
      <c r="C9861" s="295">
        <v>140.17486061686037</v>
      </c>
    </row>
    <row r="9862" spans="2:3" x14ac:dyDescent="0.25">
      <c r="B9862" s="294">
        <v>9797</v>
      </c>
      <c r="C9862" s="295">
        <v>92.994331078350356</v>
      </c>
    </row>
    <row r="9863" spans="2:3" x14ac:dyDescent="0.25">
      <c r="B9863" s="294">
        <v>9798</v>
      </c>
      <c r="C9863" s="295">
        <v>180.30498339008074</v>
      </c>
    </row>
    <row r="9864" spans="2:3" x14ac:dyDescent="0.25">
      <c r="B9864" s="294">
        <v>9799</v>
      </c>
      <c r="C9864" s="295">
        <v>169.58357094847628</v>
      </c>
    </row>
    <row r="9865" spans="2:3" x14ac:dyDescent="0.25">
      <c r="B9865" s="294">
        <v>9800</v>
      </c>
      <c r="C9865" s="295">
        <v>120.5502190676321</v>
      </c>
    </row>
    <row r="9866" spans="2:3" x14ac:dyDescent="0.25">
      <c r="B9866" s="294">
        <v>9801</v>
      </c>
      <c r="C9866" s="295">
        <v>147.51451494137041</v>
      </c>
    </row>
    <row r="9867" spans="2:3" x14ac:dyDescent="0.25">
      <c r="B9867" s="294">
        <v>9802</v>
      </c>
      <c r="C9867" s="295">
        <v>81.389863791790802</v>
      </c>
    </row>
    <row r="9868" spans="2:3" x14ac:dyDescent="0.25">
      <c r="B9868" s="294">
        <v>9803</v>
      </c>
      <c r="C9868" s="295">
        <v>111.56084453794219</v>
      </c>
    </row>
    <row r="9869" spans="2:3" x14ac:dyDescent="0.25">
      <c r="B9869" s="294">
        <v>9804</v>
      </c>
      <c r="C9869" s="295">
        <v>144.4455136009172</v>
      </c>
    </row>
    <row r="9870" spans="2:3" x14ac:dyDescent="0.25">
      <c r="B9870" s="294">
        <v>9805</v>
      </c>
      <c r="C9870" s="295">
        <v>125.80920886559281</v>
      </c>
    </row>
    <row r="9871" spans="2:3" x14ac:dyDescent="0.25">
      <c r="B9871" s="294">
        <v>9806</v>
      </c>
      <c r="C9871" s="295">
        <v>197.21430846922362</v>
      </c>
    </row>
    <row r="9872" spans="2:3" x14ac:dyDescent="0.25">
      <c r="B9872" s="294">
        <v>9807</v>
      </c>
      <c r="C9872" s="295">
        <v>144.1282689313291</v>
      </c>
    </row>
    <row r="9873" spans="2:3" x14ac:dyDescent="0.25">
      <c r="B9873" s="294">
        <v>9808</v>
      </c>
      <c r="C9873" s="295">
        <v>103.82049295618332</v>
      </c>
    </row>
    <row r="9874" spans="2:3" x14ac:dyDescent="0.25">
      <c r="B9874" s="294">
        <v>9809</v>
      </c>
      <c r="C9874" s="295">
        <v>143.2787286684389</v>
      </c>
    </row>
    <row r="9875" spans="2:3" x14ac:dyDescent="0.25">
      <c r="B9875" s="294">
        <v>9810</v>
      </c>
      <c r="C9875" s="295">
        <v>86.156761445463701</v>
      </c>
    </row>
    <row r="9876" spans="2:3" x14ac:dyDescent="0.25">
      <c r="B9876" s="294">
        <v>9811</v>
      </c>
      <c r="C9876" s="295">
        <v>99.353612180030439</v>
      </c>
    </row>
    <row r="9877" spans="2:3" x14ac:dyDescent="0.25">
      <c r="B9877" s="294">
        <v>9812</v>
      </c>
      <c r="C9877" s="295">
        <v>114.7399209265887</v>
      </c>
    </row>
    <row r="9878" spans="2:3" x14ac:dyDescent="0.25">
      <c r="B9878" s="294">
        <v>9813</v>
      </c>
      <c r="C9878" s="295">
        <v>194.96827209381121</v>
      </c>
    </row>
    <row r="9879" spans="2:3" x14ac:dyDescent="0.25">
      <c r="B9879" s="294">
        <v>9814</v>
      </c>
      <c r="C9879" s="295">
        <v>170.93138291764802</v>
      </c>
    </row>
    <row r="9880" spans="2:3" x14ac:dyDescent="0.25">
      <c r="B9880" s="294">
        <v>9815</v>
      </c>
      <c r="C9880" s="295">
        <v>146.53955160911534</v>
      </c>
    </row>
    <row r="9881" spans="2:3" x14ac:dyDescent="0.25">
      <c r="B9881" s="294">
        <v>9816</v>
      </c>
      <c r="C9881" s="295">
        <v>124.24620181827591</v>
      </c>
    </row>
    <row r="9882" spans="2:3" x14ac:dyDescent="0.25">
      <c r="B9882" s="294">
        <v>9817</v>
      </c>
      <c r="C9882" s="295">
        <v>92.102673395902684</v>
      </c>
    </row>
    <row r="9883" spans="2:3" x14ac:dyDescent="0.25">
      <c r="B9883" s="294">
        <v>9818</v>
      </c>
      <c r="C9883" s="295">
        <v>162.28807828829554</v>
      </c>
    </row>
    <row r="9884" spans="2:3" x14ac:dyDescent="0.25">
      <c r="B9884" s="294">
        <v>9819</v>
      </c>
      <c r="C9884" s="295">
        <v>142.6586869258208</v>
      </c>
    </row>
    <row r="9885" spans="2:3" x14ac:dyDescent="0.25">
      <c r="B9885" s="294">
        <v>9820</v>
      </c>
      <c r="C9885" s="295">
        <v>66.487187465763981</v>
      </c>
    </row>
    <row r="9886" spans="2:3" x14ac:dyDescent="0.25">
      <c r="B9886" s="294">
        <v>9821</v>
      </c>
      <c r="C9886" s="295">
        <v>111.63124410629973</v>
      </c>
    </row>
    <row r="9887" spans="2:3" x14ac:dyDescent="0.25">
      <c r="B9887" s="294">
        <v>9822</v>
      </c>
      <c r="C9887" s="295">
        <v>115.26196616063177</v>
      </c>
    </row>
    <row r="9888" spans="2:3" x14ac:dyDescent="0.25">
      <c r="B9888" s="294">
        <v>9823</v>
      </c>
      <c r="C9888" s="295">
        <v>140.6815346842348</v>
      </c>
    </row>
    <row r="9889" spans="2:3" x14ac:dyDescent="0.25">
      <c r="B9889" s="294">
        <v>9824</v>
      </c>
      <c r="C9889" s="295">
        <v>162.59013304699909</v>
      </c>
    </row>
    <row r="9890" spans="2:3" x14ac:dyDescent="0.25">
      <c r="B9890" s="294">
        <v>9825</v>
      </c>
      <c r="C9890" s="295">
        <v>89.587249327594151</v>
      </c>
    </row>
    <row r="9891" spans="2:3" x14ac:dyDescent="0.25">
      <c r="B9891" s="294">
        <v>9826</v>
      </c>
      <c r="C9891" s="295">
        <v>132.2177786833297</v>
      </c>
    </row>
    <row r="9892" spans="2:3" x14ac:dyDescent="0.25">
      <c r="B9892" s="294">
        <v>9827</v>
      </c>
      <c r="C9892" s="295">
        <v>117.58892381388762</v>
      </c>
    </row>
    <row r="9893" spans="2:3" x14ac:dyDescent="0.25">
      <c r="B9893" s="294">
        <v>9828</v>
      </c>
      <c r="C9893" s="295">
        <v>170.79458173001098</v>
      </c>
    </row>
    <row r="9894" spans="2:3" x14ac:dyDescent="0.25">
      <c r="B9894" s="294">
        <v>9829</v>
      </c>
      <c r="C9894" s="295">
        <v>151.07626200498052</v>
      </c>
    </row>
    <row r="9895" spans="2:3" x14ac:dyDescent="0.25">
      <c r="B9895" s="294">
        <v>9830</v>
      </c>
      <c r="C9895" s="295">
        <v>191.09888147697606</v>
      </c>
    </row>
    <row r="9896" spans="2:3" x14ac:dyDescent="0.25">
      <c r="B9896" s="294">
        <v>9831</v>
      </c>
      <c r="C9896" s="295">
        <v>136.84256914410525</v>
      </c>
    </row>
    <row r="9897" spans="2:3" x14ac:dyDescent="0.25">
      <c r="B9897" s="294">
        <v>9832</v>
      </c>
      <c r="C9897" s="295">
        <v>118.06169019110173</v>
      </c>
    </row>
    <row r="9898" spans="2:3" x14ac:dyDescent="0.25">
      <c r="B9898" s="294">
        <v>9833</v>
      </c>
      <c r="C9898" s="295">
        <v>108.28355658784031</v>
      </c>
    </row>
    <row r="9899" spans="2:3" x14ac:dyDescent="0.25">
      <c r="B9899" s="294">
        <v>9834</v>
      </c>
      <c r="C9899" s="295">
        <v>128.08525601419944</v>
      </c>
    </row>
    <row r="9900" spans="2:3" x14ac:dyDescent="0.25">
      <c r="B9900" s="294">
        <v>9835</v>
      </c>
      <c r="C9900" s="295">
        <v>137.48692337071566</v>
      </c>
    </row>
    <row r="9901" spans="2:3" x14ac:dyDescent="0.25">
      <c r="B9901" s="294">
        <v>9836</v>
      </c>
      <c r="C9901" s="295">
        <v>190.80101848908882</v>
      </c>
    </row>
    <row r="9902" spans="2:3" x14ac:dyDescent="0.25">
      <c r="B9902" s="294">
        <v>9837</v>
      </c>
      <c r="C9902" s="295">
        <v>74.759740413450459</v>
      </c>
    </row>
    <row r="9903" spans="2:3" x14ac:dyDescent="0.25">
      <c r="B9903" s="294">
        <v>9838</v>
      </c>
      <c r="C9903" s="295">
        <v>158.66472627915152</v>
      </c>
    </row>
    <row r="9904" spans="2:3" x14ac:dyDescent="0.25">
      <c r="B9904" s="294">
        <v>9839</v>
      </c>
      <c r="C9904" s="295">
        <v>124.48130063621579</v>
      </c>
    </row>
    <row r="9905" spans="2:3" x14ac:dyDescent="0.25">
      <c r="B9905" s="294">
        <v>9840</v>
      </c>
      <c r="C9905" s="295">
        <v>180.33587562873197</v>
      </c>
    </row>
    <row r="9906" spans="2:3" x14ac:dyDescent="0.25">
      <c r="B9906" s="294">
        <v>9841</v>
      </c>
      <c r="C9906" s="295">
        <v>127.51169177054391</v>
      </c>
    </row>
    <row r="9907" spans="2:3" x14ac:dyDescent="0.25">
      <c r="B9907" s="294">
        <v>9842</v>
      </c>
      <c r="C9907" s="295">
        <v>137.86211049611802</v>
      </c>
    </row>
    <row r="9908" spans="2:3" x14ac:dyDescent="0.25">
      <c r="B9908" s="294">
        <v>9843</v>
      </c>
      <c r="C9908" s="295">
        <v>113.37998147967204</v>
      </c>
    </row>
    <row r="9909" spans="2:3" x14ac:dyDescent="0.25">
      <c r="B9909" s="294">
        <v>9844</v>
      </c>
      <c r="C9909" s="295">
        <v>118.6813719067477</v>
      </c>
    </row>
    <row r="9910" spans="2:3" x14ac:dyDescent="0.25">
      <c r="B9910" s="294">
        <v>9845</v>
      </c>
      <c r="C9910" s="295">
        <v>88.597240181936655</v>
      </c>
    </row>
    <row r="9911" spans="2:3" x14ac:dyDescent="0.25">
      <c r="B9911" s="294">
        <v>9846</v>
      </c>
      <c r="C9911" s="295">
        <v>68.293877507381467</v>
      </c>
    </row>
    <row r="9912" spans="2:3" x14ac:dyDescent="0.25">
      <c r="B9912" s="294">
        <v>9847</v>
      </c>
      <c r="C9912" s="295">
        <v>106.38719814750073</v>
      </c>
    </row>
    <row r="9913" spans="2:3" x14ac:dyDescent="0.25">
      <c r="B9913" s="294">
        <v>9848</v>
      </c>
      <c r="C9913" s="295">
        <v>104.26871589786199</v>
      </c>
    </row>
    <row r="9914" spans="2:3" x14ac:dyDescent="0.25">
      <c r="B9914" s="294">
        <v>9849</v>
      </c>
      <c r="C9914" s="295">
        <v>92.273734101414547</v>
      </c>
    </row>
    <row r="9915" spans="2:3" x14ac:dyDescent="0.25">
      <c r="B9915" s="294">
        <v>9850</v>
      </c>
      <c r="C9915" s="295">
        <v>118.26382352443225</v>
      </c>
    </row>
    <row r="9916" spans="2:3" x14ac:dyDescent="0.25">
      <c r="B9916" s="294">
        <v>9851</v>
      </c>
      <c r="C9916" s="295">
        <v>104.10863827042508</v>
      </c>
    </row>
    <row r="9917" spans="2:3" x14ac:dyDescent="0.25">
      <c r="B9917" s="294">
        <v>9852</v>
      </c>
      <c r="C9917" s="295">
        <v>97.53304157914701</v>
      </c>
    </row>
    <row r="9918" spans="2:3" x14ac:dyDescent="0.25">
      <c r="B9918" s="294">
        <v>9853</v>
      </c>
      <c r="C9918" s="295">
        <v>147.17112172487754</v>
      </c>
    </row>
    <row r="9919" spans="2:3" x14ac:dyDescent="0.25">
      <c r="B9919" s="294">
        <v>9854</v>
      </c>
      <c r="C9919" s="295">
        <v>137.72503953263839</v>
      </c>
    </row>
    <row r="9920" spans="2:3" x14ac:dyDescent="0.25">
      <c r="B9920" s="294">
        <v>9855</v>
      </c>
      <c r="C9920" s="295">
        <v>109.67417349934684</v>
      </c>
    </row>
    <row r="9921" spans="2:3" x14ac:dyDescent="0.25">
      <c r="B9921" s="294">
        <v>9856</v>
      </c>
      <c r="C9921" s="295">
        <v>123.9119795238976</v>
      </c>
    </row>
    <row r="9922" spans="2:3" x14ac:dyDescent="0.25">
      <c r="B9922" s="294">
        <v>9857</v>
      </c>
      <c r="C9922" s="295">
        <v>92.914606100315297</v>
      </c>
    </row>
    <row r="9923" spans="2:3" x14ac:dyDescent="0.25">
      <c r="B9923" s="294">
        <v>9858</v>
      </c>
      <c r="C9923" s="295">
        <v>149.91447247447198</v>
      </c>
    </row>
    <row r="9924" spans="2:3" x14ac:dyDescent="0.25">
      <c r="B9924" s="294">
        <v>9859</v>
      </c>
      <c r="C9924" s="295">
        <v>156.98566160391238</v>
      </c>
    </row>
    <row r="9925" spans="2:3" x14ac:dyDescent="0.25">
      <c r="B9925" s="294">
        <v>9860</v>
      </c>
      <c r="C9925" s="295">
        <v>111.37566573960615</v>
      </c>
    </row>
    <row r="9926" spans="2:3" x14ac:dyDescent="0.25">
      <c r="B9926" s="294">
        <v>9861</v>
      </c>
      <c r="C9926" s="295">
        <v>112.46753014384146</v>
      </c>
    </row>
    <row r="9927" spans="2:3" x14ac:dyDescent="0.25">
      <c r="B9927" s="294">
        <v>9862</v>
      </c>
      <c r="C9927" s="295">
        <v>175.96229287260928</v>
      </c>
    </row>
    <row r="9928" spans="2:3" x14ac:dyDescent="0.25">
      <c r="B9928" s="294">
        <v>9863</v>
      </c>
      <c r="C9928" s="295">
        <v>80.708547452708274</v>
      </c>
    </row>
    <row r="9929" spans="2:3" x14ac:dyDescent="0.25">
      <c r="B9929" s="294">
        <v>9864</v>
      </c>
      <c r="C9929" s="295">
        <v>164.56777152783519</v>
      </c>
    </row>
    <row r="9930" spans="2:3" x14ac:dyDescent="0.25">
      <c r="B9930" s="294">
        <v>9865</v>
      </c>
      <c r="C9930" s="295">
        <v>118.09621120168362</v>
      </c>
    </row>
    <row r="9931" spans="2:3" x14ac:dyDescent="0.25">
      <c r="B9931" s="294">
        <v>9866</v>
      </c>
      <c r="C9931" s="295">
        <v>128.31138426512928</v>
      </c>
    </row>
    <row r="9932" spans="2:3" x14ac:dyDescent="0.25">
      <c r="B9932" s="294">
        <v>9867</v>
      </c>
      <c r="C9932" s="295">
        <v>158.99315967131415</v>
      </c>
    </row>
    <row r="9933" spans="2:3" x14ac:dyDescent="0.25">
      <c r="B9933" s="294">
        <v>9868</v>
      </c>
      <c r="C9933" s="295">
        <v>73.690247735887311</v>
      </c>
    </row>
    <row r="9934" spans="2:3" x14ac:dyDescent="0.25">
      <c r="B9934" s="294">
        <v>9869</v>
      </c>
      <c r="C9934" s="295">
        <v>161.3463252946091</v>
      </c>
    </row>
    <row r="9935" spans="2:3" x14ac:dyDescent="0.25">
      <c r="B9935" s="294">
        <v>9870</v>
      </c>
      <c r="C9935" s="295">
        <v>83.842032978061411</v>
      </c>
    </row>
    <row r="9936" spans="2:3" x14ac:dyDescent="0.25">
      <c r="B9936" s="294">
        <v>9871</v>
      </c>
      <c r="C9936" s="295">
        <v>109.03100279661277</v>
      </c>
    </row>
    <row r="9937" spans="2:3" x14ac:dyDescent="0.25">
      <c r="B9937" s="294">
        <v>9872</v>
      </c>
      <c r="C9937" s="295">
        <v>177.79314460699965</v>
      </c>
    </row>
    <row r="9938" spans="2:3" x14ac:dyDescent="0.25">
      <c r="B9938" s="294">
        <v>9873</v>
      </c>
      <c r="C9938" s="295">
        <v>124.0925799329992</v>
      </c>
    </row>
    <row r="9939" spans="2:3" x14ac:dyDescent="0.25">
      <c r="B9939" s="294">
        <v>9874</v>
      </c>
      <c r="C9939" s="295">
        <v>107.56763153929256</v>
      </c>
    </row>
    <row r="9940" spans="2:3" x14ac:dyDescent="0.25">
      <c r="B9940" s="294">
        <v>9875</v>
      </c>
      <c r="C9940" s="295">
        <v>162.14617300580201</v>
      </c>
    </row>
    <row r="9941" spans="2:3" x14ac:dyDescent="0.25">
      <c r="B9941" s="294">
        <v>9876</v>
      </c>
      <c r="C9941" s="295">
        <v>127.24789662264769</v>
      </c>
    </row>
    <row r="9942" spans="2:3" x14ac:dyDescent="0.25">
      <c r="B9942" s="294">
        <v>9877</v>
      </c>
      <c r="C9942" s="295">
        <v>194.12497564740025</v>
      </c>
    </row>
    <row r="9943" spans="2:3" x14ac:dyDescent="0.25">
      <c r="B9943" s="294">
        <v>9878</v>
      </c>
      <c r="C9943" s="295">
        <v>133.8159740392145</v>
      </c>
    </row>
    <row r="9944" spans="2:3" x14ac:dyDescent="0.25">
      <c r="B9944" s="294">
        <v>9879</v>
      </c>
      <c r="C9944" s="295">
        <v>125.00448406514275</v>
      </c>
    </row>
    <row r="9945" spans="2:3" x14ac:dyDescent="0.25">
      <c r="B9945" s="294">
        <v>9880</v>
      </c>
      <c r="C9945" s="295">
        <v>147.34425865629265</v>
      </c>
    </row>
    <row r="9946" spans="2:3" x14ac:dyDescent="0.25">
      <c r="B9946" s="294">
        <v>9881</v>
      </c>
      <c r="C9946" s="295">
        <v>151.17891767319412</v>
      </c>
    </row>
    <row r="9947" spans="2:3" x14ac:dyDescent="0.25">
      <c r="B9947" s="294">
        <v>9882</v>
      </c>
      <c r="C9947" s="295">
        <v>124.77277754061448</v>
      </c>
    </row>
    <row r="9948" spans="2:3" x14ac:dyDescent="0.25">
      <c r="B9948" s="294">
        <v>9883</v>
      </c>
      <c r="C9948" s="295">
        <v>92.039404050480641</v>
      </c>
    </row>
    <row r="9949" spans="2:3" x14ac:dyDescent="0.25">
      <c r="B9949" s="294">
        <v>9884</v>
      </c>
      <c r="C9949" s="295">
        <v>139.64379690228498</v>
      </c>
    </row>
    <row r="9950" spans="2:3" x14ac:dyDescent="0.25">
      <c r="B9950" s="294">
        <v>9885</v>
      </c>
      <c r="C9950" s="295">
        <v>128.22323168395928</v>
      </c>
    </row>
    <row r="9951" spans="2:3" x14ac:dyDescent="0.25">
      <c r="B9951" s="294">
        <v>9886</v>
      </c>
      <c r="C9951" s="295">
        <v>132.42529926376352</v>
      </c>
    </row>
    <row r="9952" spans="2:3" x14ac:dyDescent="0.25">
      <c r="B9952" s="294">
        <v>9887</v>
      </c>
      <c r="C9952" s="295">
        <v>80.172213172054882</v>
      </c>
    </row>
    <row r="9953" spans="2:3" x14ac:dyDescent="0.25">
      <c r="B9953" s="294">
        <v>9888</v>
      </c>
      <c r="C9953" s="295">
        <v>147.30037628608864</v>
      </c>
    </row>
    <row r="9954" spans="2:3" x14ac:dyDescent="0.25">
      <c r="B9954" s="294">
        <v>9889</v>
      </c>
      <c r="C9954" s="295">
        <v>120.29476104608705</v>
      </c>
    </row>
    <row r="9955" spans="2:3" x14ac:dyDescent="0.25">
      <c r="B9955" s="294">
        <v>9890</v>
      </c>
      <c r="C9955" s="295">
        <v>76.385374574537821</v>
      </c>
    </row>
    <row r="9956" spans="2:3" x14ac:dyDescent="0.25">
      <c r="B9956" s="294">
        <v>9891</v>
      </c>
      <c r="C9956" s="295">
        <v>143.57388593461781</v>
      </c>
    </row>
    <row r="9957" spans="2:3" x14ac:dyDescent="0.25">
      <c r="B9957" s="294">
        <v>9892</v>
      </c>
      <c r="C9957" s="295">
        <v>101.05922412095578</v>
      </c>
    </row>
    <row r="9958" spans="2:3" x14ac:dyDescent="0.25">
      <c r="B9958" s="294">
        <v>9893</v>
      </c>
      <c r="C9958" s="295">
        <v>135.70775547618589</v>
      </c>
    </row>
    <row r="9959" spans="2:3" x14ac:dyDescent="0.25">
      <c r="B9959" s="294">
        <v>9894</v>
      </c>
      <c r="C9959" s="295">
        <v>109.82018647686991</v>
      </c>
    </row>
    <row r="9960" spans="2:3" x14ac:dyDescent="0.25">
      <c r="B9960" s="294">
        <v>9895</v>
      </c>
      <c r="C9960" s="295">
        <v>152.98484814090767</v>
      </c>
    </row>
    <row r="9961" spans="2:3" x14ac:dyDescent="0.25">
      <c r="B9961" s="294">
        <v>9896</v>
      </c>
      <c r="C9961" s="295">
        <v>148.07016162621071</v>
      </c>
    </row>
    <row r="9962" spans="2:3" x14ac:dyDescent="0.25">
      <c r="B9962" s="294">
        <v>9897</v>
      </c>
      <c r="C9962" s="295">
        <v>146.39589179231984</v>
      </c>
    </row>
    <row r="9963" spans="2:3" x14ac:dyDescent="0.25">
      <c r="B9963" s="294">
        <v>9898</v>
      </c>
      <c r="C9963" s="295">
        <v>89.509120073437131</v>
      </c>
    </row>
    <row r="9964" spans="2:3" x14ac:dyDescent="0.25">
      <c r="B9964" s="294">
        <v>9899</v>
      </c>
      <c r="C9964" s="295">
        <v>122.4075030349007</v>
      </c>
    </row>
    <row r="9965" spans="2:3" x14ac:dyDescent="0.25">
      <c r="B9965" s="294">
        <v>9900</v>
      </c>
      <c r="C9965" s="295">
        <v>163.56249085214642</v>
      </c>
    </row>
    <row r="9966" spans="2:3" x14ac:dyDescent="0.25">
      <c r="B9966" s="294">
        <v>9901</v>
      </c>
      <c r="C9966" s="295">
        <v>156.8235860727049</v>
      </c>
    </row>
    <row r="9967" spans="2:3" x14ac:dyDescent="0.25">
      <c r="B9967" s="294">
        <v>9902</v>
      </c>
      <c r="C9967" s="295">
        <v>91.640287719262489</v>
      </c>
    </row>
    <row r="9968" spans="2:3" x14ac:dyDescent="0.25">
      <c r="B9968" s="294">
        <v>9903</v>
      </c>
      <c r="C9968" s="295">
        <v>104.12409593621403</v>
      </c>
    </row>
    <row r="9969" spans="2:3" x14ac:dyDescent="0.25">
      <c r="B9969" s="294">
        <v>9904</v>
      </c>
      <c r="C9969" s="295">
        <v>112.11115510513997</v>
      </c>
    </row>
    <row r="9970" spans="2:3" x14ac:dyDescent="0.25">
      <c r="B9970" s="294">
        <v>9905</v>
      </c>
      <c r="C9970" s="295">
        <v>131.22490989245847</v>
      </c>
    </row>
    <row r="9971" spans="2:3" x14ac:dyDescent="0.25">
      <c r="B9971" s="294">
        <v>9906</v>
      </c>
      <c r="C9971" s="295">
        <v>177.88526957468923</v>
      </c>
    </row>
    <row r="9972" spans="2:3" x14ac:dyDescent="0.25">
      <c r="B9972" s="294">
        <v>9907</v>
      </c>
      <c r="C9972" s="295">
        <v>177.94064684524506</v>
      </c>
    </row>
    <row r="9973" spans="2:3" x14ac:dyDescent="0.25">
      <c r="B9973" s="294">
        <v>9908</v>
      </c>
      <c r="C9973" s="295">
        <v>80.287771405645515</v>
      </c>
    </row>
    <row r="9974" spans="2:3" x14ac:dyDescent="0.25">
      <c r="B9974" s="294">
        <v>9909</v>
      </c>
      <c r="C9974" s="295">
        <v>148.46734826652084</v>
      </c>
    </row>
    <row r="9975" spans="2:3" x14ac:dyDescent="0.25">
      <c r="B9975" s="294">
        <v>9910</v>
      </c>
      <c r="C9975" s="295">
        <v>169.30402703691436</v>
      </c>
    </row>
    <row r="9976" spans="2:3" x14ac:dyDescent="0.25">
      <c r="B9976" s="294">
        <v>9911</v>
      </c>
      <c r="C9976" s="295">
        <v>161.71156662911352</v>
      </c>
    </row>
    <row r="9977" spans="2:3" x14ac:dyDescent="0.25">
      <c r="B9977" s="294">
        <v>9912</v>
      </c>
      <c r="C9977" s="295">
        <v>122.54723721068288</v>
      </c>
    </row>
    <row r="9978" spans="2:3" x14ac:dyDescent="0.25">
      <c r="B9978" s="294">
        <v>9913</v>
      </c>
      <c r="C9978" s="295">
        <v>109.91452589364479</v>
      </c>
    </row>
    <row r="9979" spans="2:3" x14ac:dyDescent="0.25">
      <c r="B9979" s="294">
        <v>9914</v>
      </c>
      <c r="C9979" s="295">
        <v>148.10950668338137</v>
      </c>
    </row>
    <row r="9980" spans="2:3" x14ac:dyDescent="0.25">
      <c r="B9980" s="294">
        <v>9915</v>
      </c>
      <c r="C9980" s="295">
        <v>131.58688404327799</v>
      </c>
    </row>
    <row r="9981" spans="2:3" x14ac:dyDescent="0.25">
      <c r="B9981" s="294">
        <v>9916</v>
      </c>
      <c r="C9981" s="295">
        <v>150.7589172281655</v>
      </c>
    </row>
    <row r="9982" spans="2:3" x14ac:dyDescent="0.25">
      <c r="B9982" s="294">
        <v>9917</v>
      </c>
      <c r="C9982" s="295">
        <v>112.13879083936266</v>
      </c>
    </row>
    <row r="9983" spans="2:3" x14ac:dyDescent="0.25">
      <c r="B9983" s="294">
        <v>9918</v>
      </c>
      <c r="C9983" s="295">
        <v>121.54808115095761</v>
      </c>
    </row>
    <row r="9984" spans="2:3" x14ac:dyDescent="0.25">
      <c r="B9984" s="294">
        <v>9919</v>
      </c>
      <c r="C9984" s="295">
        <v>149.62876915671717</v>
      </c>
    </row>
    <row r="9985" spans="2:3" x14ac:dyDescent="0.25">
      <c r="B9985" s="294">
        <v>9920</v>
      </c>
      <c r="C9985" s="295">
        <v>96.12998962785278</v>
      </c>
    </row>
    <row r="9986" spans="2:3" x14ac:dyDescent="0.25">
      <c r="B9986" s="294">
        <v>9921</v>
      </c>
      <c r="C9986" s="295">
        <v>174.24649032691099</v>
      </c>
    </row>
    <row r="9987" spans="2:3" x14ac:dyDescent="0.25">
      <c r="B9987" s="294">
        <v>9922</v>
      </c>
      <c r="C9987" s="295">
        <v>128.48212893488633</v>
      </c>
    </row>
    <row r="9988" spans="2:3" x14ac:dyDescent="0.25">
      <c r="B9988" s="294">
        <v>9923</v>
      </c>
      <c r="C9988" s="295">
        <v>175.91866618382608</v>
      </c>
    </row>
    <row r="9989" spans="2:3" x14ac:dyDescent="0.25">
      <c r="B9989" s="294">
        <v>9924</v>
      </c>
      <c r="C9989" s="295">
        <v>100.32425408983778</v>
      </c>
    </row>
    <row r="9990" spans="2:3" x14ac:dyDescent="0.25">
      <c r="B9990" s="294">
        <v>9925</v>
      </c>
      <c r="C9990" s="295">
        <v>108.29715826487728</v>
      </c>
    </row>
    <row r="9991" spans="2:3" x14ac:dyDescent="0.25">
      <c r="B9991" s="294">
        <v>9926</v>
      </c>
      <c r="C9991" s="295">
        <v>139.95580608330704</v>
      </c>
    </row>
    <row r="9992" spans="2:3" x14ac:dyDescent="0.25">
      <c r="B9992" s="294">
        <v>9927</v>
      </c>
      <c r="C9992" s="295">
        <v>93.102577443979328</v>
      </c>
    </row>
    <row r="9993" spans="2:3" x14ac:dyDescent="0.25">
      <c r="B9993" s="294">
        <v>9928</v>
      </c>
      <c r="C9993" s="295">
        <v>197.06383667852097</v>
      </c>
    </row>
    <row r="9994" spans="2:3" x14ac:dyDescent="0.25">
      <c r="B9994" s="294">
        <v>9929</v>
      </c>
      <c r="C9994" s="295">
        <v>121.18249708388386</v>
      </c>
    </row>
    <row r="9995" spans="2:3" x14ac:dyDescent="0.25">
      <c r="B9995" s="294">
        <v>9930</v>
      </c>
      <c r="C9995" s="295">
        <v>77.079540499689045</v>
      </c>
    </row>
    <row r="9996" spans="2:3" x14ac:dyDescent="0.25">
      <c r="B9996" s="294">
        <v>9931</v>
      </c>
      <c r="C9996" s="295">
        <v>128.74950121948405</v>
      </c>
    </row>
    <row r="9997" spans="2:3" x14ac:dyDescent="0.25">
      <c r="B9997" s="294">
        <v>9932</v>
      </c>
      <c r="C9997" s="295">
        <v>119.92625495609806</v>
      </c>
    </row>
    <row r="9998" spans="2:3" x14ac:dyDescent="0.25">
      <c r="B9998" s="294">
        <v>9933</v>
      </c>
      <c r="C9998" s="295">
        <v>71.829947569220394</v>
      </c>
    </row>
    <row r="9999" spans="2:3" x14ac:dyDescent="0.25">
      <c r="B9999" s="294">
        <v>9934</v>
      </c>
      <c r="C9999" s="295">
        <v>141.7787314657258</v>
      </c>
    </row>
    <row r="10000" spans="2:3" x14ac:dyDescent="0.25">
      <c r="B10000" s="294">
        <v>9935</v>
      </c>
      <c r="C10000" s="295">
        <v>163.67864381681807</v>
      </c>
    </row>
    <row r="10001" spans="2:3" x14ac:dyDescent="0.25">
      <c r="B10001" s="294">
        <v>9936</v>
      </c>
      <c r="C10001" s="295">
        <v>175.81121965435011</v>
      </c>
    </row>
    <row r="10002" spans="2:3" x14ac:dyDescent="0.25">
      <c r="B10002" s="294">
        <v>9937</v>
      </c>
      <c r="C10002" s="295">
        <v>157.92371381430297</v>
      </c>
    </row>
    <row r="10003" spans="2:3" x14ac:dyDescent="0.25">
      <c r="B10003" s="294">
        <v>9938</v>
      </c>
      <c r="C10003" s="295">
        <v>119.50548539906887</v>
      </c>
    </row>
    <row r="10004" spans="2:3" x14ac:dyDescent="0.25">
      <c r="B10004" s="294">
        <v>9939</v>
      </c>
      <c r="C10004" s="295">
        <v>166.39195113199827</v>
      </c>
    </row>
    <row r="10005" spans="2:3" x14ac:dyDescent="0.25">
      <c r="B10005" s="294">
        <v>9940</v>
      </c>
      <c r="C10005" s="295">
        <v>101.25572949754385</v>
      </c>
    </row>
    <row r="10006" spans="2:3" x14ac:dyDescent="0.25">
      <c r="B10006" s="294">
        <v>9941</v>
      </c>
      <c r="C10006" s="295">
        <v>119.88383681004592</v>
      </c>
    </row>
    <row r="10007" spans="2:3" x14ac:dyDescent="0.25">
      <c r="B10007" s="294">
        <v>9942</v>
      </c>
      <c r="C10007" s="295">
        <v>140.20918008875898</v>
      </c>
    </row>
    <row r="10008" spans="2:3" x14ac:dyDescent="0.25">
      <c r="B10008" s="294">
        <v>9943</v>
      </c>
      <c r="C10008" s="295">
        <v>109.46490391234386</v>
      </c>
    </row>
    <row r="10009" spans="2:3" x14ac:dyDescent="0.25">
      <c r="B10009" s="294">
        <v>9944</v>
      </c>
      <c r="C10009" s="295">
        <v>159.68627333929686</v>
      </c>
    </row>
    <row r="10010" spans="2:3" x14ac:dyDescent="0.25">
      <c r="B10010" s="294">
        <v>9945</v>
      </c>
      <c r="C10010" s="295">
        <v>88.35074642021587</v>
      </c>
    </row>
    <row r="10011" spans="2:3" x14ac:dyDescent="0.25">
      <c r="B10011" s="294">
        <v>9946</v>
      </c>
      <c r="C10011" s="295">
        <v>104.27921952860763</v>
      </c>
    </row>
    <row r="10012" spans="2:3" x14ac:dyDescent="0.25">
      <c r="B10012" s="294">
        <v>9947</v>
      </c>
      <c r="C10012" s="295">
        <v>108.52904386331282</v>
      </c>
    </row>
    <row r="10013" spans="2:3" x14ac:dyDescent="0.25">
      <c r="B10013" s="294">
        <v>9948</v>
      </c>
      <c r="C10013" s="295">
        <v>117.31265538404715</v>
      </c>
    </row>
    <row r="10014" spans="2:3" x14ac:dyDescent="0.25">
      <c r="B10014" s="294">
        <v>9949</v>
      </c>
      <c r="C10014" s="295">
        <v>91.020425430228698</v>
      </c>
    </row>
    <row r="10015" spans="2:3" x14ac:dyDescent="0.25">
      <c r="B10015" s="294">
        <v>9950</v>
      </c>
      <c r="C10015" s="295">
        <v>104.56977228906095</v>
      </c>
    </row>
    <row r="10016" spans="2:3" x14ac:dyDescent="0.25">
      <c r="B10016" s="294">
        <v>9951</v>
      </c>
      <c r="C10016" s="295">
        <v>93.731531851518668</v>
      </c>
    </row>
    <row r="10017" spans="2:3" x14ac:dyDescent="0.25">
      <c r="B10017" s="294">
        <v>9952</v>
      </c>
      <c r="C10017" s="295">
        <v>122.74734191535345</v>
      </c>
    </row>
    <row r="10018" spans="2:3" x14ac:dyDescent="0.25">
      <c r="B10018" s="294">
        <v>9953</v>
      </c>
      <c r="C10018" s="295">
        <v>132.25641650697241</v>
      </c>
    </row>
    <row r="10019" spans="2:3" x14ac:dyDescent="0.25">
      <c r="B10019" s="294">
        <v>9954</v>
      </c>
      <c r="C10019" s="295">
        <v>119.67547251002399</v>
      </c>
    </row>
    <row r="10020" spans="2:3" x14ac:dyDescent="0.25">
      <c r="B10020" s="294">
        <v>9955</v>
      </c>
      <c r="C10020" s="295">
        <v>192.43700853754763</v>
      </c>
    </row>
    <row r="10021" spans="2:3" x14ac:dyDescent="0.25">
      <c r="B10021" s="294">
        <v>9956</v>
      </c>
      <c r="C10021" s="295">
        <v>164.2094699159118</v>
      </c>
    </row>
    <row r="10022" spans="2:3" x14ac:dyDescent="0.25">
      <c r="B10022" s="294">
        <v>9957</v>
      </c>
      <c r="C10022" s="295">
        <v>163.79970468218409</v>
      </c>
    </row>
    <row r="10023" spans="2:3" x14ac:dyDescent="0.25">
      <c r="B10023" s="294">
        <v>9958</v>
      </c>
      <c r="C10023" s="295">
        <v>184.01932776609451</v>
      </c>
    </row>
    <row r="10024" spans="2:3" x14ac:dyDescent="0.25">
      <c r="B10024" s="294">
        <v>9959</v>
      </c>
      <c r="C10024" s="295">
        <v>169.09045782777207</v>
      </c>
    </row>
    <row r="10025" spans="2:3" x14ac:dyDescent="0.25">
      <c r="B10025" s="294">
        <v>9960</v>
      </c>
      <c r="C10025" s="295">
        <v>158.10271888368675</v>
      </c>
    </row>
    <row r="10026" spans="2:3" x14ac:dyDescent="0.25">
      <c r="B10026" s="294">
        <v>9961</v>
      </c>
      <c r="C10026" s="295">
        <v>94.361928666433414</v>
      </c>
    </row>
    <row r="10027" spans="2:3" x14ac:dyDescent="0.25">
      <c r="B10027" s="294">
        <v>9962</v>
      </c>
      <c r="C10027" s="295">
        <v>111.60369301802635</v>
      </c>
    </row>
    <row r="10028" spans="2:3" x14ac:dyDescent="0.25">
      <c r="B10028" s="294">
        <v>9963</v>
      </c>
      <c r="C10028" s="295">
        <v>148.17902585003213</v>
      </c>
    </row>
    <row r="10029" spans="2:3" x14ac:dyDescent="0.25">
      <c r="B10029" s="294">
        <v>9964</v>
      </c>
      <c r="C10029" s="295">
        <v>132.81339419791954</v>
      </c>
    </row>
    <row r="10030" spans="2:3" x14ac:dyDescent="0.25">
      <c r="B10030" s="294">
        <v>9965</v>
      </c>
      <c r="C10030" s="295">
        <v>211.19501382500289</v>
      </c>
    </row>
    <row r="10031" spans="2:3" x14ac:dyDescent="0.25">
      <c r="B10031" s="294">
        <v>9966</v>
      </c>
      <c r="C10031" s="295">
        <v>81.816252713358864</v>
      </c>
    </row>
    <row r="10032" spans="2:3" x14ac:dyDescent="0.25">
      <c r="B10032" s="294">
        <v>9967</v>
      </c>
      <c r="C10032" s="295">
        <v>62.172213380587742</v>
      </c>
    </row>
    <row r="10033" spans="2:3" x14ac:dyDescent="0.25">
      <c r="B10033" s="294">
        <v>9968</v>
      </c>
      <c r="C10033" s="295">
        <v>96.64189751667368</v>
      </c>
    </row>
    <row r="10034" spans="2:3" x14ac:dyDescent="0.25">
      <c r="B10034" s="294">
        <v>9969</v>
      </c>
      <c r="C10034" s="295">
        <v>136.63570159948779</v>
      </c>
    </row>
    <row r="10035" spans="2:3" x14ac:dyDescent="0.25">
      <c r="B10035" s="294">
        <v>9970</v>
      </c>
      <c r="C10035" s="295">
        <v>140.51535941252536</v>
      </c>
    </row>
    <row r="10036" spans="2:3" x14ac:dyDescent="0.25">
      <c r="B10036" s="294">
        <v>9971</v>
      </c>
      <c r="C10036" s="295">
        <v>137.53225305560835</v>
      </c>
    </row>
    <row r="10037" spans="2:3" x14ac:dyDescent="0.25">
      <c r="B10037" s="294">
        <v>9972</v>
      </c>
      <c r="C10037" s="295">
        <v>116.18348837354534</v>
      </c>
    </row>
    <row r="10038" spans="2:3" x14ac:dyDescent="0.25">
      <c r="B10038" s="294">
        <v>9973</v>
      </c>
      <c r="C10038" s="295">
        <v>87.929340906533668</v>
      </c>
    </row>
    <row r="10039" spans="2:3" x14ac:dyDescent="0.25">
      <c r="B10039" s="294">
        <v>9974</v>
      </c>
      <c r="C10039" s="295">
        <v>129.23757421108238</v>
      </c>
    </row>
    <row r="10040" spans="2:3" x14ac:dyDescent="0.25">
      <c r="B10040" s="294">
        <v>9975</v>
      </c>
      <c r="C10040" s="295">
        <v>101.40543212040029</v>
      </c>
    </row>
    <row r="10041" spans="2:3" x14ac:dyDescent="0.25">
      <c r="B10041" s="294">
        <v>9976</v>
      </c>
      <c r="C10041" s="295">
        <v>110.06440917150766</v>
      </c>
    </row>
    <row r="10042" spans="2:3" x14ac:dyDescent="0.25">
      <c r="B10042" s="294">
        <v>9977</v>
      </c>
      <c r="C10042" s="295">
        <v>158.56492207232469</v>
      </c>
    </row>
    <row r="10043" spans="2:3" x14ac:dyDescent="0.25">
      <c r="B10043" s="294">
        <v>9978</v>
      </c>
      <c r="C10043" s="295">
        <v>113.69355603840475</v>
      </c>
    </row>
    <row r="10044" spans="2:3" x14ac:dyDescent="0.25">
      <c r="B10044" s="294">
        <v>9979</v>
      </c>
      <c r="C10044" s="295">
        <v>122.73647501308585</v>
      </c>
    </row>
    <row r="10045" spans="2:3" x14ac:dyDescent="0.25">
      <c r="B10045" s="294">
        <v>9980</v>
      </c>
      <c r="C10045" s="295">
        <v>163.83828282977555</v>
      </c>
    </row>
    <row r="10046" spans="2:3" x14ac:dyDescent="0.25">
      <c r="B10046" s="294">
        <v>9981</v>
      </c>
      <c r="C10046" s="295">
        <v>150.49953426184697</v>
      </c>
    </row>
    <row r="10047" spans="2:3" x14ac:dyDescent="0.25">
      <c r="B10047" s="294">
        <v>9982</v>
      </c>
      <c r="C10047" s="295">
        <v>105.75790355460336</v>
      </c>
    </row>
    <row r="10048" spans="2:3" x14ac:dyDescent="0.25">
      <c r="B10048" s="294">
        <v>9983</v>
      </c>
      <c r="C10048" s="295">
        <v>118.01229264396386</v>
      </c>
    </row>
    <row r="10049" spans="2:3" x14ac:dyDescent="0.25">
      <c r="B10049" s="294">
        <v>9984</v>
      </c>
      <c r="C10049" s="295">
        <v>188.84324821129539</v>
      </c>
    </row>
    <row r="10050" spans="2:3" x14ac:dyDescent="0.25">
      <c r="B10050" s="294">
        <v>9985</v>
      </c>
      <c r="C10050" s="295">
        <v>147.10215839698947</v>
      </c>
    </row>
    <row r="10051" spans="2:3" x14ac:dyDescent="0.25">
      <c r="B10051" s="294">
        <v>9986</v>
      </c>
      <c r="C10051" s="295">
        <v>162.37135285971596</v>
      </c>
    </row>
    <row r="10052" spans="2:3" x14ac:dyDescent="0.25">
      <c r="B10052" s="294">
        <v>9987</v>
      </c>
      <c r="C10052" s="295">
        <v>136.92084995274502</v>
      </c>
    </row>
    <row r="10053" spans="2:3" x14ac:dyDescent="0.25">
      <c r="B10053" s="294">
        <v>9988</v>
      </c>
      <c r="C10053" s="295">
        <v>160.57520591244042</v>
      </c>
    </row>
    <row r="10054" spans="2:3" x14ac:dyDescent="0.25">
      <c r="B10054" s="294">
        <v>9989</v>
      </c>
      <c r="C10054" s="295">
        <v>204.41064840691041</v>
      </c>
    </row>
    <row r="10055" spans="2:3" x14ac:dyDescent="0.25">
      <c r="B10055" s="294">
        <v>9990</v>
      </c>
      <c r="C10055" s="295">
        <v>99.804705869703639</v>
      </c>
    </row>
    <row r="10056" spans="2:3" x14ac:dyDescent="0.25">
      <c r="B10056" s="294">
        <v>9991</v>
      </c>
      <c r="C10056" s="295">
        <v>141.96632364964884</v>
      </c>
    </row>
    <row r="10057" spans="2:3" x14ac:dyDescent="0.25">
      <c r="B10057" s="294">
        <v>9992</v>
      </c>
      <c r="C10057" s="295">
        <v>162.67009898517563</v>
      </c>
    </row>
    <row r="10058" spans="2:3" x14ac:dyDescent="0.25">
      <c r="B10058" s="294">
        <v>9993</v>
      </c>
      <c r="C10058" s="295">
        <v>160.56488042252278</v>
      </c>
    </row>
    <row r="10059" spans="2:3" x14ac:dyDescent="0.25">
      <c r="B10059" s="294">
        <v>9994</v>
      </c>
      <c r="C10059" s="295">
        <v>82.998947249539583</v>
      </c>
    </row>
    <row r="10060" spans="2:3" x14ac:dyDescent="0.25">
      <c r="B10060" s="294">
        <v>9995</v>
      </c>
      <c r="C10060" s="295">
        <v>96.372385314598773</v>
      </c>
    </row>
    <row r="10061" spans="2:3" x14ac:dyDescent="0.25">
      <c r="B10061" s="294">
        <v>9996</v>
      </c>
      <c r="C10061" s="295">
        <v>118.81331005884377</v>
      </c>
    </row>
    <row r="10062" spans="2:3" x14ac:dyDescent="0.25">
      <c r="B10062" s="294">
        <v>9997</v>
      </c>
      <c r="C10062" s="295">
        <v>91.449573499992042</v>
      </c>
    </row>
    <row r="10063" spans="2:3" x14ac:dyDescent="0.25">
      <c r="B10063" s="294">
        <v>9998</v>
      </c>
      <c r="C10063" s="295">
        <v>114.28218901192238</v>
      </c>
    </row>
    <row r="10064" spans="2:3" x14ac:dyDescent="0.25">
      <c r="B10064" s="294">
        <v>9999</v>
      </c>
      <c r="C10064" s="295">
        <v>166.28081094384584</v>
      </c>
    </row>
    <row r="10065" spans="2:3" x14ac:dyDescent="0.25">
      <c r="B10065" s="294">
        <v>10000</v>
      </c>
      <c r="C10065" s="295">
        <v>138.55227555801179</v>
      </c>
    </row>
  </sheetData>
  <mergeCells count="16">
    <mergeCell ref="B47:K47"/>
    <mergeCell ref="B9:D9"/>
    <mergeCell ref="T1:U1"/>
    <mergeCell ref="V1:AG1"/>
    <mergeCell ref="T2:T3"/>
    <mergeCell ref="U2:U3"/>
    <mergeCell ref="V2:AG2"/>
    <mergeCell ref="V9:AG9"/>
    <mergeCell ref="V8:AG8"/>
    <mergeCell ref="V15:Y15"/>
    <mergeCell ref="B63:C63"/>
    <mergeCell ref="B48:K48"/>
    <mergeCell ref="B49:K49"/>
    <mergeCell ref="B50:K50"/>
    <mergeCell ref="B51:K51"/>
    <mergeCell ref="B61:H61"/>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49:K49" r:id="rId1" display="Watch Statistical PERT videos on YouTube " xr:uid="{9BAB45A9-9A68-4E5A-8DFE-133439B2A520}"/>
    <hyperlink ref="B50" r:id="rId2" display="Follow Statistical PERT on Twitter to learn when new updates are released" xr:uid="{86D8B8D3-83F2-4158-A78B-7F9334774E53}"/>
    <hyperlink ref="B49" r:id="rId3" xr:uid="{055F2A05-AFE0-49A8-B060-9F29C892BC7F}"/>
    <hyperlink ref="B48" r:id="rId4" display="Take a Pluralsight course on Statistical PERT" xr:uid="{6A256885-580A-4EF9-9CCC-A566DD2F4A7E}"/>
    <hyperlink ref="B47" r:id="rId5" display="Download more FREE Statistical PERT templates at https://www.statisticalpert.com" xr:uid="{F0651FEF-7D83-4CFE-A31E-704976A52A16}"/>
    <hyperlink ref="B51:K51" r:id="rId6" location="newsletter" display="Subscribe to the SPERT® newsletter for monthly tips, free webinars, and new release notifications" xr:uid="{4EF7BEEC-BDFA-4CC4-9C32-7970E291BA63}"/>
    <hyperlink ref="B50:K50" r:id="rId7" display="Connect with or follow William W. Davis on LinkedIn" xr:uid="{B6E7CDF8-9169-4E7D-A6F4-94D83745D3C5}"/>
    <hyperlink ref="B48:K48" r:id="rId8" display="Watch a Pluralsight course on Statistical PERT® Normal Edition" xr:uid="{6E251E22-6EBA-4681-B96E-29E7A69B47F0}"/>
    <hyperlink ref="B61"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IF($B$70=VLookups!$A$35,TRUE,FALSE)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IF($B$65=VLookups!$A$35,TRUE,FALSE)</xm:f>
            <x14:dxf>
              <numFmt numFmtId="169" formatCode="&quot;$&quot;#,##0"/>
            </x14:dxf>
          </x14:cfRule>
          <xm:sqref>D31:D35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topLeftCell="B1" workbookViewId="0">
      <selection activeCell="C3" sqref="C3"/>
    </sheetView>
  </sheetViews>
  <sheetFormatPr defaultColWidth="8.7109375" defaultRowHeight="15" x14ac:dyDescent="0.25"/>
  <cols>
    <col min="1" max="1" width="5.7109375" style="19" customWidth="1"/>
    <col min="2" max="2" width="53.140625" style="19" customWidth="1"/>
    <col min="3" max="3" width="25.7109375" style="19" customWidth="1"/>
    <col min="4" max="4" width="13.7109375" style="19" hidden="1" customWidth="1"/>
    <col min="5" max="5" width="25.7109375" style="19" customWidth="1"/>
    <col min="6" max="6" width="13.7109375" style="19" hidden="1" customWidth="1"/>
    <col min="7" max="7" width="25.7109375" style="19" customWidth="1"/>
    <col min="8" max="8" width="8.7109375" style="19" customWidth="1"/>
    <col min="9" max="9" width="8.7109375" style="38" customWidth="1"/>
    <col min="10" max="10" width="22.7109375" style="19" customWidth="1"/>
    <col min="11" max="11" width="4.7109375" style="19" customWidth="1"/>
    <col min="12" max="15" width="8.5703125" style="19" customWidth="1"/>
    <col min="16" max="16" width="26.7109375" style="38" customWidth="1"/>
    <col min="17" max="17" width="7.7109375" style="38" customWidth="1"/>
    <col min="18" max="18" width="4.7109375" style="19" customWidth="1"/>
    <col min="19" max="20" width="6.5703125" style="19" customWidth="1"/>
    <col min="21" max="22" width="11.7109375" style="19" customWidth="1"/>
    <col min="23" max="23" width="12.5703125" style="19" customWidth="1"/>
    <col min="24" max="24" width="13.7109375" style="19" customWidth="1"/>
    <col min="25" max="25" width="10.7109375" style="19" customWidth="1"/>
    <col min="26" max="37" width="13.7109375" style="19" customWidth="1"/>
    <col min="38" max="16384" width="8.7109375" style="19"/>
  </cols>
  <sheetData>
    <row r="1" spans="1:40" ht="24" customHeight="1" x14ac:dyDescent="0.25">
      <c r="A1" s="55"/>
      <c r="B1" s="112" t="s">
        <v>755</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25">
      <c r="A2" s="20"/>
      <c r="B2" s="333"/>
      <c r="C2" s="262" t="s">
        <v>715</v>
      </c>
      <c r="D2" s="17"/>
      <c r="E2" s="262" t="s">
        <v>756</v>
      </c>
      <c r="F2" s="17"/>
      <c r="G2" s="262" t="s">
        <v>757</v>
      </c>
      <c r="H2" s="273" t="s">
        <v>854</v>
      </c>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25">
      <c r="A3" s="20"/>
      <c r="B3" s="275" t="s">
        <v>687</v>
      </c>
      <c r="C3" s="244">
        <v>43983</v>
      </c>
      <c r="D3" s="244">
        <v>43984</v>
      </c>
      <c r="E3" s="244">
        <v>43983</v>
      </c>
      <c r="F3" s="17"/>
      <c r="G3" s="244">
        <v>43983</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25">
      <c r="A4" s="20"/>
      <c r="B4" s="275" t="s">
        <v>688</v>
      </c>
      <c r="C4" s="245">
        <v>2</v>
      </c>
      <c r="D4" s="245">
        <v>2</v>
      </c>
      <c r="E4" s="245">
        <v>2</v>
      </c>
      <c r="F4" s="225"/>
      <c r="G4" s="245">
        <v>2</v>
      </c>
      <c r="H4" s="270" t="s">
        <v>717</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25">
      <c r="A5" s="20"/>
      <c r="B5" s="275" t="s">
        <v>689</v>
      </c>
      <c r="C5" s="246">
        <v>40</v>
      </c>
      <c r="D5" s="246">
        <v>40</v>
      </c>
      <c r="E5" s="246">
        <v>40</v>
      </c>
      <c r="F5" s="225"/>
      <c r="G5" s="246">
        <v>40</v>
      </c>
      <c r="H5" s="270" t="s">
        <v>701</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25">
      <c r="A6" s="20"/>
      <c r="B6" s="275" t="s">
        <v>690</v>
      </c>
      <c r="C6" s="240" t="s">
        <v>28</v>
      </c>
      <c r="D6" s="240" t="s">
        <v>28</v>
      </c>
      <c r="E6" s="240" t="s">
        <v>37</v>
      </c>
      <c r="F6" s="225"/>
      <c r="G6" s="240" t="s">
        <v>26</v>
      </c>
      <c r="H6" s="270" t="s">
        <v>702</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25">
      <c r="A7" s="20"/>
      <c r="B7" s="275" t="s">
        <v>691</v>
      </c>
      <c r="C7" s="263">
        <v>10</v>
      </c>
      <c r="D7" s="263">
        <v>10</v>
      </c>
      <c r="E7" s="263">
        <v>10</v>
      </c>
      <c r="F7" s="264"/>
      <c r="G7" s="263">
        <v>10</v>
      </c>
      <c r="H7" s="270" t="s">
        <v>703</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25">
      <c r="A8" s="20"/>
      <c r="B8" s="275" t="s">
        <v>692</v>
      </c>
      <c r="C8" s="265">
        <v>70</v>
      </c>
      <c r="D8" s="265">
        <v>70</v>
      </c>
      <c r="E8" s="265">
        <v>70</v>
      </c>
      <c r="F8" s="264"/>
      <c r="G8" s="265">
        <v>70</v>
      </c>
      <c r="H8" s="270" t="s">
        <v>704</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25">
      <c r="A9" s="20"/>
      <c r="B9" s="275"/>
      <c r="C9" s="233">
        <f>IF(OR(ISBLANK(C5),ISBLANK(C8),ISBLANK(C7)),"",IF(OR(C7=0,C5=0,C8=0),-1,IF(AND(C7&gt;0,C5&gt;0,C8&gt;0),IF(OR(C5&gt;C7,C5=C7),IF(OR(C8&gt;C5,C8=C5),1,-1),-1))))</f>
        <v>1</v>
      </c>
      <c r="E9" s="233">
        <f>IF(OR(ISBLANK(E5),ISBLANK(E8),ISBLANK(E7)),"",IF(OR(E7=0,E5=0,E8=0),-1,IF(AND(E7&gt;0,E5&gt;0,E8&gt;0),IF(OR(E5&gt;E7,E5=E7),IF(OR(E8&gt;E5,E8=E5),1,-1),-1))))</f>
        <v>1</v>
      </c>
      <c r="F9" s="232"/>
      <c r="G9" s="233">
        <f>IF(OR(ISBLANK(G5),ISBLANK(G8),ISBLANK(G7)),"",IF(OR(G7=0,G5=0,G8=0),-1,IF(AND(G7&gt;0,G5&gt;0,G8&gt;0),IF(OR(G5&gt;G7,G5=G7),IF(OR(G8&gt;G5,G8=G5),1,-1),-1))))</f>
        <v>1</v>
      </c>
      <c r="H9" s="271" t="s">
        <v>716</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25">
      <c r="A10" s="20"/>
      <c r="B10" s="275" t="s">
        <v>693</v>
      </c>
      <c r="C10" s="241">
        <v>255</v>
      </c>
      <c r="E10" s="241">
        <v>255</v>
      </c>
      <c r="F10" s="225"/>
      <c r="G10" s="241">
        <v>255</v>
      </c>
      <c r="H10" s="270" t="s">
        <v>705</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25">
      <c r="A11" s="20"/>
      <c r="B11" s="275" t="s">
        <v>694</v>
      </c>
      <c r="C11" s="242">
        <v>0.8</v>
      </c>
      <c r="E11" s="242">
        <v>0.8</v>
      </c>
      <c r="F11" s="225"/>
      <c r="G11" s="242">
        <v>0.8</v>
      </c>
      <c r="H11" s="270" t="s">
        <v>706</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25">
      <c r="A12" s="20"/>
      <c r="B12" s="275"/>
      <c r="C12" s="234"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34"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34"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34"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34"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70"/>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25">
      <c r="A13" s="20"/>
      <c r="B13" s="275"/>
      <c r="C13" s="229">
        <f>IF(AND(C7&gt;0,C5&gt;0,C8&gt;0),MIN(((C5-C7)/(C8-C7))*100,((C8-C5)/(C8-C7))*100),"")</f>
        <v>50</v>
      </c>
      <c r="E13" s="229">
        <f>IF(AND(E7&gt;0,E5&gt;0,E8&gt;0),MIN(((E5-E7)/(E8-E7))*100,((E8-E5)/(E8-E7))*100),"")</f>
        <v>50</v>
      </c>
      <c r="F13" s="225"/>
      <c r="G13" s="229">
        <f>IF(AND(G7&gt;0,G5&gt;0,G8&gt;0),MIN(((G5-G7)/(G8-G7))*100,((G8-G5)/(G8-G7))*100),"")</f>
        <v>50</v>
      </c>
      <c r="H13" s="270"/>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25">
      <c r="A14" s="20"/>
      <c r="B14" s="275"/>
      <c r="C14" s="229" t="str">
        <f>IF(AND(C7&gt;0,C5&gt;0,C8&gt;0),IF((C5-C7)&gt;(C8-C5),"L",IF((C5-C7)=(C8-C5),"EQ","R")),"")</f>
        <v>EQ</v>
      </c>
      <c r="E14" s="229" t="str">
        <f>IF(AND(E7&gt;0,E5&gt;0,E8&gt;0),IF((E5-E7)&gt;(E8-E5),"L",IF((E5-E7)=(E8-E5),"EQ","R")),"")</f>
        <v>EQ</v>
      </c>
      <c r="F14" s="225"/>
      <c r="G14" s="229" t="str">
        <f>IF(AND(G7&gt;0,G5&gt;0,G8&gt;0),IF((G5-G7)&gt;(G8-G5),"L",IF((G5-G7)=(G8-G5),"EQ","R")),"")</f>
        <v>EQ</v>
      </c>
      <c r="H14" s="270"/>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25">
      <c r="A15" s="20"/>
      <c r="B15" s="275"/>
      <c r="C15" s="229">
        <f>IF(C13="","",MATCH(C12,Skew!$A$3:$A$17,0))</f>
        <v>1</v>
      </c>
      <c r="E15" s="229">
        <f>IF(E13="","",MATCH(E12,Skew!$A$3:$A$17,0))</f>
        <v>1</v>
      </c>
      <c r="F15" s="225"/>
      <c r="G15" s="229">
        <f>IF(G13="","",MATCH(G12,Skew!$A$3:$A$17,0))</f>
        <v>1</v>
      </c>
      <c r="H15" s="270"/>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25">
      <c r="A16" s="20"/>
      <c r="B16" s="275"/>
      <c r="C16" s="229">
        <f>IF(AND(C7&gt;0,C5&gt;0,C8&gt;0),C7+((C8-C7)/2),"")</f>
        <v>40</v>
      </c>
      <c r="E16" s="229">
        <f>IF(AND(E7&gt;0,E5&gt;0,E8&gt;0),E7+((E8-E7)/2),"")</f>
        <v>40</v>
      </c>
      <c r="F16" s="225"/>
      <c r="G16" s="229">
        <f>IF(AND(G7&gt;0,G5&gt;0,G8&gt;0),G7+((G8-G7)/2),"")</f>
        <v>40</v>
      </c>
      <c r="H16" s="270"/>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25">
      <c r="A17" s="20"/>
      <c r="B17" s="275"/>
      <c r="C17" s="229">
        <f>IF(OR(C13="",C6=""),"",MATCH(C6,Confidence!$A$3:$A$12,0))</f>
        <v>8</v>
      </c>
      <c r="E17" s="229">
        <f>IF(OR(E13="",E6=""),"",MATCH(E6,Confidence!$A$3:$A$12,0))</f>
        <v>6</v>
      </c>
      <c r="F17" s="225"/>
      <c r="G17" s="229">
        <f>IF(OR(G13="",G6=""),"",MATCH(G6,Confidence!$A$3:$A$12,0))</f>
        <v>4</v>
      </c>
      <c r="H17" s="270"/>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25">
      <c r="A18" s="20"/>
      <c r="B18" s="275" t="s">
        <v>712</v>
      </c>
      <c r="C18" s="27">
        <f>IF(OR(C13="",C6=""),"",INDEX(Alpha_Chart,C15,C17))</f>
        <v>2</v>
      </c>
      <c r="E18" s="27">
        <f>IF(OR(E13="",E6=""),"",INDEX(Alpha_Chart,E15,E17))</f>
        <v>4</v>
      </c>
      <c r="F18" s="225"/>
      <c r="G18" s="27">
        <f>IF(OR(G13="",G6=""),"",INDEX(Alpha_Chart,G15,G17))</f>
        <v>7</v>
      </c>
      <c r="H18" s="270"/>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25">
      <c r="A19" s="20"/>
      <c r="B19" s="275" t="s">
        <v>713</v>
      </c>
      <c r="C19" s="27">
        <f>IF(OR(C13="",C6=""),"",INDEX(Beta_Chart,C15,C17))</f>
        <v>2</v>
      </c>
      <c r="E19" s="27">
        <f>IF(OR(E13="",E6=""),"",INDEX(Beta_Chart,E15,E17))</f>
        <v>4</v>
      </c>
      <c r="F19" s="225"/>
      <c r="G19" s="27">
        <f>IF(OR(G13="",G6=""),"",INDEX(Beta_Chart,G15,G17))</f>
        <v>7</v>
      </c>
      <c r="H19" s="270"/>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25">
      <c r="A20" s="20"/>
      <c r="B20" s="275"/>
      <c r="C20" s="230" t="s">
        <v>79</v>
      </c>
      <c r="E20" s="230" t="s">
        <v>79</v>
      </c>
      <c r="F20" s="225"/>
      <c r="G20" s="230" t="s">
        <v>79</v>
      </c>
      <c r="H20" s="270"/>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25">
      <c r="A21" s="20"/>
      <c r="B21" s="275"/>
      <c r="C21" s="231" t="s">
        <v>83</v>
      </c>
      <c r="E21" s="231" t="s">
        <v>83</v>
      </c>
      <c r="F21" s="225"/>
      <c r="G21" s="231" t="s">
        <v>83</v>
      </c>
      <c r="H21" s="270"/>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25">
      <c r="A22" s="20"/>
      <c r="B22" s="276"/>
      <c r="C22" s="235"/>
      <c r="E22" s="235"/>
      <c r="F22" s="232"/>
      <c r="G22" s="235"/>
      <c r="H22" s="271" t="s">
        <v>714</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25">
      <c r="A23" s="20"/>
      <c r="B23" s="275" t="s">
        <v>695</v>
      </c>
      <c r="C23" s="236">
        <f>IF(OR(C13="",C6=""),"",IF(C14="R",((C8-C7)*(INDEX(Mean_Ratios,C15,C17)))+C7,((C8-C7)*(1-INDEX(Mean_Ratios,C15,C17)))+C7))</f>
        <v>40</v>
      </c>
      <c r="E23" s="236">
        <f>IF(OR(E13="",E6=""),"",IF(E14="R",((E8-E7)*(INDEX(Mean_Ratios,E15,E17)))+E7,((E8-E7)*(1-INDEX(Mean_Ratios,E15,E17)))+E7))</f>
        <v>40</v>
      </c>
      <c r="F23" s="225"/>
      <c r="G23" s="236">
        <f>IF(OR(G13="",G6=""),"",IF(G14="R",((G8-G7)*(INDEX(Mean_Ratios,G15,G17)))+G7,((G8-G7)*(1-INDEX(Mean_Ratios,G15,G17)))+G7))</f>
        <v>40</v>
      </c>
      <c r="H23" s="270" t="s">
        <v>707</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25">
      <c r="A24" s="20"/>
      <c r="B24" s="275" t="s">
        <v>696</v>
      </c>
      <c r="C24" s="236">
        <f>IF(OR(C13="",C6=""),"",(C8-C7)*INDEX(Standard_Deviation_Ratios,C15,C17))</f>
        <v>13.416</v>
      </c>
      <c r="E24" s="236">
        <f>IF(OR(E13="",E6=""),"",(E8-E7)*INDEX(Standard_Deviation_Ratios,E15,E17))</f>
        <v>10.001999999999999</v>
      </c>
      <c r="F24" s="226"/>
      <c r="G24" s="236">
        <f>IF(OR(G13="",G6=""),"",(G8-G7)*INDEX(Standard_Deviation_Ratios,G15,G17))</f>
        <v>7.5</v>
      </c>
      <c r="H24" s="272"/>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25">
      <c r="A25" s="20"/>
      <c r="B25" s="275" t="s">
        <v>697</v>
      </c>
      <c r="C25" s="237">
        <f>IF(OR(C18="",C19=""),"",_xlfn.BETA.INV(ABS(VLOOKUP($C$20,VLookups!$A$30:$B$31,2,FALSE)-C$11),IF(C14="L",C19,C18),IF(C14="L",C18,C19),C7,C8))</f>
        <v>27.228443525004426</v>
      </c>
      <c r="E25" s="237">
        <f>IF(OR(E18="",E19=""),"",_xlfn.BETA.INV(ABS(VLOOKUP($C$20,VLookups!$A$30:$B$31,2,FALSE)-E$11),IF(E14="L",E19,E18),IF(E14="L",E18,E19),E7,E8))</f>
        <v>31.005613940627406</v>
      </c>
      <c r="F25" s="225"/>
      <c r="G25" s="237">
        <f>IF(OR(G18="",G19=""),"",_xlfn.BETA.INV(ABS(VLOOKUP($C$20,VLookups!$A$30:$B$31,2,FALSE)-G$11),IF(G14="L",G19,G18),IF(G14="L",G18,G19),G7,G8))</f>
        <v>33.220142331239202</v>
      </c>
      <c r="H25" s="270" t="s">
        <v>708</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25">
      <c r="A26" s="20"/>
      <c r="B26" s="275" t="s">
        <v>698</v>
      </c>
      <c r="C26" s="238">
        <f>IF(OR(C10="",C25=""),"",C10/C25)</f>
        <v>9.365206636428864</v>
      </c>
      <c r="E26" s="238">
        <f>IF(OR(E10="",E25=""),"",E10/E25)</f>
        <v>8.22431707007315</v>
      </c>
      <c r="F26" s="225"/>
      <c r="G26" s="238">
        <f>IF(OR(G10="",G25=""),"",G10/G25)</f>
        <v>7.6760658475627848</v>
      </c>
      <c r="H26" s="270" t="s">
        <v>709</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25">
      <c r="A27" s="20"/>
      <c r="B27" s="277" t="s">
        <v>762</v>
      </c>
      <c r="C27" s="280">
        <v>0.3</v>
      </c>
      <c r="D27" s="278"/>
      <c r="E27" s="280">
        <v>0.3</v>
      </c>
      <c r="F27" s="279"/>
      <c r="G27" s="280">
        <v>0.3</v>
      </c>
      <c r="H27" s="273" t="s">
        <v>763</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25">
      <c r="A28" s="20"/>
      <c r="B28" s="275" t="s">
        <v>699</v>
      </c>
      <c r="C28" s="239">
        <f>IF(OR(C4="",C26=""),"",C4*ROUND(C26+C27,0))</f>
        <v>20</v>
      </c>
      <c r="E28" s="239">
        <f>IF(OR(E4="",E26=""),"",E4*ROUND(E26+0.3,0))</f>
        <v>18</v>
      </c>
      <c r="F28" s="225"/>
      <c r="G28" s="239">
        <f>IF(OR(G4="",G26=""),"",G4*ROUND(G26+0.3,0))</f>
        <v>16</v>
      </c>
      <c r="H28" s="270" t="s">
        <v>710</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25">
      <c r="A29" s="20"/>
      <c r="B29" s="277" t="s">
        <v>760</v>
      </c>
      <c r="C29" s="280"/>
      <c r="D29" s="278"/>
      <c r="E29" s="280"/>
      <c r="F29" s="279"/>
      <c r="G29" s="280"/>
      <c r="H29" s="273" t="s">
        <v>761</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25">
      <c r="A30" s="20"/>
      <c r="B30" s="275" t="s">
        <v>700</v>
      </c>
      <c r="C30" s="228">
        <f>IF(C28="","",C28*7+C29)</f>
        <v>140</v>
      </c>
      <c r="E30" s="228">
        <f>IF(E28="","",E28*7+E29)</f>
        <v>126</v>
      </c>
      <c r="F30" s="227"/>
      <c r="G30" s="228">
        <f>IF(G28="","",G28*7+G29)</f>
        <v>112</v>
      </c>
      <c r="H30" s="274" t="s">
        <v>711</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25">
      <c r="A31" s="20"/>
      <c r="B31" s="275" t="s">
        <v>718</v>
      </c>
      <c r="C31" s="243">
        <f>IF(OR(C3="",C30=""),"",C3+C30)</f>
        <v>44123</v>
      </c>
      <c r="D31" s="225"/>
      <c r="E31" s="243">
        <f>IF(OR(E3="",E30=""),"",E3+E30)</f>
        <v>44109</v>
      </c>
      <c r="F31" s="225"/>
      <c r="G31" s="243">
        <f>IF(OR(G3="",G30=""),"",G3+G30)</f>
        <v>44095</v>
      </c>
      <c r="H31" s="334" t="s">
        <v>857</v>
      </c>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25">
      <c r="A32" s="20"/>
      <c r="B32" s="88"/>
      <c r="C32" s="88"/>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2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25">
      <c r="A34" s="17"/>
      <c r="B34" s="37" t="str">
        <f>CONCATENATE("Version ",'Change Log'!$B$3," – © 2015-",YEAR('Change Log'!$A$3),", William W. Davis, MSPM, PMP")</f>
        <v>Version 3.0.t – © 2015-2020,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25">
      <c r="A35" s="17"/>
      <c r="B35" s="350" t="s">
        <v>131</v>
      </c>
      <c r="C35" s="350"/>
      <c r="D35" s="350"/>
      <c r="E35" s="350"/>
      <c r="F35" s="350"/>
      <c r="G35" s="350"/>
      <c r="H35" s="350"/>
      <c r="I35" s="350"/>
      <c r="J35" s="350"/>
      <c r="K35" s="350"/>
      <c r="L35" s="350"/>
      <c r="M35" s="350"/>
      <c r="N35" s="350"/>
      <c r="O35" s="350"/>
      <c r="P35" s="350"/>
      <c r="Q35" s="224"/>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25">
      <c r="A36" s="17"/>
      <c r="B36" s="350" t="s">
        <v>130</v>
      </c>
      <c r="C36" s="350"/>
      <c r="D36" s="350"/>
      <c r="E36" s="350"/>
      <c r="F36" s="350"/>
      <c r="G36" s="350"/>
      <c r="H36" s="350"/>
      <c r="I36" s="350"/>
      <c r="J36" s="350"/>
      <c r="K36" s="350"/>
      <c r="L36" s="350"/>
      <c r="M36" s="350"/>
      <c r="N36" s="350"/>
      <c r="O36" s="350"/>
      <c r="P36" s="350"/>
      <c r="Q36" s="224"/>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25">
      <c r="A37" s="17"/>
      <c r="B37" s="350" t="s">
        <v>90</v>
      </c>
      <c r="C37" s="350"/>
      <c r="D37" s="350"/>
      <c r="E37" s="350"/>
      <c r="F37" s="350"/>
      <c r="G37" s="350"/>
      <c r="H37" s="350"/>
      <c r="I37" s="350"/>
      <c r="J37" s="350"/>
      <c r="K37" s="350"/>
      <c r="L37" s="350"/>
      <c r="M37" s="350"/>
      <c r="N37" s="350"/>
      <c r="O37" s="350"/>
      <c r="P37" s="350"/>
      <c r="Q37" s="224"/>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25">
      <c r="A38" s="17"/>
      <c r="B38" s="350" t="s">
        <v>143</v>
      </c>
      <c r="C38" s="350"/>
      <c r="D38" s="350"/>
      <c r="E38" s="350"/>
      <c r="F38" s="350"/>
      <c r="G38" s="350"/>
      <c r="H38" s="350"/>
      <c r="I38" s="350"/>
      <c r="J38" s="350"/>
      <c r="K38" s="350"/>
      <c r="L38" s="350"/>
      <c r="M38" s="350"/>
      <c r="N38" s="350"/>
      <c r="O38" s="350"/>
      <c r="P38" s="350"/>
      <c r="Q38" s="224"/>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25">
      <c r="A39" s="17"/>
      <c r="B39" s="350" t="s">
        <v>749</v>
      </c>
      <c r="C39" s="350"/>
      <c r="D39" s="350"/>
      <c r="E39" s="350"/>
      <c r="F39" s="350"/>
      <c r="G39" s="350"/>
      <c r="H39" s="350"/>
      <c r="I39" s="350"/>
      <c r="J39" s="350"/>
      <c r="K39" s="350"/>
      <c r="L39" s="350"/>
      <c r="M39" s="350"/>
      <c r="N39" s="260"/>
      <c r="O39" s="260"/>
      <c r="P39" s="260"/>
      <c r="Q39" s="224"/>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25">
      <c r="A40" s="17"/>
      <c r="B40" s="144" t="s">
        <v>144</v>
      </c>
      <c r="C40" s="224"/>
      <c r="D40" s="224"/>
      <c r="E40" s="261"/>
      <c r="F40" s="261"/>
      <c r="G40" s="224"/>
      <c r="H40" s="224"/>
      <c r="I40" s="224"/>
      <c r="J40" s="224"/>
      <c r="K40" s="224"/>
      <c r="L40" s="224"/>
      <c r="M40" s="224"/>
      <c r="N40" s="224"/>
      <c r="O40" s="224"/>
      <c r="P40" s="224"/>
      <c r="Q40" s="224"/>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2">
      <c r="A41" s="17"/>
      <c r="B41" s="144"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2">
      <c r="A42" s="17"/>
      <c r="B42" s="144" t="s">
        <v>145</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2">
      <c r="A43" s="17"/>
      <c r="B43" s="144" t="s">
        <v>146</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2">
      <c r="A44" s="17"/>
      <c r="B44" s="144" t="s">
        <v>684</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2">
      <c r="A45" s="17"/>
      <c r="B45" s="144" t="s">
        <v>685</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2">
      <c r="A46" s="17"/>
      <c r="B46" s="144"/>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2">
      <c r="A47" s="17"/>
      <c r="B47" s="144" t="s">
        <v>686</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2">
      <c r="A48" s="17"/>
      <c r="B48" s="144"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2">
      <c r="A49" s="17"/>
      <c r="B49" s="349" t="s">
        <v>719</v>
      </c>
      <c r="C49" s="349"/>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2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25">
      <c r="A51" s="184"/>
      <c r="B51" s="185" t="s">
        <v>665</v>
      </c>
      <c r="C51" s="186">
        <f>IF(AND(C7&gt;0,C5&gt;0,C8&gt;0),ABS(C7-C8)/100,"")</f>
        <v>0.6</v>
      </c>
      <c r="D51" s="185" t="s">
        <v>665</v>
      </c>
      <c r="E51" s="186">
        <f>IF(AND(E7&gt;0,E5&gt;0,E8&gt;0),ABS(E7-E8)/100,"")</f>
        <v>0.6</v>
      </c>
      <c r="F51" s="185" t="s">
        <v>665</v>
      </c>
      <c r="G51" s="186">
        <f>IF(AND(G7&gt;0,G5&gt;0,G8&gt;0),ABS(G7-G8)/100,"")</f>
        <v>0.6</v>
      </c>
      <c r="H51" s="187" t="s">
        <v>666</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25">
      <c r="A52" s="184"/>
      <c r="B52" s="56"/>
      <c r="C52" s="56"/>
      <c r="D52" s="56"/>
      <c r="E52" s="56"/>
      <c r="F52" s="56"/>
      <c r="G52" s="56"/>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25">
      <c r="A53" s="184"/>
      <c r="B53" s="188">
        <f>IF(ISNONTEXT($C$51),C7,"")</f>
        <v>10</v>
      </c>
      <c r="C53" s="203">
        <f>IF($C$14="R",_xlfn.BETA.DIST(B53+0.001,$C$18,$C$19,FALSE,$C$7,$C$8),_xlfn.BETA.DIST(B53+0.001,$C$19,$C$18,FALSE,$C$7,$C$8))</f>
        <v>1.6666388888879655E-6</v>
      </c>
      <c r="D53" s="188">
        <f>IF(ISNONTEXT($E$51),E7,"")</f>
        <v>10</v>
      </c>
      <c r="E53" s="203">
        <f>IF($E$14="R",_xlfn.BETA.DIST(D53+0.001,$E$18,$E$19,FALSE,$E$7,$E$8),_xlfn.BETA.DIST(D53+0.001,$E$19,$E$18,FALSE,$E$7,$E$8))</f>
        <v>1.0801929021329736E-14</v>
      </c>
      <c r="F53" s="188">
        <f>IF(ISNONTEXT($G$51),G7,"")</f>
        <v>10</v>
      </c>
      <c r="G53" s="203">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25">
      <c r="A54" s="184"/>
      <c r="B54" s="188">
        <f>IF(ISNONTEXT($C$51),B53+$C$51,"")</f>
        <v>10.6</v>
      </c>
      <c r="C54" s="69">
        <f t="shared" ref="C54:C85" si="0">IF($C$14="R",_xlfn.BETA.DIST(B54,$C$18,$C$19,FALSE,$C$7,$C$8),_xlfn.BETA.DIST(B54,$C$19,$C$18,FALSE,$C$7,$C$8))</f>
        <v>9.8999999999999891E-4</v>
      </c>
      <c r="D54" s="188">
        <f>IF(ISNONTEXT($E$51),D53+$E$51,"")</f>
        <v>10.6</v>
      </c>
      <c r="E54" s="69">
        <f>IF($E$14="R",_xlfn.BETA.DIST(D54,$E$18,$E$19,FALSE,$E$7,$E$8),_xlfn.BETA.DIST(D54,$E$19,$E$18,FALSE,$E$7,$E$8))</f>
        <v>2.2640309999999907E-6</v>
      </c>
      <c r="F54" s="188">
        <f>IF(ISNONTEXT($G$51),F53+$G$51,"")</f>
        <v>10.6</v>
      </c>
      <c r="G54" s="69">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25">
      <c r="A55" s="184"/>
      <c r="B55" s="188">
        <f t="shared" ref="B55:B118" si="1">IF(ISNONTEXT($C$51),B54+$C$51,"")</f>
        <v>11.2</v>
      </c>
      <c r="C55" s="69">
        <f t="shared" si="0"/>
        <v>1.9599999999999982E-3</v>
      </c>
      <c r="D55" s="188">
        <f t="shared" ref="D55:D118" si="2">IF(ISNONTEXT($E$51),D54+$E$51,"")</f>
        <v>11.2</v>
      </c>
      <c r="E55" s="69">
        <f t="shared" ref="E55:E118" si="3">IF($E$14="R",_xlfn.BETA.DIST(D55,$E$18,$E$19,FALSE,$E$7,$E$8),_xlfn.BETA.DIST(D55,$E$19,$E$18,FALSE,$E$7,$E$8))</f>
        <v>1.7568917333333283E-5</v>
      </c>
      <c r="F55" s="188">
        <f t="shared" ref="F55:F118" si="4">IF(ISNONTEXT($G$51),F54+$G$51,"")</f>
        <v>11.2</v>
      </c>
      <c r="G55" s="69">
        <f t="shared" ref="G55:G118" si="5">IF($G$14="R",_xlfn.BETA.DIST(F55,$G$18,$G$19,FALSE,$G$7,$G$8),_xlfn.BETA.DIST(F55,$G$19,$G$18,FALSE,$G$7,$G$8))</f>
        <v>1.135012125753417E-8</v>
      </c>
    </row>
    <row r="56" spans="1:40" hidden="1" x14ac:dyDescent="0.25">
      <c r="A56" s="184"/>
      <c r="B56" s="188">
        <f t="shared" si="1"/>
        <v>11.799999999999999</v>
      </c>
      <c r="C56" s="69">
        <f t="shared" si="0"/>
        <v>2.9099999999999972E-3</v>
      </c>
      <c r="D56" s="188">
        <f t="shared" si="2"/>
        <v>11.799999999999999</v>
      </c>
      <c r="E56" s="69">
        <f t="shared" si="3"/>
        <v>5.7498398999999853E-5</v>
      </c>
      <c r="F56" s="188">
        <f t="shared" si="4"/>
        <v>11.799999999999999</v>
      </c>
      <c r="G56" s="69">
        <f t="shared" si="5"/>
        <v>1.2156876563696601E-7</v>
      </c>
    </row>
    <row r="57" spans="1:40" hidden="1" x14ac:dyDescent="0.25">
      <c r="A57" s="184"/>
      <c r="B57" s="188">
        <f t="shared" si="1"/>
        <v>12.399999999999999</v>
      </c>
      <c r="C57" s="69">
        <f t="shared" si="0"/>
        <v>3.8399999999999975E-3</v>
      </c>
      <c r="D57" s="188">
        <f t="shared" si="2"/>
        <v>12.399999999999999</v>
      </c>
      <c r="E57" s="69">
        <f t="shared" si="3"/>
        <v>1.3212057599999957E-4</v>
      </c>
      <c r="F57" s="188">
        <f t="shared" si="4"/>
        <v>12.399999999999999</v>
      </c>
      <c r="G57" s="69">
        <f t="shared" si="5"/>
        <v>6.4187641650027783E-7</v>
      </c>
    </row>
    <row r="58" spans="1:40" hidden="1" x14ac:dyDescent="0.25">
      <c r="A58" s="184"/>
      <c r="B58" s="188">
        <f t="shared" si="1"/>
        <v>12.999999999999998</v>
      </c>
      <c r="C58" s="69">
        <f t="shared" si="0"/>
        <v>4.7499999999999955E-3</v>
      </c>
      <c r="D58" s="188">
        <f t="shared" si="2"/>
        <v>12.999999999999998</v>
      </c>
      <c r="E58" s="69">
        <f t="shared" si="3"/>
        <v>2.5006770833333277E-4</v>
      </c>
      <c r="F58" s="188">
        <f t="shared" si="4"/>
        <v>12.999999999999998</v>
      </c>
      <c r="G58" s="69">
        <f t="shared" si="5"/>
        <v>2.299459320361321E-6</v>
      </c>
    </row>
    <row r="59" spans="1:40" hidden="1" x14ac:dyDescent="0.25">
      <c r="A59" s="184"/>
      <c r="B59" s="188">
        <f t="shared" si="1"/>
        <v>13.599999999999998</v>
      </c>
      <c r="C59" s="69">
        <f t="shared" si="0"/>
        <v>5.6399999999999957E-3</v>
      </c>
      <c r="D59" s="188">
        <f t="shared" si="2"/>
        <v>13.599999999999998</v>
      </c>
      <c r="E59" s="69">
        <f t="shared" si="3"/>
        <v>4.186143359999987E-4</v>
      </c>
      <c r="F59" s="188">
        <f t="shared" si="4"/>
        <v>13.599999999999998</v>
      </c>
      <c r="G59" s="69">
        <f t="shared" si="5"/>
        <v>6.443750213890704E-6</v>
      </c>
    </row>
    <row r="60" spans="1:40" hidden="1" x14ac:dyDescent="0.25">
      <c r="A60" s="184"/>
      <c r="B60" s="188">
        <f t="shared" si="1"/>
        <v>14.199999999999998</v>
      </c>
      <c r="C60" s="69">
        <f t="shared" si="0"/>
        <v>6.5099999999999976E-3</v>
      </c>
      <c r="D60" s="188">
        <f t="shared" si="2"/>
        <v>14.199999999999998</v>
      </c>
      <c r="E60" s="69">
        <f t="shared" si="3"/>
        <v>6.4375371899999924E-4</v>
      </c>
      <c r="F60" s="188">
        <f t="shared" si="4"/>
        <v>14.199999999999998</v>
      </c>
      <c r="G60" s="69">
        <f t="shared" si="5"/>
        <v>1.5238773168136762E-5</v>
      </c>
    </row>
    <row r="61" spans="1:40" hidden="1" x14ac:dyDescent="0.25">
      <c r="A61"/>
      <c r="B61" s="188">
        <f t="shared" si="1"/>
        <v>14.799999999999997</v>
      </c>
      <c r="C61" s="69">
        <f t="shared" si="0"/>
        <v>7.3599999999999942E-3</v>
      </c>
      <c r="D61" s="188">
        <f t="shared" si="2"/>
        <v>14.799999999999997</v>
      </c>
      <c r="E61" s="69">
        <f t="shared" si="3"/>
        <v>9.3027259733333134E-4</v>
      </c>
      <c r="F61" s="188">
        <f t="shared" si="4"/>
        <v>14.799999999999997</v>
      </c>
      <c r="G61" s="69">
        <f t="shared" si="5"/>
        <v>3.1822255559558624E-5</v>
      </c>
    </row>
    <row r="62" spans="1:40" hidden="1" x14ac:dyDescent="0.25">
      <c r="A62"/>
      <c r="B62" s="188">
        <f t="shared" si="1"/>
        <v>15.399999999999997</v>
      </c>
      <c r="C62" s="69">
        <f t="shared" si="0"/>
        <v>8.1899999999999959E-3</v>
      </c>
      <c r="D62" s="188">
        <f t="shared" si="2"/>
        <v>15.399999999999997</v>
      </c>
      <c r="E62" s="69">
        <f t="shared" si="3"/>
        <v>1.2818242709999967E-3</v>
      </c>
      <c r="F62" s="188">
        <f t="shared" si="4"/>
        <v>15.399999999999997</v>
      </c>
      <c r="G62" s="69">
        <f t="shared" si="5"/>
        <v>6.0418158435418691E-5</v>
      </c>
    </row>
    <row r="63" spans="1:40" hidden="1" x14ac:dyDescent="0.25">
      <c r="A63"/>
      <c r="B63" s="188">
        <f t="shared" si="1"/>
        <v>15.999999999999996</v>
      </c>
      <c r="C63" s="69">
        <f t="shared" si="0"/>
        <v>8.9999999999999924E-3</v>
      </c>
      <c r="D63" s="188">
        <f t="shared" si="2"/>
        <v>15.999999999999996</v>
      </c>
      <c r="E63" s="69">
        <f t="shared" si="3"/>
        <v>1.7009999999999987E-3</v>
      </c>
      <c r="F63" s="188">
        <f t="shared" si="4"/>
        <v>15.999999999999996</v>
      </c>
      <c r="G63" s="69">
        <f t="shared" si="5"/>
        <v>1.0639448819999985E-4</v>
      </c>
    </row>
    <row r="64" spans="1:40" hidden="1" x14ac:dyDescent="0.25">
      <c r="A64"/>
      <c r="B64" s="188">
        <f t="shared" si="1"/>
        <v>16.599999999999998</v>
      </c>
      <c r="C64" s="69">
        <f t="shared" si="0"/>
        <v>9.7899999999999966E-3</v>
      </c>
      <c r="D64" s="188">
        <f t="shared" si="2"/>
        <v>16.599999999999998</v>
      </c>
      <c r="E64" s="69">
        <f t="shared" si="3"/>
        <v>2.1893987243333302E-3</v>
      </c>
      <c r="F64" s="188">
        <f t="shared" si="4"/>
        <v>16.599999999999998</v>
      </c>
      <c r="G64" s="69">
        <f t="shared" si="5"/>
        <v>1.7626262109379074E-4</v>
      </c>
    </row>
    <row r="65" spans="1:7" hidden="1" x14ac:dyDescent="0.25">
      <c r="A65"/>
      <c r="B65" s="188">
        <f t="shared" si="1"/>
        <v>17.2</v>
      </c>
      <c r="C65" s="69">
        <f t="shared" si="0"/>
        <v>1.0559999999999998E-2</v>
      </c>
      <c r="D65" s="188">
        <f t="shared" si="2"/>
        <v>17.2</v>
      </c>
      <c r="E65" s="69">
        <f t="shared" si="3"/>
        <v>2.7476951040000001E-3</v>
      </c>
      <c r="F65" s="188">
        <f t="shared" si="4"/>
        <v>17.2</v>
      </c>
      <c r="G65" s="69">
        <f t="shared" si="5"/>
        <v>2.7761797516886137E-4</v>
      </c>
    </row>
    <row r="66" spans="1:7" hidden="1" x14ac:dyDescent="0.25">
      <c r="A66"/>
      <c r="B66" s="188">
        <f t="shared" si="1"/>
        <v>17.8</v>
      </c>
      <c r="C66" s="69">
        <f t="shared" si="0"/>
        <v>1.1310000000000002E-2</v>
      </c>
      <c r="D66" s="188">
        <f t="shared" si="2"/>
        <v>17.8</v>
      </c>
      <c r="E66" s="69">
        <f t="shared" si="3"/>
        <v>3.3757058789999988E-3</v>
      </c>
      <c r="F66" s="188">
        <f t="shared" si="4"/>
        <v>17.8</v>
      </c>
      <c r="G66" s="69">
        <f t="shared" si="5"/>
        <v>4.1902477610314322E-4</v>
      </c>
    </row>
    <row r="67" spans="1:7" hidden="1" x14ac:dyDescent="0.25">
      <c r="A67"/>
      <c r="B67" s="188">
        <f t="shared" si="1"/>
        <v>18.400000000000002</v>
      </c>
      <c r="C67" s="69">
        <f t="shared" si="0"/>
        <v>1.2040000000000004E-2</v>
      </c>
      <c r="D67" s="188">
        <f t="shared" si="2"/>
        <v>18.400000000000002</v>
      </c>
      <c r="E67" s="69">
        <f t="shared" si="3"/>
        <v>4.0724545493333337E-3</v>
      </c>
      <c r="F67" s="188">
        <f t="shared" si="4"/>
        <v>18.400000000000002</v>
      </c>
      <c r="G67" s="69">
        <f t="shared" si="5"/>
        <v>6.0984995298767118E-4</v>
      </c>
    </row>
    <row r="68" spans="1:7" hidden="1" x14ac:dyDescent="0.25">
      <c r="A68"/>
      <c r="B68" s="188">
        <f t="shared" si="1"/>
        <v>19.000000000000004</v>
      </c>
      <c r="C68" s="69">
        <f t="shared" si="0"/>
        <v>1.2750000000000006E-2</v>
      </c>
      <c r="D68" s="188">
        <f t="shared" si="2"/>
        <v>19.000000000000004</v>
      </c>
      <c r="E68" s="69">
        <f t="shared" si="3"/>
        <v>4.8362343750000059E-3</v>
      </c>
      <c r="F68" s="188">
        <f t="shared" si="4"/>
        <v>19.000000000000004</v>
      </c>
      <c r="G68" s="69">
        <f t="shared" si="5"/>
        <v>8.6005293402348826E-4</v>
      </c>
    </row>
    <row r="69" spans="1:7" hidden="1" x14ac:dyDescent="0.25">
      <c r="A69"/>
      <c r="B69" s="188">
        <f t="shared" si="1"/>
        <v>19.600000000000005</v>
      </c>
      <c r="C69" s="69">
        <f t="shared" si="0"/>
        <v>1.3440000000000009E-2</v>
      </c>
      <c r="D69" s="188">
        <f t="shared" si="2"/>
        <v>19.600000000000005</v>
      </c>
      <c r="E69" s="69">
        <f t="shared" si="3"/>
        <v>5.6646696960000083E-3</v>
      </c>
      <c r="F69" s="188">
        <f t="shared" si="4"/>
        <v>19.600000000000005</v>
      </c>
      <c r="G69" s="69">
        <f t="shared" si="5"/>
        <v>1.179939351950656E-3</v>
      </c>
    </row>
    <row r="70" spans="1:7" hidden="1" x14ac:dyDescent="0.25">
      <c r="A70"/>
      <c r="B70" s="188">
        <f t="shared" si="1"/>
        <v>20.200000000000006</v>
      </c>
      <c r="C70" s="69">
        <f t="shared" si="0"/>
        <v>1.411000000000001E-2</v>
      </c>
      <c r="D70" s="188">
        <f t="shared" si="2"/>
        <v>20.200000000000006</v>
      </c>
      <c r="E70" s="69">
        <f t="shared" si="3"/>
        <v>6.5547755723333401E-3</v>
      </c>
      <c r="F70" s="188">
        <f t="shared" si="4"/>
        <v>20.200000000000006</v>
      </c>
      <c r="G70" s="69">
        <f t="shared" si="5"/>
        <v>1.5798874733802199E-3</v>
      </c>
    </row>
    <row r="71" spans="1:7" hidden="1" x14ac:dyDescent="0.25">
      <c r="A71"/>
      <c r="B71" s="188">
        <f t="shared" si="1"/>
        <v>20.800000000000008</v>
      </c>
      <c r="C71" s="69">
        <f t="shared" si="0"/>
        <v>1.4760000000000006E-2</v>
      </c>
      <c r="D71" s="188">
        <f t="shared" si="2"/>
        <v>20.800000000000008</v>
      </c>
      <c r="E71" s="69">
        <f t="shared" si="3"/>
        <v>7.5030157440000109E-3</v>
      </c>
      <c r="F71" s="188">
        <f t="shared" si="4"/>
        <v>20.800000000000008</v>
      </c>
      <c r="G71" s="69">
        <f t="shared" si="5"/>
        <v>2.0700565897946981E-3</v>
      </c>
    </row>
    <row r="72" spans="1:7" hidden="1" x14ac:dyDescent="0.25">
      <c r="A72"/>
      <c r="B72" s="188">
        <f t="shared" si="1"/>
        <v>21.400000000000009</v>
      </c>
      <c r="C72" s="69">
        <f t="shared" si="0"/>
        <v>1.539000000000001E-2</v>
      </c>
      <c r="D72" s="188">
        <f t="shared" si="2"/>
        <v>21.400000000000009</v>
      </c>
      <c r="E72" s="69">
        <f t="shared" si="3"/>
        <v>8.5053589110000126E-3</v>
      </c>
      <c r="F72" s="188">
        <f t="shared" si="4"/>
        <v>21.400000000000009</v>
      </c>
      <c r="G72" s="69">
        <f t="shared" si="5"/>
        <v>2.6600867021069007E-3</v>
      </c>
    </row>
    <row r="73" spans="1:7" hidden="1" x14ac:dyDescent="0.25">
      <c r="A73"/>
      <c r="B73" s="188">
        <f t="shared" si="1"/>
        <v>22.000000000000011</v>
      </c>
      <c r="C73" s="69">
        <f t="shared" si="0"/>
        <v>1.6000000000000011E-2</v>
      </c>
      <c r="D73" s="188">
        <f t="shared" si="2"/>
        <v>22.000000000000011</v>
      </c>
      <c r="E73" s="69">
        <f t="shared" si="3"/>
        <v>9.5573333333333517E-3</v>
      </c>
      <c r="F73" s="188">
        <f t="shared" si="4"/>
        <v>22.000000000000011</v>
      </c>
      <c r="G73" s="69">
        <f t="shared" si="5"/>
        <v>3.3587986432000146E-3</v>
      </c>
    </row>
    <row r="74" spans="1:7" hidden="1" x14ac:dyDescent="0.25">
      <c r="A74"/>
      <c r="B74" s="188">
        <f t="shared" si="1"/>
        <v>22.600000000000012</v>
      </c>
      <c r="C74" s="69">
        <f t="shared" si="0"/>
        <v>1.6590000000000011E-2</v>
      </c>
      <c r="D74" s="188">
        <f t="shared" si="2"/>
        <v>22.600000000000012</v>
      </c>
      <c r="E74" s="69">
        <f t="shared" si="3"/>
        <v>1.0654079751000023E-2</v>
      </c>
      <c r="F74" s="188">
        <f t="shared" si="4"/>
        <v>22.600000000000012</v>
      </c>
      <c r="G74" s="69">
        <f t="shared" si="5"/>
        <v>4.1739033583840209E-3</v>
      </c>
    </row>
    <row r="75" spans="1:7" hidden="1" x14ac:dyDescent="0.25">
      <c r="A75"/>
      <c r="B75" s="188">
        <f t="shared" si="1"/>
        <v>23.200000000000014</v>
      </c>
      <c r="C75" s="69">
        <f t="shared" si="0"/>
        <v>1.7160000000000012E-2</v>
      </c>
      <c r="D75" s="188">
        <f t="shared" si="2"/>
        <v>23.200000000000014</v>
      </c>
      <c r="E75" s="69">
        <f t="shared" si="3"/>
        <v>1.1790402624000024E-2</v>
      </c>
      <c r="F75" s="188">
        <f t="shared" si="4"/>
        <v>23.200000000000014</v>
      </c>
      <c r="G75" s="69">
        <f t="shared" si="5"/>
        <v>5.1117284435533263E-3</v>
      </c>
    </row>
    <row r="76" spans="1:7" hidden="1" x14ac:dyDescent="0.25">
      <c r="A76"/>
      <c r="B76" s="188">
        <f t="shared" si="1"/>
        <v>23.800000000000015</v>
      </c>
      <c r="C76" s="69">
        <f t="shared" si="0"/>
        <v>1.771000000000001E-2</v>
      </c>
      <c r="D76" s="188">
        <f t="shared" si="2"/>
        <v>23.800000000000015</v>
      </c>
      <c r="E76" s="69">
        <f t="shared" si="3"/>
        <v>1.2960819692333359E-2</v>
      </c>
      <c r="F76" s="188">
        <f t="shared" si="4"/>
        <v>23.800000000000015</v>
      </c>
      <c r="G76" s="69">
        <f t="shared" si="5"/>
        <v>6.1769692632590257E-3</v>
      </c>
    </row>
    <row r="77" spans="1:7" hidden="1" x14ac:dyDescent="0.25">
      <c r="A77"/>
      <c r="B77" s="188">
        <f t="shared" si="1"/>
        <v>24.400000000000016</v>
      </c>
      <c r="C77" s="69">
        <f t="shared" si="0"/>
        <v>1.824000000000002E-2</v>
      </c>
      <c r="D77" s="188">
        <f t="shared" si="2"/>
        <v>24.400000000000016</v>
      </c>
      <c r="E77" s="69">
        <f t="shared" si="3"/>
        <v>1.4159609856000035E-2</v>
      </c>
      <c r="F77" s="188">
        <f t="shared" si="4"/>
        <v>24.400000000000016</v>
      </c>
      <c r="G77" s="69">
        <f t="shared" si="5"/>
        <v>7.3724710711374217E-3</v>
      </c>
    </row>
    <row r="78" spans="1:7" hidden="1" x14ac:dyDescent="0.25">
      <c r="A78"/>
      <c r="B78" s="188">
        <f t="shared" si="1"/>
        <v>25.000000000000018</v>
      </c>
      <c r="C78" s="69">
        <f t="shared" si="0"/>
        <v>1.8750000000000013E-2</v>
      </c>
      <c r="D78" s="188">
        <f t="shared" si="2"/>
        <v>25.000000000000018</v>
      </c>
      <c r="E78" s="69">
        <f t="shared" si="3"/>
        <v>1.5380859375000035E-2</v>
      </c>
      <c r="F78" s="188">
        <f t="shared" si="4"/>
        <v>25.000000000000018</v>
      </c>
      <c r="G78" s="69">
        <f t="shared" si="5"/>
        <v>8.6990475654602512E-3</v>
      </c>
    </row>
    <row r="79" spans="1:7" hidden="1" x14ac:dyDescent="0.25">
      <c r="A79"/>
      <c r="B79" s="188">
        <f t="shared" si="1"/>
        <v>25.600000000000019</v>
      </c>
      <c r="C79" s="69">
        <f t="shared" si="0"/>
        <v>1.9240000000000021E-2</v>
      </c>
      <c r="D79" s="188">
        <f t="shared" si="2"/>
        <v>25.600000000000019</v>
      </c>
      <c r="E79" s="69">
        <f t="shared" si="3"/>
        <v>1.661850638933338E-2</v>
      </c>
      <c r="F79" s="188">
        <f t="shared" si="4"/>
        <v>25.600000000000019</v>
      </c>
      <c r="G79" s="69">
        <f t="shared" si="5"/>
        <v>1.0155340262458535E-2</v>
      </c>
    </row>
    <row r="80" spans="1:7" hidden="1" x14ac:dyDescent="0.25">
      <c r="A80"/>
      <c r="B80" s="188">
        <f t="shared" si="1"/>
        <v>26.200000000000021</v>
      </c>
      <c r="C80" s="69">
        <f t="shared" si="0"/>
        <v>1.9710000000000019E-2</v>
      </c>
      <c r="D80" s="188">
        <f t="shared" si="2"/>
        <v>26.200000000000021</v>
      </c>
      <c r="E80" s="69">
        <f t="shared" si="3"/>
        <v>1.7866383759000039E-2</v>
      </c>
      <c r="F80" s="188">
        <f t="shared" si="4"/>
        <v>26.200000000000021</v>
      </c>
      <c r="G80" s="69">
        <f t="shared" si="5"/>
        <v>1.1737721986254534E-2</v>
      </c>
    </row>
    <row r="81" spans="1:7" hidden="1" x14ac:dyDescent="0.25">
      <c r="A81"/>
      <c r="B81" s="188">
        <f t="shared" si="1"/>
        <v>26.800000000000022</v>
      </c>
      <c r="C81" s="69">
        <f t="shared" si="0"/>
        <v>2.0160000000000018E-2</v>
      </c>
      <c r="D81" s="188">
        <f t="shared" si="2"/>
        <v>26.800000000000022</v>
      </c>
      <c r="E81" s="69">
        <f t="shared" si="3"/>
        <v>1.9118260224000046E-2</v>
      </c>
      <c r="F81" s="188">
        <f t="shared" si="4"/>
        <v>26.800000000000022</v>
      </c>
      <c r="G81" s="69">
        <f t="shared" si="5"/>
        <v>1.3440246680812958E-2</v>
      </c>
    </row>
    <row r="82" spans="1:7" hidden="1" x14ac:dyDescent="0.25">
      <c r="A82"/>
      <c r="B82" s="188">
        <f t="shared" si="1"/>
        <v>27.400000000000023</v>
      </c>
      <c r="C82" s="69">
        <f t="shared" si="0"/>
        <v>2.0590000000000015E-2</v>
      </c>
      <c r="D82" s="188">
        <f t="shared" si="2"/>
        <v>27.400000000000023</v>
      </c>
      <c r="E82" s="69">
        <f t="shared" si="3"/>
        <v>2.0367879884333369E-2</v>
      </c>
      <c r="F82" s="188">
        <f t="shared" si="4"/>
        <v>27.400000000000023</v>
      </c>
      <c r="G82" s="69">
        <f t="shared" si="5"/>
        <v>1.5254646667847071E-2</v>
      </c>
    </row>
    <row r="83" spans="1:7" hidden="1" x14ac:dyDescent="0.25">
      <c r="A83"/>
      <c r="B83" s="188">
        <f t="shared" si="1"/>
        <v>28.000000000000025</v>
      </c>
      <c r="C83" s="69">
        <f t="shared" si="0"/>
        <v>2.1000000000000019E-2</v>
      </c>
      <c r="D83" s="188">
        <f t="shared" si="2"/>
        <v>28.000000000000025</v>
      </c>
      <c r="E83" s="69">
        <f t="shared" si="3"/>
        <v>2.1609000000000045E-2</v>
      </c>
      <c r="F83" s="188">
        <f t="shared" si="4"/>
        <v>28.000000000000025</v>
      </c>
      <c r="G83" s="69">
        <f t="shared" si="5"/>
        <v>1.7170377424200085E-2</v>
      </c>
    </row>
    <row r="84" spans="1:7" hidden="1" x14ac:dyDescent="0.25">
      <c r="A84"/>
      <c r="B84" s="188">
        <f t="shared" si="1"/>
        <v>28.600000000000026</v>
      </c>
      <c r="C84" s="69">
        <f t="shared" si="0"/>
        <v>2.139000000000002E-2</v>
      </c>
      <c r="D84" s="188">
        <f t="shared" si="2"/>
        <v>28.600000000000026</v>
      </c>
      <c r="E84" s="69">
        <f t="shared" si="3"/>
        <v>2.2835427111000048E-2</v>
      </c>
      <c r="F84" s="188">
        <f t="shared" si="4"/>
        <v>28.600000000000026</v>
      </c>
      <c r="G84" s="69">
        <f t="shared" si="5"/>
        <v>1.9174708949625474E-2</v>
      </c>
    </row>
    <row r="85" spans="1:7" hidden="1" x14ac:dyDescent="0.25">
      <c r="A85"/>
      <c r="B85" s="188">
        <f t="shared" si="1"/>
        <v>29.200000000000028</v>
      </c>
      <c r="C85" s="69">
        <f t="shared" si="0"/>
        <v>2.1760000000000019E-2</v>
      </c>
      <c r="D85" s="188">
        <f t="shared" si="2"/>
        <v>29.200000000000028</v>
      </c>
      <c r="E85" s="69">
        <f t="shared" si="3"/>
        <v>2.4041051477333389E-2</v>
      </c>
      <c r="F85" s="188">
        <f t="shared" si="4"/>
        <v>29.200000000000028</v>
      </c>
      <c r="G85" s="69">
        <f t="shared" si="5"/>
        <v>2.1252861855621922E-2</v>
      </c>
    </row>
    <row r="86" spans="1:7" hidden="1" x14ac:dyDescent="0.25">
      <c r="A86"/>
      <c r="B86" s="188">
        <f t="shared" si="1"/>
        <v>29.800000000000029</v>
      </c>
      <c r="C86" s="69">
        <f t="shared" ref="C86:C117" si="6">IF($C$14="R",_xlfn.BETA.DIST(B86,$C$18,$C$19,FALSE,$C$7,$C$8),_xlfn.BETA.DIST(B86,$C$19,$C$18,FALSE,$C$7,$C$8))</f>
        <v>2.2110000000000015E-2</v>
      </c>
      <c r="D86" s="188">
        <f t="shared" si="2"/>
        <v>29.800000000000029</v>
      </c>
      <c r="E86" s="69">
        <f t="shared" si="3"/>
        <v>2.5219879839000044E-2</v>
      </c>
      <c r="F86" s="188">
        <f t="shared" si="4"/>
        <v>29.800000000000029</v>
      </c>
      <c r="G86" s="69">
        <f t="shared" si="5"/>
        <v>2.33881854403847E-2</v>
      </c>
    </row>
    <row r="87" spans="1:7" hidden="1" x14ac:dyDescent="0.25">
      <c r="A87"/>
      <c r="B87" s="188">
        <f t="shared" si="1"/>
        <v>30.400000000000031</v>
      </c>
      <c r="C87" s="69">
        <f t="shared" si="6"/>
        <v>2.2440000000000019E-2</v>
      </c>
      <c r="D87" s="188">
        <f t="shared" si="2"/>
        <v>30.400000000000031</v>
      </c>
      <c r="E87" s="69">
        <f t="shared" si="3"/>
        <v>2.6366066496000051E-2</v>
      </c>
      <c r="F87" s="188">
        <f t="shared" si="4"/>
        <v>30.400000000000031</v>
      </c>
      <c r="G87" s="69">
        <f t="shared" si="5"/>
        <v>2.5562374234309033E-2</v>
      </c>
    </row>
    <row r="88" spans="1:7" hidden="1" x14ac:dyDescent="0.25">
      <c r="A88"/>
      <c r="B88" s="188">
        <f t="shared" si="1"/>
        <v>31.000000000000032</v>
      </c>
      <c r="C88" s="69">
        <f t="shared" si="6"/>
        <v>2.2750000000000013E-2</v>
      </c>
      <c r="D88" s="188">
        <f t="shared" si="2"/>
        <v>31.000000000000032</v>
      </c>
      <c r="E88" s="69">
        <f t="shared" si="3"/>
        <v>2.7473942708333386E-2</v>
      </c>
      <c r="F88" s="188">
        <f t="shared" si="4"/>
        <v>31.000000000000032</v>
      </c>
      <c r="G88" s="69">
        <f t="shared" si="5"/>
        <v>2.7755718813136883E-2</v>
      </c>
    </row>
    <row r="89" spans="1:7" hidden="1" x14ac:dyDescent="0.25">
      <c r="A89"/>
      <c r="B89" s="188">
        <f t="shared" si="1"/>
        <v>31.600000000000033</v>
      </c>
      <c r="C89" s="69">
        <f t="shared" si="6"/>
        <v>2.3040000000000015E-2</v>
      </c>
      <c r="D89" s="188">
        <f t="shared" si="2"/>
        <v>31.600000000000033</v>
      </c>
      <c r="E89" s="69">
        <f t="shared" si="3"/>
        <v>2.8538044416000045E-2</v>
      </c>
      <c r="F89" s="188">
        <f t="shared" si="4"/>
        <v>31.600000000000033</v>
      </c>
      <c r="G89" s="69">
        <f t="shared" si="5"/>
        <v>2.9947386088237278E-2</v>
      </c>
    </row>
    <row r="90" spans="1:7" hidden="1" x14ac:dyDescent="0.25">
      <c r="A90"/>
      <c r="B90" s="188">
        <f t="shared" si="1"/>
        <v>32.200000000000031</v>
      </c>
      <c r="C90" s="69">
        <f t="shared" si="6"/>
        <v>2.3310000000000015E-2</v>
      </c>
      <c r="D90" s="188">
        <f t="shared" si="2"/>
        <v>32.200000000000031</v>
      </c>
      <c r="E90" s="69">
        <f t="shared" si="3"/>
        <v>2.9553138279000041E-2</v>
      </c>
      <c r="F90" s="188">
        <f t="shared" si="4"/>
        <v>32.200000000000031</v>
      </c>
      <c r="G90" s="69">
        <f t="shared" si="5"/>
        <v>3.2115723800320496E-2</v>
      </c>
    </row>
    <row r="91" spans="1:7" hidden="1" x14ac:dyDescent="0.25">
      <c r="A91"/>
      <c r="B91" s="188">
        <f t="shared" si="1"/>
        <v>32.800000000000033</v>
      </c>
      <c r="C91" s="69">
        <f t="shared" si="6"/>
        <v>2.3560000000000015E-2</v>
      </c>
      <c r="D91" s="188">
        <f t="shared" si="2"/>
        <v>32.800000000000033</v>
      </c>
      <c r="E91" s="69">
        <f t="shared" si="3"/>
        <v>3.0514246037333381E-2</v>
      </c>
      <c r="F91" s="188">
        <f t="shared" si="4"/>
        <v>32.800000000000033</v>
      </c>
      <c r="G91" s="69">
        <f t="shared" si="5"/>
        <v>3.4238583567115469E-2</v>
      </c>
    </row>
    <row r="92" spans="1:7" hidden="1" x14ac:dyDescent="0.25">
      <c r="A92"/>
      <c r="B92" s="188">
        <f t="shared" si="1"/>
        <v>33.400000000000034</v>
      </c>
      <c r="C92" s="69">
        <f t="shared" si="6"/>
        <v>2.3790000000000016E-2</v>
      </c>
      <c r="D92" s="188">
        <f t="shared" si="2"/>
        <v>33.400000000000034</v>
      </c>
      <c r="E92" s="69">
        <f t="shared" si="3"/>
        <v>3.1416667191000044E-2</v>
      </c>
      <c r="F92" s="188">
        <f t="shared" si="4"/>
        <v>33.400000000000034</v>
      </c>
      <c r="G92" s="69">
        <f t="shared" si="5"/>
        <v>3.6293656568600161E-2</v>
      </c>
    </row>
    <row r="93" spans="1:7" hidden="1" x14ac:dyDescent="0.25">
      <c r="A93"/>
      <c r="B93" s="188">
        <f t="shared" si="1"/>
        <v>34.000000000000036</v>
      </c>
      <c r="C93" s="69">
        <f t="shared" si="6"/>
        <v>2.4000000000000014E-2</v>
      </c>
      <c r="D93" s="188">
        <f t="shared" si="2"/>
        <v>34.000000000000036</v>
      </c>
      <c r="E93" s="69">
        <f t="shared" si="3"/>
        <v>3.2256000000000035E-2</v>
      </c>
      <c r="F93" s="188">
        <f t="shared" si="4"/>
        <v>34.000000000000036</v>
      </c>
      <c r="G93" s="69">
        <f t="shared" si="5"/>
        <v>3.8258815795200109E-2</v>
      </c>
    </row>
    <row r="94" spans="1:7" hidden="1" x14ac:dyDescent="0.25">
      <c r="A94"/>
      <c r="B94" s="188">
        <f t="shared" si="1"/>
        <v>34.600000000000037</v>
      </c>
      <c r="C94" s="69">
        <f t="shared" si="6"/>
        <v>2.419000000000001E-2</v>
      </c>
      <c r="D94" s="188">
        <f t="shared" si="2"/>
        <v>34.600000000000037</v>
      </c>
      <c r="E94" s="69">
        <f t="shared" si="3"/>
        <v>3.3028160804333379E-2</v>
      </c>
      <c r="F94" s="188">
        <f t="shared" si="4"/>
        <v>34.600000000000037</v>
      </c>
      <c r="G94" s="69">
        <f t="shared" si="5"/>
        <v>4.0112458733498717E-2</v>
      </c>
    </row>
    <row r="95" spans="1:7" hidden="1" x14ac:dyDescent="0.25">
      <c r="A95"/>
      <c r="B95" s="188">
        <f t="shared" si="1"/>
        <v>35.200000000000038</v>
      </c>
      <c r="C95" s="69">
        <f t="shared" si="6"/>
        <v>2.436000000000001E-2</v>
      </c>
      <c r="D95" s="188">
        <f t="shared" si="2"/>
        <v>35.200000000000038</v>
      </c>
      <c r="E95" s="69">
        <f t="shared" si="3"/>
        <v>3.3729401664000035E-2</v>
      </c>
      <c r="F95" s="188">
        <f t="shared" si="4"/>
        <v>35.200000000000038</v>
      </c>
      <c r="G95" s="69">
        <f t="shared" si="5"/>
        <v>4.1833844417683862E-2</v>
      </c>
    </row>
    <row r="96" spans="1:7" hidden="1" x14ac:dyDescent="0.25">
      <c r="A96"/>
      <c r="B96" s="188">
        <f t="shared" si="1"/>
        <v>35.80000000000004</v>
      </c>
      <c r="C96" s="69">
        <f t="shared" si="6"/>
        <v>2.4510000000000014E-2</v>
      </c>
      <c r="D96" s="188">
        <f t="shared" si="2"/>
        <v>35.80000000000004</v>
      </c>
      <c r="E96" s="69">
        <f t="shared" si="3"/>
        <v>3.4356326319000027E-2</v>
      </c>
      <c r="F96" s="188">
        <f t="shared" si="4"/>
        <v>35.80000000000004</v>
      </c>
      <c r="G96" s="69">
        <f t="shared" si="5"/>
        <v>4.3403418929231725E-2</v>
      </c>
    </row>
    <row r="97" spans="1:7" hidden="1" x14ac:dyDescent="0.25">
      <c r="A97"/>
      <c r="B97" s="188">
        <f t="shared" si="1"/>
        <v>36.400000000000041</v>
      </c>
      <c r="C97" s="69">
        <f t="shared" si="6"/>
        <v>2.4640000000000009E-2</v>
      </c>
      <c r="D97" s="188">
        <f t="shared" si="2"/>
        <v>36.400000000000041</v>
      </c>
      <c r="E97" s="69">
        <f t="shared" si="3"/>
        <v>3.4905904469333358E-2</v>
      </c>
      <c r="F97" s="188">
        <f t="shared" si="4"/>
        <v>36.400000000000041</v>
      </c>
      <c r="G97" s="69">
        <f t="shared" si="5"/>
        <v>4.4803123677148761E-2</v>
      </c>
    </row>
    <row r="98" spans="1:7" hidden="1" x14ac:dyDescent="0.25">
      <c r="A98"/>
      <c r="B98" s="188">
        <f t="shared" si="1"/>
        <v>37.000000000000043</v>
      </c>
      <c r="C98" s="69">
        <f t="shared" si="6"/>
        <v>2.4750000000000008E-2</v>
      </c>
      <c r="D98" s="188">
        <f t="shared" si="2"/>
        <v>37.000000000000043</v>
      </c>
      <c r="E98" s="69">
        <f t="shared" si="3"/>
        <v>3.5375484375000023E-2</v>
      </c>
      <c r="F98" s="188">
        <f t="shared" si="4"/>
        <v>37.000000000000043</v>
      </c>
      <c r="G98" s="69">
        <f t="shared" si="5"/>
        <v>4.6016681130390771E-2</v>
      </c>
    </row>
    <row r="99" spans="1:7" hidden="1" x14ac:dyDescent="0.25">
      <c r="A99"/>
      <c r="B99" s="188">
        <f t="shared" si="1"/>
        <v>37.600000000000044</v>
      </c>
      <c r="C99" s="69">
        <f t="shared" si="6"/>
        <v>2.4840000000000008E-2</v>
      </c>
      <c r="D99" s="188">
        <f t="shared" si="2"/>
        <v>37.600000000000044</v>
      </c>
      <c r="E99" s="69">
        <f t="shared" si="3"/>
        <v>3.5762803776000017E-2</v>
      </c>
      <c r="F99" s="188">
        <f t="shared" si="4"/>
        <v>37.600000000000044</v>
      </c>
      <c r="G99" s="69">
        <f t="shared" si="5"/>
        <v>4.702985309588336E-2</v>
      </c>
    </row>
    <row r="100" spans="1:7" hidden="1" x14ac:dyDescent="0.25">
      <c r="A100"/>
      <c r="B100" s="188">
        <f t="shared" si="1"/>
        <v>38.200000000000045</v>
      </c>
      <c r="C100" s="69">
        <f t="shared" si="6"/>
        <v>2.4910000000000002E-2</v>
      </c>
      <c r="D100" s="188">
        <f t="shared" si="2"/>
        <v>38.200000000000045</v>
      </c>
      <c r="E100" s="69">
        <f t="shared" si="3"/>
        <v>3.6065999132333347E-2</v>
      </c>
      <c r="F100" s="188">
        <f t="shared" si="4"/>
        <v>38.200000000000045</v>
      </c>
      <c r="G100" s="69">
        <f t="shared" si="5"/>
        <v>4.783066713208961E-2</v>
      </c>
    </row>
    <row r="101" spans="1:7" hidden="1" x14ac:dyDescent="0.25">
      <c r="A101"/>
      <c r="B101" s="188">
        <f t="shared" si="1"/>
        <v>38.800000000000047</v>
      </c>
      <c r="C101" s="69">
        <f t="shared" si="6"/>
        <v>2.4960000000000003E-2</v>
      </c>
      <c r="D101" s="188">
        <f t="shared" si="2"/>
        <v>38.800000000000047</v>
      </c>
      <c r="E101" s="69">
        <f t="shared" si="3"/>
        <v>3.6283613184000002E-2</v>
      </c>
      <c r="F101" s="188">
        <f t="shared" si="4"/>
        <v>38.800000000000047</v>
      </c>
      <c r="G101" s="69">
        <f t="shared" si="5"/>
        <v>4.8409607250801762E-2</v>
      </c>
    </row>
    <row r="102" spans="1:7" hidden="1" x14ac:dyDescent="0.25">
      <c r="A102"/>
      <c r="B102" s="188">
        <f t="shared" si="1"/>
        <v>39.400000000000048</v>
      </c>
      <c r="C102" s="69">
        <f t="shared" si="6"/>
        <v>2.4990000000000002E-2</v>
      </c>
      <c r="D102" s="188">
        <f t="shared" si="2"/>
        <v>39.400000000000048</v>
      </c>
      <c r="E102" s="69">
        <f t="shared" si="3"/>
        <v>3.6414600830999996E-2</v>
      </c>
      <c r="F102" s="188">
        <f t="shared" si="4"/>
        <v>39.400000000000048</v>
      </c>
      <c r="G102" s="69">
        <f t="shared" si="5"/>
        <v>4.8759765679643789E-2</v>
      </c>
    </row>
    <row r="103" spans="1:7" hidden="1" x14ac:dyDescent="0.25">
      <c r="A103"/>
      <c r="B103" s="188">
        <f t="shared" si="1"/>
        <v>40.00000000000005</v>
      </c>
      <c r="C103" s="69">
        <f t="shared" si="6"/>
        <v>2.5000000000000001E-2</v>
      </c>
      <c r="D103" s="188">
        <f t="shared" si="2"/>
        <v>40.00000000000005</v>
      </c>
      <c r="E103" s="69">
        <f t="shared" si="3"/>
        <v>3.6458333333333329E-2</v>
      </c>
      <c r="F103" s="188">
        <f t="shared" si="4"/>
        <v>40.00000000000005</v>
      </c>
      <c r="G103" s="69">
        <f t="shared" si="5"/>
        <v>4.8876953125000004E-2</v>
      </c>
    </row>
    <row r="104" spans="1:7" hidden="1" x14ac:dyDescent="0.25">
      <c r="A104"/>
      <c r="B104" s="188">
        <f t="shared" si="1"/>
        <v>40.600000000000051</v>
      </c>
      <c r="C104" s="69">
        <f t="shared" si="6"/>
        <v>2.4990000000000002E-2</v>
      </c>
      <c r="D104" s="188">
        <f t="shared" si="2"/>
        <v>40.600000000000051</v>
      </c>
      <c r="E104" s="69">
        <f t="shared" si="3"/>
        <v>3.6414600830999982E-2</v>
      </c>
      <c r="F104" s="188">
        <f t="shared" si="4"/>
        <v>40.600000000000051</v>
      </c>
      <c r="G104" s="69">
        <f t="shared" si="5"/>
        <v>4.8759765679643748E-2</v>
      </c>
    </row>
    <row r="105" spans="1:7" hidden="1" x14ac:dyDescent="0.25">
      <c r="A105"/>
      <c r="B105" s="188">
        <f t="shared" si="1"/>
        <v>41.200000000000053</v>
      </c>
      <c r="C105" s="69">
        <f t="shared" si="6"/>
        <v>2.4959999999999996E-2</v>
      </c>
      <c r="D105" s="188">
        <f t="shared" si="2"/>
        <v>41.200000000000053</v>
      </c>
      <c r="E105" s="69">
        <f t="shared" si="3"/>
        <v>3.6283613183999974E-2</v>
      </c>
      <c r="F105" s="188">
        <f t="shared" si="4"/>
        <v>41.200000000000053</v>
      </c>
      <c r="G105" s="69">
        <f t="shared" si="5"/>
        <v>4.8409607250801692E-2</v>
      </c>
    </row>
    <row r="106" spans="1:7" hidden="1" x14ac:dyDescent="0.25">
      <c r="A106"/>
      <c r="B106" s="188">
        <f t="shared" si="1"/>
        <v>41.800000000000054</v>
      </c>
      <c r="C106" s="69">
        <f t="shared" si="6"/>
        <v>2.4909999999999995E-2</v>
      </c>
      <c r="D106" s="188">
        <f t="shared" si="2"/>
        <v>41.800000000000054</v>
      </c>
      <c r="E106" s="69">
        <f t="shared" si="3"/>
        <v>3.6065999132333305E-2</v>
      </c>
      <c r="F106" s="188">
        <f t="shared" si="4"/>
        <v>41.800000000000054</v>
      </c>
      <c r="G106" s="69">
        <f t="shared" si="5"/>
        <v>4.7830667132089492E-2</v>
      </c>
    </row>
    <row r="107" spans="1:7" hidden="1" x14ac:dyDescent="0.25">
      <c r="A107"/>
      <c r="B107" s="188">
        <f t="shared" si="1"/>
        <v>42.400000000000055</v>
      </c>
      <c r="C107" s="69">
        <f t="shared" si="6"/>
        <v>2.4839999999999994E-2</v>
      </c>
      <c r="D107" s="188">
        <f t="shared" si="2"/>
        <v>42.400000000000055</v>
      </c>
      <c r="E107" s="69">
        <f t="shared" si="3"/>
        <v>3.5762803775999961E-2</v>
      </c>
      <c r="F107" s="188">
        <f t="shared" si="4"/>
        <v>42.400000000000055</v>
      </c>
      <c r="G107" s="69">
        <f t="shared" si="5"/>
        <v>4.7029853095883208E-2</v>
      </c>
    </row>
    <row r="108" spans="1:7" hidden="1" x14ac:dyDescent="0.25">
      <c r="A108"/>
      <c r="B108" s="188">
        <f t="shared" si="1"/>
        <v>43.000000000000057</v>
      </c>
      <c r="C108" s="69">
        <f t="shared" si="6"/>
        <v>2.4749999999999991E-2</v>
      </c>
      <c r="D108" s="188">
        <f t="shared" si="2"/>
        <v>43.000000000000057</v>
      </c>
      <c r="E108" s="69">
        <f t="shared" si="3"/>
        <v>3.5375484374999953E-2</v>
      </c>
      <c r="F108" s="188">
        <f t="shared" si="4"/>
        <v>43.000000000000057</v>
      </c>
      <c r="G108" s="69">
        <f t="shared" si="5"/>
        <v>4.6016681130390577E-2</v>
      </c>
    </row>
    <row r="109" spans="1:7" hidden="1" x14ac:dyDescent="0.25">
      <c r="A109"/>
      <c r="B109" s="188">
        <f t="shared" si="1"/>
        <v>43.600000000000058</v>
      </c>
      <c r="C109" s="69">
        <f t="shared" si="6"/>
        <v>2.4639999999999988E-2</v>
      </c>
      <c r="D109" s="188">
        <f t="shared" si="2"/>
        <v>43.600000000000058</v>
      </c>
      <c r="E109" s="69">
        <f t="shared" si="3"/>
        <v>3.4905904469333282E-2</v>
      </c>
      <c r="F109" s="188">
        <f t="shared" si="4"/>
        <v>43.600000000000058</v>
      </c>
      <c r="G109" s="69">
        <f t="shared" si="5"/>
        <v>4.480312367714856E-2</v>
      </c>
    </row>
    <row r="110" spans="1:7" hidden="1" x14ac:dyDescent="0.25">
      <c r="A110"/>
      <c r="B110" s="188">
        <f t="shared" si="1"/>
        <v>44.20000000000006</v>
      </c>
      <c r="C110" s="69">
        <f t="shared" si="6"/>
        <v>2.4509999999999987E-2</v>
      </c>
      <c r="D110" s="188">
        <f t="shared" si="2"/>
        <v>44.20000000000006</v>
      </c>
      <c r="E110" s="69">
        <f t="shared" si="3"/>
        <v>3.4356326318999937E-2</v>
      </c>
      <c r="F110" s="188">
        <f t="shared" si="4"/>
        <v>44.20000000000006</v>
      </c>
      <c r="G110" s="69">
        <f t="shared" si="5"/>
        <v>4.340341892923149E-2</v>
      </c>
    </row>
    <row r="111" spans="1:7" hidden="1" x14ac:dyDescent="0.25">
      <c r="A111"/>
      <c r="B111" s="188">
        <f t="shared" si="1"/>
        <v>44.800000000000061</v>
      </c>
      <c r="C111" s="69">
        <f t="shared" si="6"/>
        <v>2.4359999999999986E-2</v>
      </c>
      <c r="D111" s="188">
        <f t="shared" si="2"/>
        <v>44.800000000000061</v>
      </c>
      <c r="E111" s="69">
        <f t="shared" si="3"/>
        <v>3.3729401663999924E-2</v>
      </c>
      <c r="F111" s="188">
        <f t="shared" si="4"/>
        <v>44.800000000000061</v>
      </c>
      <c r="G111" s="69">
        <f t="shared" si="5"/>
        <v>4.183384441768357E-2</v>
      </c>
    </row>
    <row r="112" spans="1:7" hidden="1" x14ac:dyDescent="0.25">
      <c r="A112"/>
      <c r="B112" s="188">
        <f t="shared" si="1"/>
        <v>45.400000000000063</v>
      </c>
      <c r="C112" s="69">
        <f t="shared" si="6"/>
        <v>2.4189999999999982E-2</v>
      </c>
      <c r="D112" s="188">
        <f t="shared" si="2"/>
        <v>45.400000000000063</v>
      </c>
      <c r="E112" s="69">
        <f t="shared" si="3"/>
        <v>3.3028160804333254E-2</v>
      </c>
      <c r="F112" s="188">
        <f t="shared" si="4"/>
        <v>45.400000000000063</v>
      </c>
      <c r="G112" s="69">
        <f t="shared" si="5"/>
        <v>4.0112458733498425E-2</v>
      </c>
    </row>
    <row r="113" spans="1:7" hidden="1" x14ac:dyDescent="0.25">
      <c r="A113"/>
      <c r="B113" s="188">
        <f t="shared" si="1"/>
        <v>46.000000000000064</v>
      </c>
      <c r="C113" s="69">
        <f t="shared" si="6"/>
        <v>2.399999999999998E-2</v>
      </c>
      <c r="D113" s="188">
        <f t="shared" si="2"/>
        <v>46.000000000000064</v>
      </c>
      <c r="E113" s="69">
        <f t="shared" si="3"/>
        <v>3.225599999999991E-2</v>
      </c>
      <c r="F113" s="188">
        <f t="shared" si="4"/>
        <v>46.000000000000064</v>
      </c>
      <c r="G113" s="69">
        <f t="shared" si="5"/>
        <v>3.8258815795199803E-2</v>
      </c>
    </row>
    <row r="114" spans="1:7" hidden="1" x14ac:dyDescent="0.25">
      <c r="A114"/>
      <c r="B114" s="188">
        <f t="shared" si="1"/>
        <v>46.600000000000065</v>
      </c>
      <c r="C114" s="69">
        <f t="shared" si="6"/>
        <v>2.3789999999999978E-2</v>
      </c>
      <c r="D114" s="188">
        <f t="shared" si="2"/>
        <v>46.600000000000065</v>
      </c>
      <c r="E114" s="69">
        <f t="shared" si="3"/>
        <v>3.1416667190999899E-2</v>
      </c>
      <c r="F114" s="188">
        <f t="shared" si="4"/>
        <v>46.600000000000065</v>
      </c>
      <c r="G114" s="69">
        <f t="shared" si="5"/>
        <v>3.6293656568599841E-2</v>
      </c>
    </row>
    <row r="115" spans="1:7" hidden="1" x14ac:dyDescent="0.25">
      <c r="A115"/>
      <c r="B115" s="188">
        <f t="shared" si="1"/>
        <v>47.200000000000067</v>
      </c>
      <c r="C115" s="69">
        <f t="shared" si="6"/>
        <v>2.3559999999999973E-2</v>
      </c>
      <c r="D115" s="188">
        <f t="shared" si="2"/>
        <v>47.200000000000067</v>
      </c>
      <c r="E115" s="69">
        <f t="shared" si="3"/>
        <v>3.0514246037333222E-2</v>
      </c>
      <c r="F115" s="188">
        <f t="shared" si="4"/>
        <v>47.200000000000067</v>
      </c>
      <c r="G115" s="69">
        <f t="shared" si="5"/>
        <v>3.4238583567115108E-2</v>
      </c>
    </row>
    <row r="116" spans="1:7" hidden="1" x14ac:dyDescent="0.25">
      <c r="A116"/>
      <c r="B116" s="188">
        <f t="shared" si="1"/>
        <v>47.800000000000068</v>
      </c>
      <c r="C116" s="69">
        <f t="shared" si="6"/>
        <v>2.3309999999999973E-2</v>
      </c>
      <c r="D116" s="188">
        <f t="shared" si="2"/>
        <v>47.800000000000068</v>
      </c>
      <c r="E116" s="69">
        <f t="shared" si="3"/>
        <v>2.9553138278999878E-2</v>
      </c>
      <c r="F116" s="188">
        <f t="shared" si="4"/>
        <v>47.800000000000068</v>
      </c>
      <c r="G116" s="69">
        <f t="shared" si="5"/>
        <v>3.2115723800320149E-2</v>
      </c>
    </row>
    <row r="117" spans="1:7" hidden="1" x14ac:dyDescent="0.25">
      <c r="A117"/>
      <c r="B117" s="188">
        <f t="shared" si="1"/>
        <v>48.40000000000007</v>
      </c>
      <c r="C117" s="69">
        <f t="shared" si="6"/>
        <v>2.3039999999999967E-2</v>
      </c>
      <c r="D117" s="188">
        <f t="shared" si="2"/>
        <v>48.40000000000007</v>
      </c>
      <c r="E117" s="69">
        <f t="shared" si="3"/>
        <v>2.8538044415999868E-2</v>
      </c>
      <c r="F117" s="188">
        <f t="shared" si="4"/>
        <v>48.40000000000007</v>
      </c>
      <c r="G117" s="69">
        <f t="shared" si="5"/>
        <v>2.9947386088236914E-2</v>
      </c>
    </row>
    <row r="118" spans="1:7" hidden="1" x14ac:dyDescent="0.25">
      <c r="A118"/>
      <c r="B118" s="188">
        <f t="shared" si="1"/>
        <v>49.000000000000071</v>
      </c>
      <c r="C118" s="69">
        <f t="shared" ref="C118:C149" si="7">IF($C$14="R",_xlfn.BETA.DIST(B118,$C$18,$C$19,FALSE,$C$7,$C$8),_xlfn.BETA.DIST(B118,$C$19,$C$18,FALSE,$C$7,$C$8))</f>
        <v>2.2749999999999968E-2</v>
      </c>
      <c r="D118" s="188">
        <f t="shared" si="2"/>
        <v>49.000000000000071</v>
      </c>
      <c r="E118" s="69">
        <f t="shared" si="3"/>
        <v>2.7473942708333209E-2</v>
      </c>
      <c r="F118" s="188">
        <f t="shared" si="4"/>
        <v>49.000000000000071</v>
      </c>
      <c r="G118" s="69">
        <f t="shared" si="5"/>
        <v>2.7755718813136529E-2</v>
      </c>
    </row>
    <row r="119" spans="1:7" hidden="1" x14ac:dyDescent="0.25">
      <c r="A119"/>
      <c r="B119" s="188">
        <f t="shared" ref="B119:B153" si="8">IF(ISNONTEXT($C$51),B118+$C$51,"")</f>
        <v>49.600000000000072</v>
      </c>
      <c r="C119" s="69">
        <f t="shared" si="7"/>
        <v>2.243999999999996E-2</v>
      </c>
      <c r="D119" s="188">
        <f t="shared" ref="D119:D153" si="9">IF(ISNONTEXT($E$51),D118+$E$51,"")</f>
        <v>49.600000000000072</v>
      </c>
      <c r="E119" s="69">
        <f t="shared" ref="E119:E152" si="10">IF($E$14="R",_xlfn.BETA.DIST(D119,$E$18,$E$19,FALSE,$E$7,$E$8),_xlfn.BETA.DIST(D119,$E$19,$E$18,FALSE,$E$7,$E$8))</f>
        <v>2.6366066495999853E-2</v>
      </c>
      <c r="F119" s="188">
        <f t="shared" ref="F119:F153" si="11">IF(ISNONTEXT($G$51),F118+$G$51,"")</f>
        <v>49.600000000000072</v>
      </c>
      <c r="G119" s="69">
        <f t="shared" ref="G119:G152" si="12">IF($G$14="R",_xlfn.BETA.DIST(F119,$G$18,$G$19,FALSE,$G$7,$G$8),_xlfn.BETA.DIST(F119,$G$19,$G$18,FALSE,$G$7,$G$8))</f>
        <v>2.5562374234308658E-2</v>
      </c>
    </row>
    <row r="120" spans="1:7" hidden="1" x14ac:dyDescent="0.25">
      <c r="A120"/>
      <c r="B120" s="188">
        <f t="shared" si="8"/>
        <v>50.200000000000074</v>
      </c>
      <c r="C120" s="69">
        <f t="shared" si="7"/>
        <v>2.210999999999996E-2</v>
      </c>
      <c r="D120" s="188">
        <f t="shared" si="9"/>
        <v>50.200000000000074</v>
      </c>
      <c r="E120" s="69">
        <f t="shared" si="10"/>
        <v>2.5219879838999853E-2</v>
      </c>
      <c r="F120" s="188">
        <f t="shared" si="11"/>
        <v>50.200000000000074</v>
      </c>
      <c r="G120" s="69">
        <f t="shared" si="12"/>
        <v>2.3388185440384346E-2</v>
      </c>
    </row>
    <row r="121" spans="1:7" hidden="1" x14ac:dyDescent="0.25">
      <c r="A121"/>
      <c r="B121" s="188">
        <f t="shared" si="8"/>
        <v>50.800000000000075</v>
      </c>
      <c r="C121" s="69">
        <f t="shared" si="7"/>
        <v>2.1759999999999956E-2</v>
      </c>
      <c r="D121" s="188">
        <f t="shared" si="9"/>
        <v>50.800000000000075</v>
      </c>
      <c r="E121" s="69">
        <f t="shared" si="10"/>
        <v>2.4041051477333177E-2</v>
      </c>
      <c r="F121" s="188">
        <f t="shared" si="11"/>
        <v>50.800000000000075</v>
      </c>
      <c r="G121" s="69">
        <f t="shared" si="12"/>
        <v>2.1252861855621547E-2</v>
      </c>
    </row>
    <row r="122" spans="1:7" hidden="1" x14ac:dyDescent="0.25">
      <c r="A122"/>
      <c r="B122" s="188">
        <f t="shared" si="8"/>
        <v>51.400000000000077</v>
      </c>
      <c r="C122" s="69">
        <f t="shared" si="7"/>
        <v>2.1389999999999954E-2</v>
      </c>
      <c r="D122" s="188">
        <f t="shared" si="9"/>
        <v>51.400000000000077</v>
      </c>
      <c r="E122" s="69">
        <f t="shared" si="10"/>
        <v>2.2835427110999836E-2</v>
      </c>
      <c r="F122" s="188">
        <f t="shared" si="11"/>
        <v>51.400000000000077</v>
      </c>
      <c r="G122" s="69">
        <f t="shared" si="12"/>
        <v>1.9174708949625131E-2</v>
      </c>
    </row>
    <row r="123" spans="1:7" hidden="1" x14ac:dyDescent="0.25">
      <c r="A123"/>
      <c r="B123" s="188">
        <f t="shared" si="8"/>
        <v>52.000000000000078</v>
      </c>
      <c r="C123" s="69">
        <f t="shared" si="7"/>
        <v>2.0999999999999949E-2</v>
      </c>
      <c r="D123" s="188">
        <f t="shared" si="9"/>
        <v>52.000000000000078</v>
      </c>
      <c r="E123" s="69">
        <f t="shared" si="10"/>
        <v>2.1608999999999837E-2</v>
      </c>
      <c r="F123" s="188">
        <f t="shared" si="11"/>
        <v>52.000000000000078</v>
      </c>
      <c r="G123" s="69">
        <f t="shared" si="12"/>
        <v>1.7170377424199749E-2</v>
      </c>
    </row>
    <row r="124" spans="1:7" hidden="1" x14ac:dyDescent="0.25">
      <c r="A124"/>
      <c r="B124" s="188">
        <f t="shared" si="8"/>
        <v>52.60000000000008</v>
      </c>
      <c r="C124" s="69">
        <f t="shared" si="7"/>
        <v>2.0589999999999949E-2</v>
      </c>
      <c r="D124" s="188">
        <f t="shared" si="9"/>
        <v>52.60000000000008</v>
      </c>
      <c r="E124" s="69">
        <f t="shared" si="10"/>
        <v>2.0367879884333164E-2</v>
      </c>
      <c r="F124" s="188">
        <f t="shared" si="11"/>
        <v>52.60000000000008</v>
      </c>
      <c r="G124" s="69">
        <f t="shared" si="12"/>
        <v>1.5254646667846766E-2</v>
      </c>
    </row>
    <row r="125" spans="1:7" hidden="1" x14ac:dyDescent="0.25">
      <c r="A125"/>
      <c r="B125" s="188">
        <f t="shared" si="8"/>
        <v>53.200000000000081</v>
      </c>
      <c r="C125" s="69">
        <f t="shared" si="7"/>
        <v>2.0159999999999945E-2</v>
      </c>
      <c r="D125" s="188">
        <f t="shared" si="9"/>
        <v>53.200000000000081</v>
      </c>
      <c r="E125" s="69">
        <f t="shared" si="10"/>
        <v>1.9118260223999834E-2</v>
      </c>
      <c r="F125" s="188">
        <f t="shared" si="11"/>
        <v>53.200000000000081</v>
      </c>
      <c r="G125" s="69">
        <f t="shared" si="12"/>
        <v>1.3440246680812664E-2</v>
      </c>
    </row>
    <row r="126" spans="1:7" hidden="1" x14ac:dyDescent="0.25">
      <c r="A126"/>
      <c r="B126" s="188">
        <f t="shared" si="8"/>
        <v>53.800000000000082</v>
      </c>
      <c r="C126" s="69">
        <f t="shared" si="7"/>
        <v>1.9709999999999936E-2</v>
      </c>
      <c r="D126" s="188">
        <f t="shared" si="9"/>
        <v>53.800000000000082</v>
      </c>
      <c r="E126" s="69">
        <f t="shared" si="10"/>
        <v>1.786638375899981E-2</v>
      </c>
      <c r="F126" s="188">
        <f t="shared" si="11"/>
        <v>53.800000000000082</v>
      </c>
      <c r="G126" s="69">
        <f t="shared" si="12"/>
        <v>1.1737721986254231E-2</v>
      </c>
    </row>
    <row r="127" spans="1:7" hidden="1" x14ac:dyDescent="0.25">
      <c r="A127"/>
      <c r="B127" s="188">
        <f t="shared" si="8"/>
        <v>54.400000000000084</v>
      </c>
      <c r="C127" s="69">
        <f t="shared" si="7"/>
        <v>1.9239999999999931E-2</v>
      </c>
      <c r="D127" s="188">
        <f t="shared" si="9"/>
        <v>54.400000000000084</v>
      </c>
      <c r="E127" s="69">
        <f t="shared" si="10"/>
        <v>1.6618506389333147E-2</v>
      </c>
      <c r="F127" s="188">
        <f t="shared" si="11"/>
        <v>54.400000000000084</v>
      </c>
      <c r="G127" s="69">
        <f t="shared" si="12"/>
        <v>1.0155340262458255E-2</v>
      </c>
    </row>
    <row r="128" spans="1:7" hidden="1" x14ac:dyDescent="0.25">
      <c r="A128"/>
      <c r="B128" s="188">
        <f t="shared" si="8"/>
        <v>55.000000000000085</v>
      </c>
      <c r="C128" s="69">
        <f t="shared" si="7"/>
        <v>1.8749999999999926E-2</v>
      </c>
      <c r="D128" s="188">
        <f t="shared" si="9"/>
        <v>55.000000000000085</v>
      </c>
      <c r="E128" s="69">
        <f t="shared" si="10"/>
        <v>1.5380859374999825E-2</v>
      </c>
      <c r="F128" s="188">
        <f t="shared" si="11"/>
        <v>55.000000000000085</v>
      </c>
      <c r="G128" s="69">
        <f t="shared" si="12"/>
        <v>8.6990475654600118E-3</v>
      </c>
    </row>
    <row r="129" spans="1:7" hidden="1" x14ac:dyDescent="0.25">
      <c r="A129"/>
      <c r="B129" s="188">
        <f t="shared" si="8"/>
        <v>55.600000000000087</v>
      </c>
      <c r="C129" s="69">
        <f t="shared" si="7"/>
        <v>1.823999999999993E-2</v>
      </c>
      <c r="D129" s="188">
        <f t="shared" si="9"/>
        <v>55.600000000000087</v>
      </c>
      <c r="E129" s="69">
        <f t="shared" si="10"/>
        <v>1.415960985599982E-2</v>
      </c>
      <c r="F129" s="188">
        <f t="shared" si="11"/>
        <v>55.600000000000087</v>
      </c>
      <c r="G129" s="69">
        <f t="shared" si="12"/>
        <v>7.3724710711371988E-3</v>
      </c>
    </row>
    <row r="130" spans="1:7" hidden="1" x14ac:dyDescent="0.25">
      <c r="A130"/>
      <c r="B130" s="188">
        <f t="shared" si="8"/>
        <v>56.200000000000088</v>
      </c>
      <c r="C130" s="69">
        <f t="shared" si="7"/>
        <v>1.7709999999999924E-2</v>
      </c>
      <c r="D130" s="188">
        <f t="shared" si="9"/>
        <v>56.200000000000088</v>
      </c>
      <c r="E130" s="69">
        <f t="shared" si="10"/>
        <v>1.2960819692333155E-2</v>
      </c>
      <c r="F130" s="188">
        <f t="shared" si="11"/>
        <v>56.200000000000088</v>
      </c>
      <c r="G130" s="69">
        <f t="shared" si="12"/>
        <v>6.1769692632588323E-3</v>
      </c>
    </row>
    <row r="131" spans="1:7" hidden="1" x14ac:dyDescent="0.25">
      <c r="A131"/>
      <c r="B131" s="188">
        <f t="shared" si="8"/>
        <v>56.80000000000009</v>
      </c>
      <c r="C131" s="69">
        <f t="shared" si="7"/>
        <v>1.7159999999999918E-2</v>
      </c>
      <c r="D131" s="188">
        <f t="shared" si="9"/>
        <v>56.80000000000009</v>
      </c>
      <c r="E131" s="69">
        <f t="shared" si="10"/>
        <v>1.1790402623999829E-2</v>
      </c>
      <c r="F131" s="188">
        <f t="shared" si="11"/>
        <v>56.80000000000009</v>
      </c>
      <c r="G131" s="69">
        <f t="shared" si="12"/>
        <v>5.111728443553158E-3</v>
      </c>
    </row>
    <row r="132" spans="1:7" hidden="1" x14ac:dyDescent="0.25">
      <c r="A132"/>
      <c r="B132" s="188">
        <f t="shared" si="8"/>
        <v>57.400000000000091</v>
      </c>
      <c r="C132" s="69">
        <f t="shared" si="7"/>
        <v>1.6589999999999917E-2</v>
      </c>
      <c r="D132" s="188">
        <f t="shared" si="9"/>
        <v>57.400000000000091</v>
      </c>
      <c r="E132" s="69">
        <f t="shared" si="10"/>
        <v>1.0654079750999827E-2</v>
      </c>
      <c r="F132" s="188">
        <f t="shared" si="11"/>
        <v>57.400000000000091</v>
      </c>
      <c r="G132" s="69">
        <f t="shared" si="12"/>
        <v>4.1739033583838674E-3</v>
      </c>
    </row>
    <row r="133" spans="1:7" hidden="1" x14ac:dyDescent="0.25">
      <c r="A133"/>
      <c r="B133" s="188">
        <f t="shared" si="8"/>
        <v>58.000000000000092</v>
      </c>
      <c r="C133" s="69">
        <f t="shared" si="7"/>
        <v>1.599999999999991E-2</v>
      </c>
      <c r="D133" s="188">
        <f t="shared" si="9"/>
        <v>58.000000000000092</v>
      </c>
      <c r="E133" s="69">
        <f t="shared" si="10"/>
        <v>9.5573333333331695E-3</v>
      </c>
      <c r="F133" s="188">
        <f t="shared" si="11"/>
        <v>58.000000000000092</v>
      </c>
      <c r="G133" s="69">
        <f t="shared" si="12"/>
        <v>3.3587986431998875E-3</v>
      </c>
    </row>
    <row r="134" spans="1:7" hidden="1" x14ac:dyDescent="0.25">
      <c r="A134"/>
      <c r="B134" s="188">
        <f t="shared" si="8"/>
        <v>58.600000000000094</v>
      </c>
      <c r="C134" s="69">
        <f t="shared" si="7"/>
        <v>1.53899999999999E-2</v>
      </c>
      <c r="D134" s="188">
        <f t="shared" si="9"/>
        <v>58.600000000000094</v>
      </c>
      <c r="E134" s="69">
        <f t="shared" si="10"/>
        <v>8.505358910999827E-3</v>
      </c>
      <c r="F134" s="188">
        <f t="shared" si="11"/>
        <v>58.600000000000094</v>
      </c>
      <c r="G134" s="69">
        <f t="shared" si="12"/>
        <v>2.6600867021067853E-3</v>
      </c>
    </row>
    <row r="135" spans="1:7" hidden="1" x14ac:dyDescent="0.25">
      <c r="A135"/>
      <c r="B135" s="188">
        <f t="shared" si="8"/>
        <v>59.200000000000095</v>
      </c>
      <c r="C135" s="69">
        <f t="shared" si="7"/>
        <v>1.47599999999999E-2</v>
      </c>
      <c r="D135" s="188">
        <f t="shared" si="9"/>
        <v>59.200000000000095</v>
      </c>
      <c r="E135" s="69">
        <f t="shared" si="10"/>
        <v>7.5030157439998418E-3</v>
      </c>
      <c r="F135" s="188">
        <f t="shared" si="11"/>
        <v>59.200000000000095</v>
      </c>
      <c r="G135" s="69">
        <f t="shared" si="12"/>
        <v>2.0700565897946053E-3</v>
      </c>
    </row>
    <row r="136" spans="1:7" hidden="1" x14ac:dyDescent="0.25">
      <c r="A136"/>
      <c r="B136" s="188">
        <f t="shared" si="8"/>
        <v>59.800000000000097</v>
      </c>
      <c r="C136" s="69">
        <f t="shared" si="7"/>
        <v>1.4109999999999893E-2</v>
      </c>
      <c r="D136" s="188">
        <f t="shared" si="9"/>
        <v>59.800000000000097</v>
      </c>
      <c r="E136" s="69">
        <f t="shared" si="10"/>
        <v>6.5547755723331848E-3</v>
      </c>
      <c r="F136" s="188">
        <f t="shared" si="11"/>
        <v>59.800000000000097</v>
      </c>
      <c r="G136" s="69">
        <f t="shared" si="12"/>
        <v>1.5798874733801457E-3</v>
      </c>
    </row>
    <row r="137" spans="1:7" hidden="1" x14ac:dyDescent="0.25">
      <c r="A137"/>
      <c r="B137" s="188">
        <f t="shared" si="8"/>
        <v>60.400000000000098</v>
      </c>
      <c r="C137" s="69">
        <f t="shared" si="7"/>
        <v>1.3439999999999888E-2</v>
      </c>
      <c r="D137" s="188">
        <f t="shared" si="9"/>
        <v>60.400000000000098</v>
      </c>
      <c r="E137" s="69">
        <f t="shared" si="10"/>
        <v>5.6646696959998565E-3</v>
      </c>
      <c r="F137" s="188">
        <f t="shared" si="11"/>
        <v>60.400000000000098</v>
      </c>
      <c r="G137" s="69">
        <f t="shared" si="12"/>
        <v>1.1799393519505924E-3</v>
      </c>
    </row>
    <row r="138" spans="1:7" hidden="1" x14ac:dyDescent="0.25">
      <c r="A138"/>
      <c r="B138" s="188">
        <f t="shared" si="8"/>
        <v>61.000000000000099</v>
      </c>
      <c r="C138" s="69">
        <f t="shared" si="7"/>
        <v>1.2749999999999883E-2</v>
      </c>
      <c r="D138" s="188">
        <f t="shared" si="9"/>
        <v>61.000000000000099</v>
      </c>
      <c r="E138" s="69">
        <f t="shared" si="10"/>
        <v>4.8362343749998688E-3</v>
      </c>
      <c r="F138" s="188">
        <f t="shared" si="11"/>
        <v>61.000000000000099</v>
      </c>
      <c r="G138" s="69">
        <f t="shared" si="12"/>
        <v>8.6005293402343925E-4</v>
      </c>
    </row>
    <row r="139" spans="1:7" hidden="1" x14ac:dyDescent="0.25">
      <c r="A139"/>
      <c r="B139" s="188">
        <f t="shared" si="8"/>
        <v>61.600000000000101</v>
      </c>
      <c r="C139" s="69">
        <f t="shared" si="7"/>
        <v>1.2039999999999882E-2</v>
      </c>
      <c r="D139" s="188">
        <f t="shared" si="9"/>
        <v>61.600000000000101</v>
      </c>
      <c r="E139" s="69">
        <f t="shared" si="10"/>
        <v>4.0724545493332123E-3</v>
      </c>
      <c r="F139" s="188">
        <f t="shared" si="11"/>
        <v>61.600000000000101</v>
      </c>
      <c r="G139" s="69">
        <f t="shared" si="12"/>
        <v>6.0984995298763443E-4</v>
      </c>
    </row>
    <row r="140" spans="1:7" hidden="1" x14ac:dyDescent="0.25">
      <c r="A140"/>
      <c r="B140" s="188">
        <f t="shared" si="8"/>
        <v>62.200000000000102</v>
      </c>
      <c r="C140" s="69">
        <f t="shared" si="7"/>
        <v>1.1309999999999877E-2</v>
      </c>
      <c r="D140" s="188">
        <f t="shared" si="9"/>
        <v>62.200000000000102</v>
      </c>
      <c r="E140" s="69">
        <f t="shared" si="10"/>
        <v>3.3757058789998912E-3</v>
      </c>
      <c r="F140" s="188">
        <f t="shared" si="11"/>
        <v>62.200000000000102</v>
      </c>
      <c r="G140" s="69">
        <f t="shared" si="12"/>
        <v>4.1902477610311606E-4</v>
      </c>
    </row>
    <row r="141" spans="1:7" hidden="1" x14ac:dyDescent="0.25">
      <c r="A141"/>
      <c r="B141" s="188">
        <f t="shared" si="8"/>
        <v>62.800000000000104</v>
      </c>
      <c r="C141" s="69">
        <f t="shared" si="7"/>
        <v>1.0559999999999866E-2</v>
      </c>
      <c r="D141" s="188">
        <f t="shared" si="9"/>
        <v>62.800000000000104</v>
      </c>
      <c r="E141" s="69">
        <f t="shared" si="10"/>
        <v>2.7476951039998952E-3</v>
      </c>
      <c r="F141" s="188">
        <f t="shared" si="11"/>
        <v>62.800000000000104</v>
      </c>
      <c r="G141" s="69">
        <f t="shared" si="12"/>
        <v>2.7761797516884045E-4</v>
      </c>
    </row>
    <row r="142" spans="1:7" hidden="1" x14ac:dyDescent="0.25">
      <c r="A142"/>
      <c r="B142" s="188">
        <f t="shared" si="8"/>
        <v>63.400000000000105</v>
      </c>
      <c r="C142" s="69">
        <f t="shared" si="7"/>
        <v>9.7899999999998613E-3</v>
      </c>
      <c r="D142" s="188">
        <f t="shared" si="9"/>
        <v>63.400000000000105</v>
      </c>
      <c r="E142" s="69">
        <f t="shared" si="10"/>
        <v>2.1893987243332387E-3</v>
      </c>
      <c r="F142" s="188">
        <f t="shared" si="11"/>
        <v>63.400000000000105</v>
      </c>
      <c r="G142" s="69">
        <f t="shared" si="12"/>
        <v>1.7626262109377616E-4</v>
      </c>
    </row>
    <row r="143" spans="1:7" hidden="1" x14ac:dyDescent="0.25">
      <c r="A143"/>
      <c r="B143" s="188">
        <f t="shared" si="8"/>
        <v>64.000000000000099</v>
      </c>
      <c r="C143" s="69">
        <f t="shared" si="7"/>
        <v>8.9999999999998657E-3</v>
      </c>
      <c r="D143" s="188">
        <f t="shared" si="9"/>
        <v>64.000000000000099</v>
      </c>
      <c r="E143" s="69">
        <f t="shared" si="10"/>
        <v>1.7009999999999239E-3</v>
      </c>
      <c r="F143" s="188">
        <f t="shared" si="11"/>
        <v>64.000000000000099</v>
      </c>
      <c r="G143" s="69">
        <f t="shared" si="12"/>
        <v>1.0639448819999066E-4</v>
      </c>
    </row>
    <row r="144" spans="1:7" hidden="1" x14ac:dyDescent="0.25">
      <c r="A144"/>
      <c r="B144" s="188">
        <f t="shared" si="8"/>
        <v>64.600000000000094</v>
      </c>
      <c r="C144" s="69">
        <f t="shared" si="7"/>
        <v>8.189999999999871E-3</v>
      </c>
      <c r="D144" s="188">
        <f t="shared" si="9"/>
        <v>64.600000000000094</v>
      </c>
      <c r="E144" s="69">
        <f t="shared" si="10"/>
        <v>1.2818242709999386E-3</v>
      </c>
      <c r="F144" s="188">
        <f t="shared" si="11"/>
        <v>64.600000000000094</v>
      </c>
      <c r="G144" s="69">
        <f t="shared" si="12"/>
        <v>6.0418158435413331E-5</v>
      </c>
    </row>
    <row r="145" spans="1:7" hidden="1" x14ac:dyDescent="0.25">
      <c r="A145"/>
      <c r="B145" s="188">
        <f t="shared" si="8"/>
        <v>65.200000000000088</v>
      </c>
      <c r="C145" s="69">
        <f t="shared" si="7"/>
        <v>7.3599999999998753E-3</v>
      </c>
      <c r="D145" s="188">
        <f t="shared" si="9"/>
        <v>65.200000000000088</v>
      </c>
      <c r="E145" s="69">
        <f t="shared" si="10"/>
        <v>9.3027259733328592E-4</v>
      </c>
      <c r="F145" s="188">
        <f t="shared" si="11"/>
        <v>65.200000000000088</v>
      </c>
      <c r="G145" s="69">
        <f t="shared" si="12"/>
        <v>3.1822255559555574E-5</v>
      </c>
    </row>
    <row r="146" spans="1:7" hidden="1" x14ac:dyDescent="0.25">
      <c r="A146"/>
      <c r="B146" s="188">
        <f t="shared" si="8"/>
        <v>65.800000000000082</v>
      </c>
      <c r="C146" s="69">
        <f t="shared" si="7"/>
        <v>6.5099999999998813E-3</v>
      </c>
      <c r="D146" s="188">
        <f t="shared" si="9"/>
        <v>65.800000000000082</v>
      </c>
      <c r="E146" s="69">
        <f t="shared" si="10"/>
        <v>6.4375371899996487E-4</v>
      </c>
      <c r="F146" s="188">
        <f t="shared" si="11"/>
        <v>65.800000000000082</v>
      </c>
      <c r="G146" s="69">
        <f t="shared" si="12"/>
        <v>1.5238773168135139E-5</v>
      </c>
    </row>
    <row r="147" spans="1:7" hidden="1" x14ac:dyDescent="0.25">
      <c r="A147"/>
      <c r="B147" s="188">
        <f t="shared" si="8"/>
        <v>66.400000000000077</v>
      </c>
      <c r="C147" s="69">
        <f t="shared" si="7"/>
        <v>5.6399999999998864E-3</v>
      </c>
      <c r="D147" s="188">
        <f t="shared" si="9"/>
        <v>66.400000000000077</v>
      </c>
      <c r="E147" s="69">
        <f t="shared" si="10"/>
        <v>4.1861433599997485E-4</v>
      </c>
      <c r="F147" s="188">
        <f t="shared" si="11"/>
        <v>66.400000000000077</v>
      </c>
      <c r="G147" s="69">
        <f t="shared" si="12"/>
        <v>6.4437502138899595E-6</v>
      </c>
    </row>
    <row r="148" spans="1:7" hidden="1" x14ac:dyDescent="0.25">
      <c r="A148"/>
      <c r="B148" s="188">
        <f t="shared" si="8"/>
        <v>67.000000000000071</v>
      </c>
      <c r="C148" s="69">
        <f t="shared" si="7"/>
        <v>4.7499999999998958E-3</v>
      </c>
      <c r="D148" s="188">
        <f t="shared" si="9"/>
        <v>67.000000000000071</v>
      </c>
      <c r="E148" s="69">
        <f t="shared" si="10"/>
        <v>2.5006770833331678E-4</v>
      </c>
      <c r="F148" s="188">
        <f t="shared" si="11"/>
        <v>67.000000000000071</v>
      </c>
      <c r="G148" s="69">
        <f t="shared" si="12"/>
        <v>2.299459320361027E-6</v>
      </c>
    </row>
    <row r="149" spans="1:7" hidden="1" x14ac:dyDescent="0.25">
      <c r="A149"/>
      <c r="B149" s="188">
        <f t="shared" si="8"/>
        <v>67.600000000000065</v>
      </c>
      <c r="C149" s="69">
        <f t="shared" si="7"/>
        <v>3.8399999999999008E-3</v>
      </c>
      <c r="D149" s="188">
        <f t="shared" si="9"/>
        <v>67.600000000000065</v>
      </c>
      <c r="E149" s="69">
        <f t="shared" si="10"/>
        <v>1.3212057599998981E-4</v>
      </c>
      <c r="F149" s="188">
        <f t="shared" si="11"/>
        <v>67.600000000000065</v>
      </c>
      <c r="G149" s="69">
        <f t="shared" si="12"/>
        <v>6.4187641650018317E-7</v>
      </c>
    </row>
    <row r="150" spans="1:7" hidden="1" x14ac:dyDescent="0.25">
      <c r="A150"/>
      <c r="B150" s="188">
        <f t="shared" si="8"/>
        <v>68.20000000000006</v>
      </c>
      <c r="C150" s="69">
        <f t="shared" ref="C150:C152" si="13">IF($C$14="R",_xlfn.BETA.DIST(B150,$C$18,$C$19,FALSE,$C$7,$C$8),_xlfn.BETA.DIST(B150,$C$19,$C$18,FALSE,$C$7,$C$8))</f>
        <v>2.9099999999999096E-3</v>
      </c>
      <c r="D150" s="188">
        <f t="shared" si="9"/>
        <v>68.20000000000006</v>
      </c>
      <c r="E150" s="69">
        <f t="shared" si="10"/>
        <v>5.7498398999994602E-5</v>
      </c>
      <c r="F150" s="188">
        <f t="shared" si="11"/>
        <v>68.20000000000006</v>
      </c>
      <c r="G150" s="69">
        <f t="shared" si="12"/>
        <v>1.2156876563694396E-7</v>
      </c>
    </row>
    <row r="151" spans="1:7" hidden="1" x14ac:dyDescent="0.25">
      <c r="A151"/>
      <c r="B151" s="188">
        <f t="shared" si="8"/>
        <v>68.800000000000054</v>
      </c>
      <c r="C151" s="69">
        <f t="shared" si="13"/>
        <v>1.9599999999999162E-3</v>
      </c>
      <c r="D151" s="188">
        <f t="shared" si="9"/>
        <v>68.800000000000054</v>
      </c>
      <c r="E151" s="69">
        <f t="shared" si="10"/>
        <v>1.756891733333108E-5</v>
      </c>
      <c r="F151" s="188">
        <f t="shared" si="11"/>
        <v>68.800000000000054</v>
      </c>
      <c r="G151" s="69">
        <f t="shared" si="12"/>
        <v>1.1350121257531348E-8</v>
      </c>
    </row>
    <row r="152" spans="1:7" hidden="1" x14ac:dyDescent="0.25">
      <c r="A152"/>
      <c r="B152" s="188">
        <f t="shared" si="8"/>
        <v>69.400000000000048</v>
      </c>
      <c r="C152" s="69">
        <f t="shared" si="13"/>
        <v>9.8999999999992453E-4</v>
      </c>
      <c r="D152" s="188">
        <f t="shared" si="9"/>
        <v>69.400000000000048</v>
      </c>
      <c r="E152" s="69">
        <f t="shared" si="10"/>
        <v>2.2640309999994846E-6</v>
      </c>
      <c r="F152" s="188">
        <f t="shared" si="11"/>
        <v>69.400000000000048</v>
      </c>
      <c r="G152" s="69">
        <f t="shared" si="12"/>
        <v>1.8848432590999467E-10</v>
      </c>
    </row>
    <row r="153" spans="1:7" hidden="1" x14ac:dyDescent="0.25">
      <c r="A153"/>
      <c r="B153" s="188">
        <f t="shared" si="8"/>
        <v>70.000000000000043</v>
      </c>
      <c r="C153" s="203">
        <f>IF($C$14="R",_xlfn.BETA.DIST(B153-0.001,$C$18,$C$19,FALSE,$C$7,$C$8),_xlfn.BETA.DIST(B153-0.001,$C$19,$C$18,FALSE,$C$7,$C$8))</f>
        <v>1.6666388888220932E-6</v>
      </c>
      <c r="D153" s="188">
        <f t="shared" si="9"/>
        <v>70.000000000000043</v>
      </c>
      <c r="E153" s="203">
        <f>IF($E$14="R",_xlfn.BETA.DIST(D153-0.001,$E$18,$E$19,FALSE,$E$7,$E$8),_xlfn.BETA.DIST(D153-0.001,$E$19,$E$18,FALSE,$E$7,$E$8))</f>
        <v>1.0801929020048932E-14</v>
      </c>
      <c r="F153" s="188">
        <f t="shared" si="11"/>
        <v>70.000000000000043</v>
      </c>
      <c r="G153" s="203">
        <f>IF($G$14="R",_xlfn.BETA.DIST(F153-0.001,$G$18,$G$19,FALSE,$G$7,$G$8),_xlfn.BETA.DIST(F153-0.001,$G$19,$G$18,FALSE,$G$7,$G$8))</f>
        <v>4.2905517143777924E-27</v>
      </c>
    </row>
    <row r="154" spans="1:7" x14ac:dyDescent="0.25">
      <c r="A154"/>
      <c r="B154" s="189" t="s">
        <v>671</v>
      </c>
      <c r="C154"/>
    </row>
  </sheetData>
  <mergeCells count="6">
    <mergeCell ref="B49:C49"/>
    <mergeCell ref="B38:P38"/>
    <mergeCell ref="B35:P35"/>
    <mergeCell ref="B36:P36"/>
    <mergeCell ref="B37:P37"/>
    <mergeCell ref="B39:M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7:P37" r:id="rId1" display="Watch Statistical PERT videos on YouTube " xr:uid="{83A26489-5FEE-4710-8E1F-5A09D5B2A3D6}"/>
    <hyperlink ref="B38" r:id="rId2" display="Follow Statistical PERT on Twitter to learn when new updates are released" xr:uid="{5B283C70-F941-4AF6-AAF8-9C04FCF736F5}"/>
    <hyperlink ref="B37" r:id="rId3" xr:uid="{F4EDCC05-605B-471D-8FC8-D3AD58B07AF1}"/>
    <hyperlink ref="B36" r:id="rId4" display="Take a Pluralsight course on Statistical PERT" xr:uid="{57C884D7-8BB1-412F-80BA-70031D8DDB4E}"/>
    <hyperlink ref="B35" r:id="rId5" display="Download more FREE Statistical PERT templates at https://www.statisticalpert.com" xr:uid="{CA7A0D40-8AE3-44FA-ADA0-5E83258987E5}"/>
    <hyperlink ref="B38:P38" r:id="rId6" display="Connect with or follow William W. Davis on LinkedIn" xr:uid="{BDF9E6BB-39B0-463F-B300-EF83223380C5}"/>
    <hyperlink ref="B36:P36" r:id="rId7" display="Watch a Pluralsight course on Statistical PERT® Normal Edition" xr:uid="{6C71418A-F4F0-4062-9712-9DF768A40450}"/>
    <hyperlink ref="B49" r:id="rId8" display="See the GNU General Public License for more details (http://www.gnu.org/licenses/)." xr:uid="{B6114B2E-DF36-41E9-B722-9A9B760177E5}"/>
    <hyperlink ref="B49:C49" r:id="rId9" display="See the GNU General Public License for more details (https://www.gnu.org/licenses/)." xr:uid="{B00C125C-792B-4C00-B41B-CC905BDD0CD5}"/>
    <hyperlink ref="B39:M39" r:id="rId10" location="newsletter" display="Subscribe to the SPERT® newsletter for monthly tips, free webinars, and new release notifications" xr:uid="{60E0B138-C85C-4DE9-932D-9208B44D9BD2}"/>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2" sqref="A2"/>
    </sheetView>
  </sheetViews>
  <sheetFormatPr defaultRowHeight="15" x14ac:dyDescent="0.25"/>
  <cols>
    <col min="1" max="1" width="25.7109375" customWidth="1"/>
  </cols>
  <sheetData>
    <row r="1" spans="1:3" ht="18.75" customHeight="1" x14ac:dyDescent="0.25">
      <c r="A1" s="257" t="s">
        <v>747</v>
      </c>
    </row>
    <row r="3" spans="1:3" x14ac:dyDescent="0.25">
      <c r="A3" s="9" t="s">
        <v>5</v>
      </c>
      <c r="B3" s="2">
        <v>50</v>
      </c>
      <c r="C3" s="2">
        <v>45.833500000000001</v>
      </c>
    </row>
    <row r="4" spans="1:3" x14ac:dyDescent="0.25">
      <c r="A4" s="9" t="s">
        <v>38</v>
      </c>
      <c r="B4" s="2">
        <v>45.833500000000001</v>
      </c>
      <c r="C4" s="2">
        <v>37.500500000000002</v>
      </c>
    </row>
    <row r="5" spans="1:3" x14ac:dyDescent="0.25">
      <c r="A5" s="9" t="s">
        <v>6</v>
      </c>
      <c r="B5" s="2">
        <v>37.500500000000002</v>
      </c>
      <c r="C5" s="2">
        <v>31.250500000000002</v>
      </c>
    </row>
    <row r="6" spans="1:3" x14ac:dyDescent="0.25">
      <c r="A6" s="9" t="s">
        <v>39</v>
      </c>
      <c r="B6" s="2">
        <v>31.250500000000002</v>
      </c>
      <c r="C6" s="2">
        <v>27.083500000000001</v>
      </c>
    </row>
    <row r="7" spans="1:3" x14ac:dyDescent="0.25">
      <c r="A7" s="9" t="s">
        <v>40</v>
      </c>
      <c r="B7" s="2">
        <v>27.083500000000001</v>
      </c>
      <c r="C7" s="2">
        <v>23.75</v>
      </c>
    </row>
    <row r="8" spans="1:3" x14ac:dyDescent="0.25">
      <c r="A8" s="9" t="s">
        <v>41</v>
      </c>
      <c r="B8" s="2">
        <v>23.75</v>
      </c>
      <c r="C8" s="2">
        <v>21.25</v>
      </c>
    </row>
    <row r="9" spans="1:3" x14ac:dyDescent="0.25">
      <c r="A9" s="9" t="s">
        <v>42</v>
      </c>
      <c r="B9" s="2">
        <v>21.25</v>
      </c>
      <c r="C9" s="2">
        <v>19.16675</v>
      </c>
    </row>
    <row r="10" spans="1:3" x14ac:dyDescent="0.25">
      <c r="A10" s="9" t="s">
        <v>43</v>
      </c>
      <c r="B10" s="2">
        <v>19.16675</v>
      </c>
      <c r="C10" s="2">
        <v>17.500250000000001</v>
      </c>
    </row>
    <row r="11" spans="1:3" x14ac:dyDescent="0.25">
      <c r="A11" s="9" t="s">
        <v>44</v>
      </c>
      <c r="B11" s="2">
        <v>17.500250000000001</v>
      </c>
      <c r="C11" s="2">
        <v>15.625250000000001</v>
      </c>
    </row>
    <row r="12" spans="1:3" x14ac:dyDescent="0.25">
      <c r="A12" s="9" t="s">
        <v>45</v>
      </c>
      <c r="B12" s="2">
        <v>15.625250000000001</v>
      </c>
      <c r="C12" s="2">
        <v>13.54175</v>
      </c>
    </row>
    <row r="13" spans="1:3" x14ac:dyDescent="0.25">
      <c r="A13" s="9" t="s">
        <v>7</v>
      </c>
      <c r="B13" s="2">
        <v>13.54175</v>
      </c>
      <c r="C13" s="2">
        <v>11.875</v>
      </c>
    </row>
    <row r="14" spans="1:3" x14ac:dyDescent="0.25">
      <c r="A14" s="9" t="s">
        <v>46</v>
      </c>
      <c r="B14" s="2">
        <v>11.875</v>
      </c>
      <c r="C14" s="2">
        <v>10.625</v>
      </c>
    </row>
    <row r="15" spans="1:3" x14ac:dyDescent="0.25">
      <c r="A15" s="9" t="s">
        <v>47</v>
      </c>
      <c r="B15" s="2">
        <v>10.625</v>
      </c>
      <c r="C15" s="2">
        <v>8</v>
      </c>
    </row>
    <row r="16" spans="1:3" x14ac:dyDescent="0.25">
      <c r="A16" s="9" t="s">
        <v>55</v>
      </c>
      <c r="B16" s="2">
        <v>8</v>
      </c>
      <c r="C16" s="2">
        <v>4</v>
      </c>
    </row>
    <row r="17" spans="1:10" x14ac:dyDescent="0.25">
      <c r="A17" s="9" t="s">
        <v>32</v>
      </c>
      <c r="B17" s="2">
        <v>4</v>
      </c>
      <c r="C17" s="2">
        <v>0</v>
      </c>
    </row>
    <row r="18" spans="1:10" x14ac:dyDescent="0.25">
      <c r="A18" s="333" t="s">
        <v>857</v>
      </c>
    </row>
    <row r="19" spans="1:10" x14ac:dyDescent="0.25">
      <c r="A19" s="173" t="str">
        <f>CONCATENATE("Version ",'Change Log'!$B$3," – © 2015-",YEAR('Change Log'!$A$3),", William W. Davis, MSPM, PMP")</f>
        <v>Version 3.0.t – © 2015-2020, William W. Davis, MSPM, PMP</v>
      </c>
    </row>
    <row r="20" spans="1:10" x14ac:dyDescent="0.25">
      <c r="A20" s="367" t="s">
        <v>131</v>
      </c>
      <c r="B20" s="367"/>
      <c r="C20" s="367"/>
      <c r="D20" s="367"/>
      <c r="E20" s="367"/>
      <c r="F20" s="367"/>
      <c r="G20" s="367"/>
      <c r="H20" s="367"/>
      <c r="I20" s="367"/>
      <c r="J20" s="367"/>
    </row>
    <row r="21" spans="1:10" x14ac:dyDescent="0.25">
      <c r="A21" s="367" t="s">
        <v>130</v>
      </c>
      <c r="B21" s="367"/>
      <c r="C21" s="367"/>
      <c r="D21" s="367"/>
      <c r="E21" s="367"/>
      <c r="F21" s="367"/>
      <c r="G21" s="367"/>
      <c r="H21" s="367"/>
      <c r="I21" s="367"/>
      <c r="J21" s="367"/>
    </row>
    <row r="22" spans="1:10" x14ac:dyDescent="0.25">
      <c r="A22" s="367" t="s">
        <v>90</v>
      </c>
      <c r="B22" s="367"/>
      <c r="C22" s="367"/>
      <c r="D22" s="367"/>
      <c r="E22" s="367"/>
      <c r="F22" s="367"/>
      <c r="G22" s="367"/>
      <c r="H22" s="367"/>
      <c r="I22" s="367"/>
      <c r="J22" s="367"/>
    </row>
    <row r="23" spans="1:10" x14ac:dyDescent="0.25">
      <c r="A23" s="367" t="s">
        <v>143</v>
      </c>
      <c r="B23" s="367"/>
      <c r="C23" s="367"/>
      <c r="D23" s="367"/>
      <c r="E23" s="367"/>
      <c r="F23" s="367"/>
      <c r="G23" s="367"/>
      <c r="H23" s="367"/>
      <c r="I23" s="367"/>
      <c r="J23" s="367"/>
    </row>
    <row r="24" spans="1:10" x14ac:dyDescent="0.25">
      <c r="A24" s="367" t="s">
        <v>749</v>
      </c>
      <c r="B24" s="367"/>
      <c r="C24" s="367"/>
      <c r="D24" s="367"/>
      <c r="E24" s="367"/>
      <c r="F24" s="367"/>
      <c r="G24" s="367"/>
      <c r="H24" s="367"/>
      <c r="I24" s="367"/>
      <c r="J24" s="367"/>
    </row>
    <row r="25" spans="1:10" x14ac:dyDescent="0.25">
      <c r="A25" s="175" t="s">
        <v>144</v>
      </c>
      <c r="B25" s="130"/>
      <c r="C25" s="130"/>
      <c r="D25" s="130"/>
      <c r="E25" s="130"/>
      <c r="F25" s="130"/>
      <c r="G25" s="130"/>
      <c r="H25" s="130"/>
      <c r="I25" s="130"/>
      <c r="J25" s="130"/>
    </row>
    <row r="26" spans="1:10" x14ac:dyDescent="0.25">
      <c r="A26" s="175" t="s">
        <v>88</v>
      </c>
      <c r="B26" s="17"/>
      <c r="C26" s="17"/>
      <c r="D26" s="17"/>
      <c r="E26" s="17"/>
      <c r="F26" s="18"/>
      <c r="G26" s="17"/>
      <c r="H26" s="17"/>
      <c r="I26" s="17"/>
      <c r="J26" s="17"/>
    </row>
    <row r="27" spans="1:10" x14ac:dyDescent="0.25">
      <c r="A27" s="175" t="s">
        <v>145</v>
      </c>
      <c r="B27" s="17"/>
      <c r="C27" s="17"/>
      <c r="D27" s="17"/>
      <c r="E27" s="17"/>
      <c r="F27" s="18"/>
      <c r="G27" s="17"/>
      <c r="H27" s="17"/>
      <c r="I27" s="17"/>
      <c r="J27" s="17"/>
    </row>
    <row r="28" spans="1:10" x14ac:dyDescent="0.25">
      <c r="A28" s="175" t="s">
        <v>146</v>
      </c>
      <c r="B28" s="17"/>
      <c r="C28" s="17"/>
      <c r="D28" s="17"/>
      <c r="E28" s="17"/>
      <c r="F28" s="18"/>
      <c r="G28" s="17"/>
      <c r="H28" s="17"/>
      <c r="I28" s="17"/>
      <c r="J28" s="17"/>
    </row>
    <row r="29" spans="1:10" x14ac:dyDescent="0.25">
      <c r="A29" s="175" t="s">
        <v>684</v>
      </c>
      <c r="B29" s="17"/>
      <c r="C29" s="17"/>
      <c r="D29" s="17"/>
      <c r="E29" s="17"/>
      <c r="F29" s="18"/>
      <c r="G29" s="17"/>
      <c r="H29" s="17"/>
      <c r="I29" s="17"/>
      <c r="J29" s="17"/>
    </row>
    <row r="30" spans="1:10" x14ac:dyDescent="0.25">
      <c r="A30" s="175" t="s">
        <v>685</v>
      </c>
      <c r="B30" s="17"/>
      <c r="C30" s="17"/>
      <c r="D30" s="17"/>
      <c r="E30" s="17"/>
      <c r="F30" s="18"/>
      <c r="G30" s="17"/>
      <c r="H30" s="17"/>
      <c r="I30" s="17"/>
      <c r="J30" s="17"/>
    </row>
    <row r="31" spans="1:10" x14ac:dyDescent="0.25">
      <c r="A31" s="175"/>
      <c r="B31" s="17"/>
      <c r="C31" s="17"/>
      <c r="D31" s="17"/>
      <c r="E31" s="17"/>
      <c r="F31" s="18"/>
      <c r="G31" s="17"/>
      <c r="H31" s="17"/>
      <c r="I31" s="17"/>
      <c r="J31" s="17"/>
    </row>
    <row r="32" spans="1:10" x14ac:dyDescent="0.25">
      <c r="A32" s="175" t="s">
        <v>686</v>
      </c>
      <c r="B32" s="17"/>
      <c r="C32" s="17"/>
      <c r="D32" s="17"/>
      <c r="E32" s="17"/>
      <c r="F32" s="18"/>
      <c r="G32" s="17"/>
      <c r="H32" s="17"/>
      <c r="I32" s="17"/>
      <c r="J32" s="17"/>
    </row>
    <row r="33" spans="1:7" x14ac:dyDescent="0.25">
      <c r="A33" s="175" t="s">
        <v>87</v>
      </c>
    </row>
    <row r="34" spans="1:7" x14ac:dyDescent="0.25">
      <c r="A34" s="366" t="s">
        <v>719</v>
      </c>
      <c r="B34" s="366"/>
      <c r="C34" s="366"/>
      <c r="D34" s="366"/>
      <c r="E34" s="366"/>
      <c r="F34" s="366"/>
      <c r="G34" s="247"/>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2" sqref="A2"/>
    </sheetView>
  </sheetViews>
  <sheetFormatPr defaultRowHeight="15" x14ac:dyDescent="0.25"/>
  <cols>
    <col min="1" max="1" width="26.28515625" customWidth="1"/>
    <col min="2" max="2" width="17.5703125" customWidth="1"/>
    <col min="3" max="3" width="23.42578125" customWidth="1"/>
    <col min="4" max="4" width="9.28515625" customWidth="1"/>
  </cols>
  <sheetData>
    <row r="1" spans="1:10" ht="18.75" customHeight="1" x14ac:dyDescent="0.25">
      <c r="A1" s="257" t="s">
        <v>746</v>
      </c>
    </row>
    <row r="3" spans="1:10" x14ac:dyDescent="0.25">
      <c r="A3" s="1" t="s">
        <v>48</v>
      </c>
      <c r="D3" s="16"/>
    </row>
    <row r="4" spans="1:10" x14ac:dyDescent="0.25">
      <c r="A4" s="1" t="s">
        <v>53</v>
      </c>
      <c r="D4" s="16"/>
    </row>
    <row r="5" spans="1:10" x14ac:dyDescent="0.25">
      <c r="A5" s="1" t="s">
        <v>49</v>
      </c>
      <c r="D5" s="16"/>
    </row>
    <row r="6" spans="1:10" x14ac:dyDescent="0.25">
      <c r="A6" s="1" t="s">
        <v>26</v>
      </c>
      <c r="D6" s="16"/>
    </row>
    <row r="7" spans="1:10" x14ac:dyDescent="0.25">
      <c r="A7" s="1" t="s">
        <v>27</v>
      </c>
    </row>
    <row r="8" spans="1:10" x14ac:dyDescent="0.25">
      <c r="A8" s="1" t="s">
        <v>37</v>
      </c>
    </row>
    <row r="9" spans="1:10" x14ac:dyDescent="0.25">
      <c r="A9" s="1" t="s">
        <v>29</v>
      </c>
    </row>
    <row r="10" spans="1:10" x14ac:dyDescent="0.25">
      <c r="A10" s="1" t="s">
        <v>28</v>
      </c>
    </row>
    <row r="11" spans="1:10" x14ac:dyDescent="0.25">
      <c r="A11" s="1" t="s">
        <v>52</v>
      </c>
    </row>
    <row r="12" spans="1:10" x14ac:dyDescent="0.25">
      <c r="A12" s="1" t="s">
        <v>35</v>
      </c>
    </row>
    <row r="13" spans="1:10" x14ac:dyDescent="0.25">
      <c r="A13" s="333" t="s">
        <v>857</v>
      </c>
    </row>
    <row r="14" spans="1:10" x14ac:dyDescent="0.25">
      <c r="A14" s="173" t="str">
        <f>CONCATENATE("Version ",'Change Log'!$B$3," – © 2015-",YEAR('Change Log'!$A$3),", William W. Davis, MSPM, PMP")</f>
        <v>Version 3.0.t – © 2015-2020, William W. Davis, MSPM, PMP</v>
      </c>
    </row>
    <row r="15" spans="1:10" x14ac:dyDescent="0.25">
      <c r="A15" s="367" t="s">
        <v>131</v>
      </c>
      <c r="B15" s="367"/>
      <c r="C15" s="367"/>
      <c r="D15" s="367"/>
      <c r="E15" s="367"/>
      <c r="F15" s="367"/>
      <c r="G15" s="367"/>
      <c r="H15" s="367"/>
      <c r="I15" s="367"/>
      <c r="J15" s="367"/>
    </row>
    <row r="16" spans="1:10" x14ac:dyDescent="0.25">
      <c r="A16" s="367" t="s">
        <v>130</v>
      </c>
      <c r="B16" s="367"/>
      <c r="C16" s="367"/>
      <c r="D16" s="367"/>
      <c r="E16" s="367"/>
      <c r="F16" s="367"/>
      <c r="G16" s="367"/>
      <c r="H16" s="367"/>
      <c r="I16" s="367"/>
      <c r="J16" s="367"/>
    </row>
    <row r="17" spans="1:10" x14ac:dyDescent="0.25">
      <c r="A17" s="367" t="s">
        <v>90</v>
      </c>
      <c r="B17" s="367"/>
      <c r="C17" s="367"/>
      <c r="D17" s="367"/>
      <c r="E17" s="367"/>
      <c r="F17" s="367"/>
      <c r="G17" s="367"/>
      <c r="H17" s="367"/>
      <c r="I17" s="367"/>
      <c r="J17" s="367"/>
    </row>
    <row r="18" spans="1:10" x14ac:dyDescent="0.25">
      <c r="A18" s="367" t="s">
        <v>143</v>
      </c>
      <c r="B18" s="367"/>
      <c r="C18" s="367"/>
      <c r="D18" s="367"/>
      <c r="E18" s="367"/>
      <c r="F18" s="367"/>
      <c r="G18" s="367"/>
      <c r="H18" s="367"/>
      <c r="I18" s="367"/>
      <c r="J18" s="367"/>
    </row>
    <row r="19" spans="1:10" x14ac:dyDescent="0.25">
      <c r="A19" s="367" t="s">
        <v>749</v>
      </c>
      <c r="B19" s="367"/>
      <c r="C19" s="367"/>
      <c r="D19" s="367"/>
      <c r="E19" s="367"/>
      <c r="F19" s="367"/>
      <c r="G19" s="367"/>
      <c r="H19" s="367"/>
      <c r="I19" s="367"/>
      <c r="J19" s="367"/>
    </row>
    <row r="20" spans="1:10" x14ac:dyDescent="0.25">
      <c r="A20" s="175" t="s">
        <v>144</v>
      </c>
      <c r="B20" s="130"/>
      <c r="C20" s="130"/>
      <c r="D20" s="130"/>
      <c r="E20" s="130"/>
      <c r="F20" s="130"/>
      <c r="G20" s="130"/>
      <c r="H20" s="130"/>
      <c r="I20" s="130"/>
      <c r="J20" s="130"/>
    </row>
    <row r="21" spans="1:10" x14ac:dyDescent="0.25">
      <c r="A21" s="175" t="s">
        <v>88</v>
      </c>
      <c r="B21" s="17"/>
      <c r="C21" s="17"/>
      <c r="D21" s="17"/>
      <c r="E21" s="17"/>
      <c r="F21" s="18"/>
      <c r="G21" s="17"/>
      <c r="H21" s="17"/>
      <c r="I21" s="17"/>
      <c r="J21" s="17"/>
    </row>
    <row r="22" spans="1:10" x14ac:dyDescent="0.25">
      <c r="A22" s="175" t="s">
        <v>145</v>
      </c>
      <c r="B22" s="17"/>
      <c r="C22" s="17"/>
      <c r="D22" s="17"/>
      <c r="E22" s="17"/>
      <c r="F22" s="18"/>
      <c r="G22" s="17"/>
      <c r="H22" s="17"/>
      <c r="I22" s="17"/>
      <c r="J22" s="17"/>
    </row>
    <row r="23" spans="1:10" x14ac:dyDescent="0.25">
      <c r="A23" s="175" t="s">
        <v>146</v>
      </c>
      <c r="B23" s="17"/>
      <c r="C23" s="17"/>
      <c r="D23" s="17"/>
      <c r="E23" s="17"/>
      <c r="F23" s="18"/>
      <c r="G23" s="17"/>
      <c r="H23" s="17"/>
      <c r="I23" s="17"/>
      <c r="J23" s="17"/>
    </row>
    <row r="24" spans="1:10" x14ac:dyDescent="0.25">
      <c r="A24" s="175" t="s">
        <v>684</v>
      </c>
      <c r="B24" s="17"/>
      <c r="C24" s="17"/>
      <c r="D24" s="17"/>
      <c r="E24" s="17"/>
      <c r="F24" s="18"/>
      <c r="G24" s="17"/>
      <c r="H24" s="17"/>
      <c r="I24" s="17"/>
      <c r="J24" s="17"/>
    </row>
    <row r="25" spans="1:10" x14ac:dyDescent="0.25">
      <c r="A25" s="175" t="s">
        <v>685</v>
      </c>
      <c r="B25" s="17"/>
      <c r="C25" s="17"/>
      <c r="D25" s="17"/>
      <c r="E25" s="17"/>
      <c r="F25" s="18"/>
      <c r="G25" s="17"/>
      <c r="H25" s="17"/>
      <c r="I25" s="17"/>
      <c r="J25" s="17"/>
    </row>
    <row r="26" spans="1:10" x14ac:dyDescent="0.25">
      <c r="A26" s="175"/>
      <c r="B26" s="17"/>
      <c r="C26" s="17"/>
      <c r="D26" s="17"/>
      <c r="E26" s="17"/>
      <c r="F26" s="18"/>
      <c r="G26" s="17"/>
      <c r="H26" s="17"/>
      <c r="I26" s="17"/>
      <c r="J26" s="17"/>
    </row>
    <row r="27" spans="1:10" x14ac:dyDescent="0.25">
      <c r="A27" s="175" t="s">
        <v>686</v>
      </c>
      <c r="B27" s="17"/>
      <c r="C27" s="17"/>
      <c r="D27" s="17"/>
      <c r="E27" s="17"/>
      <c r="F27" s="18"/>
      <c r="G27" s="17"/>
      <c r="H27" s="17"/>
      <c r="I27" s="17"/>
      <c r="J27" s="17"/>
    </row>
    <row r="28" spans="1:10" x14ac:dyDescent="0.25">
      <c r="A28" s="175" t="s">
        <v>87</v>
      </c>
    </row>
    <row r="29" spans="1:10" x14ac:dyDescent="0.25">
      <c r="A29" s="366" t="s">
        <v>719</v>
      </c>
      <c r="B29" s="366"/>
      <c r="C29" s="366"/>
      <c r="D29" s="247"/>
      <c r="E29" s="247"/>
      <c r="F29" s="247"/>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A2" sqref="A2"/>
    </sheetView>
  </sheetViews>
  <sheetFormatPr defaultRowHeight="15" x14ac:dyDescent="0.25"/>
  <cols>
    <col min="1" max="1" width="10.5703125" customWidth="1"/>
    <col min="2" max="2" width="25.5703125" customWidth="1"/>
    <col min="3" max="12" width="13.85546875" customWidth="1"/>
  </cols>
  <sheetData>
    <row r="1" spans="1:12" ht="18.75" customHeight="1" x14ac:dyDescent="0.25">
      <c r="A1" s="257" t="s">
        <v>745</v>
      </c>
    </row>
    <row r="3" spans="1:12" x14ac:dyDescent="0.25">
      <c r="A3" s="8" t="s">
        <v>8</v>
      </c>
      <c r="B3" s="6"/>
      <c r="C3" s="5" t="s">
        <v>48</v>
      </c>
      <c r="D3" s="5" t="s">
        <v>54</v>
      </c>
      <c r="E3" s="5" t="s">
        <v>50</v>
      </c>
      <c r="F3" s="5" t="s">
        <v>4</v>
      </c>
      <c r="G3" s="5" t="s">
        <v>3</v>
      </c>
      <c r="H3" s="5" t="s">
        <v>36</v>
      </c>
      <c r="I3" s="5" t="s">
        <v>2</v>
      </c>
      <c r="J3" s="5" t="s">
        <v>1</v>
      </c>
      <c r="K3" s="5" t="s">
        <v>51</v>
      </c>
      <c r="L3" s="5" t="s">
        <v>35</v>
      </c>
    </row>
    <row r="4" spans="1:12" x14ac:dyDescent="0.25">
      <c r="B4" s="9" t="s">
        <v>5</v>
      </c>
      <c r="C4" s="52">
        <v>25</v>
      </c>
      <c r="D4" s="52">
        <v>15</v>
      </c>
      <c r="E4" s="52">
        <v>10</v>
      </c>
      <c r="F4" s="52">
        <v>7</v>
      </c>
      <c r="G4" s="41">
        <v>5</v>
      </c>
      <c r="H4" s="6">
        <v>4</v>
      </c>
      <c r="I4" s="6">
        <v>3</v>
      </c>
      <c r="J4" s="6">
        <v>2</v>
      </c>
      <c r="K4" s="6">
        <v>1.5</v>
      </c>
      <c r="L4" s="6">
        <v>1.25</v>
      </c>
    </row>
    <row r="5" spans="1:12" x14ac:dyDescent="0.25">
      <c r="B5" s="9" t="s">
        <v>38</v>
      </c>
      <c r="C5" s="51">
        <f t="shared" ref="C5:K5" si="0">AVERAGE(C4,C6)</f>
        <v>19</v>
      </c>
      <c r="D5" s="51">
        <f t="shared" si="0"/>
        <v>11.5</v>
      </c>
      <c r="E5" s="51">
        <f t="shared" si="0"/>
        <v>7.75</v>
      </c>
      <c r="F5" s="51">
        <f t="shared" si="0"/>
        <v>5.5</v>
      </c>
      <c r="G5" s="51">
        <f t="shared" si="0"/>
        <v>4</v>
      </c>
      <c r="H5" s="51">
        <f t="shared" si="0"/>
        <v>3.25</v>
      </c>
      <c r="I5" s="51">
        <f t="shared" si="0"/>
        <v>2.5</v>
      </c>
      <c r="J5" s="51">
        <f t="shared" si="0"/>
        <v>1.75</v>
      </c>
      <c r="K5" s="51">
        <f t="shared" si="0"/>
        <v>1.375</v>
      </c>
      <c r="L5" s="51">
        <f>AVERAGE(L4,L6)</f>
        <v>1.1875</v>
      </c>
    </row>
    <row r="6" spans="1:12" x14ac:dyDescent="0.25">
      <c r="B6" s="9" t="s">
        <v>6</v>
      </c>
      <c r="C6" s="52">
        <v>13</v>
      </c>
      <c r="D6" s="52">
        <v>8</v>
      </c>
      <c r="E6" s="52">
        <v>5.5</v>
      </c>
      <c r="F6" s="52">
        <v>4</v>
      </c>
      <c r="G6" s="41">
        <v>3</v>
      </c>
      <c r="H6" s="6">
        <v>2.5</v>
      </c>
      <c r="I6" s="6">
        <v>2</v>
      </c>
      <c r="J6" s="6">
        <v>1.5</v>
      </c>
      <c r="K6" s="6">
        <v>1.25</v>
      </c>
      <c r="L6" s="6">
        <v>1.125</v>
      </c>
    </row>
    <row r="7" spans="1:12" x14ac:dyDescent="0.25">
      <c r="B7" s="9" t="s">
        <v>39</v>
      </c>
      <c r="C7" s="51">
        <f t="shared" ref="C7:L7" si="1">AVERAGE(C6,C8)</f>
        <v>11</v>
      </c>
      <c r="D7" s="51">
        <f t="shared" si="1"/>
        <v>6.835</v>
      </c>
      <c r="E7" s="51">
        <f t="shared" si="1"/>
        <v>4.75</v>
      </c>
      <c r="F7" s="51">
        <f t="shared" si="1"/>
        <v>3.5</v>
      </c>
      <c r="G7" s="51">
        <f t="shared" si="1"/>
        <v>2.6749999999999998</v>
      </c>
      <c r="H7" s="51">
        <f t="shared" si="1"/>
        <v>2.25</v>
      </c>
      <c r="I7" s="51">
        <f t="shared" si="1"/>
        <v>1.835</v>
      </c>
      <c r="J7" s="51">
        <f t="shared" si="1"/>
        <v>1.415</v>
      </c>
      <c r="K7" s="51">
        <f t="shared" si="1"/>
        <v>1.21</v>
      </c>
      <c r="L7" s="51">
        <f t="shared" si="1"/>
        <v>1.1040000000000001</v>
      </c>
    </row>
    <row r="8" spans="1:12" x14ac:dyDescent="0.25">
      <c r="B8" s="9" t="s">
        <v>40</v>
      </c>
      <c r="C8" s="52">
        <v>9</v>
      </c>
      <c r="D8" s="52">
        <v>5.67</v>
      </c>
      <c r="E8" s="52">
        <v>4</v>
      </c>
      <c r="F8" s="52">
        <v>3</v>
      </c>
      <c r="G8" s="41">
        <v>2.35</v>
      </c>
      <c r="H8" s="6">
        <v>2</v>
      </c>
      <c r="I8" s="6">
        <v>1.67</v>
      </c>
      <c r="J8" s="6">
        <v>1.33</v>
      </c>
      <c r="K8" s="6">
        <v>1.17</v>
      </c>
      <c r="L8" s="6">
        <v>1.083</v>
      </c>
    </row>
    <row r="9" spans="1:12" x14ac:dyDescent="0.25">
      <c r="B9" s="9" t="s">
        <v>41</v>
      </c>
      <c r="C9" s="51">
        <f t="shared" ref="C9:L9" si="2">AVERAGE(C8,C10)</f>
        <v>8</v>
      </c>
      <c r="D9" s="51">
        <f t="shared" si="2"/>
        <v>5.085</v>
      </c>
      <c r="E9" s="51">
        <f t="shared" si="2"/>
        <v>3.625</v>
      </c>
      <c r="F9" s="51">
        <f t="shared" si="2"/>
        <v>2.75</v>
      </c>
      <c r="G9" s="51">
        <f t="shared" si="2"/>
        <v>2.1749999999999998</v>
      </c>
      <c r="H9" s="51">
        <f t="shared" si="2"/>
        <v>1.875</v>
      </c>
      <c r="I9" s="51">
        <f t="shared" si="2"/>
        <v>1.585</v>
      </c>
      <c r="J9" s="51">
        <f t="shared" si="2"/>
        <v>1.29</v>
      </c>
      <c r="K9" s="51">
        <f t="shared" si="2"/>
        <v>1.1475</v>
      </c>
      <c r="L9" s="51">
        <f t="shared" si="2"/>
        <v>1.0727500000000001</v>
      </c>
    </row>
    <row r="10" spans="1:12" x14ac:dyDescent="0.25">
      <c r="B10" s="9" t="s">
        <v>42</v>
      </c>
      <c r="C10" s="52">
        <v>7</v>
      </c>
      <c r="D10" s="52">
        <v>4.5</v>
      </c>
      <c r="E10" s="52">
        <v>3.25</v>
      </c>
      <c r="F10" s="52">
        <v>2.5</v>
      </c>
      <c r="G10" s="41">
        <v>2</v>
      </c>
      <c r="H10" s="6">
        <v>1.75</v>
      </c>
      <c r="I10" s="6">
        <v>1.5</v>
      </c>
      <c r="J10" s="6">
        <v>1.25</v>
      </c>
      <c r="K10" s="6">
        <v>1.125</v>
      </c>
      <c r="L10" s="6">
        <v>1.0625</v>
      </c>
    </row>
    <row r="11" spans="1:12" x14ac:dyDescent="0.25">
      <c r="B11" s="9" t="s">
        <v>43</v>
      </c>
      <c r="C11" s="51">
        <f t="shared" ref="C11:L11" si="3">AVERAGE(C10,C12)</f>
        <v>6.4</v>
      </c>
      <c r="D11" s="51">
        <f t="shared" si="3"/>
        <v>4.1500000000000004</v>
      </c>
      <c r="E11" s="51">
        <f t="shared" si="3"/>
        <v>3.0249999999999999</v>
      </c>
      <c r="F11" s="51">
        <f t="shared" si="3"/>
        <v>2.35</v>
      </c>
      <c r="G11" s="51">
        <f t="shared" si="3"/>
        <v>1.9</v>
      </c>
      <c r="H11" s="51">
        <f t="shared" si="3"/>
        <v>1.675</v>
      </c>
      <c r="I11" s="51">
        <f t="shared" si="3"/>
        <v>1.45</v>
      </c>
      <c r="J11" s="51">
        <f t="shared" si="3"/>
        <v>1.2250000000000001</v>
      </c>
      <c r="K11" s="51">
        <f t="shared" si="3"/>
        <v>1.1125</v>
      </c>
      <c r="L11" s="51">
        <f t="shared" si="3"/>
        <v>1.0562499999999999</v>
      </c>
    </row>
    <row r="12" spans="1:12" x14ac:dyDescent="0.25">
      <c r="B12" s="9" t="s">
        <v>44</v>
      </c>
      <c r="C12" s="52">
        <v>5.8</v>
      </c>
      <c r="D12" s="52">
        <v>3.8</v>
      </c>
      <c r="E12" s="52">
        <v>2.8</v>
      </c>
      <c r="F12" s="52">
        <v>2.2000000000000002</v>
      </c>
      <c r="G12" s="41">
        <v>1.8</v>
      </c>
      <c r="H12" s="6">
        <v>1.6</v>
      </c>
      <c r="I12" s="6">
        <v>1.4</v>
      </c>
      <c r="J12" s="6">
        <v>1.2</v>
      </c>
      <c r="K12" s="6">
        <v>1.1000000000000001</v>
      </c>
      <c r="L12" s="6">
        <v>1.05</v>
      </c>
    </row>
    <row r="13" spans="1:12" x14ac:dyDescent="0.25">
      <c r="B13" s="9" t="s">
        <v>45</v>
      </c>
      <c r="C13" s="51">
        <f t="shared" ref="C13:L13" si="4">AVERAGE(C12,C14)</f>
        <v>5.1150000000000002</v>
      </c>
      <c r="D13" s="51">
        <f t="shared" si="4"/>
        <v>3.4</v>
      </c>
      <c r="E13" s="51">
        <f t="shared" si="4"/>
        <v>2.5425</v>
      </c>
      <c r="F13" s="51">
        <f t="shared" si="4"/>
        <v>2.0285000000000002</v>
      </c>
      <c r="G13" s="51">
        <f t="shared" si="4"/>
        <v>1.6875</v>
      </c>
      <c r="H13" s="51">
        <f t="shared" si="4"/>
        <v>1.5125000000000002</v>
      </c>
      <c r="I13" s="51">
        <f t="shared" si="4"/>
        <v>1.3424999999999998</v>
      </c>
      <c r="J13" s="51">
        <f t="shared" si="4"/>
        <v>1.1724999999999999</v>
      </c>
      <c r="K13" s="51">
        <f t="shared" si="4"/>
        <v>1.085</v>
      </c>
      <c r="L13" s="51">
        <f t="shared" si="4"/>
        <v>1.0425</v>
      </c>
    </row>
    <row r="14" spans="1:12" x14ac:dyDescent="0.25">
      <c r="B14" s="9" t="s">
        <v>7</v>
      </c>
      <c r="C14" s="52">
        <v>4.43</v>
      </c>
      <c r="D14" s="52">
        <v>3</v>
      </c>
      <c r="E14" s="52">
        <v>2.2850000000000001</v>
      </c>
      <c r="F14" s="52">
        <v>1.857</v>
      </c>
      <c r="G14" s="41">
        <v>1.575</v>
      </c>
      <c r="H14" s="6">
        <v>1.425</v>
      </c>
      <c r="I14" s="6">
        <v>1.2849999999999999</v>
      </c>
      <c r="J14" s="6">
        <v>1.145</v>
      </c>
      <c r="K14" s="6">
        <v>1.07</v>
      </c>
      <c r="L14" s="6">
        <v>1.0349999999999999</v>
      </c>
    </row>
    <row r="15" spans="1:12" x14ac:dyDescent="0.25">
      <c r="B15" s="9" t="s">
        <v>46</v>
      </c>
      <c r="C15" s="51">
        <f t="shared" ref="C15:L17" si="5">AVERAGE(C14,C16)</f>
        <v>4.05</v>
      </c>
      <c r="D15" s="51">
        <f t="shared" si="5"/>
        <v>2.7800000000000002</v>
      </c>
      <c r="E15" s="51">
        <f t="shared" si="5"/>
        <v>2.1425000000000001</v>
      </c>
      <c r="F15" s="51">
        <f t="shared" si="5"/>
        <v>1.762</v>
      </c>
      <c r="G15" s="51">
        <f t="shared" si="5"/>
        <v>1.5125</v>
      </c>
      <c r="H15" s="51">
        <f t="shared" si="5"/>
        <v>1.375</v>
      </c>
      <c r="I15" s="51">
        <f t="shared" si="5"/>
        <v>1.2549999999999999</v>
      </c>
      <c r="J15" s="51">
        <f t="shared" si="5"/>
        <v>1.1274999999999999</v>
      </c>
      <c r="K15" s="51">
        <f t="shared" si="5"/>
        <v>1.0625</v>
      </c>
      <c r="L15" s="51">
        <f t="shared" si="5"/>
        <v>1.0299999999999998</v>
      </c>
    </row>
    <row r="16" spans="1:12" x14ac:dyDescent="0.25">
      <c r="B16" s="9" t="s">
        <v>47</v>
      </c>
      <c r="C16" s="52">
        <v>3.67</v>
      </c>
      <c r="D16" s="52">
        <v>2.56</v>
      </c>
      <c r="E16" s="52">
        <v>2</v>
      </c>
      <c r="F16" s="52">
        <v>1.667</v>
      </c>
      <c r="G16" s="41">
        <v>1.45</v>
      </c>
      <c r="H16" s="6">
        <v>1.325</v>
      </c>
      <c r="I16" s="6">
        <v>1.2250000000000001</v>
      </c>
      <c r="J16" s="6">
        <v>1.1100000000000001</v>
      </c>
      <c r="K16" s="6">
        <v>1.0549999999999999</v>
      </c>
      <c r="L16" s="6">
        <v>1.0249999999999999</v>
      </c>
    </row>
    <row r="17" spans="1:12" x14ac:dyDescent="0.25">
      <c r="B17" s="9" t="s">
        <v>55</v>
      </c>
      <c r="C17" s="51">
        <f t="shared" si="5"/>
        <v>2.335</v>
      </c>
      <c r="D17" s="51">
        <f t="shared" si="5"/>
        <v>1.78</v>
      </c>
      <c r="E17" s="51">
        <f t="shared" si="5"/>
        <v>1.5</v>
      </c>
      <c r="F17" s="51">
        <f t="shared" si="5"/>
        <v>1.3334999999999999</v>
      </c>
      <c r="G17" s="51">
        <f t="shared" si="5"/>
        <v>1.2250000000000001</v>
      </c>
      <c r="H17" s="51">
        <f t="shared" si="5"/>
        <v>1.1625000000000001</v>
      </c>
      <c r="I17" s="51">
        <f t="shared" si="5"/>
        <v>1.1125</v>
      </c>
      <c r="J17" s="51">
        <f t="shared" si="5"/>
        <v>1.0550000000000002</v>
      </c>
      <c r="K17" s="51">
        <f t="shared" si="5"/>
        <v>1.0274999999999999</v>
      </c>
      <c r="L17" s="51">
        <f t="shared" si="5"/>
        <v>1.0125</v>
      </c>
    </row>
    <row r="18" spans="1:12" x14ac:dyDescent="0.25">
      <c r="B18" s="9" t="s">
        <v>32</v>
      </c>
      <c r="C18" s="6">
        <v>1</v>
      </c>
      <c r="D18" s="6">
        <v>1</v>
      </c>
      <c r="E18" s="6">
        <v>1</v>
      </c>
      <c r="F18" s="6">
        <v>1</v>
      </c>
      <c r="G18" s="6">
        <v>1</v>
      </c>
      <c r="H18" s="6">
        <v>1</v>
      </c>
      <c r="I18" s="6">
        <v>1</v>
      </c>
      <c r="J18" s="6">
        <v>1</v>
      </c>
      <c r="K18" s="6">
        <v>1</v>
      </c>
      <c r="L18" s="6">
        <v>1</v>
      </c>
    </row>
    <row r="21" spans="1:12" x14ac:dyDescent="0.25">
      <c r="A21" s="7" t="s">
        <v>0</v>
      </c>
      <c r="B21" s="3"/>
      <c r="C21" s="4" t="s">
        <v>48</v>
      </c>
      <c r="D21" s="4" t="s">
        <v>54</v>
      </c>
      <c r="E21" s="4" t="s">
        <v>50</v>
      </c>
      <c r="F21" s="4" t="s">
        <v>4</v>
      </c>
      <c r="G21" s="4" t="s">
        <v>3</v>
      </c>
      <c r="H21" s="4" t="s">
        <v>36</v>
      </c>
      <c r="I21" s="4" t="s">
        <v>2</v>
      </c>
      <c r="J21" s="4" t="s">
        <v>1</v>
      </c>
      <c r="K21" s="4" t="s">
        <v>51</v>
      </c>
      <c r="L21" s="4" t="s">
        <v>35</v>
      </c>
    </row>
    <row r="22" spans="1:12" x14ac:dyDescent="0.25">
      <c r="B22" s="3" t="s">
        <v>5</v>
      </c>
      <c r="C22" s="3">
        <v>25</v>
      </c>
      <c r="D22" s="3">
        <v>15</v>
      </c>
      <c r="E22" s="3">
        <v>10</v>
      </c>
      <c r="F22" s="3">
        <v>7</v>
      </c>
      <c r="G22" s="3">
        <v>5</v>
      </c>
      <c r="H22" s="3">
        <v>4</v>
      </c>
      <c r="I22" s="3">
        <v>3</v>
      </c>
      <c r="J22" s="3">
        <v>2</v>
      </c>
      <c r="K22" s="3">
        <v>1.5</v>
      </c>
      <c r="L22" s="3">
        <v>1.25</v>
      </c>
    </row>
    <row r="23" spans="1:12" x14ac:dyDescent="0.25">
      <c r="B23" s="3" t="s">
        <v>38</v>
      </c>
      <c r="C23" s="3">
        <v>25</v>
      </c>
      <c r="D23" s="3">
        <v>15</v>
      </c>
      <c r="E23" s="3">
        <v>10</v>
      </c>
      <c r="F23" s="3">
        <v>7</v>
      </c>
      <c r="G23" s="3">
        <v>5</v>
      </c>
      <c r="H23" s="3">
        <v>4</v>
      </c>
      <c r="I23" s="3">
        <v>3</v>
      </c>
      <c r="J23" s="3">
        <v>2</v>
      </c>
      <c r="K23" s="3">
        <v>1.5</v>
      </c>
      <c r="L23" s="3">
        <v>1.25</v>
      </c>
    </row>
    <row r="24" spans="1:12" x14ac:dyDescent="0.25">
      <c r="B24" s="3" t="s">
        <v>6</v>
      </c>
      <c r="C24" s="3">
        <v>25</v>
      </c>
      <c r="D24" s="3">
        <v>15</v>
      </c>
      <c r="E24" s="3">
        <v>10</v>
      </c>
      <c r="F24" s="3">
        <v>7</v>
      </c>
      <c r="G24" s="3">
        <v>5</v>
      </c>
      <c r="H24" s="3">
        <v>4</v>
      </c>
      <c r="I24" s="3">
        <v>3</v>
      </c>
      <c r="J24" s="3">
        <v>2</v>
      </c>
      <c r="K24" s="3">
        <v>1.5</v>
      </c>
      <c r="L24" s="3">
        <v>1.25</v>
      </c>
    </row>
    <row r="25" spans="1:12" x14ac:dyDescent="0.25">
      <c r="B25" s="3" t="s">
        <v>39</v>
      </c>
      <c r="C25" s="3">
        <v>25</v>
      </c>
      <c r="D25" s="3">
        <v>15</v>
      </c>
      <c r="E25" s="3">
        <v>10</v>
      </c>
      <c r="F25" s="3">
        <v>7</v>
      </c>
      <c r="G25" s="3">
        <v>5</v>
      </c>
      <c r="H25" s="3">
        <v>4</v>
      </c>
      <c r="I25" s="3">
        <v>3</v>
      </c>
      <c r="J25" s="3">
        <v>2</v>
      </c>
      <c r="K25" s="3">
        <v>1.5</v>
      </c>
      <c r="L25" s="3">
        <v>1.25</v>
      </c>
    </row>
    <row r="26" spans="1:12" x14ac:dyDescent="0.25">
      <c r="B26" s="3" t="s">
        <v>40</v>
      </c>
      <c r="C26" s="3">
        <v>25</v>
      </c>
      <c r="D26" s="3">
        <v>15</v>
      </c>
      <c r="E26" s="3">
        <v>10</v>
      </c>
      <c r="F26" s="3">
        <v>7</v>
      </c>
      <c r="G26" s="3">
        <v>5</v>
      </c>
      <c r="H26" s="3">
        <v>4</v>
      </c>
      <c r="I26" s="3">
        <v>3</v>
      </c>
      <c r="J26" s="3">
        <v>2</v>
      </c>
      <c r="K26" s="3">
        <v>1.5</v>
      </c>
      <c r="L26" s="3">
        <v>1.25</v>
      </c>
    </row>
    <row r="27" spans="1:12" x14ac:dyDescent="0.25">
      <c r="B27" s="3" t="s">
        <v>41</v>
      </c>
      <c r="C27" s="3">
        <v>25</v>
      </c>
      <c r="D27" s="3">
        <v>15</v>
      </c>
      <c r="E27" s="3">
        <v>10</v>
      </c>
      <c r="F27" s="3">
        <v>7</v>
      </c>
      <c r="G27" s="3">
        <v>5</v>
      </c>
      <c r="H27" s="3">
        <v>4</v>
      </c>
      <c r="I27" s="3">
        <v>3</v>
      </c>
      <c r="J27" s="3">
        <v>2</v>
      </c>
      <c r="K27" s="3">
        <v>1.5</v>
      </c>
      <c r="L27" s="3">
        <v>1.25</v>
      </c>
    </row>
    <row r="28" spans="1:12" x14ac:dyDescent="0.25">
      <c r="B28" s="3" t="s">
        <v>42</v>
      </c>
      <c r="C28" s="3">
        <v>25</v>
      </c>
      <c r="D28" s="3">
        <v>15</v>
      </c>
      <c r="E28" s="3">
        <v>10</v>
      </c>
      <c r="F28" s="3">
        <v>7</v>
      </c>
      <c r="G28" s="3">
        <v>5</v>
      </c>
      <c r="H28" s="3">
        <v>4</v>
      </c>
      <c r="I28" s="3">
        <v>3</v>
      </c>
      <c r="J28" s="3">
        <v>2</v>
      </c>
      <c r="K28" s="3">
        <v>1.5</v>
      </c>
      <c r="L28" s="3">
        <v>1.25</v>
      </c>
    </row>
    <row r="29" spans="1:12" x14ac:dyDescent="0.25">
      <c r="B29" s="3" t="s">
        <v>43</v>
      </c>
      <c r="C29" s="3">
        <v>25</v>
      </c>
      <c r="D29" s="3">
        <v>15</v>
      </c>
      <c r="E29" s="3">
        <v>10</v>
      </c>
      <c r="F29" s="3">
        <v>7</v>
      </c>
      <c r="G29" s="3">
        <v>5</v>
      </c>
      <c r="H29" s="3">
        <v>4</v>
      </c>
      <c r="I29" s="3">
        <v>3</v>
      </c>
      <c r="J29" s="3">
        <v>2</v>
      </c>
      <c r="K29" s="3">
        <v>1.5</v>
      </c>
      <c r="L29" s="3">
        <v>1.25</v>
      </c>
    </row>
    <row r="30" spans="1:12" x14ac:dyDescent="0.25">
      <c r="B30" s="3" t="s">
        <v>44</v>
      </c>
      <c r="C30" s="3">
        <v>25</v>
      </c>
      <c r="D30" s="3">
        <v>15</v>
      </c>
      <c r="E30" s="3">
        <v>10</v>
      </c>
      <c r="F30" s="3">
        <v>7</v>
      </c>
      <c r="G30" s="3">
        <v>5</v>
      </c>
      <c r="H30" s="3">
        <v>4</v>
      </c>
      <c r="I30" s="3">
        <v>3</v>
      </c>
      <c r="J30" s="3">
        <v>2</v>
      </c>
      <c r="K30" s="3">
        <v>1.5</v>
      </c>
      <c r="L30" s="3">
        <v>1.25</v>
      </c>
    </row>
    <row r="31" spans="1:12" x14ac:dyDescent="0.25">
      <c r="B31" s="3" t="s">
        <v>45</v>
      </c>
      <c r="C31" s="3">
        <v>25</v>
      </c>
      <c r="D31" s="3">
        <v>15</v>
      </c>
      <c r="E31" s="3">
        <v>10</v>
      </c>
      <c r="F31" s="3">
        <v>7</v>
      </c>
      <c r="G31" s="3">
        <v>5</v>
      </c>
      <c r="H31" s="3">
        <v>4</v>
      </c>
      <c r="I31" s="3">
        <v>3</v>
      </c>
      <c r="J31" s="3">
        <v>2</v>
      </c>
      <c r="K31" s="3">
        <v>1.5</v>
      </c>
      <c r="L31" s="3">
        <v>1.25</v>
      </c>
    </row>
    <row r="32" spans="1:12" x14ac:dyDescent="0.25">
      <c r="B32" s="3" t="s">
        <v>7</v>
      </c>
      <c r="C32" s="3">
        <v>25</v>
      </c>
      <c r="D32" s="3">
        <v>15</v>
      </c>
      <c r="E32" s="3">
        <v>10</v>
      </c>
      <c r="F32" s="3">
        <v>7</v>
      </c>
      <c r="G32" s="3">
        <v>5</v>
      </c>
      <c r="H32" s="3">
        <v>4</v>
      </c>
      <c r="I32" s="3">
        <v>3</v>
      </c>
      <c r="J32" s="3">
        <v>2</v>
      </c>
      <c r="K32" s="3">
        <v>1.5</v>
      </c>
      <c r="L32" s="3">
        <v>1.25</v>
      </c>
    </row>
    <row r="33" spans="1:12" x14ac:dyDescent="0.25">
      <c r="B33" s="3" t="s">
        <v>46</v>
      </c>
      <c r="C33" s="3">
        <v>25</v>
      </c>
      <c r="D33" s="3">
        <v>15</v>
      </c>
      <c r="E33" s="3">
        <v>10</v>
      </c>
      <c r="F33" s="3">
        <v>7</v>
      </c>
      <c r="G33" s="3">
        <v>5</v>
      </c>
      <c r="H33" s="3">
        <v>4</v>
      </c>
      <c r="I33" s="3">
        <v>3</v>
      </c>
      <c r="J33" s="3">
        <v>2</v>
      </c>
      <c r="K33" s="3">
        <v>1.5</v>
      </c>
      <c r="L33" s="3">
        <v>1.25</v>
      </c>
    </row>
    <row r="34" spans="1:12" x14ac:dyDescent="0.25">
      <c r="B34" s="3" t="s">
        <v>47</v>
      </c>
      <c r="C34" s="3">
        <v>25</v>
      </c>
      <c r="D34" s="3">
        <v>15</v>
      </c>
      <c r="E34" s="3">
        <v>10</v>
      </c>
      <c r="F34" s="3">
        <v>7</v>
      </c>
      <c r="G34" s="3">
        <v>5</v>
      </c>
      <c r="H34" s="3">
        <v>4</v>
      </c>
      <c r="I34" s="3">
        <v>3</v>
      </c>
      <c r="J34" s="3">
        <v>2</v>
      </c>
      <c r="K34" s="3">
        <v>1.5</v>
      </c>
      <c r="L34" s="3">
        <v>1.25</v>
      </c>
    </row>
    <row r="35" spans="1:12" x14ac:dyDescent="0.25">
      <c r="B35" s="3" t="s">
        <v>55</v>
      </c>
      <c r="C35" s="3">
        <v>25</v>
      </c>
      <c r="D35" s="3">
        <v>15</v>
      </c>
      <c r="E35" s="3">
        <v>10</v>
      </c>
      <c r="F35" s="3">
        <v>7</v>
      </c>
      <c r="G35" s="3">
        <v>5</v>
      </c>
      <c r="H35" s="3">
        <v>4</v>
      </c>
      <c r="I35" s="3">
        <v>3</v>
      </c>
      <c r="J35" s="3">
        <v>2</v>
      </c>
      <c r="K35" s="3">
        <v>1.5</v>
      </c>
      <c r="L35" s="3">
        <v>1.25</v>
      </c>
    </row>
    <row r="36" spans="1:12" x14ac:dyDescent="0.25">
      <c r="B36" s="3" t="s">
        <v>32</v>
      </c>
      <c r="C36" s="3">
        <v>25</v>
      </c>
      <c r="D36" s="3">
        <v>15</v>
      </c>
      <c r="E36" s="3">
        <v>10</v>
      </c>
      <c r="F36" s="3">
        <v>7</v>
      </c>
      <c r="G36" s="3">
        <v>5</v>
      </c>
      <c r="H36" s="3">
        <v>4</v>
      </c>
      <c r="I36" s="3">
        <v>3</v>
      </c>
      <c r="J36" s="3">
        <v>2</v>
      </c>
      <c r="K36" s="3">
        <v>1.5</v>
      </c>
      <c r="L36" s="3">
        <v>1.25</v>
      </c>
    </row>
    <row r="37" spans="1:12" x14ac:dyDescent="0.25">
      <c r="B37" s="333" t="s">
        <v>857</v>
      </c>
    </row>
    <row r="38" spans="1:12" x14ac:dyDescent="0.25">
      <c r="A38" s="173" t="str">
        <f>CONCATENATE("Version ",'Change Log'!$B$3," – © 2015-",YEAR('Change Log'!$A$3),", William W. Davis, MSPM, PMP")</f>
        <v>Version 3.0.t – © 2015-2020, William W. Davis, MSPM, PMP</v>
      </c>
    </row>
    <row r="39" spans="1:12" x14ac:dyDescent="0.25">
      <c r="A39" s="367" t="s">
        <v>131</v>
      </c>
      <c r="B39" s="367"/>
      <c r="C39" s="367"/>
      <c r="D39" s="367"/>
      <c r="E39" s="367"/>
      <c r="F39" s="367"/>
      <c r="G39" s="367"/>
      <c r="H39" s="367"/>
      <c r="I39" s="367"/>
      <c r="J39" s="367"/>
    </row>
    <row r="40" spans="1:12" x14ac:dyDescent="0.25">
      <c r="A40" s="367" t="s">
        <v>130</v>
      </c>
      <c r="B40" s="367"/>
      <c r="C40" s="367"/>
      <c r="D40" s="367"/>
      <c r="E40" s="367"/>
      <c r="F40" s="367"/>
      <c r="G40" s="367"/>
      <c r="H40" s="367"/>
      <c r="I40" s="367"/>
      <c r="J40" s="367"/>
    </row>
    <row r="41" spans="1:12" x14ac:dyDescent="0.25">
      <c r="A41" s="367" t="s">
        <v>90</v>
      </c>
      <c r="B41" s="367"/>
      <c r="C41" s="367"/>
      <c r="D41" s="367"/>
      <c r="E41" s="367"/>
      <c r="F41" s="367"/>
      <c r="G41" s="367"/>
      <c r="H41" s="367"/>
      <c r="I41" s="367"/>
      <c r="J41" s="367"/>
    </row>
    <row r="42" spans="1:12" x14ac:dyDescent="0.25">
      <c r="A42" s="367" t="s">
        <v>143</v>
      </c>
      <c r="B42" s="367"/>
      <c r="C42" s="367"/>
      <c r="D42" s="367"/>
      <c r="E42" s="367"/>
      <c r="F42" s="367"/>
      <c r="G42" s="367"/>
      <c r="H42" s="367"/>
      <c r="I42" s="367"/>
      <c r="J42" s="367"/>
    </row>
    <row r="43" spans="1:12" x14ac:dyDescent="0.25">
      <c r="A43" s="367" t="s">
        <v>749</v>
      </c>
      <c r="B43" s="367"/>
      <c r="C43" s="367"/>
      <c r="D43" s="367"/>
      <c r="E43" s="367"/>
      <c r="F43" s="367"/>
      <c r="G43" s="367"/>
      <c r="H43" s="367"/>
      <c r="I43" s="367"/>
      <c r="J43" s="367"/>
      <c r="K43" s="367"/>
    </row>
    <row r="44" spans="1:12" x14ac:dyDescent="0.25">
      <c r="A44" s="175" t="s">
        <v>144</v>
      </c>
      <c r="B44" s="130"/>
      <c r="C44" s="130"/>
      <c r="D44" s="130"/>
      <c r="E44" s="130"/>
      <c r="F44" s="130"/>
      <c r="G44" s="130"/>
      <c r="H44" s="130"/>
      <c r="I44" s="130"/>
      <c r="J44" s="130"/>
    </row>
    <row r="45" spans="1:12" x14ac:dyDescent="0.25">
      <c r="A45" s="175" t="s">
        <v>88</v>
      </c>
      <c r="B45" s="17"/>
      <c r="C45" s="17"/>
      <c r="D45" s="17"/>
      <c r="E45" s="17"/>
      <c r="F45" s="18"/>
      <c r="G45" s="17"/>
      <c r="H45" s="17"/>
      <c r="I45" s="17"/>
      <c r="J45" s="17"/>
    </row>
    <row r="46" spans="1:12" x14ac:dyDescent="0.25">
      <c r="A46" s="175" t="s">
        <v>145</v>
      </c>
      <c r="B46" s="17"/>
      <c r="C46" s="17"/>
      <c r="D46" s="17"/>
      <c r="E46" s="17"/>
      <c r="F46" s="18"/>
      <c r="G46" s="17"/>
      <c r="H46" s="17"/>
      <c r="I46" s="17"/>
      <c r="J46" s="17"/>
    </row>
    <row r="47" spans="1:12" x14ac:dyDescent="0.25">
      <c r="A47" s="175" t="s">
        <v>146</v>
      </c>
      <c r="B47" s="17"/>
      <c r="C47" s="17"/>
      <c r="D47" s="17"/>
      <c r="E47" s="17"/>
      <c r="F47" s="18"/>
      <c r="G47" s="17"/>
      <c r="H47" s="17"/>
      <c r="I47" s="17"/>
      <c r="J47" s="17"/>
    </row>
    <row r="48" spans="1:12" x14ac:dyDescent="0.25">
      <c r="A48" s="175" t="s">
        <v>684</v>
      </c>
      <c r="B48" s="17"/>
      <c r="C48" s="17"/>
      <c r="D48" s="17"/>
      <c r="E48" s="17"/>
      <c r="F48" s="18"/>
      <c r="G48" s="17"/>
      <c r="H48" s="17"/>
      <c r="I48" s="17"/>
      <c r="J48" s="17"/>
    </row>
    <row r="49" spans="1:10" x14ac:dyDescent="0.25">
      <c r="A49" s="175" t="s">
        <v>685</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686</v>
      </c>
      <c r="B51" s="17"/>
      <c r="C51" s="17"/>
      <c r="D51" s="17"/>
      <c r="E51" s="17"/>
      <c r="F51" s="18"/>
      <c r="G51" s="17"/>
      <c r="H51" s="17"/>
      <c r="I51" s="17"/>
      <c r="J51" s="17"/>
    </row>
    <row r="52" spans="1:10" x14ac:dyDescent="0.25">
      <c r="A52" s="175" t="s">
        <v>87</v>
      </c>
    </row>
    <row r="53" spans="1:10" x14ac:dyDescent="0.25">
      <c r="A53" s="366" t="s">
        <v>719</v>
      </c>
      <c r="B53" s="366"/>
      <c r="C53" s="366"/>
      <c r="D53" s="366"/>
      <c r="E53" s="366"/>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2" sqref="A2"/>
    </sheetView>
  </sheetViews>
  <sheetFormatPr defaultRowHeight="15" x14ac:dyDescent="0.25"/>
  <cols>
    <col min="1" max="1" width="25.5703125" customWidth="1"/>
    <col min="2" max="11" width="13.7109375" customWidth="1"/>
  </cols>
  <sheetData>
    <row r="1" spans="1:11" ht="18.75" customHeight="1" x14ac:dyDescent="0.25">
      <c r="A1" s="257" t="s">
        <v>744</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25">
      <c r="A5" s="6" t="s">
        <v>38</v>
      </c>
      <c r="B5" s="50">
        <f t="shared" ref="B5:J5" si="0">AVERAGE(B4,B6)</f>
        <v>7.3000000000000009E-2</v>
      </c>
      <c r="C5" s="50">
        <f t="shared" si="0"/>
        <v>9.35E-2</v>
      </c>
      <c r="D5" s="50">
        <f t="shared" si="0"/>
        <v>0.11345</v>
      </c>
      <c r="E5" s="50">
        <v>0.13195000000000001</v>
      </c>
      <c r="F5" s="50">
        <f t="shared" si="0"/>
        <v>0.15609999999999999</v>
      </c>
      <c r="G5" s="50">
        <f t="shared" si="0"/>
        <v>0.17215</v>
      </c>
      <c r="H5" s="50">
        <f t="shared" si="0"/>
        <v>0.19450000000000001</v>
      </c>
      <c r="I5" s="50">
        <f t="shared" si="0"/>
        <v>0.22844999999999999</v>
      </c>
      <c r="J5" s="50">
        <f t="shared" si="0"/>
        <v>0.25355</v>
      </c>
      <c r="K5" s="50">
        <f>AVERAGE(K4,K6)</f>
        <v>0.26954999999999996</v>
      </c>
    </row>
    <row r="6" spans="1:11" x14ac:dyDescent="0.2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25">
      <c r="A7" s="6" t="s">
        <v>39</v>
      </c>
      <c r="B7" s="50">
        <f t="shared" ref="B7:K7" si="1">AVERAGE(B6,B8)</f>
        <v>7.5300000000000006E-2</v>
      </c>
      <c r="C7" s="50">
        <f t="shared" si="1"/>
        <v>9.6500000000000002E-2</v>
      </c>
      <c r="D7" s="50">
        <f t="shared" si="1"/>
        <v>0.1172</v>
      </c>
      <c r="E7" s="50">
        <v>0.13855000000000001</v>
      </c>
      <c r="F7" s="50">
        <f t="shared" si="1"/>
        <v>0.16139999999999999</v>
      </c>
      <c r="G7" s="50">
        <f t="shared" si="1"/>
        <v>0.1779</v>
      </c>
      <c r="H7" s="50">
        <f t="shared" si="1"/>
        <v>0.20065</v>
      </c>
      <c r="I7" s="50">
        <f t="shared" si="1"/>
        <v>0.23435</v>
      </c>
      <c r="J7" s="50">
        <f t="shared" si="1"/>
        <v>0.25800000000000001</v>
      </c>
      <c r="K7" s="50">
        <f t="shared" si="1"/>
        <v>0.27249999999999996</v>
      </c>
    </row>
    <row r="8" spans="1:11" x14ac:dyDescent="0.2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25">
      <c r="A9" s="6" t="s">
        <v>41</v>
      </c>
      <c r="B9" s="50">
        <f t="shared" ref="B9:K9" si="2">AVERAGE(B8,B10)</f>
        <v>7.3300000000000004E-2</v>
      </c>
      <c r="C9" s="50">
        <f t="shared" si="2"/>
        <v>9.4450000000000006E-2</v>
      </c>
      <c r="D9" s="50">
        <f t="shared" si="2"/>
        <v>0.1153</v>
      </c>
      <c r="E9" s="50">
        <v>0.13705000000000001</v>
      </c>
      <c r="F9" s="50">
        <f t="shared" si="2"/>
        <v>0.16055</v>
      </c>
      <c r="G9" s="50">
        <f t="shared" si="2"/>
        <v>0.17765</v>
      </c>
      <c r="H9" s="50">
        <f t="shared" si="2"/>
        <v>0.20115</v>
      </c>
      <c r="I9" s="50">
        <f t="shared" si="2"/>
        <v>0.23569999999999999</v>
      </c>
      <c r="J9" s="50">
        <f t="shared" si="2"/>
        <v>0.25940000000000002</v>
      </c>
      <c r="K9" s="50">
        <f t="shared" si="2"/>
        <v>0.27349999999999997</v>
      </c>
    </row>
    <row r="10" spans="1:11" x14ac:dyDescent="0.2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25">
      <c r="A11" s="6" t="s">
        <v>43</v>
      </c>
      <c r="B11" s="50">
        <f t="shared" ref="B11:K11" si="3">AVERAGE(B10,B12)</f>
        <v>7.0649999999999991E-2</v>
      </c>
      <c r="C11" s="50">
        <f t="shared" si="3"/>
        <v>9.1700000000000004E-2</v>
      </c>
      <c r="D11" s="50">
        <f t="shared" si="3"/>
        <v>0.11265</v>
      </c>
      <c r="E11" s="50">
        <v>0.13474999999999998</v>
      </c>
      <c r="F11" s="50">
        <f t="shared" si="3"/>
        <v>0.15884999999999999</v>
      </c>
      <c r="G11" s="50">
        <f t="shared" si="3"/>
        <v>0.17645</v>
      </c>
      <c r="H11" s="50">
        <f t="shared" si="3"/>
        <v>0.20069999999999999</v>
      </c>
      <c r="I11" s="50">
        <f t="shared" si="3"/>
        <v>0.23609999999999998</v>
      </c>
      <c r="J11" s="50">
        <f t="shared" si="3"/>
        <v>0.26014999999999999</v>
      </c>
      <c r="K11" s="50">
        <f t="shared" si="3"/>
        <v>0.27400000000000002</v>
      </c>
    </row>
    <row r="12" spans="1:11" x14ac:dyDescent="0.2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25">
      <c r="A13" s="6" t="s">
        <v>45</v>
      </c>
      <c r="B13" s="50">
        <f t="shared" ref="B13:K13" si="4">AVERAGE(B12,B14)</f>
        <v>6.7049999999999998E-2</v>
      </c>
      <c r="C13" s="50">
        <f t="shared" si="4"/>
        <v>8.7900000000000006E-2</v>
      </c>
      <c r="D13" s="50">
        <f t="shared" si="4"/>
        <v>0.10905000000000001</v>
      </c>
      <c r="E13" s="50">
        <v>0.13164999999999999</v>
      </c>
      <c r="F13" s="50">
        <f t="shared" si="4"/>
        <v>0.15654999999999999</v>
      </c>
      <c r="G13" s="50">
        <f t="shared" si="4"/>
        <v>0.17470000000000002</v>
      </c>
      <c r="H13" s="50">
        <f t="shared" si="4"/>
        <v>0.19985</v>
      </c>
      <c r="I13" s="50">
        <f t="shared" si="4"/>
        <v>0.23625000000000002</v>
      </c>
      <c r="J13" s="50">
        <f t="shared" si="4"/>
        <v>0.26065000000000005</v>
      </c>
      <c r="K13" s="50">
        <f t="shared" si="4"/>
        <v>0.27439999999999998</v>
      </c>
    </row>
    <row r="14" spans="1:11" x14ac:dyDescent="0.2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25">
      <c r="A15" s="6" t="s">
        <v>46</v>
      </c>
      <c r="B15" s="50">
        <f t="shared" ref="B15:K17" si="5">AVERAGE(B14,B16)</f>
        <v>6.3049999999999995E-2</v>
      </c>
      <c r="C15" s="50">
        <f t="shared" si="5"/>
        <v>8.3750000000000005E-2</v>
      </c>
      <c r="D15" s="50">
        <f t="shared" si="5"/>
        <v>0.1051</v>
      </c>
      <c r="E15" s="50">
        <v>0.12825</v>
      </c>
      <c r="F15" s="50">
        <f t="shared" si="5"/>
        <v>0.154</v>
      </c>
      <c r="G15" s="50">
        <f t="shared" si="5"/>
        <v>0.17275000000000001</v>
      </c>
      <c r="H15" s="50">
        <f t="shared" si="5"/>
        <v>0.19890000000000002</v>
      </c>
      <c r="I15" s="50">
        <f t="shared" si="5"/>
        <v>0.23630000000000001</v>
      </c>
      <c r="J15" s="50">
        <f t="shared" si="5"/>
        <v>0.26100000000000001</v>
      </c>
      <c r="K15" s="50">
        <f t="shared" si="5"/>
        <v>0.27474999999999999</v>
      </c>
    </row>
    <row r="16" spans="1:11" x14ac:dyDescent="0.2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25">
      <c r="A17" s="6" t="s">
        <v>55</v>
      </c>
      <c r="B17" s="50">
        <f t="shared" si="5"/>
        <v>4.9149999999999999E-2</v>
      </c>
      <c r="C17" s="50">
        <f t="shared" si="5"/>
        <v>7.0349999999999996E-2</v>
      </c>
      <c r="D17" s="50">
        <f t="shared" si="5"/>
        <v>9.3200000000000005E-2</v>
      </c>
      <c r="E17" s="50">
        <v>0.11849999999999999</v>
      </c>
      <c r="F17" s="50">
        <f t="shared" si="5"/>
        <v>0.1469</v>
      </c>
      <c r="G17" s="50">
        <f t="shared" si="5"/>
        <v>0.1676</v>
      </c>
      <c r="H17" s="50">
        <f t="shared" si="5"/>
        <v>0.19605</v>
      </c>
      <c r="I17" s="50">
        <f t="shared" si="5"/>
        <v>0.23599999999999999</v>
      </c>
      <c r="J17" s="50">
        <f t="shared" si="5"/>
        <v>0.26150000000000001</v>
      </c>
      <c r="K17" s="50">
        <f t="shared" si="5"/>
        <v>0.27524999999999999</v>
      </c>
    </row>
    <row r="18" spans="1:11" x14ac:dyDescent="0.2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19" spans="1:11" x14ac:dyDescent="0.25">
      <c r="A19" s="333" t="s">
        <v>857</v>
      </c>
    </row>
    <row r="20" spans="1:11" x14ac:dyDescent="0.25">
      <c r="A20" s="173" t="str">
        <f>CONCATENATE("Version ",'Change Log'!$B$3," – © 2015-",YEAR('Change Log'!$A$3),", William W. Davis, MSPM, PMP")</f>
        <v>Version 3.0.t – © 2015-2020, William W. Davis, MSPM, PMP</v>
      </c>
      <c r="B20" s="53"/>
      <c r="C20" s="53"/>
      <c r="D20" s="53"/>
      <c r="E20" s="53"/>
      <c r="F20" s="53"/>
      <c r="G20" s="53"/>
      <c r="H20" s="53"/>
      <c r="I20" s="53"/>
      <c r="J20" s="53"/>
      <c r="K20" s="53"/>
    </row>
    <row r="21" spans="1:11" x14ac:dyDescent="0.25">
      <c r="A21" s="367" t="s">
        <v>131</v>
      </c>
      <c r="B21" s="367"/>
      <c r="C21" s="367"/>
      <c r="D21" s="367"/>
      <c r="E21" s="367"/>
      <c r="F21" s="367"/>
      <c r="G21" s="367"/>
      <c r="H21" s="367"/>
      <c r="I21" s="367"/>
      <c r="J21" s="367"/>
    </row>
    <row r="22" spans="1:11" x14ac:dyDescent="0.25">
      <c r="A22" s="367" t="s">
        <v>130</v>
      </c>
      <c r="B22" s="367"/>
      <c r="C22" s="367"/>
      <c r="D22" s="367"/>
      <c r="E22" s="367"/>
      <c r="F22" s="367"/>
      <c r="G22" s="367"/>
      <c r="H22" s="367"/>
      <c r="I22" s="367"/>
      <c r="J22" s="367"/>
    </row>
    <row r="23" spans="1:11" x14ac:dyDescent="0.25">
      <c r="A23" s="367" t="s">
        <v>90</v>
      </c>
      <c r="B23" s="367"/>
      <c r="C23" s="367"/>
      <c r="D23" s="367"/>
      <c r="E23" s="367"/>
      <c r="F23" s="367"/>
      <c r="G23" s="367"/>
      <c r="H23" s="367"/>
      <c r="I23" s="367"/>
      <c r="J23" s="367"/>
    </row>
    <row r="24" spans="1:11" x14ac:dyDescent="0.25">
      <c r="A24" s="367" t="s">
        <v>143</v>
      </c>
      <c r="B24" s="367"/>
      <c r="C24" s="367"/>
      <c r="D24" s="367"/>
      <c r="E24" s="367"/>
      <c r="F24" s="367"/>
      <c r="G24" s="367"/>
      <c r="H24" s="367"/>
      <c r="I24" s="367"/>
      <c r="J24" s="367"/>
    </row>
    <row r="25" spans="1:11" x14ac:dyDescent="0.25">
      <c r="A25" s="367" t="s">
        <v>749</v>
      </c>
      <c r="B25" s="367"/>
      <c r="C25" s="367"/>
      <c r="D25" s="367"/>
      <c r="E25" s="367"/>
      <c r="F25" s="367"/>
      <c r="G25" s="367"/>
      <c r="H25" s="367"/>
      <c r="I25" s="367"/>
      <c r="J25" s="367"/>
      <c r="K25" s="367"/>
    </row>
    <row r="26" spans="1:11" x14ac:dyDescent="0.25">
      <c r="A26" s="175" t="s">
        <v>144</v>
      </c>
      <c r="B26" s="130"/>
      <c r="C26" s="130"/>
      <c r="D26" s="130"/>
      <c r="E26" s="130"/>
      <c r="F26" s="130"/>
      <c r="G26" s="130"/>
      <c r="H26" s="130"/>
      <c r="I26" s="130"/>
      <c r="J26" s="130"/>
    </row>
    <row r="27" spans="1:11" x14ac:dyDescent="0.25">
      <c r="A27" s="175" t="s">
        <v>88</v>
      </c>
      <c r="B27" s="17"/>
      <c r="C27" s="17"/>
      <c r="D27" s="17"/>
      <c r="E27" s="17"/>
      <c r="F27" s="18"/>
      <c r="G27" s="17"/>
      <c r="H27" s="17"/>
      <c r="I27" s="17"/>
      <c r="J27" s="17"/>
    </row>
    <row r="28" spans="1:11" x14ac:dyDescent="0.25">
      <c r="A28" s="175" t="s">
        <v>145</v>
      </c>
      <c r="B28" s="17"/>
      <c r="C28" s="17"/>
      <c r="D28" s="17"/>
      <c r="E28" s="17"/>
      <c r="F28" s="18"/>
      <c r="G28" s="17"/>
      <c r="H28" s="17"/>
      <c r="I28" s="17"/>
      <c r="J28" s="17"/>
    </row>
    <row r="29" spans="1:11" x14ac:dyDescent="0.25">
      <c r="A29" s="175" t="s">
        <v>146</v>
      </c>
      <c r="B29" s="17"/>
      <c r="C29" s="17"/>
      <c r="D29" s="17"/>
      <c r="E29" s="17"/>
      <c r="F29" s="18"/>
      <c r="G29" s="17"/>
      <c r="H29" s="17"/>
      <c r="I29" s="17"/>
      <c r="J29" s="17"/>
    </row>
    <row r="30" spans="1:11" x14ac:dyDescent="0.25">
      <c r="A30" s="175" t="s">
        <v>684</v>
      </c>
      <c r="B30" s="17"/>
      <c r="C30" s="17"/>
      <c r="D30" s="17"/>
      <c r="E30" s="17"/>
      <c r="F30" s="18"/>
      <c r="G30" s="17"/>
      <c r="H30" s="17"/>
      <c r="I30" s="17"/>
      <c r="J30" s="17"/>
    </row>
    <row r="31" spans="1:11" x14ac:dyDescent="0.25">
      <c r="A31" s="175" t="s">
        <v>685</v>
      </c>
      <c r="B31" s="17"/>
      <c r="C31" s="17"/>
      <c r="D31" s="17"/>
      <c r="E31" s="17"/>
      <c r="F31" s="18"/>
      <c r="G31" s="17"/>
      <c r="H31" s="17"/>
      <c r="I31" s="17"/>
      <c r="J31" s="17"/>
    </row>
    <row r="32" spans="1:11" x14ac:dyDescent="0.25">
      <c r="A32" s="175"/>
      <c r="B32" s="17"/>
      <c r="C32" s="17"/>
      <c r="D32" s="17"/>
      <c r="E32" s="17"/>
      <c r="F32" s="18"/>
      <c r="G32" s="17"/>
      <c r="H32" s="17"/>
      <c r="I32" s="17"/>
      <c r="J32" s="17"/>
    </row>
    <row r="33" spans="1:10" x14ac:dyDescent="0.25">
      <c r="A33" s="175" t="s">
        <v>686</v>
      </c>
      <c r="B33" s="17"/>
      <c r="C33" s="17"/>
      <c r="D33" s="17"/>
      <c r="E33" s="17"/>
      <c r="F33" s="18"/>
      <c r="G33" s="17"/>
      <c r="H33" s="17"/>
      <c r="I33" s="17"/>
      <c r="J33" s="17"/>
    </row>
    <row r="34" spans="1:10" x14ac:dyDescent="0.25">
      <c r="A34" s="175" t="s">
        <v>87</v>
      </c>
    </row>
    <row r="35" spans="1:10" x14ac:dyDescent="0.25">
      <c r="A35" s="366" t="s">
        <v>719</v>
      </c>
      <c r="B35" s="366"/>
      <c r="C35" s="366"/>
      <c r="D35" s="366"/>
      <c r="E35" s="366"/>
    </row>
  </sheetData>
  <mergeCells count="6">
    <mergeCell ref="A35:E35"/>
    <mergeCell ref="A21:J21"/>
    <mergeCell ref="A22:J22"/>
    <mergeCell ref="A23:J23"/>
    <mergeCell ref="A24:J24"/>
    <mergeCell ref="A25:K25"/>
  </mergeCells>
  <hyperlinks>
    <hyperlink ref="A23:J23" r:id="rId1" display="Watch Statistical PERT videos on YouTube " xr:uid="{E3A419DE-161F-4B73-ADD8-4BFCDF7D761A}"/>
    <hyperlink ref="A24" r:id="rId2" display="Follow Statistical PERT on Twitter to learn when new updates are released" xr:uid="{ED806D94-8AF4-47DC-9523-191F68850536}"/>
    <hyperlink ref="A23" r:id="rId3" xr:uid="{B970ACE7-D645-4826-B91E-05A563547CBA}"/>
    <hyperlink ref="A22" r:id="rId4" display="Take a Pluralsight course on Statistical PERT" xr:uid="{4FFCF50A-7557-4827-BEA6-8656C74918BE}"/>
    <hyperlink ref="A21" r:id="rId5" display="Download more FREE Statistical PERT templates at https://www.statisticalpert.com" xr:uid="{14B38F70-F7D8-42B6-BA63-E4CF5A74CD51}"/>
    <hyperlink ref="A24:J24" r:id="rId6" display="Connect with or follow William W. Davis on LinkedIn" xr:uid="{B38E900D-00A8-4CAD-A075-16C4A7B1D7A2}"/>
    <hyperlink ref="A22:J22" r:id="rId7" display="Watch a Pluralsight course on Statistical PERT® Normal Edition" xr:uid="{F87CC49D-2267-494B-9E8E-15D2FE034369}"/>
    <hyperlink ref="A35" r:id="rId8" xr:uid="{5FF62681-F62F-42AC-B621-2ACBBAC7CEB7}"/>
    <hyperlink ref="A25" r:id="rId9" display="Follow Statistical PERT on Twitter to learn when new updates are released" xr:uid="{B5928472-5D44-469D-807A-A107AC24C0A1}"/>
    <hyperlink ref="A25:K25" r:id="rId10" location="newsletter" display="Subscribe to the SPERT® newsletter for monthly tips, free webinars, and new release notifications" xr:uid="{846D1AD1-F639-4F28-B7EB-DCAE4EE4FDB7}"/>
  </hyperlinks>
  <pageMargins left="0.7" right="0.7" top="0.75" bottom="0.75" header="0.3" footer="0.3"/>
  <drawing r:id="rId1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2" sqref="A2"/>
    </sheetView>
  </sheetViews>
  <sheetFormatPr defaultRowHeight="15" x14ac:dyDescent="0.25"/>
  <cols>
    <col min="1" max="1" width="25.5703125" customWidth="1"/>
    <col min="2" max="11" width="13.7109375" customWidth="1"/>
    <col min="14" max="14" width="10.5703125" customWidth="1"/>
  </cols>
  <sheetData>
    <row r="1" spans="1:11" ht="18.75" customHeight="1" x14ac:dyDescent="0.25">
      <c r="A1" s="257" t="s">
        <v>743</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0.5</v>
      </c>
      <c r="C4" s="5">
        <v>0.5</v>
      </c>
      <c r="D4" s="5">
        <v>0.5</v>
      </c>
      <c r="E4" s="5">
        <v>0.5</v>
      </c>
      <c r="F4" s="5">
        <v>0.5</v>
      </c>
      <c r="G4" s="5">
        <v>0.5</v>
      </c>
      <c r="H4" s="5">
        <v>0.5</v>
      </c>
      <c r="I4" s="5">
        <v>0.5</v>
      </c>
      <c r="J4" s="5">
        <v>0.5</v>
      </c>
      <c r="K4" s="5">
        <v>0.5</v>
      </c>
    </row>
    <row r="5" spans="1:11" x14ac:dyDescent="0.25">
      <c r="A5" s="6" t="s">
        <v>38</v>
      </c>
      <c r="B5" s="50">
        <f t="shared" ref="B5:J5" si="0">AVERAGE(B4,B6)</f>
        <v>0.42105000000000004</v>
      </c>
      <c r="C5" s="50">
        <f t="shared" si="0"/>
        <v>0.4239</v>
      </c>
      <c r="D5" s="50">
        <f t="shared" si="0"/>
        <v>0.4274</v>
      </c>
      <c r="E5" s="50">
        <v>0.43179999999999996</v>
      </c>
      <c r="F5" s="50">
        <f t="shared" si="0"/>
        <v>0.4375</v>
      </c>
      <c r="G5" s="50">
        <f t="shared" si="0"/>
        <v>0.44230000000000003</v>
      </c>
      <c r="H5" s="50">
        <f t="shared" si="0"/>
        <v>0.45</v>
      </c>
      <c r="I5" s="50">
        <f t="shared" si="0"/>
        <v>0.46425</v>
      </c>
      <c r="J5" s="50">
        <f t="shared" si="0"/>
        <v>0.47725000000000001</v>
      </c>
      <c r="K5" s="50">
        <f>AVERAGE(K4,K6)</f>
        <v>0.48680000000000001</v>
      </c>
    </row>
    <row r="6" spans="1:11" x14ac:dyDescent="0.2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25">
      <c r="A7" s="6" t="s">
        <v>39</v>
      </c>
      <c r="B7" s="50">
        <f t="shared" ref="B7:K7" si="1">AVERAGE(B6,B8)</f>
        <v>0.3034</v>
      </c>
      <c r="C7" s="50">
        <f t="shared" si="1"/>
        <v>0.31104999999999999</v>
      </c>
      <c r="D7" s="50">
        <f t="shared" si="1"/>
        <v>0.32025000000000003</v>
      </c>
      <c r="E7" s="50">
        <v>0.33179999999999998</v>
      </c>
      <c r="F7" s="50">
        <f t="shared" si="1"/>
        <v>0.34734999999999999</v>
      </c>
      <c r="G7" s="50">
        <f t="shared" si="1"/>
        <v>0.35894999999999999</v>
      </c>
      <c r="H7" s="50">
        <f t="shared" si="1"/>
        <v>0.37880000000000003</v>
      </c>
      <c r="I7" s="50">
        <f t="shared" si="1"/>
        <v>0.41389999999999999</v>
      </c>
      <c r="J7" s="50">
        <f t="shared" si="1"/>
        <v>0.44635000000000002</v>
      </c>
      <c r="K7" s="50">
        <f t="shared" si="1"/>
        <v>0.46889999999999998</v>
      </c>
    </row>
    <row r="8" spans="1:11" x14ac:dyDescent="0.2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25">
      <c r="A9" s="6" t="s">
        <v>41</v>
      </c>
      <c r="B9" s="50">
        <f t="shared" ref="B9:K9" si="2">AVERAGE(B8,B10)</f>
        <v>0.24174999999999999</v>
      </c>
      <c r="C9" s="50">
        <f t="shared" si="2"/>
        <v>0.25255</v>
      </c>
      <c r="D9" s="50">
        <f t="shared" si="2"/>
        <v>0.26550000000000001</v>
      </c>
      <c r="E9" s="50">
        <v>0.28159999999999996</v>
      </c>
      <c r="F9" s="50">
        <f t="shared" si="2"/>
        <v>0.30269999999999997</v>
      </c>
      <c r="G9" s="50">
        <f t="shared" si="2"/>
        <v>0.31879999999999997</v>
      </c>
      <c r="H9" s="50">
        <f t="shared" si="2"/>
        <v>0.34544999999999998</v>
      </c>
      <c r="I9" s="50">
        <f t="shared" si="2"/>
        <v>0.39195000000000002</v>
      </c>
      <c r="J9" s="50">
        <f t="shared" si="2"/>
        <v>0.43335000000000001</v>
      </c>
      <c r="K9" s="50">
        <f t="shared" si="2"/>
        <v>0.46179999999999999</v>
      </c>
    </row>
    <row r="10" spans="1:11" x14ac:dyDescent="0.2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25">
      <c r="A11" s="6" t="s">
        <v>43</v>
      </c>
      <c r="B11" s="50">
        <f t="shared" ref="B11:K11" si="3">AVERAGE(B10,B12)</f>
        <v>0.20355000000000001</v>
      </c>
      <c r="C11" s="50">
        <f t="shared" si="3"/>
        <v>0.21645</v>
      </c>
      <c r="D11" s="50">
        <f t="shared" si="3"/>
        <v>0.23204999999999998</v>
      </c>
      <c r="E11" s="50">
        <v>0.25114999999999998</v>
      </c>
      <c r="F11" s="50">
        <f t="shared" si="3"/>
        <v>0.2752</v>
      </c>
      <c r="G11" s="50">
        <f t="shared" si="3"/>
        <v>0.29500000000000004</v>
      </c>
      <c r="H11" s="50">
        <f t="shared" si="3"/>
        <v>0.32569999999999999</v>
      </c>
      <c r="I11" s="50">
        <f t="shared" si="3"/>
        <v>0.37980000000000003</v>
      </c>
      <c r="J11" s="50">
        <f t="shared" si="3"/>
        <v>0.42574999999999996</v>
      </c>
      <c r="K11" s="50">
        <f t="shared" si="3"/>
        <v>0.45794999999999997</v>
      </c>
    </row>
    <row r="12" spans="1:11" x14ac:dyDescent="0.2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25">
      <c r="A13" s="6" t="s">
        <v>45</v>
      </c>
      <c r="B13" s="50">
        <f t="shared" ref="B13:K13" si="4">AVERAGE(B12,B14)</f>
        <v>0.1694</v>
      </c>
      <c r="C13" s="50">
        <f t="shared" si="4"/>
        <v>0.18440000000000001</v>
      </c>
      <c r="D13" s="50">
        <f t="shared" si="4"/>
        <v>0.2024</v>
      </c>
      <c r="E13" s="50">
        <v>0.22439999999999999</v>
      </c>
      <c r="F13" s="50">
        <f t="shared" si="4"/>
        <v>0.25209999999999999</v>
      </c>
      <c r="G13" s="50">
        <f t="shared" si="4"/>
        <v>0.2742</v>
      </c>
      <c r="H13" s="50">
        <f t="shared" si="4"/>
        <v>0.29244999999999999</v>
      </c>
      <c r="I13" s="50">
        <f t="shared" si="4"/>
        <v>0.36954999999999999</v>
      </c>
      <c r="J13" s="50">
        <f t="shared" si="4"/>
        <v>0.41964999999999997</v>
      </c>
      <c r="K13" s="50">
        <f t="shared" si="4"/>
        <v>0.45474999999999999</v>
      </c>
    </row>
    <row r="14" spans="1:11" x14ac:dyDescent="0.2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25">
      <c r="A15" s="6" t="s">
        <v>46</v>
      </c>
      <c r="B15" s="50">
        <f t="shared" ref="B15:K17" si="5">AVERAGE(B14,B16)</f>
        <v>0.13924999999999998</v>
      </c>
      <c r="C15" s="50">
        <f t="shared" si="5"/>
        <v>0.15625</v>
      </c>
      <c r="D15" s="50">
        <f t="shared" si="5"/>
        <v>0.17635000000000001</v>
      </c>
      <c r="E15" s="50">
        <v>0.20100000000000001</v>
      </c>
      <c r="F15" s="50">
        <f t="shared" si="5"/>
        <v>0.23215</v>
      </c>
      <c r="G15" s="50">
        <f t="shared" si="5"/>
        <v>0.25574999999999998</v>
      </c>
      <c r="H15" s="50">
        <f t="shared" si="5"/>
        <v>0.27834999999999999</v>
      </c>
      <c r="I15" s="50">
        <f t="shared" si="5"/>
        <v>0.36049999999999999</v>
      </c>
      <c r="J15" s="50">
        <f t="shared" si="5"/>
        <v>0.41459999999999997</v>
      </c>
      <c r="K15" s="50">
        <f t="shared" si="5"/>
        <v>0.45174999999999998</v>
      </c>
    </row>
    <row r="16" spans="1:11" x14ac:dyDescent="0.2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25">
      <c r="A17" s="6" t="s">
        <v>55</v>
      </c>
      <c r="B17" s="50">
        <f t="shared" si="5"/>
        <v>8.3250000000000005E-2</v>
      </c>
      <c r="C17" s="50">
        <f t="shared" si="5"/>
        <v>0.10415000000000001</v>
      </c>
      <c r="D17" s="50">
        <f t="shared" si="5"/>
        <v>0.1288</v>
      </c>
      <c r="E17" s="50">
        <v>0.15865000000000001</v>
      </c>
      <c r="F17" s="50">
        <f t="shared" si="5"/>
        <v>0.19574999999999998</v>
      </c>
      <c r="G17" s="50">
        <f t="shared" si="5"/>
        <v>0.22439999999999999</v>
      </c>
      <c r="H17" s="50">
        <f t="shared" si="5"/>
        <v>0.26995000000000002</v>
      </c>
      <c r="I17" s="50">
        <f t="shared" si="5"/>
        <v>0.34509999999999996</v>
      </c>
      <c r="J17" s="50">
        <f t="shared" si="5"/>
        <v>0.40644999999999998</v>
      </c>
      <c r="K17" s="50">
        <f t="shared" si="5"/>
        <v>0.44745000000000001</v>
      </c>
    </row>
    <row r="18" spans="1:15" x14ac:dyDescent="0.25">
      <c r="A18" s="6" t="s">
        <v>32</v>
      </c>
      <c r="B18" s="5">
        <v>3.85E-2</v>
      </c>
      <c r="C18" s="5">
        <v>6.25E-2</v>
      </c>
      <c r="D18" s="5">
        <v>9.0899999999999995E-2</v>
      </c>
      <c r="E18" s="5">
        <v>0.125</v>
      </c>
      <c r="F18" s="5">
        <v>0.16669999999999999</v>
      </c>
      <c r="G18" s="5">
        <v>0.2</v>
      </c>
      <c r="H18" s="5">
        <v>0.25</v>
      </c>
      <c r="I18" s="5">
        <v>0.33329999999999999</v>
      </c>
      <c r="J18" s="5">
        <v>0.4</v>
      </c>
      <c r="K18" s="5">
        <v>0.44440000000000002</v>
      </c>
      <c r="L18" s="54"/>
      <c r="M18" s="54"/>
      <c r="N18" s="54"/>
      <c r="O18" s="54"/>
    </row>
    <row r="19" spans="1:15" x14ac:dyDescent="0.25">
      <c r="A19" s="333" t="s">
        <v>857</v>
      </c>
    </row>
    <row r="20" spans="1:15" x14ac:dyDescent="0.25">
      <c r="A20" s="173" t="str">
        <f>CONCATENATE("Version ",'Change Log'!$B$3," – © 2015-",YEAR('Change Log'!$A$3),", William W. Davis, MSPM, PMP")</f>
        <v>Version 3.0.t – © 2015-2020, William W. Davis, MSPM, PMP</v>
      </c>
    </row>
    <row r="21" spans="1:15" x14ac:dyDescent="0.25">
      <c r="A21" s="367" t="s">
        <v>131</v>
      </c>
      <c r="B21" s="367"/>
      <c r="C21" s="367"/>
      <c r="D21" s="367"/>
      <c r="E21" s="367"/>
      <c r="F21" s="367"/>
      <c r="G21" s="367"/>
      <c r="H21" s="367"/>
      <c r="I21" s="367"/>
      <c r="J21" s="367"/>
    </row>
    <row r="22" spans="1:15" x14ac:dyDescent="0.25">
      <c r="A22" s="367" t="s">
        <v>130</v>
      </c>
      <c r="B22" s="367"/>
      <c r="C22" s="367"/>
      <c r="D22" s="367"/>
      <c r="E22" s="367"/>
      <c r="F22" s="367"/>
      <c r="G22" s="367"/>
      <c r="H22" s="367"/>
      <c r="I22" s="367"/>
      <c r="J22" s="367"/>
    </row>
    <row r="23" spans="1:15" x14ac:dyDescent="0.25">
      <c r="A23" s="367" t="s">
        <v>90</v>
      </c>
      <c r="B23" s="367"/>
      <c r="C23" s="367"/>
      <c r="D23" s="367"/>
      <c r="E23" s="367"/>
      <c r="F23" s="367"/>
      <c r="G23" s="367"/>
      <c r="H23" s="367"/>
      <c r="I23" s="367"/>
      <c r="J23" s="367"/>
    </row>
    <row r="24" spans="1:15" x14ac:dyDescent="0.25">
      <c r="A24" s="367" t="s">
        <v>143</v>
      </c>
      <c r="B24" s="367"/>
      <c r="C24" s="367"/>
      <c r="D24" s="367"/>
      <c r="E24" s="367"/>
      <c r="F24" s="367"/>
      <c r="G24" s="367"/>
      <c r="H24" s="367"/>
      <c r="I24" s="367"/>
      <c r="J24" s="367"/>
    </row>
    <row r="25" spans="1:15" x14ac:dyDescent="0.25">
      <c r="A25" s="367" t="s">
        <v>749</v>
      </c>
      <c r="B25" s="367"/>
      <c r="C25" s="367"/>
      <c r="D25" s="367"/>
      <c r="E25" s="367"/>
      <c r="F25" s="367"/>
      <c r="G25" s="367"/>
      <c r="H25" s="367"/>
      <c r="I25" s="367"/>
      <c r="J25" s="367"/>
      <c r="K25" s="367"/>
    </row>
    <row r="26" spans="1:15" x14ac:dyDescent="0.25">
      <c r="A26" s="175" t="s">
        <v>144</v>
      </c>
      <c r="B26" s="130"/>
      <c r="C26" s="130"/>
      <c r="D26" s="130"/>
      <c r="E26" s="130"/>
      <c r="F26" s="130"/>
      <c r="G26" s="130"/>
      <c r="H26" s="130"/>
      <c r="I26" s="130"/>
      <c r="J26" s="130"/>
    </row>
    <row r="27" spans="1:15" x14ac:dyDescent="0.25">
      <c r="A27" s="175" t="s">
        <v>88</v>
      </c>
      <c r="B27" s="17"/>
      <c r="C27" s="17"/>
      <c r="D27" s="17"/>
      <c r="E27" s="17"/>
      <c r="F27" s="18"/>
      <c r="G27" s="17"/>
      <c r="H27" s="17"/>
      <c r="I27" s="17"/>
      <c r="J27" s="17"/>
    </row>
    <row r="28" spans="1:15" x14ac:dyDescent="0.25">
      <c r="A28" s="175" t="s">
        <v>145</v>
      </c>
      <c r="B28" s="17"/>
      <c r="C28" s="17"/>
      <c r="D28" s="17"/>
      <c r="E28" s="17"/>
      <c r="F28" s="18"/>
      <c r="G28" s="17"/>
      <c r="H28" s="17"/>
      <c r="I28" s="17"/>
      <c r="J28" s="17"/>
    </row>
    <row r="29" spans="1:15" x14ac:dyDescent="0.25">
      <c r="A29" s="175" t="s">
        <v>146</v>
      </c>
      <c r="B29" s="17"/>
      <c r="C29" s="17"/>
      <c r="D29" s="17"/>
      <c r="E29" s="17"/>
      <c r="F29" s="18"/>
      <c r="G29" s="17"/>
      <c r="H29" s="17"/>
      <c r="I29" s="17"/>
      <c r="J29" s="17"/>
    </row>
    <row r="30" spans="1:15" x14ac:dyDescent="0.25">
      <c r="A30" s="175" t="s">
        <v>684</v>
      </c>
      <c r="B30" s="17"/>
      <c r="C30" s="17"/>
      <c r="D30" s="17"/>
      <c r="E30" s="17"/>
      <c r="F30" s="18"/>
      <c r="G30" s="17"/>
      <c r="H30" s="17"/>
      <c r="I30" s="17"/>
      <c r="J30" s="17"/>
    </row>
    <row r="31" spans="1:15" x14ac:dyDescent="0.25">
      <c r="A31" s="175" t="s">
        <v>685</v>
      </c>
      <c r="B31" s="17"/>
      <c r="C31" s="17"/>
      <c r="D31" s="17"/>
      <c r="E31" s="17"/>
      <c r="F31" s="18"/>
      <c r="G31" s="17"/>
      <c r="H31" s="17"/>
      <c r="I31" s="17"/>
      <c r="J31" s="17"/>
    </row>
    <row r="32" spans="1:15" x14ac:dyDescent="0.25">
      <c r="A32" s="175"/>
      <c r="B32" s="17"/>
      <c r="C32" s="17"/>
      <c r="D32" s="17"/>
      <c r="E32" s="17"/>
      <c r="F32" s="18"/>
      <c r="G32" s="17"/>
      <c r="H32" s="17"/>
      <c r="I32" s="17"/>
      <c r="J32" s="17"/>
    </row>
    <row r="33" spans="1:10" x14ac:dyDescent="0.25">
      <c r="A33" s="175" t="s">
        <v>686</v>
      </c>
      <c r="B33" s="17"/>
      <c r="C33" s="17"/>
      <c r="D33" s="17"/>
      <c r="E33" s="17"/>
      <c r="F33" s="18"/>
      <c r="G33" s="17"/>
      <c r="H33" s="17"/>
      <c r="I33" s="17"/>
      <c r="J33" s="17"/>
    </row>
    <row r="34" spans="1:10" x14ac:dyDescent="0.25">
      <c r="A34" s="175" t="s">
        <v>87</v>
      </c>
    </row>
    <row r="35" spans="1:10" x14ac:dyDescent="0.25">
      <c r="A35" s="366" t="s">
        <v>719</v>
      </c>
      <c r="B35" s="366"/>
      <c r="C35" s="366"/>
      <c r="D35" s="366"/>
      <c r="E35" s="366"/>
    </row>
  </sheetData>
  <mergeCells count="6">
    <mergeCell ref="A35:E35"/>
    <mergeCell ref="A21:J21"/>
    <mergeCell ref="A22:J22"/>
    <mergeCell ref="A23:J23"/>
    <mergeCell ref="A24:J24"/>
    <mergeCell ref="A25:K25"/>
  </mergeCells>
  <hyperlinks>
    <hyperlink ref="A23:J23" r:id="rId1" display="Watch Statistical PERT videos on YouTube " xr:uid="{7B7EBB92-669F-47F6-96C3-E56E496EDB6E}"/>
    <hyperlink ref="A24" r:id="rId2" display="Follow Statistical PERT on Twitter to learn when new updates are released" xr:uid="{6D1E7708-A58A-4761-9914-C8C624DADB9A}"/>
    <hyperlink ref="A23" r:id="rId3" xr:uid="{96F08C02-C8F8-455A-9D1D-774C326DB97D}"/>
    <hyperlink ref="A22" r:id="rId4" display="Take a Pluralsight course on Statistical PERT" xr:uid="{9AB2DF59-304B-49A4-A3A0-7E647673F6F1}"/>
    <hyperlink ref="A21" r:id="rId5" display="Download more FREE Statistical PERT templates at https://www.statisticalpert.com" xr:uid="{F639FCAB-8E12-4A68-B198-E30BCA081F7E}"/>
    <hyperlink ref="A24:J24" r:id="rId6" display="Connect with or follow William W. Davis on LinkedIn" xr:uid="{71E178FA-E404-4682-BF37-71C27E1A1FC9}"/>
    <hyperlink ref="A22:J22" r:id="rId7" display="Watch a Pluralsight course on Statistical PERT® Normal Edition" xr:uid="{7DDFD866-3A59-4289-A888-114D55212EDB}"/>
    <hyperlink ref="A35" r:id="rId8" xr:uid="{45FA4925-88D7-4620-86EC-63CA30997D2A}"/>
    <hyperlink ref="A25" r:id="rId9" display="Follow Statistical PERT on Twitter to learn when new updates are released" xr:uid="{443191B7-65F9-4ACF-A9E0-1D257CD8AB41}"/>
    <hyperlink ref="A25:K25" r:id="rId10" location="newsletter" display="Subscribe to the SPERT® newsletter for monthly tips, free webinars, and new release notifications" xr:uid="{779F5210-EA3C-4FF9-B58E-D1D4EB4FB81B}"/>
  </hyperlinks>
  <pageMargins left="0.7" right="0.7" top="0.75" bottom="0.75" header="0.3" footer="0.3"/>
  <drawing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3"/>
  <sheetViews>
    <sheetView showGridLines="0" workbookViewId="0">
      <selection activeCell="B3" sqref="B3"/>
    </sheetView>
  </sheetViews>
  <sheetFormatPr defaultRowHeight="15" x14ac:dyDescent="0.25"/>
  <cols>
    <col min="1" max="1" width="35.7109375" customWidth="1"/>
    <col min="2" max="2" width="13.5703125" customWidth="1"/>
    <col min="3" max="11" width="10.7109375" customWidth="1"/>
  </cols>
  <sheetData>
    <row r="1" spans="1:2" ht="18.75" customHeight="1" x14ac:dyDescent="0.25">
      <c r="A1" s="257" t="s">
        <v>742</v>
      </c>
    </row>
    <row r="2" spans="1:2" ht="15" customHeight="1" x14ac:dyDescent="0.25"/>
    <row r="3" spans="1:2" x14ac:dyDescent="0.25">
      <c r="A3" s="368" t="s">
        <v>135</v>
      </c>
      <c r="B3" s="258">
        <v>-0.05</v>
      </c>
    </row>
    <row r="4" spans="1:2" x14ac:dyDescent="0.25">
      <c r="A4" s="369"/>
      <c r="B4" s="258">
        <v>-0.1</v>
      </c>
    </row>
    <row r="5" spans="1:2" x14ac:dyDescent="0.25">
      <c r="A5" s="369"/>
      <c r="B5" s="258">
        <v>-0.15</v>
      </c>
    </row>
    <row r="6" spans="1:2" x14ac:dyDescent="0.25">
      <c r="A6" s="369"/>
      <c r="B6" s="258">
        <v>-0.2</v>
      </c>
    </row>
    <row r="7" spans="1:2" x14ac:dyDescent="0.25">
      <c r="A7" s="369"/>
      <c r="B7" s="258">
        <v>-0.25</v>
      </c>
    </row>
    <row r="8" spans="1:2" x14ac:dyDescent="0.25">
      <c r="A8" s="369"/>
      <c r="B8" s="258">
        <v>-0.3</v>
      </c>
    </row>
    <row r="9" spans="1:2" x14ac:dyDescent="0.25">
      <c r="A9" s="369"/>
      <c r="B9" s="258">
        <v>-0.35</v>
      </c>
    </row>
    <row r="10" spans="1:2" x14ac:dyDescent="0.25">
      <c r="A10" s="369"/>
      <c r="B10" s="258">
        <v>-0.4</v>
      </c>
    </row>
    <row r="11" spans="1:2" x14ac:dyDescent="0.25">
      <c r="A11" s="369"/>
      <c r="B11" s="258">
        <v>-0.5</v>
      </c>
    </row>
    <row r="12" spans="1:2" x14ac:dyDescent="0.25">
      <c r="A12" s="369"/>
      <c r="B12" s="258">
        <v>-0.6</v>
      </c>
    </row>
    <row r="13" spans="1:2" x14ac:dyDescent="0.25">
      <c r="A13" s="370"/>
      <c r="B13" s="258">
        <v>-0.7</v>
      </c>
    </row>
    <row r="14" spans="1:2" x14ac:dyDescent="0.25">
      <c r="B14" s="94"/>
    </row>
    <row r="16" spans="1:2" x14ac:dyDescent="0.25">
      <c r="A16" s="371" t="s">
        <v>136</v>
      </c>
      <c r="B16" s="258">
        <v>0.1</v>
      </c>
    </row>
    <row r="17" spans="1:22" x14ac:dyDescent="0.25">
      <c r="A17" s="371"/>
      <c r="B17" s="258">
        <v>0.2</v>
      </c>
    </row>
    <row r="18" spans="1:22" x14ac:dyDescent="0.25">
      <c r="A18" s="371"/>
      <c r="B18" s="258">
        <v>0.3</v>
      </c>
    </row>
    <row r="19" spans="1:22" x14ac:dyDescent="0.25">
      <c r="A19" s="371"/>
      <c r="B19" s="258">
        <v>0.4</v>
      </c>
    </row>
    <row r="20" spans="1:22" x14ac:dyDescent="0.25">
      <c r="A20" s="371"/>
      <c r="B20" s="258">
        <v>0.5</v>
      </c>
    </row>
    <row r="21" spans="1:22" x14ac:dyDescent="0.25">
      <c r="A21" s="371"/>
      <c r="B21" s="258">
        <v>0.75</v>
      </c>
    </row>
    <row r="22" spans="1:22" x14ac:dyDescent="0.25">
      <c r="A22" s="371"/>
      <c r="B22" s="258">
        <v>1</v>
      </c>
    </row>
    <row r="23" spans="1:22" x14ac:dyDescent="0.25">
      <c r="A23" s="371"/>
      <c r="B23" s="258">
        <v>1.25</v>
      </c>
    </row>
    <row r="24" spans="1:22" x14ac:dyDescent="0.25">
      <c r="A24" s="371"/>
      <c r="B24" s="258">
        <v>1.5</v>
      </c>
    </row>
    <row r="25" spans="1:22" x14ac:dyDescent="0.25">
      <c r="A25" s="371"/>
      <c r="B25" s="258">
        <v>1.75</v>
      </c>
    </row>
    <row r="26" spans="1:22" x14ac:dyDescent="0.25">
      <c r="A26" s="371"/>
      <c r="B26" s="258">
        <v>2</v>
      </c>
    </row>
    <row r="29" spans="1:22" x14ac:dyDescent="0.25">
      <c r="A29" s="95" t="s">
        <v>134</v>
      </c>
      <c r="B29" s="96"/>
    </row>
    <row r="30" spans="1:22" x14ac:dyDescent="0.25">
      <c r="A30" s="259" t="s">
        <v>77</v>
      </c>
      <c r="B30" s="97" t="b">
        <f>FALSE</f>
        <v>0</v>
      </c>
      <c r="C30" s="98" t="s">
        <v>78</v>
      </c>
      <c r="D30" s="99"/>
      <c r="E30" s="99"/>
      <c r="F30" s="99"/>
      <c r="G30" s="99"/>
      <c r="H30" s="99"/>
      <c r="I30" s="99"/>
      <c r="J30" s="99"/>
      <c r="K30" s="99"/>
      <c r="L30" s="327" t="s">
        <v>847</v>
      </c>
      <c r="M30" s="99"/>
      <c r="N30" s="99"/>
      <c r="O30" s="99"/>
      <c r="P30" s="99"/>
      <c r="Q30" s="99"/>
      <c r="R30" s="99"/>
      <c r="S30" s="99"/>
      <c r="T30" s="99"/>
      <c r="U30" s="99"/>
      <c r="V30" s="100"/>
    </row>
    <row r="31" spans="1:22" x14ac:dyDescent="0.25">
      <c r="A31" s="259" t="s">
        <v>79</v>
      </c>
      <c r="B31" s="97" t="b">
        <f>TRUE</f>
        <v>1</v>
      </c>
      <c r="C31" s="98" t="s">
        <v>80</v>
      </c>
      <c r="D31" s="99"/>
      <c r="E31" s="99"/>
      <c r="F31" s="99"/>
      <c r="G31" s="99"/>
      <c r="H31" s="99"/>
      <c r="I31" s="99"/>
      <c r="J31" s="99"/>
      <c r="K31" s="99"/>
      <c r="L31" s="327" t="s">
        <v>848</v>
      </c>
      <c r="M31" s="99"/>
      <c r="N31" s="99"/>
      <c r="O31" s="99"/>
      <c r="P31" s="99"/>
      <c r="Q31" s="99"/>
      <c r="R31" s="99"/>
      <c r="S31" s="99"/>
      <c r="T31" s="99"/>
      <c r="U31" s="99"/>
      <c r="V31" s="100"/>
    </row>
    <row r="34" spans="1:11" x14ac:dyDescent="0.25">
      <c r="A34" s="95" t="s">
        <v>81</v>
      </c>
      <c r="B34" s="96"/>
    </row>
    <row r="35" spans="1:11" x14ac:dyDescent="0.25">
      <c r="A35" s="259" t="s">
        <v>82</v>
      </c>
      <c r="B35" s="97" t="b">
        <f>TRUE</f>
        <v>1</v>
      </c>
    </row>
    <row r="36" spans="1:11" x14ac:dyDescent="0.25">
      <c r="A36" s="259" t="s">
        <v>83</v>
      </c>
      <c r="B36" s="97" t="b">
        <f>FALSE</f>
        <v>0</v>
      </c>
    </row>
    <row r="37" spans="1:11" x14ac:dyDescent="0.25">
      <c r="A37" s="333" t="s">
        <v>857</v>
      </c>
    </row>
    <row r="38" spans="1:11" x14ac:dyDescent="0.25">
      <c r="A38" s="173" t="str">
        <f>CONCATENATE("Version ",'Change Log'!$B$3," – © 2015-",YEAR('Change Log'!$A$3),", William W. Davis, MSPM, PMP")</f>
        <v>Version 3.0.t – © 2015-2020, William W. Davis, MSPM, PMP</v>
      </c>
    </row>
    <row r="39" spans="1:11" x14ac:dyDescent="0.25">
      <c r="A39" s="367" t="s">
        <v>131</v>
      </c>
      <c r="B39" s="367"/>
      <c r="C39" s="367"/>
      <c r="D39" s="367"/>
      <c r="E39" s="367"/>
      <c r="F39" s="367"/>
      <c r="G39" s="367"/>
      <c r="H39" s="367"/>
      <c r="I39" s="367"/>
      <c r="J39" s="367"/>
    </row>
    <row r="40" spans="1:11" x14ac:dyDescent="0.25">
      <c r="A40" s="367" t="s">
        <v>130</v>
      </c>
      <c r="B40" s="367"/>
      <c r="C40" s="367"/>
      <c r="D40" s="367"/>
      <c r="E40" s="367"/>
      <c r="F40" s="367"/>
      <c r="G40" s="367"/>
      <c r="H40" s="367"/>
      <c r="I40" s="367"/>
      <c r="J40" s="367"/>
    </row>
    <row r="41" spans="1:11" x14ac:dyDescent="0.25">
      <c r="A41" s="367" t="s">
        <v>90</v>
      </c>
      <c r="B41" s="367"/>
      <c r="C41" s="367"/>
      <c r="D41" s="367"/>
      <c r="E41" s="367"/>
      <c r="F41" s="367"/>
      <c r="G41" s="367"/>
      <c r="H41" s="367"/>
      <c r="I41" s="367"/>
      <c r="J41" s="367"/>
    </row>
    <row r="42" spans="1:11" x14ac:dyDescent="0.25">
      <c r="A42" s="367" t="s">
        <v>143</v>
      </c>
      <c r="B42" s="367"/>
      <c r="C42" s="367"/>
      <c r="D42" s="367"/>
      <c r="E42" s="367"/>
      <c r="F42" s="367"/>
      <c r="G42" s="367"/>
      <c r="H42" s="367"/>
      <c r="I42" s="367"/>
      <c r="J42" s="367"/>
    </row>
    <row r="43" spans="1:11" x14ac:dyDescent="0.25">
      <c r="A43" s="367" t="s">
        <v>749</v>
      </c>
      <c r="B43" s="367"/>
      <c r="C43" s="367"/>
      <c r="D43" s="367"/>
      <c r="E43" s="367"/>
      <c r="F43" s="367"/>
      <c r="G43" s="367"/>
      <c r="H43" s="367"/>
      <c r="I43" s="367"/>
      <c r="J43" s="367"/>
      <c r="K43" s="367"/>
    </row>
    <row r="44" spans="1:11" x14ac:dyDescent="0.25">
      <c r="A44" s="175" t="s">
        <v>144</v>
      </c>
      <c r="B44" s="130"/>
      <c r="C44" s="130"/>
      <c r="D44" s="130"/>
      <c r="E44" s="130"/>
      <c r="F44" s="130"/>
      <c r="G44" s="130"/>
      <c r="H44" s="130"/>
      <c r="I44" s="130"/>
      <c r="J44" s="130"/>
    </row>
    <row r="45" spans="1:11" x14ac:dyDescent="0.25">
      <c r="A45" s="175" t="s">
        <v>88</v>
      </c>
      <c r="B45" s="17"/>
      <c r="C45" s="17"/>
      <c r="D45" s="17"/>
      <c r="E45" s="17"/>
      <c r="F45" s="18"/>
      <c r="G45" s="17"/>
      <c r="H45" s="17"/>
      <c r="I45" s="17"/>
      <c r="J45" s="17"/>
    </row>
    <row r="46" spans="1:11" x14ac:dyDescent="0.25">
      <c r="A46" s="175" t="s">
        <v>145</v>
      </c>
      <c r="B46" s="17"/>
      <c r="C46" s="17"/>
      <c r="D46" s="17"/>
      <c r="E46" s="17"/>
      <c r="F46" s="18"/>
      <c r="G46" s="17"/>
      <c r="H46" s="17"/>
      <c r="I46" s="17"/>
      <c r="J46" s="17"/>
    </row>
    <row r="47" spans="1:11" x14ac:dyDescent="0.25">
      <c r="A47" s="175" t="s">
        <v>146</v>
      </c>
      <c r="B47" s="17"/>
      <c r="C47" s="17"/>
      <c r="D47" s="17"/>
      <c r="E47" s="17"/>
      <c r="F47" s="18"/>
      <c r="G47" s="17"/>
      <c r="H47" s="17"/>
      <c r="I47" s="17"/>
      <c r="J47" s="17"/>
    </row>
    <row r="48" spans="1:11" x14ac:dyDescent="0.25">
      <c r="A48" s="175" t="s">
        <v>684</v>
      </c>
      <c r="B48" s="17"/>
      <c r="C48" s="17"/>
      <c r="D48" s="17"/>
      <c r="E48" s="17"/>
      <c r="F48" s="18"/>
      <c r="G48" s="17"/>
      <c r="H48" s="17"/>
      <c r="I48" s="17"/>
      <c r="J48" s="17"/>
    </row>
    <row r="49" spans="1:10" x14ac:dyDescent="0.25">
      <c r="A49" s="175" t="s">
        <v>685</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686</v>
      </c>
      <c r="B51" s="17"/>
      <c r="C51" s="17"/>
      <c r="D51" s="17"/>
      <c r="E51" s="17"/>
      <c r="F51" s="18"/>
      <c r="G51" s="17"/>
      <c r="H51" s="17"/>
      <c r="I51" s="17"/>
      <c r="J51" s="17"/>
    </row>
    <row r="52" spans="1:10" x14ac:dyDescent="0.25">
      <c r="A52" s="175" t="s">
        <v>87</v>
      </c>
    </row>
    <row r="53" spans="1:10" x14ac:dyDescent="0.25">
      <c r="A53" s="366" t="s">
        <v>719</v>
      </c>
      <c r="B53" s="366"/>
      <c r="C53" s="366"/>
      <c r="D53" s="366"/>
      <c r="E53" s="366"/>
    </row>
  </sheetData>
  <mergeCells count="8">
    <mergeCell ref="A53:E53"/>
    <mergeCell ref="A42:J42"/>
    <mergeCell ref="A3:A13"/>
    <mergeCell ref="A16:A26"/>
    <mergeCell ref="A39:J39"/>
    <mergeCell ref="A40:J40"/>
    <mergeCell ref="A41:J41"/>
    <mergeCell ref="A43:K43"/>
  </mergeCells>
  <hyperlinks>
    <hyperlink ref="A41:J41" r:id="rId1" display="Watch Statistical PERT videos on YouTube " xr:uid="{2A840D28-AC57-43AB-99BB-57B1FAB62357}"/>
    <hyperlink ref="A42" r:id="rId2" display="Follow Statistical PERT on Twitter to learn when new updates are released" xr:uid="{2FDE3621-CC1F-4A6F-B1C6-C7EC15EDA578}"/>
    <hyperlink ref="A41" r:id="rId3" xr:uid="{ABE9884C-5BB4-443D-A761-B44C3B45A737}"/>
    <hyperlink ref="A40" r:id="rId4" display="Take a Pluralsight course on Statistical PERT" xr:uid="{2A57D7B9-0A30-4F9B-BE50-10172243B388}"/>
    <hyperlink ref="A39" r:id="rId5" display="Download more FREE Statistical PERT templates at https://www.statisticalpert.com" xr:uid="{E10769C3-C168-43D0-B188-FDD38938D33A}"/>
    <hyperlink ref="A42:J42" r:id="rId6" display="Connect with or follow William W. Davis on LinkedIn" xr:uid="{04E82295-90B6-49F9-89BB-26A880C7807C}"/>
    <hyperlink ref="A40:J40" r:id="rId7" display="Watch a Pluralsight course on Statistical PERT® Normal Edition" xr:uid="{8C12DD76-2772-4018-AE69-6E71B13AAF6E}"/>
    <hyperlink ref="A53" r:id="rId8" xr:uid="{EB966996-75EE-4A16-8EAA-0DAD108F2098}"/>
    <hyperlink ref="A43" r:id="rId9" display="Follow Statistical PERT on Twitter to learn when new updates are released" xr:uid="{E907DAA7-B705-480E-8030-465DAF213883}"/>
    <hyperlink ref="A43:K43" r:id="rId10" location="newsletter" display="Subscribe to the SPERT® newsletter for monthly tips, free webinars, and new release notifications" xr:uid="{7ABED146-CE4B-49BE-9D6A-1539F3855213}"/>
  </hyperlinks>
  <pageMargins left="0.7" right="0.7" top="0.75" bottom="0.75" header="0.3" footer="0.3"/>
  <drawing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RowHeight="15" x14ac:dyDescent="0.25"/>
  <cols>
    <col min="1" max="16384" width="9.140625" style="131"/>
  </cols>
  <sheetData>
    <row r="1" spans="1:5" ht="28.5" x14ac:dyDescent="0.45">
      <c r="A1" s="251" t="s">
        <v>736</v>
      </c>
    </row>
    <row r="3" spans="1:5" x14ac:dyDescent="0.25">
      <c r="E3" s="252" t="s">
        <v>721</v>
      </c>
    </row>
    <row r="4" spans="1:5" ht="15.75" x14ac:dyDescent="0.25">
      <c r="E4" s="252" t="s">
        <v>722</v>
      </c>
    </row>
    <row r="5" spans="1:5" x14ac:dyDescent="0.25">
      <c r="E5" s="252"/>
    </row>
    <row r="6" spans="1:5" x14ac:dyDescent="0.25">
      <c r="E6" s="252" t="s">
        <v>723</v>
      </c>
    </row>
    <row r="7" spans="1:5" x14ac:dyDescent="0.25">
      <c r="E7" s="252" t="s">
        <v>724</v>
      </c>
    </row>
    <row r="8" spans="1:5" x14ac:dyDescent="0.25">
      <c r="E8" s="252" t="s">
        <v>725</v>
      </c>
    </row>
    <row r="9" spans="1:5" x14ac:dyDescent="0.25">
      <c r="E9" s="252" t="s">
        <v>726</v>
      </c>
    </row>
    <row r="10" spans="1:5" x14ac:dyDescent="0.25">
      <c r="E10" s="252"/>
    </row>
    <row r="11" spans="1:5" x14ac:dyDescent="0.25">
      <c r="E11" s="252" t="s">
        <v>727</v>
      </c>
    </row>
    <row r="12" spans="1:5" x14ac:dyDescent="0.25">
      <c r="E12" s="252" t="s">
        <v>728</v>
      </c>
    </row>
    <row r="13" spans="1:5" x14ac:dyDescent="0.25">
      <c r="E13" s="252" t="s">
        <v>729</v>
      </c>
    </row>
    <row r="14" spans="1:5" x14ac:dyDescent="0.25">
      <c r="E14" s="252" t="s">
        <v>730</v>
      </c>
    </row>
    <row r="15" spans="1:5" x14ac:dyDescent="0.25">
      <c r="E15" s="253" t="s">
        <v>731</v>
      </c>
    </row>
    <row r="16" spans="1:5" x14ac:dyDescent="0.25">
      <c r="E16" s="252"/>
    </row>
    <row r="17" spans="1:7" x14ac:dyDescent="0.25">
      <c r="E17" s="336" t="s">
        <v>732</v>
      </c>
      <c r="F17" s="336"/>
      <c r="G17" s="336"/>
    </row>
    <row r="18" spans="1:7" x14ac:dyDescent="0.25">
      <c r="E18" s="252" t="s">
        <v>733</v>
      </c>
    </row>
    <row r="24" spans="1:7" x14ac:dyDescent="0.25">
      <c r="A24" s="132"/>
      <c r="F24" s="132"/>
    </row>
    <row r="25" spans="1:7" x14ac:dyDescent="0.25">
      <c r="A25" s="133"/>
      <c r="B25" s="133"/>
      <c r="C25" s="133"/>
      <c r="D25" s="133"/>
      <c r="E25" s="133"/>
      <c r="F25" s="133"/>
    </row>
    <row r="26" spans="1:7" x14ac:dyDescent="0.25">
      <c r="A26" s="133"/>
      <c r="B26" s="133"/>
      <c r="F26" s="132"/>
    </row>
    <row r="27" spans="1:7" x14ac:dyDescent="0.25">
      <c r="A27" s="133"/>
      <c r="B27" s="133"/>
      <c r="F27" s="132"/>
    </row>
    <row r="28" spans="1:7" x14ac:dyDescent="0.25">
      <c r="A28" s="133"/>
      <c r="B28" s="133"/>
      <c r="F28" s="132"/>
    </row>
    <row r="30" spans="1:7" x14ac:dyDescent="0.25">
      <c r="A30" s="254" t="s">
        <v>737</v>
      </c>
    </row>
    <row r="31" spans="1:7" x14ac:dyDescent="0.25">
      <c r="A31" s="255" t="s">
        <v>734</v>
      </c>
    </row>
    <row r="32" spans="1:7" x14ac:dyDescent="0.25">
      <c r="A32" s="255" t="s">
        <v>735</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26"/>
  <sheetViews>
    <sheetView showGridLines="0" workbookViewId="0">
      <selection activeCell="C3" sqref="C3"/>
    </sheetView>
  </sheetViews>
  <sheetFormatPr defaultRowHeight="15" x14ac:dyDescent="0.25"/>
  <cols>
    <col min="1" max="1" width="10.5703125" style="14" customWidth="1"/>
    <col min="2" max="2" width="10.140625" style="15" customWidth="1"/>
    <col min="3" max="3" width="132.7109375" style="10" customWidth="1"/>
  </cols>
  <sheetData>
    <row r="1" spans="1:3" ht="24.75" customHeight="1" x14ac:dyDescent="0.25">
      <c r="A1" s="257" t="s">
        <v>741</v>
      </c>
    </row>
    <row r="2" spans="1:3" x14ac:dyDescent="0.25">
      <c r="A2" s="12" t="s">
        <v>21</v>
      </c>
      <c r="B2" s="13" t="s">
        <v>22</v>
      </c>
      <c r="C2" s="11" t="s">
        <v>23</v>
      </c>
    </row>
    <row r="3" spans="1:3" x14ac:dyDescent="0.25">
      <c r="A3" s="266">
        <v>43951</v>
      </c>
      <c r="B3" s="267" t="s">
        <v>864</v>
      </c>
      <c r="C3" s="268" t="s">
        <v>865</v>
      </c>
    </row>
    <row r="4" spans="1:3" x14ac:dyDescent="0.25">
      <c r="A4" s="266">
        <v>43951</v>
      </c>
      <c r="B4" s="267" t="s">
        <v>859</v>
      </c>
      <c r="C4" s="268" t="s">
        <v>863</v>
      </c>
    </row>
    <row r="5" spans="1:3" x14ac:dyDescent="0.25">
      <c r="A5" s="266">
        <v>43949</v>
      </c>
      <c r="B5" s="267" t="s">
        <v>856</v>
      </c>
      <c r="C5" s="268" t="s">
        <v>858</v>
      </c>
    </row>
    <row r="6" spans="1:3" x14ac:dyDescent="0.25">
      <c r="A6" s="266">
        <v>43949</v>
      </c>
      <c r="B6" s="267" t="s">
        <v>853</v>
      </c>
      <c r="C6" s="268" t="s">
        <v>855</v>
      </c>
    </row>
    <row r="7" spans="1:3" x14ac:dyDescent="0.25">
      <c r="A7" s="266">
        <v>43948</v>
      </c>
      <c r="B7" s="267" t="s">
        <v>850</v>
      </c>
      <c r="C7" s="268" t="s">
        <v>852</v>
      </c>
    </row>
    <row r="8" spans="1:3" x14ac:dyDescent="0.25">
      <c r="A8" s="266">
        <v>43947</v>
      </c>
      <c r="B8" s="267" t="s">
        <v>843</v>
      </c>
      <c r="C8" s="268" t="s">
        <v>849</v>
      </c>
    </row>
    <row r="9" spans="1:3" x14ac:dyDescent="0.25">
      <c r="A9" s="266">
        <v>43947</v>
      </c>
      <c r="B9" s="267" t="s">
        <v>841</v>
      </c>
      <c r="C9" s="268" t="s">
        <v>842</v>
      </c>
    </row>
    <row r="10" spans="1:3" x14ac:dyDescent="0.25">
      <c r="A10" s="266">
        <v>43947</v>
      </c>
      <c r="B10" s="267" t="s">
        <v>838</v>
      </c>
      <c r="C10" s="268" t="s">
        <v>839</v>
      </c>
    </row>
    <row r="11" spans="1:3" x14ac:dyDescent="0.25">
      <c r="A11" s="266">
        <v>43946</v>
      </c>
      <c r="B11" s="267" t="s">
        <v>833</v>
      </c>
      <c r="C11" s="268" t="s">
        <v>834</v>
      </c>
    </row>
    <row r="12" spans="1:3" x14ac:dyDescent="0.25">
      <c r="A12" s="266">
        <v>43946</v>
      </c>
      <c r="B12" s="267" t="s">
        <v>829</v>
      </c>
      <c r="C12" s="268" t="s">
        <v>832</v>
      </c>
    </row>
    <row r="13" spans="1:3" x14ac:dyDescent="0.25">
      <c r="A13" s="266">
        <v>43946</v>
      </c>
      <c r="B13" s="267" t="s">
        <v>827</v>
      </c>
      <c r="C13" s="268" t="s">
        <v>828</v>
      </c>
    </row>
    <row r="14" spans="1:3" x14ac:dyDescent="0.25">
      <c r="A14" s="266">
        <v>43946</v>
      </c>
      <c r="B14" s="267" t="s">
        <v>796</v>
      </c>
      <c r="C14" s="268" t="s">
        <v>826</v>
      </c>
    </row>
    <row r="15" spans="1:3" x14ac:dyDescent="0.25">
      <c r="A15" s="266">
        <v>43946</v>
      </c>
      <c r="B15" s="267" t="s">
        <v>792</v>
      </c>
      <c r="C15" s="268" t="s">
        <v>795</v>
      </c>
    </row>
    <row r="16" spans="1:3" x14ac:dyDescent="0.25">
      <c r="A16" s="266">
        <v>43946</v>
      </c>
      <c r="B16" s="267" t="s">
        <v>790</v>
      </c>
      <c r="C16" s="268" t="s">
        <v>791</v>
      </c>
    </row>
    <row r="17" spans="1:3" x14ac:dyDescent="0.25">
      <c r="A17" s="266">
        <v>43946</v>
      </c>
      <c r="B17" s="267" t="s">
        <v>774</v>
      </c>
      <c r="C17" s="268" t="s">
        <v>775</v>
      </c>
    </row>
    <row r="18" spans="1:3" x14ac:dyDescent="0.25">
      <c r="A18" s="266">
        <v>43946</v>
      </c>
      <c r="B18" s="267" t="s">
        <v>766</v>
      </c>
      <c r="C18" s="268" t="s">
        <v>773</v>
      </c>
    </row>
    <row r="19" spans="1:3" x14ac:dyDescent="0.25">
      <c r="A19" s="266">
        <v>43946</v>
      </c>
      <c r="B19" s="267" t="s">
        <v>764</v>
      </c>
      <c r="C19" s="268" t="s">
        <v>765</v>
      </c>
    </row>
    <row r="20" spans="1:3" x14ac:dyDescent="0.25">
      <c r="A20" s="266">
        <v>43946</v>
      </c>
      <c r="B20" s="267" t="s">
        <v>758</v>
      </c>
      <c r="C20" s="268" t="s">
        <v>759</v>
      </c>
    </row>
    <row r="21" spans="1:3" x14ac:dyDescent="0.25">
      <c r="A21" s="180">
        <v>43944</v>
      </c>
      <c r="B21" s="181" t="s">
        <v>750</v>
      </c>
      <c r="C21" s="182" t="s">
        <v>751</v>
      </c>
    </row>
    <row r="22" spans="1:3" x14ac:dyDescent="0.25">
      <c r="A22" s="180">
        <v>43876</v>
      </c>
      <c r="B22" s="181" t="s">
        <v>740</v>
      </c>
      <c r="C22" s="182" t="s">
        <v>748</v>
      </c>
    </row>
    <row r="23" spans="1:3" x14ac:dyDescent="0.25">
      <c r="A23" s="180">
        <v>43659</v>
      </c>
      <c r="B23" s="181" t="s">
        <v>738</v>
      </c>
      <c r="C23" s="182" t="s">
        <v>739</v>
      </c>
    </row>
    <row r="24" spans="1:3" x14ac:dyDescent="0.25">
      <c r="A24" s="171">
        <v>43543</v>
      </c>
      <c r="B24" s="172" t="s">
        <v>141</v>
      </c>
      <c r="C24" s="41" t="s">
        <v>142</v>
      </c>
    </row>
    <row r="25" spans="1:3" x14ac:dyDescent="0.25">
      <c r="A25" s="171">
        <v>43365</v>
      </c>
      <c r="B25" s="172" t="s">
        <v>139</v>
      </c>
      <c r="C25" s="41" t="s">
        <v>140</v>
      </c>
    </row>
    <row r="26" spans="1:3" x14ac:dyDescent="0.25">
      <c r="A26" s="171">
        <v>42795</v>
      </c>
      <c r="B26" s="172" t="s">
        <v>133</v>
      </c>
      <c r="C26" s="41" t="s">
        <v>137</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0"/>
  </cols>
  <sheetData>
    <row r="1" spans="1:1" x14ac:dyDescent="0.25">
      <c r="A1" s="248" t="s">
        <v>152</v>
      </c>
    </row>
    <row r="2" spans="1:1" x14ac:dyDescent="0.25">
      <c r="A2" s="248" t="s">
        <v>153</v>
      </c>
    </row>
    <row r="3" spans="1:1" x14ac:dyDescent="0.25">
      <c r="A3" s="248"/>
    </row>
    <row r="4" spans="1:1" x14ac:dyDescent="0.25">
      <c r="A4" s="248" t="s">
        <v>154</v>
      </c>
    </row>
    <row r="5" spans="1:1" x14ac:dyDescent="0.25">
      <c r="A5" s="248" t="s">
        <v>155</v>
      </c>
    </row>
    <row r="6" spans="1:1" x14ac:dyDescent="0.25">
      <c r="A6" s="248" t="s">
        <v>156</v>
      </c>
    </row>
    <row r="7" spans="1:1" x14ac:dyDescent="0.25">
      <c r="A7" s="248"/>
    </row>
    <row r="8" spans="1:1" x14ac:dyDescent="0.25">
      <c r="A8" s="248" t="s">
        <v>157</v>
      </c>
    </row>
    <row r="9" spans="1:1" x14ac:dyDescent="0.25">
      <c r="A9" s="248"/>
    </row>
    <row r="10" spans="1:1" x14ac:dyDescent="0.25">
      <c r="A10" s="248" t="s">
        <v>158</v>
      </c>
    </row>
    <row r="11" spans="1:1" x14ac:dyDescent="0.25">
      <c r="A11" s="248" t="s">
        <v>159</v>
      </c>
    </row>
    <row r="12" spans="1:1" x14ac:dyDescent="0.25">
      <c r="A12" s="248"/>
    </row>
    <row r="13" spans="1:1" x14ac:dyDescent="0.25">
      <c r="A13" s="248" t="s">
        <v>160</v>
      </c>
    </row>
    <row r="14" spans="1:1" x14ac:dyDescent="0.25">
      <c r="A14" s="248" t="s">
        <v>161</v>
      </c>
    </row>
    <row r="15" spans="1:1" x14ac:dyDescent="0.25">
      <c r="A15" s="248" t="s">
        <v>162</v>
      </c>
    </row>
    <row r="16" spans="1:1" x14ac:dyDescent="0.25">
      <c r="A16" s="248" t="s">
        <v>163</v>
      </c>
    </row>
    <row r="17" spans="1:1" x14ac:dyDescent="0.25">
      <c r="A17" s="248" t="s">
        <v>164</v>
      </c>
    </row>
    <row r="18" spans="1:1" x14ac:dyDescent="0.25">
      <c r="A18" s="248" t="s">
        <v>165</v>
      </c>
    </row>
    <row r="19" spans="1:1" x14ac:dyDescent="0.25">
      <c r="A19" s="248" t="s">
        <v>166</v>
      </c>
    </row>
    <row r="20" spans="1:1" x14ac:dyDescent="0.25">
      <c r="A20" s="248" t="s">
        <v>167</v>
      </c>
    </row>
    <row r="21" spans="1:1" x14ac:dyDescent="0.25">
      <c r="A21" s="248"/>
    </row>
    <row r="22" spans="1:1" x14ac:dyDescent="0.25">
      <c r="A22" s="248" t="s">
        <v>168</v>
      </c>
    </row>
    <row r="23" spans="1:1" x14ac:dyDescent="0.25">
      <c r="A23" s="248" t="s">
        <v>169</v>
      </c>
    </row>
    <row r="24" spans="1:1" x14ac:dyDescent="0.25">
      <c r="A24" s="248" t="s">
        <v>170</v>
      </c>
    </row>
    <row r="25" spans="1:1" x14ac:dyDescent="0.25">
      <c r="A25" s="248" t="s">
        <v>171</v>
      </c>
    </row>
    <row r="26" spans="1:1" x14ac:dyDescent="0.25">
      <c r="A26" s="248" t="s">
        <v>172</v>
      </c>
    </row>
    <row r="27" spans="1:1" x14ac:dyDescent="0.25">
      <c r="A27" s="248" t="s">
        <v>173</v>
      </c>
    </row>
    <row r="28" spans="1:1" x14ac:dyDescent="0.25">
      <c r="A28" s="248"/>
    </row>
    <row r="29" spans="1:1" x14ac:dyDescent="0.25">
      <c r="A29" s="248" t="s">
        <v>174</v>
      </c>
    </row>
    <row r="30" spans="1:1" x14ac:dyDescent="0.25">
      <c r="A30" s="248" t="s">
        <v>175</v>
      </c>
    </row>
    <row r="31" spans="1:1" x14ac:dyDescent="0.25">
      <c r="A31" s="248" t="s">
        <v>176</v>
      </c>
    </row>
    <row r="32" spans="1:1" x14ac:dyDescent="0.25">
      <c r="A32" s="248" t="s">
        <v>177</v>
      </c>
    </row>
    <row r="33" spans="1:1" x14ac:dyDescent="0.25">
      <c r="A33" s="248"/>
    </row>
    <row r="34" spans="1:1" x14ac:dyDescent="0.25">
      <c r="A34" s="248" t="s">
        <v>178</v>
      </c>
    </row>
    <row r="35" spans="1:1" x14ac:dyDescent="0.25">
      <c r="A35" s="248" t="s">
        <v>179</v>
      </c>
    </row>
    <row r="36" spans="1:1" x14ac:dyDescent="0.25">
      <c r="A36" s="248" t="s">
        <v>180</v>
      </c>
    </row>
    <row r="37" spans="1:1" x14ac:dyDescent="0.25">
      <c r="A37" s="248" t="s">
        <v>181</v>
      </c>
    </row>
    <row r="38" spans="1:1" x14ac:dyDescent="0.25">
      <c r="A38" s="248" t="s">
        <v>182</v>
      </c>
    </row>
    <row r="39" spans="1:1" x14ac:dyDescent="0.25">
      <c r="A39" s="248"/>
    </row>
    <row r="40" spans="1:1" x14ac:dyDescent="0.25">
      <c r="A40" s="248" t="s">
        <v>183</v>
      </c>
    </row>
    <row r="41" spans="1:1" x14ac:dyDescent="0.25">
      <c r="A41" s="248" t="s">
        <v>184</v>
      </c>
    </row>
    <row r="42" spans="1:1" x14ac:dyDescent="0.25">
      <c r="A42" s="248" t="s">
        <v>185</v>
      </c>
    </row>
    <row r="43" spans="1:1" x14ac:dyDescent="0.25">
      <c r="A43" s="248"/>
    </row>
    <row r="44" spans="1:1" x14ac:dyDescent="0.25">
      <c r="A44" s="248" t="s">
        <v>186</v>
      </c>
    </row>
    <row r="45" spans="1:1" x14ac:dyDescent="0.25">
      <c r="A45" s="248" t="s">
        <v>187</v>
      </c>
    </row>
    <row r="46" spans="1:1" x14ac:dyDescent="0.25">
      <c r="A46" s="248" t="s">
        <v>188</v>
      </c>
    </row>
    <row r="47" spans="1:1" x14ac:dyDescent="0.25">
      <c r="A47" s="248" t="s">
        <v>189</v>
      </c>
    </row>
    <row r="48" spans="1:1" x14ac:dyDescent="0.25">
      <c r="A48" s="248" t="s">
        <v>190</v>
      </c>
    </row>
    <row r="49" spans="1:1" x14ac:dyDescent="0.25">
      <c r="A49" s="248"/>
    </row>
    <row r="50" spans="1:1" x14ac:dyDescent="0.25">
      <c r="A50" s="248" t="s">
        <v>191</v>
      </c>
    </row>
    <row r="51" spans="1:1" x14ac:dyDescent="0.25">
      <c r="A51" s="248" t="s">
        <v>192</v>
      </c>
    </row>
    <row r="52" spans="1:1" x14ac:dyDescent="0.25">
      <c r="A52" s="248" t="s">
        <v>193</v>
      </c>
    </row>
    <row r="53" spans="1:1" x14ac:dyDescent="0.25">
      <c r="A53" s="248" t="s">
        <v>194</v>
      </c>
    </row>
    <row r="54" spans="1:1" x14ac:dyDescent="0.25">
      <c r="A54" s="248" t="s">
        <v>195</v>
      </c>
    </row>
    <row r="55" spans="1:1" x14ac:dyDescent="0.25">
      <c r="A55" s="248" t="s">
        <v>196</v>
      </c>
    </row>
    <row r="56" spans="1:1" x14ac:dyDescent="0.25">
      <c r="A56" s="248" t="s">
        <v>197</v>
      </c>
    </row>
    <row r="57" spans="1:1" x14ac:dyDescent="0.25">
      <c r="A57" s="248" t="s">
        <v>198</v>
      </c>
    </row>
    <row r="58" spans="1:1" x14ac:dyDescent="0.25">
      <c r="A58" s="248" t="s">
        <v>199</v>
      </c>
    </row>
    <row r="59" spans="1:1" x14ac:dyDescent="0.25">
      <c r="A59" s="248" t="s">
        <v>200</v>
      </c>
    </row>
    <row r="60" spans="1:1" x14ac:dyDescent="0.25">
      <c r="A60" s="248"/>
    </row>
    <row r="61" spans="1:1" x14ac:dyDescent="0.25">
      <c r="A61" s="248" t="s">
        <v>201</v>
      </c>
    </row>
    <row r="62" spans="1:1" x14ac:dyDescent="0.25">
      <c r="A62" s="248" t="s">
        <v>202</v>
      </c>
    </row>
    <row r="63" spans="1:1" x14ac:dyDescent="0.25">
      <c r="A63" s="248" t="s">
        <v>203</v>
      </c>
    </row>
    <row r="64" spans="1:1" x14ac:dyDescent="0.25">
      <c r="A64" s="248" t="s">
        <v>204</v>
      </c>
    </row>
    <row r="65" spans="1:1" x14ac:dyDescent="0.25">
      <c r="A65" s="248" t="s">
        <v>205</v>
      </c>
    </row>
    <row r="66" spans="1:1" x14ac:dyDescent="0.25">
      <c r="A66" s="248" t="s">
        <v>206</v>
      </c>
    </row>
    <row r="67" spans="1:1" x14ac:dyDescent="0.25">
      <c r="A67" s="248"/>
    </row>
    <row r="68" spans="1:1" x14ac:dyDescent="0.25">
      <c r="A68" s="248" t="s">
        <v>207</v>
      </c>
    </row>
    <row r="69" spans="1:1" x14ac:dyDescent="0.25">
      <c r="A69" s="248" t="s">
        <v>208</v>
      </c>
    </row>
    <row r="70" spans="1:1" x14ac:dyDescent="0.25">
      <c r="A70" s="248"/>
    </row>
    <row r="71" spans="1:1" x14ac:dyDescent="0.25">
      <c r="A71" s="248" t="s">
        <v>209</v>
      </c>
    </row>
    <row r="72" spans="1:1" x14ac:dyDescent="0.25">
      <c r="A72" s="248"/>
    </row>
    <row r="73" spans="1:1" x14ac:dyDescent="0.25">
      <c r="A73" s="248" t="s">
        <v>210</v>
      </c>
    </row>
    <row r="74" spans="1:1" x14ac:dyDescent="0.25">
      <c r="A74" s="248"/>
    </row>
    <row r="75" spans="1:1" x14ac:dyDescent="0.25">
      <c r="A75" s="248" t="s">
        <v>211</v>
      </c>
    </row>
    <row r="76" spans="1:1" x14ac:dyDescent="0.25">
      <c r="A76" s="248"/>
    </row>
    <row r="77" spans="1:1" x14ac:dyDescent="0.25">
      <c r="A77" s="248" t="s">
        <v>212</v>
      </c>
    </row>
    <row r="78" spans="1:1" x14ac:dyDescent="0.25">
      <c r="A78" s="248" t="s">
        <v>213</v>
      </c>
    </row>
    <row r="79" spans="1:1" x14ac:dyDescent="0.25">
      <c r="A79" s="248"/>
    </row>
    <row r="80" spans="1:1" x14ac:dyDescent="0.25">
      <c r="A80" s="248" t="s">
        <v>214</v>
      </c>
    </row>
    <row r="81" spans="1:1" x14ac:dyDescent="0.25">
      <c r="A81" s="248" t="s">
        <v>215</v>
      </c>
    </row>
    <row r="82" spans="1:1" x14ac:dyDescent="0.25">
      <c r="A82" s="248" t="s">
        <v>216</v>
      </c>
    </row>
    <row r="83" spans="1:1" x14ac:dyDescent="0.25">
      <c r="A83" s="248"/>
    </row>
    <row r="84" spans="1:1" x14ac:dyDescent="0.25">
      <c r="A84" s="248" t="s">
        <v>217</v>
      </c>
    </row>
    <row r="85" spans="1:1" x14ac:dyDescent="0.25">
      <c r="A85" s="248" t="s">
        <v>218</v>
      </c>
    </row>
    <row r="86" spans="1:1" x14ac:dyDescent="0.25">
      <c r="A86" s="248" t="s">
        <v>219</v>
      </c>
    </row>
    <row r="87" spans="1:1" x14ac:dyDescent="0.25">
      <c r="A87" s="248" t="s">
        <v>220</v>
      </c>
    </row>
    <row r="88" spans="1:1" x14ac:dyDescent="0.25">
      <c r="A88" s="248"/>
    </row>
    <row r="89" spans="1:1" x14ac:dyDescent="0.25">
      <c r="A89" s="248" t="s">
        <v>221</v>
      </c>
    </row>
    <row r="90" spans="1:1" x14ac:dyDescent="0.25">
      <c r="A90" s="248" t="s">
        <v>222</v>
      </c>
    </row>
    <row r="91" spans="1:1" x14ac:dyDescent="0.25">
      <c r="A91" s="248"/>
    </row>
    <row r="92" spans="1:1" x14ac:dyDescent="0.25">
      <c r="A92" s="248" t="s">
        <v>223</v>
      </c>
    </row>
    <row r="93" spans="1:1" x14ac:dyDescent="0.25">
      <c r="A93" s="248" t="s">
        <v>224</v>
      </c>
    </row>
    <row r="94" spans="1:1" x14ac:dyDescent="0.25">
      <c r="A94" s="248" t="s">
        <v>225</v>
      </c>
    </row>
    <row r="95" spans="1:1" x14ac:dyDescent="0.25">
      <c r="A95" s="248" t="s">
        <v>226</v>
      </c>
    </row>
    <row r="96" spans="1:1" x14ac:dyDescent="0.25">
      <c r="A96" s="248" t="s">
        <v>227</v>
      </c>
    </row>
    <row r="97" spans="1:1" x14ac:dyDescent="0.25">
      <c r="A97" s="248" t="s">
        <v>228</v>
      </c>
    </row>
    <row r="98" spans="1:1" x14ac:dyDescent="0.25">
      <c r="A98" s="248"/>
    </row>
    <row r="99" spans="1:1" x14ac:dyDescent="0.25">
      <c r="A99" s="248" t="s">
        <v>229</v>
      </c>
    </row>
    <row r="100" spans="1:1" x14ac:dyDescent="0.25">
      <c r="A100" s="248" t="s">
        <v>230</v>
      </c>
    </row>
    <row r="101" spans="1:1" x14ac:dyDescent="0.25">
      <c r="A101" s="248" t="s">
        <v>231</v>
      </c>
    </row>
    <row r="102" spans="1:1" x14ac:dyDescent="0.25">
      <c r="A102" s="248"/>
    </row>
    <row r="103" spans="1:1" x14ac:dyDescent="0.25">
      <c r="A103" s="248" t="s">
        <v>232</v>
      </c>
    </row>
    <row r="104" spans="1:1" x14ac:dyDescent="0.25">
      <c r="A104" s="248" t="s">
        <v>233</v>
      </c>
    </row>
    <row r="105" spans="1:1" x14ac:dyDescent="0.25">
      <c r="A105" s="248" t="s">
        <v>234</v>
      </c>
    </row>
    <row r="106" spans="1:1" x14ac:dyDescent="0.25">
      <c r="A106" s="248" t="s">
        <v>235</v>
      </c>
    </row>
    <row r="107" spans="1:1" x14ac:dyDescent="0.25">
      <c r="A107" s="248" t="s">
        <v>236</v>
      </c>
    </row>
    <row r="108" spans="1:1" x14ac:dyDescent="0.25">
      <c r="A108" s="248" t="s">
        <v>237</v>
      </c>
    </row>
    <row r="109" spans="1:1" x14ac:dyDescent="0.25">
      <c r="A109" s="248" t="s">
        <v>238</v>
      </c>
    </row>
    <row r="110" spans="1:1" x14ac:dyDescent="0.25">
      <c r="A110" s="248" t="s">
        <v>239</v>
      </c>
    </row>
    <row r="111" spans="1:1" x14ac:dyDescent="0.25">
      <c r="A111" s="248"/>
    </row>
    <row r="112" spans="1:1" x14ac:dyDescent="0.25">
      <c r="A112" s="248" t="s">
        <v>240</v>
      </c>
    </row>
    <row r="113" spans="1:1" x14ac:dyDescent="0.25">
      <c r="A113" s="248"/>
    </row>
    <row r="114" spans="1:1" x14ac:dyDescent="0.25">
      <c r="A114" s="248" t="s">
        <v>241</v>
      </c>
    </row>
    <row r="115" spans="1:1" x14ac:dyDescent="0.25">
      <c r="A115" s="248" t="s">
        <v>242</v>
      </c>
    </row>
    <row r="116" spans="1:1" x14ac:dyDescent="0.25">
      <c r="A116" s="248" t="s">
        <v>243</v>
      </c>
    </row>
    <row r="117" spans="1:1" x14ac:dyDescent="0.25">
      <c r="A117" s="248"/>
    </row>
    <row r="118" spans="1:1" x14ac:dyDescent="0.25">
      <c r="A118" s="248" t="s">
        <v>244</v>
      </c>
    </row>
    <row r="119" spans="1:1" x14ac:dyDescent="0.25">
      <c r="A119" s="248" t="s">
        <v>245</v>
      </c>
    </row>
    <row r="120" spans="1:1" x14ac:dyDescent="0.25">
      <c r="A120" s="248" t="s">
        <v>246</v>
      </c>
    </row>
    <row r="121" spans="1:1" x14ac:dyDescent="0.25">
      <c r="A121" s="248" t="s">
        <v>247</v>
      </c>
    </row>
    <row r="122" spans="1:1" x14ac:dyDescent="0.25">
      <c r="A122" s="248"/>
    </row>
    <row r="123" spans="1:1" x14ac:dyDescent="0.25">
      <c r="A123" s="248" t="s">
        <v>248</v>
      </c>
    </row>
    <row r="124" spans="1:1" x14ac:dyDescent="0.25">
      <c r="A124" s="248" t="s">
        <v>249</v>
      </c>
    </row>
    <row r="125" spans="1:1" x14ac:dyDescent="0.25">
      <c r="A125" s="248" t="s">
        <v>250</v>
      </c>
    </row>
    <row r="126" spans="1:1" x14ac:dyDescent="0.25">
      <c r="A126" s="248" t="s">
        <v>251</v>
      </c>
    </row>
    <row r="127" spans="1:1" x14ac:dyDescent="0.25">
      <c r="A127" s="248" t="s">
        <v>252</v>
      </c>
    </row>
    <row r="128" spans="1:1" x14ac:dyDescent="0.25">
      <c r="A128" s="248" t="s">
        <v>253</v>
      </c>
    </row>
    <row r="129" spans="1:1" x14ac:dyDescent="0.25">
      <c r="A129" s="248" t="s">
        <v>254</v>
      </c>
    </row>
    <row r="130" spans="1:1" x14ac:dyDescent="0.25">
      <c r="A130" s="248" t="s">
        <v>255</v>
      </c>
    </row>
    <row r="131" spans="1:1" x14ac:dyDescent="0.25">
      <c r="A131" s="248" t="s">
        <v>256</v>
      </c>
    </row>
    <row r="132" spans="1:1" x14ac:dyDescent="0.25">
      <c r="A132" s="248" t="s">
        <v>257</v>
      </c>
    </row>
    <row r="133" spans="1:1" x14ac:dyDescent="0.25">
      <c r="A133" s="248"/>
    </row>
    <row r="134" spans="1:1" x14ac:dyDescent="0.25">
      <c r="A134" s="248" t="s">
        <v>258</v>
      </c>
    </row>
    <row r="135" spans="1:1" x14ac:dyDescent="0.25">
      <c r="A135" s="248" t="s">
        <v>259</v>
      </c>
    </row>
    <row r="136" spans="1:1" x14ac:dyDescent="0.25">
      <c r="A136" s="248" t="s">
        <v>260</v>
      </c>
    </row>
    <row r="137" spans="1:1" x14ac:dyDescent="0.25">
      <c r="A137" s="248" t="s">
        <v>261</v>
      </c>
    </row>
    <row r="138" spans="1:1" x14ac:dyDescent="0.25">
      <c r="A138" s="248" t="s">
        <v>262</v>
      </c>
    </row>
    <row r="139" spans="1:1" x14ac:dyDescent="0.25">
      <c r="A139" s="248" t="s">
        <v>263</v>
      </c>
    </row>
    <row r="140" spans="1:1" x14ac:dyDescent="0.25">
      <c r="A140" s="248" t="s">
        <v>264</v>
      </c>
    </row>
    <row r="141" spans="1:1" x14ac:dyDescent="0.25">
      <c r="A141" s="248" t="s">
        <v>265</v>
      </c>
    </row>
    <row r="142" spans="1:1" x14ac:dyDescent="0.25">
      <c r="A142" s="248" t="s">
        <v>266</v>
      </c>
    </row>
    <row r="143" spans="1:1" x14ac:dyDescent="0.25">
      <c r="A143" s="248" t="s">
        <v>267</v>
      </c>
    </row>
    <row r="144" spans="1:1" x14ac:dyDescent="0.25">
      <c r="A144" s="248" t="s">
        <v>268</v>
      </c>
    </row>
    <row r="145" spans="1:1" x14ac:dyDescent="0.25">
      <c r="A145" s="248" t="s">
        <v>269</v>
      </c>
    </row>
    <row r="146" spans="1:1" x14ac:dyDescent="0.25">
      <c r="A146" s="248"/>
    </row>
    <row r="147" spans="1:1" x14ac:dyDescent="0.25">
      <c r="A147" s="248" t="s">
        <v>270</v>
      </c>
    </row>
    <row r="148" spans="1:1" x14ac:dyDescent="0.25">
      <c r="A148" s="248" t="s">
        <v>271</v>
      </c>
    </row>
    <row r="149" spans="1:1" x14ac:dyDescent="0.25">
      <c r="A149" s="248" t="s">
        <v>272</v>
      </c>
    </row>
    <row r="150" spans="1:1" x14ac:dyDescent="0.25">
      <c r="A150" s="248"/>
    </row>
    <row r="151" spans="1:1" x14ac:dyDescent="0.25">
      <c r="A151" s="248" t="s">
        <v>273</v>
      </c>
    </row>
    <row r="152" spans="1:1" x14ac:dyDescent="0.25">
      <c r="A152" s="248" t="s">
        <v>274</v>
      </c>
    </row>
    <row r="153" spans="1:1" x14ac:dyDescent="0.25">
      <c r="A153" s="248"/>
    </row>
    <row r="154" spans="1:1" x14ac:dyDescent="0.25">
      <c r="A154" s="248" t="s">
        <v>275</v>
      </c>
    </row>
    <row r="155" spans="1:1" x14ac:dyDescent="0.25">
      <c r="A155" s="248"/>
    </row>
    <row r="156" spans="1:1" x14ac:dyDescent="0.25">
      <c r="A156" s="248" t="s">
        <v>276</v>
      </c>
    </row>
    <row r="157" spans="1:1" x14ac:dyDescent="0.25">
      <c r="A157" s="248" t="s">
        <v>277</v>
      </c>
    </row>
    <row r="158" spans="1:1" x14ac:dyDescent="0.25">
      <c r="A158" s="248" t="s">
        <v>278</v>
      </c>
    </row>
    <row r="159" spans="1:1" x14ac:dyDescent="0.25">
      <c r="A159" s="248" t="s">
        <v>279</v>
      </c>
    </row>
    <row r="160" spans="1:1" x14ac:dyDescent="0.25">
      <c r="A160" s="248" t="s">
        <v>280</v>
      </c>
    </row>
    <row r="161" spans="1:1" x14ac:dyDescent="0.25">
      <c r="A161" s="248" t="s">
        <v>281</v>
      </c>
    </row>
    <row r="162" spans="1:1" x14ac:dyDescent="0.25">
      <c r="A162" s="248" t="s">
        <v>282</v>
      </c>
    </row>
    <row r="163" spans="1:1" x14ac:dyDescent="0.25">
      <c r="A163" s="248"/>
    </row>
    <row r="164" spans="1:1" x14ac:dyDescent="0.25">
      <c r="A164" s="248" t="s">
        <v>283</v>
      </c>
    </row>
    <row r="165" spans="1:1" x14ac:dyDescent="0.25">
      <c r="A165" s="248" t="s">
        <v>284</v>
      </c>
    </row>
    <row r="166" spans="1:1" x14ac:dyDescent="0.25">
      <c r="A166" s="248" t="s">
        <v>285</v>
      </c>
    </row>
    <row r="167" spans="1:1" x14ac:dyDescent="0.25">
      <c r="A167" s="248" t="s">
        <v>286</v>
      </c>
    </row>
    <row r="168" spans="1:1" x14ac:dyDescent="0.25">
      <c r="A168" s="248" t="s">
        <v>287</v>
      </c>
    </row>
    <row r="169" spans="1:1" x14ac:dyDescent="0.25">
      <c r="A169" s="248" t="s">
        <v>288</v>
      </c>
    </row>
    <row r="170" spans="1:1" x14ac:dyDescent="0.25">
      <c r="A170" s="248" t="s">
        <v>289</v>
      </c>
    </row>
    <row r="171" spans="1:1" x14ac:dyDescent="0.25">
      <c r="A171" s="248" t="s">
        <v>290</v>
      </c>
    </row>
    <row r="172" spans="1:1" x14ac:dyDescent="0.25">
      <c r="A172" s="248" t="s">
        <v>291</v>
      </c>
    </row>
    <row r="173" spans="1:1" x14ac:dyDescent="0.25">
      <c r="A173" s="248" t="s">
        <v>292</v>
      </c>
    </row>
    <row r="174" spans="1:1" x14ac:dyDescent="0.25">
      <c r="A174" s="248"/>
    </row>
    <row r="175" spans="1:1" x14ac:dyDescent="0.25">
      <c r="A175" s="248" t="s">
        <v>293</v>
      </c>
    </row>
    <row r="176" spans="1:1" x14ac:dyDescent="0.25">
      <c r="A176" s="248" t="s">
        <v>294</v>
      </c>
    </row>
    <row r="177" spans="1:1" x14ac:dyDescent="0.25">
      <c r="A177" s="248" t="s">
        <v>295</v>
      </c>
    </row>
    <row r="178" spans="1:1" x14ac:dyDescent="0.25">
      <c r="A178" s="248"/>
    </row>
    <row r="179" spans="1:1" x14ac:dyDescent="0.25">
      <c r="A179" s="248" t="s">
        <v>296</v>
      </c>
    </row>
    <row r="180" spans="1:1" x14ac:dyDescent="0.25">
      <c r="A180" s="248"/>
    </row>
    <row r="181" spans="1:1" x14ac:dyDescent="0.25">
      <c r="A181" s="248" t="s">
        <v>297</v>
      </c>
    </row>
    <row r="182" spans="1:1" x14ac:dyDescent="0.25">
      <c r="A182" s="248" t="s">
        <v>298</v>
      </c>
    </row>
    <row r="183" spans="1:1" x14ac:dyDescent="0.25">
      <c r="A183" s="248" t="s">
        <v>299</v>
      </c>
    </row>
    <row r="184" spans="1:1" x14ac:dyDescent="0.25">
      <c r="A184" s="248" t="s">
        <v>300</v>
      </c>
    </row>
    <row r="185" spans="1:1" x14ac:dyDescent="0.25">
      <c r="A185" s="248" t="s">
        <v>301</v>
      </c>
    </row>
    <row r="186" spans="1:1" x14ac:dyDescent="0.25">
      <c r="A186" s="248"/>
    </row>
    <row r="187" spans="1:1" x14ac:dyDescent="0.25">
      <c r="A187" s="248" t="s">
        <v>302</v>
      </c>
    </row>
    <row r="188" spans="1:1" x14ac:dyDescent="0.25">
      <c r="A188" s="248" t="s">
        <v>303</v>
      </c>
    </row>
    <row r="189" spans="1:1" x14ac:dyDescent="0.25">
      <c r="A189" s="248" t="s">
        <v>304</v>
      </c>
    </row>
    <row r="190" spans="1:1" x14ac:dyDescent="0.25">
      <c r="A190" s="248" t="s">
        <v>305</v>
      </c>
    </row>
    <row r="191" spans="1:1" x14ac:dyDescent="0.25">
      <c r="A191" s="248" t="s">
        <v>306</v>
      </c>
    </row>
    <row r="192" spans="1:1" x14ac:dyDescent="0.25">
      <c r="A192" s="248" t="s">
        <v>307</v>
      </c>
    </row>
    <row r="193" spans="1:1" x14ac:dyDescent="0.25">
      <c r="A193" s="248" t="s">
        <v>308</v>
      </c>
    </row>
    <row r="194" spans="1:1" x14ac:dyDescent="0.25">
      <c r="A194" s="248"/>
    </row>
    <row r="195" spans="1:1" x14ac:dyDescent="0.25">
      <c r="A195" s="248" t="s">
        <v>309</v>
      </c>
    </row>
    <row r="196" spans="1:1" x14ac:dyDescent="0.25">
      <c r="A196" s="248"/>
    </row>
    <row r="197" spans="1:1" x14ac:dyDescent="0.25">
      <c r="A197" s="248" t="s">
        <v>310</v>
      </c>
    </row>
    <row r="198" spans="1:1" x14ac:dyDescent="0.25">
      <c r="A198" s="248" t="s">
        <v>311</v>
      </c>
    </row>
    <row r="199" spans="1:1" x14ac:dyDescent="0.25">
      <c r="A199" s="248" t="s">
        <v>312</v>
      </c>
    </row>
    <row r="200" spans="1:1" x14ac:dyDescent="0.25">
      <c r="A200" s="248" t="s">
        <v>313</v>
      </c>
    </row>
    <row r="201" spans="1:1" x14ac:dyDescent="0.25">
      <c r="A201" s="248" t="s">
        <v>314</v>
      </c>
    </row>
    <row r="202" spans="1:1" x14ac:dyDescent="0.25">
      <c r="A202" s="248" t="s">
        <v>315</v>
      </c>
    </row>
    <row r="203" spans="1:1" x14ac:dyDescent="0.25">
      <c r="A203" s="248" t="s">
        <v>316</v>
      </c>
    </row>
    <row r="204" spans="1:1" x14ac:dyDescent="0.25">
      <c r="A204" s="248"/>
    </row>
    <row r="205" spans="1:1" x14ac:dyDescent="0.25">
      <c r="A205" s="248" t="s">
        <v>317</v>
      </c>
    </row>
    <row r="206" spans="1:1" x14ac:dyDescent="0.25">
      <c r="A206" s="248" t="s">
        <v>318</v>
      </c>
    </row>
    <row r="207" spans="1:1" x14ac:dyDescent="0.25">
      <c r="A207" s="248"/>
    </row>
    <row r="208" spans="1:1" x14ac:dyDescent="0.25">
      <c r="A208" s="248" t="s">
        <v>319</v>
      </c>
    </row>
    <row r="209" spans="1:1" x14ac:dyDescent="0.25">
      <c r="A209" s="248"/>
    </row>
    <row r="210" spans="1:1" x14ac:dyDescent="0.25">
      <c r="A210" s="248" t="s">
        <v>320</v>
      </c>
    </row>
    <row r="211" spans="1:1" x14ac:dyDescent="0.25">
      <c r="A211" s="248" t="s">
        <v>321</v>
      </c>
    </row>
    <row r="212" spans="1:1" x14ac:dyDescent="0.25">
      <c r="A212" s="248" t="s">
        <v>322</v>
      </c>
    </row>
    <row r="213" spans="1:1" x14ac:dyDescent="0.25">
      <c r="A213" s="248"/>
    </row>
    <row r="214" spans="1:1" x14ac:dyDescent="0.25">
      <c r="A214" s="248" t="s">
        <v>323</v>
      </c>
    </row>
    <row r="215" spans="1:1" x14ac:dyDescent="0.25">
      <c r="A215" s="248" t="s">
        <v>324</v>
      </c>
    </row>
    <row r="216" spans="1:1" x14ac:dyDescent="0.25">
      <c r="A216" s="248"/>
    </row>
    <row r="217" spans="1:1" x14ac:dyDescent="0.25">
      <c r="A217" s="248" t="s">
        <v>325</v>
      </c>
    </row>
    <row r="218" spans="1:1" x14ac:dyDescent="0.25">
      <c r="A218" s="248" t="s">
        <v>326</v>
      </c>
    </row>
    <row r="219" spans="1:1" x14ac:dyDescent="0.25">
      <c r="A219" s="248" t="s">
        <v>327</v>
      </c>
    </row>
    <row r="220" spans="1:1" x14ac:dyDescent="0.25">
      <c r="A220" s="248" t="s">
        <v>328</v>
      </c>
    </row>
    <row r="221" spans="1:1" x14ac:dyDescent="0.25">
      <c r="A221" s="248"/>
    </row>
    <row r="222" spans="1:1" x14ac:dyDescent="0.25">
      <c r="A222" s="248" t="s">
        <v>329</v>
      </c>
    </row>
    <row r="223" spans="1:1" x14ac:dyDescent="0.25">
      <c r="A223" s="248" t="s">
        <v>330</v>
      </c>
    </row>
    <row r="224" spans="1:1" x14ac:dyDescent="0.25">
      <c r="A224" s="248" t="s">
        <v>331</v>
      </c>
    </row>
    <row r="225" spans="1:1" x14ac:dyDescent="0.25">
      <c r="A225" s="248" t="s">
        <v>332</v>
      </c>
    </row>
    <row r="226" spans="1:1" x14ac:dyDescent="0.25">
      <c r="A226" s="248" t="s">
        <v>333</v>
      </c>
    </row>
    <row r="227" spans="1:1" x14ac:dyDescent="0.25">
      <c r="A227" s="248" t="s">
        <v>334</v>
      </c>
    </row>
    <row r="228" spans="1:1" x14ac:dyDescent="0.25">
      <c r="A228" s="248" t="s">
        <v>335</v>
      </c>
    </row>
    <row r="229" spans="1:1" x14ac:dyDescent="0.25">
      <c r="A229" s="248"/>
    </row>
    <row r="230" spans="1:1" x14ac:dyDescent="0.25">
      <c r="A230" s="248" t="s">
        <v>336</v>
      </c>
    </row>
    <row r="231" spans="1:1" x14ac:dyDescent="0.25">
      <c r="A231" s="248" t="s">
        <v>337</v>
      </c>
    </row>
    <row r="232" spans="1:1" x14ac:dyDescent="0.25">
      <c r="A232" s="248" t="s">
        <v>338</v>
      </c>
    </row>
    <row r="233" spans="1:1" x14ac:dyDescent="0.25">
      <c r="A233" s="248" t="s">
        <v>339</v>
      </c>
    </row>
    <row r="234" spans="1:1" x14ac:dyDescent="0.25">
      <c r="A234" s="248"/>
    </row>
    <row r="235" spans="1:1" x14ac:dyDescent="0.25">
      <c r="A235" s="248" t="s">
        <v>340</v>
      </c>
    </row>
    <row r="236" spans="1:1" x14ac:dyDescent="0.25">
      <c r="A236" s="248" t="s">
        <v>341</v>
      </c>
    </row>
    <row r="237" spans="1:1" x14ac:dyDescent="0.25">
      <c r="A237" s="248" t="s">
        <v>342</v>
      </c>
    </row>
    <row r="238" spans="1:1" x14ac:dyDescent="0.25">
      <c r="A238" s="248" t="s">
        <v>343</v>
      </c>
    </row>
    <row r="239" spans="1:1" x14ac:dyDescent="0.25">
      <c r="A239" s="248" t="s">
        <v>344</v>
      </c>
    </row>
    <row r="240" spans="1:1" x14ac:dyDescent="0.25">
      <c r="A240" s="248" t="s">
        <v>345</v>
      </c>
    </row>
    <row r="241" spans="1:1" x14ac:dyDescent="0.25">
      <c r="A241" s="248" t="s">
        <v>346</v>
      </c>
    </row>
    <row r="242" spans="1:1" x14ac:dyDescent="0.25">
      <c r="A242" s="248" t="s">
        <v>347</v>
      </c>
    </row>
    <row r="243" spans="1:1" x14ac:dyDescent="0.25">
      <c r="A243" s="248" t="s">
        <v>348</v>
      </c>
    </row>
    <row r="244" spans="1:1" x14ac:dyDescent="0.25">
      <c r="A244" s="248"/>
    </row>
    <row r="245" spans="1:1" x14ac:dyDescent="0.25">
      <c r="A245" s="248" t="s">
        <v>349</v>
      </c>
    </row>
    <row r="246" spans="1:1" x14ac:dyDescent="0.25">
      <c r="A246" s="248"/>
    </row>
    <row r="247" spans="1:1" x14ac:dyDescent="0.25">
      <c r="A247" s="248" t="s">
        <v>350</v>
      </c>
    </row>
    <row r="248" spans="1:1" x14ac:dyDescent="0.25">
      <c r="A248" s="248" t="s">
        <v>351</v>
      </c>
    </row>
    <row r="249" spans="1:1" x14ac:dyDescent="0.25">
      <c r="A249" s="248" t="s">
        <v>352</v>
      </c>
    </row>
    <row r="250" spans="1:1" x14ac:dyDescent="0.25">
      <c r="A250" s="248" t="s">
        <v>353</v>
      </c>
    </row>
    <row r="251" spans="1:1" x14ac:dyDescent="0.25">
      <c r="A251" s="248"/>
    </row>
    <row r="252" spans="1:1" x14ac:dyDescent="0.25">
      <c r="A252" s="248" t="s">
        <v>354</v>
      </c>
    </row>
    <row r="253" spans="1:1" x14ac:dyDescent="0.25">
      <c r="A253" s="248" t="s">
        <v>355</v>
      </c>
    </row>
    <row r="254" spans="1:1" x14ac:dyDescent="0.25">
      <c r="A254" s="248" t="s">
        <v>356</v>
      </c>
    </row>
    <row r="255" spans="1:1" x14ac:dyDescent="0.25">
      <c r="A255" s="248" t="s">
        <v>357</v>
      </c>
    </row>
    <row r="256" spans="1:1" x14ac:dyDescent="0.25">
      <c r="A256" s="248"/>
    </row>
    <row r="257" spans="1:1" x14ac:dyDescent="0.25">
      <c r="A257" s="248" t="s">
        <v>358</v>
      </c>
    </row>
    <row r="258" spans="1:1" x14ac:dyDescent="0.25">
      <c r="A258" s="248" t="s">
        <v>359</v>
      </c>
    </row>
    <row r="259" spans="1:1" x14ac:dyDescent="0.25">
      <c r="A259" s="248" t="s">
        <v>360</v>
      </c>
    </row>
    <row r="260" spans="1:1" x14ac:dyDescent="0.25">
      <c r="A260" s="248" t="s">
        <v>361</v>
      </c>
    </row>
    <row r="261" spans="1:1" x14ac:dyDescent="0.25">
      <c r="A261" s="248" t="s">
        <v>362</v>
      </c>
    </row>
    <row r="262" spans="1:1" x14ac:dyDescent="0.25">
      <c r="A262" s="248" t="s">
        <v>363</v>
      </c>
    </row>
    <row r="263" spans="1:1" x14ac:dyDescent="0.25">
      <c r="A263" s="248" t="s">
        <v>364</v>
      </c>
    </row>
    <row r="264" spans="1:1" x14ac:dyDescent="0.25">
      <c r="A264" s="248" t="s">
        <v>365</v>
      </c>
    </row>
    <row r="265" spans="1:1" x14ac:dyDescent="0.25">
      <c r="A265" s="248" t="s">
        <v>366</v>
      </c>
    </row>
    <row r="266" spans="1:1" x14ac:dyDescent="0.25">
      <c r="A266" s="248" t="s">
        <v>367</v>
      </c>
    </row>
    <row r="267" spans="1:1" x14ac:dyDescent="0.25">
      <c r="A267" s="248" t="s">
        <v>368</v>
      </c>
    </row>
    <row r="268" spans="1:1" x14ac:dyDescent="0.25">
      <c r="A268" s="248"/>
    </row>
    <row r="269" spans="1:1" x14ac:dyDescent="0.25">
      <c r="A269" s="248" t="s">
        <v>369</v>
      </c>
    </row>
    <row r="270" spans="1:1" x14ac:dyDescent="0.25">
      <c r="A270" s="248" t="s">
        <v>370</v>
      </c>
    </row>
    <row r="271" spans="1:1" x14ac:dyDescent="0.25">
      <c r="A271" s="248" t="s">
        <v>371</v>
      </c>
    </row>
    <row r="272" spans="1:1" x14ac:dyDescent="0.25">
      <c r="A272" s="248" t="s">
        <v>372</v>
      </c>
    </row>
    <row r="273" spans="1:1" x14ac:dyDescent="0.25">
      <c r="A273" s="248" t="s">
        <v>373</v>
      </c>
    </row>
    <row r="274" spans="1:1" x14ac:dyDescent="0.25">
      <c r="A274" s="248"/>
    </row>
    <row r="275" spans="1:1" x14ac:dyDescent="0.25">
      <c r="A275" s="248" t="s">
        <v>374</v>
      </c>
    </row>
    <row r="276" spans="1:1" x14ac:dyDescent="0.25">
      <c r="A276" s="248" t="s">
        <v>375</v>
      </c>
    </row>
    <row r="277" spans="1:1" x14ac:dyDescent="0.25">
      <c r="A277" s="248" t="s">
        <v>376</v>
      </c>
    </row>
    <row r="278" spans="1:1" x14ac:dyDescent="0.25">
      <c r="A278" s="248" t="s">
        <v>377</v>
      </c>
    </row>
    <row r="279" spans="1:1" x14ac:dyDescent="0.25">
      <c r="A279" s="248" t="s">
        <v>378</v>
      </c>
    </row>
    <row r="280" spans="1:1" x14ac:dyDescent="0.25">
      <c r="A280" s="248" t="s">
        <v>379</v>
      </c>
    </row>
    <row r="281" spans="1:1" x14ac:dyDescent="0.25">
      <c r="A281" s="248" t="s">
        <v>380</v>
      </c>
    </row>
    <row r="282" spans="1:1" x14ac:dyDescent="0.25">
      <c r="A282" s="248" t="s">
        <v>381</v>
      </c>
    </row>
    <row r="283" spans="1:1" x14ac:dyDescent="0.25">
      <c r="A283" s="248" t="s">
        <v>382</v>
      </c>
    </row>
    <row r="284" spans="1:1" x14ac:dyDescent="0.25">
      <c r="A284" s="248" t="s">
        <v>383</v>
      </c>
    </row>
    <row r="285" spans="1:1" x14ac:dyDescent="0.25">
      <c r="A285" s="248" t="s">
        <v>384</v>
      </c>
    </row>
    <row r="286" spans="1:1" x14ac:dyDescent="0.25">
      <c r="A286" s="248" t="s">
        <v>385</v>
      </c>
    </row>
    <row r="287" spans="1:1" x14ac:dyDescent="0.25">
      <c r="A287" s="248"/>
    </row>
    <row r="288" spans="1:1" x14ac:dyDescent="0.25">
      <c r="A288" s="248" t="s">
        <v>386</v>
      </c>
    </row>
    <row r="289" spans="1:1" x14ac:dyDescent="0.25">
      <c r="A289" s="248" t="s">
        <v>387</v>
      </c>
    </row>
    <row r="290" spans="1:1" x14ac:dyDescent="0.25">
      <c r="A290" s="248" t="s">
        <v>388</v>
      </c>
    </row>
    <row r="291" spans="1:1" x14ac:dyDescent="0.25">
      <c r="A291" s="248" t="s">
        <v>389</v>
      </c>
    </row>
    <row r="292" spans="1:1" x14ac:dyDescent="0.25">
      <c r="A292" s="248"/>
    </row>
    <row r="293" spans="1:1" x14ac:dyDescent="0.25">
      <c r="A293" s="248" t="s">
        <v>390</v>
      </c>
    </row>
    <row r="294" spans="1:1" x14ac:dyDescent="0.25">
      <c r="A294" s="248" t="s">
        <v>391</v>
      </c>
    </row>
    <row r="295" spans="1:1" x14ac:dyDescent="0.25">
      <c r="A295" s="248" t="s">
        <v>392</v>
      </c>
    </row>
    <row r="296" spans="1:1" x14ac:dyDescent="0.25">
      <c r="A296" s="248"/>
    </row>
    <row r="297" spans="1:1" x14ac:dyDescent="0.25">
      <c r="A297" s="248" t="s">
        <v>393</v>
      </c>
    </row>
    <row r="298" spans="1:1" x14ac:dyDescent="0.25">
      <c r="A298" s="248" t="s">
        <v>394</v>
      </c>
    </row>
    <row r="299" spans="1:1" x14ac:dyDescent="0.25">
      <c r="A299" s="248" t="s">
        <v>395</v>
      </c>
    </row>
    <row r="300" spans="1:1" x14ac:dyDescent="0.25">
      <c r="A300" s="248" t="s">
        <v>396</v>
      </c>
    </row>
    <row r="301" spans="1:1" x14ac:dyDescent="0.25">
      <c r="A301" s="248" t="s">
        <v>397</v>
      </c>
    </row>
    <row r="302" spans="1:1" x14ac:dyDescent="0.25">
      <c r="A302" s="248" t="s">
        <v>398</v>
      </c>
    </row>
    <row r="303" spans="1:1" x14ac:dyDescent="0.25">
      <c r="A303" s="248" t="s">
        <v>399</v>
      </c>
    </row>
    <row r="304" spans="1:1" x14ac:dyDescent="0.25">
      <c r="A304" s="248" t="s">
        <v>400</v>
      </c>
    </row>
    <row r="305" spans="1:1" x14ac:dyDescent="0.25">
      <c r="A305" s="248" t="s">
        <v>401</v>
      </c>
    </row>
    <row r="306" spans="1:1" x14ac:dyDescent="0.25">
      <c r="A306" s="248" t="s">
        <v>402</v>
      </c>
    </row>
    <row r="307" spans="1:1" x14ac:dyDescent="0.25">
      <c r="A307" s="248" t="s">
        <v>403</v>
      </c>
    </row>
    <row r="308" spans="1:1" x14ac:dyDescent="0.25">
      <c r="A308" s="248" t="s">
        <v>404</v>
      </c>
    </row>
    <row r="309" spans="1:1" x14ac:dyDescent="0.25">
      <c r="A309" s="248"/>
    </row>
    <row r="310" spans="1:1" x14ac:dyDescent="0.25">
      <c r="A310" s="248" t="s">
        <v>405</v>
      </c>
    </row>
    <row r="311" spans="1:1" x14ac:dyDescent="0.25">
      <c r="A311" s="248" t="s">
        <v>406</v>
      </c>
    </row>
    <row r="312" spans="1:1" x14ac:dyDescent="0.25">
      <c r="A312" s="248" t="s">
        <v>407</v>
      </c>
    </row>
    <row r="313" spans="1:1" x14ac:dyDescent="0.25">
      <c r="A313" s="248" t="s">
        <v>408</v>
      </c>
    </row>
    <row r="314" spans="1:1" x14ac:dyDescent="0.25">
      <c r="A314" s="248" t="s">
        <v>409</v>
      </c>
    </row>
    <row r="315" spans="1:1" x14ac:dyDescent="0.25">
      <c r="A315" s="248" t="s">
        <v>410</v>
      </c>
    </row>
    <row r="316" spans="1:1" x14ac:dyDescent="0.25">
      <c r="A316" s="248" t="s">
        <v>411</v>
      </c>
    </row>
    <row r="317" spans="1:1" x14ac:dyDescent="0.25">
      <c r="A317" s="248"/>
    </row>
    <row r="318" spans="1:1" x14ac:dyDescent="0.25">
      <c r="A318" s="248" t="s">
        <v>412</v>
      </c>
    </row>
    <row r="319" spans="1:1" x14ac:dyDescent="0.25">
      <c r="A319" s="248" t="s">
        <v>413</v>
      </c>
    </row>
    <row r="320" spans="1:1" x14ac:dyDescent="0.25">
      <c r="A320" s="248" t="s">
        <v>414</v>
      </c>
    </row>
    <row r="321" spans="1:1" x14ac:dyDescent="0.25">
      <c r="A321" s="248" t="s">
        <v>415</v>
      </c>
    </row>
    <row r="322" spans="1:1" x14ac:dyDescent="0.25">
      <c r="A322" s="248" t="s">
        <v>416</v>
      </c>
    </row>
    <row r="323" spans="1:1" x14ac:dyDescent="0.25">
      <c r="A323" s="248" t="s">
        <v>417</v>
      </c>
    </row>
    <row r="324" spans="1:1" x14ac:dyDescent="0.25">
      <c r="A324" s="248" t="s">
        <v>418</v>
      </c>
    </row>
    <row r="325" spans="1:1" x14ac:dyDescent="0.25">
      <c r="A325" s="248" t="s">
        <v>419</v>
      </c>
    </row>
    <row r="326" spans="1:1" x14ac:dyDescent="0.25">
      <c r="A326" s="248" t="s">
        <v>420</v>
      </c>
    </row>
    <row r="327" spans="1:1" x14ac:dyDescent="0.25">
      <c r="A327" s="248" t="s">
        <v>421</v>
      </c>
    </row>
    <row r="328" spans="1:1" x14ac:dyDescent="0.25">
      <c r="A328" s="248"/>
    </row>
    <row r="329" spans="1:1" x14ac:dyDescent="0.25">
      <c r="A329" s="248" t="s">
        <v>422</v>
      </c>
    </row>
    <row r="330" spans="1:1" x14ac:dyDescent="0.25">
      <c r="A330" s="248" t="s">
        <v>423</v>
      </c>
    </row>
    <row r="331" spans="1:1" x14ac:dyDescent="0.25">
      <c r="A331" s="248" t="s">
        <v>424</v>
      </c>
    </row>
    <row r="332" spans="1:1" x14ac:dyDescent="0.25">
      <c r="A332" s="248" t="s">
        <v>425</v>
      </c>
    </row>
    <row r="333" spans="1:1" x14ac:dyDescent="0.25">
      <c r="A333" s="248" t="s">
        <v>426</v>
      </c>
    </row>
    <row r="334" spans="1:1" x14ac:dyDescent="0.25">
      <c r="A334" s="248" t="s">
        <v>427</v>
      </c>
    </row>
    <row r="335" spans="1:1" x14ac:dyDescent="0.25">
      <c r="A335" s="248" t="s">
        <v>428</v>
      </c>
    </row>
    <row r="336" spans="1:1" x14ac:dyDescent="0.25">
      <c r="A336" s="248"/>
    </row>
    <row r="337" spans="1:1" x14ac:dyDescent="0.25">
      <c r="A337" s="248" t="s">
        <v>429</v>
      </c>
    </row>
    <row r="338" spans="1:1" x14ac:dyDescent="0.25">
      <c r="A338" s="248" t="s">
        <v>430</v>
      </c>
    </row>
    <row r="339" spans="1:1" x14ac:dyDescent="0.25">
      <c r="A339" s="248" t="s">
        <v>431</v>
      </c>
    </row>
    <row r="340" spans="1:1" x14ac:dyDescent="0.25">
      <c r="A340" s="248" t="s">
        <v>432</v>
      </c>
    </row>
    <row r="341" spans="1:1" x14ac:dyDescent="0.25">
      <c r="A341" s="248" t="s">
        <v>433</v>
      </c>
    </row>
    <row r="342" spans="1:1" x14ac:dyDescent="0.25">
      <c r="A342" s="248"/>
    </row>
    <row r="343" spans="1:1" x14ac:dyDescent="0.25">
      <c r="A343" s="248" t="s">
        <v>434</v>
      </c>
    </row>
    <row r="344" spans="1:1" x14ac:dyDescent="0.25">
      <c r="A344" s="248"/>
    </row>
    <row r="345" spans="1:1" x14ac:dyDescent="0.25">
      <c r="A345" s="248" t="s">
        <v>435</v>
      </c>
    </row>
    <row r="346" spans="1:1" x14ac:dyDescent="0.25">
      <c r="A346" s="248" t="s">
        <v>436</v>
      </c>
    </row>
    <row r="347" spans="1:1" x14ac:dyDescent="0.25">
      <c r="A347" s="248" t="s">
        <v>437</v>
      </c>
    </row>
    <row r="348" spans="1:1" x14ac:dyDescent="0.25">
      <c r="A348" s="248" t="s">
        <v>438</v>
      </c>
    </row>
    <row r="349" spans="1:1" x14ac:dyDescent="0.25">
      <c r="A349" s="248" t="s">
        <v>439</v>
      </c>
    </row>
    <row r="350" spans="1:1" x14ac:dyDescent="0.25">
      <c r="A350" s="248" t="s">
        <v>440</v>
      </c>
    </row>
    <row r="351" spans="1:1" x14ac:dyDescent="0.25">
      <c r="A351" s="248" t="s">
        <v>441</v>
      </c>
    </row>
    <row r="352" spans="1:1" x14ac:dyDescent="0.25">
      <c r="A352" s="248" t="s">
        <v>442</v>
      </c>
    </row>
    <row r="353" spans="1:1" x14ac:dyDescent="0.25">
      <c r="A353" s="248"/>
    </row>
    <row r="354" spans="1:1" x14ac:dyDescent="0.25">
      <c r="A354" s="248" t="s">
        <v>443</v>
      </c>
    </row>
    <row r="355" spans="1:1" x14ac:dyDescent="0.25">
      <c r="A355" s="248" t="s">
        <v>444</v>
      </c>
    </row>
    <row r="356" spans="1:1" x14ac:dyDescent="0.25">
      <c r="A356" s="248" t="s">
        <v>445</v>
      </c>
    </row>
    <row r="357" spans="1:1" x14ac:dyDescent="0.25">
      <c r="A357" s="248" t="s">
        <v>446</v>
      </c>
    </row>
    <row r="358" spans="1:1" x14ac:dyDescent="0.25">
      <c r="A358" s="248" t="s">
        <v>447</v>
      </c>
    </row>
    <row r="359" spans="1:1" x14ac:dyDescent="0.25">
      <c r="A359" s="248" t="s">
        <v>448</v>
      </c>
    </row>
    <row r="360" spans="1:1" x14ac:dyDescent="0.25">
      <c r="A360" s="248"/>
    </row>
    <row r="361" spans="1:1" x14ac:dyDescent="0.25">
      <c r="A361" s="248" t="s">
        <v>449</v>
      </c>
    </row>
    <row r="362" spans="1:1" x14ac:dyDescent="0.25">
      <c r="A362" s="248" t="s">
        <v>450</v>
      </c>
    </row>
    <row r="363" spans="1:1" x14ac:dyDescent="0.25">
      <c r="A363" s="248" t="s">
        <v>451</v>
      </c>
    </row>
    <row r="364" spans="1:1" x14ac:dyDescent="0.25">
      <c r="A364" s="248"/>
    </row>
    <row r="365" spans="1:1" x14ac:dyDescent="0.25">
      <c r="A365" s="248" t="s">
        <v>452</v>
      </c>
    </row>
    <row r="366" spans="1:1" x14ac:dyDescent="0.25">
      <c r="A366" s="248" t="s">
        <v>453</v>
      </c>
    </row>
    <row r="367" spans="1:1" x14ac:dyDescent="0.25">
      <c r="A367" s="248"/>
    </row>
    <row r="368" spans="1:1" x14ac:dyDescent="0.25">
      <c r="A368" s="248" t="s">
        <v>454</v>
      </c>
    </row>
    <row r="369" spans="1:1" x14ac:dyDescent="0.25">
      <c r="A369" s="248" t="s">
        <v>455</v>
      </c>
    </row>
    <row r="370" spans="1:1" x14ac:dyDescent="0.25">
      <c r="A370" s="248" t="s">
        <v>456</v>
      </c>
    </row>
    <row r="371" spans="1:1" x14ac:dyDescent="0.25">
      <c r="A371" s="248"/>
    </row>
    <row r="372" spans="1:1" x14ac:dyDescent="0.25">
      <c r="A372" s="248" t="s">
        <v>457</v>
      </c>
    </row>
    <row r="373" spans="1:1" x14ac:dyDescent="0.25">
      <c r="A373" s="248" t="s">
        <v>458</v>
      </c>
    </row>
    <row r="374" spans="1:1" x14ac:dyDescent="0.25">
      <c r="A374" s="248" t="s">
        <v>459</v>
      </c>
    </row>
    <row r="375" spans="1:1" x14ac:dyDescent="0.25">
      <c r="A375" s="248"/>
    </row>
    <row r="376" spans="1:1" x14ac:dyDescent="0.25">
      <c r="A376" s="248" t="s">
        <v>460</v>
      </c>
    </row>
    <row r="377" spans="1:1" x14ac:dyDescent="0.25">
      <c r="A377" s="248" t="s">
        <v>461</v>
      </c>
    </row>
    <row r="378" spans="1:1" x14ac:dyDescent="0.25">
      <c r="A378" s="248"/>
    </row>
    <row r="379" spans="1:1" x14ac:dyDescent="0.25">
      <c r="A379" s="248" t="s">
        <v>462</v>
      </c>
    </row>
    <row r="380" spans="1:1" x14ac:dyDescent="0.25">
      <c r="A380" s="248" t="s">
        <v>463</v>
      </c>
    </row>
    <row r="381" spans="1:1" x14ac:dyDescent="0.25">
      <c r="A381" s="248"/>
    </row>
    <row r="382" spans="1:1" x14ac:dyDescent="0.25">
      <c r="A382" s="248" t="s">
        <v>464</v>
      </c>
    </row>
    <row r="383" spans="1:1" x14ac:dyDescent="0.25">
      <c r="A383" s="248" t="s">
        <v>465</v>
      </c>
    </row>
    <row r="384" spans="1:1" x14ac:dyDescent="0.25">
      <c r="A384" s="248" t="s">
        <v>466</v>
      </c>
    </row>
    <row r="385" spans="1:1" x14ac:dyDescent="0.25">
      <c r="A385" s="248" t="s">
        <v>467</v>
      </c>
    </row>
    <row r="386" spans="1:1" x14ac:dyDescent="0.25">
      <c r="A386" s="248" t="s">
        <v>468</v>
      </c>
    </row>
    <row r="387" spans="1:1" x14ac:dyDescent="0.25">
      <c r="A387" s="248"/>
    </row>
    <row r="388" spans="1:1" x14ac:dyDescent="0.25">
      <c r="A388" s="248" t="s">
        <v>469</v>
      </c>
    </row>
    <row r="389" spans="1:1" x14ac:dyDescent="0.25">
      <c r="A389" s="248" t="s">
        <v>470</v>
      </c>
    </row>
    <row r="390" spans="1:1" x14ac:dyDescent="0.25">
      <c r="A390" s="248" t="s">
        <v>471</v>
      </c>
    </row>
    <row r="391" spans="1:1" x14ac:dyDescent="0.25">
      <c r="A391" s="248" t="s">
        <v>472</v>
      </c>
    </row>
    <row r="392" spans="1:1" x14ac:dyDescent="0.25">
      <c r="A392" s="248" t="s">
        <v>473</v>
      </c>
    </row>
    <row r="393" spans="1:1" x14ac:dyDescent="0.25">
      <c r="A393" s="248" t="s">
        <v>474</v>
      </c>
    </row>
    <row r="394" spans="1:1" x14ac:dyDescent="0.25">
      <c r="A394" s="248" t="s">
        <v>475</v>
      </c>
    </row>
    <row r="395" spans="1:1" x14ac:dyDescent="0.25">
      <c r="A395" s="248" t="s">
        <v>476</v>
      </c>
    </row>
    <row r="396" spans="1:1" x14ac:dyDescent="0.25">
      <c r="A396" s="248" t="s">
        <v>477</v>
      </c>
    </row>
    <row r="397" spans="1:1" x14ac:dyDescent="0.25">
      <c r="A397" s="248"/>
    </row>
    <row r="398" spans="1:1" x14ac:dyDescent="0.25">
      <c r="A398" s="248" t="s">
        <v>478</v>
      </c>
    </row>
    <row r="399" spans="1:1" x14ac:dyDescent="0.25">
      <c r="A399" s="248" t="s">
        <v>479</v>
      </c>
    </row>
    <row r="400" spans="1:1" x14ac:dyDescent="0.25">
      <c r="A400" s="248" t="s">
        <v>480</v>
      </c>
    </row>
    <row r="401" spans="1:1" x14ac:dyDescent="0.25">
      <c r="A401" s="248" t="s">
        <v>481</v>
      </c>
    </row>
    <row r="402" spans="1:1" x14ac:dyDescent="0.25">
      <c r="A402" s="248"/>
    </row>
    <row r="403" spans="1:1" x14ac:dyDescent="0.25">
      <c r="A403" s="248" t="s">
        <v>482</v>
      </c>
    </row>
    <row r="404" spans="1:1" x14ac:dyDescent="0.25">
      <c r="A404" s="248" t="s">
        <v>483</v>
      </c>
    </row>
    <row r="405" spans="1:1" x14ac:dyDescent="0.25">
      <c r="A405" s="248" t="s">
        <v>484</v>
      </c>
    </row>
    <row r="406" spans="1:1" x14ac:dyDescent="0.25">
      <c r="A406" s="248"/>
    </row>
    <row r="407" spans="1:1" x14ac:dyDescent="0.25">
      <c r="A407" s="248" t="s">
        <v>485</v>
      </c>
    </row>
    <row r="408" spans="1:1" x14ac:dyDescent="0.25">
      <c r="A408" s="248"/>
    </row>
    <row r="409" spans="1:1" x14ac:dyDescent="0.25">
      <c r="A409" s="248" t="s">
        <v>486</v>
      </c>
    </row>
    <row r="410" spans="1:1" x14ac:dyDescent="0.25">
      <c r="A410" s="248" t="s">
        <v>487</v>
      </c>
    </row>
    <row r="411" spans="1:1" x14ac:dyDescent="0.25">
      <c r="A411" s="248" t="s">
        <v>488</v>
      </c>
    </row>
    <row r="412" spans="1:1" x14ac:dyDescent="0.25">
      <c r="A412" s="248" t="s">
        <v>489</v>
      </c>
    </row>
    <row r="413" spans="1:1" x14ac:dyDescent="0.25">
      <c r="A413" s="248" t="s">
        <v>490</v>
      </c>
    </row>
    <row r="414" spans="1:1" x14ac:dyDescent="0.25">
      <c r="A414" s="248"/>
    </row>
    <row r="415" spans="1:1" x14ac:dyDescent="0.25">
      <c r="A415" s="248" t="s">
        <v>491</v>
      </c>
    </row>
    <row r="416" spans="1:1" x14ac:dyDescent="0.25">
      <c r="A416" s="248" t="s">
        <v>492</v>
      </c>
    </row>
    <row r="417" spans="1:1" x14ac:dyDescent="0.25">
      <c r="A417" s="248" t="s">
        <v>493</v>
      </c>
    </row>
    <row r="418" spans="1:1" x14ac:dyDescent="0.25">
      <c r="A418" s="248" t="s">
        <v>494</v>
      </c>
    </row>
    <row r="419" spans="1:1" x14ac:dyDescent="0.25">
      <c r="A419" s="248" t="s">
        <v>495</v>
      </c>
    </row>
    <row r="420" spans="1:1" x14ac:dyDescent="0.25">
      <c r="A420" s="248" t="s">
        <v>496</v>
      </c>
    </row>
    <row r="421" spans="1:1" x14ac:dyDescent="0.25">
      <c r="A421" s="248"/>
    </row>
    <row r="422" spans="1:1" x14ac:dyDescent="0.25">
      <c r="A422" s="248" t="s">
        <v>497</v>
      </c>
    </row>
    <row r="423" spans="1:1" x14ac:dyDescent="0.25">
      <c r="A423" s="248" t="s">
        <v>498</v>
      </c>
    </row>
    <row r="424" spans="1:1" x14ac:dyDescent="0.25">
      <c r="A424" s="248" t="s">
        <v>499</v>
      </c>
    </row>
    <row r="425" spans="1:1" x14ac:dyDescent="0.25">
      <c r="A425" s="248" t="s">
        <v>500</v>
      </c>
    </row>
    <row r="426" spans="1:1" x14ac:dyDescent="0.25">
      <c r="A426" s="248" t="s">
        <v>501</v>
      </c>
    </row>
    <row r="427" spans="1:1" x14ac:dyDescent="0.25">
      <c r="A427" s="248" t="s">
        <v>502</v>
      </c>
    </row>
    <row r="428" spans="1:1" x14ac:dyDescent="0.25">
      <c r="A428" s="248"/>
    </row>
    <row r="429" spans="1:1" x14ac:dyDescent="0.25">
      <c r="A429" s="248" t="s">
        <v>503</v>
      </c>
    </row>
    <row r="430" spans="1:1" x14ac:dyDescent="0.25">
      <c r="A430" s="248" t="s">
        <v>504</v>
      </c>
    </row>
    <row r="431" spans="1:1" x14ac:dyDescent="0.25">
      <c r="A431" s="248" t="s">
        <v>505</v>
      </c>
    </row>
    <row r="432" spans="1:1" x14ac:dyDescent="0.25">
      <c r="A432" s="248" t="s">
        <v>506</v>
      </c>
    </row>
    <row r="433" spans="1:1" x14ac:dyDescent="0.25">
      <c r="A433" s="248" t="s">
        <v>507</v>
      </c>
    </row>
    <row r="434" spans="1:1" x14ac:dyDescent="0.25">
      <c r="A434" s="248"/>
    </row>
    <row r="435" spans="1:1" x14ac:dyDescent="0.25">
      <c r="A435" s="248" t="s">
        <v>508</v>
      </c>
    </row>
    <row r="436" spans="1:1" x14ac:dyDescent="0.25">
      <c r="A436" s="248"/>
    </row>
    <row r="437" spans="1:1" x14ac:dyDescent="0.25">
      <c r="A437" s="248" t="s">
        <v>509</v>
      </c>
    </row>
    <row r="438" spans="1:1" x14ac:dyDescent="0.25">
      <c r="A438" s="248" t="s">
        <v>510</v>
      </c>
    </row>
    <row r="439" spans="1:1" x14ac:dyDescent="0.25">
      <c r="A439" s="248" t="s">
        <v>511</v>
      </c>
    </row>
    <row r="440" spans="1:1" x14ac:dyDescent="0.25">
      <c r="A440" s="248" t="s">
        <v>512</v>
      </c>
    </row>
    <row r="441" spans="1:1" x14ac:dyDescent="0.25">
      <c r="A441" s="248" t="s">
        <v>513</v>
      </c>
    </row>
    <row r="442" spans="1:1" x14ac:dyDescent="0.25">
      <c r="A442" s="248" t="s">
        <v>514</v>
      </c>
    </row>
    <row r="443" spans="1:1" x14ac:dyDescent="0.25">
      <c r="A443" s="248" t="s">
        <v>515</v>
      </c>
    </row>
    <row r="444" spans="1:1" x14ac:dyDescent="0.25">
      <c r="A444" s="248" t="s">
        <v>516</v>
      </c>
    </row>
    <row r="445" spans="1:1" x14ac:dyDescent="0.25">
      <c r="A445" s="248"/>
    </row>
    <row r="446" spans="1:1" x14ac:dyDescent="0.25">
      <c r="A446" s="248" t="s">
        <v>517</v>
      </c>
    </row>
    <row r="447" spans="1:1" x14ac:dyDescent="0.25">
      <c r="A447" s="248"/>
    </row>
    <row r="448" spans="1:1" x14ac:dyDescent="0.25">
      <c r="A448" s="248" t="s">
        <v>518</v>
      </c>
    </row>
    <row r="449" spans="1:1" x14ac:dyDescent="0.25">
      <c r="A449" s="248" t="s">
        <v>519</v>
      </c>
    </row>
    <row r="450" spans="1:1" x14ac:dyDescent="0.25">
      <c r="A450" s="248" t="s">
        <v>520</v>
      </c>
    </row>
    <row r="451" spans="1:1" x14ac:dyDescent="0.25">
      <c r="A451" s="248" t="s">
        <v>521</v>
      </c>
    </row>
    <row r="452" spans="1:1" x14ac:dyDescent="0.25">
      <c r="A452" s="248"/>
    </row>
    <row r="453" spans="1:1" x14ac:dyDescent="0.25">
      <c r="A453" s="248" t="s">
        <v>522</v>
      </c>
    </row>
    <row r="454" spans="1:1" x14ac:dyDescent="0.25">
      <c r="A454" s="248" t="s">
        <v>523</v>
      </c>
    </row>
    <row r="455" spans="1:1" x14ac:dyDescent="0.25">
      <c r="A455" s="248" t="s">
        <v>524</v>
      </c>
    </row>
    <row r="456" spans="1:1" x14ac:dyDescent="0.25">
      <c r="A456" s="248" t="s">
        <v>525</v>
      </c>
    </row>
    <row r="457" spans="1:1" x14ac:dyDescent="0.25">
      <c r="A457" s="248" t="s">
        <v>526</v>
      </c>
    </row>
    <row r="458" spans="1:1" x14ac:dyDescent="0.25">
      <c r="A458" s="248" t="s">
        <v>527</v>
      </c>
    </row>
    <row r="459" spans="1:1" x14ac:dyDescent="0.25">
      <c r="A459" s="248" t="s">
        <v>528</v>
      </c>
    </row>
    <row r="460" spans="1:1" x14ac:dyDescent="0.25">
      <c r="A460" s="248" t="s">
        <v>529</v>
      </c>
    </row>
    <row r="461" spans="1:1" x14ac:dyDescent="0.25">
      <c r="A461" s="248" t="s">
        <v>530</v>
      </c>
    </row>
    <row r="462" spans="1:1" x14ac:dyDescent="0.25">
      <c r="A462" s="248"/>
    </row>
    <row r="463" spans="1:1" x14ac:dyDescent="0.25">
      <c r="A463" s="248" t="s">
        <v>531</v>
      </c>
    </row>
    <row r="464" spans="1:1" x14ac:dyDescent="0.25">
      <c r="A464" s="248" t="s">
        <v>532</v>
      </c>
    </row>
    <row r="465" spans="1:1" x14ac:dyDescent="0.25">
      <c r="A465" s="248" t="s">
        <v>533</v>
      </c>
    </row>
    <row r="466" spans="1:1" x14ac:dyDescent="0.25">
      <c r="A466" s="248" t="s">
        <v>534</v>
      </c>
    </row>
    <row r="467" spans="1:1" x14ac:dyDescent="0.25">
      <c r="A467" s="248" t="s">
        <v>535</v>
      </c>
    </row>
    <row r="468" spans="1:1" x14ac:dyDescent="0.25">
      <c r="A468" s="248" t="s">
        <v>536</v>
      </c>
    </row>
    <row r="469" spans="1:1" x14ac:dyDescent="0.25">
      <c r="A469" s="248" t="s">
        <v>537</v>
      </c>
    </row>
    <row r="470" spans="1:1" x14ac:dyDescent="0.25">
      <c r="A470" s="248"/>
    </row>
    <row r="471" spans="1:1" x14ac:dyDescent="0.25">
      <c r="A471" s="248" t="s">
        <v>538</v>
      </c>
    </row>
    <row r="472" spans="1:1" x14ac:dyDescent="0.25">
      <c r="A472" s="248"/>
    </row>
    <row r="473" spans="1:1" x14ac:dyDescent="0.25">
      <c r="A473" s="248" t="s">
        <v>539</v>
      </c>
    </row>
    <row r="474" spans="1:1" x14ac:dyDescent="0.25">
      <c r="A474" s="248" t="s">
        <v>540</v>
      </c>
    </row>
    <row r="475" spans="1:1" x14ac:dyDescent="0.25">
      <c r="A475" s="248" t="s">
        <v>541</v>
      </c>
    </row>
    <row r="476" spans="1:1" x14ac:dyDescent="0.25">
      <c r="A476" s="248"/>
    </row>
    <row r="477" spans="1:1" x14ac:dyDescent="0.25">
      <c r="A477" s="248" t="s">
        <v>542</v>
      </c>
    </row>
    <row r="478" spans="1:1" x14ac:dyDescent="0.25">
      <c r="A478" s="248" t="s">
        <v>543</v>
      </c>
    </row>
    <row r="479" spans="1:1" x14ac:dyDescent="0.25">
      <c r="A479" s="248" t="s">
        <v>544</v>
      </c>
    </row>
    <row r="480" spans="1:1" x14ac:dyDescent="0.25">
      <c r="A480" s="248" t="s">
        <v>545</v>
      </c>
    </row>
    <row r="481" spans="1:1" x14ac:dyDescent="0.25">
      <c r="A481" s="248" t="s">
        <v>546</v>
      </c>
    </row>
    <row r="482" spans="1:1" x14ac:dyDescent="0.25">
      <c r="A482" s="248" t="s">
        <v>547</v>
      </c>
    </row>
    <row r="483" spans="1:1" x14ac:dyDescent="0.25">
      <c r="A483" s="248" t="s">
        <v>548</v>
      </c>
    </row>
    <row r="484" spans="1:1" x14ac:dyDescent="0.25">
      <c r="A484" s="248" t="s">
        <v>549</v>
      </c>
    </row>
    <row r="485" spans="1:1" x14ac:dyDescent="0.25">
      <c r="A485" s="248" t="s">
        <v>550</v>
      </c>
    </row>
    <row r="486" spans="1:1" x14ac:dyDescent="0.25">
      <c r="A486" s="248"/>
    </row>
    <row r="487" spans="1:1" x14ac:dyDescent="0.25">
      <c r="A487" s="248" t="s">
        <v>551</v>
      </c>
    </row>
    <row r="488" spans="1:1" x14ac:dyDescent="0.25">
      <c r="A488" s="248" t="s">
        <v>552</v>
      </c>
    </row>
    <row r="489" spans="1:1" x14ac:dyDescent="0.25">
      <c r="A489" s="248" t="s">
        <v>553</v>
      </c>
    </row>
    <row r="490" spans="1:1" x14ac:dyDescent="0.25">
      <c r="A490" s="248" t="s">
        <v>554</v>
      </c>
    </row>
    <row r="491" spans="1:1" x14ac:dyDescent="0.25">
      <c r="A491" s="248"/>
    </row>
    <row r="492" spans="1:1" x14ac:dyDescent="0.25">
      <c r="A492" s="248" t="s">
        <v>555</v>
      </c>
    </row>
    <row r="493" spans="1:1" x14ac:dyDescent="0.25">
      <c r="A493" s="248" t="s">
        <v>556</v>
      </c>
    </row>
    <row r="494" spans="1:1" x14ac:dyDescent="0.25">
      <c r="A494" s="248" t="s">
        <v>557</v>
      </c>
    </row>
    <row r="495" spans="1:1" x14ac:dyDescent="0.25">
      <c r="A495" s="248" t="s">
        <v>558</v>
      </c>
    </row>
    <row r="496" spans="1:1" x14ac:dyDescent="0.25">
      <c r="A496" s="248" t="s">
        <v>559</v>
      </c>
    </row>
    <row r="497" spans="1:1" x14ac:dyDescent="0.25">
      <c r="A497" s="248" t="s">
        <v>560</v>
      </c>
    </row>
    <row r="498" spans="1:1" x14ac:dyDescent="0.25">
      <c r="A498" s="248"/>
    </row>
    <row r="499" spans="1:1" x14ac:dyDescent="0.25">
      <c r="A499" s="248" t="s">
        <v>561</v>
      </c>
    </row>
    <row r="500" spans="1:1" x14ac:dyDescent="0.25">
      <c r="A500" s="248" t="s">
        <v>562</v>
      </c>
    </row>
    <row r="501" spans="1:1" x14ac:dyDescent="0.25">
      <c r="A501" s="248" t="s">
        <v>563</v>
      </c>
    </row>
    <row r="502" spans="1:1" x14ac:dyDescent="0.25">
      <c r="A502" s="248" t="s">
        <v>564</v>
      </c>
    </row>
    <row r="503" spans="1:1" x14ac:dyDescent="0.25">
      <c r="A503" s="248" t="s">
        <v>565</v>
      </c>
    </row>
    <row r="504" spans="1:1" x14ac:dyDescent="0.25">
      <c r="A504" s="248" t="s">
        <v>566</v>
      </c>
    </row>
    <row r="505" spans="1:1" x14ac:dyDescent="0.25">
      <c r="A505" s="248" t="s">
        <v>567</v>
      </c>
    </row>
    <row r="506" spans="1:1" x14ac:dyDescent="0.25">
      <c r="A506" s="248" t="s">
        <v>568</v>
      </c>
    </row>
    <row r="507" spans="1:1" x14ac:dyDescent="0.25">
      <c r="A507" s="248" t="s">
        <v>569</v>
      </c>
    </row>
    <row r="508" spans="1:1" x14ac:dyDescent="0.25">
      <c r="A508" s="248" t="s">
        <v>570</v>
      </c>
    </row>
    <row r="509" spans="1:1" x14ac:dyDescent="0.25">
      <c r="A509" s="248" t="s">
        <v>571</v>
      </c>
    </row>
    <row r="510" spans="1:1" x14ac:dyDescent="0.25">
      <c r="A510" s="248" t="s">
        <v>572</v>
      </c>
    </row>
    <row r="511" spans="1:1" x14ac:dyDescent="0.25">
      <c r="A511" s="248" t="s">
        <v>573</v>
      </c>
    </row>
    <row r="512" spans="1:1" x14ac:dyDescent="0.25">
      <c r="A512" s="248"/>
    </row>
    <row r="513" spans="1:1" x14ac:dyDescent="0.25">
      <c r="A513" s="248" t="s">
        <v>574</v>
      </c>
    </row>
    <row r="514" spans="1:1" x14ac:dyDescent="0.25">
      <c r="A514" s="248" t="s">
        <v>575</v>
      </c>
    </row>
    <row r="515" spans="1:1" x14ac:dyDescent="0.25">
      <c r="A515" s="248" t="s">
        <v>576</v>
      </c>
    </row>
    <row r="516" spans="1:1" x14ac:dyDescent="0.25">
      <c r="A516" s="248" t="s">
        <v>577</v>
      </c>
    </row>
    <row r="517" spans="1:1" x14ac:dyDescent="0.25">
      <c r="A517" s="248" t="s">
        <v>578</v>
      </c>
    </row>
    <row r="518" spans="1:1" x14ac:dyDescent="0.25">
      <c r="A518" s="248" t="s">
        <v>579</v>
      </c>
    </row>
    <row r="519" spans="1:1" x14ac:dyDescent="0.25">
      <c r="A519" s="248" t="s">
        <v>580</v>
      </c>
    </row>
    <row r="520" spans="1:1" x14ac:dyDescent="0.25">
      <c r="A520" s="248"/>
    </row>
    <row r="521" spans="1:1" x14ac:dyDescent="0.25">
      <c r="A521" s="248" t="s">
        <v>581</v>
      </c>
    </row>
    <row r="522" spans="1:1" x14ac:dyDescent="0.25">
      <c r="A522" s="248" t="s">
        <v>582</v>
      </c>
    </row>
    <row r="523" spans="1:1" x14ac:dyDescent="0.25">
      <c r="A523" s="248" t="s">
        <v>583</v>
      </c>
    </row>
    <row r="524" spans="1:1" x14ac:dyDescent="0.25">
      <c r="A524" s="248" t="s">
        <v>584</v>
      </c>
    </row>
    <row r="525" spans="1:1" x14ac:dyDescent="0.25">
      <c r="A525" s="248" t="s">
        <v>585</v>
      </c>
    </row>
    <row r="526" spans="1:1" x14ac:dyDescent="0.25">
      <c r="A526" s="248" t="s">
        <v>586</v>
      </c>
    </row>
    <row r="527" spans="1:1" x14ac:dyDescent="0.25">
      <c r="A527" s="248" t="s">
        <v>587</v>
      </c>
    </row>
    <row r="528" spans="1:1" x14ac:dyDescent="0.25">
      <c r="A528" s="248" t="s">
        <v>588</v>
      </c>
    </row>
    <row r="529" spans="1:1" x14ac:dyDescent="0.25">
      <c r="A529" s="248" t="s">
        <v>589</v>
      </c>
    </row>
    <row r="530" spans="1:1" x14ac:dyDescent="0.25">
      <c r="A530" s="248" t="s">
        <v>590</v>
      </c>
    </row>
    <row r="531" spans="1:1" x14ac:dyDescent="0.25">
      <c r="A531" s="248" t="s">
        <v>591</v>
      </c>
    </row>
    <row r="532" spans="1:1" x14ac:dyDescent="0.25">
      <c r="A532" s="248" t="s">
        <v>592</v>
      </c>
    </row>
    <row r="533" spans="1:1" x14ac:dyDescent="0.25">
      <c r="A533" s="248" t="s">
        <v>593</v>
      </c>
    </row>
    <row r="534" spans="1:1" x14ac:dyDescent="0.25">
      <c r="A534" s="248" t="s">
        <v>594</v>
      </c>
    </row>
    <row r="535" spans="1:1" x14ac:dyDescent="0.25">
      <c r="A535" s="248"/>
    </row>
    <row r="536" spans="1:1" x14ac:dyDescent="0.25">
      <c r="A536" s="248" t="s">
        <v>595</v>
      </c>
    </row>
    <row r="537" spans="1:1" x14ac:dyDescent="0.25">
      <c r="A537" s="248" t="s">
        <v>596</v>
      </c>
    </row>
    <row r="538" spans="1:1" x14ac:dyDescent="0.25">
      <c r="A538" s="248" t="s">
        <v>597</v>
      </c>
    </row>
    <row r="539" spans="1:1" x14ac:dyDescent="0.25">
      <c r="A539" s="248"/>
    </row>
    <row r="540" spans="1:1" x14ac:dyDescent="0.25">
      <c r="A540" s="248" t="s">
        <v>598</v>
      </c>
    </row>
    <row r="541" spans="1:1" x14ac:dyDescent="0.25">
      <c r="A541" s="248"/>
    </row>
    <row r="542" spans="1:1" x14ac:dyDescent="0.25">
      <c r="A542" s="248" t="s">
        <v>599</v>
      </c>
    </row>
    <row r="543" spans="1:1" x14ac:dyDescent="0.25">
      <c r="A543" s="248" t="s">
        <v>600</v>
      </c>
    </row>
    <row r="544" spans="1:1" x14ac:dyDescent="0.25">
      <c r="A544" s="248" t="s">
        <v>601</v>
      </c>
    </row>
    <row r="545" spans="1:1" x14ac:dyDescent="0.25">
      <c r="A545" s="248" t="s">
        <v>602</v>
      </c>
    </row>
    <row r="546" spans="1:1" x14ac:dyDescent="0.25">
      <c r="A546" s="248" t="s">
        <v>603</v>
      </c>
    </row>
    <row r="547" spans="1:1" x14ac:dyDescent="0.25">
      <c r="A547" s="248" t="s">
        <v>604</v>
      </c>
    </row>
    <row r="548" spans="1:1" x14ac:dyDescent="0.25">
      <c r="A548" s="248" t="s">
        <v>605</v>
      </c>
    </row>
    <row r="549" spans="1:1" x14ac:dyDescent="0.25">
      <c r="A549" s="248" t="s">
        <v>606</v>
      </c>
    </row>
    <row r="550" spans="1:1" x14ac:dyDescent="0.25">
      <c r="A550" s="248" t="s">
        <v>607</v>
      </c>
    </row>
    <row r="551" spans="1:1" x14ac:dyDescent="0.25">
      <c r="A551" s="248"/>
    </row>
    <row r="552" spans="1:1" x14ac:dyDescent="0.25">
      <c r="A552" s="248" t="s">
        <v>608</v>
      </c>
    </row>
    <row r="553" spans="1:1" x14ac:dyDescent="0.25">
      <c r="A553" s="248"/>
    </row>
    <row r="554" spans="1:1" x14ac:dyDescent="0.25">
      <c r="A554" s="248" t="s">
        <v>609</v>
      </c>
    </row>
    <row r="555" spans="1:1" x14ac:dyDescent="0.25">
      <c r="A555" s="248" t="s">
        <v>610</v>
      </c>
    </row>
    <row r="556" spans="1:1" x14ac:dyDescent="0.25">
      <c r="A556" s="248" t="s">
        <v>611</v>
      </c>
    </row>
    <row r="557" spans="1:1" x14ac:dyDescent="0.25">
      <c r="A557" s="248" t="s">
        <v>612</v>
      </c>
    </row>
    <row r="558" spans="1:1" x14ac:dyDescent="0.25">
      <c r="A558" s="248" t="s">
        <v>613</v>
      </c>
    </row>
    <row r="559" spans="1:1" x14ac:dyDescent="0.25">
      <c r="A559" s="248" t="s">
        <v>614</v>
      </c>
    </row>
    <row r="560" spans="1:1" x14ac:dyDescent="0.25">
      <c r="A560" s="248" t="s">
        <v>615</v>
      </c>
    </row>
    <row r="561" spans="1:1" x14ac:dyDescent="0.25">
      <c r="A561" s="248" t="s">
        <v>616</v>
      </c>
    </row>
    <row r="562" spans="1:1" x14ac:dyDescent="0.25">
      <c r="A562" s="248"/>
    </row>
    <row r="563" spans="1:1" x14ac:dyDescent="0.25">
      <c r="A563" s="248" t="s">
        <v>617</v>
      </c>
    </row>
    <row r="564" spans="1:1" x14ac:dyDescent="0.25">
      <c r="A564" s="248"/>
    </row>
    <row r="565" spans="1:1" x14ac:dyDescent="0.25">
      <c r="A565" s="248" t="s">
        <v>618</v>
      </c>
    </row>
    <row r="566" spans="1:1" x14ac:dyDescent="0.25">
      <c r="A566" s="248" t="s">
        <v>619</v>
      </c>
    </row>
    <row r="567" spans="1:1" x14ac:dyDescent="0.25">
      <c r="A567" s="248" t="s">
        <v>620</v>
      </c>
    </row>
    <row r="568" spans="1:1" x14ac:dyDescent="0.25">
      <c r="A568" s="248" t="s">
        <v>621</v>
      </c>
    </row>
    <row r="569" spans="1:1" x14ac:dyDescent="0.25">
      <c r="A569" s="248"/>
    </row>
    <row r="570" spans="1:1" x14ac:dyDescent="0.25">
      <c r="A570" s="248" t="s">
        <v>622</v>
      </c>
    </row>
    <row r="571" spans="1:1" x14ac:dyDescent="0.25">
      <c r="A571" s="248" t="s">
        <v>623</v>
      </c>
    </row>
    <row r="572" spans="1:1" x14ac:dyDescent="0.25">
      <c r="A572" s="248" t="s">
        <v>624</v>
      </c>
    </row>
    <row r="573" spans="1:1" x14ac:dyDescent="0.25">
      <c r="A573" s="248" t="s">
        <v>625</v>
      </c>
    </row>
    <row r="574" spans="1:1" x14ac:dyDescent="0.25">
      <c r="A574" s="248" t="s">
        <v>626</v>
      </c>
    </row>
    <row r="575" spans="1:1" x14ac:dyDescent="0.25">
      <c r="A575" s="248" t="s">
        <v>627</v>
      </c>
    </row>
    <row r="576" spans="1:1" x14ac:dyDescent="0.25">
      <c r="A576" s="248" t="s">
        <v>628</v>
      </c>
    </row>
    <row r="577" spans="1:1" x14ac:dyDescent="0.25">
      <c r="A577" s="248" t="s">
        <v>629</v>
      </c>
    </row>
    <row r="578" spans="1:1" x14ac:dyDescent="0.25">
      <c r="A578" s="248"/>
    </row>
    <row r="579" spans="1:1" x14ac:dyDescent="0.25">
      <c r="A579" s="248" t="s">
        <v>630</v>
      </c>
    </row>
    <row r="580" spans="1:1" x14ac:dyDescent="0.25">
      <c r="A580" s="248" t="s">
        <v>631</v>
      </c>
    </row>
    <row r="581" spans="1:1" x14ac:dyDescent="0.25">
      <c r="A581" s="248" t="s">
        <v>632</v>
      </c>
    </row>
    <row r="582" spans="1:1" x14ac:dyDescent="0.25">
      <c r="A582" s="248" t="s">
        <v>633</v>
      </c>
    </row>
    <row r="583" spans="1:1" x14ac:dyDescent="0.25">
      <c r="A583" s="248"/>
    </row>
    <row r="584" spans="1:1" x14ac:dyDescent="0.25">
      <c r="A584" s="248" t="s">
        <v>634</v>
      </c>
    </row>
    <row r="585" spans="1:1" x14ac:dyDescent="0.25">
      <c r="A585" s="248" t="s">
        <v>635</v>
      </c>
    </row>
    <row r="586" spans="1:1" x14ac:dyDescent="0.25">
      <c r="A586" s="248" t="s">
        <v>636</v>
      </c>
    </row>
    <row r="587" spans="1:1" x14ac:dyDescent="0.25">
      <c r="A587" s="248" t="s">
        <v>637</v>
      </c>
    </row>
    <row r="588" spans="1:1" x14ac:dyDescent="0.25">
      <c r="A588" s="248"/>
    </row>
    <row r="589" spans="1:1" x14ac:dyDescent="0.25">
      <c r="A589" s="248" t="s">
        <v>638</v>
      </c>
    </row>
    <row r="590" spans="1:1" x14ac:dyDescent="0.25">
      <c r="A590" s="248"/>
    </row>
    <row r="591" spans="1:1" x14ac:dyDescent="0.25">
      <c r="A591" s="248" t="s">
        <v>639</v>
      </c>
    </row>
    <row r="592" spans="1:1" x14ac:dyDescent="0.25">
      <c r="A592" s="248" t="s">
        <v>640</v>
      </c>
    </row>
    <row r="593" spans="1:1" x14ac:dyDescent="0.25">
      <c r="A593" s="248" t="s">
        <v>641</v>
      </c>
    </row>
    <row r="594" spans="1:1" x14ac:dyDescent="0.25">
      <c r="A594" s="248" t="s">
        <v>642</v>
      </c>
    </row>
    <row r="595" spans="1:1" x14ac:dyDescent="0.25">
      <c r="A595" s="248" t="s">
        <v>643</v>
      </c>
    </row>
    <row r="596" spans="1:1" x14ac:dyDescent="0.25">
      <c r="A596" s="248" t="s">
        <v>644</v>
      </c>
    </row>
    <row r="597" spans="1:1" x14ac:dyDescent="0.25">
      <c r="A597" s="248" t="s">
        <v>645</v>
      </c>
    </row>
    <row r="598" spans="1:1" x14ac:dyDescent="0.25">
      <c r="A598" s="248" t="s">
        <v>646</v>
      </c>
    </row>
    <row r="599" spans="1:1" x14ac:dyDescent="0.25">
      <c r="A599" s="248"/>
    </row>
    <row r="600" spans="1:1" x14ac:dyDescent="0.25">
      <c r="A600" s="248" t="s">
        <v>647</v>
      </c>
    </row>
    <row r="601" spans="1:1" x14ac:dyDescent="0.25">
      <c r="A601" s="248"/>
    </row>
    <row r="602" spans="1:1" x14ac:dyDescent="0.25">
      <c r="A602" s="248" t="s">
        <v>648</v>
      </c>
    </row>
    <row r="603" spans="1:1" x14ac:dyDescent="0.25">
      <c r="A603" s="248" t="s">
        <v>649</v>
      </c>
    </row>
    <row r="604" spans="1:1" x14ac:dyDescent="0.25">
      <c r="A604" s="248" t="s">
        <v>650</v>
      </c>
    </row>
    <row r="605" spans="1:1" x14ac:dyDescent="0.25">
      <c r="A605" s="248" t="s">
        <v>651</v>
      </c>
    </row>
    <row r="606" spans="1:1" x14ac:dyDescent="0.25">
      <c r="A606" s="248" t="s">
        <v>652</v>
      </c>
    </row>
    <row r="607" spans="1:1" x14ac:dyDescent="0.25">
      <c r="A607" s="248" t="s">
        <v>653</v>
      </c>
    </row>
    <row r="608" spans="1:1" x14ac:dyDescent="0.25">
      <c r="A608" s="248" t="s">
        <v>654</v>
      </c>
    </row>
    <row r="609" spans="1:1" x14ac:dyDescent="0.25">
      <c r="A609" s="248" t="s">
        <v>655</v>
      </c>
    </row>
    <row r="610" spans="1:1" x14ac:dyDescent="0.25">
      <c r="A610" s="248" t="s">
        <v>656</v>
      </c>
    </row>
    <row r="611" spans="1:1" x14ac:dyDescent="0.25">
      <c r="A611" s="248"/>
    </row>
    <row r="612" spans="1:1" x14ac:dyDescent="0.25">
      <c r="A612" s="248" t="s">
        <v>657</v>
      </c>
    </row>
    <row r="613" spans="1:1" x14ac:dyDescent="0.25">
      <c r="A613" s="248"/>
    </row>
    <row r="614" spans="1:1" x14ac:dyDescent="0.25">
      <c r="A614" s="248" t="s">
        <v>658</v>
      </c>
    </row>
    <row r="615" spans="1:1" x14ac:dyDescent="0.25">
      <c r="A615" s="248" t="s">
        <v>659</v>
      </c>
    </row>
    <row r="616" spans="1:1" x14ac:dyDescent="0.25">
      <c r="A616" s="248" t="s">
        <v>660</v>
      </c>
    </row>
    <row r="617" spans="1:1" x14ac:dyDescent="0.25">
      <c r="A617" s="248" t="s">
        <v>661</v>
      </c>
    </row>
    <row r="618" spans="1:1" x14ac:dyDescent="0.25">
      <c r="A618" s="248" t="s">
        <v>662</v>
      </c>
    </row>
    <row r="619" spans="1:1" x14ac:dyDescent="0.25">
      <c r="A619" s="248" t="s">
        <v>663</v>
      </c>
    </row>
    <row r="620" spans="1:1" x14ac:dyDescent="0.25">
      <c r="A620" s="248"/>
    </row>
    <row r="621" spans="1:1" x14ac:dyDescent="0.25">
      <c r="A621" s="248" t="s">
        <v>664</v>
      </c>
    </row>
    <row r="622" spans="1:1" x14ac:dyDescent="0.25">
      <c r="A622" s="248"/>
    </row>
    <row r="623" spans="1:1" x14ac:dyDescent="0.25">
      <c r="A623" s="248"/>
    </row>
    <row r="624" spans="1:1" x14ac:dyDescent="0.25">
      <c r="A624" s="248"/>
    </row>
    <row r="625" spans="1:1" x14ac:dyDescent="0.25">
      <c r="A625" s="248"/>
    </row>
    <row r="626" spans="1:1" x14ac:dyDescent="0.25">
      <c r="A626" s="248"/>
    </row>
    <row r="627" spans="1:1" x14ac:dyDescent="0.25">
      <c r="A627" s="248"/>
    </row>
    <row r="628" spans="1:1" x14ac:dyDescent="0.25">
      <c r="A628" s="248"/>
    </row>
    <row r="629" spans="1:1" x14ac:dyDescent="0.25">
      <c r="A629" s="248"/>
    </row>
    <row r="630" spans="1:1" x14ac:dyDescent="0.25">
      <c r="A630" s="248"/>
    </row>
    <row r="631" spans="1:1" x14ac:dyDescent="0.25">
      <c r="A631" s="248"/>
    </row>
    <row r="632" spans="1:1" x14ac:dyDescent="0.25">
      <c r="A632" s="248"/>
    </row>
    <row r="633" spans="1:1" x14ac:dyDescent="0.25">
      <c r="A633" s="248"/>
    </row>
    <row r="634" spans="1:1" x14ac:dyDescent="0.25">
      <c r="A634" s="248"/>
    </row>
    <row r="635" spans="1:1" x14ac:dyDescent="0.25">
      <c r="A635" s="248"/>
    </row>
    <row r="636" spans="1:1" x14ac:dyDescent="0.25">
      <c r="A636" s="248"/>
    </row>
    <row r="637" spans="1:1" x14ac:dyDescent="0.25">
      <c r="A637" s="248"/>
    </row>
    <row r="638" spans="1:1" x14ac:dyDescent="0.25">
      <c r="A638" s="248"/>
    </row>
    <row r="639" spans="1:1" x14ac:dyDescent="0.25">
      <c r="A639" s="248"/>
    </row>
    <row r="640" spans="1:1" x14ac:dyDescent="0.25">
      <c r="A640" s="248"/>
    </row>
    <row r="641" spans="1:1" x14ac:dyDescent="0.25">
      <c r="A641" s="248"/>
    </row>
    <row r="642" spans="1:1" x14ac:dyDescent="0.25">
      <c r="A642" s="248"/>
    </row>
    <row r="643" spans="1:1" x14ac:dyDescent="0.25">
      <c r="A643" s="248"/>
    </row>
    <row r="644" spans="1:1" x14ac:dyDescent="0.25">
      <c r="A644" s="248"/>
    </row>
    <row r="645" spans="1:1" x14ac:dyDescent="0.25">
      <c r="A645" s="248"/>
    </row>
    <row r="646" spans="1:1" x14ac:dyDescent="0.25">
      <c r="A646" s="248"/>
    </row>
    <row r="647" spans="1:1" x14ac:dyDescent="0.25">
      <c r="A647" s="248"/>
    </row>
    <row r="648" spans="1:1" x14ac:dyDescent="0.25">
      <c r="A648" s="248"/>
    </row>
    <row r="649" spans="1:1" x14ac:dyDescent="0.25">
      <c r="A649" s="248"/>
    </row>
    <row r="650" spans="1:1" x14ac:dyDescent="0.25">
      <c r="A650" s="248"/>
    </row>
    <row r="651" spans="1:1" x14ac:dyDescent="0.25">
      <c r="A651" s="248"/>
    </row>
    <row r="652" spans="1:1" x14ac:dyDescent="0.25">
      <c r="A652" s="248"/>
    </row>
    <row r="653" spans="1:1" x14ac:dyDescent="0.25">
      <c r="A653" s="248"/>
    </row>
    <row r="654" spans="1:1" x14ac:dyDescent="0.25">
      <c r="A654" s="248"/>
    </row>
    <row r="655" spans="1:1" x14ac:dyDescent="0.25">
      <c r="A655" s="248"/>
    </row>
    <row r="656" spans="1:1" x14ac:dyDescent="0.25">
      <c r="A656" s="248"/>
    </row>
    <row r="657" spans="1:1" x14ac:dyDescent="0.25">
      <c r="A657" s="248"/>
    </row>
    <row r="658" spans="1:1" x14ac:dyDescent="0.25">
      <c r="A658" s="248"/>
    </row>
    <row r="659" spans="1:1" x14ac:dyDescent="0.25">
      <c r="A659" s="248"/>
    </row>
    <row r="660" spans="1:1" x14ac:dyDescent="0.25">
      <c r="A660" s="248"/>
    </row>
    <row r="661" spans="1:1" x14ac:dyDescent="0.25">
      <c r="A661" s="248"/>
    </row>
    <row r="662" spans="1:1" x14ac:dyDescent="0.25">
      <c r="A662" s="248"/>
    </row>
    <row r="663" spans="1:1" x14ac:dyDescent="0.25">
      <c r="A663" s="248"/>
    </row>
    <row r="664" spans="1:1" x14ac:dyDescent="0.25">
      <c r="A664" s="248"/>
    </row>
    <row r="665" spans="1:1" x14ac:dyDescent="0.25">
      <c r="A665" s="248"/>
    </row>
    <row r="666" spans="1:1" x14ac:dyDescent="0.25">
      <c r="A666" s="248"/>
    </row>
    <row r="667" spans="1:1" x14ac:dyDescent="0.25">
      <c r="A667" s="248"/>
    </row>
    <row r="668" spans="1:1" x14ac:dyDescent="0.25">
      <c r="A668" s="248"/>
    </row>
    <row r="669" spans="1:1" x14ac:dyDescent="0.25">
      <c r="A669" s="248"/>
    </row>
    <row r="670" spans="1:1" x14ac:dyDescent="0.25">
      <c r="A670" s="248"/>
    </row>
    <row r="671" spans="1:1" x14ac:dyDescent="0.25">
      <c r="A671" s="248"/>
    </row>
    <row r="672" spans="1:1" x14ac:dyDescent="0.25">
      <c r="A672" s="248"/>
    </row>
    <row r="673" spans="1:1" x14ac:dyDescent="0.25">
      <c r="A673" s="248"/>
    </row>
    <row r="674" spans="1:1" x14ac:dyDescent="0.25">
      <c r="A674" s="248"/>
    </row>
    <row r="675" spans="1:1" x14ac:dyDescent="0.25">
      <c r="A675" s="249"/>
    </row>
    <row r="676" spans="1:1" x14ac:dyDescent="0.25">
      <c r="A676" s="248"/>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vt:i4>
      </vt:variant>
    </vt:vector>
  </HeadingPairs>
  <TitlesOfParts>
    <vt:vector size="22" baseType="lpstr">
      <vt:lpstr>Welcome!</vt:lpstr>
      <vt:lpstr>README for Version 3</vt:lpstr>
      <vt:lpstr>SPERT® Beta for Beginners</vt:lpstr>
      <vt:lpstr>SPERT® Beta (1-Point entry)</vt:lpstr>
      <vt:lpstr>SPERT® Beta (3-Point entry)</vt:lpstr>
      <vt:lpstr>SPERT® Scheduler (Mixed Entry)</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2015-2019, William W. Davis, MSPM, PMP. Licensed under the GNU General Public License.</dc:description>
  <cp:lastModifiedBy>William Davis</cp:lastModifiedBy>
  <dcterms:created xsi:type="dcterms:W3CDTF">2015-09-24T02:35:01Z</dcterms:created>
  <dcterms:modified xsi:type="dcterms:W3CDTF">2020-05-01T02:23:42Z</dcterms:modified>
</cp:coreProperties>
</file>